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nilimal\OneDrive - SPC\Documents\New Caledonia\Dissemination\IMTS_Release Tables\Published\"/>
    </mc:Choice>
  </mc:AlternateContent>
  <xr:revisionPtr revIDLastSave="0" documentId="13_ncr:1_{427A27B5-F697-40AA-AE66-BC79D14AD3F3}" xr6:coauthVersionLast="47" xr6:coauthVersionMax="47" xr10:uidLastSave="{00000000-0000-0000-0000-000000000000}"/>
  <bookViews>
    <workbookView xWindow="11844" yWindow="-13068" windowWidth="23256" windowHeight="12576" tabRatio="571" firstSheet="4" activeTab="12" xr2:uid="{00000000-000D-0000-FFFF-FFFF00000000}"/>
  </bookViews>
  <sheets>
    <sheet name="1_BOT" sheetId="56" r:id="rId1"/>
    <sheet name="2_M" sheetId="48" r:id="rId2"/>
    <sheet name="3_X" sheetId="68" r:id="rId3"/>
    <sheet name="4_ReX" sheetId="67" r:id="rId4"/>
    <sheet name="5_TX" sheetId="57" r:id="rId5"/>
    <sheet name="6_PrinX" sheetId="60" r:id="rId6"/>
    <sheet name="7_PrinM" sheetId="55" r:id="rId7"/>
    <sheet name="8_BOT_PC" sheetId="61" r:id="rId8"/>
    <sheet name="9_Trade_Reg" sheetId="10" r:id="rId9"/>
    <sheet name="10_Mode_Trspt" sheetId="70" r:id="rId10"/>
    <sheet name="12_X_SITC" sheetId="64" r:id="rId11"/>
    <sheet name="13_M_SITC" sheetId="65" r:id="rId12"/>
    <sheet name="14_BEC" sheetId="69" r:id="rId13"/>
  </sheets>
  <definedNames>
    <definedName name="_xlnm._FilterDatabase" localSheetId="2" hidden="1">'3_X'!$D$1:$D$36</definedName>
    <definedName name="_xlnm._FilterDatabase" localSheetId="6" hidden="1">'7_PrinM'!#REF!</definedName>
    <definedName name="aaa" localSheetId="9">#REF!</definedName>
    <definedName name="aaa" localSheetId="1">#REF!</definedName>
    <definedName name="aaa" localSheetId="6">#REF!</definedName>
    <definedName name="aaa" localSheetId="8">#REF!</definedName>
    <definedName name="aaa">#REF!</definedName>
    <definedName name="cc" localSheetId="9">#REF!</definedName>
    <definedName name="cc" localSheetId="6">#REF!</definedName>
    <definedName name="cc" localSheetId="8">#REF!</definedName>
    <definedName name="cc">#REF!</definedName>
    <definedName name="ht" localSheetId="9">#REF!</definedName>
    <definedName name="ht" localSheetId="1">#REF!</definedName>
    <definedName name="ht" localSheetId="6">#REF!</definedName>
    <definedName name="ht" localSheetId="8">#REF!</definedName>
    <definedName name="ht">#REF!</definedName>
    <definedName name="Market" localSheetId="9">#REF!</definedName>
    <definedName name="Market" localSheetId="1">#REF!</definedName>
    <definedName name="Market" localSheetId="6">#REF!</definedName>
    <definedName name="Market" localSheetId="8">#REF!</definedName>
    <definedName name="Marke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7" i="65" l="1"/>
  <c r="M46" i="65"/>
  <c r="D28" i="70" l="1"/>
  <c r="D26" i="70"/>
  <c r="C28" i="70"/>
  <c r="C27" i="70"/>
  <c r="C26" i="70"/>
  <c r="AV58" i="61" l="1"/>
  <c r="AV59" i="61" s="1"/>
  <c r="AV73" i="61"/>
  <c r="AV71" i="61"/>
  <c r="AV66" i="61"/>
  <c r="AV30" i="61"/>
  <c r="AV24" i="61"/>
  <c r="AV21" i="61"/>
  <c r="AJ36" i="69"/>
  <c r="AV7" i="61"/>
  <c r="AV68" i="61" l="1"/>
  <c r="AV65" i="61"/>
  <c r="AV62" i="61"/>
  <c r="AV56" i="61"/>
  <c r="AV53" i="61"/>
  <c r="AV50" i="61"/>
  <c r="AV47" i="61"/>
  <c r="AV44" i="61"/>
  <c r="AV41" i="61"/>
  <c r="AV38" i="61"/>
  <c r="AV35" i="61"/>
  <c r="AV32" i="61"/>
  <c r="AV29" i="61"/>
  <c r="AV26" i="61"/>
  <c r="AV23" i="61"/>
  <c r="AV20" i="61"/>
  <c r="AV17" i="61"/>
  <c r="AV14" i="61"/>
  <c r="AV11" i="61"/>
  <c r="P6" i="61"/>
  <c r="J8" i="69" l="1"/>
  <c r="AN25" i="10"/>
  <c r="K18" i="65" l="1"/>
  <c r="C18" i="64"/>
  <c r="M46" i="64"/>
  <c r="M6" i="60"/>
  <c r="M47" i="64" l="1"/>
  <c r="AS28" i="48" l="1"/>
  <c r="E55" i="56" l="1"/>
  <c r="AV72" i="61" s="1"/>
  <c r="AL36" i="69" l="1"/>
  <c r="AK36" i="69"/>
  <c r="AL38" i="69"/>
  <c r="AL39" i="69"/>
  <c r="AL40" i="69"/>
  <c r="J9" i="69"/>
  <c r="J34" i="69"/>
  <c r="J33" i="69"/>
  <c r="J32" i="69"/>
  <c r="J31" i="69"/>
  <c r="J29" i="69"/>
  <c r="J28" i="69"/>
  <c r="J27" i="69"/>
  <c r="J26" i="69"/>
  <c r="J25" i="69"/>
  <c r="J23" i="69"/>
  <c r="J22" i="69"/>
  <c r="J20" i="69"/>
  <c r="J19" i="69"/>
  <c r="J17" i="69"/>
  <c r="J15" i="69"/>
  <c r="J14" i="69"/>
  <c r="J12" i="69"/>
  <c r="J11" i="69"/>
  <c r="C18" i="65"/>
  <c r="L18" i="65"/>
  <c r="J18" i="65"/>
  <c r="I18" i="65"/>
  <c r="H18" i="65"/>
  <c r="G18" i="65"/>
  <c r="F18" i="65"/>
  <c r="E18" i="65"/>
  <c r="D18" i="65"/>
  <c r="L18" i="64"/>
  <c r="J18" i="64"/>
  <c r="I18" i="64"/>
  <c r="H18" i="64"/>
  <c r="G18" i="64"/>
  <c r="F18" i="64"/>
  <c r="E18" i="64"/>
  <c r="D18" i="64"/>
  <c r="H366" i="70"/>
  <c r="H365" i="70"/>
  <c r="H364" i="70"/>
  <c r="H363" i="70"/>
  <c r="H362" i="70"/>
  <c r="H361" i="70"/>
  <c r="H360" i="70"/>
  <c r="H359" i="70"/>
  <c r="H358" i="70"/>
  <c r="H357" i="70"/>
  <c r="L23" i="10"/>
  <c r="L27" i="10"/>
  <c r="L22" i="10"/>
  <c r="L21" i="10"/>
  <c r="L19" i="10"/>
  <c r="L18" i="10"/>
  <c r="L16" i="10"/>
  <c r="L15" i="10"/>
  <c r="L13" i="10"/>
  <c r="L12" i="10"/>
  <c r="L10" i="10"/>
  <c r="L9" i="10"/>
  <c r="L7" i="10"/>
  <c r="L6" i="10"/>
  <c r="AN8" i="10"/>
  <c r="AN11" i="10"/>
  <c r="AN14" i="10"/>
  <c r="AN17" i="10"/>
  <c r="AN20" i="10"/>
  <c r="AN24" i="10"/>
  <c r="AN28" i="10"/>
  <c r="AN29" i="10"/>
  <c r="AN30" i="10" l="1"/>
  <c r="AN26" i="10"/>
  <c r="AV8" i="61"/>
  <c r="M18" i="55"/>
  <c r="AV74" i="61"/>
  <c r="P7" i="61"/>
  <c r="P67" i="61"/>
  <c r="P66" i="61"/>
  <c r="P64" i="61"/>
  <c r="P63" i="61"/>
  <c r="P61" i="61"/>
  <c r="P58" i="61"/>
  <c r="P57" i="61"/>
  <c r="P55" i="61"/>
  <c r="P54" i="61"/>
  <c r="P52" i="61"/>
  <c r="P51" i="61"/>
  <c r="P49" i="61"/>
  <c r="P48" i="61"/>
  <c r="P46" i="61"/>
  <c r="P45" i="61"/>
  <c r="P43" i="61"/>
  <c r="P42" i="61"/>
  <c r="P40" i="61"/>
  <c r="P39" i="61"/>
  <c r="P37" i="61"/>
  <c r="P36" i="61"/>
  <c r="P34" i="61"/>
  <c r="P33" i="61"/>
  <c r="P31" i="61"/>
  <c r="P30" i="61"/>
  <c r="P28" i="61"/>
  <c r="P27" i="61"/>
  <c r="P25" i="61"/>
  <c r="P24" i="61"/>
  <c r="P22" i="61"/>
  <c r="P19" i="61"/>
  <c r="P16" i="61"/>
  <c r="P15" i="61"/>
  <c r="P13" i="61"/>
  <c r="P12" i="61"/>
  <c r="P10" i="61"/>
  <c r="P9" i="61"/>
  <c r="AO20" i="55"/>
  <c r="M7" i="55"/>
  <c r="M19" i="55"/>
  <c r="M17" i="55"/>
  <c r="M16" i="55"/>
  <c r="M15" i="55"/>
  <c r="M14" i="55"/>
  <c r="M13" i="55"/>
  <c r="M12" i="55"/>
  <c r="M11" i="55"/>
  <c r="M10" i="55"/>
  <c r="M9" i="55"/>
  <c r="M8" i="55"/>
  <c r="M21" i="60"/>
  <c r="M20" i="60"/>
  <c r="M19" i="60"/>
  <c r="M15" i="60"/>
  <c r="M14" i="60"/>
  <c r="M13" i="60"/>
  <c r="M12" i="60"/>
  <c r="M11" i="60"/>
  <c r="M10" i="60"/>
  <c r="M9" i="60"/>
  <c r="M8" i="60"/>
  <c r="M7" i="60"/>
  <c r="AO22" i="60"/>
  <c r="AS10" i="57"/>
  <c r="AS11" i="57"/>
  <c r="AS12" i="57"/>
  <c r="AS13" i="57"/>
  <c r="AS14" i="57"/>
  <c r="AS15" i="57"/>
  <c r="AS16" i="57"/>
  <c r="AS17" i="57"/>
  <c r="AS18" i="57"/>
  <c r="AS19" i="57"/>
  <c r="AS20" i="57"/>
  <c r="AS21" i="57"/>
  <c r="AS22" i="57"/>
  <c r="AS23" i="57"/>
  <c r="AS24" i="57"/>
  <c r="AS25" i="57"/>
  <c r="AS26" i="57"/>
  <c r="AS27" i="57"/>
  <c r="AS28" i="57"/>
  <c r="AS9" i="57"/>
  <c r="AS8" i="57"/>
  <c r="AS7" i="57"/>
  <c r="Q27" i="67"/>
  <c r="Q26" i="67"/>
  <c r="Q25" i="67"/>
  <c r="Q24" i="67"/>
  <c r="Q23" i="67"/>
  <c r="Q22" i="67"/>
  <c r="Q21" i="67"/>
  <c r="Q20" i="67"/>
  <c r="Q19" i="67"/>
  <c r="Q18" i="67"/>
  <c r="Q17" i="67"/>
  <c r="Q16" i="67"/>
  <c r="Q15" i="67"/>
  <c r="Q14" i="67"/>
  <c r="Q13" i="67"/>
  <c r="Q12" i="67"/>
  <c r="Q11" i="67"/>
  <c r="Q10" i="67"/>
  <c r="Q9" i="67"/>
  <c r="Q8" i="67"/>
  <c r="Q7" i="67"/>
  <c r="Q6" i="67"/>
  <c r="AS28" i="67"/>
  <c r="Q27" i="68"/>
  <c r="Q26" i="68"/>
  <c r="Q25" i="68"/>
  <c r="Q24" i="68"/>
  <c r="Q23" i="68"/>
  <c r="Q22" i="68"/>
  <c r="Q21" i="68"/>
  <c r="Q20" i="68"/>
  <c r="Q19" i="68"/>
  <c r="Q18" i="68"/>
  <c r="Q17" i="68"/>
  <c r="Q16" i="68"/>
  <c r="Q15" i="68"/>
  <c r="Q14" i="68"/>
  <c r="Q13" i="68"/>
  <c r="Q12" i="68"/>
  <c r="Q11" i="68"/>
  <c r="Q10" i="68"/>
  <c r="Q9" i="68"/>
  <c r="Q8" i="68"/>
  <c r="Q7" i="68"/>
  <c r="Q6" i="68"/>
  <c r="AS28" i="68"/>
  <c r="AS29" i="57" s="1"/>
  <c r="Q27" i="48"/>
  <c r="Q26" i="48"/>
  <c r="Q25" i="48"/>
  <c r="Q24" i="48"/>
  <c r="Q23" i="48"/>
  <c r="Q22" i="48"/>
  <c r="Q21" i="48"/>
  <c r="Q20" i="48"/>
  <c r="Q19" i="48"/>
  <c r="Q18" i="48"/>
  <c r="Q17" i="48"/>
  <c r="Q16" i="48"/>
  <c r="Q15" i="48"/>
  <c r="Q14" i="48"/>
  <c r="Q13" i="48"/>
  <c r="Q12" i="48"/>
  <c r="Q11" i="48"/>
  <c r="Q10" i="48"/>
  <c r="Q9" i="48"/>
  <c r="Q7" i="48"/>
  <c r="Q6" i="48"/>
  <c r="P6" i="48"/>
  <c r="F19" i="56"/>
  <c r="G55" i="56"/>
  <c r="Q26" i="57" l="1"/>
  <c r="AO16" i="60"/>
  <c r="AI36" i="69"/>
  <c r="J36" i="69" s="1"/>
  <c r="K45" i="64"/>
  <c r="K18" i="64" s="1"/>
  <c r="D347" i="70"/>
  <c r="D350" i="70"/>
  <c r="D353" i="70"/>
  <c r="D356" i="70"/>
  <c r="D27" i="70" l="1"/>
  <c r="AO24" i="60"/>
  <c r="H350" i="70" l="1"/>
  <c r="H351" i="70"/>
  <c r="H352" i="70"/>
  <c r="H353" i="70"/>
  <c r="H354" i="70"/>
  <c r="H355" i="70"/>
  <c r="H356" i="70"/>
  <c r="H349" i="70"/>
  <c r="AU73" i="61" l="1"/>
  <c r="AU60" i="61"/>
  <c r="P60" i="61" s="1"/>
  <c r="AU21" i="61"/>
  <c r="P21" i="61" s="1"/>
  <c r="AU18" i="61"/>
  <c r="P18" i="61" s="1"/>
  <c r="AM11" i="10"/>
  <c r="K9" i="10"/>
  <c r="AK38" i="69"/>
  <c r="AK39" i="69"/>
  <c r="AK40" i="69"/>
  <c r="AL20" i="55"/>
  <c r="AM20" i="55"/>
  <c r="AM6" i="55"/>
  <c r="AQ28" i="68"/>
  <c r="AM16" i="60" s="1"/>
  <c r="N22" i="60"/>
  <c r="AN22" i="60"/>
  <c r="AU70" i="61" l="1"/>
  <c r="AN20" i="55"/>
  <c r="M20" i="55" s="1"/>
  <c r="AR28" i="68" l="1"/>
  <c r="AR8" i="48"/>
  <c r="AR28" i="48" l="1"/>
  <c r="Q8" i="48"/>
  <c r="AN16" i="60"/>
  <c r="C54" i="56"/>
  <c r="C19" i="56" s="1"/>
  <c r="AJ38" i="69"/>
  <c r="AM29" i="10"/>
  <c r="AM28" i="10"/>
  <c r="AM25" i="10"/>
  <c r="AM24" i="10"/>
  <c r="AM20" i="10"/>
  <c r="AM17" i="10"/>
  <c r="AM14" i="10"/>
  <c r="AM8" i="10"/>
  <c r="AM30" i="10" l="1"/>
  <c r="AM26" i="10"/>
  <c r="AU59" i="61"/>
  <c r="AU8" i="61"/>
  <c r="AU68" i="61"/>
  <c r="AU65" i="61"/>
  <c r="AU62" i="61"/>
  <c r="AU56" i="61"/>
  <c r="AU53" i="61"/>
  <c r="AU50" i="61"/>
  <c r="AU47" i="61"/>
  <c r="AU44" i="61"/>
  <c r="AU41" i="61"/>
  <c r="AU38" i="61"/>
  <c r="AU35" i="61"/>
  <c r="AU32" i="61"/>
  <c r="AU29" i="61"/>
  <c r="AU26" i="61"/>
  <c r="AU23" i="61"/>
  <c r="AU20" i="61"/>
  <c r="AU17" i="61"/>
  <c r="AU14" i="61"/>
  <c r="AU11" i="61"/>
  <c r="AN24" i="60"/>
  <c r="AR7" i="57"/>
  <c r="AR8" i="57"/>
  <c r="AR9" i="57"/>
  <c r="AR10" i="57"/>
  <c r="AR11" i="57"/>
  <c r="AR12" i="57"/>
  <c r="AR13" i="57"/>
  <c r="AR14" i="57"/>
  <c r="AR15" i="57"/>
  <c r="AR16" i="57"/>
  <c r="AR17" i="57"/>
  <c r="AR18" i="57"/>
  <c r="AR19" i="57"/>
  <c r="AR20" i="57"/>
  <c r="AR21" i="57"/>
  <c r="AR22" i="57"/>
  <c r="AR23" i="57"/>
  <c r="AR24" i="57"/>
  <c r="AR25" i="57"/>
  <c r="AR26" i="57"/>
  <c r="AR27" i="57"/>
  <c r="AR28" i="57"/>
  <c r="AR28" i="67"/>
  <c r="D54" i="56" s="1"/>
  <c r="D19" i="56" s="1"/>
  <c r="AQ28" i="48"/>
  <c r="E54" i="56" l="1"/>
  <c r="G54" i="56" s="1"/>
  <c r="AR29" i="57"/>
  <c r="G28" i="70"/>
  <c r="G27" i="70"/>
  <c r="G26" i="70"/>
  <c r="F28" i="70"/>
  <c r="F27" i="70"/>
  <c r="F26" i="70"/>
  <c r="E28" i="70"/>
  <c r="E27" i="70"/>
  <c r="E26" i="70"/>
  <c r="AJ7" i="10"/>
  <c r="AU72" i="61" l="1"/>
  <c r="AU74" i="61" s="1"/>
  <c r="AJ25" i="10"/>
  <c r="AH25" i="10"/>
  <c r="AG25" i="10"/>
  <c r="AU69" i="61" l="1"/>
  <c r="AU71" i="61" s="1"/>
  <c r="M45" i="65"/>
  <c r="M45" i="64"/>
  <c r="AL28" i="10"/>
  <c r="AL29" i="10"/>
  <c r="AL24" i="10"/>
  <c r="E52" i="56"/>
  <c r="E53" i="56"/>
  <c r="E19" i="56" l="1"/>
  <c r="H342" i="70"/>
  <c r="H343" i="70"/>
  <c r="H344" i="70"/>
  <c r="H345" i="70"/>
  <c r="H346" i="70"/>
  <c r="H347" i="70"/>
  <c r="H348" i="70"/>
  <c r="H341" i="70"/>
  <c r="H339" i="70" l="1"/>
  <c r="AI38" i="69"/>
  <c r="J38" i="69" s="1"/>
  <c r="AJ39" i="69"/>
  <c r="AJ40" i="69"/>
  <c r="AT73" i="61"/>
  <c r="AL25" i="10"/>
  <c r="AL8" i="10"/>
  <c r="AL11" i="10"/>
  <c r="AL14" i="10"/>
  <c r="AL17" i="10"/>
  <c r="AL20" i="10"/>
  <c r="AL30" i="10"/>
  <c r="AL26" i="10" l="1"/>
  <c r="AT71" i="61" l="1"/>
  <c r="AT68" i="61"/>
  <c r="AT65" i="61"/>
  <c r="AT62" i="61"/>
  <c r="AT59" i="61"/>
  <c r="AT56" i="61"/>
  <c r="AT53" i="61"/>
  <c r="AT50" i="61"/>
  <c r="AT47" i="61"/>
  <c r="AT44" i="61"/>
  <c r="AT41" i="61"/>
  <c r="AT38" i="61"/>
  <c r="AT35" i="61"/>
  <c r="AT32" i="61"/>
  <c r="AT29" i="61"/>
  <c r="AT26" i="61"/>
  <c r="AT23" i="61"/>
  <c r="AT20" i="61"/>
  <c r="AT17" i="61"/>
  <c r="AT14" i="61"/>
  <c r="AT11" i="61"/>
  <c r="AT8" i="61"/>
  <c r="AS8" i="61"/>
  <c r="AS11" i="61"/>
  <c r="P11" i="61" s="1"/>
  <c r="AS14" i="61"/>
  <c r="AS17" i="61"/>
  <c r="AS20" i="61"/>
  <c r="P20" i="61" s="1"/>
  <c r="AS23" i="61"/>
  <c r="P23" i="61" s="1"/>
  <c r="AS26" i="61"/>
  <c r="AS29" i="61"/>
  <c r="AS32" i="61"/>
  <c r="AS35" i="61"/>
  <c r="P35" i="61" s="1"/>
  <c r="AS38" i="61"/>
  <c r="AS41" i="61"/>
  <c r="P41" i="61" s="1"/>
  <c r="AS44" i="61"/>
  <c r="P44" i="61" s="1"/>
  <c r="AS47" i="61"/>
  <c r="P47" i="61" s="1"/>
  <c r="AS50" i="61"/>
  <c r="AM22" i="60"/>
  <c r="AQ7" i="57"/>
  <c r="AQ8" i="57"/>
  <c r="AQ9" i="57"/>
  <c r="AQ10" i="57"/>
  <c r="AQ11" i="57"/>
  <c r="AQ12" i="57"/>
  <c r="AQ13" i="57"/>
  <c r="AQ14" i="57"/>
  <c r="AQ15" i="57"/>
  <c r="AQ16" i="57"/>
  <c r="AQ17" i="57"/>
  <c r="AQ18" i="57"/>
  <c r="AQ19" i="57"/>
  <c r="AQ20" i="57"/>
  <c r="AQ21" i="57"/>
  <c r="AQ22" i="57"/>
  <c r="AQ23" i="57"/>
  <c r="AQ24" i="57"/>
  <c r="AQ25" i="57"/>
  <c r="AQ26" i="57"/>
  <c r="AQ27" i="57"/>
  <c r="AQ28" i="57"/>
  <c r="AQ28" i="67"/>
  <c r="AM24" i="60"/>
  <c r="P29" i="61" l="1"/>
  <c r="P32" i="61"/>
  <c r="P8" i="61"/>
  <c r="P50" i="61"/>
  <c r="P26" i="61"/>
  <c r="P17" i="61"/>
  <c r="P38" i="61"/>
  <c r="P14" i="61"/>
  <c r="G53" i="56"/>
  <c r="AT72" i="61"/>
  <c r="AT74" i="61" s="1"/>
  <c r="AQ29" i="57"/>
  <c r="G25" i="70" l="1"/>
  <c r="F25" i="70"/>
  <c r="E25" i="70"/>
  <c r="D25" i="70"/>
  <c r="C25" i="70"/>
  <c r="G24" i="70"/>
  <c r="F24" i="70"/>
  <c r="E24" i="70"/>
  <c r="D24" i="70"/>
  <c r="C24" i="70"/>
  <c r="G23" i="70"/>
  <c r="F23" i="70"/>
  <c r="E23" i="70"/>
  <c r="D23" i="70"/>
  <c r="C23" i="70"/>
  <c r="C18" i="56" l="1"/>
  <c r="P26" i="48"/>
  <c r="P7" i="48"/>
  <c r="P8" i="48"/>
  <c r="P9" i="48"/>
  <c r="P10" i="48"/>
  <c r="P11" i="48"/>
  <c r="P12" i="48"/>
  <c r="P13" i="48"/>
  <c r="P14" i="48"/>
  <c r="P15" i="48"/>
  <c r="P16" i="48"/>
  <c r="P17" i="48"/>
  <c r="P18" i="48"/>
  <c r="P19" i="48"/>
  <c r="P20" i="48"/>
  <c r="P21" i="48"/>
  <c r="P22" i="48"/>
  <c r="P23" i="48"/>
  <c r="P24" i="48"/>
  <c r="P25" i="48"/>
  <c r="P27" i="48"/>
  <c r="Q9" i="57"/>
  <c r="R9" i="57"/>
  <c r="S9" i="57"/>
  <c r="T9" i="57"/>
  <c r="U9" i="57"/>
  <c r="V9" i="57"/>
  <c r="W9" i="57"/>
  <c r="X9" i="57"/>
  <c r="Y9" i="57"/>
  <c r="Z9" i="57"/>
  <c r="AA9" i="57"/>
  <c r="AB9" i="57"/>
  <c r="AC9" i="57"/>
  <c r="AD9" i="57"/>
  <c r="AE9" i="57"/>
  <c r="AF9" i="57"/>
  <c r="AG9" i="57"/>
  <c r="Q10" i="57"/>
  <c r="R10" i="57"/>
  <c r="S10" i="57"/>
  <c r="T10" i="57"/>
  <c r="U10" i="57"/>
  <c r="V10" i="57"/>
  <c r="W10" i="57"/>
  <c r="X10" i="57"/>
  <c r="Y10" i="57"/>
  <c r="Z10" i="57"/>
  <c r="AA10" i="57"/>
  <c r="AB10" i="57"/>
  <c r="AC10" i="57"/>
  <c r="AD10" i="57"/>
  <c r="AE10" i="57"/>
  <c r="AF10" i="57"/>
  <c r="AG10" i="57"/>
  <c r="Q11" i="57"/>
  <c r="R11" i="57"/>
  <c r="S11" i="57"/>
  <c r="T11" i="57"/>
  <c r="U11" i="57"/>
  <c r="V11" i="57"/>
  <c r="W11" i="57"/>
  <c r="X11" i="57"/>
  <c r="Y11" i="57"/>
  <c r="Z11" i="57"/>
  <c r="AA11" i="57"/>
  <c r="AB11" i="57"/>
  <c r="AC11" i="57"/>
  <c r="AD11" i="57"/>
  <c r="AE11" i="57"/>
  <c r="AF11" i="57"/>
  <c r="AG11" i="57"/>
  <c r="Q12" i="57"/>
  <c r="R12" i="57"/>
  <c r="S12" i="57"/>
  <c r="T12" i="57"/>
  <c r="U12" i="57"/>
  <c r="V12" i="57"/>
  <c r="W12" i="57"/>
  <c r="X12" i="57"/>
  <c r="Y12" i="57"/>
  <c r="Z12" i="57"/>
  <c r="AA12" i="57"/>
  <c r="AB12" i="57"/>
  <c r="AC12" i="57"/>
  <c r="AD12" i="57"/>
  <c r="AE12" i="57"/>
  <c r="AF12" i="57"/>
  <c r="AG12" i="57"/>
  <c r="Q13" i="57"/>
  <c r="R13" i="57"/>
  <c r="S13" i="57"/>
  <c r="T13" i="57"/>
  <c r="U13" i="57"/>
  <c r="V13" i="57"/>
  <c r="W13" i="57"/>
  <c r="X13" i="57"/>
  <c r="Y13" i="57"/>
  <c r="Z13" i="57"/>
  <c r="AA13" i="57"/>
  <c r="AB13" i="57"/>
  <c r="AC13" i="57"/>
  <c r="AD13" i="57"/>
  <c r="AE13" i="57"/>
  <c r="AF13" i="57"/>
  <c r="AG13" i="57"/>
  <c r="Q14" i="57"/>
  <c r="R14" i="57"/>
  <c r="S14" i="57"/>
  <c r="T14" i="57"/>
  <c r="U14" i="57"/>
  <c r="V14" i="57"/>
  <c r="W14" i="57"/>
  <c r="X14" i="57"/>
  <c r="Y14" i="57"/>
  <c r="Z14" i="57"/>
  <c r="AA14" i="57"/>
  <c r="AB14" i="57"/>
  <c r="AC14" i="57"/>
  <c r="AD14" i="57"/>
  <c r="AE14" i="57"/>
  <c r="AF14" i="57"/>
  <c r="AG14" i="57"/>
  <c r="Q15" i="57"/>
  <c r="R15" i="57"/>
  <c r="S15" i="57"/>
  <c r="T15" i="57"/>
  <c r="U15" i="57"/>
  <c r="V15" i="57"/>
  <c r="W15" i="57"/>
  <c r="X15" i="57"/>
  <c r="Y15" i="57"/>
  <c r="Z15" i="57"/>
  <c r="AA15" i="57"/>
  <c r="AB15" i="57"/>
  <c r="AC15" i="57"/>
  <c r="AD15" i="57"/>
  <c r="AE15" i="57"/>
  <c r="AF15" i="57"/>
  <c r="AG15" i="57"/>
  <c r="Q16" i="57"/>
  <c r="R16" i="57"/>
  <c r="S16" i="57"/>
  <c r="T16" i="57"/>
  <c r="U16" i="57"/>
  <c r="V16" i="57"/>
  <c r="W16" i="57"/>
  <c r="X16" i="57"/>
  <c r="Y16" i="57"/>
  <c r="Z16" i="57"/>
  <c r="AA16" i="57"/>
  <c r="AB16" i="57"/>
  <c r="AC16" i="57"/>
  <c r="AD16" i="57"/>
  <c r="AE16" i="57"/>
  <c r="AF16" i="57"/>
  <c r="AG16" i="57"/>
  <c r="Q17" i="57"/>
  <c r="R17" i="57"/>
  <c r="S17" i="57"/>
  <c r="T17" i="57"/>
  <c r="U17" i="57"/>
  <c r="V17" i="57"/>
  <c r="W17" i="57"/>
  <c r="X17" i="57"/>
  <c r="Y17" i="57"/>
  <c r="Z17" i="57"/>
  <c r="AA17" i="57"/>
  <c r="AB17" i="57"/>
  <c r="AC17" i="57"/>
  <c r="AD17" i="57"/>
  <c r="AE17" i="57"/>
  <c r="AF17" i="57"/>
  <c r="AG17" i="57"/>
  <c r="Q18" i="57"/>
  <c r="R18" i="57"/>
  <c r="S18" i="57"/>
  <c r="T18" i="57"/>
  <c r="U18" i="57"/>
  <c r="V18" i="57"/>
  <c r="W18" i="57"/>
  <c r="X18" i="57"/>
  <c r="Y18" i="57"/>
  <c r="Z18" i="57"/>
  <c r="AA18" i="57"/>
  <c r="AB18" i="57"/>
  <c r="AC18" i="57"/>
  <c r="AD18" i="57"/>
  <c r="AE18" i="57"/>
  <c r="AF18" i="57"/>
  <c r="AG18" i="57"/>
  <c r="Q19" i="57"/>
  <c r="R19" i="57"/>
  <c r="S19" i="57"/>
  <c r="T19" i="57"/>
  <c r="U19" i="57"/>
  <c r="V19" i="57"/>
  <c r="W19" i="57"/>
  <c r="X19" i="57"/>
  <c r="Y19" i="57"/>
  <c r="Z19" i="57"/>
  <c r="AA19" i="57"/>
  <c r="AB19" i="57"/>
  <c r="AC19" i="57"/>
  <c r="AD19" i="57"/>
  <c r="AE19" i="57"/>
  <c r="AF19" i="57"/>
  <c r="AG19" i="57"/>
  <c r="Q20" i="57"/>
  <c r="R20" i="57"/>
  <c r="S20" i="57"/>
  <c r="T20" i="57"/>
  <c r="U20" i="57"/>
  <c r="V20" i="57"/>
  <c r="W20" i="57"/>
  <c r="X20" i="57"/>
  <c r="Y20" i="57"/>
  <c r="Z20" i="57"/>
  <c r="AA20" i="57"/>
  <c r="AB20" i="57"/>
  <c r="AC20" i="57"/>
  <c r="AD20" i="57"/>
  <c r="AE20" i="57"/>
  <c r="AF20" i="57"/>
  <c r="AG20" i="57"/>
  <c r="Q21" i="57"/>
  <c r="R21" i="57"/>
  <c r="S21" i="57"/>
  <c r="T21" i="57"/>
  <c r="U21" i="57"/>
  <c r="V21" i="57"/>
  <c r="W21" i="57"/>
  <c r="X21" i="57"/>
  <c r="Y21" i="57"/>
  <c r="Z21" i="57"/>
  <c r="AA21" i="57"/>
  <c r="AB21" i="57"/>
  <c r="AC21" i="57"/>
  <c r="AD21" i="57"/>
  <c r="AE21" i="57"/>
  <c r="AF21" i="57"/>
  <c r="AG21" i="57"/>
  <c r="Q22" i="57"/>
  <c r="R22" i="57"/>
  <c r="S22" i="57"/>
  <c r="T22" i="57"/>
  <c r="U22" i="57"/>
  <c r="V22" i="57"/>
  <c r="W22" i="57"/>
  <c r="X22" i="57"/>
  <c r="Y22" i="57"/>
  <c r="Z22" i="57"/>
  <c r="AA22" i="57"/>
  <c r="AB22" i="57"/>
  <c r="AC22" i="57"/>
  <c r="AD22" i="57"/>
  <c r="AE22" i="57"/>
  <c r="AF22" i="57"/>
  <c r="AG22" i="57"/>
  <c r="Q23" i="57"/>
  <c r="R23" i="57"/>
  <c r="S23" i="57"/>
  <c r="T23" i="57"/>
  <c r="U23" i="57"/>
  <c r="V23" i="57"/>
  <c r="W23" i="57"/>
  <c r="X23" i="57"/>
  <c r="Y23" i="57"/>
  <c r="Z23" i="57"/>
  <c r="AA23" i="57"/>
  <c r="AB23" i="57"/>
  <c r="AC23" i="57"/>
  <c r="AD23" i="57"/>
  <c r="AE23" i="57"/>
  <c r="AF23" i="57"/>
  <c r="AG23" i="57"/>
  <c r="Q24" i="57"/>
  <c r="R24" i="57"/>
  <c r="S24" i="57"/>
  <c r="T24" i="57"/>
  <c r="U24" i="57"/>
  <c r="V24" i="57"/>
  <c r="W24" i="57"/>
  <c r="X24" i="57"/>
  <c r="Y24" i="57"/>
  <c r="Z24" i="57"/>
  <c r="AA24" i="57"/>
  <c r="AB24" i="57"/>
  <c r="AC24" i="57"/>
  <c r="AD24" i="57"/>
  <c r="AE24" i="57"/>
  <c r="AF24" i="57"/>
  <c r="AG24" i="57"/>
  <c r="Q25" i="57"/>
  <c r="R25" i="57"/>
  <c r="S25" i="57"/>
  <c r="T25" i="57"/>
  <c r="U25" i="57"/>
  <c r="V25" i="57"/>
  <c r="W25" i="57"/>
  <c r="X25" i="57"/>
  <c r="Y25" i="57"/>
  <c r="Z25" i="57"/>
  <c r="AA25" i="57"/>
  <c r="AB25" i="57"/>
  <c r="AC25" i="57"/>
  <c r="AD25" i="57"/>
  <c r="AE25" i="57"/>
  <c r="AF25" i="57"/>
  <c r="AG25" i="57"/>
  <c r="R26" i="57"/>
  <c r="S26" i="57"/>
  <c r="T26" i="57"/>
  <c r="U26" i="57"/>
  <c r="V26" i="57"/>
  <c r="W26" i="57"/>
  <c r="X26" i="57"/>
  <c r="Y26" i="57"/>
  <c r="Z26" i="57"/>
  <c r="AA26" i="57"/>
  <c r="AB26" i="57"/>
  <c r="AC26" i="57"/>
  <c r="AD26" i="57"/>
  <c r="AE26" i="57"/>
  <c r="AF26" i="57"/>
  <c r="AG26" i="57"/>
  <c r="Q27" i="57"/>
  <c r="R27" i="57"/>
  <c r="S27" i="57"/>
  <c r="T27" i="57"/>
  <c r="U27" i="57"/>
  <c r="V27" i="57"/>
  <c r="W27" i="57"/>
  <c r="X27" i="57"/>
  <c r="Y27" i="57"/>
  <c r="Z27" i="57"/>
  <c r="AA27" i="57"/>
  <c r="AB27" i="57"/>
  <c r="AC27" i="57"/>
  <c r="AD27" i="57"/>
  <c r="AE27" i="57"/>
  <c r="AF27" i="57"/>
  <c r="AG27" i="57"/>
  <c r="Q28" i="57"/>
  <c r="R28" i="57"/>
  <c r="S28" i="57"/>
  <c r="T28" i="57"/>
  <c r="U28" i="57"/>
  <c r="V28" i="57"/>
  <c r="W28" i="57"/>
  <c r="X28" i="57"/>
  <c r="Y28" i="57"/>
  <c r="Z28" i="57"/>
  <c r="AA28" i="57"/>
  <c r="AB28" i="57"/>
  <c r="AC28" i="57"/>
  <c r="AD28" i="57"/>
  <c r="AE28" i="57"/>
  <c r="AF28" i="57"/>
  <c r="AG28" i="57"/>
  <c r="Q7" i="57"/>
  <c r="Q8" i="57"/>
  <c r="P11" i="67"/>
  <c r="P12" i="67"/>
  <c r="P13" i="67"/>
  <c r="P14" i="67"/>
  <c r="P15" i="67"/>
  <c r="P16" i="67"/>
  <c r="P17" i="67"/>
  <c r="P18" i="67"/>
  <c r="P19" i="67"/>
  <c r="P20" i="67"/>
  <c r="P21" i="67"/>
  <c r="P22" i="67"/>
  <c r="P23" i="67"/>
  <c r="P24" i="67"/>
  <c r="P25" i="67"/>
  <c r="P26" i="67"/>
  <c r="P27" i="67"/>
  <c r="P10" i="67"/>
  <c r="P9" i="67"/>
  <c r="P6" i="67"/>
  <c r="P7" i="67"/>
  <c r="P8" i="67"/>
  <c r="P27" i="68"/>
  <c r="P26" i="68"/>
  <c r="P25" i="68"/>
  <c r="P24" i="68"/>
  <c r="P23" i="68"/>
  <c r="P22" i="68"/>
  <c r="P21" i="68"/>
  <c r="P20" i="68"/>
  <c r="P19" i="68"/>
  <c r="P18" i="68"/>
  <c r="P17" i="68"/>
  <c r="P16" i="68"/>
  <c r="P15" i="68"/>
  <c r="P14" i="68"/>
  <c r="P13" i="68"/>
  <c r="P12" i="68"/>
  <c r="P11" i="68"/>
  <c r="P10" i="68"/>
  <c r="P9" i="68"/>
  <c r="P8" i="68"/>
  <c r="P7" i="68"/>
  <c r="P6" i="68"/>
  <c r="P7" i="57" s="1"/>
  <c r="L6" i="60"/>
  <c r="K6" i="60"/>
  <c r="L19" i="60"/>
  <c r="L21" i="60"/>
  <c r="L20" i="60"/>
  <c r="L7" i="60"/>
  <c r="L14" i="60"/>
  <c r="L13" i="60"/>
  <c r="L12" i="60"/>
  <c r="L11" i="60"/>
  <c r="L10" i="60"/>
  <c r="L9" i="60"/>
  <c r="L8" i="60"/>
  <c r="L19" i="55" l="1"/>
  <c r="L18" i="55"/>
  <c r="L17" i="55"/>
  <c r="L16" i="55"/>
  <c r="L15" i="55"/>
  <c r="L14" i="55"/>
  <c r="L13" i="55"/>
  <c r="L12" i="55"/>
  <c r="L11" i="55"/>
  <c r="L10" i="55"/>
  <c r="L9" i="55"/>
  <c r="L8" i="55"/>
  <c r="L7" i="55"/>
  <c r="S32" i="61"/>
  <c r="T32" i="61"/>
  <c r="U32" i="61"/>
  <c r="V32" i="61"/>
  <c r="W32" i="61"/>
  <c r="X32" i="61"/>
  <c r="Y32" i="61"/>
  <c r="Z32" i="61"/>
  <c r="AA32" i="61"/>
  <c r="AB32" i="61"/>
  <c r="Q11" i="61"/>
  <c r="R11" i="61"/>
  <c r="S11" i="61"/>
  <c r="T11" i="61"/>
  <c r="U11" i="61"/>
  <c r="V11" i="61"/>
  <c r="W11" i="61"/>
  <c r="X11" i="61"/>
  <c r="Y11" i="61"/>
  <c r="Z11" i="61"/>
  <c r="AA11" i="61"/>
  <c r="AB11" i="61"/>
  <c r="O9" i="61"/>
  <c r="O10" i="61"/>
  <c r="O7" i="61"/>
  <c r="O6" i="61"/>
  <c r="AK11" i="10"/>
  <c r="L11" i="10" s="1"/>
  <c r="K22" i="10"/>
  <c r="K21" i="10"/>
  <c r="K19" i="10"/>
  <c r="K18" i="10"/>
  <c r="K16" i="10"/>
  <c r="K15" i="10"/>
  <c r="K13" i="10"/>
  <c r="K12" i="10"/>
  <c r="K10" i="10"/>
  <c r="K7" i="10"/>
  <c r="K6" i="10"/>
  <c r="L17" i="65"/>
  <c r="K17" i="65"/>
  <c r="J17" i="65"/>
  <c r="I17" i="65"/>
  <c r="H17" i="65"/>
  <c r="G17" i="65"/>
  <c r="F17" i="65"/>
  <c r="E17" i="65"/>
  <c r="D17" i="65"/>
  <c r="C17" i="65"/>
  <c r="I34" i="69"/>
  <c r="I33" i="69"/>
  <c r="I32" i="69"/>
  <c r="I31" i="69"/>
  <c r="I29" i="69"/>
  <c r="I28" i="69"/>
  <c r="I27" i="69"/>
  <c r="I26" i="69"/>
  <c r="I25" i="69"/>
  <c r="I23" i="69"/>
  <c r="I22" i="69"/>
  <c r="I20" i="69"/>
  <c r="I19" i="69"/>
  <c r="I17" i="69"/>
  <c r="I15" i="69"/>
  <c r="I14" i="69"/>
  <c r="I12" i="69"/>
  <c r="I11" i="69"/>
  <c r="I9" i="69"/>
  <c r="I8" i="69"/>
  <c r="K8" i="10" l="1"/>
  <c r="K14" i="10"/>
  <c r="K17" i="10"/>
  <c r="K20" i="10"/>
  <c r="H331" i="70"/>
  <c r="H332" i="70"/>
  <c r="H27" i="70" s="1"/>
  <c r="H333" i="70"/>
  <c r="H28" i="70" s="1"/>
  <c r="H334" i="70"/>
  <c r="H335" i="70"/>
  <c r="H336" i="70"/>
  <c r="H337" i="70"/>
  <c r="H338" i="70"/>
  <c r="H340" i="70"/>
  <c r="H323" i="70"/>
  <c r="H324" i="70"/>
  <c r="H325" i="70"/>
  <c r="H326" i="70"/>
  <c r="H327" i="70"/>
  <c r="H328" i="70"/>
  <c r="H329" i="70"/>
  <c r="H330" i="70"/>
  <c r="H296" i="70"/>
  <c r="H297" i="70"/>
  <c r="H298" i="70"/>
  <c r="H299" i="70"/>
  <c r="H300" i="70"/>
  <c r="H301" i="70"/>
  <c r="H302" i="70"/>
  <c r="H303" i="70"/>
  <c r="H304" i="70"/>
  <c r="H305" i="70"/>
  <c r="H306" i="70"/>
  <c r="H307" i="70"/>
  <c r="H308" i="70"/>
  <c r="H309" i="70"/>
  <c r="H310" i="70"/>
  <c r="H311" i="70"/>
  <c r="H312" i="70"/>
  <c r="H313" i="70"/>
  <c r="H314" i="70"/>
  <c r="H315" i="70"/>
  <c r="H316" i="70"/>
  <c r="H317" i="70"/>
  <c r="H318" i="70"/>
  <c r="H319" i="70"/>
  <c r="H320" i="70"/>
  <c r="H321" i="70"/>
  <c r="H322" i="70"/>
  <c r="H295" i="70"/>
  <c r="G293" i="70"/>
  <c r="H293" i="70" s="1"/>
  <c r="H292" i="70"/>
  <c r="G291" i="70"/>
  <c r="H291" i="70" s="1"/>
  <c r="G290" i="70"/>
  <c r="H290" i="70" s="1"/>
  <c r="H289" i="70"/>
  <c r="G288" i="70"/>
  <c r="H288" i="70" s="1"/>
  <c r="G287" i="70"/>
  <c r="H287" i="70" s="1"/>
  <c r="H286" i="70"/>
  <c r="G285" i="70"/>
  <c r="H285" i="70" s="1"/>
  <c r="G284" i="70"/>
  <c r="H284" i="70" s="1"/>
  <c r="H283" i="70"/>
  <c r="G282" i="70"/>
  <c r="H282" i="70" s="1"/>
  <c r="G281" i="70"/>
  <c r="H281" i="70" s="1"/>
  <c r="H280" i="70"/>
  <c r="G279" i="70"/>
  <c r="H279" i="70" s="1"/>
  <c r="H278" i="70"/>
  <c r="H277" i="70"/>
  <c r="G276" i="70"/>
  <c r="H276" i="70" s="1"/>
  <c r="G275" i="70"/>
  <c r="H275" i="70" s="1"/>
  <c r="H274" i="70"/>
  <c r="G273" i="70"/>
  <c r="H273" i="70" s="1"/>
  <c r="G272" i="70"/>
  <c r="H272" i="70" s="1"/>
  <c r="H271" i="70"/>
  <c r="H270" i="70"/>
  <c r="G269" i="70"/>
  <c r="H269" i="70" s="1"/>
  <c r="H268" i="70"/>
  <c r="G267" i="70"/>
  <c r="H267" i="70" s="1"/>
  <c r="G266" i="70"/>
  <c r="H266" i="70" s="1"/>
  <c r="H265" i="70"/>
  <c r="G264" i="70"/>
  <c r="H264" i="70" s="1"/>
  <c r="G263" i="70"/>
  <c r="H263" i="70" s="1"/>
  <c r="H262" i="70"/>
  <c r="G261" i="70"/>
  <c r="H261" i="70" s="1"/>
  <c r="G260" i="70"/>
  <c r="H260" i="70" s="1"/>
  <c r="H259" i="70"/>
  <c r="G258" i="70"/>
  <c r="H258" i="70" s="1"/>
  <c r="G256" i="70"/>
  <c r="H256" i="70" s="1"/>
  <c r="H255" i="70"/>
  <c r="H254" i="70"/>
  <c r="G253" i="70"/>
  <c r="H253" i="70" s="1"/>
  <c r="H252" i="70"/>
  <c r="G251" i="70"/>
  <c r="H251" i="70" s="1"/>
  <c r="G250" i="70"/>
  <c r="H250" i="70" s="1"/>
  <c r="H249" i="70"/>
  <c r="G248" i="70"/>
  <c r="H248" i="70" s="1"/>
  <c r="G247" i="70"/>
  <c r="H247" i="70" s="1"/>
  <c r="H246" i="70"/>
  <c r="G245" i="70"/>
  <c r="H245" i="70" s="1"/>
  <c r="G244" i="70"/>
  <c r="H244" i="70" s="1"/>
  <c r="H243" i="70"/>
  <c r="G242" i="70"/>
  <c r="H242" i="70" s="1"/>
  <c r="G241" i="70"/>
  <c r="H241" i="70" s="1"/>
  <c r="H240" i="70"/>
  <c r="H239" i="70"/>
  <c r="G238" i="70"/>
  <c r="H238" i="70" s="1"/>
  <c r="H237" i="70"/>
  <c r="H236" i="70"/>
  <c r="G235" i="70"/>
  <c r="H235" i="70" s="1"/>
  <c r="H234" i="70"/>
  <c r="G233" i="70"/>
  <c r="H233" i="70" s="1"/>
  <c r="G232" i="70"/>
  <c r="H232" i="70" s="1"/>
  <c r="H231" i="70"/>
  <c r="G230" i="70"/>
  <c r="H230" i="70" s="1"/>
  <c r="G229" i="70"/>
  <c r="H229" i="70" s="1"/>
  <c r="H228" i="70"/>
  <c r="G227" i="70"/>
  <c r="H227" i="70" s="1"/>
  <c r="G226" i="70"/>
  <c r="H226" i="70" s="1"/>
  <c r="H225" i="70"/>
  <c r="G224" i="70"/>
  <c r="H224" i="70" s="1"/>
  <c r="G223" i="70"/>
  <c r="H223" i="70" s="1"/>
  <c r="H222" i="70"/>
  <c r="H221" i="70"/>
  <c r="H219" i="70"/>
  <c r="H218" i="70"/>
  <c r="H217" i="70"/>
  <c r="G216" i="70"/>
  <c r="H216" i="70" s="1"/>
  <c r="H215" i="70"/>
  <c r="G214" i="70"/>
  <c r="H214" i="70" s="1"/>
  <c r="H213" i="70"/>
  <c r="H212" i="70"/>
  <c r="H211" i="70"/>
  <c r="H210" i="70"/>
  <c r="H209" i="70"/>
  <c r="G208" i="70"/>
  <c r="H208" i="70" s="1"/>
  <c r="H207" i="70"/>
  <c r="H206" i="70"/>
  <c r="G205" i="70"/>
  <c r="H205" i="70" s="1"/>
  <c r="G204" i="70"/>
  <c r="H204" i="70" s="1"/>
  <c r="H203" i="70"/>
  <c r="G202" i="70"/>
  <c r="H202" i="70" s="1"/>
  <c r="H201" i="70"/>
  <c r="H200" i="70"/>
  <c r="H199" i="70"/>
  <c r="H198" i="70"/>
  <c r="H197" i="70"/>
  <c r="H196" i="70"/>
  <c r="H195" i="70"/>
  <c r="H194" i="70"/>
  <c r="H193" i="70"/>
  <c r="H192" i="70"/>
  <c r="H191" i="70"/>
  <c r="H190" i="70"/>
  <c r="H189" i="70"/>
  <c r="H188" i="70"/>
  <c r="H187" i="70"/>
  <c r="H186" i="70"/>
  <c r="H185" i="70"/>
  <c r="H184" i="70"/>
  <c r="H182" i="70"/>
  <c r="H181" i="70"/>
  <c r="H180" i="70"/>
  <c r="H179" i="70"/>
  <c r="H178" i="70"/>
  <c r="H177" i="70"/>
  <c r="H176" i="70"/>
  <c r="H175" i="70"/>
  <c r="H174" i="70"/>
  <c r="H173" i="70"/>
  <c r="H172" i="70"/>
  <c r="H171" i="70"/>
  <c r="H170" i="70"/>
  <c r="H169" i="70"/>
  <c r="H168" i="70"/>
  <c r="H167" i="70"/>
  <c r="H166" i="70"/>
  <c r="H165" i="70"/>
  <c r="H164" i="70"/>
  <c r="H163" i="70"/>
  <c r="H162" i="70"/>
  <c r="H161" i="70"/>
  <c r="H160" i="70"/>
  <c r="H159" i="70"/>
  <c r="H158" i="70"/>
  <c r="H157" i="70"/>
  <c r="H156" i="70"/>
  <c r="H155" i="70"/>
  <c r="H154" i="70"/>
  <c r="H153" i="70"/>
  <c r="H152" i="70"/>
  <c r="H151" i="70"/>
  <c r="H150" i="70"/>
  <c r="H149" i="70"/>
  <c r="H148" i="70"/>
  <c r="H147" i="70"/>
  <c r="H144" i="70"/>
  <c r="H143" i="70"/>
  <c r="H142" i="70"/>
  <c r="H141" i="70"/>
  <c r="H140" i="70"/>
  <c r="H139" i="70"/>
  <c r="H138" i="70"/>
  <c r="H137" i="70"/>
  <c r="H136" i="70"/>
  <c r="H135" i="70"/>
  <c r="H134" i="70"/>
  <c r="H133" i="70"/>
  <c r="H132" i="70"/>
  <c r="H131" i="70"/>
  <c r="H130" i="70"/>
  <c r="H129" i="70"/>
  <c r="H128" i="70"/>
  <c r="H127" i="70"/>
  <c r="H126" i="70"/>
  <c r="H125" i="70"/>
  <c r="H124" i="70"/>
  <c r="H123" i="70"/>
  <c r="H122" i="70"/>
  <c r="H121" i="70"/>
  <c r="H120" i="70"/>
  <c r="H119" i="70"/>
  <c r="H118" i="70"/>
  <c r="H117" i="70"/>
  <c r="H116" i="70"/>
  <c r="H115" i="70"/>
  <c r="H114" i="70"/>
  <c r="H113" i="70"/>
  <c r="H112" i="70"/>
  <c r="H111" i="70"/>
  <c r="H110" i="70"/>
  <c r="H109" i="70"/>
  <c r="H26" i="70" l="1"/>
  <c r="H25" i="70"/>
  <c r="H23" i="70"/>
  <c r="H24" i="70"/>
  <c r="AH36" i="69"/>
  <c r="AI39" i="69"/>
  <c r="J39" i="69" s="1"/>
  <c r="AI40" i="69"/>
  <c r="J40" i="69" s="1"/>
  <c r="AG38" i="69"/>
  <c r="AG40" i="69"/>
  <c r="AH38" i="69"/>
  <c r="AH39" i="69" l="1"/>
  <c r="AH40" i="69"/>
  <c r="M43" i="65" l="1"/>
  <c r="M44" i="65"/>
  <c r="M18" i="65" s="1"/>
  <c r="L17" i="64"/>
  <c r="K17" i="64"/>
  <c r="J17" i="64"/>
  <c r="I17" i="64"/>
  <c r="H17" i="64"/>
  <c r="G17" i="64"/>
  <c r="F17" i="64"/>
  <c r="E17" i="64"/>
  <c r="D17" i="64"/>
  <c r="C17" i="64"/>
  <c r="AJ8" i="10"/>
  <c r="AK8" i="10"/>
  <c r="L8" i="10" s="1"/>
  <c r="AS68" i="61"/>
  <c r="P68" i="61" s="1"/>
  <c r="AS62" i="61"/>
  <c r="P62" i="61" s="1"/>
  <c r="AS73" i="61"/>
  <c r="P73" i="61" s="1"/>
  <c r="AR73" i="61"/>
  <c r="AS65" i="61"/>
  <c r="P65" i="61" s="1"/>
  <c r="AS59" i="61"/>
  <c r="P59" i="61" s="1"/>
  <c r="AS56" i="61"/>
  <c r="P56" i="61" s="1"/>
  <c r="AS53" i="61"/>
  <c r="P53" i="61" s="1"/>
  <c r="AR68" i="61"/>
  <c r="AR65" i="61"/>
  <c r="AR62" i="61"/>
  <c r="AR59" i="61"/>
  <c r="AR56" i="61"/>
  <c r="AR53" i="61"/>
  <c r="AR50" i="61"/>
  <c r="AR47" i="61"/>
  <c r="AR44" i="61"/>
  <c r="AR41" i="61"/>
  <c r="AR38" i="61"/>
  <c r="AR35" i="61"/>
  <c r="AR32" i="61"/>
  <c r="R32" i="61" s="1"/>
  <c r="AR29" i="61"/>
  <c r="AR26" i="61"/>
  <c r="AR23" i="61"/>
  <c r="AR20" i="61"/>
  <c r="AR17" i="61"/>
  <c r="AR14" i="61"/>
  <c r="AR11" i="61"/>
  <c r="AR8" i="61"/>
  <c r="AK6" i="55"/>
  <c r="AK22" i="60"/>
  <c r="AL22" i="60"/>
  <c r="M22" i="60" s="1"/>
  <c r="E50" i="56"/>
  <c r="AR72" i="61" s="1"/>
  <c r="O72" i="61" s="1"/>
  <c r="AR70" i="61" l="1"/>
  <c r="O73" i="61"/>
  <c r="O74" i="61" s="1"/>
  <c r="AR74" i="61"/>
  <c r="AS70" i="61"/>
  <c r="P70" i="61" s="1"/>
  <c r="M44" i="64"/>
  <c r="M18" i="64" s="1"/>
  <c r="M43" i="64"/>
  <c r="AK28" i="10"/>
  <c r="L28" i="10" s="1"/>
  <c r="AK24" i="10"/>
  <c r="L24" i="10" s="1"/>
  <c r="AJ28" i="10"/>
  <c r="AJ24" i="10"/>
  <c r="AK20" i="10"/>
  <c r="L20" i="10" s="1"/>
  <c r="AK29" i="10"/>
  <c r="L29" i="10" s="1"/>
  <c r="AK17" i="10"/>
  <c r="L17" i="10" s="1"/>
  <c r="AK14" i="10"/>
  <c r="L14" i="10" s="1"/>
  <c r="AK25" i="10"/>
  <c r="L25" i="10" s="1"/>
  <c r="AJ20" i="10"/>
  <c r="AJ29" i="10"/>
  <c r="AJ17" i="10"/>
  <c r="AJ14" i="10"/>
  <c r="AJ11" i="10"/>
  <c r="AR69" i="61"/>
  <c r="AR71" i="61" s="1"/>
  <c r="AL6" i="55"/>
  <c r="M6" i="55" s="1"/>
  <c r="AK20" i="55"/>
  <c r="AJ26" i="10" l="1"/>
  <c r="AK30" i="10"/>
  <c r="L30" i="10" s="1"/>
  <c r="AK26" i="10"/>
  <c r="L26" i="10" s="1"/>
  <c r="AJ30" i="10"/>
  <c r="AO8" i="57"/>
  <c r="AP8" i="57"/>
  <c r="AO9" i="57"/>
  <c r="AP9" i="57"/>
  <c r="AO10" i="57"/>
  <c r="AP10" i="57"/>
  <c r="AO11" i="57"/>
  <c r="AP11" i="57"/>
  <c r="AO12" i="57"/>
  <c r="AP12" i="57"/>
  <c r="AO13" i="57"/>
  <c r="AP13" i="57"/>
  <c r="AO14" i="57"/>
  <c r="AP14" i="57"/>
  <c r="AO15" i="57"/>
  <c r="AP15" i="57"/>
  <c r="AO16" i="57"/>
  <c r="AP16" i="57"/>
  <c r="AO17" i="57"/>
  <c r="AP17" i="57"/>
  <c r="AO18" i="57"/>
  <c r="AP18" i="57"/>
  <c r="AO19" i="57"/>
  <c r="AP19" i="57"/>
  <c r="AO20" i="57"/>
  <c r="AP20" i="57"/>
  <c r="AO21" i="57"/>
  <c r="AP21" i="57"/>
  <c r="AO22" i="57"/>
  <c r="AP22" i="57"/>
  <c r="AO23" i="57"/>
  <c r="AP23" i="57"/>
  <c r="AO24" i="57"/>
  <c r="AP24" i="57"/>
  <c r="AO25" i="57"/>
  <c r="AP25" i="57"/>
  <c r="AO26" i="57"/>
  <c r="AP26" i="57"/>
  <c r="AO27" i="57"/>
  <c r="AP27" i="57"/>
  <c r="AO28" i="57"/>
  <c r="AP28" i="57"/>
  <c r="AO7" i="57"/>
  <c r="AP7" i="57"/>
  <c r="AO28" i="67" l="1"/>
  <c r="AN28" i="67"/>
  <c r="AP28" i="67"/>
  <c r="Q28" i="67" s="1"/>
  <c r="AO28" i="68"/>
  <c r="AK16" i="60" s="1"/>
  <c r="AK24" i="60" s="1"/>
  <c r="AP28" i="68"/>
  <c r="AP28" i="48"/>
  <c r="Q28" i="48" s="1"/>
  <c r="Q28" i="68" l="1"/>
  <c r="Q29" i="57" s="1"/>
  <c r="AL16" i="60"/>
  <c r="M16" i="60" s="1"/>
  <c r="AO29" i="57"/>
  <c r="AP29" i="57"/>
  <c r="AO28" i="48"/>
  <c r="D18" i="56"/>
  <c r="F18" i="56"/>
  <c r="AS72" i="61" l="1"/>
  <c r="P72" i="61" s="1"/>
  <c r="AL24" i="60"/>
  <c r="M24" i="60" s="1"/>
  <c r="G52" i="56"/>
  <c r="G19" i="56" s="1"/>
  <c r="G50" i="56"/>
  <c r="AS69" i="61" l="1"/>
  <c r="P69" i="61" s="1"/>
  <c r="AS74" i="61"/>
  <c r="P74" i="61" s="1"/>
  <c r="AO5" i="48"/>
  <c r="AS71" i="61" l="1"/>
  <c r="P71" i="61" s="1"/>
  <c r="O10" i="67"/>
  <c r="O67" i="61" l="1"/>
  <c r="O66" i="61"/>
  <c r="O64" i="61"/>
  <c r="O63" i="61"/>
  <c r="O61" i="61"/>
  <c r="O60" i="61"/>
  <c r="O58" i="61"/>
  <c r="O57" i="61"/>
  <c r="O55" i="61"/>
  <c r="O54" i="61"/>
  <c r="O52" i="61"/>
  <c r="O51" i="61"/>
  <c r="O49" i="61"/>
  <c r="O48" i="61"/>
  <c r="O46" i="61"/>
  <c r="O45" i="61"/>
  <c r="O43" i="61"/>
  <c r="O42" i="61"/>
  <c r="O40" i="61"/>
  <c r="O39" i="61"/>
  <c r="O37" i="61"/>
  <c r="O36" i="61"/>
  <c r="O34" i="61"/>
  <c r="O33" i="61"/>
  <c r="O31" i="61"/>
  <c r="O30" i="61"/>
  <c r="O28" i="61"/>
  <c r="O27" i="61"/>
  <c r="O25" i="61"/>
  <c r="O24" i="61"/>
  <c r="O22" i="61"/>
  <c r="O21" i="61"/>
  <c r="O19" i="61"/>
  <c r="O18" i="61"/>
  <c r="O16" i="61"/>
  <c r="O15" i="61"/>
  <c r="O13" i="61"/>
  <c r="O12" i="61"/>
  <c r="E49" i="56"/>
  <c r="G49" i="56" s="1"/>
  <c r="E48" i="56"/>
  <c r="G48" i="56" s="1"/>
  <c r="E47" i="56"/>
  <c r="AN28" i="68"/>
  <c r="D17" i="56"/>
  <c r="AF36" i="69"/>
  <c r="E18" i="56" l="1"/>
  <c r="AI20" i="10"/>
  <c r="AI17" i="10"/>
  <c r="AI14" i="10"/>
  <c r="AI25" i="10"/>
  <c r="K25" i="10" s="1"/>
  <c r="AI24" i="10"/>
  <c r="AI29" i="10"/>
  <c r="AI28" i="10"/>
  <c r="AI11" i="10"/>
  <c r="AI8" i="10"/>
  <c r="AP68" i="61"/>
  <c r="AQ68" i="61"/>
  <c r="AQ65" i="61"/>
  <c r="AP62" i="61"/>
  <c r="AQ62" i="61"/>
  <c r="AP59" i="61"/>
  <c r="AQ59" i="61"/>
  <c r="AP56" i="61"/>
  <c r="AQ56" i="61"/>
  <c r="AP47" i="61"/>
  <c r="AQ47" i="61"/>
  <c r="AP44" i="61"/>
  <c r="AQ44" i="61"/>
  <c r="AP41" i="61"/>
  <c r="AQ41" i="61"/>
  <c r="AP38" i="61"/>
  <c r="AQ38" i="61"/>
  <c r="AP35" i="61"/>
  <c r="AQ35" i="61"/>
  <c r="AI30" i="10" l="1"/>
  <c r="AI26" i="10"/>
  <c r="AJ16" i="60"/>
  <c r="AM28" i="67" l="1"/>
  <c r="AL28" i="67"/>
  <c r="P28" i="67" s="1"/>
  <c r="AN28" i="48" l="1"/>
  <c r="AG36" i="69" l="1"/>
  <c r="AG39" i="69"/>
  <c r="M42" i="65"/>
  <c r="M42" i="64"/>
  <c r="AQ53" i="61"/>
  <c r="AQ8" i="61"/>
  <c r="AQ11" i="61"/>
  <c r="AQ14" i="61"/>
  <c r="AQ17" i="61"/>
  <c r="AQ20" i="61"/>
  <c r="AQ23" i="61"/>
  <c r="AQ26" i="61"/>
  <c r="AQ29" i="61"/>
  <c r="AQ32" i="61"/>
  <c r="Q32" i="61" s="1"/>
  <c r="AQ50" i="61"/>
  <c r="AQ69" i="61"/>
  <c r="AQ70" i="61"/>
  <c r="AQ74" i="61"/>
  <c r="AJ20" i="55"/>
  <c r="AJ22" i="60"/>
  <c r="AJ24" i="60" s="1"/>
  <c r="AN7" i="57"/>
  <c r="AN8" i="57"/>
  <c r="AN9" i="57"/>
  <c r="AN10" i="57"/>
  <c r="AN11" i="57"/>
  <c r="AN12" i="57"/>
  <c r="AN13" i="57"/>
  <c r="AN14" i="57"/>
  <c r="AN15" i="57"/>
  <c r="AN16" i="57"/>
  <c r="AN17" i="57"/>
  <c r="AN18" i="57"/>
  <c r="AN19" i="57"/>
  <c r="AN20" i="57"/>
  <c r="AN21" i="57"/>
  <c r="AN22" i="57"/>
  <c r="AN23" i="57"/>
  <c r="AN24" i="57"/>
  <c r="AN25" i="57"/>
  <c r="AN26" i="57"/>
  <c r="AN27" i="57"/>
  <c r="AN28" i="57"/>
  <c r="AQ71" i="61" l="1"/>
  <c r="AN29" i="57"/>
  <c r="AP20" i="61"/>
  <c r="AO20" i="61"/>
  <c r="AP23" i="61"/>
  <c r="AO23" i="61"/>
  <c r="AP26" i="61"/>
  <c r="AO26" i="61"/>
  <c r="AP29" i="61"/>
  <c r="AO29" i="61"/>
  <c r="AO38" i="61"/>
  <c r="AP50" i="61"/>
  <c r="AO50" i="61"/>
  <c r="AP53" i="61"/>
  <c r="AO53" i="61"/>
  <c r="AP65" i="61"/>
  <c r="AO65" i="61"/>
  <c r="AI22" i="60"/>
  <c r="P28" i="57"/>
  <c r="AM28" i="57"/>
  <c r="AM28" i="68"/>
  <c r="AL28" i="68"/>
  <c r="P28" i="68" s="1"/>
  <c r="P29" i="57" s="1"/>
  <c r="AH23" i="61"/>
  <c r="AP74" i="61"/>
  <c r="AP70" i="61"/>
  <c r="AP69" i="61"/>
  <c r="L26" i="48"/>
  <c r="AF40" i="69"/>
  <c r="AF39" i="69"/>
  <c r="AF38" i="69"/>
  <c r="M41" i="65"/>
  <c r="C16" i="64"/>
  <c r="M41" i="64"/>
  <c r="AG20" i="10"/>
  <c r="AH24" i="10"/>
  <c r="AH29" i="10"/>
  <c r="AH28" i="10"/>
  <c r="AH20" i="10"/>
  <c r="AH11" i="10"/>
  <c r="AP71" i="61" l="1"/>
  <c r="AH30" i="10"/>
  <c r="AJ15" i="60"/>
  <c r="AH26" i="10"/>
  <c r="AF20" i="10" l="1"/>
  <c r="AP32" i="61"/>
  <c r="AP17" i="61"/>
  <c r="AP14" i="61"/>
  <c r="AP11" i="61"/>
  <c r="AP8" i="61"/>
  <c r="AI6" i="55"/>
  <c r="AI20" i="55"/>
  <c r="AI16" i="60"/>
  <c r="AI15" i="60" s="1"/>
  <c r="AM29" i="57"/>
  <c r="AM7" i="57"/>
  <c r="AM8" i="57"/>
  <c r="AM9" i="57"/>
  <c r="AM10" i="57"/>
  <c r="AM11" i="57"/>
  <c r="AM12" i="57"/>
  <c r="AM13" i="57"/>
  <c r="AM14" i="57"/>
  <c r="AM15" i="57"/>
  <c r="AM16" i="57"/>
  <c r="AM17" i="57"/>
  <c r="AM18" i="57"/>
  <c r="AM19" i="57"/>
  <c r="AM20" i="57"/>
  <c r="AM21" i="57"/>
  <c r="AM22" i="57"/>
  <c r="AM23" i="57"/>
  <c r="AM24" i="57"/>
  <c r="AM25" i="57"/>
  <c r="AM26" i="57"/>
  <c r="AM27" i="57"/>
  <c r="AE36" i="69"/>
  <c r="I36" i="69" s="1"/>
  <c r="AE40" i="69"/>
  <c r="I40" i="69" s="1"/>
  <c r="AD40" i="69"/>
  <c r="AE39" i="69"/>
  <c r="I39" i="69" s="1"/>
  <c r="AD39" i="69"/>
  <c r="AE38" i="69"/>
  <c r="I38" i="69" s="1"/>
  <c r="AD36" i="69"/>
  <c r="O8" i="61" l="1"/>
  <c r="AI24" i="60"/>
  <c r="K23" i="10"/>
  <c r="K11" i="10"/>
  <c r="H8" i="69"/>
  <c r="M40" i="65"/>
  <c r="M17" i="65" s="1"/>
  <c r="M39" i="65"/>
  <c r="M40" i="64"/>
  <c r="M17" i="64" s="1"/>
  <c r="AG24" i="10"/>
  <c r="K24" i="10" s="1"/>
  <c r="K26" i="10" s="1"/>
  <c r="AG17" i="10"/>
  <c r="AH17" i="10"/>
  <c r="AG14" i="10"/>
  <c r="AH14" i="10"/>
  <c r="AG11" i="10"/>
  <c r="AG8" i="10"/>
  <c r="AH8" i="10"/>
  <c r="AD24" i="10"/>
  <c r="AF25" i="10"/>
  <c r="AG29" i="10"/>
  <c r="K29" i="10" s="1"/>
  <c r="AG28" i="10"/>
  <c r="K28" i="10" s="1"/>
  <c r="AO74" i="61"/>
  <c r="AO70" i="61"/>
  <c r="O70" i="61" s="1"/>
  <c r="AO69" i="61"/>
  <c r="O69" i="61" s="1"/>
  <c r="AO68" i="61"/>
  <c r="AO62" i="61"/>
  <c r="AO59" i="61"/>
  <c r="AO56" i="61"/>
  <c r="AO47" i="61"/>
  <c r="AO44" i="61"/>
  <c r="AO41" i="61"/>
  <c r="AO35" i="61"/>
  <c r="AO32" i="61"/>
  <c r="AO17" i="61"/>
  <c r="AO14" i="61"/>
  <c r="AO11" i="61"/>
  <c r="AN8" i="61"/>
  <c r="AO8" i="61"/>
  <c r="AH6" i="55"/>
  <c r="L6" i="55" s="1"/>
  <c r="K30" i="10" l="1"/>
  <c r="AG30" i="10"/>
  <c r="AG26" i="10"/>
  <c r="AO71" i="61"/>
  <c r="Q65" i="61"/>
  <c r="O53" i="61"/>
  <c r="O50" i="61"/>
  <c r="O41" i="61"/>
  <c r="O32" i="61"/>
  <c r="O38" i="61" l="1"/>
  <c r="O65" i="61"/>
  <c r="O71" i="61"/>
  <c r="O68" i="61"/>
  <c r="O62" i="61"/>
  <c r="O59" i="61"/>
  <c r="O56" i="61"/>
  <c r="O47" i="61"/>
  <c r="O35" i="61"/>
  <c r="O29" i="61"/>
  <c r="O26" i="61"/>
  <c r="O11" i="61"/>
  <c r="N6" i="61"/>
  <c r="AH20" i="55"/>
  <c r="L20" i="55" s="1"/>
  <c r="AG20" i="55"/>
  <c r="K7" i="55"/>
  <c r="K19" i="60"/>
  <c r="AH22" i="60"/>
  <c r="L22" i="60" s="1"/>
  <c r="AL8" i="57"/>
  <c r="AL9" i="57"/>
  <c r="AL10" i="57"/>
  <c r="AL11" i="57"/>
  <c r="AL12" i="57"/>
  <c r="AL13" i="57"/>
  <c r="AL14" i="57"/>
  <c r="AL15" i="57"/>
  <c r="AL16" i="57"/>
  <c r="AL17" i="57"/>
  <c r="AL18" i="57"/>
  <c r="AL19" i="57"/>
  <c r="AL20" i="57"/>
  <c r="AL21" i="57"/>
  <c r="AL22" i="57"/>
  <c r="AL23" i="57"/>
  <c r="AL24" i="57"/>
  <c r="AL25" i="57"/>
  <c r="AL26" i="57"/>
  <c r="AL27" i="57"/>
  <c r="AL28" i="57"/>
  <c r="AL7" i="57"/>
  <c r="P27" i="57"/>
  <c r="P23" i="57"/>
  <c r="P19" i="57"/>
  <c r="P15" i="57"/>
  <c r="AH16" i="60"/>
  <c r="AL28" i="48"/>
  <c r="P28" i="48" s="1"/>
  <c r="G47" i="56"/>
  <c r="G18" i="56" s="1"/>
  <c r="L16" i="60" l="1"/>
  <c r="AH24" i="60"/>
  <c r="L24" i="60" s="1"/>
  <c r="O14" i="61"/>
  <c r="O17" i="61"/>
  <c r="O23" i="61"/>
  <c r="O20" i="61"/>
  <c r="P11" i="57"/>
  <c r="P12" i="57"/>
  <c r="P26" i="57"/>
  <c r="P25" i="57"/>
  <c r="P24" i="57"/>
  <c r="P22" i="57"/>
  <c r="P21" i="57"/>
  <c r="P20" i="57"/>
  <c r="P18" i="57"/>
  <c r="P17" i="57"/>
  <c r="P16" i="57"/>
  <c r="P14" i="57"/>
  <c r="P13" i="57"/>
  <c r="P10" i="57"/>
  <c r="P9" i="57"/>
  <c r="P8" i="57"/>
  <c r="AH15" i="60"/>
  <c r="L15" i="60" s="1"/>
  <c r="AL29" i="57"/>
  <c r="G16" i="64" l="1"/>
  <c r="AN65" i="61"/>
  <c r="AN62" i="61"/>
  <c r="AN59" i="61"/>
  <c r="AN56" i="61"/>
  <c r="AN53" i="61"/>
  <c r="AN50" i="61"/>
  <c r="AN47" i="61"/>
  <c r="AN44" i="61"/>
  <c r="AN41" i="61"/>
  <c r="AN38" i="61"/>
  <c r="AN35" i="61"/>
  <c r="AN32" i="61"/>
  <c r="AN29" i="61"/>
  <c r="AN26" i="61"/>
  <c r="AN23" i="61"/>
  <c r="AN20" i="61"/>
  <c r="AN17" i="61"/>
  <c r="AN14" i="61"/>
  <c r="AN11" i="61"/>
  <c r="AN69" i="61" l="1"/>
  <c r="AN74" i="61"/>
  <c r="AL71" i="61"/>
  <c r="AN70" i="61" l="1"/>
  <c r="AN71" i="61" s="1"/>
  <c r="AJ69" i="61"/>
  <c r="M39" i="64"/>
  <c r="AD38" i="69" l="1"/>
  <c r="AF26" i="10"/>
  <c r="F17" i="56" l="1"/>
  <c r="N72" i="61" l="1"/>
  <c r="AC36" i="69"/>
  <c r="AG6" i="55" l="1"/>
  <c r="K21" i="60"/>
  <c r="AG20" i="60"/>
  <c r="K20" i="60" s="1"/>
  <c r="AF22" i="60"/>
  <c r="AG22" i="60" l="1"/>
  <c r="O24" i="48" l="1"/>
  <c r="H34" i="69"/>
  <c r="H33" i="69"/>
  <c r="H32" i="69"/>
  <c r="H31" i="69"/>
  <c r="H29" i="69"/>
  <c r="H28" i="69"/>
  <c r="H27" i="69"/>
  <c r="H26" i="69"/>
  <c r="H25" i="69"/>
  <c r="H23" i="69"/>
  <c r="H22" i="69"/>
  <c r="H17" i="69"/>
  <c r="H15" i="69"/>
  <c r="H14" i="69"/>
  <c r="H12" i="69"/>
  <c r="H11" i="69"/>
  <c r="H9" i="69"/>
  <c r="D16" i="65"/>
  <c r="E16" i="65"/>
  <c r="F16" i="65"/>
  <c r="G16" i="65"/>
  <c r="H16" i="65"/>
  <c r="I16" i="65"/>
  <c r="J16" i="65"/>
  <c r="K16" i="65"/>
  <c r="L16" i="65"/>
  <c r="C16" i="65"/>
  <c r="M38" i="65"/>
  <c r="L16" i="64"/>
  <c r="D16" i="64"/>
  <c r="E16" i="64"/>
  <c r="F16" i="64"/>
  <c r="H16" i="64"/>
  <c r="I16" i="64"/>
  <c r="J16" i="64"/>
  <c r="K16" i="64"/>
  <c r="I24" i="10"/>
  <c r="J19" i="10"/>
  <c r="J18" i="10"/>
  <c r="J16" i="10"/>
  <c r="J15" i="10"/>
  <c r="J13" i="10"/>
  <c r="J12" i="10"/>
  <c r="J10" i="10"/>
  <c r="J9" i="10"/>
  <c r="AF29" i="10"/>
  <c r="AF28" i="10"/>
  <c r="AF17" i="10"/>
  <c r="AF14" i="10"/>
  <c r="AF11" i="10"/>
  <c r="AF8" i="10"/>
  <c r="AE8" i="10"/>
  <c r="J7" i="10"/>
  <c r="AN68" i="61"/>
  <c r="AM8" i="61"/>
  <c r="K14" i="55"/>
  <c r="AF20" i="55"/>
  <c r="AK9" i="57"/>
  <c r="AK10" i="57"/>
  <c r="AK11" i="57"/>
  <c r="AK12" i="57"/>
  <c r="AK13" i="57"/>
  <c r="AK14" i="57"/>
  <c r="AK15" i="57"/>
  <c r="AK16" i="57"/>
  <c r="AK17" i="57"/>
  <c r="AK18" i="57"/>
  <c r="AK19" i="57"/>
  <c r="AK20" i="57"/>
  <c r="AK21" i="57"/>
  <c r="AK22" i="57"/>
  <c r="AK23" i="57"/>
  <c r="AK24" i="57"/>
  <c r="AK25" i="57"/>
  <c r="AK26" i="57"/>
  <c r="AK27" i="57"/>
  <c r="AK28" i="57"/>
  <c r="AK8" i="57"/>
  <c r="AK7" i="57"/>
  <c r="AK28" i="67"/>
  <c r="AJ28" i="67"/>
  <c r="O6" i="67"/>
  <c r="AK28" i="68"/>
  <c r="O6" i="68"/>
  <c r="O6" i="48"/>
  <c r="AK28" i="48"/>
  <c r="AE25" i="10"/>
  <c r="AF16" i="60"/>
  <c r="AF15" i="60" s="1"/>
  <c r="N73" i="61"/>
  <c r="AM70" i="61"/>
  <c r="AM68" i="61"/>
  <c r="AM65" i="61"/>
  <c r="AM59" i="61"/>
  <c r="AM56" i="61"/>
  <c r="AM53" i="61"/>
  <c r="AM50" i="61"/>
  <c r="AM47" i="61"/>
  <c r="AM44" i="61"/>
  <c r="AM41" i="61"/>
  <c r="AM38" i="61"/>
  <c r="AM35" i="61"/>
  <c r="AM32" i="61"/>
  <c r="AM29" i="61"/>
  <c r="AM26" i="61"/>
  <c r="AM23" i="61"/>
  <c r="AM20" i="61"/>
  <c r="AM17" i="61"/>
  <c r="AM69" i="61"/>
  <c r="AM62" i="61"/>
  <c r="AM14" i="61"/>
  <c r="AM11" i="61"/>
  <c r="AM74" i="61"/>
  <c r="AJ7" i="57"/>
  <c r="K11" i="55"/>
  <c r="K10" i="55"/>
  <c r="K9" i="55"/>
  <c r="AF6" i="55"/>
  <c r="K8" i="55"/>
  <c r="M38" i="64"/>
  <c r="AA36" i="69"/>
  <c r="AC38" i="69"/>
  <c r="K6" i="55" l="1"/>
  <c r="C45" i="56"/>
  <c r="C17" i="56" s="1"/>
  <c r="AK29" i="57"/>
  <c r="E17" i="56"/>
  <c r="O7" i="57"/>
  <c r="AM71" i="61"/>
  <c r="AG16" i="60"/>
  <c r="AF30" i="10"/>
  <c r="O28" i="68"/>
  <c r="K16" i="60" s="1"/>
  <c r="J17" i="10"/>
  <c r="J11" i="10"/>
  <c r="J20" i="10"/>
  <c r="AF24" i="60"/>
  <c r="AG15" i="60" l="1"/>
  <c r="AG24" i="60"/>
  <c r="AC39" i="69"/>
  <c r="AA38" i="69"/>
  <c r="AB38" i="69"/>
  <c r="AB20" i="69"/>
  <c r="H20" i="69" s="1"/>
  <c r="AC40" i="69"/>
  <c r="AB40" i="69"/>
  <c r="AE11" i="10"/>
  <c r="AE26" i="10"/>
  <c r="AD25" i="10"/>
  <c r="J25" i="10" s="1"/>
  <c r="AE29" i="10"/>
  <c r="AE28" i="10"/>
  <c r="AE20" i="10"/>
  <c r="AE17" i="10"/>
  <c r="AE14" i="10"/>
  <c r="N57" i="61"/>
  <c r="AJ28" i="57"/>
  <c r="AJ27" i="57"/>
  <c r="AJ26" i="57"/>
  <c r="AJ25" i="57"/>
  <c r="AJ24" i="57"/>
  <c r="AJ23" i="57"/>
  <c r="AJ22" i="57"/>
  <c r="AJ21" i="57"/>
  <c r="AJ20" i="57"/>
  <c r="AJ19" i="57"/>
  <c r="AJ18" i="57"/>
  <c r="AJ17" i="57"/>
  <c r="AJ16" i="57"/>
  <c r="AJ15" i="57"/>
  <c r="AJ14" i="57"/>
  <c r="AJ13" i="57"/>
  <c r="AJ12" i="57"/>
  <c r="AJ11" i="57"/>
  <c r="AJ10" i="57"/>
  <c r="AJ9" i="57"/>
  <c r="AJ8" i="57"/>
  <c r="AJ29" i="57"/>
  <c r="O9" i="48"/>
  <c r="AJ28" i="48"/>
  <c r="H38" i="69" l="1"/>
  <c r="G45" i="56"/>
  <c r="G17" i="56" s="1"/>
  <c r="AB39" i="69"/>
  <c r="AE30" i="10"/>
  <c r="M37" i="64"/>
  <c r="K19" i="55"/>
  <c r="K12" i="60"/>
  <c r="K14" i="60"/>
  <c r="J19" i="60"/>
  <c r="K8" i="60"/>
  <c r="M35" i="64" l="1"/>
  <c r="M36" i="64"/>
  <c r="M16" i="64" s="1"/>
  <c r="AD28" i="10"/>
  <c r="N74" i="61"/>
  <c r="AB19" i="69"/>
  <c r="Z36" i="69"/>
  <c r="H19" i="69" l="1"/>
  <c r="AB36" i="69"/>
  <c r="H36" i="69" s="1"/>
  <c r="J24" i="10"/>
  <c r="J26" i="10" s="1"/>
  <c r="AD26" i="10" l="1"/>
  <c r="V36" i="69" l="1"/>
  <c r="L15" i="65"/>
  <c r="AA40" i="69" l="1"/>
  <c r="H40" i="69" s="1"/>
  <c r="AD14" i="10"/>
  <c r="AD8" i="10"/>
  <c r="AL74" i="61"/>
  <c r="AL65" i="61"/>
  <c r="AE22" i="60"/>
  <c r="O7" i="67"/>
  <c r="O8" i="67"/>
  <c r="O9" i="67"/>
  <c r="O11" i="67"/>
  <c r="O12" i="67"/>
  <c r="O13" i="67"/>
  <c r="O14" i="67"/>
  <c r="O15" i="67"/>
  <c r="O16" i="67"/>
  <c r="O17" i="67"/>
  <c r="O18" i="67"/>
  <c r="O19" i="67"/>
  <c r="O20" i="67"/>
  <c r="O21" i="67"/>
  <c r="O22" i="67"/>
  <c r="O23" i="67"/>
  <c r="O24" i="67"/>
  <c r="O25" i="67"/>
  <c r="O26" i="67"/>
  <c r="O27" i="67"/>
  <c r="O7" i="48"/>
  <c r="O8" i="48"/>
  <c r="O10" i="48"/>
  <c r="O11" i="48"/>
  <c r="O12" i="48"/>
  <c r="O13" i="48"/>
  <c r="O14" i="48"/>
  <c r="O15" i="48"/>
  <c r="O16" i="48"/>
  <c r="O17" i="48"/>
  <c r="O18" i="48"/>
  <c r="O19" i="48"/>
  <c r="O20" i="48"/>
  <c r="O21" i="48"/>
  <c r="O22" i="48"/>
  <c r="O23" i="48"/>
  <c r="O25" i="48"/>
  <c r="O26" i="48"/>
  <c r="O27" i="48"/>
  <c r="K18" i="55"/>
  <c r="K17" i="55"/>
  <c r="K16" i="55"/>
  <c r="K15" i="55"/>
  <c r="K13" i="55"/>
  <c r="K12" i="55"/>
  <c r="AE6" i="55"/>
  <c r="AI28" i="67"/>
  <c r="AI11" i="57"/>
  <c r="AI15" i="57"/>
  <c r="AI19" i="57"/>
  <c r="AI23" i="57"/>
  <c r="AI27" i="57"/>
  <c r="AI7" i="57"/>
  <c r="AI8" i="57"/>
  <c r="AI9" i="57"/>
  <c r="AI10" i="57"/>
  <c r="AI12" i="57"/>
  <c r="AI13" i="57"/>
  <c r="AI14" i="57"/>
  <c r="AI16" i="57"/>
  <c r="AI17" i="57"/>
  <c r="AI18" i="57"/>
  <c r="AI20" i="57"/>
  <c r="AI21" i="57"/>
  <c r="AI22" i="57"/>
  <c r="AI24" i="57"/>
  <c r="AI25" i="57"/>
  <c r="AI26" i="57"/>
  <c r="AI28" i="57"/>
  <c r="AD29" i="10"/>
  <c r="AD20" i="10"/>
  <c r="N60" i="61"/>
  <c r="N54" i="61"/>
  <c r="N45" i="61"/>
  <c r="N43" i="61"/>
  <c r="N42" i="61"/>
  <c r="N36" i="61"/>
  <c r="N33" i="61"/>
  <c r="N30" i="61"/>
  <c r="N27" i="61"/>
  <c r="N24" i="61"/>
  <c r="N21" i="61"/>
  <c r="N18" i="61"/>
  <c r="N13" i="61"/>
  <c r="AL68" i="61"/>
  <c r="AL56" i="61"/>
  <c r="AL32" i="61"/>
  <c r="AK68" i="61"/>
  <c r="AK44" i="61"/>
  <c r="N7" i="61"/>
  <c r="N8" i="61" s="1"/>
  <c r="AK74" i="61"/>
  <c r="N10" i="61"/>
  <c r="N12" i="61"/>
  <c r="N15" i="61"/>
  <c r="N16" i="61"/>
  <c r="N19" i="61"/>
  <c r="AL23" i="61"/>
  <c r="N25" i="61"/>
  <c r="N28" i="61"/>
  <c r="N31" i="61"/>
  <c r="AL35" i="61"/>
  <c r="AL38" i="61"/>
  <c r="N40" i="61"/>
  <c r="AL44" i="61"/>
  <c r="N46" i="61"/>
  <c r="N49" i="61"/>
  <c r="N51" i="61"/>
  <c r="N52" i="61"/>
  <c r="N55" i="61"/>
  <c r="N58" i="61"/>
  <c r="N61" i="61"/>
  <c r="N64" i="61"/>
  <c r="N66" i="61"/>
  <c r="N67" i="61"/>
  <c r="AL8" i="61"/>
  <c r="I10" i="55"/>
  <c r="I9" i="55"/>
  <c r="I8" i="55"/>
  <c r="I7" i="55"/>
  <c r="I6" i="55"/>
  <c r="J9" i="55"/>
  <c r="N32" i="61" l="1"/>
  <c r="N56" i="61"/>
  <c r="AI29" i="57"/>
  <c r="AD23" i="10"/>
  <c r="AD17" i="10"/>
  <c r="AL62" i="61"/>
  <c r="AL50" i="61"/>
  <c r="AL47" i="61"/>
  <c r="AL41" i="61"/>
  <c r="N37" i="61"/>
  <c r="N34" i="61"/>
  <c r="AL29" i="61"/>
  <c r="AL26" i="61"/>
  <c r="N22" i="61"/>
  <c r="AL20" i="61"/>
  <c r="N17" i="61"/>
  <c r="N14" i="61"/>
  <c r="N63" i="61"/>
  <c r="AL59" i="61"/>
  <c r="AL53" i="61"/>
  <c r="N48" i="61"/>
  <c r="N39" i="61"/>
  <c r="AD30" i="10"/>
  <c r="AL17" i="61"/>
  <c r="AL14" i="61"/>
  <c r="N9" i="61"/>
  <c r="N11" i="61" s="1"/>
  <c r="AL11" i="61"/>
  <c r="AD11" i="10"/>
  <c r="J8" i="55" l="1"/>
  <c r="J10" i="55"/>
  <c r="J11" i="55"/>
  <c r="J12" i="55"/>
  <c r="J13" i="55"/>
  <c r="J14" i="55"/>
  <c r="J15" i="55"/>
  <c r="J16" i="55"/>
  <c r="J17" i="55"/>
  <c r="J18" i="55"/>
  <c r="J7" i="55"/>
  <c r="AE20" i="55"/>
  <c r="AD20" i="55"/>
  <c r="AD6" i="55"/>
  <c r="O22" i="68"/>
  <c r="O18" i="68"/>
  <c r="K9" i="60"/>
  <c r="K10" i="60"/>
  <c r="K11" i="60"/>
  <c r="K13" i="60"/>
  <c r="K7" i="60"/>
  <c r="O9" i="68"/>
  <c r="AH28" i="67"/>
  <c r="O28" i="67" s="1"/>
  <c r="I28" i="67"/>
  <c r="O7" i="68"/>
  <c r="O8" i="68"/>
  <c r="O10" i="68"/>
  <c r="O11" i="57" s="1"/>
  <c r="O11" i="68"/>
  <c r="O13" i="68"/>
  <c r="O14" i="68"/>
  <c r="O15" i="68"/>
  <c r="O16" i="68"/>
  <c r="O17" i="68"/>
  <c r="O19" i="68"/>
  <c r="O20" i="68"/>
  <c r="O21" i="68"/>
  <c r="O23" i="68"/>
  <c r="O24" i="68"/>
  <c r="O26" i="68"/>
  <c r="O27" i="68"/>
  <c r="AH28" i="48"/>
  <c r="K20" i="55" l="1"/>
  <c r="K15" i="60"/>
  <c r="O25" i="68"/>
  <c r="O12" i="68"/>
  <c r="AI28" i="48"/>
  <c r="O28" i="48" s="1"/>
  <c r="G22" i="69"/>
  <c r="G11" i="69"/>
  <c r="W40" i="69"/>
  <c r="W36" i="69"/>
  <c r="Y38" i="69"/>
  <c r="X36" i="69"/>
  <c r="Y36" i="69"/>
  <c r="W38" i="69"/>
  <c r="V40" i="69"/>
  <c r="X40" i="69"/>
  <c r="Y40" i="69"/>
  <c r="Z40" i="69"/>
  <c r="V39" i="69"/>
  <c r="W39" i="69"/>
  <c r="X39" i="69"/>
  <c r="Y39" i="69"/>
  <c r="Z39" i="69"/>
  <c r="AA39" i="69"/>
  <c r="H39" i="69" s="1"/>
  <c r="V38" i="69"/>
  <c r="X38" i="69"/>
  <c r="Z38" i="69"/>
  <c r="G34" i="69"/>
  <c r="G33" i="69"/>
  <c r="G32" i="69"/>
  <c r="G31" i="69"/>
  <c r="G29" i="69"/>
  <c r="G28" i="69"/>
  <c r="G27" i="69"/>
  <c r="G26" i="69"/>
  <c r="G25" i="69"/>
  <c r="G23" i="69"/>
  <c r="G20" i="69"/>
  <c r="G19" i="69"/>
  <c r="G17" i="69"/>
  <c r="G15" i="69"/>
  <c r="G14" i="69"/>
  <c r="G12" i="69"/>
  <c r="G9" i="69"/>
  <c r="G8" i="69"/>
  <c r="F8" i="69"/>
  <c r="F22" i="69"/>
  <c r="F20" i="69"/>
  <c r="G40" i="69" l="1"/>
  <c r="G38" i="69"/>
  <c r="AE16" i="60"/>
  <c r="AE15" i="60" s="1"/>
  <c r="G39" i="69"/>
  <c r="D15" i="65"/>
  <c r="E15" i="65"/>
  <c r="F15" i="65"/>
  <c r="G15" i="65"/>
  <c r="H15" i="65"/>
  <c r="I15" i="65"/>
  <c r="J15" i="65"/>
  <c r="K15" i="65"/>
  <c r="C15" i="65"/>
  <c r="J23" i="10"/>
  <c r="J14" i="10"/>
  <c r="N65" i="61"/>
  <c r="N62" i="61"/>
  <c r="N59" i="61"/>
  <c r="N53" i="61"/>
  <c r="N50" i="61"/>
  <c r="N47" i="61"/>
  <c r="N41" i="61"/>
  <c r="N38" i="61"/>
  <c r="N35" i="61"/>
  <c r="N29" i="61"/>
  <c r="N26" i="61"/>
  <c r="N23" i="61"/>
  <c r="N20" i="61"/>
  <c r="O28" i="57"/>
  <c r="O27" i="57"/>
  <c r="O26" i="57"/>
  <c r="O25" i="57"/>
  <c r="O24" i="57"/>
  <c r="O23" i="57"/>
  <c r="O22" i="57"/>
  <c r="O21" i="57"/>
  <c r="O20" i="57"/>
  <c r="O19" i="57"/>
  <c r="O18" i="57"/>
  <c r="O17" i="57"/>
  <c r="O16" i="57"/>
  <c r="O15" i="57"/>
  <c r="O14" i="57"/>
  <c r="O13" i="57"/>
  <c r="O12" i="57"/>
  <c r="O10" i="57"/>
  <c r="O9" i="57"/>
  <c r="O8" i="57"/>
  <c r="M36" i="65"/>
  <c r="M16" i="65" s="1"/>
  <c r="AJ70" i="61"/>
  <c r="AK70" i="61"/>
  <c r="N70" i="61" s="1"/>
  <c r="AK69" i="61"/>
  <c r="AK65" i="61"/>
  <c r="AK62" i="61"/>
  <c r="AK59" i="61"/>
  <c r="AK56" i="61"/>
  <c r="AK53" i="61"/>
  <c r="AK50" i="61"/>
  <c r="AK47" i="61"/>
  <c r="AK41" i="61"/>
  <c r="AK38" i="61"/>
  <c r="AK35" i="61"/>
  <c r="AK32" i="61"/>
  <c r="AK29" i="61"/>
  <c r="AK26" i="61"/>
  <c r="AK23" i="61"/>
  <c r="AK20" i="61"/>
  <c r="AK17" i="61"/>
  <c r="AK14" i="61"/>
  <c r="AC26" i="10"/>
  <c r="AC29" i="10"/>
  <c r="J29" i="10" s="1"/>
  <c r="AC28" i="10"/>
  <c r="AC23" i="10"/>
  <c r="AC20" i="10"/>
  <c r="AC17" i="10"/>
  <c r="AC14" i="10"/>
  <c r="AC8" i="10"/>
  <c r="J8" i="10" s="1"/>
  <c r="AC11" i="10"/>
  <c r="AK11" i="61"/>
  <c r="AK8" i="61"/>
  <c r="AJ74" i="61"/>
  <c r="J28" i="10" l="1"/>
  <c r="J30" i="10" s="1"/>
  <c r="AC30" i="10"/>
  <c r="O29" i="57"/>
  <c r="AJ71" i="61"/>
  <c r="AK71" i="61"/>
  <c r="N69" i="61"/>
  <c r="N71" i="61" s="1"/>
  <c r="AE24" i="60"/>
  <c r="AD22" i="60"/>
  <c r="K22" i="60" s="1"/>
  <c r="K24" i="60" s="1"/>
  <c r="AH28" i="57"/>
  <c r="AH27" i="57"/>
  <c r="AH26" i="57"/>
  <c r="AH25" i="57"/>
  <c r="AH24" i="57"/>
  <c r="AH23" i="57"/>
  <c r="AH22" i="57"/>
  <c r="AH21" i="57"/>
  <c r="AH20" i="57"/>
  <c r="AH19" i="57"/>
  <c r="AH18" i="57"/>
  <c r="AH17" i="57"/>
  <c r="AH16" i="57"/>
  <c r="AH15" i="57"/>
  <c r="AH14" i="57"/>
  <c r="AH13" i="57"/>
  <c r="AH12" i="57"/>
  <c r="AH11" i="57"/>
  <c r="AH10" i="57"/>
  <c r="AH9" i="57"/>
  <c r="AH8" i="57"/>
  <c r="AH7" i="57"/>
  <c r="AD16" i="60"/>
  <c r="AG28" i="67"/>
  <c r="J20" i="60"/>
  <c r="J13" i="60"/>
  <c r="J12" i="60"/>
  <c r="Z15" i="60"/>
  <c r="M7" i="61"/>
  <c r="M6" i="61"/>
  <c r="I19" i="10"/>
  <c r="I25" i="10"/>
  <c r="I18" i="10"/>
  <c r="I16" i="10"/>
  <c r="I15" i="10"/>
  <c r="I13" i="10"/>
  <c r="I12" i="10"/>
  <c r="I10" i="10"/>
  <c r="I9" i="10"/>
  <c r="I7" i="10"/>
  <c r="I6" i="10"/>
  <c r="C15" i="64"/>
  <c r="L15" i="64"/>
  <c r="K15" i="64"/>
  <c r="J15" i="64"/>
  <c r="I15" i="64"/>
  <c r="H15" i="64"/>
  <c r="G15" i="64"/>
  <c r="F15" i="64"/>
  <c r="E15" i="64"/>
  <c r="D15" i="64"/>
  <c r="M73" i="61"/>
  <c r="M72" i="61"/>
  <c r="M67" i="61"/>
  <c r="M66" i="61"/>
  <c r="M64" i="61"/>
  <c r="M63" i="61"/>
  <c r="M61" i="61"/>
  <c r="M60" i="61"/>
  <c r="M58" i="61"/>
  <c r="M57" i="61"/>
  <c r="M55" i="61"/>
  <c r="M54" i="61"/>
  <c r="M52" i="61"/>
  <c r="M51" i="61"/>
  <c r="M49" i="61"/>
  <c r="M48" i="61"/>
  <c r="M46" i="61"/>
  <c r="M45" i="61"/>
  <c r="M43" i="61"/>
  <c r="M42" i="61"/>
  <c r="M40" i="61"/>
  <c r="M39" i="61"/>
  <c r="M37" i="61"/>
  <c r="M36" i="61"/>
  <c r="M34" i="61"/>
  <c r="M33" i="61"/>
  <c r="M31" i="61"/>
  <c r="M30" i="61"/>
  <c r="M28" i="61"/>
  <c r="M27" i="61"/>
  <c r="M25" i="61"/>
  <c r="M24" i="61"/>
  <c r="M22" i="61"/>
  <c r="M21" i="61"/>
  <c r="M19" i="61"/>
  <c r="M18" i="61"/>
  <c r="M16" i="61"/>
  <c r="M15" i="61"/>
  <c r="M13" i="61"/>
  <c r="M12" i="61"/>
  <c r="M10" i="61"/>
  <c r="M9" i="61"/>
  <c r="J21" i="60"/>
  <c r="J7" i="60"/>
  <c r="J8" i="60"/>
  <c r="J9" i="60"/>
  <c r="J10" i="60"/>
  <c r="J11" i="60"/>
  <c r="J14" i="60"/>
  <c r="J6" i="60"/>
  <c r="N19" i="68"/>
  <c r="N6" i="68"/>
  <c r="N7" i="68"/>
  <c r="N26" i="48"/>
  <c r="N25" i="48"/>
  <c r="N24" i="48"/>
  <c r="N23" i="48"/>
  <c r="N22" i="48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AD15" i="60" l="1"/>
  <c r="AD24" i="60"/>
  <c r="AH29" i="57"/>
  <c r="M35" i="65" l="1"/>
  <c r="M32" i="64"/>
  <c r="M34" i="64"/>
  <c r="AB26" i="10"/>
  <c r="Y17" i="10"/>
  <c r="AB8" i="10"/>
  <c r="AA29" i="10"/>
  <c r="AB28" i="10"/>
  <c r="AB29" i="10"/>
  <c r="AA28" i="10"/>
  <c r="AB23" i="10"/>
  <c r="AB20" i="10"/>
  <c r="AB17" i="10"/>
  <c r="AB14" i="10"/>
  <c r="AB11" i="10"/>
  <c r="AA8" i="10"/>
  <c r="AB5" i="10"/>
  <c r="AJ68" i="61"/>
  <c r="AJ65" i="61"/>
  <c r="AJ62" i="61"/>
  <c r="AJ59" i="61"/>
  <c r="AJ56" i="61"/>
  <c r="AJ53" i="61"/>
  <c r="AJ50" i="61"/>
  <c r="AJ47" i="61"/>
  <c r="AJ44" i="61"/>
  <c r="AJ41" i="61"/>
  <c r="AJ38" i="61"/>
  <c r="AJ35" i="61"/>
  <c r="AJ32" i="61"/>
  <c r="AJ29" i="61"/>
  <c r="AJ26" i="61"/>
  <c r="AJ23" i="61"/>
  <c r="AB30" i="10" l="1"/>
  <c r="AJ20" i="61"/>
  <c r="AJ17" i="61"/>
  <c r="AJ14" i="61"/>
  <c r="AJ11" i="61"/>
  <c r="AJ8" i="61"/>
  <c r="AJ5" i="61"/>
  <c r="AC20" i="55"/>
  <c r="J20" i="55" s="1"/>
  <c r="AC6" i="55"/>
  <c r="AB6" i="55"/>
  <c r="AC22" i="60" l="1"/>
  <c r="AC5" i="55"/>
  <c r="AB22" i="60"/>
  <c r="AB24" i="60" s="1"/>
  <c r="AB15" i="60"/>
  <c r="AG8" i="57"/>
  <c r="AG7" i="57"/>
  <c r="AG6" i="57"/>
  <c r="AC5" i="60"/>
  <c r="N8" i="67"/>
  <c r="N9" i="67"/>
  <c r="N10" i="67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8" i="68"/>
  <c r="N9" i="68"/>
  <c r="N10" i="68"/>
  <c r="N11" i="68"/>
  <c r="N12" i="68"/>
  <c r="N13" i="68"/>
  <c r="N14" i="68"/>
  <c r="N15" i="68"/>
  <c r="N16" i="68"/>
  <c r="N17" i="68"/>
  <c r="N18" i="68"/>
  <c r="N20" i="68"/>
  <c r="N21" i="68"/>
  <c r="N22" i="68"/>
  <c r="N23" i="68"/>
  <c r="N24" i="68"/>
  <c r="N25" i="68"/>
  <c r="N26" i="68"/>
  <c r="N27" i="68"/>
  <c r="AG28" i="68" l="1"/>
  <c r="AG29" i="57" s="1"/>
  <c r="AC16" i="60" l="1"/>
  <c r="AF28" i="68"/>
  <c r="AC15" i="60" l="1"/>
  <c r="J16" i="60"/>
  <c r="AC24" i="60"/>
  <c r="AG28" i="48"/>
  <c r="M34" i="65" l="1"/>
  <c r="AA26" i="10"/>
  <c r="AA23" i="10"/>
  <c r="AA20" i="10"/>
  <c r="AA17" i="10"/>
  <c r="AA14" i="10"/>
  <c r="AA11" i="10"/>
  <c r="Z8" i="10"/>
  <c r="AI70" i="61"/>
  <c r="M70" i="61" s="1"/>
  <c r="AI69" i="61"/>
  <c r="AI68" i="61"/>
  <c r="AI74" i="61"/>
  <c r="AH74" i="61"/>
  <c r="AI65" i="61"/>
  <c r="AI62" i="61"/>
  <c r="AI59" i="61"/>
  <c r="AI56" i="61"/>
  <c r="AI53" i="61"/>
  <c r="AI50" i="61"/>
  <c r="AI47" i="61"/>
  <c r="AI44" i="61"/>
  <c r="AI41" i="61"/>
  <c r="AI38" i="61"/>
  <c r="AI35" i="61"/>
  <c r="AI32" i="61"/>
  <c r="AI29" i="61"/>
  <c r="AI26" i="61"/>
  <c r="AI23" i="61"/>
  <c r="AI20" i="61"/>
  <c r="AI17" i="61"/>
  <c r="AI14" i="61"/>
  <c r="AI11" i="61"/>
  <c r="AI8" i="61"/>
  <c r="AH8" i="61"/>
  <c r="AA19" i="55"/>
  <c r="Z19" i="55"/>
  <c r="AB19" i="55"/>
  <c r="AA6" i="55"/>
  <c r="J6" i="55" s="1"/>
  <c r="AA15" i="60"/>
  <c r="J19" i="55" l="1"/>
  <c r="AI71" i="61"/>
  <c r="AA30" i="10"/>
  <c r="AA22" i="60" l="1"/>
  <c r="AA24" i="60" s="1"/>
  <c r="AB5" i="60"/>
  <c r="AF8" i="57"/>
  <c r="AF7" i="57"/>
  <c r="AF28" i="67" l="1"/>
  <c r="AF29" i="57" s="1"/>
  <c r="AE28" i="68"/>
  <c r="AF28" i="48"/>
  <c r="AE7" i="67" l="1"/>
  <c r="N7" i="67" s="1"/>
  <c r="AE6" i="67"/>
  <c r="N6" i="67" s="1"/>
  <c r="AG69" i="61"/>
  <c r="AH69" i="61"/>
  <c r="AH71" i="61" s="1"/>
  <c r="AE8" i="57" l="1"/>
  <c r="M69" i="61"/>
  <c r="Z22" i="60"/>
  <c r="J22" i="60" s="1"/>
  <c r="Z28" i="10"/>
  <c r="M33" i="64" l="1"/>
  <c r="M15" i="64" s="1"/>
  <c r="AE7" i="57"/>
  <c r="G36" i="69" l="1"/>
  <c r="M33" i="65"/>
  <c r="Z11" i="10"/>
  <c r="Z14" i="10"/>
  <c r="Z17" i="10"/>
  <c r="I17" i="10" s="1"/>
  <c r="Z20" i="10"/>
  <c r="Z26" i="10"/>
  <c r="Z29" i="10"/>
  <c r="AH68" i="61"/>
  <c r="AH65" i="61"/>
  <c r="AH62" i="61"/>
  <c r="AH59" i="61"/>
  <c r="AH56" i="61"/>
  <c r="AH53" i="61"/>
  <c r="AH50" i="61"/>
  <c r="AH47" i="61"/>
  <c r="AH44" i="61"/>
  <c r="AH41" i="61"/>
  <c r="AH38" i="61"/>
  <c r="AH35" i="61"/>
  <c r="AH32" i="61"/>
  <c r="AG32" i="61"/>
  <c r="AH29" i="61"/>
  <c r="AH26" i="61"/>
  <c r="AH20" i="61"/>
  <c r="AH17" i="61"/>
  <c r="AH14" i="61"/>
  <c r="AH11" i="61"/>
  <c r="H7" i="55"/>
  <c r="H6" i="55"/>
  <c r="Y19" i="55"/>
  <c r="G6" i="55"/>
  <c r="AA5" i="60"/>
  <c r="AE6" i="57"/>
  <c r="AE28" i="67"/>
  <c r="AE29" i="57" s="1"/>
  <c r="AE5" i="67"/>
  <c r="AE28" i="48"/>
  <c r="M32" i="61" l="1"/>
  <c r="Z30" i="10"/>
  <c r="Z23" i="10"/>
  <c r="F9" i="69" l="1"/>
  <c r="F11" i="69"/>
  <c r="F12" i="69"/>
  <c r="F14" i="69"/>
  <c r="F15" i="69"/>
  <c r="F17" i="69"/>
  <c r="F19" i="69"/>
  <c r="F23" i="69"/>
  <c r="F25" i="69"/>
  <c r="F26" i="69"/>
  <c r="F27" i="69"/>
  <c r="F28" i="69"/>
  <c r="F29" i="69"/>
  <c r="F31" i="69"/>
  <c r="F32" i="69"/>
  <c r="F33" i="69"/>
  <c r="F34" i="69"/>
  <c r="D14" i="65"/>
  <c r="E14" i="65"/>
  <c r="F14" i="65"/>
  <c r="G14" i="65"/>
  <c r="H14" i="65"/>
  <c r="I14" i="65"/>
  <c r="J14" i="65"/>
  <c r="K14" i="65"/>
  <c r="L14" i="65"/>
  <c r="C14" i="65"/>
  <c r="M30" i="65"/>
  <c r="M31" i="65"/>
  <c r="M32" i="65"/>
  <c r="M15" i="65" s="1"/>
  <c r="D14" i="64"/>
  <c r="E14" i="64"/>
  <c r="F14" i="64"/>
  <c r="G14" i="64"/>
  <c r="H14" i="64"/>
  <c r="I14" i="64"/>
  <c r="J14" i="64"/>
  <c r="K14" i="64"/>
  <c r="L14" i="64"/>
  <c r="C14" i="64"/>
  <c r="M30" i="64"/>
  <c r="M31" i="64"/>
  <c r="U28" i="10" l="1"/>
  <c r="V28" i="10"/>
  <c r="W28" i="10"/>
  <c r="X28" i="10"/>
  <c r="Y28" i="10"/>
  <c r="I28" i="10" s="1"/>
  <c r="Q29" i="10"/>
  <c r="R29" i="10"/>
  <c r="S29" i="10"/>
  <c r="T29" i="10"/>
  <c r="U29" i="10"/>
  <c r="V29" i="10"/>
  <c r="W29" i="10"/>
  <c r="X29" i="10"/>
  <c r="Y29" i="10"/>
  <c r="I29" i="10" s="1"/>
  <c r="AG71" i="61"/>
  <c r="M71" i="61" s="1"/>
  <c r="H7" i="10"/>
  <c r="H9" i="10"/>
  <c r="H10" i="10"/>
  <c r="H12" i="10"/>
  <c r="H13" i="10"/>
  <c r="H15" i="10"/>
  <c r="H16" i="10"/>
  <c r="H18" i="10"/>
  <c r="H19" i="10"/>
  <c r="H24" i="10"/>
  <c r="H25" i="10"/>
  <c r="H6" i="10"/>
  <c r="U21" i="10"/>
  <c r="V21" i="10"/>
  <c r="W21" i="10"/>
  <c r="X21" i="10"/>
  <c r="Y21" i="10"/>
  <c r="I21" i="10" s="1"/>
  <c r="Q22" i="10"/>
  <c r="R22" i="10"/>
  <c r="S22" i="10"/>
  <c r="T22" i="10"/>
  <c r="U22" i="10"/>
  <c r="V22" i="10"/>
  <c r="W22" i="10"/>
  <c r="X22" i="10"/>
  <c r="Y22" i="10"/>
  <c r="I22" i="10" s="1"/>
  <c r="Y26" i="10"/>
  <c r="I26" i="10" s="1"/>
  <c r="X26" i="10"/>
  <c r="W26" i="10"/>
  <c r="Y20" i="10"/>
  <c r="I20" i="10" s="1"/>
  <c r="X20" i="10"/>
  <c r="W20" i="10"/>
  <c r="X17" i="10"/>
  <c r="W17" i="10"/>
  <c r="Y14" i="10"/>
  <c r="I14" i="10" s="1"/>
  <c r="X14" i="10"/>
  <c r="W14" i="10"/>
  <c r="Y11" i="10"/>
  <c r="I11" i="10" s="1"/>
  <c r="X11" i="10"/>
  <c r="W11" i="10"/>
  <c r="Y8" i="10"/>
  <c r="I8" i="10" s="1"/>
  <c r="X8" i="10"/>
  <c r="W8" i="10"/>
  <c r="K7" i="61"/>
  <c r="L7" i="61"/>
  <c r="K9" i="61"/>
  <c r="L9" i="61"/>
  <c r="K10" i="61"/>
  <c r="L10" i="61"/>
  <c r="K12" i="61"/>
  <c r="L12" i="61"/>
  <c r="K13" i="61"/>
  <c r="L13" i="61"/>
  <c r="K15" i="61"/>
  <c r="L15" i="61"/>
  <c r="K16" i="61"/>
  <c r="L16" i="61"/>
  <c r="K18" i="61"/>
  <c r="L18" i="61"/>
  <c r="K19" i="61"/>
  <c r="L19" i="61"/>
  <c r="K21" i="61"/>
  <c r="L21" i="61"/>
  <c r="K22" i="61"/>
  <c r="L22" i="61"/>
  <c r="K24" i="61"/>
  <c r="L24" i="61"/>
  <c r="K25" i="61"/>
  <c r="L25" i="61"/>
  <c r="K27" i="61"/>
  <c r="L27" i="61"/>
  <c r="K28" i="61"/>
  <c r="L28" i="61"/>
  <c r="K30" i="61"/>
  <c r="L30" i="61"/>
  <c r="K31" i="61"/>
  <c r="L31" i="61"/>
  <c r="K33" i="61"/>
  <c r="L33" i="61"/>
  <c r="K34" i="61"/>
  <c r="L34" i="61"/>
  <c r="K36" i="61"/>
  <c r="L36" i="61"/>
  <c r="K37" i="61"/>
  <c r="L37" i="61"/>
  <c r="K39" i="61"/>
  <c r="L39" i="61"/>
  <c r="K40" i="61"/>
  <c r="L40" i="61"/>
  <c r="K42" i="61"/>
  <c r="L42" i="61"/>
  <c r="K43" i="61"/>
  <c r="L43" i="61"/>
  <c r="K45" i="61"/>
  <c r="L45" i="61"/>
  <c r="K46" i="61"/>
  <c r="L46" i="61"/>
  <c r="K48" i="61"/>
  <c r="L48" i="61"/>
  <c r="K49" i="61"/>
  <c r="L49" i="61"/>
  <c r="K51" i="61"/>
  <c r="L51" i="61"/>
  <c r="K52" i="61"/>
  <c r="L52" i="61"/>
  <c r="K54" i="61"/>
  <c r="L54" i="61"/>
  <c r="K55" i="61"/>
  <c r="L55" i="61"/>
  <c r="K57" i="61"/>
  <c r="L57" i="61"/>
  <c r="K58" i="61"/>
  <c r="L58" i="61"/>
  <c r="K60" i="61"/>
  <c r="L60" i="61"/>
  <c r="K61" i="61"/>
  <c r="L61" i="61"/>
  <c r="K63" i="61"/>
  <c r="L63" i="61"/>
  <c r="K64" i="61"/>
  <c r="L64" i="61"/>
  <c r="K66" i="61"/>
  <c r="L66" i="61"/>
  <c r="K67" i="61"/>
  <c r="L67" i="61"/>
  <c r="K69" i="61"/>
  <c r="L69" i="61"/>
  <c r="K70" i="61"/>
  <c r="L70" i="61"/>
  <c r="L72" i="61"/>
  <c r="L73" i="61"/>
  <c r="L6" i="61"/>
  <c r="K6" i="61"/>
  <c r="AG74" i="61"/>
  <c r="M74" i="61" s="1"/>
  <c r="AF74" i="61"/>
  <c r="AE74" i="61"/>
  <c r="AF71" i="61"/>
  <c r="AE71" i="61"/>
  <c r="AG68" i="61"/>
  <c r="M68" i="61" s="1"/>
  <c r="AF68" i="61"/>
  <c r="AE68" i="61"/>
  <c r="AG65" i="61"/>
  <c r="M65" i="61" s="1"/>
  <c r="AF65" i="61"/>
  <c r="AE65" i="61"/>
  <c r="AG62" i="61"/>
  <c r="M62" i="61" s="1"/>
  <c r="AF62" i="61"/>
  <c r="AE62" i="61"/>
  <c r="AG59" i="61"/>
  <c r="M59" i="61" s="1"/>
  <c r="AF59" i="61"/>
  <c r="AE59" i="61"/>
  <c r="AG56" i="61"/>
  <c r="M56" i="61" s="1"/>
  <c r="AF56" i="61"/>
  <c r="AE56" i="61"/>
  <c r="AG53" i="61"/>
  <c r="M53" i="61" s="1"/>
  <c r="AF53" i="61"/>
  <c r="AE53" i="61"/>
  <c r="AG50" i="61"/>
  <c r="M50" i="61" s="1"/>
  <c r="AF50" i="61"/>
  <c r="AE50" i="61"/>
  <c r="AG47" i="61"/>
  <c r="M47" i="61" s="1"/>
  <c r="AF47" i="61"/>
  <c r="AE47" i="61"/>
  <c r="AG44" i="61"/>
  <c r="M44" i="61" s="1"/>
  <c r="AF44" i="61"/>
  <c r="AE44" i="61"/>
  <c r="AG41" i="61"/>
  <c r="M41" i="61" s="1"/>
  <c r="AF41" i="61"/>
  <c r="AE41" i="61"/>
  <c r="AG38" i="61"/>
  <c r="M38" i="61" s="1"/>
  <c r="AF38" i="61"/>
  <c r="AE38" i="61"/>
  <c r="AG35" i="61"/>
  <c r="M35" i="61" s="1"/>
  <c r="AF35" i="61"/>
  <c r="AE35" i="61"/>
  <c r="AF32" i="61"/>
  <c r="AE32" i="61"/>
  <c r="AG29" i="61"/>
  <c r="M29" i="61" s="1"/>
  <c r="AF29" i="61"/>
  <c r="AE29" i="61"/>
  <c r="AG26" i="61"/>
  <c r="M26" i="61" s="1"/>
  <c r="AF26" i="61"/>
  <c r="AE26" i="61"/>
  <c r="AG23" i="61"/>
  <c r="M23" i="61" s="1"/>
  <c r="AF23" i="61"/>
  <c r="AE23" i="61"/>
  <c r="AG20" i="61"/>
  <c r="M20" i="61" s="1"/>
  <c r="AF20" i="61"/>
  <c r="AE20" i="61"/>
  <c r="AG17" i="61"/>
  <c r="M17" i="61" s="1"/>
  <c r="AF17" i="61"/>
  <c r="AE17" i="61"/>
  <c r="AG14" i="61"/>
  <c r="M14" i="61" s="1"/>
  <c r="AF14" i="61"/>
  <c r="AE14" i="61"/>
  <c r="AG11" i="61"/>
  <c r="M11" i="61" s="1"/>
  <c r="AF11" i="61"/>
  <c r="AE11" i="61"/>
  <c r="AG8" i="61"/>
  <c r="M8" i="61" s="1"/>
  <c r="AF8" i="61"/>
  <c r="AE8" i="61"/>
  <c r="I11" i="55"/>
  <c r="I12" i="55"/>
  <c r="I13" i="55"/>
  <c r="I14" i="55"/>
  <c r="I15" i="55"/>
  <c r="I16" i="55"/>
  <c r="I17" i="55"/>
  <c r="I18" i="55"/>
  <c r="X19" i="55"/>
  <c r="I19" i="55" s="1"/>
  <c r="Y21" i="60"/>
  <c r="X21" i="60"/>
  <c r="V21" i="60"/>
  <c r="W21" i="60"/>
  <c r="I16" i="60"/>
  <c r="J15" i="60"/>
  <c r="Y15" i="60"/>
  <c r="X15" i="60"/>
  <c r="W15" i="60"/>
  <c r="AC8" i="57"/>
  <c r="AC7" i="57"/>
  <c r="I30" i="10" l="1"/>
  <c r="H28" i="10"/>
  <c r="W30" i="10"/>
  <c r="W23" i="10"/>
  <c r="U23" i="10"/>
  <c r="Y30" i="10"/>
  <c r="X30" i="10"/>
  <c r="H22" i="10"/>
  <c r="H29" i="10"/>
  <c r="H21" i="10"/>
  <c r="V23" i="10"/>
  <c r="X23" i="10"/>
  <c r="Y23" i="10"/>
  <c r="I23" i="10" s="1"/>
  <c r="H30" i="10" l="1"/>
  <c r="H23" i="10"/>
  <c r="N24" i="57"/>
  <c r="N25" i="57"/>
  <c r="N26" i="57"/>
  <c r="N27" i="57"/>
  <c r="N28" i="57"/>
  <c r="N10" i="57"/>
  <c r="N11" i="57"/>
  <c r="N12" i="57"/>
  <c r="N13" i="57"/>
  <c r="N14" i="57"/>
  <c r="N15" i="57"/>
  <c r="N16" i="57"/>
  <c r="N17" i="57"/>
  <c r="N18" i="57"/>
  <c r="N19" i="57"/>
  <c r="N20" i="57"/>
  <c r="N21" i="57"/>
  <c r="N22" i="57"/>
  <c r="N23" i="57"/>
  <c r="AD8" i="57"/>
  <c r="N8" i="57" s="1"/>
  <c r="N9" i="57"/>
  <c r="AD7" i="57"/>
  <c r="N7" i="57" s="1"/>
  <c r="AC28" i="68"/>
  <c r="AD28" i="68"/>
  <c r="N28" i="68" l="1"/>
  <c r="I6" i="60"/>
  <c r="I7" i="60"/>
  <c r="I8" i="60"/>
  <c r="I9" i="60"/>
  <c r="I10" i="60"/>
  <c r="I11" i="60"/>
  <c r="I12" i="60"/>
  <c r="I13" i="60"/>
  <c r="I14" i="60"/>
  <c r="I19" i="60"/>
  <c r="I20" i="60"/>
  <c r="AB8" i="57"/>
  <c r="M8" i="57" s="1"/>
  <c r="M9" i="57"/>
  <c r="M10" i="57"/>
  <c r="M11" i="57"/>
  <c r="M12" i="57"/>
  <c r="M13" i="57"/>
  <c r="M14" i="57"/>
  <c r="M15" i="57"/>
  <c r="M16" i="57"/>
  <c r="M17" i="57"/>
  <c r="M18" i="57"/>
  <c r="M19" i="57"/>
  <c r="M20" i="57"/>
  <c r="M21" i="57"/>
  <c r="M22" i="57"/>
  <c r="M23" i="57"/>
  <c r="M24" i="57"/>
  <c r="M25" i="57"/>
  <c r="M26" i="57"/>
  <c r="M27" i="57"/>
  <c r="M28" i="57"/>
  <c r="AB7" i="57"/>
  <c r="M7" i="57" s="1"/>
  <c r="M7" i="67"/>
  <c r="M8" i="67"/>
  <c r="M9" i="67"/>
  <c r="M10" i="67"/>
  <c r="M11" i="67"/>
  <c r="M12" i="67"/>
  <c r="M13" i="67"/>
  <c r="M14" i="67"/>
  <c r="M15" i="67"/>
  <c r="M16" i="67"/>
  <c r="M17" i="67"/>
  <c r="M18" i="67"/>
  <c r="M19" i="67"/>
  <c r="M20" i="67"/>
  <c r="M21" i="67"/>
  <c r="M22" i="67"/>
  <c r="M23" i="67"/>
  <c r="M24" i="67"/>
  <c r="M25" i="67"/>
  <c r="M26" i="67"/>
  <c r="M27" i="67"/>
  <c r="M6" i="67"/>
  <c r="AB28" i="67"/>
  <c r="AC28" i="67"/>
  <c r="AC29" i="57" s="1"/>
  <c r="AD28" i="67"/>
  <c r="N28" i="67" s="1"/>
  <c r="M7" i="68"/>
  <c r="M8" i="68"/>
  <c r="M9" i="68"/>
  <c r="M10" i="68"/>
  <c r="M11" i="68"/>
  <c r="M12" i="68"/>
  <c r="M13" i="68"/>
  <c r="M14" i="68"/>
  <c r="M15" i="68"/>
  <c r="M16" i="68"/>
  <c r="M17" i="68"/>
  <c r="M18" i="68"/>
  <c r="M19" i="68"/>
  <c r="M20" i="68"/>
  <c r="M21" i="68"/>
  <c r="M22" i="68"/>
  <c r="M23" i="68"/>
  <c r="M24" i="68"/>
  <c r="M25" i="68"/>
  <c r="M26" i="68"/>
  <c r="M27" i="68"/>
  <c r="M6" i="68"/>
  <c r="AB28" i="68"/>
  <c r="AB29" i="57" s="1"/>
  <c r="M7" i="48"/>
  <c r="M8" i="48"/>
  <c r="M9" i="48"/>
  <c r="M10" i="48"/>
  <c r="M11" i="48"/>
  <c r="M12" i="48"/>
  <c r="M13" i="48"/>
  <c r="M14" i="48"/>
  <c r="M15" i="48"/>
  <c r="M16" i="48"/>
  <c r="M17" i="48"/>
  <c r="M18" i="48"/>
  <c r="M19" i="48"/>
  <c r="M20" i="48"/>
  <c r="M21" i="48"/>
  <c r="M22" i="48"/>
  <c r="M23" i="48"/>
  <c r="M24" i="48"/>
  <c r="M25" i="48"/>
  <c r="M26" i="48"/>
  <c r="M27" i="48"/>
  <c r="M6" i="48"/>
  <c r="AB28" i="48"/>
  <c r="AC28" i="48"/>
  <c r="AD28" i="48"/>
  <c r="N28" i="48" s="1"/>
  <c r="AD29" i="57" l="1"/>
  <c r="N29" i="57" s="1"/>
  <c r="T40" i="69"/>
  <c r="T39" i="69"/>
  <c r="T38" i="69"/>
  <c r="T36" i="69"/>
  <c r="S36" i="69"/>
  <c r="F36" i="69" s="1"/>
  <c r="S38" i="69"/>
  <c r="F38" i="69" s="1"/>
  <c r="S39" i="69"/>
  <c r="S40" i="69"/>
  <c r="R40" i="69"/>
  <c r="R39" i="69"/>
  <c r="R38" i="69"/>
  <c r="Z28" i="68"/>
  <c r="AA28" i="67"/>
  <c r="Z28" i="67"/>
  <c r="Z29" i="57" l="1"/>
  <c r="M28" i="67"/>
  <c r="F40" i="69"/>
  <c r="F39" i="69"/>
  <c r="V24" i="60"/>
  <c r="AA28" i="68"/>
  <c r="M28" i="68" l="1"/>
  <c r="AA29" i="57"/>
  <c r="M29" i="57" s="1"/>
  <c r="AC74" i="61"/>
  <c r="AD74" i="61"/>
  <c r="AC71" i="61"/>
  <c r="AD71" i="61"/>
  <c r="AC68" i="61"/>
  <c r="AD68" i="61"/>
  <c r="AC65" i="61"/>
  <c r="AD65" i="61"/>
  <c r="AC62" i="61"/>
  <c r="AD62" i="61"/>
  <c r="AC59" i="61"/>
  <c r="AD59" i="61"/>
  <c r="AC56" i="61"/>
  <c r="AD56" i="61"/>
  <c r="AC53" i="61"/>
  <c r="AD53" i="61"/>
  <c r="AC50" i="61"/>
  <c r="AD50" i="61"/>
  <c r="AC47" i="61"/>
  <c r="AD47" i="61"/>
  <c r="AC44" i="61"/>
  <c r="AD44" i="61"/>
  <c r="AC41" i="61"/>
  <c r="AD41" i="61"/>
  <c r="AC38" i="61"/>
  <c r="AD38" i="61"/>
  <c r="AC35" i="61"/>
  <c r="AD35" i="61"/>
  <c r="AC32" i="61"/>
  <c r="AD32" i="61"/>
  <c r="AC29" i="61"/>
  <c r="AD29" i="61"/>
  <c r="AC26" i="61"/>
  <c r="AD26" i="61"/>
  <c r="AC23" i="61"/>
  <c r="AD23" i="61"/>
  <c r="AC20" i="61"/>
  <c r="AD20" i="61"/>
  <c r="AC17" i="61"/>
  <c r="AD17" i="61"/>
  <c r="AC14" i="61"/>
  <c r="AD14" i="61"/>
  <c r="AB14" i="61"/>
  <c r="AC11" i="61"/>
  <c r="AD11" i="61"/>
  <c r="AC8" i="61"/>
  <c r="AD8" i="61"/>
  <c r="AB8" i="61"/>
  <c r="B20" i="55"/>
  <c r="L14" i="61" l="1"/>
  <c r="L26" i="61"/>
  <c r="L38" i="61"/>
  <c r="L50" i="61"/>
  <c r="L62" i="61"/>
  <c r="L74" i="61"/>
  <c r="L29" i="61"/>
  <c r="L65" i="61"/>
  <c r="L32" i="61"/>
  <c r="L68" i="61"/>
  <c r="L8" i="61"/>
  <c r="L41" i="61"/>
  <c r="L44" i="61"/>
  <c r="L11" i="61"/>
  <c r="L23" i="61"/>
  <c r="L35" i="61"/>
  <c r="L47" i="61"/>
  <c r="L59" i="61"/>
  <c r="L71" i="61"/>
  <c r="L17" i="61"/>
  <c r="L53" i="61"/>
  <c r="L20" i="61"/>
  <c r="L56" i="61"/>
  <c r="W20" i="55"/>
  <c r="V20" i="55"/>
  <c r="U20" i="55"/>
  <c r="T20" i="55"/>
  <c r="S20" i="55"/>
  <c r="R20" i="55"/>
  <c r="Q20" i="55"/>
  <c r="P20" i="55"/>
  <c r="O20" i="55"/>
  <c r="N20" i="55"/>
  <c r="H19" i="55"/>
  <c r="H15" i="55"/>
  <c r="H8" i="55"/>
  <c r="H9" i="55"/>
  <c r="H10" i="55"/>
  <c r="H11" i="55"/>
  <c r="H12" i="55"/>
  <c r="H13" i="55"/>
  <c r="H14" i="55"/>
  <c r="H16" i="55"/>
  <c r="H17" i="55"/>
  <c r="H18" i="55"/>
  <c r="G7" i="55"/>
  <c r="G8" i="55"/>
  <c r="G9" i="55"/>
  <c r="G10" i="55"/>
  <c r="G11" i="55"/>
  <c r="G12" i="55"/>
  <c r="G13" i="55"/>
  <c r="G14" i="55"/>
  <c r="G15" i="55"/>
  <c r="G16" i="55"/>
  <c r="G17" i="55"/>
  <c r="G18" i="55"/>
  <c r="I20" i="55" l="1"/>
  <c r="G20" i="55"/>
  <c r="V30" i="10" l="1"/>
  <c r="U30" i="10"/>
  <c r="U26" i="10" l="1"/>
  <c r="V20" i="10"/>
  <c r="U20" i="10"/>
  <c r="V17" i="10"/>
  <c r="U17" i="10"/>
  <c r="V14" i="10"/>
  <c r="U14" i="10"/>
  <c r="H14" i="10" s="1"/>
  <c r="U11" i="10"/>
  <c r="V11" i="10"/>
  <c r="T11" i="10"/>
  <c r="U8" i="10"/>
  <c r="V8" i="10"/>
  <c r="T8" i="10"/>
  <c r="AA28" i="48"/>
  <c r="Z28" i="48"/>
  <c r="H17" i="10" l="1"/>
  <c r="M28" i="48"/>
  <c r="H11" i="10"/>
  <c r="H8" i="10"/>
  <c r="H20" i="10"/>
  <c r="V26" i="10"/>
  <c r="H26" i="10" s="1"/>
  <c r="M29" i="65" l="1"/>
  <c r="M28" i="65"/>
  <c r="M29" i="64"/>
  <c r="M28" i="64"/>
  <c r="M14" i="65" l="1"/>
  <c r="M14" i="64"/>
  <c r="L7" i="67"/>
  <c r="L8" i="67"/>
  <c r="L9" i="67"/>
  <c r="L10" i="67"/>
  <c r="L11" i="67"/>
  <c r="L12" i="67"/>
  <c r="L13" i="67"/>
  <c r="L14" i="67"/>
  <c r="L15" i="67"/>
  <c r="L16" i="67"/>
  <c r="L17" i="67"/>
  <c r="L18" i="67"/>
  <c r="L19" i="67"/>
  <c r="L20" i="67"/>
  <c r="L21" i="67"/>
  <c r="L22" i="67"/>
  <c r="L23" i="67"/>
  <c r="L24" i="67"/>
  <c r="L25" i="67"/>
  <c r="L26" i="67"/>
  <c r="L27" i="67"/>
  <c r="L6" i="67"/>
  <c r="R28" i="67"/>
  <c r="G6" i="10"/>
  <c r="L28" i="67" l="1"/>
  <c r="C23" i="10"/>
  <c r="D23" i="10"/>
  <c r="D24" i="10"/>
  <c r="E28" i="10" l="1"/>
  <c r="E18" i="10"/>
  <c r="E15" i="10"/>
  <c r="E12" i="10"/>
  <c r="E9" i="10"/>
  <c r="E6" i="10"/>
  <c r="C24" i="10"/>
  <c r="C29" i="10"/>
  <c r="C30" i="10" s="1"/>
  <c r="D7" i="10"/>
  <c r="D8" i="10" s="1"/>
  <c r="C19" i="10"/>
  <c r="C20" i="10" s="1"/>
  <c r="C16" i="10"/>
  <c r="C17" i="10" s="1"/>
  <c r="C13" i="10"/>
  <c r="C14" i="10" s="1"/>
  <c r="C10" i="10"/>
  <c r="C11" i="10" s="1"/>
  <c r="C7" i="10"/>
  <c r="C8" i="10" s="1"/>
  <c r="D29" i="10"/>
  <c r="D30" i="10" s="1"/>
  <c r="D19" i="10"/>
  <c r="D20" i="10" s="1"/>
  <c r="D16" i="10"/>
  <c r="D17" i="10" s="1"/>
  <c r="D13" i="10"/>
  <c r="D14" i="10" s="1"/>
  <c r="D10" i="10"/>
  <c r="D11" i="10" s="1"/>
  <c r="E29" i="10"/>
  <c r="E19" i="10"/>
  <c r="E16" i="10"/>
  <c r="E13" i="10"/>
  <c r="E10" i="10"/>
  <c r="E7" i="10"/>
  <c r="P16" i="10"/>
  <c r="O16" i="10"/>
  <c r="N16" i="10"/>
  <c r="M16" i="10"/>
  <c r="P13" i="10"/>
  <c r="O13" i="10"/>
  <c r="N13" i="10"/>
  <c r="M13" i="10"/>
  <c r="G7" i="10"/>
  <c r="G9" i="10"/>
  <c r="G10" i="10"/>
  <c r="G13" i="10"/>
  <c r="G14" i="10"/>
  <c r="G16" i="10"/>
  <c r="G17" i="10"/>
  <c r="G19" i="10"/>
  <c r="G20" i="10"/>
  <c r="G22" i="10"/>
  <c r="G24" i="10"/>
  <c r="G25" i="10"/>
  <c r="G29" i="10"/>
  <c r="P10" i="10"/>
  <c r="O10" i="10"/>
  <c r="N10" i="10"/>
  <c r="M10" i="10"/>
  <c r="Q8" i="10"/>
  <c r="R8" i="10"/>
  <c r="S8" i="10"/>
  <c r="N8" i="10"/>
  <c r="M8" i="10"/>
  <c r="P7" i="10"/>
  <c r="O7" i="10"/>
  <c r="P19" i="10"/>
  <c r="O19" i="10"/>
  <c r="O29" i="10" s="1"/>
  <c r="N19" i="10"/>
  <c r="N29" i="10" s="1"/>
  <c r="M19" i="10"/>
  <c r="M29" i="10" s="1"/>
  <c r="P15" i="10"/>
  <c r="O15" i="10"/>
  <c r="N15" i="10"/>
  <c r="M15" i="10"/>
  <c r="P12" i="10"/>
  <c r="O12" i="10"/>
  <c r="N12" i="10"/>
  <c r="M12" i="10"/>
  <c r="P9" i="10"/>
  <c r="O9" i="10"/>
  <c r="N9" i="10"/>
  <c r="M9" i="10"/>
  <c r="P6" i="10"/>
  <c r="O6" i="10"/>
  <c r="P18" i="10"/>
  <c r="P28" i="10" s="1"/>
  <c r="O18" i="10"/>
  <c r="O28" i="10" s="1"/>
  <c r="N18" i="10"/>
  <c r="N28" i="10" s="1"/>
  <c r="M18" i="10"/>
  <c r="M28" i="10" s="1"/>
  <c r="T18" i="10"/>
  <c r="T28" i="10" s="1"/>
  <c r="T30" i="10" s="1"/>
  <c r="S18" i="10"/>
  <c r="S28" i="10" s="1"/>
  <c r="S30" i="10" s="1"/>
  <c r="R18" i="10"/>
  <c r="R28" i="10" s="1"/>
  <c r="R30" i="10" s="1"/>
  <c r="Q18" i="10"/>
  <c r="Q28" i="10" s="1"/>
  <c r="Q30" i="10" s="1"/>
  <c r="T15" i="10"/>
  <c r="S15" i="10"/>
  <c r="R15" i="10"/>
  <c r="Q15" i="10"/>
  <c r="T12" i="10"/>
  <c r="S12" i="10"/>
  <c r="R12" i="10"/>
  <c r="Q12" i="10"/>
  <c r="Q11" i="10"/>
  <c r="R11" i="10"/>
  <c r="S11" i="10"/>
  <c r="Q26" i="10"/>
  <c r="R26" i="10"/>
  <c r="S26" i="10"/>
  <c r="T26" i="10"/>
  <c r="F28" i="10" l="1"/>
  <c r="N14" i="10"/>
  <c r="Q21" i="10"/>
  <c r="Q23" i="10" s="1"/>
  <c r="O21" i="10"/>
  <c r="S21" i="10"/>
  <c r="S23" i="10" s="1"/>
  <c r="M21" i="10"/>
  <c r="T21" i="10"/>
  <c r="T23" i="10" s="1"/>
  <c r="P21" i="10"/>
  <c r="N21" i="10"/>
  <c r="N17" i="10"/>
  <c r="N20" i="10" s="1"/>
  <c r="P20" i="10"/>
  <c r="P29" i="10"/>
  <c r="F29" i="10" s="1"/>
  <c r="M22" i="10"/>
  <c r="R21" i="10"/>
  <c r="R23" i="10" s="1"/>
  <c r="O22" i="10"/>
  <c r="N22" i="10"/>
  <c r="G28" i="10"/>
  <c r="G30" i="10" s="1"/>
  <c r="P22" i="10"/>
  <c r="P11" i="10"/>
  <c r="P8" i="10"/>
  <c r="O17" i="10"/>
  <c r="O20" i="10" s="1"/>
  <c r="F13" i="10"/>
  <c r="F9" i="10"/>
  <c r="F15" i="10"/>
  <c r="N30" i="10"/>
  <c r="N11" i="10"/>
  <c r="O14" i="10"/>
  <c r="O11" i="10"/>
  <c r="G26" i="10"/>
  <c r="E24" i="10"/>
  <c r="E14" i="10"/>
  <c r="M17" i="10"/>
  <c r="M20" i="10" s="1"/>
  <c r="F6" i="10"/>
  <c r="M14" i="10"/>
  <c r="E17" i="10"/>
  <c r="E20" i="10"/>
  <c r="E11" i="10"/>
  <c r="G11" i="10"/>
  <c r="F19" i="10"/>
  <c r="F7" i="10"/>
  <c r="M26" i="10"/>
  <c r="G12" i="10"/>
  <c r="G15" i="10"/>
  <c r="G18" i="10"/>
  <c r="F16" i="10"/>
  <c r="G8" i="10"/>
  <c r="F18" i="10"/>
  <c r="F12" i="10"/>
  <c r="F10" i="10"/>
  <c r="E8" i="10"/>
  <c r="C25" i="10"/>
  <c r="C26" i="10" s="1"/>
  <c r="O8" i="10"/>
  <c r="M11" i="10"/>
  <c r="D25" i="10"/>
  <c r="D26" i="10" s="1"/>
  <c r="E30" i="10"/>
  <c r="O30" i="10"/>
  <c r="M30" i="10"/>
  <c r="E9" i="69"/>
  <c r="E11" i="69"/>
  <c r="E12" i="69"/>
  <c r="E14" i="69"/>
  <c r="E15" i="69"/>
  <c r="E17" i="69"/>
  <c r="E19" i="69"/>
  <c r="E20" i="69"/>
  <c r="E22" i="69"/>
  <c r="E23" i="69"/>
  <c r="E25" i="69"/>
  <c r="E26" i="69"/>
  <c r="E27" i="69"/>
  <c r="E28" i="69"/>
  <c r="E29" i="69"/>
  <c r="E31" i="69"/>
  <c r="E32" i="69"/>
  <c r="E33" i="69"/>
  <c r="E34" i="69"/>
  <c r="E8" i="69"/>
  <c r="O40" i="69"/>
  <c r="O39" i="69"/>
  <c r="O38" i="69"/>
  <c r="Q38" i="69"/>
  <c r="P38" i="69"/>
  <c r="N38" i="69"/>
  <c r="Q40" i="69"/>
  <c r="P40" i="69"/>
  <c r="Q39" i="69"/>
  <c r="P39" i="69"/>
  <c r="O36" i="69"/>
  <c r="P36" i="69"/>
  <c r="Q36" i="69"/>
  <c r="R36" i="69"/>
  <c r="N36" i="69"/>
  <c r="G23" i="10" l="1"/>
  <c r="O23" i="10"/>
  <c r="M23" i="10"/>
  <c r="G21" i="10"/>
  <c r="F21" i="10"/>
  <c r="E38" i="69"/>
  <c r="P30" i="10"/>
  <c r="F30" i="10" s="1"/>
  <c r="P23" i="10"/>
  <c r="N23" i="10"/>
  <c r="F22" i="10"/>
  <c r="E22" i="10"/>
  <c r="F20" i="10"/>
  <c r="F8" i="10"/>
  <c r="E36" i="69"/>
  <c r="E40" i="69"/>
  <c r="E39" i="69"/>
  <c r="F14" i="10"/>
  <c r="F11" i="10"/>
  <c r="P26" i="10"/>
  <c r="F17" i="10"/>
  <c r="F25" i="10"/>
  <c r="N26" i="10"/>
  <c r="O26" i="10"/>
  <c r="F24" i="10"/>
  <c r="F23" i="10" l="1"/>
  <c r="E23" i="10"/>
  <c r="E25" i="10"/>
  <c r="E26" i="10" s="1"/>
  <c r="F26" i="10"/>
  <c r="C13" i="65"/>
  <c r="D13" i="65"/>
  <c r="E13" i="65"/>
  <c r="F13" i="65"/>
  <c r="G13" i="65"/>
  <c r="H13" i="65"/>
  <c r="I13" i="65"/>
  <c r="J13" i="65"/>
  <c r="K13" i="65"/>
  <c r="L13" i="65"/>
  <c r="M13" i="65"/>
  <c r="C13" i="64"/>
  <c r="D13" i="64"/>
  <c r="E13" i="64"/>
  <c r="F13" i="64"/>
  <c r="G13" i="64"/>
  <c r="H13" i="64"/>
  <c r="I13" i="64"/>
  <c r="J13" i="64"/>
  <c r="K13" i="64"/>
  <c r="M13" i="64"/>
  <c r="Z71" i="61" l="1"/>
  <c r="AA71" i="61"/>
  <c r="AB71" i="61"/>
  <c r="Y71" i="61"/>
  <c r="H21" i="60"/>
  <c r="H22" i="60"/>
  <c r="H15" i="60"/>
  <c r="H16" i="60"/>
  <c r="AB72" i="61"/>
  <c r="AA72" i="61"/>
  <c r="Z72" i="61"/>
  <c r="Y72" i="61"/>
  <c r="AB73" i="61"/>
  <c r="AA73" i="61"/>
  <c r="Z73" i="61"/>
  <c r="Y73" i="61"/>
  <c r="Z59" i="61"/>
  <c r="AA59" i="61"/>
  <c r="AB59" i="61"/>
  <c r="Y59" i="61"/>
  <c r="Z8" i="61"/>
  <c r="AA8" i="61"/>
  <c r="Y8" i="61"/>
  <c r="Z68" i="61"/>
  <c r="AA68" i="61"/>
  <c r="AB68" i="61"/>
  <c r="Y68" i="61"/>
  <c r="Z62" i="61"/>
  <c r="AA62" i="61"/>
  <c r="AB62" i="61"/>
  <c r="Y62" i="61"/>
  <c r="Z56" i="61"/>
  <c r="AA56" i="61"/>
  <c r="AB56" i="61"/>
  <c r="Y56" i="61"/>
  <c r="Z47" i="61"/>
  <c r="AA47" i="61"/>
  <c r="AB47" i="61"/>
  <c r="Y47" i="61"/>
  <c r="Z44" i="61"/>
  <c r="AA44" i="61"/>
  <c r="AB44" i="61"/>
  <c r="Y44" i="61"/>
  <c r="AB38" i="61"/>
  <c r="AA38" i="61"/>
  <c r="Z38" i="61"/>
  <c r="Y38" i="61"/>
  <c r="Z35" i="61"/>
  <c r="AA35" i="61"/>
  <c r="AB35" i="61"/>
  <c r="Y35" i="61"/>
  <c r="Z29" i="61"/>
  <c r="AA29" i="61"/>
  <c r="AB29" i="61"/>
  <c r="Y29" i="61"/>
  <c r="Z26" i="61"/>
  <c r="AA26" i="61"/>
  <c r="AB26" i="61"/>
  <c r="Y26" i="61"/>
  <c r="Z23" i="61"/>
  <c r="AA23" i="61"/>
  <c r="AB23" i="61"/>
  <c r="Y23" i="61"/>
  <c r="Z20" i="61"/>
  <c r="AA20" i="61"/>
  <c r="AB20" i="61"/>
  <c r="Y20" i="61"/>
  <c r="Z65" i="61"/>
  <c r="AA65" i="61"/>
  <c r="AB65" i="61"/>
  <c r="Y65" i="61"/>
  <c r="Z53" i="61"/>
  <c r="AA53" i="61"/>
  <c r="AB53" i="61"/>
  <c r="Y53" i="61"/>
  <c r="Z50" i="61"/>
  <c r="AA50" i="61"/>
  <c r="AB50" i="61"/>
  <c r="Y50" i="61"/>
  <c r="Z41" i="61"/>
  <c r="AA41" i="61"/>
  <c r="AB41" i="61"/>
  <c r="Y41" i="61"/>
  <c r="Z17" i="61"/>
  <c r="AA17" i="61"/>
  <c r="AB17" i="61"/>
  <c r="Y17" i="61"/>
  <c r="Z14" i="61"/>
  <c r="AA14" i="61"/>
  <c r="Y14" i="61"/>
  <c r="K8" i="61" l="1"/>
  <c r="K59" i="61"/>
  <c r="K53" i="61"/>
  <c r="K26" i="61"/>
  <c r="K14" i="61"/>
  <c r="K41" i="61"/>
  <c r="K20" i="61"/>
  <c r="K73" i="61"/>
  <c r="K32" i="61"/>
  <c r="K38" i="61"/>
  <c r="K47" i="61"/>
  <c r="K62" i="61"/>
  <c r="K72" i="61"/>
  <c r="K71" i="61"/>
  <c r="K50" i="61"/>
  <c r="K29" i="61"/>
  <c r="K56" i="61"/>
  <c r="K68" i="61"/>
  <c r="K17" i="61"/>
  <c r="K65" i="61"/>
  <c r="K44" i="61"/>
  <c r="K23" i="61"/>
  <c r="K35" i="61"/>
  <c r="K11" i="61"/>
  <c r="Y74" i="61"/>
  <c r="Z74" i="61"/>
  <c r="AA74" i="61"/>
  <c r="AB74" i="61"/>
  <c r="F20" i="55"/>
  <c r="H20" i="55"/>
  <c r="E20" i="55"/>
  <c r="C20" i="55"/>
  <c r="U14" i="60"/>
  <c r="H14" i="60" s="1"/>
  <c r="U13" i="60"/>
  <c r="H13" i="60" s="1"/>
  <c r="U12" i="60"/>
  <c r="H12" i="60" s="1"/>
  <c r="U11" i="60"/>
  <c r="H11" i="60" s="1"/>
  <c r="U10" i="60"/>
  <c r="H10" i="60" s="1"/>
  <c r="U9" i="60"/>
  <c r="H9" i="60" s="1"/>
  <c r="U8" i="60"/>
  <c r="H8" i="60" s="1"/>
  <c r="U7" i="60"/>
  <c r="H7" i="60" s="1"/>
  <c r="U6" i="60"/>
  <c r="H6" i="60" s="1"/>
  <c r="R24" i="60"/>
  <c r="S24" i="60"/>
  <c r="T24" i="60"/>
  <c r="U24" i="60"/>
  <c r="R20" i="60"/>
  <c r="R19" i="60"/>
  <c r="S19" i="60"/>
  <c r="S20" i="60"/>
  <c r="U20" i="60"/>
  <c r="T20" i="60"/>
  <c r="K74" i="61" l="1"/>
  <c r="D20" i="55"/>
  <c r="H19" i="60"/>
  <c r="H20" i="60"/>
  <c r="H24" i="60"/>
  <c r="X28" i="67"/>
  <c r="W28" i="67"/>
  <c r="Y28" i="67"/>
  <c r="V28" i="67"/>
  <c r="L7" i="68"/>
  <c r="L8" i="68"/>
  <c r="L9" i="68"/>
  <c r="L10" i="68"/>
  <c r="L11" i="68"/>
  <c r="L12" i="68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6" i="68"/>
  <c r="Y28" i="68"/>
  <c r="X28" i="68"/>
  <c r="W28" i="68"/>
  <c r="V28" i="68"/>
  <c r="V29" i="57" s="1"/>
  <c r="L8" i="57"/>
  <c r="L9" i="57"/>
  <c r="L10" i="57"/>
  <c r="L11" i="57"/>
  <c r="L12" i="57"/>
  <c r="L13" i="57"/>
  <c r="L14" i="57"/>
  <c r="L15" i="57"/>
  <c r="L16" i="57"/>
  <c r="L17" i="57"/>
  <c r="L18" i="57"/>
  <c r="L19" i="57"/>
  <c r="L20" i="57"/>
  <c r="L21" i="57"/>
  <c r="L22" i="57"/>
  <c r="L23" i="57"/>
  <c r="L24" i="57"/>
  <c r="L25" i="57"/>
  <c r="L26" i="57"/>
  <c r="L27" i="57"/>
  <c r="L28" i="57"/>
  <c r="L7" i="57"/>
  <c r="K6" i="68"/>
  <c r="Y29" i="57" l="1"/>
  <c r="W29" i="57"/>
  <c r="X29" i="57"/>
  <c r="L28" i="68"/>
  <c r="L7" i="48"/>
  <c r="L8" i="48"/>
  <c r="L9" i="48"/>
  <c r="L10" i="48"/>
  <c r="L11" i="48"/>
  <c r="L12" i="48"/>
  <c r="L13" i="48"/>
  <c r="L14" i="48"/>
  <c r="L15" i="48"/>
  <c r="L16" i="48"/>
  <c r="L17" i="48"/>
  <c r="L18" i="48"/>
  <c r="L19" i="48"/>
  <c r="L20" i="48"/>
  <c r="L21" i="48"/>
  <c r="L22" i="48"/>
  <c r="L23" i="48"/>
  <c r="L24" i="48"/>
  <c r="L25" i="48"/>
  <c r="L27" i="48"/>
  <c r="L6" i="48"/>
  <c r="V28" i="48"/>
  <c r="W28" i="48"/>
  <c r="X28" i="48"/>
  <c r="Y28" i="48"/>
  <c r="U28" i="48"/>
  <c r="L29" i="57" l="1"/>
  <c r="L28" i="48"/>
  <c r="N40" i="69" l="1"/>
  <c r="M40" i="69"/>
  <c r="L40" i="69"/>
  <c r="K40" i="69"/>
  <c r="C40" i="69"/>
  <c r="N39" i="69"/>
  <c r="M39" i="69"/>
  <c r="L39" i="69"/>
  <c r="K39" i="69"/>
  <c r="C39" i="69"/>
  <c r="M38" i="69"/>
  <c r="L38" i="69"/>
  <c r="K38" i="69"/>
  <c r="C38" i="69"/>
  <c r="M36" i="69"/>
  <c r="L36" i="69"/>
  <c r="K36" i="69"/>
  <c r="C36" i="69"/>
  <c r="D34" i="69"/>
  <c r="D33" i="69"/>
  <c r="D32" i="69"/>
  <c r="D31" i="69"/>
  <c r="D29" i="69"/>
  <c r="D28" i="69"/>
  <c r="D27" i="69"/>
  <c r="D25" i="69"/>
  <c r="D23" i="69"/>
  <c r="D22" i="69"/>
  <c r="D20" i="69"/>
  <c r="D19" i="69"/>
  <c r="D17" i="69"/>
  <c r="D15" i="69"/>
  <c r="D14" i="69"/>
  <c r="D11" i="69"/>
  <c r="D9" i="69"/>
  <c r="D8" i="69"/>
  <c r="D38" i="69" l="1"/>
  <c r="D36" i="69"/>
  <c r="D40" i="69"/>
  <c r="D39" i="69"/>
  <c r="Q22" i="60"/>
  <c r="P22" i="60"/>
  <c r="O22" i="60"/>
  <c r="Q16" i="60"/>
  <c r="P16" i="60"/>
  <c r="O16" i="60"/>
  <c r="N16" i="60"/>
  <c r="P24" i="60" l="1"/>
  <c r="Q24" i="60"/>
  <c r="O24" i="60"/>
  <c r="N24" i="60"/>
  <c r="H29" i="57"/>
  <c r="G16" i="60"/>
  <c r="F16" i="60"/>
  <c r="E16" i="60"/>
  <c r="D16" i="60"/>
  <c r="C16" i="60"/>
  <c r="B16" i="60"/>
  <c r="U28" i="67"/>
  <c r="T28" i="67"/>
  <c r="S28" i="67"/>
  <c r="J28" i="67"/>
  <c r="H28" i="67"/>
  <c r="G28" i="67"/>
  <c r="F28" i="67"/>
  <c r="E28" i="67"/>
  <c r="D28" i="67"/>
  <c r="K10" i="67"/>
  <c r="K28" i="67" s="1"/>
  <c r="J28" i="48"/>
  <c r="U28" i="68"/>
  <c r="U29" i="57" s="1"/>
  <c r="T28" i="68"/>
  <c r="S28" i="68"/>
  <c r="R28" i="68"/>
  <c r="R29" i="57" s="1"/>
  <c r="J28" i="68"/>
  <c r="I28" i="68"/>
  <c r="H28" i="68"/>
  <c r="G28" i="68"/>
  <c r="F28" i="68"/>
  <c r="E28" i="68"/>
  <c r="D28" i="68"/>
  <c r="K27" i="68"/>
  <c r="K26" i="68"/>
  <c r="K25" i="68"/>
  <c r="K24" i="68"/>
  <c r="K23" i="68"/>
  <c r="K22" i="68"/>
  <c r="K21" i="68"/>
  <c r="K20" i="68"/>
  <c r="K19" i="68"/>
  <c r="K18" i="68"/>
  <c r="K17" i="68"/>
  <c r="K16" i="68"/>
  <c r="K15" i="68"/>
  <c r="K14" i="68"/>
  <c r="K13" i="68"/>
  <c r="K12" i="68"/>
  <c r="K11" i="68"/>
  <c r="K9" i="68"/>
  <c r="K8" i="68"/>
  <c r="K7" i="68"/>
  <c r="T29" i="57" l="1"/>
  <c r="S29" i="57"/>
  <c r="K28" i="68"/>
  <c r="R28" i="48" l="1"/>
  <c r="S28" i="48"/>
  <c r="K7" i="48" l="1"/>
  <c r="K8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6" i="48"/>
  <c r="T28" i="48" l="1"/>
  <c r="K28" i="48" s="1"/>
  <c r="G28" i="48" l="1"/>
  <c r="F28" i="48"/>
  <c r="E28" i="48"/>
  <c r="D28" i="48"/>
  <c r="W24" i="60" l="1"/>
  <c r="Z24" i="60"/>
  <c r="J24" i="60" s="1"/>
  <c r="I15" i="60" l="1"/>
  <c r="I21" i="60"/>
  <c r="Y24" i="60"/>
  <c r="I24" i="60" s="1"/>
  <c r="I22" i="60"/>
</calcChain>
</file>

<file path=xl/sharedStrings.xml><?xml version="1.0" encoding="utf-8"?>
<sst xmlns="http://schemas.openxmlformats.org/spreadsheetml/2006/main" count="1544" uniqueCount="353">
  <si>
    <t>Table 1</t>
  </si>
  <si>
    <t>Period</t>
  </si>
  <si>
    <t>Total</t>
  </si>
  <si>
    <t xml:space="preserve">March </t>
  </si>
  <si>
    <t xml:space="preserve">June </t>
  </si>
  <si>
    <t>Quarterly</t>
  </si>
  <si>
    <t>Ignition wiring sets, other wiring sets for vehicles, aircraft...</t>
  </si>
  <si>
    <t>Fish</t>
  </si>
  <si>
    <t>Coconut oil</t>
  </si>
  <si>
    <t>Fruit Juices</t>
  </si>
  <si>
    <t xml:space="preserve">Crisp savoury food products </t>
  </si>
  <si>
    <t>Others</t>
  </si>
  <si>
    <t>I</t>
  </si>
  <si>
    <t>II</t>
  </si>
  <si>
    <t>Vegetable products</t>
  </si>
  <si>
    <t>III</t>
  </si>
  <si>
    <t>IV</t>
  </si>
  <si>
    <t>V</t>
  </si>
  <si>
    <t>Mineral products</t>
  </si>
  <si>
    <t>VI</t>
  </si>
  <si>
    <t>VII</t>
  </si>
  <si>
    <t>VIII</t>
  </si>
  <si>
    <t>IX</t>
  </si>
  <si>
    <t>X</t>
  </si>
  <si>
    <t>XI</t>
  </si>
  <si>
    <t>XII</t>
  </si>
  <si>
    <t>XIII</t>
  </si>
  <si>
    <t>XIV</t>
  </si>
  <si>
    <t>XV</t>
  </si>
  <si>
    <t>XVI</t>
  </si>
  <si>
    <t>XVII</t>
  </si>
  <si>
    <t>XVIII</t>
  </si>
  <si>
    <t>XIX</t>
  </si>
  <si>
    <t>XX</t>
  </si>
  <si>
    <t>Miscellaneous manufactured articles</t>
  </si>
  <si>
    <t>XXI</t>
  </si>
  <si>
    <t>XXII</t>
  </si>
  <si>
    <t>New Zealand</t>
  </si>
  <si>
    <t>Australia</t>
  </si>
  <si>
    <t>American Samoa</t>
  </si>
  <si>
    <t>Fiji</t>
  </si>
  <si>
    <t>Tokelau</t>
  </si>
  <si>
    <t>-</t>
  </si>
  <si>
    <t>Tonga</t>
  </si>
  <si>
    <t>Japan</t>
  </si>
  <si>
    <t>Singapore</t>
  </si>
  <si>
    <t>United States of America</t>
  </si>
  <si>
    <t>Other countries</t>
  </si>
  <si>
    <t>Malaysia</t>
  </si>
  <si>
    <t>Papua New Guinea</t>
  </si>
  <si>
    <t>Hong Kong</t>
  </si>
  <si>
    <t>Indonesia</t>
  </si>
  <si>
    <t>India</t>
  </si>
  <si>
    <t>Philippines</t>
  </si>
  <si>
    <t>Thailand</t>
  </si>
  <si>
    <t>Viet Nam</t>
  </si>
  <si>
    <t>China</t>
  </si>
  <si>
    <t>Live animals: animal products</t>
  </si>
  <si>
    <t>Animal or vegetable oils &amp; fats</t>
  </si>
  <si>
    <t>Prepared foodstuffs, beverages, spirits &amp; tobacco</t>
  </si>
  <si>
    <t>Chemicals and allied products</t>
  </si>
  <si>
    <t>Plastic, rubber &amp; articles thereof</t>
  </si>
  <si>
    <t>Raw hides, skins, leather articles &amp; travel goods</t>
  </si>
  <si>
    <t>Wood, cork &amp; articles thereof &amp; plaiting material</t>
  </si>
  <si>
    <t>Wood pulp, paper &amp; paperboard &amp; articles thereof</t>
  </si>
  <si>
    <t>Textiles &amp; textile articles</t>
  </si>
  <si>
    <t>Footwear, headgear, umbrellas &amp; parts thereof</t>
  </si>
  <si>
    <t>Articles of stone, plaster, cement, glass &amp; ceremic products</t>
  </si>
  <si>
    <t>Pearls, precious &amp; semi-precious stones &amp; metals</t>
  </si>
  <si>
    <t>Base metals &amp; articles thereof</t>
  </si>
  <si>
    <t>Machinery &amp; mechanical &amp; electrical appliances &amp; parts thereof</t>
  </si>
  <si>
    <t>Vehicles, aircraft &amp; associated transport equipment</t>
  </si>
  <si>
    <t xml:space="preserve">Photographic &amp; optical, medical &amp; surgical goods &amp; clocks/watches </t>
  </si>
  <si>
    <t>Arms and ammunition, parts &amp; accessories thereof</t>
  </si>
  <si>
    <t>Works of art, collectors pieces &amp; antiques</t>
  </si>
  <si>
    <t>Table 7</t>
  </si>
  <si>
    <t>Tobacco and manufactured tobacco substitutes</t>
  </si>
  <si>
    <t xml:space="preserve">Sep </t>
  </si>
  <si>
    <t xml:space="preserve">Dec </t>
  </si>
  <si>
    <t>Taiwan</t>
  </si>
  <si>
    <t xml:space="preserve"> </t>
  </si>
  <si>
    <t>Annually</t>
  </si>
  <si>
    <t>Table 6</t>
  </si>
  <si>
    <t>Other commodities</t>
  </si>
  <si>
    <t>BALANCE OF TRADE - ALL  ITEMS</t>
  </si>
  <si>
    <t xml:space="preserve">Imports CIF </t>
  </si>
  <si>
    <t>Trade Balance</t>
  </si>
  <si>
    <t>Re-exports</t>
  </si>
  <si>
    <t>Surplus(+) /   Deficit(-)</t>
  </si>
  <si>
    <t>01 -05</t>
  </si>
  <si>
    <t>06 -14</t>
  </si>
  <si>
    <t>15</t>
  </si>
  <si>
    <t>16 - 24</t>
  </si>
  <si>
    <t>25 - 27</t>
  </si>
  <si>
    <t>28 - 38</t>
  </si>
  <si>
    <t>39 - 40</t>
  </si>
  <si>
    <t>41 - 43</t>
  </si>
  <si>
    <t>44 - 46</t>
  </si>
  <si>
    <t>47 - 49</t>
  </si>
  <si>
    <t>50 - 63</t>
  </si>
  <si>
    <t>64 - 67</t>
  </si>
  <si>
    <t>68 - 70</t>
  </si>
  <si>
    <t>71</t>
  </si>
  <si>
    <t>72 - 83</t>
  </si>
  <si>
    <t>84 - 85</t>
  </si>
  <si>
    <t>86 - 89</t>
  </si>
  <si>
    <t>90 - 92</t>
  </si>
  <si>
    <t>93</t>
  </si>
  <si>
    <t>94 - 96</t>
  </si>
  <si>
    <t>97</t>
  </si>
  <si>
    <t>99</t>
  </si>
  <si>
    <t>Table 2</t>
  </si>
  <si>
    <t>HS</t>
  </si>
  <si>
    <t>Sections</t>
  </si>
  <si>
    <t>Chapters</t>
  </si>
  <si>
    <t>Description</t>
  </si>
  <si>
    <t>Table 3</t>
  </si>
  <si>
    <t>Commodities</t>
  </si>
  <si>
    <t>Countries</t>
  </si>
  <si>
    <t>BALANCE OF TRADE BY MAJOR PARTNER COUNTRIES</t>
  </si>
  <si>
    <t>Imports</t>
  </si>
  <si>
    <t>Exports</t>
  </si>
  <si>
    <t>Balance</t>
  </si>
  <si>
    <t xml:space="preserve">Total  </t>
  </si>
  <si>
    <t>Table 8</t>
  </si>
  <si>
    <t>Africa</t>
  </si>
  <si>
    <t>The Americas</t>
  </si>
  <si>
    <t>Asia</t>
  </si>
  <si>
    <t>Europe</t>
  </si>
  <si>
    <t>Oceania</t>
  </si>
  <si>
    <t>of which the PICTs</t>
  </si>
  <si>
    <t>Table 9</t>
  </si>
  <si>
    <t>Food &amp; Live Animal</t>
  </si>
  <si>
    <t>Crude Materials, Inedible, Except Fuels</t>
  </si>
  <si>
    <t>Machinery &amp; Transport Equipment</t>
  </si>
  <si>
    <t>Qtr 2</t>
  </si>
  <si>
    <t xml:space="preserve">Qtr 3 </t>
  </si>
  <si>
    <t>Qtr 4</t>
  </si>
  <si>
    <t xml:space="preserve">Qtr 1 </t>
  </si>
  <si>
    <t xml:space="preserve">Table 12:  </t>
  </si>
  <si>
    <t>Beverage &amp; Tobacco</t>
  </si>
  <si>
    <t>Animal &amp; Vegetable Oils, Fats &amp; Waxes</t>
  </si>
  <si>
    <t>Chemicals &amp; Related Products</t>
  </si>
  <si>
    <t xml:space="preserve">Mineral fuels, Lubricants &amp; Related Materials               </t>
  </si>
  <si>
    <t>Manufactured Goods Classified Chiefly By Material</t>
  </si>
  <si>
    <t>Miscellaneous Manufactured Goods &amp; Articles</t>
  </si>
  <si>
    <t>Commodities &amp; Transactions Not Classified Elsewhere</t>
  </si>
  <si>
    <t xml:space="preserve">Table 13:  </t>
  </si>
  <si>
    <t>Sep</t>
  </si>
  <si>
    <t>Dec</t>
  </si>
  <si>
    <t>Other</t>
  </si>
  <si>
    <t>Sept</t>
  </si>
  <si>
    <t>Mar</t>
  </si>
  <si>
    <t>na</t>
  </si>
  <si>
    <t>Coconut</t>
  </si>
  <si>
    <t>Table 5</t>
  </si>
  <si>
    <t>Quarter 1</t>
  </si>
  <si>
    <t>Quarter 2</t>
  </si>
  <si>
    <t>Quarter 3</t>
  </si>
  <si>
    <t>Quarter 4</t>
  </si>
  <si>
    <t>Table 4</t>
  </si>
  <si>
    <t>REEXPORTS</t>
  </si>
  <si>
    <t>Jet Fuel</t>
  </si>
  <si>
    <t>Total reexports</t>
  </si>
  <si>
    <t>Includes exports and re-exports</t>
  </si>
  <si>
    <t>Taro</t>
  </si>
  <si>
    <t xml:space="preserve">Beer </t>
  </si>
  <si>
    <t>EXPORTS</t>
  </si>
  <si>
    <t>Total exports</t>
  </si>
  <si>
    <t>Notes:</t>
  </si>
  <si>
    <t>Data source: Customs and Enterprises</t>
  </si>
  <si>
    <t>p - provisional</t>
  </si>
  <si>
    <t>r - revised</t>
  </si>
  <si>
    <t>na - not available/applicable</t>
  </si>
  <si>
    <t>Exports fob</t>
  </si>
  <si>
    <t>Imports cif</t>
  </si>
  <si>
    <t>PRINCIPAL IMPORTS CIF</t>
  </si>
  <si>
    <t>PRINCIPAL EXPORTS FOB</t>
  </si>
  <si>
    <t>TOTAL EXPORTS FOB BY HS</t>
  </si>
  <si>
    <t>RE-EXPORTS FOB BY HS</t>
  </si>
  <si>
    <t>IMPORTS CIF BY HS</t>
  </si>
  <si>
    <t xml:space="preserve">Exports </t>
  </si>
  <si>
    <t>Total Exports FOB</t>
  </si>
  <si>
    <t>Total Exports and re-exports</t>
  </si>
  <si>
    <t>Classification used: SITC Rev 4</t>
  </si>
  <si>
    <t>[SAT$(000)]</t>
  </si>
  <si>
    <t>Economic Category</t>
  </si>
  <si>
    <t>QUARTERLY</t>
  </si>
  <si>
    <t>1*</t>
  </si>
  <si>
    <t>Food and Beverage</t>
  </si>
  <si>
    <t>11*  Primary</t>
  </si>
  <si>
    <t xml:space="preserve">      111*  Mainly for industry</t>
  </si>
  <si>
    <t xml:space="preserve">      112*  Mainly for household consumption</t>
  </si>
  <si>
    <t>12*  Processed</t>
  </si>
  <si>
    <t xml:space="preserve">      121*  Mainly for industry</t>
  </si>
  <si>
    <t xml:space="preserve">      122*  Mainly for household consumption</t>
  </si>
  <si>
    <t>2*</t>
  </si>
  <si>
    <t>Industrial Supplies Not Elsewhere specified</t>
  </si>
  <si>
    <t>21*  Primary</t>
  </si>
  <si>
    <t>22*  Processed</t>
  </si>
  <si>
    <t>3*</t>
  </si>
  <si>
    <t>Fuels and Lubricants</t>
  </si>
  <si>
    <t>31*  Primary</t>
  </si>
  <si>
    <t>32*  Processed</t>
  </si>
  <si>
    <t xml:space="preserve">       321*  Motor spirit</t>
  </si>
  <si>
    <t xml:space="preserve">       322*  Other</t>
  </si>
  <si>
    <t>4*</t>
  </si>
  <si>
    <t>Capital Goods (Except Transport Equipment) and parts and Accessories thereof</t>
  </si>
  <si>
    <t>41*  Capital goods (except transport equipmet)</t>
  </si>
  <si>
    <t>42*  Parts and accessories</t>
  </si>
  <si>
    <t>5*</t>
  </si>
  <si>
    <t>Transport Equipment and Parts and Accessories thereof</t>
  </si>
  <si>
    <t>51*  Passenger motor cars</t>
  </si>
  <si>
    <t>52*  Other</t>
  </si>
  <si>
    <t xml:space="preserve">       521*  Industrial</t>
  </si>
  <si>
    <t xml:space="preserve">       522*  Non-industrial</t>
  </si>
  <si>
    <t>53*  Parts and accessories</t>
  </si>
  <si>
    <t>6*</t>
  </si>
  <si>
    <t>Consumer Goods Not Elsewhere Specified</t>
  </si>
  <si>
    <t>61*  Durable</t>
  </si>
  <si>
    <t>62*  Semi-durable</t>
  </si>
  <si>
    <t>63*  Non-durable</t>
  </si>
  <si>
    <t>7*</t>
  </si>
  <si>
    <t>Goods Not Elsewhere Specified</t>
  </si>
  <si>
    <t xml:space="preserve">TOTAL IMPORTS </t>
  </si>
  <si>
    <t>of which</t>
  </si>
  <si>
    <t>Capital goods</t>
  </si>
  <si>
    <t>Intermediate goods</t>
  </si>
  <si>
    <t>Consumption goods</t>
  </si>
  <si>
    <t xml:space="preserve">The BEC serves as a means for converting retained import data into end use categories that are meaningful within the framework of the System of National Accounts; namely capital goods, intermediate goods and consumption goods.  Except categories 321* and 51* which are used extensively both for industry and for household consumption and category 7* which includes a range of commodities, the correspondence of the 16 remaining BEC basic categories with the basic classes of goods in the SNA are:  </t>
  </si>
  <si>
    <t>Capital Goods: sum of categories 41* and 521*</t>
  </si>
  <si>
    <t>Intermediate Goods: sum of categories 111*, 121*, 21*, 22*, 31*, 322*, 42* and 53*</t>
  </si>
  <si>
    <t>Consumption Goods: sum of categories 112*, 122*, 522*, 61*, 62* and 63*</t>
  </si>
  <si>
    <t>*</t>
  </si>
  <si>
    <t>The asterisk follows each reference to a BEC classification as a device to avoid confusion with the numbered sections, divisions and groups of the standard international trade classification, revision 4.</t>
  </si>
  <si>
    <t>RETAINED IMPORTS CIF CLASSIFIED BY BEC</t>
  </si>
  <si>
    <t xml:space="preserve">Note: </t>
  </si>
  <si>
    <t>Classification used: BEC Rev 4</t>
  </si>
  <si>
    <t>Table 14</t>
  </si>
  <si>
    <t>Lower exports recorded in 2014 is mainly due to lower values of Ignition wiring exports</t>
  </si>
  <si>
    <t xml:space="preserve"> EXPORTS FOB BY HS</t>
  </si>
  <si>
    <t>Other re-exports</t>
  </si>
  <si>
    <t>Other petroleum oils (petrol, diesel and kerosene)</t>
  </si>
  <si>
    <t xml:space="preserve"> - Distilate fuel</t>
  </si>
  <si>
    <t xml:space="preserve"> - Motor spirit</t>
  </si>
  <si>
    <t xml:space="preserve"> - Other</t>
  </si>
  <si>
    <t>Lower exports recorded in 2017 is mainly due to lower values of Ignition wiring and fish exports</t>
  </si>
  <si>
    <t>Lower exports recorded in 2017 is mainly due to lower values of Ignition wiring and  fish exports</t>
  </si>
  <si>
    <t>Korea, Democratic</t>
  </si>
  <si>
    <t>Korea, Republic</t>
  </si>
  <si>
    <t>TRADE BY REGION</t>
  </si>
  <si>
    <t>EXPORTS BY SITC</t>
  </si>
  <si>
    <t>IMPORTS BY SITC</t>
  </si>
  <si>
    <t>Mineral fuels, mineral oils and products of their distillation</t>
  </si>
  <si>
    <t>Electrical machinery and equipment and parts thereof</t>
  </si>
  <si>
    <t>Meat and edible meat offal</t>
  </si>
  <si>
    <t>Mechanical machinery and equipment</t>
  </si>
  <si>
    <t>Vehicles; and parts and accessories thereof</t>
  </si>
  <si>
    <t>Plastics and articles thereof</t>
  </si>
  <si>
    <t xml:space="preserve">Iron or steel </t>
  </si>
  <si>
    <t>Wood and articles of wood; wood charcoal</t>
  </si>
  <si>
    <t>Dairy produce</t>
  </si>
  <si>
    <t xml:space="preserve">Preparations of cereals, flour, starch or milk; </t>
  </si>
  <si>
    <t>Identification of re-exports starts in 2018</t>
  </si>
  <si>
    <t>Septe</t>
  </si>
  <si>
    <t>Decemb</t>
  </si>
  <si>
    <t xml:space="preserve">SITC SECTIONS </t>
  </si>
  <si>
    <t>DESCRIPTORS</t>
  </si>
  <si>
    <t>June</t>
  </si>
  <si>
    <t>December</t>
  </si>
  <si>
    <t>September</t>
  </si>
  <si>
    <t>Qtr 3</t>
  </si>
  <si>
    <t xml:space="preserve">Mar </t>
  </si>
  <si>
    <t>Quarter2</t>
  </si>
  <si>
    <t xml:space="preserve">Qtr 2 </t>
  </si>
  <si>
    <t xml:space="preserve">Jun </t>
  </si>
  <si>
    <t>Quarter3</t>
  </si>
  <si>
    <t xml:space="preserve">Quarter4 </t>
  </si>
  <si>
    <t>2022 YTD (P)</t>
  </si>
  <si>
    <t xml:space="preserve">Sept </t>
  </si>
  <si>
    <t>Jun (P)</t>
  </si>
  <si>
    <t xml:space="preserve">Qtr 4 </t>
  </si>
  <si>
    <t xml:space="preserve">Qtr4 </t>
  </si>
  <si>
    <t xml:space="preserve">               2022 YTD (P)</t>
  </si>
  <si>
    <t xml:space="preserve">        2022 YTD (P)</t>
  </si>
  <si>
    <t>Classification used: HS 17</t>
  </si>
  <si>
    <t>Classification used: HS 2017</t>
  </si>
  <si>
    <t xml:space="preserve">Classification used: HS17 </t>
  </si>
  <si>
    <t xml:space="preserve">Dec  </t>
  </si>
  <si>
    <t xml:space="preserve">Sep  </t>
  </si>
  <si>
    <t xml:space="preserve">Quarter 1 </t>
  </si>
  <si>
    <t>March</t>
  </si>
  <si>
    <t>Qtr 1</t>
  </si>
  <si>
    <t xml:space="preserve">Qtr1 </t>
  </si>
  <si>
    <t>Qtr2</t>
  </si>
  <si>
    <t xml:space="preserve">Quarter 3 </t>
  </si>
  <si>
    <t>Dec (P)</t>
  </si>
  <si>
    <t xml:space="preserve">June  </t>
  </si>
  <si>
    <t xml:space="preserve">               2023 YTD (P)</t>
  </si>
  <si>
    <t xml:space="preserve">Qtr3  </t>
  </si>
  <si>
    <t>Table 10</t>
  </si>
  <si>
    <t xml:space="preserve"> TRADE BY MODE OF TRANSPORT</t>
  </si>
  <si>
    <t>SAT 000</t>
  </si>
  <si>
    <t>Category ®</t>
  </si>
  <si>
    <t>Air</t>
  </si>
  <si>
    <t>Water</t>
  </si>
  <si>
    <t>Land</t>
  </si>
  <si>
    <t>Not elsewhere classified</t>
  </si>
  <si>
    <t>Period ¯</t>
  </si>
  <si>
    <t>Sea</t>
  </si>
  <si>
    <t>Road</t>
  </si>
  <si>
    <t>Postal consignments, mail or courier shipments</t>
  </si>
  <si>
    <t xml:space="preserve">Total </t>
  </si>
  <si>
    <t>ANNUALLY</t>
  </si>
  <si>
    <t>2021 [p]</t>
  </si>
  <si>
    <t>MONTHLY</t>
  </si>
  <si>
    <t xml:space="preserve">Jan </t>
  </si>
  <si>
    <t>Import</t>
  </si>
  <si>
    <t>Export</t>
  </si>
  <si>
    <t>Re-export</t>
  </si>
  <si>
    <t xml:space="preserve">Feb </t>
  </si>
  <si>
    <t xml:space="preserve">Apr  </t>
  </si>
  <si>
    <t xml:space="preserve">May  </t>
  </si>
  <si>
    <t xml:space="preserve">Jun  </t>
  </si>
  <si>
    <t xml:space="preserve">Jul  </t>
  </si>
  <si>
    <t xml:space="preserve">Aug  </t>
  </si>
  <si>
    <t>Oct</t>
  </si>
  <si>
    <t xml:space="preserve">Nov  </t>
  </si>
  <si>
    <t>May</t>
  </si>
  <si>
    <t>Jun</t>
  </si>
  <si>
    <t>Jul</t>
  </si>
  <si>
    <t>Aug</t>
  </si>
  <si>
    <t xml:space="preserve">Oct </t>
  </si>
  <si>
    <t>Nov</t>
  </si>
  <si>
    <t>Feb</t>
  </si>
  <si>
    <t>Apr</t>
  </si>
  <si>
    <t>Jan</t>
  </si>
  <si>
    <t>2022 [p]</t>
  </si>
  <si>
    <t>2023 [p]</t>
  </si>
  <si>
    <t>2023 YTD (P)</t>
  </si>
  <si>
    <t xml:space="preserve">        2023 YTD (P)</t>
  </si>
  <si>
    <t>Jun  (P)</t>
  </si>
  <si>
    <t>2022 (P)</t>
  </si>
  <si>
    <t>2023[p]</t>
  </si>
  <si>
    <t>Quarter 3 (P)</t>
  </si>
  <si>
    <t>Sept (P)</t>
  </si>
  <si>
    <t>Sep (P)</t>
  </si>
  <si>
    <t>July</t>
  </si>
  <si>
    <t>Qtr 3 (P)</t>
  </si>
  <si>
    <t>Quarter 4 (P)</t>
  </si>
  <si>
    <t>Sep  (P)</t>
  </si>
  <si>
    <t>Qtr 4 (P)</t>
  </si>
  <si>
    <t xml:space="preserve">Quarter 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</si>
</sst>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6" formatCode="&quot;$&quot;#,##0;[Red]\-&quot;$&quot;#,##0"/>
    <numFmt numFmtId="8" formatCode="&quot;$&quot;#,##0.00;[Red]\-&quot;$&quot;#,##0.0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-* #,##0_-;\-* #,##0_-;_-* &quot;-&quot;??_-;_-@_-"/>
    <numFmt numFmtId="168" formatCode="#,##0_ ;\-#,##0\ "/>
    <numFmt numFmtId="169" formatCode="_(* #,##0.0_);_(* \(#,##0.0\);_(* &quot;-&quot;??_);_(@_)"/>
    <numFmt numFmtId="170" formatCode="0.0"/>
    <numFmt numFmtId="171" formatCode="0.0000"/>
    <numFmt numFmtId="172" formatCode="#,##0.0_);\(#,##0.0\)"/>
    <numFmt numFmtId="173" formatCode="0_);\(0\)"/>
    <numFmt numFmtId="174" formatCode="#,##0.0"/>
    <numFmt numFmtId="175" formatCode="_(* #,##0_);_(* \(#,##0\);_(* &quot;-&quot;??_);_(@_)"/>
    <numFmt numFmtId="176" formatCode="&quot;$&quot;#,##0.00"/>
    <numFmt numFmtId="177" formatCode="#,##0;[Red]#,##0"/>
    <numFmt numFmtId="178" formatCode="_-* #,##0.0_-;\-* #,##0.0_-;_-* &quot;-&quot;??_-;_-@_-"/>
    <numFmt numFmtId="179" formatCode="0.0_)"/>
    <numFmt numFmtId="180" formatCode="0.0%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"/>
      <family val="3"/>
    </font>
    <font>
      <sz val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imes New Roman"/>
      <family val="1"/>
    </font>
    <font>
      <i/>
      <sz val="11"/>
      <color indexed="23"/>
      <name val="Calibri"/>
      <family val="2"/>
    </font>
    <font>
      <sz val="12"/>
      <name val="Times New Roman"/>
      <family val="1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8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sz val="8"/>
      <name val="Calibri"/>
      <family val="2"/>
    </font>
    <font>
      <b/>
      <sz val="12"/>
      <name val="Calibri"/>
      <family val="2"/>
    </font>
    <font>
      <sz val="8"/>
      <name val="Calibri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b/>
      <sz val="8"/>
      <name val="Calibri"/>
      <family val="2"/>
      <scheme val="minor"/>
    </font>
    <font>
      <b/>
      <u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1"/>
      <name val="Calibri"/>
      <family val="2"/>
      <scheme val="minor"/>
    </font>
    <font>
      <b/>
      <sz val="14"/>
      <name val="Calibri"/>
      <family val="2"/>
    </font>
    <font>
      <sz val="12"/>
      <name val="Calibri"/>
      <family val="2"/>
    </font>
    <font>
      <b/>
      <i/>
      <sz val="10"/>
      <name val="Calibri"/>
      <family val="2"/>
    </font>
    <font>
      <sz val="14"/>
      <name val="Calibri"/>
      <family val="2"/>
    </font>
    <font>
      <i/>
      <sz val="11"/>
      <name val="Calibri"/>
      <family val="2"/>
    </font>
    <font>
      <sz val="8"/>
      <name val="Calibri"/>
      <family val="2"/>
      <scheme val="minor"/>
    </font>
    <font>
      <b/>
      <i/>
      <sz val="11"/>
      <name val="Calibri"/>
      <family val="2"/>
    </font>
    <font>
      <i/>
      <sz val="14"/>
      <name val="Calibri"/>
      <family val="2"/>
      <scheme val="minor"/>
    </font>
    <font>
      <sz val="9"/>
      <name val="Calibri"/>
      <family val="2"/>
    </font>
    <font>
      <b/>
      <sz val="16"/>
      <name val="Calibri"/>
      <family val="2"/>
      <scheme val="minor"/>
    </font>
    <font>
      <i/>
      <sz val="10"/>
      <name val="Calibri"/>
      <family val="2"/>
    </font>
    <font>
      <i/>
      <sz val="10"/>
      <name val="Times New Roman"/>
      <family val="1"/>
    </font>
    <font>
      <sz val="11"/>
      <name val="Arial"/>
      <family val="2"/>
    </font>
    <font>
      <b/>
      <u/>
      <sz val="11"/>
      <name val="Calibri"/>
      <family val="2"/>
      <scheme val="minor"/>
    </font>
    <font>
      <sz val="13"/>
      <name val="Calibri"/>
      <family val="2"/>
      <scheme val="minor"/>
    </font>
    <font>
      <b/>
      <sz val="13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b/>
      <u/>
      <sz val="11"/>
      <name val="Calibri"/>
      <family val="2"/>
    </font>
    <font>
      <b/>
      <sz val="12"/>
      <name val="Times New Roman"/>
      <family val="1"/>
    </font>
    <font>
      <sz val="20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 tint="-0.249977111117893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27">
    <xf numFmtId="0" fontId="0" fillId="0" borderId="0"/>
    <xf numFmtId="37" fontId="2" fillId="0" borderId="0"/>
    <xf numFmtId="6" fontId="3" fillId="0" borderId="0" applyFon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1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8" fillId="21" borderId="6" applyNumberFormat="0" applyAlignment="0" applyProtection="0"/>
    <xf numFmtId="0" fontId="8" fillId="21" borderId="6" applyNumberFormat="0" applyAlignment="0" applyProtection="0"/>
    <xf numFmtId="0" fontId="9" fillId="22" borderId="7" applyNumberFormat="0" applyAlignment="0" applyProtection="0"/>
    <xf numFmtId="0" fontId="9" fillId="22" borderId="7" applyNumberFormat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4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4" fillId="0" borderId="8" applyNumberFormat="0" applyFill="0" applyAlignment="0" applyProtection="0"/>
    <xf numFmtId="0" fontId="14" fillId="0" borderId="8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6" fillId="0" borderId="10" applyNumberFormat="0" applyFill="0" applyAlignment="0" applyProtection="0"/>
    <xf numFmtId="0" fontId="16" fillId="0" borderId="10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8" borderId="6" applyNumberFormat="0" applyAlignment="0" applyProtection="0"/>
    <xf numFmtId="0" fontId="17" fillId="8" borderId="6" applyNumberFormat="0" applyAlignment="0" applyProtection="0"/>
    <xf numFmtId="0" fontId="18" fillId="0" borderId="11" applyNumberFormat="0" applyFill="0" applyAlignment="0" applyProtection="0"/>
    <xf numFmtId="0" fontId="18" fillId="0" borderId="11" applyNumberFormat="0" applyFill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37" fontId="2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24" borderId="12" applyNumberFormat="0" applyFont="0" applyAlignment="0" applyProtection="0"/>
    <xf numFmtId="0" fontId="4" fillId="24" borderId="12" applyNumberFormat="0" applyFont="0" applyAlignment="0" applyProtection="0"/>
    <xf numFmtId="0" fontId="20" fillId="21" borderId="13" applyNumberFormat="0" applyAlignment="0" applyProtection="0"/>
    <xf numFmtId="0" fontId="20" fillId="21" borderId="1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4" applyNumberFormat="0" applyFill="0" applyAlignment="0" applyProtection="0"/>
    <xf numFmtId="0" fontId="22" fillId="0" borderId="14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" fontId="3" fillId="0" borderId="0">
      <alignment horizontal="center"/>
    </xf>
    <xf numFmtId="2" fontId="3" fillId="0" borderId="0">
      <alignment horizontal="center"/>
    </xf>
    <xf numFmtId="2" fontId="3" fillId="0" borderId="0">
      <alignment horizontal="center"/>
    </xf>
    <xf numFmtId="2" fontId="3" fillId="0" borderId="0">
      <alignment horizont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" fillId="0" borderId="0"/>
    <xf numFmtId="37" fontId="2" fillId="0" borderId="0"/>
    <xf numFmtId="37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" fillId="0" borderId="0" applyFont="0" applyFill="0" applyBorder="0" applyAlignment="0" applyProtection="0"/>
    <xf numFmtId="6" fontId="3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8" fillId="21" borderId="6" applyNumberFormat="0" applyAlignment="0" applyProtection="0"/>
    <xf numFmtId="0" fontId="8" fillId="21" borderId="6" applyNumberFormat="0" applyAlignment="0" applyProtection="0"/>
    <xf numFmtId="0" fontId="17" fillId="8" borderId="6" applyNumberFormat="0" applyAlignment="0" applyProtection="0"/>
    <xf numFmtId="0" fontId="17" fillId="8" borderId="6" applyNumberFormat="0" applyAlignment="0" applyProtection="0"/>
    <xf numFmtId="0" fontId="22" fillId="0" borderId="14" applyNumberFormat="0" applyFill="0" applyAlignment="0" applyProtection="0"/>
    <xf numFmtId="0" fontId="20" fillId="21" borderId="13" applyNumberFormat="0" applyAlignment="0" applyProtection="0"/>
    <xf numFmtId="0" fontId="4" fillId="24" borderId="12" applyNumberFormat="0" applyFont="0" applyAlignment="0" applyProtection="0"/>
    <xf numFmtId="0" fontId="17" fillId="8" borderId="6" applyNumberFormat="0" applyAlignment="0" applyProtection="0"/>
    <xf numFmtId="0" fontId="4" fillId="24" borderId="12" applyNumberFormat="0" applyFont="0" applyAlignment="0" applyProtection="0"/>
    <xf numFmtId="0" fontId="4" fillId="24" borderId="12" applyNumberFormat="0" applyFont="0" applyAlignment="0" applyProtection="0"/>
    <xf numFmtId="0" fontId="20" fillId="21" borderId="13" applyNumberFormat="0" applyAlignment="0" applyProtection="0"/>
    <xf numFmtId="0" fontId="20" fillId="21" borderId="13" applyNumberFormat="0" applyAlignment="0" applyProtection="0"/>
    <xf numFmtId="0" fontId="22" fillId="0" borderId="14" applyNumberFormat="0" applyFill="0" applyAlignment="0" applyProtection="0"/>
    <xf numFmtId="0" fontId="22" fillId="0" borderId="14" applyNumberFormat="0" applyFill="0" applyAlignment="0" applyProtection="0"/>
    <xf numFmtId="0" fontId="22" fillId="0" borderId="14" applyNumberFormat="0" applyFill="0" applyAlignment="0" applyProtection="0"/>
    <xf numFmtId="0" fontId="20" fillId="21" borderId="13" applyNumberFormat="0" applyAlignment="0" applyProtection="0"/>
    <xf numFmtId="0" fontId="4" fillId="24" borderId="12" applyNumberFormat="0" applyFont="0" applyAlignment="0" applyProtection="0"/>
    <xf numFmtId="0" fontId="17" fillId="8" borderId="6" applyNumberFormat="0" applyAlignment="0" applyProtection="0"/>
    <xf numFmtId="0" fontId="8" fillId="21" borderId="6" applyNumberFormat="0" applyAlignment="0" applyProtection="0"/>
    <xf numFmtId="0" fontId="8" fillId="21" borderId="6" applyNumberFormat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814">
    <xf numFmtId="0" fontId="0" fillId="0" borderId="0" xfId="0"/>
    <xf numFmtId="0" fontId="33" fillId="0" borderId="19" xfId="3" applyFont="1" applyBorder="1"/>
    <xf numFmtId="0" fontId="29" fillId="0" borderId="19" xfId="0" applyFont="1" applyBorder="1"/>
    <xf numFmtId="0" fontId="30" fillId="0" borderId="19" xfId="0" applyFont="1" applyBorder="1"/>
    <xf numFmtId="0" fontId="27" fillId="2" borderId="19" xfId="0" applyFont="1" applyFill="1" applyBorder="1"/>
    <xf numFmtId="3" fontId="27" fillId="2" borderId="19" xfId="0" applyNumberFormat="1" applyFont="1" applyFill="1" applyBorder="1"/>
    <xf numFmtId="3" fontId="33" fillId="0" borderId="19" xfId="3" applyNumberFormat="1" applyFont="1" applyBorder="1" applyAlignment="1">
      <alignment horizontal="right" wrapText="1"/>
    </xf>
    <xf numFmtId="3" fontId="33" fillId="0" borderId="19" xfId="3" applyNumberFormat="1" applyFont="1" applyBorder="1" applyAlignment="1">
      <alignment horizontal="right"/>
    </xf>
    <xf numFmtId="0" fontId="33" fillId="0" borderId="19" xfId="3" applyFont="1" applyBorder="1" applyAlignment="1">
      <alignment horizontal="center" vertical="top" wrapText="1"/>
    </xf>
    <xf numFmtId="0" fontId="32" fillId="2" borderId="19" xfId="3" applyFont="1" applyFill="1" applyBorder="1" applyAlignment="1">
      <alignment horizontal="center"/>
    </xf>
    <xf numFmtId="0" fontId="34" fillId="2" borderId="19" xfId="125" applyFont="1" applyFill="1" applyBorder="1" applyAlignment="1">
      <alignment horizontal="left"/>
    </xf>
    <xf numFmtId="0" fontId="36" fillId="2" borderId="19" xfId="0" applyFont="1" applyFill="1" applyBorder="1" applyAlignment="1">
      <alignment horizontal="center" wrapText="1"/>
    </xf>
    <xf numFmtId="3" fontId="34" fillId="2" borderId="19" xfId="0" applyNumberFormat="1" applyFont="1" applyFill="1" applyBorder="1"/>
    <xf numFmtId="0" fontId="34" fillId="2" borderId="19" xfId="0" applyFont="1" applyFill="1" applyBorder="1" applyAlignment="1">
      <alignment horizontal="right" vertical="center"/>
    </xf>
    <xf numFmtId="0" fontId="36" fillId="0" borderId="19" xfId="0" applyFont="1" applyBorder="1" applyAlignment="1">
      <alignment horizontal="left" vertical="center"/>
    </xf>
    <xf numFmtId="1" fontId="34" fillId="0" borderId="19" xfId="0" applyNumberFormat="1" applyFont="1" applyBorder="1" applyAlignment="1">
      <alignment horizontal="center"/>
    </xf>
    <xf numFmtId="0" fontId="38" fillId="2" borderId="19" xfId="0" applyFont="1" applyFill="1" applyBorder="1"/>
    <xf numFmtId="3" fontId="34" fillId="2" borderId="19" xfId="0" applyNumberFormat="1" applyFont="1" applyFill="1" applyBorder="1" applyAlignment="1">
      <alignment horizontal="center"/>
    </xf>
    <xf numFmtId="0" fontId="40" fillId="2" borderId="19" xfId="0" applyFont="1" applyFill="1" applyBorder="1"/>
    <xf numFmtId="0" fontId="28" fillId="2" borderId="19" xfId="0" applyFont="1" applyFill="1" applyBorder="1"/>
    <xf numFmtId="3" fontId="28" fillId="2" borderId="19" xfId="0" applyNumberFormat="1" applyFont="1" applyFill="1" applyBorder="1" applyAlignment="1">
      <alignment horizontal="right"/>
    </xf>
    <xf numFmtId="0" fontId="34" fillId="2" borderId="19" xfId="0" applyFont="1" applyFill="1" applyBorder="1" applyAlignment="1">
      <alignment horizontal="right"/>
    </xf>
    <xf numFmtId="0" fontId="36" fillId="2" borderId="19" xfId="0" applyFont="1" applyFill="1" applyBorder="1"/>
    <xf numFmtId="175" fontId="36" fillId="2" borderId="19" xfId="0" applyNumberFormat="1" applyFont="1" applyFill="1" applyBorder="1"/>
    <xf numFmtId="175" fontId="27" fillId="2" borderId="19" xfId="0" applyNumberFormat="1" applyFont="1" applyFill="1" applyBorder="1"/>
    <xf numFmtId="0" fontId="34" fillId="2" borderId="19" xfId="0" applyFont="1" applyFill="1" applyBorder="1" applyAlignment="1">
      <alignment horizontal="left"/>
    </xf>
    <xf numFmtId="0" fontId="36" fillId="2" borderId="1" xfId="125" applyFont="1" applyFill="1" applyBorder="1" applyAlignment="1">
      <alignment horizontal="center" wrapText="1"/>
    </xf>
    <xf numFmtId="0" fontId="29" fillId="0" borderId="19" xfId="0" applyFont="1" applyBorder="1" applyAlignment="1">
      <alignment horizontal="center" vertical="top"/>
    </xf>
    <xf numFmtId="0" fontId="29" fillId="2" borderId="19" xfId="0" applyFont="1" applyFill="1" applyBorder="1" applyAlignment="1">
      <alignment vertical="top"/>
    </xf>
    <xf numFmtId="0" fontId="32" fillId="2" borderId="19" xfId="125" applyFont="1" applyFill="1" applyBorder="1" applyAlignment="1">
      <alignment horizontal="center" wrapText="1"/>
    </xf>
    <xf numFmtId="0" fontId="26" fillId="2" borderId="19" xfId="0" applyFont="1" applyFill="1" applyBorder="1"/>
    <xf numFmtId="3" fontId="26" fillId="0" borderId="19" xfId="237" applyNumberFormat="1" applyFont="1" applyFill="1" applyBorder="1" applyAlignment="1"/>
    <xf numFmtId="0" fontId="36" fillId="2" borderId="19" xfId="125" applyFont="1" applyFill="1" applyBorder="1" applyAlignment="1">
      <alignment horizontal="center"/>
    </xf>
    <xf numFmtId="0" fontId="36" fillId="2" borderId="19" xfId="125" applyFont="1" applyFill="1" applyBorder="1" applyAlignment="1">
      <alignment horizontal="center" wrapText="1"/>
    </xf>
    <xf numFmtId="3" fontId="34" fillId="2" borderId="17" xfId="0" applyNumberFormat="1" applyFont="1" applyFill="1" applyBorder="1"/>
    <xf numFmtId="3" fontId="27" fillId="2" borderId="17" xfId="0" applyNumberFormat="1" applyFont="1" applyFill="1" applyBorder="1"/>
    <xf numFmtId="0" fontId="34" fillId="2" borderId="17" xfId="0" applyFont="1" applyFill="1" applyBorder="1"/>
    <xf numFmtId="3" fontId="45" fillId="2" borderId="19" xfId="0" applyNumberFormat="1" applyFont="1" applyFill="1" applyBorder="1"/>
    <xf numFmtId="0" fontId="49" fillId="2" borderId="19" xfId="0" applyFont="1" applyFill="1" applyBorder="1"/>
    <xf numFmtId="0" fontId="25" fillId="2" borderId="19" xfId="0" applyFont="1" applyFill="1" applyBorder="1"/>
    <xf numFmtId="0" fontId="29" fillId="2" borderId="19" xfId="0" applyFont="1" applyFill="1" applyBorder="1" applyAlignment="1">
      <alignment horizontal="center" wrapText="1"/>
    </xf>
    <xf numFmtId="0" fontId="29" fillId="2" borderId="1" xfId="125" applyFont="1" applyFill="1" applyBorder="1" applyAlignment="1">
      <alignment horizontal="center" wrapText="1"/>
    </xf>
    <xf numFmtId="3" fontId="50" fillId="2" borderId="19" xfId="0" applyNumberFormat="1" applyFont="1" applyFill="1" applyBorder="1"/>
    <xf numFmtId="1" fontId="27" fillId="2" borderId="19" xfId="0" applyNumberFormat="1" applyFont="1" applyFill="1" applyBorder="1"/>
    <xf numFmtId="167" fontId="27" fillId="2" borderId="19" xfId="0" applyNumberFormat="1" applyFont="1" applyFill="1" applyBorder="1"/>
    <xf numFmtId="0" fontId="29" fillId="2" borderId="19" xfId="0" applyFont="1" applyFill="1" applyBorder="1"/>
    <xf numFmtId="3" fontId="34" fillId="2" borderId="19" xfId="0" applyNumberFormat="1" applyFont="1" applyFill="1" applyBorder="1" applyAlignment="1">
      <alignment vertical="top" wrapText="1"/>
    </xf>
    <xf numFmtId="3" fontId="28" fillId="2" borderId="3" xfId="0" applyNumberFormat="1" applyFont="1" applyFill="1" applyBorder="1"/>
    <xf numFmtId="3" fontId="36" fillId="2" borderId="17" xfId="0" applyNumberFormat="1" applyFont="1" applyFill="1" applyBorder="1"/>
    <xf numFmtId="0" fontId="26" fillId="0" borderId="19" xfId="4" applyFont="1" applyBorder="1"/>
    <xf numFmtId="0" fontId="43" fillId="2" borderId="19" xfId="0" applyFont="1" applyFill="1" applyBorder="1"/>
    <xf numFmtId="3" fontId="27" fillId="0" borderId="19" xfId="0" applyNumberFormat="1" applyFont="1" applyBorder="1"/>
    <xf numFmtId="0" fontId="35" fillId="2" borderId="19" xfId="0" applyFont="1" applyFill="1" applyBorder="1"/>
    <xf numFmtId="0" fontId="26" fillId="2" borderId="19" xfId="189" applyFont="1" applyFill="1" applyBorder="1"/>
    <xf numFmtId="0" fontId="29" fillId="0" borderId="19" xfId="0" applyFont="1" applyBorder="1" applyAlignment="1">
      <alignment vertical="center"/>
    </xf>
    <xf numFmtId="49" fontId="26" fillId="2" borderId="19" xfId="186" applyNumberFormat="1" applyFont="1" applyFill="1" applyBorder="1"/>
    <xf numFmtId="49" fontId="47" fillId="2" borderId="19" xfId="186" applyNumberFormat="1" applyFont="1" applyFill="1" applyBorder="1"/>
    <xf numFmtId="0" fontId="33" fillId="2" borderId="19" xfId="189" applyFont="1" applyFill="1" applyBorder="1"/>
    <xf numFmtId="0" fontId="25" fillId="2" borderId="19" xfId="189" applyFont="1" applyFill="1" applyBorder="1"/>
    <xf numFmtId="49" fontId="25" fillId="2" borderId="19" xfId="186" applyNumberFormat="1" applyFont="1" applyFill="1" applyBorder="1"/>
    <xf numFmtId="167" fontId="27" fillId="2" borderId="19" xfId="515" applyNumberFormat="1" applyFont="1" applyFill="1" applyBorder="1" applyAlignment="1"/>
    <xf numFmtId="0" fontId="31" fillId="2" borderId="19" xfId="189" applyFont="1" applyFill="1" applyBorder="1"/>
    <xf numFmtId="3" fontId="28" fillId="0" borderId="19" xfId="0" applyNumberFormat="1" applyFont="1" applyBorder="1" applyAlignment="1">
      <alignment horizontal="right"/>
    </xf>
    <xf numFmtId="174" fontId="27" fillId="2" borderId="19" xfId="0" applyNumberFormat="1" applyFont="1" applyFill="1" applyBorder="1"/>
    <xf numFmtId="3" fontId="28" fillId="2" borderId="19" xfId="0" applyNumberFormat="1" applyFont="1" applyFill="1" applyBorder="1"/>
    <xf numFmtId="3" fontId="44" fillId="2" borderId="19" xfId="0" applyNumberFormat="1" applyFont="1" applyFill="1" applyBorder="1"/>
    <xf numFmtId="0" fontId="44" fillId="2" borderId="19" xfId="0" applyFont="1" applyFill="1" applyBorder="1" applyAlignment="1">
      <alignment horizontal="left" indent="4"/>
    </xf>
    <xf numFmtId="0" fontId="44" fillId="2" borderId="19" xfId="0" applyFont="1" applyFill="1" applyBorder="1" applyAlignment="1">
      <alignment vertical="top"/>
    </xf>
    <xf numFmtId="3" fontId="44" fillId="2" borderId="2" xfId="0" applyNumberFormat="1" applyFont="1" applyFill="1" applyBorder="1"/>
    <xf numFmtId="3" fontId="28" fillId="2" borderId="2" xfId="0" applyNumberFormat="1" applyFont="1" applyFill="1" applyBorder="1"/>
    <xf numFmtId="0" fontId="46" fillId="0" borderId="19" xfId="0" applyFont="1" applyBorder="1" applyAlignment="1">
      <alignment vertical="top"/>
    </xf>
    <xf numFmtId="0" fontId="30" fillId="0" borderId="19" xfId="0" applyFont="1" applyBorder="1" applyAlignment="1">
      <alignment vertical="top"/>
    </xf>
    <xf numFmtId="0" fontId="30" fillId="2" borderId="19" xfId="0" applyFont="1" applyFill="1" applyBorder="1" applyAlignment="1">
      <alignment vertical="top"/>
    </xf>
    <xf numFmtId="0" fontId="29" fillId="0" borderId="19" xfId="0" applyFont="1" applyBorder="1" applyAlignment="1">
      <alignment vertical="top"/>
    </xf>
    <xf numFmtId="0" fontId="32" fillId="2" borderId="19" xfId="125" applyFont="1" applyFill="1" applyBorder="1" applyAlignment="1">
      <alignment horizontal="center"/>
    </xf>
    <xf numFmtId="49" fontId="25" fillId="0" borderId="19" xfId="186" applyNumberFormat="1" applyFont="1" applyBorder="1"/>
    <xf numFmtId="0" fontId="25" fillId="0" borderId="19" xfId="189" applyFont="1" applyBorder="1"/>
    <xf numFmtId="0" fontId="26" fillId="0" borderId="19" xfId="189" applyFont="1" applyBorder="1"/>
    <xf numFmtId="0" fontId="33" fillId="0" borderId="19" xfId="189" applyFont="1" applyBorder="1"/>
    <xf numFmtId="0" fontId="31" fillId="0" borderId="19" xfId="189" applyFont="1" applyBorder="1"/>
    <xf numFmtId="49" fontId="26" fillId="0" borderId="19" xfId="186" applyNumberFormat="1" applyFont="1" applyBorder="1"/>
    <xf numFmtId="3" fontId="31" fillId="0" borderId="19" xfId="189" applyNumberFormat="1" applyFont="1" applyBorder="1"/>
    <xf numFmtId="0" fontId="47" fillId="0" borderId="19" xfId="428" applyFont="1" applyBorder="1" applyAlignment="1">
      <alignment wrapText="1"/>
    </xf>
    <xf numFmtId="0" fontId="32" fillId="0" borderId="19" xfId="428" applyFont="1" applyBorder="1" applyAlignment="1">
      <alignment wrapText="1"/>
    </xf>
    <xf numFmtId="0" fontId="47" fillId="0" borderId="19" xfId="0" applyFont="1" applyBorder="1" applyAlignment="1">
      <alignment wrapText="1"/>
    </xf>
    <xf numFmtId="0" fontId="32" fillId="0" borderId="19" xfId="0" applyFont="1" applyBorder="1" applyAlignment="1">
      <alignment wrapText="1"/>
    </xf>
    <xf numFmtId="0" fontId="48" fillId="0" borderId="19" xfId="0" applyFont="1" applyBorder="1" applyAlignment="1">
      <alignment wrapText="1"/>
    </xf>
    <xf numFmtId="0" fontId="48" fillId="0" borderId="19" xfId="0" applyFont="1" applyBorder="1" applyAlignment="1">
      <alignment horizontal="left"/>
    </xf>
    <xf numFmtId="3" fontId="48" fillId="0" borderId="19" xfId="0" applyNumberFormat="1" applyFont="1" applyBorder="1" applyAlignment="1">
      <alignment horizontal="right"/>
    </xf>
    <xf numFmtId="0" fontId="29" fillId="2" borderId="3" xfId="125" applyFont="1" applyFill="1" applyBorder="1" applyAlignment="1">
      <alignment horizontal="center"/>
    </xf>
    <xf numFmtId="3" fontId="25" fillId="2" borderId="19" xfId="0" applyNumberFormat="1" applyFont="1" applyFill="1" applyBorder="1"/>
    <xf numFmtId="0" fontId="29" fillId="2" borderId="19" xfId="125" applyFont="1" applyFill="1" applyBorder="1" applyAlignment="1">
      <alignment horizontal="right"/>
    </xf>
    <xf numFmtId="0" fontId="33" fillId="2" borderId="19" xfId="3" applyFont="1" applyFill="1" applyBorder="1"/>
    <xf numFmtId="0" fontId="33" fillId="2" borderId="19" xfId="3" applyFont="1" applyFill="1" applyBorder="1" applyAlignment="1">
      <alignment horizontal="right"/>
    </xf>
    <xf numFmtId="167" fontId="27" fillId="2" borderId="19" xfId="515" applyNumberFormat="1" applyFont="1" applyFill="1" applyBorder="1"/>
    <xf numFmtId="0" fontId="40" fillId="0" borderId="19" xfId="0" applyFont="1" applyBorder="1"/>
    <xf numFmtId="0" fontId="27" fillId="0" borderId="19" xfId="0" applyFont="1" applyBorder="1"/>
    <xf numFmtId="0" fontId="28" fillId="0" borderId="19" xfId="0" applyFont="1" applyBorder="1"/>
    <xf numFmtId="167" fontId="27" fillId="0" borderId="19" xfId="515" applyNumberFormat="1" applyFont="1" applyFill="1" applyBorder="1" applyAlignment="1"/>
    <xf numFmtId="167" fontId="28" fillId="0" borderId="19" xfId="69" applyNumberFormat="1" applyFont="1" applyFill="1" applyBorder="1" applyAlignment="1">
      <alignment horizontal="right"/>
    </xf>
    <xf numFmtId="3" fontId="28" fillId="0" borderId="19" xfId="0" applyNumberFormat="1" applyFont="1" applyBorder="1"/>
    <xf numFmtId="3" fontId="28" fillId="0" borderId="19" xfId="125" applyNumberFormat="1" applyFont="1" applyBorder="1" applyAlignment="1">
      <alignment horizontal="right"/>
    </xf>
    <xf numFmtId="0" fontId="28" fillId="0" borderId="19" xfId="189" applyFont="1" applyBorder="1"/>
    <xf numFmtId="0" fontId="41" fillId="0" borderId="19" xfId="189" applyFont="1" applyBorder="1"/>
    <xf numFmtId="167" fontId="36" fillId="2" borderId="19" xfId="515" applyNumberFormat="1" applyFont="1" applyFill="1" applyBorder="1" applyAlignment="1"/>
    <xf numFmtId="167" fontId="34" fillId="0" borderId="19" xfId="515" applyNumberFormat="1" applyFont="1" applyFill="1" applyBorder="1" applyAlignment="1"/>
    <xf numFmtId="167" fontId="27" fillId="0" borderId="19" xfId="515" applyNumberFormat="1" applyFont="1" applyFill="1" applyBorder="1"/>
    <xf numFmtId="43" fontId="27" fillId="2" borderId="19" xfId="515" applyFont="1" applyFill="1" applyBorder="1" applyAlignment="1"/>
    <xf numFmtId="0" fontId="34" fillId="0" borderId="19" xfId="0" applyFont="1" applyBorder="1" applyAlignment="1">
      <alignment horizontal="right"/>
    </xf>
    <xf numFmtId="0" fontId="36" fillId="0" borderId="19" xfId="0" applyFont="1" applyBorder="1" applyAlignment="1">
      <alignment horizontal="center"/>
    </xf>
    <xf numFmtId="0" fontId="36" fillId="2" borderId="19" xfId="125" applyFont="1" applyFill="1" applyBorder="1" applyAlignment="1">
      <alignment wrapText="1"/>
    </xf>
    <xf numFmtId="0" fontId="29" fillId="2" borderId="19" xfId="125" applyFont="1" applyFill="1" applyBorder="1" applyAlignment="1">
      <alignment wrapText="1"/>
    </xf>
    <xf numFmtId="3" fontId="30" fillId="2" borderId="19" xfId="0" applyNumberFormat="1" applyFont="1" applyFill="1" applyBorder="1"/>
    <xf numFmtId="0" fontId="25" fillId="2" borderId="19" xfId="0" applyFont="1" applyFill="1" applyBorder="1" applyAlignment="1">
      <alignment horizontal="right"/>
    </xf>
    <xf numFmtId="0" fontId="29" fillId="2" borderId="19" xfId="0" applyFont="1" applyFill="1" applyBorder="1" applyAlignment="1">
      <alignment horizontal="right" wrapText="1"/>
    </xf>
    <xf numFmtId="0" fontId="51" fillId="0" borderId="19" xfId="189" applyFont="1" applyBorder="1"/>
    <xf numFmtId="3" fontId="28" fillId="0" borderId="19" xfId="189" applyNumberFormat="1" applyFont="1" applyBorder="1"/>
    <xf numFmtId="0" fontId="27" fillId="0" borderId="19" xfId="189" applyFont="1" applyBorder="1"/>
    <xf numFmtId="3" fontId="34" fillId="0" borderId="19" xfId="189" applyNumberFormat="1" applyFont="1" applyBorder="1"/>
    <xf numFmtId="3" fontId="36" fillId="0" borderId="19" xfId="237" applyNumberFormat="1" applyFont="1" applyFill="1" applyBorder="1" applyAlignment="1"/>
    <xf numFmtId="3" fontId="36" fillId="0" borderId="19" xfId="237" applyNumberFormat="1" applyFont="1" applyFill="1" applyBorder="1" applyAlignment="1">
      <alignment horizontal="right"/>
    </xf>
    <xf numFmtId="3" fontId="36" fillId="0" borderId="19" xfId="189" applyNumberFormat="1" applyFont="1" applyBorder="1"/>
    <xf numFmtId="3" fontId="34" fillId="0" borderId="19" xfId="0" applyNumberFormat="1" applyFont="1" applyBorder="1"/>
    <xf numFmtId="0" fontId="32" fillId="2" borderId="19" xfId="189" applyFont="1" applyFill="1" applyBorder="1"/>
    <xf numFmtId="3" fontId="47" fillId="2" borderId="19" xfId="189" applyNumberFormat="1" applyFont="1" applyFill="1" applyBorder="1"/>
    <xf numFmtId="3" fontId="30" fillId="0" borderId="19" xfId="237" applyNumberFormat="1" applyFont="1" applyFill="1" applyBorder="1" applyAlignment="1">
      <alignment horizontal="right"/>
    </xf>
    <xf numFmtId="3" fontId="30" fillId="0" borderId="19" xfId="189" applyNumberFormat="1" applyFont="1" applyBorder="1" applyAlignment="1">
      <alignment horizontal="right"/>
    </xf>
    <xf numFmtId="3" fontId="30" fillId="0" borderId="19" xfId="189" applyNumberFormat="1" applyFont="1" applyBorder="1"/>
    <xf numFmtId="3" fontId="30" fillId="0" borderId="19" xfId="125" quotePrefix="1" applyNumberFormat="1" applyFont="1" applyBorder="1" applyAlignment="1">
      <alignment horizontal="right"/>
    </xf>
    <xf numFmtId="3" fontId="30" fillId="0" borderId="19" xfId="125" applyNumberFormat="1" applyFont="1" applyBorder="1" applyAlignment="1">
      <alignment horizontal="right"/>
    </xf>
    <xf numFmtId="3" fontId="30" fillId="0" borderId="19" xfId="515" applyNumberFormat="1" applyFont="1" applyFill="1" applyBorder="1"/>
    <xf numFmtId="3" fontId="29" fillId="0" borderId="19" xfId="189" applyNumberFormat="1" applyFont="1" applyBorder="1" applyAlignment="1">
      <alignment horizontal="right"/>
    </xf>
    <xf numFmtId="3" fontId="30" fillId="0" borderId="19" xfId="237" applyNumberFormat="1" applyFont="1" applyFill="1" applyBorder="1" applyAlignment="1"/>
    <xf numFmtId="3" fontId="29" fillId="0" borderId="19" xfId="125" applyNumberFormat="1" applyFont="1" applyBorder="1" applyAlignment="1">
      <alignment horizontal="right"/>
    </xf>
    <xf numFmtId="3" fontId="29" fillId="0" borderId="19" xfId="189" applyNumberFormat="1" applyFont="1" applyBorder="1"/>
    <xf numFmtId="3" fontId="30" fillId="2" borderId="19" xfId="237" applyNumberFormat="1" applyFont="1" applyFill="1" applyBorder="1" applyAlignment="1">
      <alignment horizontal="right"/>
    </xf>
    <xf numFmtId="3" fontId="30" fillId="2" borderId="19" xfId="189" applyNumberFormat="1" applyFont="1" applyFill="1" applyBorder="1" applyAlignment="1">
      <alignment horizontal="right"/>
    </xf>
    <xf numFmtId="3" fontId="30" fillId="2" borderId="19" xfId="237" applyNumberFormat="1" applyFont="1" applyFill="1" applyBorder="1" applyAlignment="1"/>
    <xf numFmtId="3" fontId="30" fillId="2" borderId="19" xfId="125" applyNumberFormat="1" applyFont="1" applyFill="1" applyBorder="1" applyAlignment="1">
      <alignment horizontal="right"/>
    </xf>
    <xf numFmtId="3" fontId="29" fillId="2" borderId="19" xfId="237" applyNumberFormat="1" applyFont="1" applyFill="1" applyBorder="1" applyAlignment="1">
      <alignment horizontal="right"/>
    </xf>
    <xf numFmtId="3" fontId="29" fillId="2" borderId="19" xfId="189" applyNumberFormat="1" applyFont="1" applyFill="1" applyBorder="1" applyAlignment="1">
      <alignment horizontal="right"/>
    </xf>
    <xf numFmtId="3" fontId="29" fillId="2" borderId="19" xfId="237" applyNumberFormat="1" applyFont="1" applyFill="1" applyBorder="1" applyAlignment="1"/>
    <xf numFmtId="3" fontId="29" fillId="0" borderId="19" xfId="237" applyNumberFormat="1" applyFont="1" applyFill="1" applyBorder="1" applyAlignment="1"/>
    <xf numFmtId="3" fontId="29" fillId="0" borderId="19" xfId="237" applyNumberFormat="1" applyFont="1" applyFill="1" applyBorder="1" applyAlignment="1">
      <alignment horizontal="right"/>
    </xf>
    <xf numFmtId="3" fontId="52" fillId="0" borderId="19" xfId="0" applyNumberFormat="1" applyFont="1" applyBorder="1" applyAlignment="1">
      <alignment horizontal="right"/>
    </xf>
    <xf numFmtId="3" fontId="29" fillId="2" borderId="19" xfId="125" quotePrefix="1" applyNumberFormat="1" applyFont="1" applyFill="1" applyBorder="1" applyAlignment="1">
      <alignment horizontal="center"/>
    </xf>
    <xf numFmtId="3" fontId="29" fillId="2" borderId="19" xfId="125" applyNumberFormat="1" applyFont="1" applyFill="1" applyBorder="1" applyAlignment="1">
      <alignment horizontal="center"/>
    </xf>
    <xf numFmtId="3" fontId="29" fillId="2" borderId="19" xfId="0" applyNumberFormat="1" applyFont="1" applyFill="1" applyBorder="1"/>
    <xf numFmtId="3" fontId="30" fillId="2" borderId="19" xfId="189" applyNumberFormat="1" applyFont="1" applyFill="1" applyBorder="1"/>
    <xf numFmtId="3" fontId="29" fillId="2" borderId="19" xfId="125" applyNumberFormat="1" applyFont="1" applyFill="1" applyBorder="1" applyAlignment="1">
      <alignment horizontal="center" wrapText="1"/>
    </xf>
    <xf numFmtId="3" fontId="29" fillId="2" borderId="19" xfId="0" applyNumberFormat="1" applyFont="1" applyFill="1" applyBorder="1" applyAlignment="1">
      <alignment horizontal="center"/>
    </xf>
    <xf numFmtId="3" fontId="29" fillId="0" borderId="19" xfId="515" applyNumberFormat="1" applyFont="1" applyFill="1" applyBorder="1"/>
    <xf numFmtId="3" fontId="29" fillId="0" borderId="19" xfId="189" applyNumberFormat="1" applyFont="1" applyBorder="1" applyAlignment="1">
      <alignment horizontal="center"/>
    </xf>
    <xf numFmtId="3" fontId="30" fillId="0" borderId="19" xfId="0" applyNumberFormat="1" applyFont="1" applyBorder="1"/>
    <xf numFmtId="0" fontId="30" fillId="2" borderId="19" xfId="0" applyFont="1" applyFill="1" applyBorder="1"/>
    <xf numFmtId="43" fontId="27" fillId="2" borderId="19" xfId="515" applyFont="1" applyFill="1" applyBorder="1"/>
    <xf numFmtId="3" fontId="28" fillId="0" borderId="2" xfId="0" applyNumberFormat="1" applyFont="1" applyBorder="1"/>
    <xf numFmtId="3" fontId="36" fillId="0" borderId="19" xfId="189" quotePrefix="1" applyNumberFormat="1" applyFont="1" applyBorder="1" applyAlignment="1">
      <alignment horizontal="center"/>
    </xf>
    <xf numFmtId="0" fontId="36" fillId="0" borderId="19" xfId="189" applyFont="1" applyBorder="1"/>
    <xf numFmtId="3" fontId="36" fillId="0" borderId="19" xfId="189" applyNumberFormat="1" applyFont="1" applyBorder="1" applyAlignment="1">
      <alignment horizontal="right"/>
    </xf>
    <xf numFmtId="3" fontId="34" fillId="2" borderId="19" xfId="189" applyNumberFormat="1" applyFont="1" applyFill="1" applyBorder="1"/>
    <xf numFmtId="3" fontId="38" fillId="0" borderId="19" xfId="0" applyNumberFormat="1" applyFont="1" applyBorder="1" applyAlignment="1">
      <alignment horizontal="right"/>
    </xf>
    <xf numFmtId="167" fontId="34" fillId="0" borderId="19" xfId="189" applyNumberFormat="1" applyFont="1" applyBorder="1"/>
    <xf numFmtId="167" fontId="34" fillId="0" borderId="19" xfId="515" applyNumberFormat="1" applyFont="1" applyFill="1" applyBorder="1"/>
    <xf numFmtId="0" fontId="34" fillId="0" borderId="19" xfId="189" applyFont="1" applyBorder="1"/>
    <xf numFmtId="167" fontId="36" fillId="0" borderId="19" xfId="515" applyNumberFormat="1" applyFont="1" applyFill="1" applyBorder="1"/>
    <xf numFmtId="0" fontId="37" fillId="0" borderId="19" xfId="0" applyFont="1" applyBorder="1"/>
    <xf numFmtId="0" fontId="45" fillId="0" borderId="19" xfId="0" applyFont="1" applyBorder="1"/>
    <xf numFmtId="3" fontId="38" fillId="0" borderId="19" xfId="0" applyNumberFormat="1" applyFont="1" applyBorder="1"/>
    <xf numFmtId="0" fontId="36" fillId="0" borderId="19" xfId="0" applyFont="1" applyBorder="1"/>
    <xf numFmtId="0" fontId="37" fillId="0" borderId="19" xfId="0" applyFont="1" applyBorder="1" applyAlignment="1">
      <alignment horizontal="right" vertical="center"/>
    </xf>
    <xf numFmtId="0" fontId="34" fillId="0" borderId="19" xfId="0" applyFont="1" applyBorder="1"/>
    <xf numFmtId="0" fontId="39" fillId="0" borderId="19" xfId="125" quotePrefix="1" applyFont="1" applyBorder="1" applyAlignment="1">
      <alignment horizontal="right"/>
    </xf>
    <xf numFmtId="0" fontId="39" fillId="0" borderId="19" xfId="125" applyFont="1" applyBorder="1" applyAlignment="1">
      <alignment horizontal="center"/>
    </xf>
    <xf numFmtId="0" fontId="39" fillId="0" borderId="19" xfId="125" applyFont="1" applyBorder="1" applyAlignment="1">
      <alignment horizontal="center" wrapText="1"/>
    </xf>
    <xf numFmtId="3" fontId="39" fillId="0" borderId="19" xfId="125" quotePrefix="1" applyNumberFormat="1" applyFont="1" applyBorder="1" applyAlignment="1">
      <alignment horizontal="center"/>
    </xf>
    <xf numFmtId="3" fontId="39" fillId="0" borderId="19" xfId="125" applyNumberFormat="1" applyFont="1" applyBorder="1" applyAlignment="1">
      <alignment horizontal="center"/>
    </xf>
    <xf numFmtId="3" fontId="39" fillId="0" borderId="19" xfId="0" applyNumberFormat="1" applyFont="1" applyBorder="1"/>
    <xf numFmtId="3" fontId="40" fillId="0" borderId="19" xfId="189" applyNumberFormat="1" applyFont="1" applyBorder="1"/>
    <xf numFmtId="3" fontId="39" fillId="0" borderId="19" xfId="125" applyNumberFormat="1" applyFont="1" applyBorder="1" applyAlignment="1">
      <alignment horizontal="center" wrapText="1"/>
    </xf>
    <xf numFmtId="49" fontId="40" fillId="0" borderId="19" xfId="186" applyNumberFormat="1" applyFont="1" applyBorder="1"/>
    <xf numFmtId="3" fontId="40" fillId="0" borderId="19" xfId="237" applyNumberFormat="1" applyFont="1" applyFill="1" applyBorder="1" applyAlignment="1"/>
    <xf numFmtId="3" fontId="40" fillId="0" borderId="19" xfId="237" applyNumberFormat="1" applyFont="1" applyFill="1" applyBorder="1" applyAlignment="1">
      <alignment horizontal="right"/>
    </xf>
    <xf numFmtId="3" fontId="40" fillId="0" borderId="19" xfId="515" applyNumberFormat="1" applyFont="1" applyFill="1" applyBorder="1"/>
    <xf numFmtId="3" fontId="39" fillId="0" borderId="19" xfId="237" applyNumberFormat="1" applyFont="1" applyFill="1" applyBorder="1" applyAlignment="1"/>
    <xf numFmtId="3" fontId="39" fillId="0" borderId="19" xfId="237" applyNumberFormat="1" applyFont="1" applyFill="1" applyBorder="1" applyAlignment="1">
      <alignment horizontal="right"/>
    </xf>
    <xf numFmtId="3" fontId="39" fillId="0" borderId="19" xfId="189" applyNumberFormat="1" applyFont="1" applyBorder="1"/>
    <xf numFmtId="49" fontId="39" fillId="0" borderId="19" xfId="186" applyNumberFormat="1" applyFont="1" applyBorder="1"/>
    <xf numFmtId="3" fontId="40" fillId="0" borderId="19" xfId="125" quotePrefix="1" applyNumberFormat="1" applyFont="1" applyBorder="1"/>
    <xf numFmtId="3" fontId="40" fillId="0" borderId="19" xfId="125" applyNumberFormat="1" applyFont="1" applyBorder="1"/>
    <xf numFmtId="3" fontId="40" fillId="0" borderId="19" xfId="125" applyNumberFormat="1" applyFont="1" applyBorder="1" applyAlignment="1">
      <alignment wrapText="1"/>
    </xf>
    <xf numFmtId="3" fontId="40" fillId="0" borderId="19" xfId="186" applyNumberFormat="1" applyFont="1" applyBorder="1" applyAlignment="1">
      <alignment horizontal="right"/>
    </xf>
    <xf numFmtId="3" fontId="40" fillId="0" borderId="4" xfId="237" applyNumberFormat="1" applyFont="1" applyFill="1" applyBorder="1" applyAlignment="1">
      <alignment horizontal="right"/>
    </xf>
    <xf numFmtId="3" fontId="40" fillId="0" borderId="5" xfId="237" applyNumberFormat="1" applyFont="1" applyFill="1" applyBorder="1" applyAlignment="1">
      <alignment horizontal="right"/>
    </xf>
    <xf numFmtId="3" fontId="40" fillId="0" borderId="0" xfId="237" applyNumberFormat="1" applyFont="1" applyFill="1" applyBorder="1" applyAlignment="1">
      <alignment horizontal="right"/>
    </xf>
    <xf numFmtId="3" fontId="40" fillId="0" borderId="19" xfId="0" applyNumberFormat="1" applyFont="1" applyBorder="1"/>
    <xf numFmtId="3" fontId="40" fillId="0" borderId="19" xfId="1" applyNumberFormat="1" applyFont="1" applyBorder="1" applyAlignment="1">
      <alignment horizontal="right"/>
    </xf>
    <xf numFmtId="3" fontId="39" fillId="0" borderId="19" xfId="186" applyNumberFormat="1" applyFont="1" applyBorder="1"/>
    <xf numFmtId="3" fontId="39" fillId="0" borderId="19" xfId="0" applyNumberFormat="1" applyFont="1" applyBorder="1" applyAlignment="1">
      <alignment horizontal="right"/>
    </xf>
    <xf numFmtId="3" fontId="39" fillId="0" borderId="2" xfId="237" applyNumberFormat="1" applyFont="1" applyFill="1" applyBorder="1" applyAlignment="1">
      <alignment horizontal="right"/>
    </xf>
    <xf numFmtId="0" fontId="39" fillId="0" borderId="19" xfId="189" applyFont="1" applyBorder="1"/>
    <xf numFmtId="3" fontId="26" fillId="0" borderId="19" xfId="3" applyNumberFormat="1" applyFont="1" applyBorder="1" applyAlignment="1">
      <alignment horizontal="right" wrapText="1"/>
    </xf>
    <xf numFmtId="167" fontId="25" fillId="0" borderId="19" xfId="515" applyNumberFormat="1" applyFont="1" applyFill="1" applyBorder="1"/>
    <xf numFmtId="167" fontId="33" fillId="0" borderId="19" xfId="515" applyNumberFormat="1" applyFont="1" applyFill="1" applyBorder="1"/>
    <xf numFmtId="167" fontId="30" fillId="0" borderId="19" xfId="515" applyNumberFormat="1" applyFont="1" applyFill="1" applyBorder="1"/>
    <xf numFmtId="0" fontId="54" fillId="0" borderId="19" xfId="515" applyNumberFormat="1" applyFont="1" applyFill="1" applyBorder="1"/>
    <xf numFmtId="167" fontId="26" fillId="0" borderId="19" xfId="189" applyNumberFormat="1" applyFont="1" applyBorder="1"/>
    <xf numFmtId="3" fontId="36" fillId="2" borderId="19" xfId="0" applyNumberFormat="1" applyFont="1" applyFill="1" applyBorder="1"/>
    <xf numFmtId="167" fontId="40" fillId="0" borderId="19" xfId="515" applyNumberFormat="1" applyFont="1" applyFill="1" applyBorder="1"/>
    <xf numFmtId="0" fontId="40" fillId="0" borderId="19" xfId="515" applyNumberFormat="1" applyFont="1" applyFill="1" applyBorder="1"/>
    <xf numFmtId="0" fontId="39" fillId="0" borderId="19" xfId="515" applyNumberFormat="1" applyFont="1" applyFill="1" applyBorder="1"/>
    <xf numFmtId="167" fontId="40" fillId="0" borderId="19" xfId="189" applyNumberFormat="1" applyFont="1" applyBorder="1"/>
    <xf numFmtId="167" fontId="39" fillId="0" borderId="19" xfId="515" applyNumberFormat="1" applyFont="1" applyFill="1" applyBorder="1"/>
    <xf numFmtId="0" fontId="32" fillId="2" borderId="19" xfId="189" applyFont="1" applyFill="1" applyBorder="1" applyAlignment="1">
      <alignment horizontal="right" wrapText="1"/>
    </xf>
    <xf numFmtId="167" fontId="34" fillId="2" borderId="17" xfId="515" applyNumberFormat="1" applyFont="1" applyFill="1" applyBorder="1"/>
    <xf numFmtId="167" fontId="34" fillId="2" borderId="19" xfId="515" applyNumberFormat="1" applyFont="1" applyFill="1" applyBorder="1"/>
    <xf numFmtId="3" fontId="34" fillId="0" borderId="17" xfId="0" applyNumberFormat="1" applyFont="1" applyBorder="1"/>
    <xf numFmtId="0" fontId="40" fillId="0" borderId="19" xfId="189" applyFont="1" applyBorder="1"/>
    <xf numFmtId="167" fontId="39" fillId="0" borderId="19" xfId="189" applyNumberFormat="1" applyFont="1" applyBorder="1"/>
    <xf numFmtId="177" fontId="40" fillId="0" borderId="19" xfId="237" applyNumberFormat="1" applyFont="1" applyFill="1" applyBorder="1" applyAlignment="1"/>
    <xf numFmtId="0" fontId="29" fillId="0" borderId="19" xfId="189" applyFont="1" applyBorder="1"/>
    <xf numFmtId="167" fontId="29" fillId="0" borderId="19" xfId="515" applyNumberFormat="1" applyFont="1" applyFill="1" applyBorder="1"/>
    <xf numFmtId="0" fontId="29" fillId="2" borderId="19" xfId="189" applyFont="1" applyFill="1" applyBorder="1"/>
    <xf numFmtId="3" fontId="32" fillId="0" borderId="19" xfId="189" applyNumberFormat="1" applyFont="1" applyBorder="1"/>
    <xf numFmtId="0" fontId="36" fillId="2" borderId="19" xfId="0" applyFont="1" applyFill="1" applyBorder="1" applyAlignment="1">
      <alignment horizontal="left" vertical="center"/>
    </xf>
    <xf numFmtId="0" fontId="34" fillId="2" borderId="19" xfId="0" applyFont="1" applyFill="1" applyBorder="1" applyAlignment="1">
      <alignment horizontal="left" vertical="center"/>
    </xf>
    <xf numFmtId="0" fontId="36" fillId="2" borderId="19" xfId="0" applyFont="1" applyFill="1" applyBorder="1" applyAlignment="1">
      <alignment vertical="top"/>
    </xf>
    <xf numFmtId="0" fontId="36" fillId="2" borderId="19" xfId="0" applyFont="1" applyFill="1" applyBorder="1" applyAlignment="1">
      <alignment horizontal="center"/>
    </xf>
    <xf numFmtId="0" fontId="34" fillId="2" borderId="19" xfId="0" applyFont="1" applyFill="1" applyBorder="1" applyAlignment="1">
      <alignment horizontal="center"/>
    </xf>
    <xf numFmtId="0" fontId="34" fillId="2" borderId="19" xfId="0" applyFont="1" applyFill="1" applyBorder="1"/>
    <xf numFmtId="3" fontId="45" fillId="2" borderId="19" xfId="0" applyNumberFormat="1" applyFont="1" applyFill="1" applyBorder="1" applyAlignment="1">
      <alignment horizontal="left"/>
    </xf>
    <xf numFmtId="0" fontId="45" fillId="0" borderId="17" xfId="0" applyFont="1" applyBorder="1"/>
    <xf numFmtId="0" fontId="39" fillId="0" borderId="19" xfId="0" applyFont="1" applyBorder="1" applyAlignment="1">
      <alignment vertical="top"/>
    </xf>
    <xf numFmtId="0" fontId="39" fillId="2" borderId="19" xfId="0" applyFont="1" applyFill="1" applyBorder="1" applyAlignment="1">
      <alignment vertical="top"/>
    </xf>
    <xf numFmtId="3" fontId="45" fillId="2" borderId="3" xfId="0" applyNumberFormat="1" applyFont="1" applyFill="1" applyBorder="1" applyAlignment="1">
      <alignment horizontal="left"/>
    </xf>
    <xf numFmtId="0" fontId="46" fillId="2" borderId="19" xfId="0" applyFont="1" applyFill="1" applyBorder="1" applyAlignment="1">
      <alignment vertical="top"/>
    </xf>
    <xf numFmtId="0" fontId="29" fillId="2" borderId="19" xfId="125" quotePrefix="1" applyFont="1" applyFill="1" applyBorder="1" applyAlignment="1">
      <alignment horizontal="center"/>
    </xf>
    <xf numFmtId="0" fontId="29" fillId="2" borderId="19" xfId="125" applyFont="1" applyFill="1" applyBorder="1" applyAlignment="1">
      <alignment horizontal="center"/>
    </xf>
    <xf numFmtId="0" fontId="29" fillId="2" borderId="19" xfId="125" applyFont="1" applyFill="1" applyBorder="1" applyAlignment="1">
      <alignment horizontal="center" wrapText="1"/>
    </xf>
    <xf numFmtId="0" fontId="36" fillId="2" borderId="19" xfId="125" quotePrefix="1" applyFont="1" applyFill="1" applyBorder="1" applyAlignment="1">
      <alignment horizontal="center"/>
    </xf>
    <xf numFmtId="0" fontId="39" fillId="0" borderId="19" xfId="125" quotePrefix="1" applyFont="1" applyBorder="1" applyAlignment="1">
      <alignment horizontal="center"/>
    </xf>
    <xf numFmtId="0" fontId="32" fillId="2" borderId="19" xfId="125" quotePrefix="1" applyFont="1" applyFill="1" applyBorder="1" applyAlignment="1">
      <alignment horizontal="center"/>
    </xf>
    <xf numFmtId="0" fontId="29" fillId="2" borderId="19" xfId="0" applyFont="1" applyFill="1" applyBorder="1" applyAlignment="1">
      <alignment horizontal="center"/>
    </xf>
    <xf numFmtId="0" fontId="26" fillId="2" borderId="17" xfId="3" applyFont="1" applyFill="1" applyBorder="1" applyAlignment="1">
      <alignment horizontal="center" vertical="top" wrapText="1"/>
    </xf>
    <xf numFmtId="0" fontId="26" fillId="2" borderId="19" xfId="0" applyFont="1" applyFill="1" applyBorder="1" applyAlignment="1">
      <alignment horizontal="center"/>
    </xf>
    <xf numFmtId="167" fontId="29" fillId="0" borderId="19" xfId="515" applyNumberFormat="1" applyFont="1" applyBorder="1"/>
    <xf numFmtId="0" fontId="34" fillId="0" borderId="19" xfId="0" applyFont="1" applyBorder="1" applyAlignment="1">
      <alignment vertical="top"/>
    </xf>
    <xf numFmtId="0" fontId="36" fillId="0" borderId="19" xfId="0" applyFont="1" applyBorder="1" applyAlignment="1">
      <alignment horizontal="right"/>
    </xf>
    <xf numFmtId="0" fontId="36" fillId="2" borderId="17" xfId="0" applyFont="1" applyFill="1" applyBorder="1"/>
    <xf numFmtId="0" fontId="45" fillId="2" borderId="19" xfId="0" applyFont="1" applyFill="1" applyBorder="1" applyAlignment="1">
      <alignment horizontal="left"/>
    </xf>
    <xf numFmtId="0" fontId="45" fillId="2" borderId="19" xfId="0" applyFont="1" applyFill="1" applyBorder="1"/>
    <xf numFmtId="0" fontId="45" fillId="2" borderId="3" xfId="0" applyFont="1" applyFill="1" applyBorder="1" applyAlignment="1">
      <alignment horizontal="left"/>
    </xf>
    <xf numFmtId="0" fontId="36" fillId="0" borderId="19" xfId="0" applyFont="1" applyBorder="1" applyAlignment="1">
      <alignment horizontal="center" vertical="top"/>
    </xf>
    <xf numFmtId="0" fontId="36" fillId="0" borderId="1" xfId="0" applyFont="1" applyBorder="1" applyAlignment="1">
      <alignment horizontal="center"/>
    </xf>
    <xf numFmtId="0" fontId="36" fillId="0" borderId="19" xfId="0" applyFont="1" applyBorder="1" applyAlignment="1">
      <alignment vertical="top"/>
    </xf>
    <xf numFmtId="167" fontId="36" fillId="0" borderId="19" xfId="515" applyNumberFormat="1" applyFont="1" applyFill="1" applyBorder="1" applyAlignment="1"/>
    <xf numFmtId="3" fontId="34" fillId="0" borderId="19" xfId="513" applyNumberFormat="1" applyFont="1" applyFill="1" applyBorder="1" applyAlignment="1"/>
    <xf numFmtId="3" fontId="34" fillId="0" borderId="19" xfId="515" applyNumberFormat="1" applyFont="1" applyFill="1" applyBorder="1" applyAlignment="1"/>
    <xf numFmtId="3" fontId="34" fillId="0" borderId="19" xfId="0" applyNumberFormat="1" applyFont="1" applyBorder="1" applyAlignment="1">
      <alignment horizontal="right"/>
    </xf>
    <xf numFmtId="0" fontId="45" fillId="0" borderId="19" xfId="0" applyFont="1" applyBorder="1" applyAlignment="1">
      <alignment horizontal="left"/>
    </xf>
    <xf numFmtId="0" fontId="34" fillId="0" borderId="19" xfId="0" applyFont="1" applyBorder="1" applyAlignment="1">
      <alignment horizontal="center"/>
    </xf>
    <xf numFmtId="0" fontId="34" fillId="2" borderId="19" xfId="0" applyFont="1" applyFill="1" applyBorder="1" applyAlignment="1">
      <alignment vertical="top"/>
    </xf>
    <xf numFmtId="0" fontId="36" fillId="2" borderId="19" xfId="0" applyFont="1" applyFill="1" applyBorder="1" applyAlignment="1">
      <alignment horizontal="center" vertical="top"/>
    </xf>
    <xf numFmtId="0" fontId="36" fillId="2" borderId="1" xfId="0" applyFont="1" applyFill="1" applyBorder="1" applyAlignment="1">
      <alignment horizontal="center"/>
    </xf>
    <xf numFmtId="0" fontId="50" fillId="2" borderId="19" xfId="0" applyFont="1" applyFill="1" applyBorder="1" applyAlignment="1">
      <alignment horizontal="left"/>
    </xf>
    <xf numFmtId="0" fontId="50" fillId="2" borderId="19" xfId="0" applyFont="1" applyFill="1" applyBorder="1"/>
    <xf numFmtId="0" fontId="30" fillId="2" borderId="19" xfId="0" applyFont="1" applyFill="1" applyBorder="1" applyAlignment="1">
      <alignment horizontal="center"/>
    </xf>
    <xf numFmtId="0" fontId="34" fillId="0" borderId="2" xfId="0" applyFont="1" applyBorder="1" applyAlignment="1">
      <alignment horizontal="center"/>
    </xf>
    <xf numFmtId="0" fontId="29" fillId="2" borderId="19" xfId="0" applyFont="1" applyFill="1" applyBorder="1" applyAlignment="1">
      <alignment horizontal="right" vertical="top"/>
    </xf>
    <xf numFmtId="3" fontId="30" fillId="2" borderId="19" xfId="0" applyNumberFormat="1" applyFont="1" applyFill="1" applyBorder="1" applyAlignment="1">
      <alignment horizontal="right"/>
    </xf>
    <xf numFmtId="0" fontId="30" fillId="2" borderId="19" xfId="0" applyFont="1" applyFill="1" applyBorder="1" applyAlignment="1">
      <alignment horizontal="right" vertical="top"/>
    </xf>
    <xf numFmtId="0" fontId="34" fillId="0" borderId="1" xfId="0" applyFont="1" applyBorder="1" applyAlignment="1">
      <alignment horizontal="center"/>
    </xf>
    <xf numFmtId="3" fontId="34" fillId="0" borderId="0" xfId="0" applyNumberFormat="1" applyFont="1"/>
    <xf numFmtId="175" fontId="36" fillId="2" borderId="19" xfId="0" applyNumberFormat="1" applyFont="1" applyFill="1" applyBorder="1" applyAlignment="1">
      <alignment horizontal="center"/>
    </xf>
    <xf numFmtId="177" fontId="36" fillId="2" borderId="19" xfId="515" applyNumberFormat="1" applyFont="1" applyFill="1" applyBorder="1" applyAlignment="1"/>
    <xf numFmtId="0" fontId="34" fillId="0" borderId="19" xfId="0" applyFont="1" applyBorder="1" applyAlignment="1">
      <alignment horizontal="left" indent="2"/>
    </xf>
    <xf numFmtId="175" fontId="27" fillId="2" borderId="19" xfId="235" applyNumberFormat="1" applyFont="1" applyFill="1" applyBorder="1" applyAlignment="1">
      <alignment horizontal="center"/>
    </xf>
    <xf numFmtId="167" fontId="34" fillId="2" borderId="19" xfId="515" applyNumberFormat="1" applyFont="1" applyFill="1" applyBorder="1" applyAlignment="1"/>
    <xf numFmtId="175" fontId="34" fillId="2" borderId="19" xfId="0" applyNumberFormat="1" applyFont="1" applyFill="1" applyBorder="1"/>
    <xf numFmtId="0" fontId="34" fillId="0" borderId="19" xfId="0" quotePrefix="1" applyFont="1" applyBorder="1"/>
    <xf numFmtId="37" fontId="34" fillId="2" borderId="19" xfId="0" applyNumberFormat="1" applyFont="1" applyFill="1" applyBorder="1"/>
    <xf numFmtId="49" fontId="36" fillId="2" borderId="19" xfId="235" applyNumberFormat="1" applyFont="1" applyFill="1" applyBorder="1" applyAlignment="1">
      <alignment horizontal="left"/>
    </xf>
    <xf numFmtId="175" fontId="36" fillId="2" borderId="19" xfId="0" applyNumberFormat="1" applyFont="1" applyFill="1" applyBorder="1" applyAlignment="1">
      <alignment horizontal="center" wrapText="1"/>
    </xf>
    <xf numFmtId="0" fontId="40" fillId="0" borderId="19" xfId="0" applyFont="1" applyBorder="1" applyAlignment="1">
      <alignment vertical="top"/>
    </xf>
    <xf numFmtId="0" fontId="39" fillId="0" borderId="19" xfId="0" applyFont="1" applyBorder="1" applyAlignment="1">
      <alignment horizontal="center" vertical="top"/>
    </xf>
    <xf numFmtId="0" fontId="39" fillId="0" borderId="19" xfId="0" applyFont="1" applyBorder="1"/>
    <xf numFmtId="3" fontId="39" fillId="0" borderId="19" xfId="0" applyNumberFormat="1" applyFont="1" applyBorder="1" applyAlignment="1">
      <alignment vertical="top"/>
    </xf>
    <xf numFmtId="3" fontId="39" fillId="0" borderId="19" xfId="0" applyNumberFormat="1" applyFont="1" applyBorder="1" applyAlignment="1">
      <alignment horizontal="right" vertical="top"/>
    </xf>
    <xf numFmtId="3" fontId="39" fillId="0" borderId="19" xfId="0" applyNumberFormat="1" applyFont="1" applyBorder="1" applyAlignment="1">
      <alignment horizontal="center"/>
    </xf>
    <xf numFmtId="2" fontId="39" fillId="0" borderId="19" xfId="189" applyNumberFormat="1" applyFont="1" applyBorder="1"/>
    <xf numFmtId="49" fontId="40" fillId="0" borderId="4" xfId="186" applyNumberFormat="1" applyFont="1" applyBorder="1"/>
    <xf numFmtId="0" fontId="40" fillId="0" borderId="0" xfId="0" applyFont="1" applyAlignment="1">
      <alignment vertical="center" wrapText="1"/>
    </xf>
    <xf numFmtId="3" fontId="40" fillId="0" borderId="19" xfId="189" applyNumberFormat="1" applyFont="1" applyBorder="1" applyAlignment="1">
      <alignment horizontal="right"/>
    </xf>
    <xf numFmtId="3" fontId="39" fillId="0" borderId="19" xfId="189" applyNumberFormat="1" applyFont="1" applyBorder="1" applyAlignment="1">
      <alignment horizontal="right"/>
    </xf>
    <xf numFmtId="3" fontId="40" fillId="0" borderId="19" xfId="0" applyNumberFormat="1" applyFont="1" applyBorder="1" applyAlignment="1">
      <alignment horizontal="right"/>
    </xf>
    <xf numFmtId="3" fontId="39" fillId="0" borderId="19" xfId="515" applyNumberFormat="1" applyFont="1" applyFill="1" applyBorder="1"/>
    <xf numFmtId="3" fontId="39" fillId="0" borderId="1" xfId="237" applyNumberFormat="1" applyFont="1" applyFill="1" applyBorder="1" applyAlignment="1">
      <alignment horizontal="right"/>
    </xf>
    <xf numFmtId="3" fontId="39" fillId="0" borderId="3" xfId="237" applyNumberFormat="1" applyFont="1" applyFill="1" applyBorder="1" applyAlignment="1">
      <alignment horizontal="right"/>
    </xf>
    <xf numFmtId="0" fontId="39" fillId="0" borderId="17" xfId="0" applyFont="1" applyBorder="1" applyAlignment="1">
      <alignment vertical="center"/>
    </xf>
    <xf numFmtId="8" fontId="39" fillId="0" borderId="19" xfId="189" applyNumberFormat="1" applyFont="1" applyBorder="1"/>
    <xf numFmtId="167" fontId="41" fillId="0" borderId="19" xfId="515" applyNumberFormat="1" applyFont="1" applyFill="1" applyBorder="1"/>
    <xf numFmtId="0" fontId="53" fillId="0" borderId="19" xfId="0" applyFont="1" applyBorder="1" applyAlignment="1">
      <alignment horizontal="left"/>
    </xf>
    <xf numFmtId="0" fontId="53" fillId="0" borderId="19" xfId="0" applyFont="1" applyBorder="1"/>
    <xf numFmtId="0" fontId="40" fillId="0" borderId="19" xfId="0" applyFont="1" applyBorder="1" applyAlignment="1">
      <alignment horizontal="center"/>
    </xf>
    <xf numFmtId="3" fontId="45" fillId="0" borderId="19" xfId="0" applyNumberFormat="1" applyFont="1" applyBorder="1"/>
    <xf numFmtId="0" fontId="27" fillId="0" borderId="19" xfId="189" applyFont="1" applyBorder="1" applyAlignment="1">
      <alignment horizontal="right"/>
    </xf>
    <xf numFmtId="0" fontId="51" fillId="0" borderId="19" xfId="189" applyFont="1" applyBorder="1" applyAlignment="1">
      <alignment horizontal="right"/>
    </xf>
    <xf numFmtId="0" fontId="30" fillId="0" borderId="19" xfId="189" applyFont="1" applyBorder="1"/>
    <xf numFmtId="167" fontId="30" fillId="0" borderId="19" xfId="515" applyNumberFormat="1" applyFont="1" applyBorder="1"/>
    <xf numFmtId="0" fontId="30" fillId="2" borderId="19" xfId="189" applyFont="1" applyFill="1" applyBorder="1"/>
    <xf numFmtId="3" fontId="47" fillId="0" borderId="19" xfId="189" applyNumberFormat="1" applyFont="1" applyBorder="1"/>
    <xf numFmtId="3" fontId="32" fillId="2" borderId="19" xfId="189" applyNumberFormat="1" applyFont="1" applyFill="1" applyBorder="1"/>
    <xf numFmtId="0" fontId="48" fillId="2" borderId="19" xfId="0" applyFont="1" applyFill="1" applyBorder="1" applyAlignment="1">
      <alignment horizontal="left"/>
    </xf>
    <xf numFmtId="0" fontId="48" fillId="2" borderId="19" xfId="0" applyFont="1" applyFill="1" applyBorder="1"/>
    <xf numFmtId="3" fontId="26" fillId="0" borderId="2" xfId="3" applyNumberFormat="1" applyFont="1" applyBorder="1" applyAlignment="1">
      <alignment horizontal="right" wrapText="1"/>
    </xf>
    <xf numFmtId="3" fontId="26" fillId="0" borderId="3" xfId="3" applyNumberFormat="1" applyFont="1" applyBorder="1" applyAlignment="1">
      <alignment horizontal="right" wrapText="1"/>
    </xf>
    <xf numFmtId="0" fontId="57" fillId="2" borderId="19" xfId="0" applyFont="1" applyFill="1" applyBorder="1" applyAlignment="1">
      <alignment horizontal="left"/>
    </xf>
    <xf numFmtId="0" fontId="10" fillId="2" borderId="19" xfId="0" applyFont="1" applyFill="1" applyBorder="1"/>
    <xf numFmtId="0" fontId="57" fillId="2" borderId="19" xfId="0" applyFont="1" applyFill="1" applyBorder="1"/>
    <xf numFmtId="0" fontId="10" fillId="2" borderId="19" xfId="0" applyFont="1" applyFill="1" applyBorder="1" applyAlignment="1">
      <alignment horizontal="center"/>
    </xf>
    <xf numFmtId="0" fontId="34" fillId="0" borderId="17" xfId="0" applyFont="1" applyBorder="1" applyAlignment="1">
      <alignment horizontal="center" vertical="top" wrapText="1"/>
    </xf>
    <xf numFmtId="3" fontId="27" fillId="25" borderId="19" xfId="0" applyNumberFormat="1" applyFont="1" applyFill="1" applyBorder="1"/>
    <xf numFmtId="174" fontId="27" fillId="25" borderId="19" xfId="0" applyNumberFormat="1" applyFont="1" applyFill="1" applyBorder="1"/>
    <xf numFmtId="0" fontId="27" fillId="25" borderId="19" xfId="0" applyFont="1" applyFill="1" applyBorder="1"/>
    <xf numFmtId="3" fontId="34" fillId="2" borderId="19" xfId="0" applyNumberFormat="1" applyFont="1" applyFill="1" applyBorder="1" applyAlignment="1">
      <alignment horizontal="right"/>
    </xf>
    <xf numFmtId="3" fontId="45" fillId="2" borderId="19" xfId="0" applyNumberFormat="1" applyFont="1" applyFill="1" applyBorder="1" applyAlignment="1">
      <alignment horizontal="right"/>
    </xf>
    <xf numFmtId="3" fontId="34" fillId="0" borderId="19" xfId="513" applyNumberFormat="1" applyFont="1" applyFill="1" applyBorder="1" applyAlignment="1">
      <alignment horizontal="right"/>
    </xf>
    <xf numFmtId="3" fontId="34" fillId="0" borderId="19" xfId="515" applyNumberFormat="1" applyFont="1" applyFill="1" applyBorder="1" applyAlignment="1">
      <alignment horizontal="right"/>
    </xf>
    <xf numFmtId="3" fontId="34" fillId="0" borderId="19" xfId="125" applyNumberFormat="1" applyFont="1" applyBorder="1" applyAlignment="1">
      <alignment horizontal="right"/>
    </xf>
    <xf numFmtId="3" fontId="36" fillId="0" borderId="19" xfId="69" applyNumberFormat="1" applyFont="1" applyFill="1" applyBorder="1" applyAlignment="1">
      <alignment horizontal="right"/>
    </xf>
    <xf numFmtId="3" fontId="36" fillId="0" borderId="19" xfId="0" applyNumberFormat="1" applyFont="1" applyBorder="1" applyAlignment="1">
      <alignment horizontal="right"/>
    </xf>
    <xf numFmtId="3" fontId="36" fillId="0" borderId="19" xfId="125" applyNumberFormat="1" applyFont="1" applyBorder="1" applyAlignment="1">
      <alignment horizontal="right"/>
    </xf>
    <xf numFmtId="3" fontId="36" fillId="0" borderId="19" xfId="515" applyNumberFormat="1" applyFont="1" applyFill="1" applyBorder="1" applyAlignment="1">
      <alignment horizontal="right"/>
    </xf>
    <xf numFmtId="0" fontId="36" fillId="0" borderId="19" xfId="125" applyFont="1" applyBorder="1" applyAlignment="1">
      <alignment horizontal="center" wrapText="1"/>
    </xf>
    <xf numFmtId="17" fontId="36" fillId="0" borderId="19" xfId="0" applyNumberFormat="1" applyFont="1" applyBorder="1"/>
    <xf numFmtId="177" fontId="36" fillId="0" borderId="19" xfId="0" applyNumberFormat="1" applyFont="1" applyBorder="1"/>
    <xf numFmtId="49" fontId="34" fillId="0" borderId="19" xfId="0" applyNumberFormat="1" applyFont="1" applyBorder="1" applyAlignment="1">
      <alignment horizontal="center"/>
    </xf>
    <xf numFmtId="167" fontId="34" fillId="0" borderId="19" xfId="0" applyNumberFormat="1" applyFont="1" applyBorder="1"/>
    <xf numFmtId="0" fontId="34" fillId="0" borderId="19" xfId="0" applyFont="1" applyBorder="1" applyAlignment="1">
      <alignment horizontal="center" vertical="top" wrapText="1"/>
    </xf>
    <xf numFmtId="0" fontId="36" fillId="2" borderId="19" xfId="0" applyFont="1" applyFill="1" applyBorder="1" applyAlignment="1">
      <alignment horizontal="right"/>
    </xf>
    <xf numFmtId="0" fontId="36" fillId="2" borderId="19" xfId="0" quotePrefix="1" applyFont="1" applyFill="1" applyBorder="1"/>
    <xf numFmtId="49" fontId="34" fillId="2" borderId="19" xfId="0" applyNumberFormat="1" applyFont="1" applyFill="1" applyBorder="1" applyAlignment="1">
      <alignment horizontal="center"/>
    </xf>
    <xf numFmtId="3" fontId="34" fillId="2" borderId="19" xfId="189" applyNumberFormat="1" applyFont="1" applyFill="1" applyBorder="1" applyAlignment="1">
      <alignment horizontal="right" wrapText="1"/>
    </xf>
    <xf numFmtId="3" fontId="34" fillId="2" borderId="19" xfId="189" applyNumberFormat="1" applyFont="1" applyFill="1" applyBorder="1" applyAlignment="1">
      <alignment horizontal="right"/>
    </xf>
    <xf numFmtId="3" fontId="34" fillId="2" borderId="19" xfId="513" applyNumberFormat="1" applyFont="1" applyFill="1" applyBorder="1" applyAlignment="1"/>
    <xf numFmtId="3" fontId="34" fillId="2" borderId="19" xfId="525" applyNumberFormat="1" applyFont="1" applyFill="1" applyBorder="1" applyAlignment="1"/>
    <xf numFmtId="3" fontId="34" fillId="2" borderId="19" xfId="515" applyNumberFormat="1" applyFont="1" applyFill="1" applyBorder="1" applyAlignment="1"/>
    <xf numFmtId="178" fontId="34" fillId="2" borderId="19" xfId="515" applyNumberFormat="1" applyFont="1" applyFill="1" applyBorder="1"/>
    <xf numFmtId="3" fontId="34" fillId="0" borderId="19" xfId="189" applyNumberFormat="1" applyFont="1" applyBorder="1" applyAlignment="1">
      <alignment horizontal="right" wrapText="1"/>
    </xf>
    <xf numFmtId="3" fontId="34" fillId="0" borderId="19" xfId="189" applyNumberFormat="1" applyFont="1" applyBorder="1" applyAlignment="1">
      <alignment horizontal="right"/>
    </xf>
    <xf numFmtId="3" fontId="34" fillId="0" borderId="19" xfId="525" applyNumberFormat="1" applyFont="1" applyFill="1" applyBorder="1" applyAlignment="1"/>
    <xf numFmtId="3" fontId="34" fillId="0" borderId="19" xfId="456" applyNumberFormat="1" applyFont="1" applyFill="1" applyBorder="1" applyAlignment="1"/>
    <xf numFmtId="0" fontId="34" fillId="2" borderId="19" xfId="515" applyNumberFormat="1" applyFont="1" applyFill="1" applyBorder="1" applyAlignment="1"/>
    <xf numFmtId="0" fontId="34" fillId="2" borderId="19" xfId="0" applyFont="1" applyFill="1" applyBorder="1" applyAlignment="1">
      <alignment horizontal="center" vertical="top" wrapText="1"/>
    </xf>
    <xf numFmtId="167" fontId="34" fillId="2" borderId="19" xfId="0" applyNumberFormat="1" applyFont="1" applyFill="1" applyBorder="1"/>
    <xf numFmtId="3" fontId="36" fillId="2" borderId="19" xfId="0" applyNumberFormat="1" applyFont="1" applyFill="1" applyBorder="1" applyAlignment="1">
      <alignment horizontal="right"/>
    </xf>
    <xf numFmtId="167" fontId="36" fillId="2" borderId="19" xfId="515" applyNumberFormat="1" applyFont="1" applyFill="1" applyBorder="1"/>
    <xf numFmtId="3" fontId="36" fillId="0" borderId="19" xfId="0" applyNumberFormat="1" applyFont="1" applyBorder="1"/>
    <xf numFmtId="3" fontId="36" fillId="0" borderId="19" xfId="515" applyNumberFormat="1" applyFont="1" applyFill="1" applyBorder="1" applyAlignment="1"/>
    <xf numFmtId="49" fontId="30" fillId="2" borderId="19" xfId="0" applyNumberFormat="1" applyFont="1" applyFill="1" applyBorder="1" applyAlignment="1">
      <alignment horizontal="center"/>
    </xf>
    <xf numFmtId="3" fontId="30" fillId="2" borderId="19" xfId="189" applyNumberFormat="1" applyFont="1" applyFill="1" applyBorder="1" applyAlignment="1">
      <alignment wrapText="1"/>
    </xf>
    <xf numFmtId="3" fontId="30" fillId="2" borderId="19" xfId="513" applyNumberFormat="1" applyFont="1" applyFill="1" applyBorder="1" applyAlignment="1"/>
    <xf numFmtId="177" fontId="30" fillId="2" borderId="19" xfId="0" applyNumberFormat="1" applyFont="1" applyFill="1" applyBorder="1"/>
    <xf numFmtId="3" fontId="30" fillId="2" borderId="19" xfId="189" applyNumberFormat="1" applyFont="1" applyFill="1" applyBorder="1" applyAlignment="1">
      <alignment horizontal="right" wrapText="1"/>
    </xf>
    <xf numFmtId="3" fontId="30" fillId="0" borderId="19" xfId="513" applyNumberFormat="1" applyFont="1" applyFill="1" applyBorder="1" applyAlignment="1"/>
    <xf numFmtId="3" fontId="30" fillId="2" borderId="19" xfId="515" applyNumberFormat="1" applyFont="1" applyFill="1" applyBorder="1" applyAlignment="1"/>
    <xf numFmtId="1" fontId="30" fillId="0" borderId="19" xfId="0" applyNumberFormat="1" applyFont="1" applyBorder="1"/>
    <xf numFmtId="0" fontId="30" fillId="2" borderId="19" xfId="0" applyFont="1" applyFill="1" applyBorder="1" applyAlignment="1">
      <alignment horizontal="center" vertical="top" wrapText="1"/>
    </xf>
    <xf numFmtId="3" fontId="29" fillId="2" borderId="19" xfId="189" applyNumberFormat="1" applyFont="1" applyFill="1" applyBorder="1" applyAlignment="1">
      <alignment wrapText="1"/>
    </xf>
    <xf numFmtId="0" fontId="29" fillId="2" borderId="19" xfId="125" quotePrefix="1" applyFont="1" applyFill="1" applyBorder="1" applyAlignment="1">
      <alignment horizontal="right"/>
    </xf>
    <xf numFmtId="0" fontId="29" fillId="2" borderId="19" xfId="0" applyFont="1" applyFill="1" applyBorder="1" applyAlignment="1">
      <alignment horizontal="right"/>
    </xf>
    <xf numFmtId="0" fontId="29" fillId="2" borderId="19" xfId="0" applyFont="1" applyFill="1" applyBorder="1" applyAlignment="1">
      <alignment horizontal="left"/>
    </xf>
    <xf numFmtId="3" fontId="30" fillId="0" borderId="19" xfId="0" applyNumberFormat="1" applyFont="1" applyBorder="1" applyAlignment="1">
      <alignment horizontal="right"/>
    </xf>
    <xf numFmtId="3" fontId="30" fillId="2" borderId="19" xfId="515" applyNumberFormat="1" applyFont="1" applyFill="1" applyBorder="1" applyAlignment="1">
      <alignment horizontal="right"/>
    </xf>
    <xf numFmtId="3" fontId="29" fillId="2" borderId="19" xfId="0" applyNumberFormat="1" applyFont="1" applyFill="1" applyBorder="1" applyAlignment="1">
      <alignment horizontal="right"/>
    </xf>
    <xf numFmtId="3" fontId="29" fillId="2" borderId="19" xfId="189" applyNumberFormat="1" applyFont="1" applyFill="1" applyBorder="1" applyAlignment="1">
      <alignment horizontal="right" wrapText="1"/>
    </xf>
    <xf numFmtId="3" fontId="29" fillId="0" borderId="19" xfId="0" applyNumberFormat="1" applyFont="1" applyBorder="1" applyAlignment="1">
      <alignment horizontal="right"/>
    </xf>
    <xf numFmtId="3" fontId="29" fillId="0" borderId="19" xfId="0" applyNumberFormat="1" applyFont="1" applyBorder="1"/>
    <xf numFmtId="3" fontId="29" fillId="2" borderId="19" xfId="515" applyNumberFormat="1" applyFont="1" applyFill="1" applyBorder="1" applyAlignment="1"/>
    <xf numFmtId="3" fontId="29" fillId="0" borderId="19" xfId="515" applyNumberFormat="1" applyFont="1" applyFill="1" applyBorder="1" applyAlignment="1"/>
    <xf numFmtId="49" fontId="34" fillId="0" borderId="19" xfId="235" applyNumberFormat="1" applyFont="1" applyBorder="1"/>
    <xf numFmtId="3" fontId="34" fillId="2" borderId="19" xfId="235" applyNumberFormat="1" applyFont="1" applyFill="1" applyBorder="1" applyAlignment="1">
      <alignment horizontal="right"/>
    </xf>
    <xf numFmtId="174" fontId="34" fillId="2" borderId="19" xfId="0" applyNumberFormat="1" applyFont="1" applyFill="1" applyBorder="1"/>
    <xf numFmtId="49" fontId="34" fillId="2" borderId="19" xfId="235" applyNumberFormat="1" applyFont="1" applyFill="1" applyBorder="1"/>
    <xf numFmtId="3" fontId="34" fillId="0" borderId="19" xfId="235" applyNumberFormat="1" applyFont="1" applyBorder="1" applyAlignment="1">
      <alignment horizontal="right"/>
    </xf>
    <xf numFmtId="49" fontId="34" fillId="2" borderId="19" xfId="235" applyNumberFormat="1" applyFont="1" applyFill="1" applyBorder="1" applyAlignment="1">
      <alignment horizontal="left"/>
    </xf>
    <xf numFmtId="3" fontId="36" fillId="2" borderId="19" xfId="235" applyNumberFormat="1" applyFont="1" applyFill="1" applyBorder="1" applyAlignment="1">
      <alignment horizontal="right"/>
    </xf>
    <xf numFmtId="3" fontId="36" fillId="2" borderId="19" xfId="515" applyNumberFormat="1" applyFont="1" applyFill="1" applyBorder="1" applyAlignment="1"/>
    <xf numFmtId="3" fontId="36" fillId="2" borderId="19" xfId="515" applyNumberFormat="1" applyFont="1" applyFill="1" applyBorder="1" applyAlignment="1">
      <alignment horizontal="right"/>
    </xf>
    <xf numFmtId="49" fontId="34" fillId="0" borderId="19" xfId="235" applyNumberFormat="1" applyFont="1" applyBorder="1" applyAlignment="1">
      <alignment horizontal="left"/>
    </xf>
    <xf numFmtId="3" fontId="36" fillId="0" borderId="19" xfId="513" applyNumberFormat="1" applyFont="1" applyFill="1" applyBorder="1"/>
    <xf numFmtId="175" fontId="36" fillId="2" borderId="19" xfId="235" applyNumberFormat="1" applyFont="1" applyFill="1" applyBorder="1" applyAlignment="1">
      <alignment horizontal="center"/>
    </xf>
    <xf numFmtId="167" fontId="36" fillId="2" borderId="19" xfId="0" applyNumberFormat="1" applyFont="1" applyFill="1" applyBorder="1"/>
    <xf numFmtId="175" fontId="34" fillId="2" borderId="19" xfId="235" applyNumberFormat="1" applyFont="1" applyFill="1" applyBorder="1" applyAlignment="1">
      <alignment horizontal="center"/>
    </xf>
    <xf numFmtId="177" fontId="34" fillId="2" borderId="19" xfId="515" applyNumberFormat="1" applyFont="1" applyFill="1" applyBorder="1" applyAlignment="1"/>
    <xf numFmtId="43" fontId="34" fillId="2" borderId="19" xfId="515" applyFont="1" applyFill="1" applyBorder="1" applyAlignment="1"/>
    <xf numFmtId="43" fontId="34" fillId="2" borderId="19" xfId="0" applyNumberFormat="1" applyFont="1" applyFill="1" applyBorder="1"/>
    <xf numFmtId="0" fontId="32" fillId="0" borderId="19" xfId="0" applyFont="1" applyBorder="1"/>
    <xf numFmtId="0" fontId="29" fillId="2" borderId="19" xfId="3" applyFont="1" applyFill="1" applyBorder="1" applyAlignment="1">
      <alignment horizontal="center"/>
    </xf>
    <xf numFmtId="0" fontId="29" fillId="0" borderId="19" xfId="3" applyFont="1" applyBorder="1" applyAlignment="1">
      <alignment horizontal="center" wrapText="1"/>
    </xf>
    <xf numFmtId="3" fontId="30" fillId="0" borderId="19" xfId="3" applyNumberFormat="1" applyFont="1" applyBorder="1" applyAlignment="1">
      <alignment horizontal="right" wrapText="1"/>
    </xf>
    <xf numFmtId="3" fontId="30" fillId="0" borderId="19" xfId="3" applyNumberFormat="1" applyFont="1" applyBorder="1" applyAlignment="1">
      <alignment horizontal="center" wrapText="1"/>
    </xf>
    <xf numFmtId="3" fontId="30" fillId="0" borderId="19" xfId="3" applyNumberFormat="1" applyFont="1" applyBorder="1" applyAlignment="1">
      <alignment horizontal="right"/>
    </xf>
    <xf numFmtId="3" fontId="29" fillId="0" borderId="19" xfId="3" applyNumberFormat="1" applyFont="1" applyBorder="1" applyAlignment="1">
      <alignment horizontal="center" wrapText="1"/>
    </xf>
    <xf numFmtId="3" fontId="29" fillId="0" borderId="19" xfId="3" applyNumberFormat="1" applyFont="1" applyBorder="1" applyAlignment="1">
      <alignment horizontal="right"/>
    </xf>
    <xf numFmtId="3" fontId="29" fillId="0" borderId="19" xfId="3" applyNumberFormat="1" applyFont="1" applyBorder="1" applyAlignment="1">
      <alignment horizontal="left" wrapText="1"/>
    </xf>
    <xf numFmtId="0" fontId="30" fillId="2" borderId="19" xfId="3" applyFont="1" applyFill="1" applyBorder="1"/>
    <xf numFmtId="3" fontId="30" fillId="0" borderId="1" xfId="3" applyNumberFormat="1" applyFont="1" applyBorder="1" applyAlignment="1">
      <alignment horizontal="right"/>
    </xf>
    <xf numFmtId="3" fontId="30" fillId="0" borderId="3" xfId="3" applyNumberFormat="1" applyFont="1" applyBorder="1" applyAlignment="1">
      <alignment horizontal="right"/>
    </xf>
    <xf numFmtId="3" fontId="30" fillId="0" borderId="2" xfId="3" applyNumberFormat="1" applyFont="1" applyBorder="1" applyAlignment="1">
      <alignment horizontal="right"/>
    </xf>
    <xf numFmtId="0" fontId="29" fillId="2" borderId="17" xfId="3" applyFont="1" applyFill="1" applyBorder="1" applyAlignment="1">
      <alignment horizontal="center" vertical="top" wrapText="1"/>
    </xf>
    <xf numFmtId="3" fontId="29" fillId="0" borderId="19" xfId="3" applyNumberFormat="1" applyFont="1" applyBorder="1" applyAlignment="1">
      <alignment horizontal="left"/>
    </xf>
    <xf numFmtId="3" fontId="30" fillId="0" borderId="19" xfId="3" applyNumberFormat="1" applyFont="1" applyBorder="1" applyAlignment="1">
      <alignment horizontal="left"/>
    </xf>
    <xf numFmtId="3" fontId="26" fillId="0" borderId="1" xfId="3" applyNumberFormat="1" applyFont="1" applyBorder="1" applyAlignment="1">
      <alignment horizontal="left" wrapText="1"/>
    </xf>
    <xf numFmtId="0" fontId="29" fillId="0" borderId="19" xfId="3" applyFont="1" applyBorder="1" applyAlignment="1">
      <alignment horizontal="center" vertical="center" wrapText="1"/>
    </xf>
    <xf numFmtId="3" fontId="30" fillId="2" borderId="19" xfId="3" applyNumberFormat="1" applyFont="1" applyFill="1" applyBorder="1" applyAlignment="1">
      <alignment horizontal="right" wrapText="1"/>
    </xf>
    <xf numFmtId="3" fontId="58" fillId="2" borderId="0" xfId="3" applyNumberFormat="1" applyFont="1" applyFill="1"/>
    <xf numFmtId="0" fontId="58" fillId="2" borderId="0" xfId="3" applyFont="1" applyFill="1"/>
    <xf numFmtId="0" fontId="36" fillId="0" borderId="15" xfId="0" applyFont="1" applyBorder="1" applyAlignment="1">
      <alignment horizontal="center" wrapText="1"/>
    </xf>
    <xf numFmtId="0" fontId="59" fillId="2" borderId="19" xfId="0" applyFont="1" applyFill="1" applyBorder="1"/>
    <xf numFmtId="0" fontId="36" fillId="0" borderId="17" xfId="0" applyFont="1" applyBorder="1" applyAlignment="1">
      <alignment horizontal="center" wrapText="1"/>
    </xf>
    <xf numFmtId="0" fontId="59" fillId="0" borderId="19" xfId="0" applyFont="1" applyBorder="1"/>
    <xf numFmtId="0" fontId="34" fillId="2" borderId="19" xfId="0" applyFont="1" applyFill="1" applyBorder="1" applyAlignment="1">
      <alignment vertical="center"/>
    </xf>
    <xf numFmtId="3" fontId="34" fillId="0" borderId="19" xfId="515" applyNumberFormat="1" applyFont="1" applyFill="1" applyBorder="1"/>
    <xf numFmtId="0" fontId="36" fillId="2" borderId="19" xfId="0" applyFont="1" applyFill="1" applyBorder="1" applyAlignment="1">
      <alignment wrapText="1"/>
    </xf>
    <xf numFmtId="0" fontId="36" fillId="0" borderId="19" xfId="0" applyFont="1" applyBorder="1" applyAlignment="1">
      <alignment wrapText="1"/>
    </xf>
    <xf numFmtId="0" fontId="34" fillId="2" borderId="19" xfId="0" applyFont="1" applyFill="1" applyBorder="1" applyAlignment="1">
      <alignment wrapText="1"/>
    </xf>
    <xf numFmtId="3" fontId="36" fillId="0" borderId="19" xfId="515" applyNumberFormat="1" applyFont="1" applyFill="1" applyBorder="1"/>
    <xf numFmtId="3" fontId="36" fillId="2" borderId="19" xfId="515" applyNumberFormat="1" applyFont="1" applyFill="1" applyBorder="1"/>
    <xf numFmtId="0" fontId="38" fillId="2" borderId="19" xfId="0" applyFont="1" applyFill="1" applyBorder="1" applyAlignment="1">
      <alignment horizontal="left"/>
    </xf>
    <xf numFmtId="3" fontId="38" fillId="2" borderId="19" xfId="0" applyNumberFormat="1" applyFont="1" applyFill="1" applyBorder="1"/>
    <xf numFmtId="0" fontId="38" fillId="2" borderId="19" xfId="0" applyFont="1" applyFill="1" applyBorder="1" applyAlignment="1">
      <alignment horizontal="left" indent="4"/>
    </xf>
    <xf numFmtId="3" fontId="30" fillId="0" borderId="19" xfId="3" applyNumberFormat="1" applyFont="1" applyBorder="1" applyAlignment="1">
      <alignment horizontal="left" wrapText="1"/>
    </xf>
    <xf numFmtId="3" fontId="30" fillId="0" borderId="2" xfId="3" applyNumberFormat="1" applyFont="1" applyBorder="1" applyAlignment="1">
      <alignment horizontal="right" wrapText="1"/>
    </xf>
    <xf numFmtId="3" fontId="30" fillId="0" borderId="3" xfId="3" applyNumberFormat="1" applyFont="1" applyBorder="1" applyAlignment="1">
      <alignment horizontal="right" wrapText="1"/>
    </xf>
    <xf numFmtId="167" fontId="34" fillId="0" borderId="19" xfId="515" applyNumberFormat="1" applyFont="1" applyBorder="1"/>
    <xf numFmtId="167" fontId="36" fillId="0" borderId="19" xfId="0" applyNumberFormat="1" applyFont="1" applyBorder="1"/>
    <xf numFmtId="0" fontId="34" fillId="0" borderId="19" xfId="515" applyNumberFormat="1" applyFont="1" applyBorder="1"/>
    <xf numFmtId="0" fontId="34" fillId="2" borderId="19" xfId="515" applyNumberFormat="1" applyFont="1" applyFill="1" applyBorder="1"/>
    <xf numFmtId="167" fontId="30" fillId="2" borderId="19" xfId="515" applyNumberFormat="1" applyFont="1" applyFill="1" applyBorder="1"/>
    <xf numFmtId="43" fontId="27" fillId="2" borderId="19" xfId="0" applyNumberFormat="1" applyFont="1" applyFill="1" applyBorder="1"/>
    <xf numFmtId="167" fontId="60" fillId="0" borderId="19" xfId="515" applyNumberFormat="1" applyFont="1" applyBorder="1"/>
    <xf numFmtId="167" fontId="61" fillId="0" borderId="19" xfId="515" applyNumberFormat="1" applyFont="1" applyBorder="1"/>
    <xf numFmtId="0" fontId="60" fillId="0" borderId="19" xfId="189" applyFont="1" applyBorder="1"/>
    <xf numFmtId="167" fontId="60" fillId="0" borderId="19" xfId="515" applyNumberFormat="1" applyFont="1" applyFill="1" applyBorder="1"/>
    <xf numFmtId="0" fontId="61" fillId="0" borderId="19" xfId="189" applyFont="1" applyBorder="1"/>
    <xf numFmtId="3" fontId="61" fillId="0" borderId="19" xfId="189" applyNumberFormat="1" applyFont="1" applyBorder="1"/>
    <xf numFmtId="3" fontId="60" fillId="0" borderId="19" xfId="189" applyNumberFormat="1" applyFont="1" applyBorder="1"/>
    <xf numFmtId="0" fontId="60" fillId="0" borderId="19" xfId="515" applyNumberFormat="1" applyFont="1" applyFill="1" applyBorder="1"/>
    <xf numFmtId="167" fontId="61" fillId="0" borderId="19" xfId="515" applyNumberFormat="1" applyFont="1" applyFill="1" applyBorder="1"/>
    <xf numFmtId="0" fontId="61" fillId="0" borderId="19" xfId="515" applyNumberFormat="1" applyFont="1" applyFill="1" applyBorder="1"/>
    <xf numFmtId="167" fontId="60" fillId="0" borderId="19" xfId="189" applyNumberFormat="1" applyFont="1" applyBorder="1"/>
    <xf numFmtId="167" fontId="33" fillId="0" borderId="19" xfId="515" applyNumberFormat="1" applyFont="1" applyBorder="1"/>
    <xf numFmtId="167" fontId="25" fillId="0" borderId="19" xfId="515" applyNumberFormat="1" applyFont="1" applyBorder="1"/>
    <xf numFmtId="0" fontId="36" fillId="2" borderId="2" xfId="0" applyFont="1" applyFill="1" applyBorder="1" applyAlignment="1">
      <alignment horizontal="center"/>
    </xf>
    <xf numFmtId="43" fontId="34" fillId="2" borderId="19" xfId="515" applyFont="1" applyFill="1" applyBorder="1"/>
    <xf numFmtId="167" fontId="28" fillId="2" borderId="19" xfId="515" applyNumberFormat="1" applyFont="1" applyFill="1" applyBorder="1"/>
    <xf numFmtId="167" fontId="28" fillId="2" borderId="19" xfId="0" applyNumberFormat="1" applyFont="1" applyFill="1" applyBorder="1"/>
    <xf numFmtId="3" fontId="63" fillId="0" borderId="19" xfId="515" applyNumberFormat="1" applyFont="1" applyFill="1" applyBorder="1" applyAlignment="1" applyProtection="1">
      <alignment horizontal="right"/>
    </xf>
    <xf numFmtId="3" fontId="63" fillId="0" borderId="19" xfId="0" applyNumberFormat="1" applyFont="1" applyBorder="1"/>
    <xf numFmtId="0" fontId="29" fillId="2" borderId="1" xfId="0" applyFont="1" applyFill="1" applyBorder="1" applyAlignment="1">
      <alignment horizontal="center"/>
    </xf>
    <xf numFmtId="0" fontId="26" fillId="2" borderId="1" xfId="0" applyFont="1" applyFill="1" applyBorder="1" applyAlignment="1">
      <alignment horizontal="center"/>
    </xf>
    <xf numFmtId="0" fontId="39" fillId="0" borderId="1" xfId="0" applyFont="1" applyBorder="1"/>
    <xf numFmtId="3" fontId="40" fillId="0" borderId="0" xfId="189" applyNumberFormat="1" applyFont="1"/>
    <xf numFmtId="37" fontId="61" fillId="0" borderId="19" xfId="515" applyNumberFormat="1" applyFont="1" applyFill="1" applyBorder="1"/>
    <xf numFmtId="168" fontId="61" fillId="0" borderId="19" xfId="515" applyNumberFormat="1" applyFont="1" applyFill="1" applyBorder="1"/>
    <xf numFmtId="167" fontId="36" fillId="0" borderId="19" xfId="515" applyNumberFormat="1" applyFont="1" applyBorder="1"/>
    <xf numFmtId="170" fontId="30" fillId="2" borderId="19" xfId="0" applyNumberFormat="1" applyFont="1" applyFill="1" applyBorder="1"/>
    <xf numFmtId="180" fontId="30" fillId="2" borderId="19" xfId="456" applyNumberFormat="1" applyFont="1" applyFill="1" applyBorder="1"/>
    <xf numFmtId="49" fontId="34" fillId="2" borderId="19" xfId="235" applyNumberFormat="1" applyFont="1" applyFill="1" applyBorder="1" applyAlignment="1">
      <alignment vertical="center"/>
    </xf>
    <xf numFmtId="167" fontId="54" fillId="0" borderId="19" xfId="515" applyNumberFormat="1" applyFont="1" applyBorder="1"/>
    <xf numFmtId="0" fontId="32" fillId="0" borderId="19" xfId="189" applyFont="1" applyBorder="1"/>
    <xf numFmtId="0" fontId="35" fillId="0" borderId="19" xfId="189" applyFont="1" applyBorder="1"/>
    <xf numFmtId="167" fontId="43" fillId="0" borderId="19" xfId="515" applyNumberFormat="1" applyFont="1" applyBorder="1"/>
    <xf numFmtId="167" fontId="35" fillId="0" borderId="19" xfId="189" applyNumberFormat="1" applyFont="1" applyBorder="1"/>
    <xf numFmtId="10" fontId="34" fillId="2" borderId="19" xfId="0" applyNumberFormat="1" applyFont="1" applyFill="1" applyBorder="1"/>
    <xf numFmtId="167" fontId="31" fillId="0" borderId="19" xfId="189" applyNumberFormat="1" applyFont="1" applyBorder="1"/>
    <xf numFmtId="0" fontId="32" fillId="2" borderId="19" xfId="189" applyFont="1" applyFill="1" applyBorder="1" applyAlignment="1">
      <alignment horizontal="center" vertical="center" wrapText="1"/>
    </xf>
    <xf numFmtId="167" fontId="61" fillId="0" borderId="19" xfId="189" applyNumberFormat="1" applyFont="1" applyBorder="1"/>
    <xf numFmtId="0" fontId="29" fillId="0" borderId="19" xfId="189" applyFont="1" applyBorder="1" applyAlignment="1">
      <alignment horizontal="right"/>
    </xf>
    <xf numFmtId="0" fontId="36" fillId="2" borderId="3" xfId="0" applyFont="1" applyFill="1" applyBorder="1"/>
    <xf numFmtId="167" fontId="39" fillId="0" borderId="19" xfId="515" applyNumberFormat="1" applyFont="1" applyBorder="1"/>
    <xf numFmtId="167" fontId="40" fillId="0" borderId="19" xfId="515" applyNumberFormat="1" applyFont="1" applyBorder="1"/>
    <xf numFmtId="168" fontId="39" fillId="0" borderId="19" xfId="515" applyNumberFormat="1" applyFont="1" applyFill="1" applyBorder="1"/>
    <xf numFmtId="43" fontId="27" fillId="0" borderId="19" xfId="515" applyFont="1" applyBorder="1"/>
    <xf numFmtId="43" fontId="27" fillId="0" borderId="19" xfId="0" applyNumberFormat="1" applyFont="1" applyBorder="1"/>
    <xf numFmtId="178" fontId="34" fillId="2" borderId="19" xfId="0" applyNumberFormat="1" applyFont="1" applyFill="1" applyBorder="1"/>
    <xf numFmtId="0" fontId="30" fillId="0" borderId="19" xfId="0" applyFont="1" applyBorder="1" applyAlignment="1">
      <alignment horizontal="center"/>
    </xf>
    <xf numFmtId="49" fontId="30" fillId="0" borderId="19" xfId="0" applyNumberFormat="1" applyFont="1" applyBorder="1" applyAlignment="1">
      <alignment horizontal="center"/>
    </xf>
    <xf numFmtId="3" fontId="30" fillId="0" borderId="19" xfId="189" applyNumberFormat="1" applyFont="1" applyBorder="1" applyAlignment="1">
      <alignment horizontal="right" wrapText="1"/>
    </xf>
    <xf numFmtId="3" fontId="30" fillId="0" borderId="19" xfId="515" applyNumberFormat="1" applyFont="1" applyFill="1" applyBorder="1" applyAlignment="1">
      <alignment horizontal="right"/>
    </xf>
    <xf numFmtId="3" fontId="30" fillId="0" borderId="19" xfId="515" applyNumberFormat="1" applyFont="1" applyFill="1" applyBorder="1" applyAlignment="1"/>
    <xf numFmtId="1" fontId="34" fillId="2" borderId="19" xfId="0" applyNumberFormat="1" applyFont="1" applyFill="1" applyBorder="1"/>
    <xf numFmtId="167" fontId="26" fillId="0" borderId="19" xfId="515" applyNumberFormat="1" applyFont="1" applyBorder="1"/>
    <xf numFmtId="167" fontId="35" fillId="0" borderId="19" xfId="515" applyNumberFormat="1" applyFont="1" applyBorder="1"/>
    <xf numFmtId="1" fontId="35" fillId="0" borderId="19" xfId="189" applyNumberFormat="1" applyFont="1" applyBorder="1"/>
    <xf numFmtId="0" fontId="62" fillId="0" borderId="19" xfId="0" applyFont="1" applyBorder="1"/>
    <xf numFmtId="167" fontId="63" fillId="0" borderId="19" xfId="515" applyNumberFormat="1" applyFont="1" applyBorder="1"/>
    <xf numFmtId="168" fontId="63" fillId="0" borderId="19" xfId="515" applyNumberFormat="1" applyFont="1" applyFill="1" applyBorder="1" applyAlignment="1">
      <alignment horizontal="right"/>
    </xf>
    <xf numFmtId="0" fontId="63" fillId="0" borderId="19" xfId="0" applyFont="1" applyBorder="1"/>
    <xf numFmtId="167" fontId="63" fillId="0" borderId="19" xfId="0" applyNumberFormat="1" applyFont="1" applyBorder="1"/>
    <xf numFmtId="167" fontId="63" fillId="0" borderId="19" xfId="515" applyNumberFormat="1" applyFont="1" applyFill="1" applyBorder="1"/>
    <xf numFmtId="167" fontId="30" fillId="0" borderId="19" xfId="0" applyNumberFormat="1" applyFont="1" applyBorder="1"/>
    <xf numFmtId="3" fontId="34" fillId="2" borderId="19" xfId="1" applyNumberFormat="1" applyFont="1" applyFill="1" applyBorder="1" applyAlignment="1">
      <alignment horizontal="right"/>
    </xf>
    <xf numFmtId="3" fontId="47" fillId="0" borderId="19" xfId="3" applyNumberFormat="1" applyFont="1" applyBorder="1" applyAlignment="1">
      <alignment horizontal="right" wrapText="1"/>
    </xf>
    <xf numFmtId="3" fontId="26" fillId="0" borderId="19" xfId="189" applyNumberFormat="1" applyFont="1" applyBorder="1"/>
    <xf numFmtId="43" fontId="34" fillId="0" borderId="19" xfId="515" applyFont="1" applyBorder="1"/>
    <xf numFmtId="43" fontId="34" fillId="0" borderId="19" xfId="0" applyNumberFormat="1" applyFont="1" applyBorder="1"/>
    <xf numFmtId="43" fontId="41" fillId="0" borderId="19" xfId="189" applyNumberFormat="1" applyFont="1" applyBorder="1"/>
    <xf numFmtId="167" fontId="41" fillId="0" borderId="19" xfId="189" applyNumberFormat="1" applyFont="1" applyBorder="1"/>
    <xf numFmtId="3" fontId="45" fillId="2" borderId="19" xfId="0" applyNumberFormat="1" applyFont="1" applyFill="1" applyBorder="1" applyAlignment="1">
      <alignment horizontal="left"/>
    </xf>
    <xf numFmtId="0" fontId="45" fillId="0" borderId="17" xfId="0" applyFont="1" applyBorder="1"/>
    <xf numFmtId="0" fontId="36" fillId="2" borderId="19" xfId="0" applyFont="1" applyFill="1" applyBorder="1" applyAlignment="1">
      <alignment horizontal="left" vertical="center"/>
    </xf>
    <xf numFmtId="0" fontId="34" fillId="2" borderId="19" xfId="0" applyFont="1" applyFill="1" applyBorder="1" applyAlignment="1">
      <alignment horizontal="left" vertical="center"/>
    </xf>
    <xf numFmtId="0" fontId="36" fillId="2" borderId="19" xfId="0" applyFont="1" applyFill="1" applyBorder="1" applyAlignment="1">
      <alignment vertical="top"/>
    </xf>
    <xf numFmtId="0" fontId="34" fillId="0" borderId="19" xfId="0" applyFont="1" applyBorder="1" applyAlignment="1">
      <alignment vertical="top"/>
    </xf>
    <xf numFmtId="0" fontId="36" fillId="2" borderId="19" xfId="0" applyFont="1" applyFill="1" applyBorder="1" applyAlignment="1">
      <alignment horizontal="center"/>
    </xf>
    <xf numFmtId="0" fontId="34" fillId="2" borderId="19" xfId="0" applyFont="1" applyFill="1" applyBorder="1" applyAlignment="1">
      <alignment horizontal="center"/>
    </xf>
    <xf numFmtId="0" fontId="34" fillId="2" borderId="19" xfId="0" applyFont="1" applyFill="1" applyBorder="1"/>
    <xf numFmtId="0" fontId="36" fillId="2" borderId="19" xfId="0" applyFont="1" applyFill="1" applyBorder="1" applyAlignment="1">
      <alignment horizontal="center" vertical="center" wrapText="1"/>
    </xf>
    <xf numFmtId="0" fontId="34" fillId="2" borderId="19" xfId="0" applyFont="1" applyFill="1" applyBorder="1" applyAlignment="1">
      <alignment horizontal="center" vertical="center" wrapText="1"/>
    </xf>
    <xf numFmtId="0" fontId="45" fillId="2" borderId="19" xfId="0" applyFont="1" applyFill="1" applyBorder="1"/>
    <xf numFmtId="0" fontId="45" fillId="0" borderId="19" xfId="0" applyFont="1" applyBorder="1"/>
    <xf numFmtId="0" fontId="45" fillId="2" borderId="1" xfId="0" applyFont="1" applyFill="1" applyBorder="1" applyAlignment="1">
      <alignment horizontal="left"/>
    </xf>
    <xf numFmtId="0" fontId="45" fillId="2" borderId="2" xfId="0" applyFont="1" applyFill="1" applyBorder="1" applyAlignment="1">
      <alignment horizontal="left"/>
    </xf>
    <xf numFmtId="0" fontId="45" fillId="2" borderId="3" xfId="0" applyFont="1" applyFill="1" applyBorder="1" applyAlignment="1">
      <alignment horizontal="left"/>
    </xf>
    <xf numFmtId="3" fontId="45" fillId="2" borderId="1" xfId="0" applyNumberFormat="1" applyFont="1" applyFill="1" applyBorder="1" applyAlignment="1">
      <alignment horizontal="left"/>
    </xf>
    <xf numFmtId="3" fontId="45" fillId="2" borderId="2" xfId="0" applyNumberFormat="1" applyFont="1" applyFill="1" applyBorder="1" applyAlignment="1">
      <alignment horizontal="left"/>
    </xf>
    <xf numFmtId="3" fontId="45" fillId="2" borderId="3" xfId="0" applyNumberFormat="1" applyFont="1" applyFill="1" applyBorder="1" applyAlignment="1">
      <alignment horizontal="left"/>
    </xf>
    <xf numFmtId="0" fontId="36" fillId="0" borderId="1" xfId="0" applyFont="1" applyBorder="1" applyAlignment="1">
      <alignment horizontal="center"/>
    </xf>
    <xf numFmtId="0" fontId="36" fillId="0" borderId="2" xfId="0" applyFont="1" applyBorder="1" applyAlignment="1">
      <alignment horizontal="center"/>
    </xf>
    <xf numFmtId="0" fontId="36" fillId="0" borderId="3" xfId="0" applyFont="1" applyBorder="1" applyAlignment="1">
      <alignment horizontal="center"/>
    </xf>
    <xf numFmtId="0" fontId="36" fillId="0" borderId="1" xfId="0" applyFont="1" applyBorder="1" applyAlignment="1">
      <alignment horizontal="center" wrapText="1"/>
    </xf>
    <xf numFmtId="0" fontId="36" fillId="0" borderId="2" xfId="0" applyFont="1" applyBorder="1" applyAlignment="1">
      <alignment horizontal="center" wrapText="1"/>
    </xf>
    <xf numFmtId="0" fontId="36" fillId="0" borderId="3" xfId="0" applyFont="1" applyBorder="1" applyAlignment="1">
      <alignment horizontal="center" wrapText="1"/>
    </xf>
    <xf numFmtId="3" fontId="45" fillId="0" borderId="1" xfId="0" applyNumberFormat="1" applyFont="1" applyBorder="1" applyAlignment="1">
      <alignment horizontal="left"/>
    </xf>
    <xf numFmtId="3" fontId="45" fillId="0" borderId="2" xfId="0" applyNumberFormat="1" applyFont="1" applyBorder="1" applyAlignment="1">
      <alignment horizontal="left"/>
    </xf>
    <xf numFmtId="3" fontId="45" fillId="0" borderId="3" xfId="0" applyNumberFormat="1" applyFont="1" applyBorder="1" applyAlignment="1">
      <alignment horizontal="left"/>
    </xf>
    <xf numFmtId="3" fontId="45" fillId="0" borderId="19" xfId="0" applyNumberFormat="1" applyFont="1" applyBorder="1" applyAlignment="1">
      <alignment horizontal="left"/>
    </xf>
    <xf numFmtId="0" fontId="45" fillId="0" borderId="1" xfId="0" applyFont="1" applyBorder="1" applyAlignment="1">
      <alignment horizontal="left"/>
    </xf>
    <xf numFmtId="0" fontId="45" fillId="0" borderId="2" xfId="0" applyFont="1" applyBorder="1" applyAlignment="1">
      <alignment horizontal="left"/>
    </xf>
    <xf numFmtId="0" fontId="45" fillId="0" borderId="3" xfId="0" applyFont="1" applyBorder="1" applyAlignment="1">
      <alignment horizontal="left"/>
    </xf>
    <xf numFmtId="0" fontId="36" fillId="0" borderId="19" xfId="125" quotePrefix="1" applyFont="1" applyBorder="1" applyAlignment="1">
      <alignment horizontal="center"/>
    </xf>
    <xf numFmtId="0" fontId="36" fillId="0" borderId="18" xfId="125" applyFont="1" applyBorder="1" applyAlignment="1">
      <alignment horizontal="center" wrapText="1"/>
    </xf>
    <xf numFmtId="0" fontId="36" fillId="0" borderId="17" xfId="125" applyFont="1" applyBorder="1" applyAlignment="1">
      <alignment horizontal="center" wrapText="1"/>
    </xf>
    <xf numFmtId="0" fontId="36" fillId="0" borderId="19" xfId="0" applyFont="1" applyBorder="1" applyAlignment="1">
      <alignment horizontal="center" vertical="top"/>
    </xf>
    <xf numFmtId="0" fontId="36" fillId="0" borderId="19" xfId="125" applyFont="1" applyBorder="1" applyAlignment="1">
      <alignment horizontal="center"/>
    </xf>
    <xf numFmtId="0" fontId="36" fillId="0" borderId="19" xfId="125" applyFont="1" applyBorder="1" applyAlignment="1">
      <alignment horizontal="center" wrapText="1"/>
    </xf>
    <xf numFmtId="0" fontId="39" fillId="0" borderId="1" xfId="0" applyFont="1" applyBorder="1" applyAlignment="1">
      <alignment horizontal="center"/>
    </xf>
    <xf numFmtId="0" fontId="39" fillId="0" borderId="2" xfId="0" applyFont="1" applyBorder="1" applyAlignment="1">
      <alignment horizontal="center"/>
    </xf>
    <xf numFmtId="0" fontId="39" fillId="0" borderId="3" xfId="0" applyFont="1" applyBorder="1" applyAlignment="1">
      <alignment horizontal="center"/>
    </xf>
    <xf numFmtId="0" fontId="39" fillId="0" borderId="19" xfId="0" applyFont="1" applyBorder="1" applyAlignment="1">
      <alignment vertical="top"/>
    </xf>
    <xf numFmtId="0" fontId="36" fillId="0" borderId="19" xfId="0" applyFont="1" applyBorder="1" applyAlignment="1">
      <alignment horizontal="center"/>
    </xf>
    <xf numFmtId="0" fontId="36" fillId="2" borderId="19" xfId="125" quotePrefix="1" applyFont="1" applyFill="1" applyBorder="1" applyAlignment="1">
      <alignment horizontal="center"/>
    </xf>
    <xf numFmtId="0" fontId="36" fillId="2" borderId="1" xfId="0" applyFont="1" applyFill="1" applyBorder="1" applyAlignment="1">
      <alignment horizontal="center"/>
    </xf>
    <xf numFmtId="0" fontId="36" fillId="2" borderId="2" xfId="0" applyFont="1" applyFill="1" applyBorder="1" applyAlignment="1">
      <alignment horizontal="center"/>
    </xf>
    <xf numFmtId="0" fontId="36" fillId="2" borderId="3" xfId="0" applyFont="1" applyFill="1" applyBorder="1" applyAlignment="1">
      <alignment horizontal="center"/>
    </xf>
    <xf numFmtId="0" fontId="36" fillId="2" borderId="18" xfId="125" applyFont="1" applyFill="1" applyBorder="1" applyAlignment="1">
      <alignment horizontal="center" wrapText="1"/>
    </xf>
    <xf numFmtId="0" fontId="36" fillId="2" borderId="17" xfId="125" applyFont="1" applyFill="1" applyBorder="1" applyAlignment="1">
      <alignment horizontal="center" wrapText="1"/>
    </xf>
    <xf numFmtId="0" fontId="36" fillId="2" borderId="19" xfId="0" applyFont="1" applyFill="1" applyBorder="1" applyAlignment="1">
      <alignment horizontal="center" vertical="top"/>
    </xf>
    <xf numFmtId="0" fontId="36" fillId="2" borderId="1" xfId="0" applyFont="1" applyFill="1" applyBorder="1" applyAlignment="1">
      <alignment horizontal="center" wrapText="1"/>
    </xf>
    <xf numFmtId="0" fontId="36" fillId="2" borderId="2" xfId="0" applyFont="1" applyFill="1" applyBorder="1" applyAlignment="1">
      <alignment horizontal="center" wrapText="1"/>
    </xf>
    <xf numFmtId="0" fontId="36" fillId="2" borderId="3" xfId="0" applyFont="1" applyFill="1" applyBorder="1" applyAlignment="1">
      <alignment horizontal="center" wrapText="1"/>
    </xf>
    <xf numFmtId="0" fontId="39" fillId="2" borderId="1" xfId="0" applyFont="1" applyFill="1" applyBorder="1" applyAlignment="1">
      <alignment horizontal="center" wrapText="1"/>
    </xf>
    <xf numFmtId="0" fontId="39" fillId="2" borderId="2" xfId="0" applyFont="1" applyFill="1" applyBorder="1" applyAlignment="1">
      <alignment horizontal="center" wrapText="1"/>
    </xf>
    <xf numFmtId="0" fontId="39" fillId="2" borderId="3" xfId="0" applyFont="1" applyFill="1" applyBorder="1" applyAlignment="1">
      <alignment horizontal="center" wrapText="1"/>
    </xf>
    <xf numFmtId="0" fontId="36" fillId="2" borderId="19" xfId="125" applyFont="1" applyFill="1" applyBorder="1" applyAlignment="1">
      <alignment horizontal="center"/>
    </xf>
    <xf numFmtId="0" fontId="36" fillId="2" borderId="19" xfId="125" applyFont="1" applyFill="1" applyBorder="1" applyAlignment="1">
      <alignment horizontal="center" wrapText="1"/>
    </xf>
    <xf numFmtId="0" fontId="39" fillId="2" borderId="19" xfId="0" applyFont="1" applyFill="1" applyBorder="1" applyAlignment="1">
      <alignment vertical="top"/>
    </xf>
    <xf numFmtId="0" fontId="34" fillId="2" borderId="19" xfId="0" applyFont="1" applyFill="1" applyBorder="1" applyAlignment="1">
      <alignment vertical="top"/>
    </xf>
    <xf numFmtId="0" fontId="36" fillId="2" borderId="18" xfId="0" applyFont="1" applyFill="1" applyBorder="1" applyAlignment="1">
      <alignment vertical="top"/>
    </xf>
    <xf numFmtId="0" fontId="34" fillId="0" borderId="17" xfId="0" applyFont="1" applyBorder="1" applyAlignment="1">
      <alignment vertical="top"/>
    </xf>
    <xf numFmtId="0" fontId="29" fillId="2" borderId="19" xfId="0" applyFont="1" applyFill="1" applyBorder="1" applyAlignment="1">
      <alignment horizontal="center" vertical="top"/>
    </xf>
    <xf numFmtId="0" fontId="29" fillId="2" borderId="19" xfId="125" quotePrefix="1" applyFont="1" applyFill="1" applyBorder="1" applyAlignment="1">
      <alignment horizontal="center"/>
    </xf>
    <xf numFmtId="0" fontId="29" fillId="2" borderId="19" xfId="0" applyFont="1" applyFill="1" applyBorder="1" applyAlignment="1">
      <alignment horizontal="center"/>
    </xf>
    <xf numFmtId="0" fontId="29" fillId="2" borderId="18" xfId="125" applyFont="1" applyFill="1" applyBorder="1" applyAlignment="1">
      <alignment horizontal="center" wrapText="1"/>
    </xf>
    <xf numFmtId="0" fontId="29" fillId="2" borderId="17" xfId="125" applyFont="1" applyFill="1" applyBorder="1" applyAlignment="1">
      <alignment horizontal="center" wrapText="1"/>
    </xf>
    <xf numFmtId="0" fontId="29" fillId="2" borderId="18" xfId="0" applyFont="1" applyFill="1" applyBorder="1" applyAlignment="1">
      <alignment vertical="top"/>
    </xf>
    <xf numFmtId="0" fontId="30" fillId="0" borderId="17" xfId="0" applyFont="1" applyBorder="1" applyAlignment="1">
      <alignment vertical="top"/>
    </xf>
    <xf numFmtId="0" fontId="46" fillId="2" borderId="1" xfId="0" applyFont="1" applyFill="1" applyBorder="1" applyAlignment="1">
      <alignment horizontal="center" wrapText="1"/>
    </xf>
    <xf numFmtId="0" fontId="46" fillId="2" borderId="2" xfId="0" applyFont="1" applyFill="1" applyBorder="1" applyAlignment="1">
      <alignment horizontal="center" wrapText="1"/>
    </xf>
    <xf numFmtId="0" fontId="46" fillId="2" borderId="3" xfId="0" applyFont="1" applyFill="1" applyBorder="1" applyAlignment="1">
      <alignment horizontal="center" wrapText="1"/>
    </xf>
    <xf numFmtId="0" fontId="29" fillId="2" borderId="1" xfId="0" applyFont="1" applyFill="1" applyBorder="1" applyAlignment="1">
      <alignment horizontal="center" wrapText="1"/>
    </xf>
    <xf numFmtId="0" fontId="29" fillId="2" borderId="2" xfId="0" applyFont="1" applyFill="1" applyBorder="1" applyAlignment="1">
      <alignment horizontal="center" wrapText="1"/>
    </xf>
    <xf numFmtId="0" fontId="29" fillId="2" borderId="3" xfId="0" applyFont="1" applyFill="1" applyBorder="1" applyAlignment="1">
      <alignment horizontal="center" wrapText="1"/>
    </xf>
    <xf numFmtId="3" fontId="50" fillId="2" borderId="1" xfId="0" applyNumberFormat="1" applyFont="1" applyFill="1" applyBorder="1" applyAlignment="1">
      <alignment horizontal="left"/>
    </xf>
    <xf numFmtId="3" fontId="50" fillId="2" borderId="2" xfId="0" applyNumberFormat="1" applyFont="1" applyFill="1" applyBorder="1" applyAlignment="1">
      <alignment horizontal="left"/>
    </xf>
    <xf numFmtId="3" fontId="50" fillId="2" borderId="3" xfId="0" applyNumberFormat="1" applyFont="1" applyFill="1" applyBorder="1" applyAlignment="1">
      <alignment horizontal="left"/>
    </xf>
    <xf numFmtId="0" fontId="29" fillId="2" borderId="2" xfId="125" quotePrefix="1" applyFont="1" applyFill="1" applyBorder="1" applyAlignment="1">
      <alignment horizontal="center"/>
    </xf>
    <xf numFmtId="0" fontId="30" fillId="0" borderId="3" xfId="0" applyFont="1" applyBorder="1" applyAlignment="1">
      <alignment horizontal="center"/>
    </xf>
    <xf numFmtId="0" fontId="50" fillId="2" borderId="19" xfId="0" applyFont="1" applyFill="1" applyBorder="1"/>
    <xf numFmtId="0" fontId="50" fillId="0" borderId="19" xfId="0" applyFont="1" applyBorder="1"/>
    <xf numFmtId="0" fontId="50" fillId="2" borderId="1" xfId="0" applyFont="1" applyFill="1" applyBorder="1" applyAlignment="1">
      <alignment horizontal="left"/>
    </xf>
    <xf numFmtId="0" fontId="50" fillId="2" borderId="2" xfId="0" applyFont="1" applyFill="1" applyBorder="1" applyAlignment="1">
      <alignment horizontal="left"/>
    </xf>
    <xf numFmtId="0" fontId="50" fillId="2" borderId="3" xfId="0" applyFont="1" applyFill="1" applyBorder="1" applyAlignment="1">
      <alignment horizontal="left"/>
    </xf>
    <xf numFmtId="0" fontId="29" fillId="2" borderId="19" xfId="125" applyFont="1" applyFill="1" applyBorder="1" applyAlignment="1">
      <alignment horizontal="center"/>
    </xf>
    <xf numFmtId="0" fontId="29" fillId="2" borderId="19" xfId="125" applyFont="1" applyFill="1" applyBorder="1" applyAlignment="1">
      <alignment horizontal="center" wrapText="1"/>
    </xf>
    <xf numFmtId="0" fontId="46" fillId="2" borderId="19" xfId="0" applyFont="1" applyFill="1" applyBorder="1" applyAlignment="1">
      <alignment vertical="top"/>
    </xf>
    <xf numFmtId="0" fontId="30" fillId="2" borderId="19" xfId="0" applyFont="1" applyFill="1" applyBorder="1" applyAlignment="1">
      <alignment vertical="top"/>
    </xf>
    <xf numFmtId="0" fontId="29" fillId="2" borderId="1" xfId="0" applyFont="1" applyFill="1" applyBorder="1" applyAlignment="1">
      <alignment horizontal="center"/>
    </xf>
    <xf numFmtId="0" fontId="29" fillId="2" borderId="2" xfId="0" applyFont="1" applyFill="1" applyBorder="1" applyAlignment="1">
      <alignment horizontal="center"/>
    </xf>
    <xf numFmtId="0" fontId="29" fillId="2" borderId="3" xfId="0" applyFont="1" applyFill="1" applyBorder="1" applyAlignment="1">
      <alignment horizontal="center"/>
    </xf>
    <xf numFmtId="0" fontId="29" fillId="2" borderId="1" xfId="125" quotePrefix="1" applyFont="1" applyFill="1" applyBorder="1" applyAlignment="1">
      <alignment horizontal="center"/>
    </xf>
    <xf numFmtId="0" fontId="29" fillId="0" borderId="19" xfId="0" applyFont="1" applyBorder="1" applyAlignment="1">
      <alignment horizontal="center" vertical="top"/>
    </xf>
    <xf numFmtId="0" fontId="34" fillId="0" borderId="2" xfId="0" applyFont="1" applyBorder="1" applyAlignment="1">
      <alignment horizontal="center"/>
    </xf>
    <xf numFmtId="0" fontId="34" fillId="0" borderId="3" xfId="0" applyFont="1" applyBorder="1" applyAlignment="1">
      <alignment horizontal="center"/>
    </xf>
    <xf numFmtId="0" fontId="52" fillId="2" borderId="1" xfId="0" applyFont="1" applyFill="1" applyBorder="1" applyAlignment="1">
      <alignment horizontal="center" wrapText="1"/>
    </xf>
    <xf numFmtId="0" fontId="52" fillId="2" borderId="2" xfId="0" applyFont="1" applyFill="1" applyBorder="1" applyAlignment="1">
      <alignment horizontal="center" wrapText="1"/>
    </xf>
    <xf numFmtId="0" fontId="52" fillId="2" borderId="3" xfId="0" applyFont="1" applyFill="1" applyBorder="1" applyAlignment="1">
      <alignment horizontal="center" wrapText="1"/>
    </xf>
    <xf numFmtId="0" fontId="34" fillId="0" borderId="19" xfId="0" applyFont="1" applyBorder="1" applyAlignment="1">
      <alignment horizontal="center"/>
    </xf>
    <xf numFmtId="0" fontId="36" fillId="2" borderId="1" xfId="125" quotePrefix="1" applyFont="1" applyFill="1" applyBorder="1" applyAlignment="1">
      <alignment horizontal="center"/>
    </xf>
    <xf numFmtId="0" fontId="36" fillId="2" borderId="2" xfId="125" quotePrefix="1" applyFont="1" applyFill="1" applyBorder="1" applyAlignment="1">
      <alignment horizontal="center"/>
    </xf>
    <xf numFmtId="0" fontId="36" fillId="2" borderId="3" xfId="125" quotePrefix="1" applyFont="1" applyFill="1" applyBorder="1" applyAlignment="1">
      <alignment horizontal="center"/>
    </xf>
    <xf numFmtId="0" fontId="45" fillId="2" borderId="19" xfId="0" applyFont="1" applyFill="1" applyBorder="1" applyAlignment="1">
      <alignment horizontal="left"/>
    </xf>
    <xf numFmtId="0" fontId="39" fillId="2" borderId="1" xfId="0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/>
    </xf>
    <xf numFmtId="0" fontId="39" fillId="2" borderId="3" xfId="0" applyFont="1" applyFill="1" applyBorder="1" applyAlignment="1">
      <alignment horizontal="center"/>
    </xf>
    <xf numFmtId="3" fontId="53" fillId="0" borderId="1" xfId="0" applyNumberFormat="1" applyFont="1" applyBorder="1" applyAlignment="1">
      <alignment horizontal="left"/>
    </xf>
    <xf numFmtId="3" fontId="53" fillId="0" borderId="2" xfId="0" applyNumberFormat="1" applyFont="1" applyBorder="1" applyAlignment="1">
      <alignment horizontal="left"/>
    </xf>
    <xf numFmtId="3" fontId="53" fillId="0" borderId="3" xfId="0" applyNumberFormat="1" applyFont="1" applyBorder="1" applyAlignment="1">
      <alignment horizontal="left"/>
    </xf>
    <xf numFmtId="0" fontId="39" fillId="0" borderId="19" xfId="125" quotePrefix="1" applyFont="1" applyBorder="1" applyAlignment="1">
      <alignment horizontal="center"/>
    </xf>
    <xf numFmtId="0" fontId="53" fillId="0" borderId="1" xfId="0" applyFont="1" applyBorder="1" applyAlignment="1">
      <alignment horizontal="left"/>
    </xf>
    <xf numFmtId="0" fontId="53" fillId="0" borderId="2" xfId="0" applyFont="1" applyBorder="1" applyAlignment="1">
      <alignment horizontal="left"/>
    </xf>
    <xf numFmtId="0" fontId="53" fillId="0" borderId="3" xfId="0" applyFont="1" applyBorder="1" applyAlignment="1">
      <alignment horizontal="left"/>
    </xf>
    <xf numFmtId="3" fontId="53" fillId="2" borderId="19" xfId="0" applyNumberFormat="1" applyFont="1" applyFill="1" applyBorder="1" applyAlignment="1">
      <alignment horizontal="left"/>
    </xf>
    <xf numFmtId="0" fontId="53" fillId="0" borderId="17" xfId="0" applyFont="1" applyBorder="1"/>
    <xf numFmtId="0" fontId="53" fillId="0" borderId="19" xfId="0" applyFont="1" applyBorder="1"/>
    <xf numFmtId="0" fontId="55" fillId="0" borderId="1" xfId="0" applyFont="1" applyBorder="1" applyAlignment="1">
      <alignment horizontal="center"/>
    </xf>
    <xf numFmtId="0" fontId="55" fillId="0" borderId="2" xfId="0" applyFont="1" applyBorder="1" applyAlignment="1">
      <alignment horizontal="center"/>
    </xf>
    <xf numFmtId="0" fontId="55" fillId="0" borderId="3" xfId="0" applyFont="1" applyBorder="1" applyAlignment="1">
      <alignment horizontal="center"/>
    </xf>
    <xf numFmtId="0" fontId="39" fillId="0" borderId="1" xfId="0" applyFont="1" applyBorder="1" applyAlignment="1">
      <alignment horizontal="center" wrapText="1"/>
    </xf>
    <xf numFmtId="0" fontId="39" fillId="0" borderId="2" xfId="0" applyFont="1" applyBorder="1" applyAlignment="1">
      <alignment horizontal="center" wrapText="1"/>
    </xf>
    <xf numFmtId="0" fontId="39" fillId="0" borderId="3" xfId="0" applyFont="1" applyBorder="1" applyAlignment="1">
      <alignment horizontal="center" wrapText="1"/>
    </xf>
    <xf numFmtId="0" fontId="39" fillId="0" borderId="1" xfId="189" applyFont="1" applyBorder="1" applyAlignment="1">
      <alignment horizontal="center"/>
    </xf>
    <xf numFmtId="0" fontId="40" fillId="0" borderId="2" xfId="0" applyFont="1" applyBorder="1" applyAlignment="1">
      <alignment horizontal="center"/>
    </xf>
    <xf numFmtId="0" fontId="40" fillId="0" borderId="3" xfId="0" applyFont="1" applyBorder="1" applyAlignment="1">
      <alignment horizontal="center"/>
    </xf>
    <xf numFmtId="0" fontId="39" fillId="0" borderId="2" xfId="189" applyFont="1" applyBorder="1" applyAlignment="1">
      <alignment horizontal="center"/>
    </xf>
    <xf numFmtId="0" fontId="39" fillId="0" borderId="3" xfId="189" applyFont="1" applyBorder="1" applyAlignment="1">
      <alignment horizontal="center"/>
    </xf>
    <xf numFmtId="0" fontId="39" fillId="0" borderId="18" xfId="186" applyFont="1" applyBorder="1" applyAlignment="1">
      <alignment vertical="center"/>
    </xf>
    <xf numFmtId="0" fontId="39" fillId="0" borderId="20" xfId="0" applyFont="1" applyBorder="1" applyAlignment="1">
      <alignment vertical="center"/>
    </xf>
    <xf numFmtId="0" fontId="39" fillId="0" borderId="17" xfId="0" applyFont="1" applyBorder="1" applyAlignment="1">
      <alignment vertical="center"/>
    </xf>
    <xf numFmtId="0" fontId="39" fillId="0" borderId="1" xfId="125" quotePrefix="1" applyFont="1" applyBorder="1" applyAlignment="1">
      <alignment horizontal="center"/>
    </xf>
    <xf numFmtId="0" fontId="39" fillId="0" borderId="2" xfId="125" quotePrefix="1" applyFont="1" applyBorder="1" applyAlignment="1">
      <alignment horizontal="center"/>
    </xf>
    <xf numFmtId="0" fontId="39" fillId="0" borderId="3" xfId="125" quotePrefix="1" applyFont="1" applyBorder="1" applyAlignment="1">
      <alignment horizontal="center"/>
    </xf>
    <xf numFmtId="0" fontId="35" fillId="0" borderId="1" xfId="189" applyFont="1" applyBorder="1" applyAlignment="1">
      <alignment horizontal="center"/>
    </xf>
    <xf numFmtId="0" fontId="35" fillId="0" borderId="2" xfId="189" applyFont="1" applyBorder="1" applyAlignment="1">
      <alignment horizontal="center"/>
    </xf>
    <xf numFmtId="0" fontId="35" fillId="0" borderId="3" xfId="189" applyFont="1" applyBorder="1" applyAlignment="1">
      <alignment horizontal="center"/>
    </xf>
    <xf numFmtId="0" fontId="32" fillId="0" borderId="1" xfId="189" applyFont="1" applyBorder="1" applyAlignment="1">
      <alignment horizontal="center"/>
    </xf>
    <xf numFmtId="0" fontId="32" fillId="0" borderId="2" xfId="189" applyFont="1" applyBorder="1" applyAlignment="1">
      <alignment horizontal="center"/>
    </xf>
    <xf numFmtId="0" fontId="32" fillId="0" borderId="3" xfId="189" applyFont="1" applyBorder="1" applyAlignment="1">
      <alignment horizontal="center"/>
    </xf>
    <xf numFmtId="0" fontId="26" fillId="0" borderId="19" xfId="186" applyFont="1" applyBorder="1" applyAlignment="1">
      <alignment vertical="center"/>
    </xf>
    <xf numFmtId="0" fontId="32" fillId="2" borderId="19" xfId="125" quotePrefix="1" applyFont="1" applyFill="1" applyBorder="1" applyAlignment="1">
      <alignment horizontal="center"/>
    </xf>
    <xf numFmtId="0" fontId="26" fillId="0" borderId="1" xfId="189" applyFont="1" applyBorder="1" applyAlignment="1">
      <alignment horizontal="center"/>
    </xf>
    <xf numFmtId="0" fontId="26" fillId="0" borderId="2" xfId="189" applyFont="1" applyBorder="1" applyAlignment="1">
      <alignment horizontal="center"/>
    </xf>
    <xf numFmtId="0" fontId="26" fillId="0" borderId="3" xfId="189" applyFont="1" applyBorder="1" applyAlignment="1">
      <alignment horizontal="center"/>
    </xf>
    <xf numFmtId="176" fontId="46" fillId="2" borderId="1" xfId="0" applyNumberFormat="1" applyFont="1" applyFill="1" applyBorder="1" applyAlignment="1">
      <alignment horizontal="center"/>
    </xf>
    <xf numFmtId="176" fontId="46" fillId="2" borderId="2" xfId="0" applyNumberFormat="1" applyFont="1" applyFill="1" applyBorder="1" applyAlignment="1">
      <alignment horizontal="center"/>
    </xf>
    <xf numFmtId="176" fontId="46" fillId="2" borderId="3" xfId="0" applyNumberFormat="1" applyFont="1" applyFill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29" fillId="0" borderId="3" xfId="0" applyFont="1" applyBorder="1" applyAlignment="1">
      <alignment horizontal="center"/>
    </xf>
    <xf numFmtId="3" fontId="50" fillId="2" borderId="19" xfId="0" applyNumberFormat="1" applyFont="1" applyFill="1" applyBorder="1" applyAlignment="1">
      <alignment horizontal="left"/>
    </xf>
    <xf numFmtId="0" fontId="50" fillId="2" borderId="19" xfId="0" applyFont="1" applyFill="1" applyBorder="1" applyAlignment="1">
      <alignment horizontal="left"/>
    </xf>
    <xf numFmtId="1" fontId="62" fillId="0" borderId="19" xfId="0" applyNumberFormat="1" applyFont="1" applyBorder="1" applyAlignment="1">
      <alignment horizontal="left" vertical="top"/>
    </xf>
    <xf numFmtId="1" fontId="62" fillId="0" borderId="18" xfId="0" applyNumberFormat="1" applyFont="1" applyBorder="1" applyAlignment="1">
      <alignment horizontal="left" vertical="top"/>
    </xf>
    <xf numFmtId="1" fontId="62" fillId="0" borderId="20" xfId="0" applyNumberFormat="1" applyFont="1" applyBorder="1" applyAlignment="1">
      <alignment horizontal="left" vertical="top"/>
    </xf>
    <xf numFmtId="1" fontId="62" fillId="0" borderId="17" xfId="0" applyNumberFormat="1" applyFont="1" applyBorder="1" applyAlignment="1">
      <alignment horizontal="left" vertical="top"/>
    </xf>
    <xf numFmtId="0" fontId="32" fillId="0" borderId="1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43" fillId="0" borderId="3" xfId="0" applyFont="1" applyBorder="1"/>
    <xf numFmtId="0" fontId="25" fillId="0" borderId="1" xfId="0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0" fontId="34" fillId="0" borderId="3" xfId="0" applyFont="1" applyBorder="1"/>
    <xf numFmtId="3" fontId="56" fillId="2" borderId="19" xfId="0" applyNumberFormat="1" applyFont="1" applyFill="1" applyBorder="1" applyAlignment="1">
      <alignment horizontal="left"/>
    </xf>
    <xf numFmtId="0" fontId="56" fillId="0" borderId="19" xfId="0" applyFont="1" applyBorder="1"/>
    <xf numFmtId="0" fontId="30" fillId="0" borderId="19" xfId="0" applyFont="1" applyBorder="1"/>
    <xf numFmtId="0" fontId="56" fillId="2" borderId="19" xfId="0" applyFont="1" applyFill="1" applyBorder="1"/>
    <xf numFmtId="0" fontId="29" fillId="0" borderId="19" xfId="3" applyFont="1" applyBorder="1" applyAlignment="1">
      <alignment horizontal="center" wrapText="1"/>
    </xf>
    <xf numFmtId="0" fontId="29" fillId="2" borderId="19" xfId="3" applyFont="1" applyFill="1" applyBorder="1" applyAlignment="1">
      <alignment horizontal="right" vertical="center" wrapText="1"/>
    </xf>
    <xf numFmtId="0" fontId="36" fillId="0" borderId="19" xfId="0" applyFont="1" applyBorder="1" applyAlignment="1">
      <alignment horizontal="right" wrapText="1"/>
    </xf>
    <xf numFmtId="0" fontId="29" fillId="0" borderId="1" xfId="0" applyFont="1" applyBorder="1" applyAlignment="1">
      <alignment horizontal="right" wrapText="1"/>
    </xf>
    <xf numFmtId="0" fontId="36" fillId="0" borderId="3" xfId="0" applyFont="1" applyBorder="1" applyAlignment="1">
      <alignment horizontal="right" wrapText="1"/>
    </xf>
    <xf numFmtId="0" fontId="29" fillId="0" borderId="1" xfId="3" applyFont="1" applyBorder="1" applyAlignment="1">
      <alignment horizontal="center"/>
    </xf>
    <xf numFmtId="0" fontId="29" fillId="2" borderId="18" xfId="3" applyFont="1" applyFill="1" applyBorder="1" applyAlignment="1">
      <alignment horizontal="center" vertical="top" wrapText="1"/>
    </xf>
    <xf numFmtId="0" fontId="29" fillId="2" borderId="20" xfId="3" applyFont="1" applyFill="1" applyBorder="1" applyAlignment="1">
      <alignment horizontal="center" vertical="top" wrapText="1"/>
    </xf>
    <xf numFmtId="0" fontId="34" fillId="0" borderId="20" xfId="0" applyFont="1" applyBorder="1" applyAlignment="1">
      <alignment horizontal="center" vertical="top" wrapText="1"/>
    </xf>
    <xf numFmtId="0" fontId="34" fillId="0" borderId="17" xfId="0" applyFont="1" applyBorder="1" applyAlignment="1">
      <alignment horizontal="center" vertical="top" wrapText="1"/>
    </xf>
    <xf numFmtId="0" fontId="29" fillId="0" borderId="19" xfId="3" applyFont="1" applyBorder="1" applyAlignment="1">
      <alignment horizontal="center"/>
    </xf>
    <xf numFmtId="0" fontId="29" fillId="0" borderId="19" xfId="0" applyFont="1" applyBorder="1" applyAlignment="1">
      <alignment horizontal="center"/>
    </xf>
    <xf numFmtId="0" fontId="30" fillId="0" borderId="1" xfId="3" applyFont="1" applyBorder="1" applyAlignment="1">
      <alignment horizontal="center"/>
    </xf>
    <xf numFmtId="0" fontId="30" fillId="0" borderId="3" xfId="3" applyFont="1" applyBorder="1" applyAlignment="1">
      <alignment horizontal="center"/>
    </xf>
    <xf numFmtId="0" fontId="29" fillId="2" borderId="17" xfId="3" applyFont="1" applyFill="1" applyBorder="1" applyAlignment="1">
      <alignment horizontal="center" vertical="top" wrapText="1"/>
    </xf>
    <xf numFmtId="0" fontId="32" fillId="2" borderId="19" xfId="3" applyFont="1" applyFill="1" applyBorder="1" applyAlignment="1">
      <alignment vertical="top"/>
    </xf>
    <xf numFmtId="0" fontId="29" fillId="0" borderId="19" xfId="0" applyFont="1" applyBorder="1" applyAlignment="1">
      <alignment vertical="top"/>
    </xf>
    <xf numFmtId="0" fontId="29" fillId="2" borderId="19" xfId="3" applyFont="1" applyFill="1" applyBorder="1" applyAlignment="1">
      <alignment horizontal="center" vertical="top" wrapText="1"/>
    </xf>
    <xf numFmtId="0" fontId="56" fillId="2" borderId="19" xfId="0" applyFont="1" applyFill="1" applyBorder="1" applyAlignment="1">
      <alignment horizontal="left"/>
    </xf>
    <xf numFmtId="0" fontId="57" fillId="2" borderId="1" xfId="0" applyFont="1" applyFill="1" applyBorder="1"/>
    <xf numFmtId="0" fontId="57" fillId="0" borderId="2" xfId="0" applyFont="1" applyBorder="1"/>
    <xf numFmtId="0" fontId="34" fillId="0" borderId="2" xfId="0" applyFont="1" applyBorder="1"/>
    <xf numFmtId="0" fontId="26" fillId="2" borderId="19" xfId="3" applyFont="1" applyFill="1" applyBorder="1" applyAlignment="1">
      <alignment horizontal="right" vertical="center" wrapText="1"/>
    </xf>
    <xf numFmtId="0" fontId="29" fillId="2" borderId="19" xfId="3" applyFont="1" applyFill="1" applyBorder="1" applyAlignment="1">
      <alignment horizontal="center"/>
    </xf>
    <xf numFmtId="0" fontId="29" fillId="2" borderId="1" xfId="3" applyFont="1" applyFill="1" applyBorder="1" applyAlignment="1">
      <alignment horizontal="center"/>
    </xf>
    <xf numFmtId="0" fontId="34" fillId="2" borderId="3" xfId="0" applyFont="1" applyFill="1" applyBorder="1" applyAlignment="1">
      <alignment horizontal="center"/>
    </xf>
    <xf numFmtId="0" fontId="32" fillId="2" borderId="15" xfId="3" applyFont="1" applyFill="1" applyBorder="1" applyAlignment="1">
      <alignment vertical="top"/>
    </xf>
    <xf numFmtId="0" fontId="34" fillId="0" borderId="16" xfId="0" applyFont="1" applyBorder="1" applyAlignment="1">
      <alignment vertical="top"/>
    </xf>
    <xf numFmtId="0" fontId="34" fillId="0" borderId="4" xfId="0" applyFont="1" applyBorder="1" applyAlignment="1">
      <alignment vertical="top"/>
    </xf>
    <xf numFmtId="0" fontId="34" fillId="0" borderId="5" xfId="0" applyFont="1" applyBorder="1" applyAlignment="1">
      <alignment vertical="top"/>
    </xf>
    <xf numFmtId="3" fontId="57" fillId="2" borderId="1" xfId="0" applyNumberFormat="1" applyFont="1" applyFill="1" applyBorder="1" applyAlignment="1">
      <alignment horizontal="left"/>
    </xf>
    <xf numFmtId="3" fontId="57" fillId="2" borderId="2" xfId="0" applyNumberFormat="1" applyFont="1" applyFill="1" applyBorder="1" applyAlignment="1">
      <alignment horizontal="left"/>
    </xf>
    <xf numFmtId="0" fontId="57" fillId="2" borderId="1" xfId="0" applyFont="1" applyFill="1" applyBorder="1" applyAlignment="1">
      <alignment horizontal="left"/>
    </xf>
    <xf numFmtId="0" fontId="57" fillId="2" borderId="3" xfId="0" applyFont="1" applyFill="1" applyBorder="1" applyAlignment="1">
      <alignment horizontal="left"/>
    </xf>
    <xf numFmtId="3" fontId="57" fillId="2" borderId="3" xfId="0" applyNumberFormat="1" applyFont="1" applyFill="1" applyBorder="1" applyAlignment="1">
      <alignment horizontal="left"/>
    </xf>
    <xf numFmtId="0" fontId="35" fillId="2" borderId="1" xfId="0" applyFont="1" applyFill="1" applyBorder="1" applyAlignment="1">
      <alignment horizontal="center"/>
    </xf>
    <xf numFmtId="0" fontId="35" fillId="2" borderId="2" xfId="0" applyFont="1" applyFill="1" applyBorder="1" applyAlignment="1">
      <alignment horizontal="center"/>
    </xf>
    <xf numFmtId="0" fontId="35" fillId="2" borderId="3" xfId="0" applyFont="1" applyFill="1" applyBorder="1" applyAlignment="1">
      <alignment horizontal="center"/>
    </xf>
    <xf numFmtId="0" fontId="42" fillId="2" borderId="1" xfId="0" applyFont="1" applyFill="1" applyBorder="1" applyAlignment="1">
      <alignment horizontal="center"/>
    </xf>
    <xf numFmtId="0" fontId="42" fillId="2" borderId="2" xfId="0" applyFont="1" applyFill="1" applyBorder="1" applyAlignment="1">
      <alignment horizontal="center"/>
    </xf>
    <xf numFmtId="0" fontId="42" fillId="2" borderId="3" xfId="0" applyFont="1" applyFill="1" applyBorder="1" applyAlignment="1">
      <alignment horizontal="center"/>
    </xf>
    <xf numFmtId="0" fontId="36" fillId="2" borderId="1" xfId="0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horizontal="center" vertical="center"/>
    </xf>
    <xf numFmtId="0" fontId="36" fillId="2" borderId="3" xfId="0" applyFont="1" applyFill="1" applyBorder="1" applyAlignment="1">
      <alignment horizontal="center" vertical="center"/>
    </xf>
    <xf numFmtId="0" fontId="59" fillId="2" borderId="1" xfId="0" applyFont="1" applyFill="1" applyBorder="1" applyAlignment="1">
      <alignment horizontal="center"/>
    </xf>
    <xf numFmtId="0" fontId="59" fillId="2" borderId="2" xfId="0" applyFont="1" applyFill="1" applyBorder="1" applyAlignment="1">
      <alignment horizontal="center"/>
    </xf>
    <xf numFmtId="0" fontId="59" fillId="2" borderId="3" xfId="0" applyFont="1" applyFill="1" applyBorder="1" applyAlignment="1">
      <alignment horizontal="center"/>
    </xf>
    <xf numFmtId="0" fontId="59" fillId="0" borderId="1" xfId="0" applyFont="1" applyBorder="1" applyAlignment="1">
      <alignment horizontal="center"/>
    </xf>
    <xf numFmtId="0" fontId="59" fillId="0" borderId="2" xfId="0" applyFont="1" applyBorder="1" applyAlignment="1">
      <alignment horizontal="center"/>
    </xf>
    <xf numFmtId="0" fontId="59" fillId="0" borderId="3" xfId="0" applyFont="1" applyBorder="1" applyAlignment="1">
      <alignment horizontal="center"/>
    </xf>
    <xf numFmtId="0" fontId="45" fillId="0" borderId="19" xfId="0" applyFont="1" applyBorder="1" applyAlignment="1">
      <alignment horizontal="left" wrapText="1"/>
    </xf>
    <xf numFmtId="0" fontId="45" fillId="2" borderId="1" xfId="0" applyFont="1" applyFill="1" applyBorder="1" applyAlignment="1">
      <alignment horizontal="left" vertical="center" wrapText="1"/>
    </xf>
    <xf numFmtId="0" fontId="45" fillId="2" borderId="2" xfId="0" applyFont="1" applyFill="1" applyBorder="1" applyAlignment="1">
      <alignment horizontal="left" vertical="center" wrapText="1"/>
    </xf>
    <xf numFmtId="0" fontId="34" fillId="2" borderId="3" xfId="0" applyFont="1" applyFill="1" applyBorder="1"/>
    <xf numFmtId="0" fontId="36" fillId="2" borderId="19" xfId="0" applyFont="1" applyFill="1" applyBorder="1" applyAlignment="1">
      <alignment horizontal="center" vertical="center"/>
    </xf>
    <xf numFmtId="0" fontId="36" fillId="2" borderId="18" xfId="0" applyFont="1" applyFill="1" applyBorder="1" applyAlignment="1">
      <alignment horizontal="center"/>
    </xf>
    <xf numFmtId="0" fontId="36" fillId="2" borderId="17" xfId="0" applyFont="1" applyFill="1" applyBorder="1" applyAlignment="1">
      <alignment horizontal="center"/>
    </xf>
    <xf numFmtId="0" fontId="36" fillId="0" borderId="18" xfId="0" applyFont="1" applyBorder="1" applyAlignment="1">
      <alignment horizontal="center"/>
    </xf>
    <xf numFmtId="0" fontId="36" fillId="0" borderId="17" xfId="0" applyFont="1" applyBorder="1" applyAlignment="1">
      <alignment horizontal="center"/>
    </xf>
    <xf numFmtId="0" fontId="29" fillId="0" borderId="15" xfId="0" applyFont="1" applyBorder="1" applyAlignment="1">
      <alignment horizontal="center" wrapText="1"/>
    </xf>
    <xf numFmtId="0" fontId="64" fillId="2" borderId="19" xfId="0" applyFont="1" applyFill="1" applyBorder="1"/>
    <xf numFmtId="0" fontId="29" fillId="0" borderId="17" xfId="0" applyFont="1" applyBorder="1" applyAlignment="1">
      <alignment horizontal="center" wrapText="1"/>
    </xf>
    <xf numFmtId="167" fontId="29" fillId="2" borderId="19" xfId="515" applyNumberFormat="1" applyFont="1" applyFill="1" applyBorder="1"/>
    <xf numFmtId="3" fontId="29" fillId="2" borderId="19" xfId="515" applyNumberFormat="1" applyFont="1" applyFill="1" applyBorder="1"/>
    <xf numFmtId="3" fontId="26" fillId="0" borderId="19" xfId="0" applyNumberFormat="1" applyFont="1" applyBorder="1"/>
    <xf numFmtId="3" fontId="26" fillId="2" borderId="19" xfId="0" applyNumberFormat="1" applyFont="1" applyFill="1" applyBorder="1"/>
    <xf numFmtId="167" fontId="26" fillId="2" borderId="19" xfId="515" applyNumberFormat="1" applyFont="1" applyFill="1" applyBorder="1"/>
    <xf numFmtId="0" fontId="26" fillId="0" borderId="19" xfId="0" applyFont="1" applyBorder="1"/>
    <xf numFmtId="0" fontId="25" fillId="0" borderId="19" xfId="0" applyFont="1" applyBorder="1"/>
    <xf numFmtId="0" fontId="30" fillId="0" borderId="19" xfId="0" applyFont="1" applyBorder="1" applyAlignment="1">
      <alignment horizontal="right"/>
    </xf>
    <xf numFmtId="0" fontId="30" fillId="2" borderId="19" xfId="0" applyFont="1" applyFill="1" applyBorder="1" applyAlignment="1">
      <alignment horizontal="left" vertical="center"/>
    </xf>
    <xf numFmtId="3" fontId="30" fillId="2" borderId="17" xfId="0" applyNumberFormat="1" applyFont="1" applyFill="1" applyBorder="1"/>
    <xf numFmtId="0" fontId="36" fillId="2" borderId="19" xfId="125" applyFont="1" applyFill="1" applyBorder="1" applyAlignment="1">
      <alignment horizontal="left"/>
    </xf>
    <xf numFmtId="0" fontId="30" fillId="2" borderId="19" xfId="125" applyFont="1" applyFill="1" applyBorder="1" applyAlignment="1">
      <alignment horizontal="left"/>
    </xf>
    <xf numFmtId="0" fontId="29" fillId="0" borderId="18" xfId="125" applyFont="1" applyBorder="1" applyAlignment="1">
      <alignment horizontal="center" wrapText="1"/>
    </xf>
    <xf numFmtId="0" fontId="29" fillId="0" borderId="17" xfId="125" applyFont="1" applyBorder="1" applyAlignment="1">
      <alignment horizontal="center" wrapText="1"/>
    </xf>
    <xf numFmtId="0" fontId="30" fillId="2" borderId="18" xfId="125" applyFont="1" applyFill="1" applyBorder="1" applyAlignment="1">
      <alignment horizontal="center" wrapText="1"/>
    </xf>
    <xf numFmtId="0" fontId="30" fillId="2" borderId="17" xfId="125" applyFont="1" applyFill="1" applyBorder="1" applyAlignment="1">
      <alignment horizontal="center" wrapText="1"/>
    </xf>
    <xf numFmtId="167" fontId="29" fillId="2" borderId="19" xfId="0" applyNumberFormat="1" applyFont="1" applyFill="1" applyBorder="1"/>
    <xf numFmtId="178" fontId="30" fillId="2" borderId="19" xfId="515" applyNumberFormat="1" applyFont="1" applyFill="1" applyBorder="1"/>
    <xf numFmtId="167" fontId="29" fillId="0" borderId="19" xfId="515" applyNumberFormat="1" applyFont="1" applyFill="1" applyBorder="1" applyAlignment="1"/>
    <xf numFmtId="0" fontId="30" fillId="2" borderId="19" xfId="125" applyFont="1" applyFill="1" applyBorder="1" applyAlignment="1">
      <alignment horizontal="center" wrapText="1"/>
    </xf>
    <xf numFmtId="0" fontId="30" fillId="2" borderId="1" xfId="125" applyFont="1" applyFill="1" applyBorder="1" applyAlignment="1">
      <alignment horizontal="center" wrapText="1"/>
    </xf>
    <xf numFmtId="3" fontId="29" fillId="2" borderId="19" xfId="515" applyNumberFormat="1" applyFont="1" applyFill="1" applyBorder="1" applyAlignment="1">
      <alignment horizontal="right"/>
    </xf>
    <xf numFmtId="167" fontId="30" fillId="2" borderId="19" xfId="0" applyNumberFormat="1" applyFont="1" applyFill="1" applyBorder="1"/>
    <xf numFmtId="167" fontId="29" fillId="2" borderId="19" xfId="515" applyNumberFormat="1" applyFont="1" applyFill="1" applyBorder="1" applyAlignment="1"/>
    <xf numFmtId="0" fontId="49" fillId="0" borderId="19" xfId="125" applyFont="1" applyBorder="1" applyAlignment="1">
      <alignment horizontal="center" wrapText="1"/>
    </xf>
    <xf numFmtId="3" fontId="49" fillId="0" borderId="19" xfId="189" applyNumberFormat="1" applyFont="1" applyBorder="1"/>
    <xf numFmtId="0" fontId="49" fillId="0" borderId="19" xfId="189" applyFont="1" applyBorder="1"/>
    <xf numFmtId="167" fontId="49" fillId="0" borderId="19" xfId="515" applyNumberFormat="1" applyFont="1" applyBorder="1"/>
    <xf numFmtId="167" fontId="46" fillId="0" borderId="19" xfId="515" applyNumberFormat="1" applyFont="1" applyBorder="1"/>
    <xf numFmtId="167" fontId="32" fillId="0" borderId="19" xfId="515" applyNumberFormat="1" applyFont="1" applyBorder="1"/>
    <xf numFmtId="3" fontId="49" fillId="0" borderId="0" xfId="189" applyNumberFormat="1" applyFont="1"/>
    <xf numFmtId="3" fontId="49" fillId="0" borderId="19" xfId="515" applyNumberFormat="1" applyFont="1" applyFill="1" applyBorder="1"/>
    <xf numFmtId="3" fontId="49" fillId="0" borderId="2" xfId="189" applyNumberFormat="1" applyFont="1" applyBorder="1"/>
    <xf numFmtId="167" fontId="46" fillId="0" borderId="19" xfId="515" applyNumberFormat="1" applyFont="1" applyFill="1" applyBorder="1"/>
    <xf numFmtId="3" fontId="29" fillId="2" borderId="19" xfId="189" applyNumberFormat="1" applyFont="1" applyFill="1" applyBorder="1"/>
    <xf numFmtId="167" fontId="29" fillId="0" borderId="19" xfId="189" applyNumberFormat="1" applyFont="1" applyBorder="1"/>
    <xf numFmtId="0" fontId="62" fillId="0" borderId="19" xfId="0" applyFont="1" applyBorder="1" applyAlignment="1">
      <alignment wrapText="1"/>
    </xf>
    <xf numFmtId="0" fontId="65" fillId="0" borderId="19" xfId="0" applyFont="1" applyBorder="1" applyAlignment="1">
      <alignment horizontal="center"/>
    </xf>
    <xf numFmtId="0" fontId="65" fillId="0" borderId="19" xfId="0" applyFont="1" applyBorder="1"/>
    <xf numFmtId="0" fontId="62" fillId="0" borderId="19" xfId="0" applyFont="1" applyBorder="1"/>
    <xf numFmtId="0" fontId="62" fillId="0" borderId="19" xfId="0" applyFont="1" applyBorder="1" applyAlignment="1">
      <alignment horizontal="center"/>
    </xf>
    <xf numFmtId="0" fontId="62" fillId="0" borderId="19" xfId="0" applyFont="1" applyBorder="1" applyAlignment="1">
      <alignment horizontal="right" vertical="center"/>
    </xf>
    <xf numFmtId="0" fontId="62" fillId="0" borderId="19" xfId="0" applyFont="1" applyBorder="1" applyAlignment="1">
      <alignment horizontal="center"/>
    </xf>
    <xf numFmtId="0" fontId="62" fillId="0" borderId="19" xfId="0" applyFont="1" applyBorder="1" applyAlignment="1">
      <alignment horizontal="center" wrapText="1"/>
    </xf>
    <xf numFmtId="0" fontId="62" fillId="0" borderId="19" xfId="0" applyFont="1" applyBorder="1" applyAlignment="1">
      <alignment horizontal="center" wrapText="1"/>
    </xf>
    <xf numFmtId="0" fontId="62" fillId="0" borderId="19" xfId="0" applyFont="1" applyBorder="1" applyAlignment="1">
      <alignment horizontal="left" vertical="center"/>
    </xf>
    <xf numFmtId="0" fontId="62" fillId="0" borderId="19" xfId="0" applyFont="1" applyBorder="1" applyAlignment="1">
      <alignment vertical="top"/>
    </xf>
    <xf numFmtId="0" fontId="62" fillId="0" borderId="19" xfId="0" applyFont="1" applyBorder="1" applyAlignment="1">
      <alignment horizontal="center" vertical="top" wrapText="1"/>
    </xf>
    <xf numFmtId="179" fontId="62" fillId="0" borderId="19" xfId="0" applyNumberFormat="1" applyFont="1" applyBorder="1" applyAlignment="1">
      <alignment horizontal="center" vertical="top"/>
    </xf>
    <xf numFmtId="0" fontId="62" fillId="0" borderId="19" xfId="0" applyFont="1" applyBorder="1" applyAlignment="1">
      <alignment horizontal="left"/>
    </xf>
    <xf numFmtId="3" fontId="62" fillId="0" borderId="19" xfId="0" applyNumberFormat="1" applyFont="1" applyBorder="1" applyAlignment="1">
      <alignment horizontal="left"/>
    </xf>
    <xf numFmtId="3" fontId="63" fillId="0" borderId="19" xfId="515" applyNumberFormat="1" applyFont="1" applyFill="1" applyBorder="1" applyAlignment="1">
      <alignment horizontal="right"/>
    </xf>
    <xf numFmtId="167" fontId="66" fillId="0" borderId="19" xfId="515" applyNumberFormat="1" applyFont="1" applyBorder="1"/>
    <xf numFmtId="3" fontId="62" fillId="0" borderId="19" xfId="0" applyNumberFormat="1" applyFont="1" applyBorder="1" applyAlignment="1">
      <alignment horizontal="center"/>
    </xf>
    <xf numFmtId="0" fontId="62" fillId="0" borderId="19" xfId="0" applyFont="1" applyBorder="1" applyAlignment="1">
      <alignment horizontal="left"/>
    </xf>
    <xf numFmtId="0" fontId="62" fillId="0" borderId="19" xfId="0" applyFont="1" applyBorder="1" applyAlignment="1">
      <alignment horizontal="left" vertical="top"/>
    </xf>
    <xf numFmtId="0" fontId="62" fillId="0" borderId="19" xfId="0" applyFont="1" applyBorder="1" applyAlignment="1">
      <alignment horizontal="left" vertical="top"/>
    </xf>
    <xf numFmtId="3" fontId="63" fillId="0" borderId="19" xfId="85" applyNumberFormat="1" applyFont="1" applyFill="1" applyBorder="1" applyAlignment="1">
      <alignment horizontal="right"/>
    </xf>
    <xf numFmtId="0" fontId="62" fillId="0" borderId="19" xfId="0" applyFont="1" applyBorder="1" applyAlignment="1">
      <alignment horizontal="center" vertical="top"/>
    </xf>
    <xf numFmtId="167" fontId="63" fillId="0" borderId="19" xfId="515" applyNumberFormat="1" applyFont="1" applyFill="1" applyBorder="1" applyAlignment="1">
      <alignment horizontal="right"/>
    </xf>
    <xf numFmtId="175" fontId="63" fillId="0" borderId="19" xfId="85" applyNumberFormat="1" applyFont="1" applyFill="1" applyBorder="1"/>
    <xf numFmtId="37" fontId="63" fillId="0" borderId="19" xfId="85" applyNumberFormat="1" applyFont="1" applyFill="1" applyBorder="1"/>
    <xf numFmtId="3" fontId="12" fillId="0" borderId="19" xfId="0" applyNumberFormat="1" applyFont="1" applyBorder="1"/>
    <xf numFmtId="1" fontId="63" fillId="0" borderId="19" xfId="0" applyNumberFormat="1" applyFont="1" applyBorder="1"/>
    <xf numFmtId="168" fontId="34" fillId="0" borderId="19" xfId="70" applyNumberFormat="1" applyFont="1" applyFill="1" applyBorder="1"/>
    <xf numFmtId="43" fontId="63" fillId="0" borderId="19" xfId="515" applyFont="1" applyBorder="1"/>
    <xf numFmtId="0" fontId="63" fillId="0" borderId="19" xfId="0" applyFont="1" applyBorder="1" applyAlignment="1">
      <alignment horizontal="left"/>
    </xf>
    <xf numFmtId="43" fontId="63" fillId="0" borderId="19" xfId="0" applyNumberFormat="1" applyFont="1" applyBorder="1"/>
    <xf numFmtId="0" fontId="29" fillId="0" borderId="3" xfId="3" applyFont="1" applyBorder="1" applyAlignment="1">
      <alignment horizontal="center"/>
    </xf>
    <xf numFmtId="3" fontId="29" fillId="0" borderId="2" xfId="3" applyNumberFormat="1" applyFont="1" applyBorder="1" applyAlignment="1">
      <alignment horizontal="right"/>
    </xf>
    <xf numFmtId="0" fontId="29" fillId="2" borderId="3" xfId="3" applyFont="1" applyFill="1" applyBorder="1" applyAlignment="1">
      <alignment horizontal="center"/>
    </xf>
    <xf numFmtId="3" fontId="29" fillId="0" borderId="19" xfId="3" applyNumberFormat="1" applyFont="1" applyBorder="1" applyAlignment="1">
      <alignment horizontal="right" wrapText="1"/>
    </xf>
    <xf numFmtId="3" fontId="29" fillId="0" borderId="1" xfId="3" applyNumberFormat="1" applyFont="1" applyBorder="1" applyAlignment="1">
      <alignment horizontal="left" wrapText="1"/>
    </xf>
    <xf numFmtId="3" fontId="29" fillId="0" borderId="2" xfId="3" applyNumberFormat="1" applyFont="1" applyBorder="1" applyAlignment="1">
      <alignment horizontal="right" wrapText="1"/>
    </xf>
    <xf numFmtId="3" fontId="29" fillId="0" borderId="3" xfId="3" applyNumberFormat="1" applyFont="1" applyBorder="1" applyAlignment="1">
      <alignment horizontal="right" wrapText="1"/>
    </xf>
  </cellXfs>
  <cellStyles count="527">
    <cellStyle name="20% - Accent1 2" xfId="6" xr:uid="{00000000-0005-0000-0000-000000000000}"/>
    <cellStyle name="20% - Accent1 3" xfId="7" xr:uid="{00000000-0005-0000-0000-000001000000}"/>
    <cellStyle name="20% - Accent2 2" xfId="8" xr:uid="{00000000-0005-0000-0000-000002000000}"/>
    <cellStyle name="20% - Accent2 3" xfId="9" xr:uid="{00000000-0005-0000-0000-000003000000}"/>
    <cellStyle name="20% - Accent3 2" xfId="10" xr:uid="{00000000-0005-0000-0000-000004000000}"/>
    <cellStyle name="20% - Accent3 3" xfId="11" xr:uid="{00000000-0005-0000-0000-000005000000}"/>
    <cellStyle name="20% - Accent4 2" xfId="12" xr:uid="{00000000-0005-0000-0000-000006000000}"/>
    <cellStyle name="20% - Accent4 3" xfId="13" xr:uid="{00000000-0005-0000-0000-000007000000}"/>
    <cellStyle name="20% - Accent5 2" xfId="14" xr:uid="{00000000-0005-0000-0000-000008000000}"/>
    <cellStyle name="20% - Accent5 3" xfId="15" xr:uid="{00000000-0005-0000-0000-000009000000}"/>
    <cellStyle name="20% - Accent6 2" xfId="16" xr:uid="{00000000-0005-0000-0000-00000A000000}"/>
    <cellStyle name="20% - Accent6 3" xfId="17" xr:uid="{00000000-0005-0000-0000-00000B000000}"/>
    <cellStyle name="40% - Accent1 2" xfId="18" xr:uid="{00000000-0005-0000-0000-00000C000000}"/>
    <cellStyle name="40% - Accent1 3" xfId="19" xr:uid="{00000000-0005-0000-0000-00000D000000}"/>
    <cellStyle name="40% - Accent2 2" xfId="20" xr:uid="{00000000-0005-0000-0000-00000E000000}"/>
    <cellStyle name="40% - Accent2 3" xfId="21" xr:uid="{00000000-0005-0000-0000-00000F000000}"/>
    <cellStyle name="40% - Accent3 2" xfId="22" xr:uid="{00000000-0005-0000-0000-000010000000}"/>
    <cellStyle name="40% - Accent3 3" xfId="23" xr:uid="{00000000-0005-0000-0000-000011000000}"/>
    <cellStyle name="40% - Accent4 2" xfId="24" xr:uid="{00000000-0005-0000-0000-000012000000}"/>
    <cellStyle name="40% - Accent4 3" xfId="25" xr:uid="{00000000-0005-0000-0000-000013000000}"/>
    <cellStyle name="40% - Accent5 2" xfId="26" xr:uid="{00000000-0005-0000-0000-000014000000}"/>
    <cellStyle name="40% - Accent5 3" xfId="27" xr:uid="{00000000-0005-0000-0000-000015000000}"/>
    <cellStyle name="40% - Accent6 2" xfId="28" xr:uid="{00000000-0005-0000-0000-000016000000}"/>
    <cellStyle name="40% - Accent6 3" xfId="29" xr:uid="{00000000-0005-0000-0000-000017000000}"/>
    <cellStyle name="60% - Accent1 2" xfId="30" xr:uid="{00000000-0005-0000-0000-000018000000}"/>
    <cellStyle name="60% - Accent1 3" xfId="31" xr:uid="{00000000-0005-0000-0000-000019000000}"/>
    <cellStyle name="60% - Accent2 2" xfId="32" xr:uid="{00000000-0005-0000-0000-00001A000000}"/>
    <cellStyle name="60% - Accent2 3" xfId="33" xr:uid="{00000000-0005-0000-0000-00001B000000}"/>
    <cellStyle name="60% - Accent3 2" xfId="34" xr:uid="{00000000-0005-0000-0000-00001C000000}"/>
    <cellStyle name="60% - Accent3 3" xfId="35" xr:uid="{00000000-0005-0000-0000-00001D000000}"/>
    <cellStyle name="60% - Accent4 2" xfId="36" xr:uid="{00000000-0005-0000-0000-00001E000000}"/>
    <cellStyle name="60% - Accent4 3" xfId="37" xr:uid="{00000000-0005-0000-0000-00001F000000}"/>
    <cellStyle name="60% - Accent5 2" xfId="38" xr:uid="{00000000-0005-0000-0000-000020000000}"/>
    <cellStyle name="60% - Accent5 3" xfId="39" xr:uid="{00000000-0005-0000-0000-000021000000}"/>
    <cellStyle name="60% - Accent6 2" xfId="40" xr:uid="{00000000-0005-0000-0000-000022000000}"/>
    <cellStyle name="60% - Accent6 3" xfId="41" xr:uid="{00000000-0005-0000-0000-000023000000}"/>
    <cellStyle name="Accent1 2" xfId="42" xr:uid="{00000000-0005-0000-0000-000024000000}"/>
    <cellStyle name="Accent1 3" xfId="43" xr:uid="{00000000-0005-0000-0000-000025000000}"/>
    <cellStyle name="Accent2 2" xfId="44" xr:uid="{00000000-0005-0000-0000-000026000000}"/>
    <cellStyle name="Accent2 3" xfId="45" xr:uid="{00000000-0005-0000-0000-000027000000}"/>
    <cellStyle name="Accent3 2" xfId="46" xr:uid="{00000000-0005-0000-0000-000028000000}"/>
    <cellStyle name="Accent3 3" xfId="47" xr:uid="{00000000-0005-0000-0000-000029000000}"/>
    <cellStyle name="Accent4 2" xfId="48" xr:uid="{00000000-0005-0000-0000-00002A000000}"/>
    <cellStyle name="Accent4 3" xfId="49" xr:uid="{00000000-0005-0000-0000-00002B000000}"/>
    <cellStyle name="Accent5 2" xfId="50" xr:uid="{00000000-0005-0000-0000-00002C000000}"/>
    <cellStyle name="Accent5 3" xfId="51" xr:uid="{00000000-0005-0000-0000-00002D000000}"/>
    <cellStyle name="Accent6 2" xfId="52" xr:uid="{00000000-0005-0000-0000-00002E000000}"/>
    <cellStyle name="Accent6 3" xfId="53" xr:uid="{00000000-0005-0000-0000-00002F000000}"/>
    <cellStyle name="Bad 2" xfId="54" xr:uid="{00000000-0005-0000-0000-000030000000}"/>
    <cellStyle name="Bad 3" xfId="55" xr:uid="{00000000-0005-0000-0000-000031000000}"/>
    <cellStyle name="Calculation 2" xfId="56" xr:uid="{00000000-0005-0000-0000-000032000000}"/>
    <cellStyle name="Calculation 2 2" xfId="435" xr:uid="{00000000-0005-0000-0000-000033000000}"/>
    <cellStyle name="Calculation 2 3" xfId="454" xr:uid="{00000000-0005-0000-0000-000034000000}"/>
    <cellStyle name="Calculation 3" xfId="57" xr:uid="{00000000-0005-0000-0000-000035000000}"/>
    <cellStyle name="Calculation 3 2" xfId="436" xr:uid="{00000000-0005-0000-0000-000036000000}"/>
    <cellStyle name="Calculation 3 3" xfId="453" xr:uid="{00000000-0005-0000-0000-000037000000}"/>
    <cellStyle name="Check Cell 2" xfId="58" xr:uid="{00000000-0005-0000-0000-000038000000}"/>
    <cellStyle name="Check Cell 3" xfId="59" xr:uid="{00000000-0005-0000-0000-000039000000}"/>
    <cellStyle name="Comma" xfId="515" builtinId="3"/>
    <cellStyle name="Comma 10" xfId="60" xr:uid="{00000000-0005-0000-0000-00003B000000}"/>
    <cellStyle name="Comma 11" xfId="61" xr:uid="{00000000-0005-0000-0000-00003C000000}"/>
    <cellStyle name="Comma 12" xfId="62" xr:uid="{00000000-0005-0000-0000-00003D000000}"/>
    <cellStyle name="Comma 13" xfId="63" xr:uid="{00000000-0005-0000-0000-00003E000000}"/>
    <cellStyle name="Comma 14" xfId="64" xr:uid="{00000000-0005-0000-0000-00003F000000}"/>
    <cellStyle name="Comma 14 2" xfId="429" xr:uid="{00000000-0005-0000-0000-000040000000}"/>
    <cellStyle name="Comma 15" xfId="65" xr:uid="{00000000-0005-0000-0000-000041000000}"/>
    <cellStyle name="Comma 15 2" xfId="430" xr:uid="{00000000-0005-0000-0000-000042000000}"/>
    <cellStyle name="Comma 16" xfId="66" xr:uid="{00000000-0005-0000-0000-000043000000}"/>
    <cellStyle name="Comma 17" xfId="67" xr:uid="{00000000-0005-0000-0000-000044000000}"/>
    <cellStyle name="Comma 18" xfId="68" xr:uid="{00000000-0005-0000-0000-000045000000}"/>
    <cellStyle name="Comma 18 2" xfId="431" xr:uid="{00000000-0005-0000-0000-000046000000}"/>
    <cellStyle name="Comma 19" xfId="69" xr:uid="{00000000-0005-0000-0000-000047000000}"/>
    <cellStyle name="Comma 19 2" xfId="458" xr:uid="{00000000-0005-0000-0000-000048000000}"/>
    <cellStyle name="Comma 19 3" xfId="517" xr:uid="{00000000-0005-0000-0000-000049000000}"/>
    <cellStyle name="Comma 2" xfId="70" xr:uid="{00000000-0005-0000-0000-00004A000000}"/>
    <cellStyle name="Comma 2 10" xfId="421" xr:uid="{00000000-0005-0000-0000-00004B000000}"/>
    <cellStyle name="Comma 2 11" xfId="426" xr:uid="{00000000-0005-0000-0000-00004C000000}"/>
    <cellStyle name="Comma 2 12" xfId="422" xr:uid="{00000000-0005-0000-0000-00004D000000}"/>
    <cellStyle name="Comma 2 13" xfId="459" xr:uid="{00000000-0005-0000-0000-00004E000000}"/>
    <cellStyle name="Comma 2 2" xfId="71" xr:uid="{00000000-0005-0000-0000-00004F000000}"/>
    <cellStyle name="Comma 2 2 2" xfId="72" xr:uid="{00000000-0005-0000-0000-000050000000}"/>
    <cellStyle name="Comma 2 2 2 2" xfId="238" xr:uid="{00000000-0005-0000-0000-000051000000}"/>
    <cellStyle name="Comma 2 2 2 3" xfId="239" xr:uid="{00000000-0005-0000-0000-000052000000}"/>
    <cellStyle name="Comma 2 2 2 4" xfId="240" xr:uid="{00000000-0005-0000-0000-000053000000}"/>
    <cellStyle name="Comma 2 2 2 5" xfId="241" xr:uid="{00000000-0005-0000-0000-000054000000}"/>
    <cellStyle name="Comma 2 2 3" xfId="242" xr:uid="{00000000-0005-0000-0000-000055000000}"/>
    <cellStyle name="Comma 2 2 3 2" xfId="479" xr:uid="{00000000-0005-0000-0000-000056000000}"/>
    <cellStyle name="Comma 2 2 4" xfId="243" xr:uid="{00000000-0005-0000-0000-000057000000}"/>
    <cellStyle name="Comma 2 2 4 2" xfId="480" xr:uid="{00000000-0005-0000-0000-000058000000}"/>
    <cellStyle name="Comma 2 2 5" xfId="244" xr:uid="{00000000-0005-0000-0000-000059000000}"/>
    <cellStyle name="Comma 2 2 5 2" xfId="481" xr:uid="{00000000-0005-0000-0000-00005A000000}"/>
    <cellStyle name="Comma 2 3" xfId="73" xr:uid="{00000000-0005-0000-0000-00005B000000}"/>
    <cellStyle name="Comma 2 3 2" xfId="460" xr:uid="{00000000-0005-0000-0000-00005C000000}"/>
    <cellStyle name="Comma 2 4" xfId="245" xr:uid="{00000000-0005-0000-0000-00005D000000}"/>
    <cellStyle name="Comma 2 4 2" xfId="482" xr:uid="{00000000-0005-0000-0000-00005E000000}"/>
    <cellStyle name="Comma 2 5" xfId="246" xr:uid="{00000000-0005-0000-0000-00005F000000}"/>
    <cellStyle name="Comma 2 5 2" xfId="483" xr:uid="{00000000-0005-0000-0000-000060000000}"/>
    <cellStyle name="Comma 2 6" xfId="247" xr:uid="{00000000-0005-0000-0000-000061000000}"/>
    <cellStyle name="Comma 2 6 2" xfId="484" xr:uid="{00000000-0005-0000-0000-000062000000}"/>
    <cellStyle name="Comma 2 7" xfId="248" xr:uid="{00000000-0005-0000-0000-000063000000}"/>
    <cellStyle name="Comma 2 7 2" xfId="485" xr:uid="{00000000-0005-0000-0000-000064000000}"/>
    <cellStyle name="Comma 2 8" xfId="409" xr:uid="{00000000-0005-0000-0000-000065000000}"/>
    <cellStyle name="Comma 2 9" xfId="414" xr:uid="{00000000-0005-0000-0000-000066000000}"/>
    <cellStyle name="Comma 20" xfId="74" xr:uid="{00000000-0005-0000-0000-000067000000}"/>
    <cellStyle name="Comma 20 2" xfId="461" xr:uid="{00000000-0005-0000-0000-000068000000}"/>
    <cellStyle name="Comma 21" xfId="75" xr:uid="{00000000-0005-0000-0000-000069000000}"/>
    <cellStyle name="Comma 21 2" xfId="462" xr:uid="{00000000-0005-0000-0000-00006A000000}"/>
    <cellStyle name="Comma 22" xfId="76" xr:uid="{00000000-0005-0000-0000-00006B000000}"/>
    <cellStyle name="Comma 22 2" xfId="463" xr:uid="{00000000-0005-0000-0000-00006C000000}"/>
    <cellStyle name="Comma 23" xfId="77" xr:uid="{00000000-0005-0000-0000-00006D000000}"/>
    <cellStyle name="Comma 24" xfId="78" xr:uid="{00000000-0005-0000-0000-00006E000000}"/>
    <cellStyle name="Comma 25" xfId="79" xr:uid="{00000000-0005-0000-0000-00006F000000}"/>
    <cellStyle name="Comma 26" xfId="80" xr:uid="{00000000-0005-0000-0000-000070000000}"/>
    <cellStyle name="Comma 26 2" xfId="81" xr:uid="{00000000-0005-0000-0000-000071000000}"/>
    <cellStyle name="Comma 26 3" xfId="82" xr:uid="{00000000-0005-0000-0000-000072000000}"/>
    <cellStyle name="Comma 26 3 2" xfId="464" xr:uid="{00000000-0005-0000-0000-000073000000}"/>
    <cellStyle name="Comma 26 4" xfId="237" xr:uid="{00000000-0005-0000-0000-000074000000}"/>
    <cellStyle name="Comma 26 4 2" xfId="478" xr:uid="{00000000-0005-0000-0000-000075000000}"/>
    <cellStyle name="Comma 26 5" xfId="249" xr:uid="{00000000-0005-0000-0000-000076000000}"/>
    <cellStyle name="Comma 26 5 2" xfId="486" xr:uid="{00000000-0005-0000-0000-000077000000}"/>
    <cellStyle name="Comma 27" xfId="83" xr:uid="{00000000-0005-0000-0000-000078000000}"/>
    <cellStyle name="Comma 27 2" xfId="250" xr:uid="{00000000-0005-0000-0000-000079000000}"/>
    <cellStyle name="Comma 27 2 2" xfId="487" xr:uid="{00000000-0005-0000-0000-00007A000000}"/>
    <cellStyle name="Comma 27 3" xfId="251" xr:uid="{00000000-0005-0000-0000-00007B000000}"/>
    <cellStyle name="Comma 27 3 2" xfId="488" xr:uid="{00000000-0005-0000-0000-00007C000000}"/>
    <cellStyle name="Comma 27 4" xfId="252" xr:uid="{00000000-0005-0000-0000-00007D000000}"/>
    <cellStyle name="Comma 27 4 2" xfId="489" xr:uid="{00000000-0005-0000-0000-00007E000000}"/>
    <cellStyle name="Comma 27 5" xfId="253" xr:uid="{00000000-0005-0000-0000-00007F000000}"/>
    <cellStyle name="Comma 27 5 2" xfId="490" xr:uid="{00000000-0005-0000-0000-000080000000}"/>
    <cellStyle name="Comma 27 6" xfId="427" xr:uid="{00000000-0005-0000-0000-000081000000}"/>
    <cellStyle name="Comma 27 6 2" xfId="512" xr:uid="{00000000-0005-0000-0000-000082000000}"/>
    <cellStyle name="Comma 27 7" xfId="465" xr:uid="{00000000-0005-0000-0000-000083000000}"/>
    <cellStyle name="Comma 28" xfId="84" xr:uid="{00000000-0005-0000-0000-000084000000}"/>
    <cellStyle name="Comma 28 2" xfId="254" xr:uid="{00000000-0005-0000-0000-000085000000}"/>
    <cellStyle name="Comma 28 2 2" xfId="491" xr:uid="{00000000-0005-0000-0000-000086000000}"/>
    <cellStyle name="Comma 28 3" xfId="255" xr:uid="{00000000-0005-0000-0000-000087000000}"/>
    <cellStyle name="Comma 28 3 2" xfId="492" xr:uid="{00000000-0005-0000-0000-000088000000}"/>
    <cellStyle name="Comma 28 4" xfId="256" xr:uid="{00000000-0005-0000-0000-000089000000}"/>
    <cellStyle name="Comma 28 4 2" xfId="493" xr:uid="{00000000-0005-0000-0000-00008A000000}"/>
    <cellStyle name="Comma 28 5" xfId="257" xr:uid="{00000000-0005-0000-0000-00008B000000}"/>
    <cellStyle name="Comma 28 5 2" xfId="494" xr:uid="{00000000-0005-0000-0000-00008C000000}"/>
    <cellStyle name="Comma 28 6" xfId="466" xr:uid="{00000000-0005-0000-0000-00008D000000}"/>
    <cellStyle name="Comma 29" xfId="236" xr:uid="{00000000-0005-0000-0000-00008E000000}"/>
    <cellStyle name="Comma 29 2" xfId="258" xr:uid="{00000000-0005-0000-0000-00008F000000}"/>
    <cellStyle name="Comma 29 2 2" xfId="495" xr:uid="{00000000-0005-0000-0000-000090000000}"/>
    <cellStyle name="Comma 29 3" xfId="259" xr:uid="{00000000-0005-0000-0000-000091000000}"/>
    <cellStyle name="Comma 29 3 2" xfId="496" xr:uid="{00000000-0005-0000-0000-000092000000}"/>
    <cellStyle name="Comma 29 4" xfId="260" xr:uid="{00000000-0005-0000-0000-000093000000}"/>
    <cellStyle name="Comma 29 4 2" xfId="497" xr:uid="{00000000-0005-0000-0000-000094000000}"/>
    <cellStyle name="Comma 29 5" xfId="261" xr:uid="{00000000-0005-0000-0000-000095000000}"/>
    <cellStyle name="Comma 29 5 2" xfId="498" xr:uid="{00000000-0005-0000-0000-000096000000}"/>
    <cellStyle name="Comma 29 6" xfId="477" xr:uid="{00000000-0005-0000-0000-000097000000}"/>
    <cellStyle name="Comma 3" xfId="85" xr:uid="{00000000-0005-0000-0000-000098000000}"/>
    <cellStyle name="Comma 3 2" xfId="2" xr:uid="{00000000-0005-0000-0000-000099000000}"/>
    <cellStyle name="Comma 3 2 2" xfId="412" xr:uid="{00000000-0005-0000-0000-00009A000000}"/>
    <cellStyle name="Comma 3 2 2 2" xfId="508" xr:uid="{00000000-0005-0000-0000-00009B000000}"/>
    <cellStyle name="Comma 3 2 2 3" xfId="521" xr:uid="{00000000-0005-0000-0000-00009C000000}"/>
    <cellStyle name="Comma 3 2 3" xfId="423" xr:uid="{00000000-0005-0000-0000-00009D000000}"/>
    <cellStyle name="Comma 3 2 3 2" xfId="509" xr:uid="{00000000-0005-0000-0000-00009E000000}"/>
    <cellStyle name="Comma 3 2 3 3" xfId="522" xr:uid="{00000000-0005-0000-0000-00009F000000}"/>
    <cellStyle name="Comma 3 2 4" xfId="425" xr:uid="{00000000-0005-0000-0000-0000A0000000}"/>
    <cellStyle name="Comma 3 2 4 2" xfId="511" xr:uid="{00000000-0005-0000-0000-0000A1000000}"/>
    <cellStyle name="Comma 3 2 4 3" xfId="524" xr:uid="{00000000-0005-0000-0000-0000A2000000}"/>
    <cellStyle name="Comma 3 2 5" xfId="424" xr:uid="{00000000-0005-0000-0000-0000A3000000}"/>
    <cellStyle name="Comma 3 2 5 2" xfId="510" xr:uid="{00000000-0005-0000-0000-0000A4000000}"/>
    <cellStyle name="Comma 3 2 5 3" xfId="523" xr:uid="{00000000-0005-0000-0000-0000A5000000}"/>
    <cellStyle name="Comma 3 2 6" xfId="457" xr:uid="{00000000-0005-0000-0000-0000A6000000}"/>
    <cellStyle name="Comma 3 2 7" xfId="516" xr:uid="{00000000-0005-0000-0000-0000A7000000}"/>
    <cellStyle name="Comma 30" xfId="411" xr:uid="{00000000-0005-0000-0000-0000A8000000}"/>
    <cellStyle name="Comma 30 2" xfId="507" xr:uid="{00000000-0005-0000-0000-0000A9000000}"/>
    <cellStyle name="Comma 31" xfId="262" xr:uid="{00000000-0005-0000-0000-0000AA000000}"/>
    <cellStyle name="Comma 31 2" xfId="499" xr:uid="{00000000-0005-0000-0000-0000AB000000}"/>
    <cellStyle name="Comma 32" xfId="455" xr:uid="{00000000-0005-0000-0000-0000AC000000}"/>
    <cellStyle name="Comma 32 2" xfId="513" xr:uid="{00000000-0005-0000-0000-0000AD000000}"/>
    <cellStyle name="Comma 32 3" xfId="525" xr:uid="{00000000-0005-0000-0000-0000AE000000}"/>
    <cellStyle name="Comma 33" xfId="514" xr:uid="{00000000-0005-0000-0000-0000AF000000}"/>
    <cellStyle name="Comma 34" xfId="526" xr:uid="{00000000-0005-0000-0000-0000B0000000}"/>
    <cellStyle name="Comma 4" xfId="86" xr:uid="{00000000-0005-0000-0000-0000B1000000}"/>
    <cellStyle name="Comma 4 2" xfId="87" xr:uid="{00000000-0005-0000-0000-0000B2000000}"/>
    <cellStyle name="Comma 4 2 2" xfId="468" xr:uid="{00000000-0005-0000-0000-0000B3000000}"/>
    <cellStyle name="Comma 4 3" xfId="263" xr:uid="{00000000-0005-0000-0000-0000B4000000}"/>
    <cellStyle name="Comma 4 3 2" xfId="500" xr:uid="{00000000-0005-0000-0000-0000B5000000}"/>
    <cellStyle name="Comma 4 4" xfId="264" xr:uid="{00000000-0005-0000-0000-0000B6000000}"/>
    <cellStyle name="Comma 4 4 2" xfId="501" xr:uid="{00000000-0005-0000-0000-0000B7000000}"/>
    <cellStyle name="Comma 4 5" xfId="265" xr:uid="{00000000-0005-0000-0000-0000B8000000}"/>
    <cellStyle name="Comma 4 5 2" xfId="502" xr:uid="{00000000-0005-0000-0000-0000B9000000}"/>
    <cellStyle name="Comma 4 6" xfId="467" xr:uid="{00000000-0005-0000-0000-0000BA000000}"/>
    <cellStyle name="Comma 5" xfId="88" xr:uid="{00000000-0005-0000-0000-0000BB000000}"/>
    <cellStyle name="Comma 5 2" xfId="89" xr:uid="{00000000-0005-0000-0000-0000BC000000}"/>
    <cellStyle name="Comma 5 2 2" xfId="470" xr:uid="{00000000-0005-0000-0000-0000BD000000}"/>
    <cellStyle name="Comma 5 3" xfId="266" xr:uid="{00000000-0005-0000-0000-0000BE000000}"/>
    <cellStyle name="Comma 5 3 2" xfId="503" xr:uid="{00000000-0005-0000-0000-0000BF000000}"/>
    <cellStyle name="Comma 5 4" xfId="267" xr:uid="{00000000-0005-0000-0000-0000C0000000}"/>
    <cellStyle name="Comma 5 4 2" xfId="504" xr:uid="{00000000-0005-0000-0000-0000C1000000}"/>
    <cellStyle name="Comma 5 5" xfId="268" xr:uid="{00000000-0005-0000-0000-0000C2000000}"/>
    <cellStyle name="Comma 5 5 2" xfId="505" xr:uid="{00000000-0005-0000-0000-0000C3000000}"/>
    <cellStyle name="Comma 5 6" xfId="469" xr:uid="{00000000-0005-0000-0000-0000C4000000}"/>
    <cellStyle name="Comma 6" xfId="90" xr:uid="{00000000-0005-0000-0000-0000C5000000}"/>
    <cellStyle name="Comma 6 2" xfId="410" xr:uid="{00000000-0005-0000-0000-0000C6000000}"/>
    <cellStyle name="Comma 6 2 2" xfId="506" xr:uid="{00000000-0005-0000-0000-0000C7000000}"/>
    <cellStyle name="Comma 7" xfId="91" xr:uid="{00000000-0005-0000-0000-0000C8000000}"/>
    <cellStyle name="Comma 8" xfId="92" xr:uid="{00000000-0005-0000-0000-0000C9000000}"/>
    <cellStyle name="Comma 9" xfId="93" xr:uid="{00000000-0005-0000-0000-0000CA000000}"/>
    <cellStyle name="Comma 9 2" xfId="94" xr:uid="{00000000-0005-0000-0000-0000CB000000}"/>
    <cellStyle name="Comma 9 3" xfId="95" xr:uid="{00000000-0005-0000-0000-0000CC000000}"/>
    <cellStyle name="Comma 9 3 2" xfId="472" xr:uid="{00000000-0005-0000-0000-0000CD000000}"/>
    <cellStyle name="Comma 9 3 3" xfId="519" xr:uid="{00000000-0005-0000-0000-0000CE000000}"/>
    <cellStyle name="Comma 9 4" xfId="471" xr:uid="{00000000-0005-0000-0000-0000CF000000}"/>
    <cellStyle name="Comma 9 5" xfId="518" xr:uid="{00000000-0005-0000-0000-0000D0000000}"/>
    <cellStyle name="Currency 10" xfId="96" xr:uid="{00000000-0005-0000-0000-0000D1000000}"/>
    <cellStyle name="Currency 10 2" xfId="432" xr:uid="{00000000-0005-0000-0000-0000D2000000}"/>
    <cellStyle name="Currency 2" xfId="97" xr:uid="{00000000-0005-0000-0000-0000D3000000}"/>
    <cellStyle name="Currency 2 2" xfId="473" xr:uid="{00000000-0005-0000-0000-0000D4000000}"/>
    <cellStyle name="Currency 2 3" xfId="520" xr:uid="{00000000-0005-0000-0000-0000D5000000}"/>
    <cellStyle name="Currency 3" xfId="98" xr:uid="{00000000-0005-0000-0000-0000D6000000}"/>
    <cellStyle name="Currency 3 2" xfId="474" xr:uid="{00000000-0005-0000-0000-0000D7000000}"/>
    <cellStyle name="Currency 4" xfId="99" xr:uid="{00000000-0005-0000-0000-0000D8000000}"/>
    <cellStyle name="Currency 4 2" xfId="475" xr:uid="{00000000-0005-0000-0000-0000D9000000}"/>
    <cellStyle name="Currency 5" xfId="100" xr:uid="{00000000-0005-0000-0000-0000DA000000}"/>
    <cellStyle name="Currency 6" xfId="101" xr:uid="{00000000-0005-0000-0000-0000DB000000}"/>
    <cellStyle name="Currency 6 2" xfId="433" xr:uid="{00000000-0005-0000-0000-0000DC000000}"/>
    <cellStyle name="Currency 7" xfId="102" xr:uid="{00000000-0005-0000-0000-0000DD000000}"/>
    <cellStyle name="Currency 7 2" xfId="476" xr:uid="{00000000-0005-0000-0000-0000DE000000}"/>
    <cellStyle name="Currency 8" xfId="103" xr:uid="{00000000-0005-0000-0000-0000DF000000}"/>
    <cellStyle name="Currency 9" xfId="104" xr:uid="{00000000-0005-0000-0000-0000E0000000}"/>
    <cellStyle name="Currency 9 2" xfId="434" xr:uid="{00000000-0005-0000-0000-0000E1000000}"/>
    <cellStyle name="Explanatory Text 2" xfId="105" xr:uid="{00000000-0005-0000-0000-0000E2000000}"/>
    <cellStyle name="Explanatory Text 3" xfId="106" xr:uid="{00000000-0005-0000-0000-0000E3000000}"/>
    <cellStyle name="F5" xfId="107" xr:uid="{00000000-0005-0000-0000-0000E4000000}"/>
    <cellStyle name="Good 2" xfId="108" xr:uid="{00000000-0005-0000-0000-0000E5000000}"/>
    <cellStyle name="Good 3" xfId="109" xr:uid="{00000000-0005-0000-0000-0000E6000000}"/>
    <cellStyle name="Heading 1 2" xfId="110" xr:uid="{00000000-0005-0000-0000-0000E7000000}"/>
    <cellStyle name="Heading 1 3" xfId="111" xr:uid="{00000000-0005-0000-0000-0000E8000000}"/>
    <cellStyle name="Heading 2 2" xfId="112" xr:uid="{00000000-0005-0000-0000-0000E9000000}"/>
    <cellStyle name="Heading 2 3" xfId="113" xr:uid="{00000000-0005-0000-0000-0000EA000000}"/>
    <cellStyle name="Heading 3 2" xfId="114" xr:uid="{00000000-0005-0000-0000-0000EB000000}"/>
    <cellStyle name="Heading 3 3" xfId="115" xr:uid="{00000000-0005-0000-0000-0000EC000000}"/>
    <cellStyle name="Heading 4 2" xfId="116" xr:uid="{00000000-0005-0000-0000-0000ED000000}"/>
    <cellStyle name="Heading 4 3" xfId="117" xr:uid="{00000000-0005-0000-0000-0000EE000000}"/>
    <cellStyle name="Input 2" xfId="118" xr:uid="{00000000-0005-0000-0000-0000EF000000}"/>
    <cellStyle name="Input 2 2" xfId="437" xr:uid="{00000000-0005-0000-0000-0000F0000000}"/>
    <cellStyle name="Input 2 3" xfId="452" xr:uid="{00000000-0005-0000-0000-0000F1000000}"/>
    <cellStyle name="Input 3" xfId="119" xr:uid="{00000000-0005-0000-0000-0000F2000000}"/>
    <cellStyle name="Input 3 2" xfId="438" xr:uid="{00000000-0005-0000-0000-0000F3000000}"/>
    <cellStyle name="Input 3 3" xfId="442" xr:uid="{00000000-0005-0000-0000-0000F4000000}"/>
    <cellStyle name="Linked Cell 2" xfId="120" xr:uid="{00000000-0005-0000-0000-0000F5000000}"/>
    <cellStyle name="Linked Cell 3" xfId="121" xr:uid="{00000000-0005-0000-0000-0000F6000000}"/>
    <cellStyle name="Neutral 2" xfId="122" xr:uid="{00000000-0005-0000-0000-0000F7000000}"/>
    <cellStyle name="Neutral 3" xfId="123" xr:uid="{00000000-0005-0000-0000-0000F8000000}"/>
    <cellStyle name="Normal" xfId="0" builtinId="0"/>
    <cellStyle name="Normal 10" xfId="124" xr:uid="{00000000-0005-0000-0000-0000FA000000}"/>
    <cellStyle name="Normal 10 2" xfId="125" xr:uid="{00000000-0005-0000-0000-0000FB000000}"/>
    <cellStyle name="Normal 10 2 2" xfId="126" xr:uid="{00000000-0005-0000-0000-0000FC000000}"/>
    <cellStyle name="Normal 10 2 3" xfId="269" xr:uid="{00000000-0005-0000-0000-0000FD000000}"/>
    <cellStyle name="Normal 10 2 4" xfId="270" xr:uid="{00000000-0005-0000-0000-0000FE000000}"/>
    <cellStyle name="Normal 10 2 5" xfId="271" xr:uid="{00000000-0005-0000-0000-0000FF000000}"/>
    <cellStyle name="Normal 10 3" xfId="127" xr:uid="{00000000-0005-0000-0000-000000010000}"/>
    <cellStyle name="Normal 10 4" xfId="272" xr:uid="{00000000-0005-0000-0000-000001010000}"/>
    <cellStyle name="Normal 10 5" xfId="273" xr:uid="{00000000-0005-0000-0000-000002010000}"/>
    <cellStyle name="Normal 10 6" xfId="274" xr:uid="{00000000-0005-0000-0000-000003010000}"/>
    <cellStyle name="Normal 11" xfId="128" xr:uid="{00000000-0005-0000-0000-000004010000}"/>
    <cellStyle name="Normal 11 2" xfId="129" xr:uid="{00000000-0005-0000-0000-000005010000}"/>
    <cellStyle name="Normal 11 3" xfId="275" xr:uid="{00000000-0005-0000-0000-000006010000}"/>
    <cellStyle name="Normal 11 4" xfId="276" xr:uid="{00000000-0005-0000-0000-000007010000}"/>
    <cellStyle name="Normal 11 5" xfId="277" xr:uid="{00000000-0005-0000-0000-000008010000}"/>
    <cellStyle name="Normal 12" xfId="3" xr:uid="{00000000-0005-0000-0000-000009010000}"/>
    <cellStyle name="Normal 12 2" xfId="4" xr:uid="{00000000-0005-0000-0000-00000A010000}"/>
    <cellStyle name="Normal 13" xfId="130" xr:uid="{00000000-0005-0000-0000-00000B010000}"/>
    <cellStyle name="Normal 13 2" xfId="131" xr:uid="{00000000-0005-0000-0000-00000C010000}"/>
    <cellStyle name="Normal 13 3" xfId="278" xr:uid="{00000000-0005-0000-0000-00000D010000}"/>
    <cellStyle name="Normal 13 4" xfId="279" xr:uid="{00000000-0005-0000-0000-00000E010000}"/>
    <cellStyle name="Normal 13 5" xfId="280" xr:uid="{00000000-0005-0000-0000-00000F010000}"/>
    <cellStyle name="Normal 13 6" xfId="281" xr:uid="{00000000-0005-0000-0000-000010010000}"/>
    <cellStyle name="Normal 14" xfId="132" xr:uid="{00000000-0005-0000-0000-000011010000}"/>
    <cellStyle name="Normal 14 2" xfId="133" xr:uid="{00000000-0005-0000-0000-000012010000}"/>
    <cellStyle name="Normal 14 3" xfId="282" xr:uid="{00000000-0005-0000-0000-000013010000}"/>
    <cellStyle name="Normal 14 4" xfId="283" xr:uid="{00000000-0005-0000-0000-000014010000}"/>
    <cellStyle name="Normal 14 5" xfId="284" xr:uid="{00000000-0005-0000-0000-000015010000}"/>
    <cellStyle name="Normal 15" xfId="134" xr:uid="{00000000-0005-0000-0000-000016010000}"/>
    <cellStyle name="Normal 15 2" xfId="135" xr:uid="{00000000-0005-0000-0000-000017010000}"/>
    <cellStyle name="Normal 15 3" xfId="285" xr:uid="{00000000-0005-0000-0000-000018010000}"/>
    <cellStyle name="Normal 15 4" xfId="286" xr:uid="{00000000-0005-0000-0000-000019010000}"/>
    <cellStyle name="Normal 15 5" xfId="287" xr:uid="{00000000-0005-0000-0000-00001A010000}"/>
    <cellStyle name="Normal 16" xfId="136" xr:uid="{00000000-0005-0000-0000-00001B010000}"/>
    <cellStyle name="Normal 16 2" xfId="137" xr:uid="{00000000-0005-0000-0000-00001C010000}"/>
    <cellStyle name="Normal 16 3" xfId="288" xr:uid="{00000000-0005-0000-0000-00001D010000}"/>
    <cellStyle name="Normal 16 4" xfId="289" xr:uid="{00000000-0005-0000-0000-00001E010000}"/>
    <cellStyle name="Normal 16 5" xfId="290" xr:uid="{00000000-0005-0000-0000-00001F010000}"/>
    <cellStyle name="Normal 17" xfId="138" xr:uid="{00000000-0005-0000-0000-000020010000}"/>
    <cellStyle name="Normal 17 2" xfId="139" xr:uid="{00000000-0005-0000-0000-000021010000}"/>
    <cellStyle name="Normal 17 3" xfId="291" xr:uid="{00000000-0005-0000-0000-000022010000}"/>
    <cellStyle name="Normal 17 4" xfId="292" xr:uid="{00000000-0005-0000-0000-000023010000}"/>
    <cellStyle name="Normal 17 5" xfId="293" xr:uid="{00000000-0005-0000-0000-000024010000}"/>
    <cellStyle name="Normal 18" xfId="140" xr:uid="{00000000-0005-0000-0000-000025010000}"/>
    <cellStyle name="Normal 18 2" xfId="141" xr:uid="{00000000-0005-0000-0000-000026010000}"/>
    <cellStyle name="Normal 18 3" xfId="294" xr:uid="{00000000-0005-0000-0000-000027010000}"/>
    <cellStyle name="Normal 18 4" xfId="295" xr:uid="{00000000-0005-0000-0000-000028010000}"/>
    <cellStyle name="Normal 18 5" xfId="296" xr:uid="{00000000-0005-0000-0000-000029010000}"/>
    <cellStyle name="Normal 19" xfId="142" xr:uid="{00000000-0005-0000-0000-00002A010000}"/>
    <cellStyle name="Normal 19 2" xfId="143" xr:uid="{00000000-0005-0000-0000-00002B010000}"/>
    <cellStyle name="Normal 19 3" xfId="297" xr:uid="{00000000-0005-0000-0000-00002C010000}"/>
    <cellStyle name="Normal 19 4" xfId="298" xr:uid="{00000000-0005-0000-0000-00002D010000}"/>
    <cellStyle name="Normal 19 5" xfId="299" xr:uid="{00000000-0005-0000-0000-00002E010000}"/>
    <cellStyle name="Normal 2" xfId="144" xr:uid="{00000000-0005-0000-0000-00002F010000}"/>
    <cellStyle name="Normal 2 2" xfId="145" xr:uid="{00000000-0005-0000-0000-000030010000}"/>
    <cellStyle name="Normal 2 2 2" xfId="146" xr:uid="{00000000-0005-0000-0000-000031010000}"/>
    <cellStyle name="Normal 2 2 3" xfId="300" xr:uid="{00000000-0005-0000-0000-000032010000}"/>
    <cellStyle name="Normal 2 2 4" xfId="301" xr:uid="{00000000-0005-0000-0000-000033010000}"/>
    <cellStyle name="Normal 2 2 5" xfId="302" xr:uid="{00000000-0005-0000-0000-000034010000}"/>
    <cellStyle name="Normal 2 3" xfId="147" xr:uid="{00000000-0005-0000-0000-000035010000}"/>
    <cellStyle name="Normal 2 3 2" xfId="148" xr:uid="{00000000-0005-0000-0000-000036010000}"/>
    <cellStyle name="Normal 2 3 2 2" xfId="149" xr:uid="{00000000-0005-0000-0000-000037010000}"/>
    <cellStyle name="Normal 2 3 2 2 2" xfId="150" xr:uid="{00000000-0005-0000-0000-000038010000}"/>
    <cellStyle name="Normal 2 3 2 2 3" xfId="303" xr:uid="{00000000-0005-0000-0000-000039010000}"/>
    <cellStyle name="Normal 2 3 2 2 4" xfId="304" xr:uid="{00000000-0005-0000-0000-00003A010000}"/>
    <cellStyle name="Normal 2 3 2 2 5" xfId="305" xr:uid="{00000000-0005-0000-0000-00003B010000}"/>
    <cellStyle name="Normal 2 3 2 3" xfId="151" xr:uid="{00000000-0005-0000-0000-00003C010000}"/>
    <cellStyle name="Normal 2 3 2 3 2" xfId="152" xr:uid="{00000000-0005-0000-0000-00003D010000}"/>
    <cellStyle name="Normal 2 3 2 3 3" xfId="306" xr:uid="{00000000-0005-0000-0000-00003E010000}"/>
    <cellStyle name="Normal 2 3 2 3 4" xfId="307" xr:uid="{00000000-0005-0000-0000-00003F010000}"/>
    <cellStyle name="Normal 2 3 2 3 5" xfId="308" xr:uid="{00000000-0005-0000-0000-000040010000}"/>
    <cellStyle name="Normal 2 3 2 4" xfId="153" xr:uid="{00000000-0005-0000-0000-000041010000}"/>
    <cellStyle name="Normal 2 3 2 5" xfId="309" xr:uid="{00000000-0005-0000-0000-000042010000}"/>
    <cellStyle name="Normal 2 3 2 6" xfId="310" xr:uid="{00000000-0005-0000-0000-000043010000}"/>
    <cellStyle name="Normal 2 3 2 7" xfId="311" xr:uid="{00000000-0005-0000-0000-000044010000}"/>
    <cellStyle name="Normal 2 3 3" xfId="154" xr:uid="{00000000-0005-0000-0000-000045010000}"/>
    <cellStyle name="Normal 2 3 3 2" xfId="155" xr:uid="{00000000-0005-0000-0000-000046010000}"/>
    <cellStyle name="Normal 2 3 3 3" xfId="312" xr:uid="{00000000-0005-0000-0000-000047010000}"/>
    <cellStyle name="Normal 2 3 3 4" xfId="313" xr:uid="{00000000-0005-0000-0000-000048010000}"/>
    <cellStyle name="Normal 2 3 3 5" xfId="314" xr:uid="{00000000-0005-0000-0000-000049010000}"/>
    <cellStyle name="Normal 2 3 4" xfId="156" xr:uid="{00000000-0005-0000-0000-00004A010000}"/>
    <cellStyle name="Normal 2 3 4 2" xfId="157" xr:uid="{00000000-0005-0000-0000-00004B010000}"/>
    <cellStyle name="Normal 2 3 4 2 2" xfId="158" xr:uid="{00000000-0005-0000-0000-00004C010000}"/>
    <cellStyle name="Normal 2 3 4 2 2 2" xfId="5" xr:uid="{00000000-0005-0000-0000-00004D010000}"/>
    <cellStyle name="Normal 2 3 4 2 2 2 2" xfId="415" xr:uid="{00000000-0005-0000-0000-00004E010000}"/>
    <cellStyle name="Normal 2 3 4 2 2 2 2 2" xfId="416" xr:uid="{00000000-0005-0000-0000-00004F010000}"/>
    <cellStyle name="Normal 2 3 4 2 2 2 3" xfId="417" xr:uid="{00000000-0005-0000-0000-000050010000}"/>
    <cellStyle name="Normal 2 3 4 2 2 2 4" xfId="418" xr:uid="{00000000-0005-0000-0000-000051010000}"/>
    <cellStyle name="Normal 2 3 4 3" xfId="159" xr:uid="{00000000-0005-0000-0000-000052010000}"/>
    <cellStyle name="Normal 2 3 4 4" xfId="315" xr:uid="{00000000-0005-0000-0000-000053010000}"/>
    <cellStyle name="Normal 2 3 4 5" xfId="316" xr:uid="{00000000-0005-0000-0000-000054010000}"/>
    <cellStyle name="Normal 2 3 5" xfId="160" xr:uid="{00000000-0005-0000-0000-000055010000}"/>
    <cellStyle name="Normal 2 3 6" xfId="317" xr:uid="{00000000-0005-0000-0000-000056010000}"/>
    <cellStyle name="Normal 2 3 7" xfId="318" xr:uid="{00000000-0005-0000-0000-000057010000}"/>
    <cellStyle name="Normal 2 3 8" xfId="319" xr:uid="{00000000-0005-0000-0000-000058010000}"/>
    <cellStyle name="Normal 2 4" xfId="161" xr:uid="{00000000-0005-0000-0000-000059010000}"/>
    <cellStyle name="Normal 2 5" xfId="162" xr:uid="{00000000-0005-0000-0000-00005A010000}"/>
    <cellStyle name="Normal 2 5 2" xfId="320" xr:uid="{00000000-0005-0000-0000-00005B010000}"/>
    <cellStyle name="Normal 2 5 3" xfId="321" xr:uid="{00000000-0005-0000-0000-00005C010000}"/>
    <cellStyle name="Normal 2 5 4" xfId="322" xr:uid="{00000000-0005-0000-0000-00005D010000}"/>
    <cellStyle name="Normal 2 5 5" xfId="323" xr:uid="{00000000-0005-0000-0000-00005E010000}"/>
    <cellStyle name="Normal 20" xfId="163" xr:uid="{00000000-0005-0000-0000-00005F010000}"/>
    <cellStyle name="Normal 20 2" xfId="164" xr:uid="{00000000-0005-0000-0000-000060010000}"/>
    <cellStyle name="Normal 20 3" xfId="324" xr:uid="{00000000-0005-0000-0000-000061010000}"/>
    <cellStyle name="Normal 20 4" xfId="325" xr:uid="{00000000-0005-0000-0000-000062010000}"/>
    <cellStyle name="Normal 20 5" xfId="326" xr:uid="{00000000-0005-0000-0000-000063010000}"/>
    <cellStyle name="Normal 21" xfId="165" xr:uid="{00000000-0005-0000-0000-000064010000}"/>
    <cellStyle name="Normal 21 2" xfId="166" xr:uid="{00000000-0005-0000-0000-000065010000}"/>
    <cellStyle name="Normal 21 3" xfId="327" xr:uid="{00000000-0005-0000-0000-000066010000}"/>
    <cellStyle name="Normal 21 4" xfId="328" xr:uid="{00000000-0005-0000-0000-000067010000}"/>
    <cellStyle name="Normal 21 5" xfId="329" xr:uid="{00000000-0005-0000-0000-000068010000}"/>
    <cellStyle name="Normal 22" xfId="167" xr:uid="{00000000-0005-0000-0000-000069010000}"/>
    <cellStyle name="Normal 22 2" xfId="168" xr:uid="{00000000-0005-0000-0000-00006A010000}"/>
    <cellStyle name="Normal 22 3" xfId="330" xr:uid="{00000000-0005-0000-0000-00006B010000}"/>
    <cellStyle name="Normal 22 4" xfId="331" xr:uid="{00000000-0005-0000-0000-00006C010000}"/>
    <cellStyle name="Normal 22 5" xfId="332" xr:uid="{00000000-0005-0000-0000-00006D010000}"/>
    <cellStyle name="Normal 23" xfId="169" xr:uid="{00000000-0005-0000-0000-00006E010000}"/>
    <cellStyle name="Normal 23 2" xfId="170" xr:uid="{00000000-0005-0000-0000-00006F010000}"/>
    <cellStyle name="Normal 23 3" xfId="333" xr:uid="{00000000-0005-0000-0000-000070010000}"/>
    <cellStyle name="Normal 23 4" xfId="334" xr:uid="{00000000-0005-0000-0000-000071010000}"/>
    <cellStyle name="Normal 23 5" xfId="335" xr:uid="{00000000-0005-0000-0000-000072010000}"/>
    <cellStyle name="Normal 24" xfId="171" xr:uid="{00000000-0005-0000-0000-000073010000}"/>
    <cellStyle name="Normal 24 2" xfId="172" xr:uid="{00000000-0005-0000-0000-000074010000}"/>
    <cellStyle name="Normal 24 3" xfId="336" xr:uid="{00000000-0005-0000-0000-000075010000}"/>
    <cellStyle name="Normal 24 4" xfId="337" xr:uid="{00000000-0005-0000-0000-000076010000}"/>
    <cellStyle name="Normal 24 5" xfId="338" xr:uid="{00000000-0005-0000-0000-000077010000}"/>
    <cellStyle name="Normal 25" xfId="173" xr:uid="{00000000-0005-0000-0000-000078010000}"/>
    <cellStyle name="Normal 25 2" xfId="174" xr:uid="{00000000-0005-0000-0000-000079010000}"/>
    <cellStyle name="Normal 25 3" xfId="339" xr:uid="{00000000-0005-0000-0000-00007A010000}"/>
    <cellStyle name="Normal 25 4" xfId="340" xr:uid="{00000000-0005-0000-0000-00007B010000}"/>
    <cellStyle name="Normal 25 5" xfId="341" xr:uid="{00000000-0005-0000-0000-00007C010000}"/>
    <cellStyle name="Normal 26" xfId="175" xr:uid="{00000000-0005-0000-0000-00007D010000}"/>
    <cellStyle name="Normal 26 2" xfId="176" xr:uid="{00000000-0005-0000-0000-00007E010000}"/>
    <cellStyle name="Normal 26 3" xfId="342" xr:uid="{00000000-0005-0000-0000-00007F010000}"/>
    <cellStyle name="Normal 26 4" xfId="343" xr:uid="{00000000-0005-0000-0000-000080010000}"/>
    <cellStyle name="Normal 26 5" xfId="344" xr:uid="{00000000-0005-0000-0000-000081010000}"/>
    <cellStyle name="Normal 27" xfId="177" xr:uid="{00000000-0005-0000-0000-000082010000}"/>
    <cellStyle name="Normal 27 2" xfId="178" xr:uid="{00000000-0005-0000-0000-000083010000}"/>
    <cellStyle name="Normal 27 3" xfId="345" xr:uid="{00000000-0005-0000-0000-000084010000}"/>
    <cellStyle name="Normal 27 4" xfId="346" xr:uid="{00000000-0005-0000-0000-000085010000}"/>
    <cellStyle name="Normal 27 5" xfId="347" xr:uid="{00000000-0005-0000-0000-000086010000}"/>
    <cellStyle name="Normal 28" xfId="179" xr:uid="{00000000-0005-0000-0000-000087010000}"/>
    <cellStyle name="Normal 29" xfId="180" xr:uid="{00000000-0005-0000-0000-000088010000}"/>
    <cellStyle name="Normal 29 2" xfId="181" xr:uid="{00000000-0005-0000-0000-000089010000}"/>
    <cellStyle name="Normal 29 3" xfId="348" xr:uid="{00000000-0005-0000-0000-00008A010000}"/>
    <cellStyle name="Normal 29 4" xfId="349" xr:uid="{00000000-0005-0000-0000-00008B010000}"/>
    <cellStyle name="Normal 29 5" xfId="350" xr:uid="{00000000-0005-0000-0000-00008C010000}"/>
    <cellStyle name="Normal 3" xfId="182" xr:uid="{00000000-0005-0000-0000-00008D010000}"/>
    <cellStyle name="Normal 3 2" xfId="183" xr:uid="{00000000-0005-0000-0000-00008E010000}"/>
    <cellStyle name="Normal 3 2 2" xfId="184" xr:uid="{00000000-0005-0000-0000-00008F010000}"/>
    <cellStyle name="Normal 30" xfId="185" xr:uid="{00000000-0005-0000-0000-000090010000}"/>
    <cellStyle name="Normal 30 2" xfId="1" xr:uid="{00000000-0005-0000-0000-000091010000}"/>
    <cellStyle name="Normal 30 3" xfId="351" xr:uid="{00000000-0005-0000-0000-000092010000}"/>
    <cellStyle name="Normal 30 4" xfId="352" xr:uid="{00000000-0005-0000-0000-000093010000}"/>
    <cellStyle name="Normal 30 5" xfId="353" xr:uid="{00000000-0005-0000-0000-000094010000}"/>
    <cellStyle name="Normal 31" xfId="186" xr:uid="{00000000-0005-0000-0000-000095010000}"/>
    <cellStyle name="Normal 31 2" xfId="187" xr:uid="{00000000-0005-0000-0000-000096010000}"/>
    <cellStyle name="Normal 31 3" xfId="354" xr:uid="{00000000-0005-0000-0000-000097010000}"/>
    <cellStyle name="Normal 31 4" xfId="355" xr:uid="{00000000-0005-0000-0000-000098010000}"/>
    <cellStyle name="Normal 31 5" xfId="356" xr:uid="{00000000-0005-0000-0000-000099010000}"/>
    <cellStyle name="Normal 32" xfId="188" xr:uid="{00000000-0005-0000-0000-00009A010000}"/>
    <cellStyle name="Normal 32 2" xfId="235" xr:uid="{00000000-0005-0000-0000-00009B010000}"/>
    <cellStyle name="Normal 32 3" xfId="357" xr:uid="{00000000-0005-0000-0000-00009C010000}"/>
    <cellStyle name="Normal 32 4" xfId="358" xr:uid="{00000000-0005-0000-0000-00009D010000}"/>
    <cellStyle name="Normal 32 5" xfId="359" xr:uid="{00000000-0005-0000-0000-00009E010000}"/>
    <cellStyle name="Normal 33" xfId="189" xr:uid="{00000000-0005-0000-0000-00009F010000}"/>
    <cellStyle name="Normal 33 2" xfId="360" xr:uid="{00000000-0005-0000-0000-0000A0010000}"/>
    <cellStyle name="Normal 33 3" xfId="361" xr:uid="{00000000-0005-0000-0000-0000A1010000}"/>
    <cellStyle name="Normal 33 4" xfId="362" xr:uid="{00000000-0005-0000-0000-0000A2010000}"/>
    <cellStyle name="Normal 33 5" xfId="363" xr:uid="{00000000-0005-0000-0000-0000A3010000}"/>
    <cellStyle name="Normal 34" xfId="190" xr:uid="{00000000-0005-0000-0000-0000A4010000}"/>
    <cellStyle name="Normal 34 2" xfId="364" xr:uid="{00000000-0005-0000-0000-0000A5010000}"/>
    <cellStyle name="Normal 34 3" xfId="365" xr:uid="{00000000-0005-0000-0000-0000A6010000}"/>
    <cellStyle name="Normal 34 4" xfId="366" xr:uid="{00000000-0005-0000-0000-0000A7010000}"/>
    <cellStyle name="Normal 34 5" xfId="367" xr:uid="{00000000-0005-0000-0000-0000A8010000}"/>
    <cellStyle name="Normal 35" xfId="191" xr:uid="{00000000-0005-0000-0000-0000A9010000}"/>
    <cellStyle name="Normal 36" xfId="192" xr:uid="{00000000-0005-0000-0000-0000AA010000}"/>
    <cellStyle name="Normal 37" xfId="193" xr:uid="{00000000-0005-0000-0000-0000AB010000}"/>
    <cellStyle name="Normal 38" xfId="194" xr:uid="{00000000-0005-0000-0000-0000AC010000}"/>
    <cellStyle name="Normal 38 2" xfId="413" xr:uid="{00000000-0005-0000-0000-0000AD010000}"/>
    <cellStyle name="Normal 39" xfId="195" xr:uid="{00000000-0005-0000-0000-0000AE010000}"/>
    <cellStyle name="Normal 4" xfId="196" xr:uid="{00000000-0005-0000-0000-0000AF010000}"/>
    <cellStyle name="Normal 4 2" xfId="197" xr:uid="{00000000-0005-0000-0000-0000B0010000}"/>
    <cellStyle name="Normal 4 2 2" xfId="198" xr:uid="{00000000-0005-0000-0000-0000B1010000}"/>
    <cellStyle name="Normal 4 2 2 2" xfId="199" xr:uid="{00000000-0005-0000-0000-0000B2010000}"/>
    <cellStyle name="Normal 4 2 2 2 2" xfId="200" xr:uid="{00000000-0005-0000-0000-0000B3010000}"/>
    <cellStyle name="Normal 4 2 2 2 2 2" xfId="201" xr:uid="{00000000-0005-0000-0000-0000B4010000}"/>
    <cellStyle name="Normal 4 2 2 2 2 3" xfId="368" xr:uid="{00000000-0005-0000-0000-0000B5010000}"/>
    <cellStyle name="Normal 4 2 2 2 2 4" xfId="369" xr:uid="{00000000-0005-0000-0000-0000B6010000}"/>
    <cellStyle name="Normal 4 2 2 2 2 5" xfId="370" xr:uid="{00000000-0005-0000-0000-0000B7010000}"/>
    <cellStyle name="Normal 4 2 2 2 3" xfId="202" xr:uid="{00000000-0005-0000-0000-0000B8010000}"/>
    <cellStyle name="Normal 4 2 2 2 4" xfId="371" xr:uid="{00000000-0005-0000-0000-0000B9010000}"/>
    <cellStyle name="Normal 4 2 2 2 5" xfId="372" xr:uid="{00000000-0005-0000-0000-0000BA010000}"/>
    <cellStyle name="Normal 4 2 2 2 6" xfId="373" xr:uid="{00000000-0005-0000-0000-0000BB010000}"/>
    <cellStyle name="Normal 4 2 2 3" xfId="203" xr:uid="{00000000-0005-0000-0000-0000BC010000}"/>
    <cellStyle name="Normal 4 2 2 4" xfId="374" xr:uid="{00000000-0005-0000-0000-0000BD010000}"/>
    <cellStyle name="Normal 4 2 2 5" xfId="375" xr:uid="{00000000-0005-0000-0000-0000BE010000}"/>
    <cellStyle name="Normal 4 2 2 6" xfId="376" xr:uid="{00000000-0005-0000-0000-0000BF010000}"/>
    <cellStyle name="Normal 4 2 3" xfId="204" xr:uid="{00000000-0005-0000-0000-0000C0010000}"/>
    <cellStyle name="Normal 4 2 4" xfId="377" xr:uid="{00000000-0005-0000-0000-0000C1010000}"/>
    <cellStyle name="Normal 4 2 5" xfId="378" xr:uid="{00000000-0005-0000-0000-0000C2010000}"/>
    <cellStyle name="Normal 4 2 6" xfId="379" xr:uid="{00000000-0005-0000-0000-0000C3010000}"/>
    <cellStyle name="Normal 4 3" xfId="205" xr:uid="{00000000-0005-0000-0000-0000C4010000}"/>
    <cellStyle name="Normal 40" xfId="419" xr:uid="{00000000-0005-0000-0000-0000C5010000}"/>
    <cellStyle name="Normal 41" xfId="420" xr:uid="{00000000-0005-0000-0000-0000C6010000}"/>
    <cellStyle name="Normal 5" xfId="206" xr:uid="{00000000-0005-0000-0000-0000C7010000}"/>
    <cellStyle name="Normal 5 2" xfId="207" xr:uid="{00000000-0005-0000-0000-0000C8010000}"/>
    <cellStyle name="Normal 6" xfId="208" xr:uid="{00000000-0005-0000-0000-0000C9010000}"/>
    <cellStyle name="Normal 6 2" xfId="209" xr:uid="{00000000-0005-0000-0000-0000CA010000}"/>
    <cellStyle name="Normal 6 3" xfId="380" xr:uid="{00000000-0005-0000-0000-0000CB010000}"/>
    <cellStyle name="Normal 6 4" xfId="381" xr:uid="{00000000-0005-0000-0000-0000CC010000}"/>
    <cellStyle name="Normal 6 5" xfId="382" xr:uid="{00000000-0005-0000-0000-0000CD010000}"/>
    <cellStyle name="Normal 6 6" xfId="383" xr:uid="{00000000-0005-0000-0000-0000CE010000}"/>
    <cellStyle name="Normal 7" xfId="210" xr:uid="{00000000-0005-0000-0000-0000CF010000}"/>
    <cellStyle name="Normal 7 2" xfId="211" xr:uid="{00000000-0005-0000-0000-0000D0010000}"/>
    <cellStyle name="Normal 7 3" xfId="384" xr:uid="{00000000-0005-0000-0000-0000D1010000}"/>
    <cellStyle name="Normal 7 4" xfId="385" xr:uid="{00000000-0005-0000-0000-0000D2010000}"/>
    <cellStyle name="Normal 7 5" xfId="386" xr:uid="{00000000-0005-0000-0000-0000D3010000}"/>
    <cellStyle name="Normal 8" xfId="212" xr:uid="{00000000-0005-0000-0000-0000D4010000}"/>
    <cellStyle name="Normal 8 2" xfId="213" xr:uid="{00000000-0005-0000-0000-0000D5010000}"/>
    <cellStyle name="Normal 8 3" xfId="387" xr:uid="{00000000-0005-0000-0000-0000D6010000}"/>
    <cellStyle name="Normal 8 4" xfId="388" xr:uid="{00000000-0005-0000-0000-0000D7010000}"/>
    <cellStyle name="Normal 8 5" xfId="389" xr:uid="{00000000-0005-0000-0000-0000D8010000}"/>
    <cellStyle name="Normal 9" xfId="214" xr:uid="{00000000-0005-0000-0000-0000D9010000}"/>
    <cellStyle name="Normal 9 2" xfId="215" xr:uid="{00000000-0005-0000-0000-0000DA010000}"/>
    <cellStyle name="Normal 9 3" xfId="390" xr:uid="{00000000-0005-0000-0000-0000DB010000}"/>
    <cellStyle name="Normal 9 4" xfId="391" xr:uid="{00000000-0005-0000-0000-0000DC010000}"/>
    <cellStyle name="Normal 9 5" xfId="392" xr:uid="{00000000-0005-0000-0000-0000DD010000}"/>
    <cellStyle name="Normal_Exp_SITC1_Cty" xfId="428" xr:uid="{00000000-0005-0000-0000-0000DE010000}"/>
    <cellStyle name="Note 2" xfId="216" xr:uid="{00000000-0005-0000-0000-0000DF010000}"/>
    <cellStyle name="Note 2 2" xfId="443" xr:uid="{00000000-0005-0000-0000-0000E0010000}"/>
    <cellStyle name="Note 2 3" xfId="451" xr:uid="{00000000-0005-0000-0000-0000E1010000}"/>
    <cellStyle name="Note 3" xfId="217" xr:uid="{00000000-0005-0000-0000-0000E2010000}"/>
    <cellStyle name="Note 3 2" xfId="444" xr:uid="{00000000-0005-0000-0000-0000E3010000}"/>
    <cellStyle name="Note 3 3" xfId="441" xr:uid="{00000000-0005-0000-0000-0000E4010000}"/>
    <cellStyle name="Output 2" xfId="218" xr:uid="{00000000-0005-0000-0000-0000E5010000}"/>
    <cellStyle name="Output 2 2" xfId="445" xr:uid="{00000000-0005-0000-0000-0000E6010000}"/>
    <cellStyle name="Output 2 3" xfId="440" xr:uid="{00000000-0005-0000-0000-0000E7010000}"/>
    <cellStyle name="Output 3" xfId="219" xr:uid="{00000000-0005-0000-0000-0000E8010000}"/>
    <cellStyle name="Output 3 2" xfId="446" xr:uid="{00000000-0005-0000-0000-0000E9010000}"/>
    <cellStyle name="Output 3 3" xfId="450" xr:uid="{00000000-0005-0000-0000-0000EA010000}"/>
    <cellStyle name="Percent" xfId="456" builtinId="5"/>
    <cellStyle name="Percent 2" xfId="220" xr:uid="{00000000-0005-0000-0000-0000EC010000}"/>
    <cellStyle name="Percent 2 2" xfId="221" xr:uid="{00000000-0005-0000-0000-0000ED010000}"/>
    <cellStyle name="Percent 2 2 2" xfId="222" xr:uid="{00000000-0005-0000-0000-0000EE010000}"/>
    <cellStyle name="Percent 2 2 2 2" xfId="393" xr:uid="{00000000-0005-0000-0000-0000EF010000}"/>
    <cellStyle name="Percent 2 2 2 2 2" xfId="394" xr:uid="{00000000-0005-0000-0000-0000F0010000}"/>
    <cellStyle name="Percent 2 2 2 2 3" xfId="395" xr:uid="{00000000-0005-0000-0000-0000F1010000}"/>
    <cellStyle name="Percent 2 2 2 2 4" xfId="396" xr:uid="{00000000-0005-0000-0000-0000F2010000}"/>
    <cellStyle name="Percent 2 2 2 2 5" xfId="397" xr:uid="{00000000-0005-0000-0000-0000F3010000}"/>
    <cellStyle name="Percent 2 2 2 3" xfId="398" xr:uid="{00000000-0005-0000-0000-0000F4010000}"/>
    <cellStyle name="Percent 2 2 2 4" xfId="399" xr:uid="{00000000-0005-0000-0000-0000F5010000}"/>
    <cellStyle name="Percent 2 2 2 5" xfId="400" xr:uid="{00000000-0005-0000-0000-0000F6010000}"/>
    <cellStyle name="Percent 2 2 3" xfId="223" xr:uid="{00000000-0005-0000-0000-0000F7010000}"/>
    <cellStyle name="Percent 2 2 4" xfId="401" xr:uid="{00000000-0005-0000-0000-0000F8010000}"/>
    <cellStyle name="Percent 2 2 5" xfId="402" xr:uid="{00000000-0005-0000-0000-0000F9010000}"/>
    <cellStyle name="Percent 2 2 6" xfId="403" xr:uid="{00000000-0005-0000-0000-0000FA010000}"/>
    <cellStyle name="Percent 2 2 7" xfId="404" xr:uid="{00000000-0005-0000-0000-0000FB010000}"/>
    <cellStyle name="Percent 2 3" xfId="224" xr:uid="{00000000-0005-0000-0000-0000FC010000}"/>
    <cellStyle name="Percent 3" xfId="225" xr:uid="{00000000-0005-0000-0000-0000FD010000}"/>
    <cellStyle name="Percent 3 2" xfId="226" xr:uid="{00000000-0005-0000-0000-0000FE010000}"/>
    <cellStyle name="Percent 3 3" xfId="405" xr:uid="{00000000-0005-0000-0000-0000FF010000}"/>
    <cellStyle name="Percent 3 4" xfId="406" xr:uid="{00000000-0005-0000-0000-000000020000}"/>
    <cellStyle name="Percent 3 5" xfId="407" xr:uid="{00000000-0005-0000-0000-000001020000}"/>
    <cellStyle name="Percent 3 6" xfId="408" xr:uid="{00000000-0005-0000-0000-000002020000}"/>
    <cellStyle name="Percent 4" xfId="227" xr:uid="{00000000-0005-0000-0000-000003020000}"/>
    <cellStyle name="Percent 5" xfId="228" xr:uid="{00000000-0005-0000-0000-000004020000}"/>
    <cellStyle name="Title 2" xfId="229" xr:uid="{00000000-0005-0000-0000-000005020000}"/>
    <cellStyle name="Title 3" xfId="230" xr:uid="{00000000-0005-0000-0000-000006020000}"/>
    <cellStyle name="Total 2" xfId="231" xr:uid="{00000000-0005-0000-0000-000007020000}"/>
    <cellStyle name="Total 2 2" xfId="447" xr:uid="{00000000-0005-0000-0000-000008020000}"/>
    <cellStyle name="Total 2 3" xfId="449" xr:uid="{00000000-0005-0000-0000-000009020000}"/>
    <cellStyle name="Total 3" xfId="232" xr:uid="{00000000-0005-0000-0000-00000A020000}"/>
    <cellStyle name="Total 3 2" xfId="448" xr:uid="{00000000-0005-0000-0000-00000B020000}"/>
    <cellStyle name="Total 3 3" xfId="439" xr:uid="{00000000-0005-0000-0000-00000C020000}"/>
    <cellStyle name="Warning Text 2" xfId="233" xr:uid="{00000000-0005-0000-0000-00000D020000}"/>
    <cellStyle name="Warning Text 3" xfId="234" xr:uid="{00000000-0005-0000-0000-00000E0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5</xdr:row>
      <xdr:rowOff>19050</xdr:rowOff>
    </xdr:from>
    <xdr:to>
      <xdr:col>1</xdr:col>
      <xdr:colOff>609600</xdr:colOff>
      <xdr:row>6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041D12E3-3627-4380-B5B2-DE15B185B289}"/>
            </a:ext>
          </a:extLst>
        </xdr:cNvPr>
        <xdr:cNvCxnSpPr/>
      </xdr:nvCxnSpPr>
      <xdr:spPr>
        <a:xfrm>
          <a:off x="47625" y="1019175"/>
          <a:ext cx="1485900" cy="762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47625</xdr:colOff>
      <xdr:row>5</xdr:row>
      <xdr:rowOff>19050</xdr:rowOff>
    </xdr:from>
    <xdr:to>
      <xdr:col>1</xdr:col>
      <xdr:colOff>609600</xdr:colOff>
      <xdr:row>6</xdr:row>
      <xdr:rowOff>0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A7601336-A157-4C7B-9469-EA1532BFFEE0}"/>
            </a:ext>
          </a:extLst>
        </xdr:cNvPr>
        <xdr:cNvCxnSpPr/>
      </xdr:nvCxnSpPr>
      <xdr:spPr>
        <a:xfrm>
          <a:off x="47625" y="1019175"/>
          <a:ext cx="1485900" cy="7620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DD73"/>
  <sheetViews>
    <sheetView zoomScale="90" zoomScaleNormal="90" workbookViewId="0">
      <pane xSplit="7" ySplit="4" topLeftCell="H5" activePane="bottomRight" state="frozen"/>
      <selection pane="topRight" activeCell="H1" sqref="H1"/>
      <selection pane="bottomLeft" activeCell="A5" sqref="A5"/>
      <selection pane="bottomRight" activeCell="J12" sqref="J12"/>
    </sheetView>
  </sheetViews>
  <sheetFormatPr defaultRowHeight="14.4" x14ac:dyDescent="0.3"/>
  <cols>
    <col min="1" max="1" width="12.44140625" style="228" customWidth="1"/>
    <col min="2" max="2" width="13.109375" style="228" customWidth="1"/>
    <col min="3" max="3" width="11.33203125" style="229" customWidth="1"/>
    <col min="4" max="4" width="14" style="229" customWidth="1"/>
    <col min="5" max="5" width="11.6640625" style="229" customWidth="1"/>
    <col min="6" max="6" width="12.5546875" style="229" customWidth="1"/>
    <col min="7" max="7" width="14.6640625" style="229" bestFit="1" customWidth="1"/>
    <col min="8" max="8" width="7.33203125" style="229" customWidth="1"/>
    <col min="9" max="9" width="12.109375" style="229" bestFit="1" customWidth="1"/>
    <col min="10" max="11" width="9.33203125" style="229"/>
    <col min="12" max="12" width="9.88671875" style="229" bestFit="1" customWidth="1"/>
    <col min="13" max="13" width="10.44140625" style="229" bestFit="1" customWidth="1"/>
    <col min="14" max="20" width="9.33203125" style="229"/>
    <col min="21" max="21" width="12.109375" style="229" bestFit="1" customWidth="1"/>
    <col min="22" max="136" width="9.33203125" style="229"/>
    <col min="137" max="137" width="14.33203125" style="229" customWidth="1"/>
    <col min="138" max="138" width="16.5546875" style="229" customWidth="1"/>
    <col min="139" max="139" width="17.44140625" style="229" customWidth="1"/>
    <col min="140" max="140" width="15.6640625" style="229" customWidth="1"/>
    <col min="141" max="141" width="16.5546875" style="229" customWidth="1"/>
    <col min="142" max="142" width="17.5546875" style="229" customWidth="1"/>
    <col min="143" max="143" width="9.33203125" style="229"/>
    <col min="144" max="144" width="10.33203125" style="229" bestFit="1" customWidth="1"/>
    <col min="145" max="145" width="9.33203125" style="229"/>
    <col min="146" max="147" width="10.33203125" style="229" bestFit="1" customWidth="1"/>
    <col min="148" max="148" width="10.6640625" style="229" bestFit="1" customWidth="1"/>
    <col min="149" max="392" width="9.33203125" style="229"/>
    <col min="393" max="393" width="14.33203125" style="229" customWidth="1"/>
    <col min="394" max="394" width="16.5546875" style="229" customWidth="1"/>
    <col min="395" max="395" width="17.44140625" style="229" customWidth="1"/>
    <col min="396" max="396" width="15.6640625" style="229" customWidth="1"/>
    <col min="397" max="397" width="16.5546875" style="229" customWidth="1"/>
    <col min="398" max="398" width="17.5546875" style="229" customWidth="1"/>
    <col min="399" max="399" width="9.33203125" style="229"/>
    <col min="400" max="400" width="10.33203125" style="229" bestFit="1" customWidth="1"/>
    <col min="401" max="401" width="9.33203125" style="229"/>
    <col min="402" max="403" width="10.33203125" style="229" bestFit="1" customWidth="1"/>
    <col min="404" max="404" width="10.6640625" style="229" bestFit="1" customWidth="1"/>
    <col min="405" max="648" width="9.33203125" style="229"/>
    <col min="649" max="649" width="14.33203125" style="229" customWidth="1"/>
    <col min="650" max="650" width="16.5546875" style="229" customWidth="1"/>
    <col min="651" max="651" width="17.44140625" style="229" customWidth="1"/>
    <col min="652" max="652" width="15.6640625" style="229" customWidth="1"/>
    <col min="653" max="653" width="16.5546875" style="229" customWidth="1"/>
    <col min="654" max="654" width="17.5546875" style="229" customWidth="1"/>
    <col min="655" max="655" width="9.33203125" style="229"/>
    <col min="656" max="656" width="10.33203125" style="229" bestFit="1" customWidth="1"/>
    <col min="657" max="657" width="9.33203125" style="229"/>
    <col min="658" max="659" width="10.33203125" style="229" bestFit="1" customWidth="1"/>
    <col min="660" max="660" width="10.6640625" style="229" bestFit="1" customWidth="1"/>
    <col min="661" max="904" width="9.33203125" style="229"/>
    <col min="905" max="905" width="14.33203125" style="229" customWidth="1"/>
    <col min="906" max="906" width="16.5546875" style="229" customWidth="1"/>
    <col min="907" max="907" width="17.44140625" style="229" customWidth="1"/>
    <col min="908" max="908" width="15.6640625" style="229" customWidth="1"/>
    <col min="909" max="909" width="16.5546875" style="229" customWidth="1"/>
    <col min="910" max="910" width="17.5546875" style="229" customWidth="1"/>
    <col min="911" max="911" width="9.33203125" style="229"/>
    <col min="912" max="912" width="10.33203125" style="229" bestFit="1" customWidth="1"/>
    <col min="913" max="913" width="9.33203125" style="229"/>
    <col min="914" max="915" width="10.33203125" style="229" bestFit="1" customWidth="1"/>
    <col min="916" max="916" width="10.6640625" style="229" bestFit="1" customWidth="1"/>
    <col min="917" max="1160" width="9.33203125" style="229"/>
    <col min="1161" max="1161" width="14.33203125" style="229" customWidth="1"/>
    <col min="1162" max="1162" width="16.5546875" style="229" customWidth="1"/>
    <col min="1163" max="1163" width="17.44140625" style="229" customWidth="1"/>
    <col min="1164" max="1164" width="15.6640625" style="229" customWidth="1"/>
    <col min="1165" max="1165" width="16.5546875" style="229" customWidth="1"/>
    <col min="1166" max="1166" width="17.5546875" style="229" customWidth="1"/>
    <col min="1167" max="1167" width="9.33203125" style="229"/>
    <col min="1168" max="1168" width="10.33203125" style="229" bestFit="1" customWidth="1"/>
    <col min="1169" max="1169" width="9.33203125" style="229"/>
    <col min="1170" max="1171" width="10.33203125" style="229" bestFit="1" customWidth="1"/>
    <col min="1172" max="1172" width="10.6640625" style="229" bestFit="1" customWidth="1"/>
    <col min="1173" max="1416" width="9.33203125" style="229"/>
    <col min="1417" max="1417" width="14.33203125" style="229" customWidth="1"/>
    <col min="1418" max="1418" width="16.5546875" style="229" customWidth="1"/>
    <col min="1419" max="1419" width="17.44140625" style="229" customWidth="1"/>
    <col min="1420" max="1420" width="15.6640625" style="229" customWidth="1"/>
    <col min="1421" max="1421" width="16.5546875" style="229" customWidth="1"/>
    <col min="1422" max="1422" width="17.5546875" style="229" customWidth="1"/>
    <col min="1423" max="1423" width="9.33203125" style="229"/>
    <col min="1424" max="1424" width="10.33203125" style="229" bestFit="1" customWidth="1"/>
    <col min="1425" max="1425" width="9.33203125" style="229"/>
    <col min="1426" max="1427" width="10.33203125" style="229" bestFit="1" customWidth="1"/>
    <col min="1428" max="1428" width="10.6640625" style="229" bestFit="1" customWidth="1"/>
    <col min="1429" max="1672" width="9.33203125" style="229"/>
    <col min="1673" max="1673" width="14.33203125" style="229" customWidth="1"/>
    <col min="1674" max="1674" width="16.5546875" style="229" customWidth="1"/>
    <col min="1675" max="1675" width="17.44140625" style="229" customWidth="1"/>
    <col min="1676" max="1676" width="15.6640625" style="229" customWidth="1"/>
    <col min="1677" max="1677" width="16.5546875" style="229" customWidth="1"/>
    <col min="1678" max="1678" width="17.5546875" style="229" customWidth="1"/>
    <col min="1679" max="1679" width="9.33203125" style="229"/>
    <col min="1680" max="1680" width="10.33203125" style="229" bestFit="1" customWidth="1"/>
    <col min="1681" max="1681" width="9.33203125" style="229"/>
    <col min="1682" max="1683" width="10.33203125" style="229" bestFit="1" customWidth="1"/>
    <col min="1684" max="1684" width="10.6640625" style="229" bestFit="1" customWidth="1"/>
    <col min="1685" max="1928" width="9.33203125" style="229"/>
    <col min="1929" max="1929" width="14.33203125" style="229" customWidth="1"/>
    <col min="1930" max="1930" width="16.5546875" style="229" customWidth="1"/>
    <col min="1931" max="1931" width="17.44140625" style="229" customWidth="1"/>
    <col min="1932" max="1932" width="15.6640625" style="229" customWidth="1"/>
    <col min="1933" max="1933" width="16.5546875" style="229" customWidth="1"/>
    <col min="1934" max="1934" width="17.5546875" style="229" customWidth="1"/>
    <col min="1935" max="1935" width="9.33203125" style="229"/>
    <col min="1936" max="1936" width="10.33203125" style="229" bestFit="1" customWidth="1"/>
    <col min="1937" max="1937" width="9.33203125" style="229"/>
    <col min="1938" max="1939" width="10.33203125" style="229" bestFit="1" customWidth="1"/>
    <col min="1940" max="1940" width="10.6640625" style="229" bestFit="1" customWidth="1"/>
    <col min="1941" max="2184" width="9.33203125" style="229"/>
    <col min="2185" max="2185" width="14.33203125" style="229" customWidth="1"/>
    <col min="2186" max="2186" width="16.5546875" style="229" customWidth="1"/>
    <col min="2187" max="2187" width="17.44140625" style="229" customWidth="1"/>
    <col min="2188" max="2188" width="15.6640625" style="229" customWidth="1"/>
    <col min="2189" max="2189" width="16.5546875" style="229" customWidth="1"/>
    <col min="2190" max="2190" width="17.5546875" style="229" customWidth="1"/>
    <col min="2191" max="2191" width="9.33203125" style="229"/>
    <col min="2192" max="2192" width="10.33203125" style="229" bestFit="1" customWidth="1"/>
    <col min="2193" max="2193" width="9.33203125" style="229"/>
    <col min="2194" max="2195" width="10.33203125" style="229" bestFit="1" customWidth="1"/>
    <col min="2196" max="2196" width="10.6640625" style="229" bestFit="1" customWidth="1"/>
    <col min="2197" max="2440" width="9.33203125" style="229"/>
    <col min="2441" max="2441" width="14.33203125" style="229" customWidth="1"/>
    <col min="2442" max="2442" width="16.5546875" style="229" customWidth="1"/>
    <col min="2443" max="2443" width="17.44140625" style="229" customWidth="1"/>
    <col min="2444" max="2444" width="15.6640625" style="229" customWidth="1"/>
    <col min="2445" max="2445" width="16.5546875" style="229" customWidth="1"/>
    <col min="2446" max="2446" width="17.5546875" style="229" customWidth="1"/>
    <col min="2447" max="2447" width="9.33203125" style="229"/>
    <col min="2448" max="2448" width="10.33203125" style="229" bestFit="1" customWidth="1"/>
    <col min="2449" max="2449" width="9.33203125" style="229"/>
    <col min="2450" max="2451" width="10.33203125" style="229" bestFit="1" customWidth="1"/>
    <col min="2452" max="2452" width="10.6640625" style="229" bestFit="1" customWidth="1"/>
    <col min="2453" max="2696" width="9.33203125" style="229"/>
    <col min="2697" max="2697" width="14.33203125" style="229" customWidth="1"/>
    <col min="2698" max="2698" width="16.5546875" style="229" customWidth="1"/>
    <col min="2699" max="2699" width="17.44140625" style="229" customWidth="1"/>
    <col min="2700" max="2700" width="15.6640625" style="229" customWidth="1"/>
    <col min="2701" max="2701" width="16.5546875" style="229" customWidth="1"/>
    <col min="2702" max="2702" width="17.5546875" style="229" customWidth="1"/>
    <col min="2703" max="2703" width="9.33203125" style="229"/>
    <col min="2704" max="2704" width="10.33203125" style="229" bestFit="1" customWidth="1"/>
    <col min="2705" max="2705" width="9.33203125" style="229"/>
    <col min="2706" max="2707" width="10.33203125" style="229" bestFit="1" customWidth="1"/>
    <col min="2708" max="2708" width="10.6640625" style="229" bestFit="1" customWidth="1"/>
    <col min="2709" max="2952" width="9.33203125" style="229"/>
    <col min="2953" max="2953" width="14.33203125" style="229" customWidth="1"/>
    <col min="2954" max="2954" width="16.5546875" style="229" customWidth="1"/>
    <col min="2955" max="2955" width="17.44140625" style="229" customWidth="1"/>
    <col min="2956" max="2956" width="15.6640625" style="229" customWidth="1"/>
    <col min="2957" max="2957" width="16.5546875" style="229" customWidth="1"/>
    <col min="2958" max="2958" width="17.5546875" style="229" customWidth="1"/>
    <col min="2959" max="2959" width="9.33203125" style="229"/>
    <col min="2960" max="2960" width="10.33203125" style="229" bestFit="1" customWidth="1"/>
    <col min="2961" max="2961" width="9.33203125" style="229"/>
    <col min="2962" max="2963" width="10.33203125" style="229" bestFit="1" customWidth="1"/>
    <col min="2964" max="2964" width="10.6640625" style="229" bestFit="1" customWidth="1"/>
    <col min="2965" max="3208" width="9.33203125" style="229"/>
    <col min="3209" max="3209" width="14.33203125" style="229" customWidth="1"/>
    <col min="3210" max="3210" width="16.5546875" style="229" customWidth="1"/>
    <col min="3211" max="3211" width="17.44140625" style="229" customWidth="1"/>
    <col min="3212" max="3212" width="15.6640625" style="229" customWidth="1"/>
    <col min="3213" max="3213" width="16.5546875" style="229" customWidth="1"/>
    <col min="3214" max="3214" width="17.5546875" style="229" customWidth="1"/>
    <col min="3215" max="3215" width="9.33203125" style="229"/>
    <col min="3216" max="3216" width="10.33203125" style="229" bestFit="1" customWidth="1"/>
    <col min="3217" max="3217" width="9.33203125" style="229"/>
    <col min="3218" max="3219" width="10.33203125" style="229" bestFit="1" customWidth="1"/>
    <col min="3220" max="3220" width="10.6640625" style="229" bestFit="1" customWidth="1"/>
    <col min="3221" max="3464" width="9.33203125" style="229"/>
    <col min="3465" max="3465" width="14.33203125" style="229" customWidth="1"/>
    <col min="3466" max="3466" width="16.5546875" style="229" customWidth="1"/>
    <col min="3467" max="3467" width="17.44140625" style="229" customWidth="1"/>
    <col min="3468" max="3468" width="15.6640625" style="229" customWidth="1"/>
    <col min="3469" max="3469" width="16.5546875" style="229" customWidth="1"/>
    <col min="3470" max="3470" width="17.5546875" style="229" customWidth="1"/>
    <col min="3471" max="3471" width="9.33203125" style="229"/>
    <col min="3472" max="3472" width="10.33203125" style="229" bestFit="1" customWidth="1"/>
    <col min="3473" max="3473" width="9.33203125" style="229"/>
    <col min="3474" max="3475" width="10.33203125" style="229" bestFit="1" customWidth="1"/>
    <col min="3476" max="3476" width="10.6640625" style="229" bestFit="1" customWidth="1"/>
    <col min="3477" max="3720" width="9.33203125" style="229"/>
    <col min="3721" max="3721" width="14.33203125" style="229" customWidth="1"/>
    <col min="3722" max="3722" width="16.5546875" style="229" customWidth="1"/>
    <col min="3723" max="3723" width="17.44140625" style="229" customWidth="1"/>
    <col min="3724" max="3724" width="15.6640625" style="229" customWidth="1"/>
    <col min="3725" max="3725" width="16.5546875" style="229" customWidth="1"/>
    <col min="3726" max="3726" width="17.5546875" style="229" customWidth="1"/>
    <col min="3727" max="3727" width="9.33203125" style="229"/>
    <col min="3728" max="3728" width="10.33203125" style="229" bestFit="1" customWidth="1"/>
    <col min="3729" max="3729" width="9.33203125" style="229"/>
    <col min="3730" max="3731" width="10.33203125" style="229" bestFit="1" customWidth="1"/>
    <col min="3732" max="3732" width="10.6640625" style="229" bestFit="1" customWidth="1"/>
    <col min="3733" max="3976" width="9.33203125" style="229"/>
    <col min="3977" max="3977" width="14.33203125" style="229" customWidth="1"/>
    <col min="3978" max="3978" width="16.5546875" style="229" customWidth="1"/>
    <col min="3979" max="3979" width="17.44140625" style="229" customWidth="1"/>
    <col min="3980" max="3980" width="15.6640625" style="229" customWidth="1"/>
    <col min="3981" max="3981" width="16.5546875" style="229" customWidth="1"/>
    <col min="3982" max="3982" width="17.5546875" style="229" customWidth="1"/>
    <col min="3983" max="3983" width="9.33203125" style="229"/>
    <col min="3984" max="3984" width="10.33203125" style="229" bestFit="1" customWidth="1"/>
    <col min="3985" max="3985" width="9.33203125" style="229"/>
    <col min="3986" max="3987" width="10.33203125" style="229" bestFit="1" customWidth="1"/>
    <col min="3988" max="3988" width="10.6640625" style="229" bestFit="1" customWidth="1"/>
    <col min="3989" max="4232" width="9.33203125" style="229"/>
    <col min="4233" max="4233" width="14.33203125" style="229" customWidth="1"/>
    <col min="4234" max="4234" width="16.5546875" style="229" customWidth="1"/>
    <col min="4235" max="4235" width="17.44140625" style="229" customWidth="1"/>
    <col min="4236" max="4236" width="15.6640625" style="229" customWidth="1"/>
    <col min="4237" max="4237" width="16.5546875" style="229" customWidth="1"/>
    <col min="4238" max="4238" width="17.5546875" style="229" customWidth="1"/>
    <col min="4239" max="4239" width="9.33203125" style="229"/>
    <col min="4240" max="4240" width="10.33203125" style="229" bestFit="1" customWidth="1"/>
    <col min="4241" max="4241" width="9.33203125" style="229"/>
    <col min="4242" max="4243" width="10.33203125" style="229" bestFit="1" customWidth="1"/>
    <col min="4244" max="4244" width="10.6640625" style="229" bestFit="1" customWidth="1"/>
    <col min="4245" max="4488" width="9.33203125" style="229"/>
    <col min="4489" max="4489" width="14.33203125" style="229" customWidth="1"/>
    <col min="4490" max="4490" width="16.5546875" style="229" customWidth="1"/>
    <col min="4491" max="4491" width="17.44140625" style="229" customWidth="1"/>
    <col min="4492" max="4492" width="15.6640625" style="229" customWidth="1"/>
    <col min="4493" max="4493" width="16.5546875" style="229" customWidth="1"/>
    <col min="4494" max="4494" width="17.5546875" style="229" customWidth="1"/>
    <col min="4495" max="4495" width="9.33203125" style="229"/>
    <col min="4496" max="4496" width="10.33203125" style="229" bestFit="1" customWidth="1"/>
    <col min="4497" max="4497" width="9.33203125" style="229"/>
    <col min="4498" max="4499" width="10.33203125" style="229" bestFit="1" customWidth="1"/>
    <col min="4500" max="4500" width="10.6640625" style="229" bestFit="1" customWidth="1"/>
    <col min="4501" max="4744" width="9.33203125" style="229"/>
    <col min="4745" max="4745" width="14.33203125" style="229" customWidth="1"/>
    <col min="4746" max="4746" width="16.5546875" style="229" customWidth="1"/>
    <col min="4747" max="4747" width="17.44140625" style="229" customWidth="1"/>
    <col min="4748" max="4748" width="15.6640625" style="229" customWidth="1"/>
    <col min="4749" max="4749" width="16.5546875" style="229" customWidth="1"/>
    <col min="4750" max="4750" width="17.5546875" style="229" customWidth="1"/>
    <col min="4751" max="4751" width="9.33203125" style="229"/>
    <col min="4752" max="4752" width="10.33203125" style="229" bestFit="1" customWidth="1"/>
    <col min="4753" max="4753" width="9.33203125" style="229"/>
    <col min="4754" max="4755" width="10.33203125" style="229" bestFit="1" customWidth="1"/>
    <col min="4756" max="4756" width="10.6640625" style="229" bestFit="1" customWidth="1"/>
    <col min="4757" max="5000" width="9.33203125" style="229"/>
    <col min="5001" max="5001" width="14.33203125" style="229" customWidth="1"/>
    <col min="5002" max="5002" width="16.5546875" style="229" customWidth="1"/>
    <col min="5003" max="5003" width="17.44140625" style="229" customWidth="1"/>
    <col min="5004" max="5004" width="15.6640625" style="229" customWidth="1"/>
    <col min="5005" max="5005" width="16.5546875" style="229" customWidth="1"/>
    <col min="5006" max="5006" width="17.5546875" style="229" customWidth="1"/>
    <col min="5007" max="5007" width="9.33203125" style="229"/>
    <col min="5008" max="5008" width="10.33203125" style="229" bestFit="1" customWidth="1"/>
    <col min="5009" max="5009" width="9.33203125" style="229"/>
    <col min="5010" max="5011" width="10.33203125" style="229" bestFit="1" customWidth="1"/>
    <col min="5012" max="5012" width="10.6640625" style="229" bestFit="1" customWidth="1"/>
    <col min="5013" max="5256" width="9.33203125" style="229"/>
    <col min="5257" max="5257" width="14.33203125" style="229" customWidth="1"/>
    <col min="5258" max="5258" width="16.5546875" style="229" customWidth="1"/>
    <col min="5259" max="5259" width="17.44140625" style="229" customWidth="1"/>
    <col min="5260" max="5260" width="15.6640625" style="229" customWidth="1"/>
    <col min="5261" max="5261" width="16.5546875" style="229" customWidth="1"/>
    <col min="5262" max="5262" width="17.5546875" style="229" customWidth="1"/>
    <col min="5263" max="5263" width="9.33203125" style="229"/>
    <col min="5264" max="5264" width="10.33203125" style="229" bestFit="1" customWidth="1"/>
    <col min="5265" max="5265" width="9.33203125" style="229"/>
    <col min="5266" max="5267" width="10.33203125" style="229" bestFit="1" customWidth="1"/>
    <col min="5268" max="5268" width="10.6640625" style="229" bestFit="1" customWidth="1"/>
    <col min="5269" max="5512" width="9.33203125" style="229"/>
    <col min="5513" max="5513" width="14.33203125" style="229" customWidth="1"/>
    <col min="5514" max="5514" width="16.5546875" style="229" customWidth="1"/>
    <col min="5515" max="5515" width="17.44140625" style="229" customWidth="1"/>
    <col min="5516" max="5516" width="15.6640625" style="229" customWidth="1"/>
    <col min="5517" max="5517" width="16.5546875" style="229" customWidth="1"/>
    <col min="5518" max="5518" width="17.5546875" style="229" customWidth="1"/>
    <col min="5519" max="5519" width="9.33203125" style="229"/>
    <col min="5520" max="5520" width="10.33203125" style="229" bestFit="1" customWidth="1"/>
    <col min="5521" max="5521" width="9.33203125" style="229"/>
    <col min="5522" max="5523" width="10.33203125" style="229" bestFit="1" customWidth="1"/>
    <col min="5524" max="5524" width="10.6640625" style="229" bestFit="1" customWidth="1"/>
    <col min="5525" max="5768" width="9.33203125" style="229"/>
    <col min="5769" max="5769" width="14.33203125" style="229" customWidth="1"/>
    <col min="5770" max="5770" width="16.5546875" style="229" customWidth="1"/>
    <col min="5771" max="5771" width="17.44140625" style="229" customWidth="1"/>
    <col min="5772" max="5772" width="15.6640625" style="229" customWidth="1"/>
    <col min="5773" max="5773" width="16.5546875" style="229" customWidth="1"/>
    <col min="5774" max="5774" width="17.5546875" style="229" customWidth="1"/>
    <col min="5775" max="5775" width="9.33203125" style="229"/>
    <col min="5776" max="5776" width="10.33203125" style="229" bestFit="1" customWidth="1"/>
    <col min="5777" max="5777" width="9.33203125" style="229"/>
    <col min="5778" max="5779" width="10.33203125" style="229" bestFit="1" customWidth="1"/>
    <col min="5780" max="5780" width="10.6640625" style="229" bestFit="1" customWidth="1"/>
    <col min="5781" max="6024" width="9.33203125" style="229"/>
    <col min="6025" max="6025" width="14.33203125" style="229" customWidth="1"/>
    <col min="6026" max="6026" width="16.5546875" style="229" customWidth="1"/>
    <col min="6027" max="6027" width="17.44140625" style="229" customWidth="1"/>
    <col min="6028" max="6028" width="15.6640625" style="229" customWidth="1"/>
    <col min="6029" max="6029" width="16.5546875" style="229" customWidth="1"/>
    <col min="6030" max="6030" width="17.5546875" style="229" customWidth="1"/>
    <col min="6031" max="6031" width="9.33203125" style="229"/>
    <col min="6032" max="6032" width="10.33203125" style="229" bestFit="1" customWidth="1"/>
    <col min="6033" max="6033" width="9.33203125" style="229"/>
    <col min="6034" max="6035" width="10.33203125" style="229" bestFit="1" customWidth="1"/>
    <col min="6036" max="6036" width="10.6640625" style="229" bestFit="1" customWidth="1"/>
    <col min="6037" max="6280" width="9.33203125" style="229"/>
    <col min="6281" max="6281" width="14.33203125" style="229" customWidth="1"/>
    <col min="6282" max="6282" width="16.5546875" style="229" customWidth="1"/>
    <col min="6283" max="6283" width="17.44140625" style="229" customWidth="1"/>
    <col min="6284" max="6284" width="15.6640625" style="229" customWidth="1"/>
    <col min="6285" max="6285" width="16.5546875" style="229" customWidth="1"/>
    <col min="6286" max="6286" width="17.5546875" style="229" customWidth="1"/>
    <col min="6287" max="6287" width="9.33203125" style="229"/>
    <col min="6288" max="6288" width="10.33203125" style="229" bestFit="1" customWidth="1"/>
    <col min="6289" max="6289" width="9.33203125" style="229"/>
    <col min="6290" max="6291" width="10.33203125" style="229" bestFit="1" customWidth="1"/>
    <col min="6292" max="6292" width="10.6640625" style="229" bestFit="1" customWidth="1"/>
    <col min="6293" max="6536" width="9.33203125" style="229"/>
    <col min="6537" max="6537" width="14.33203125" style="229" customWidth="1"/>
    <col min="6538" max="6538" width="16.5546875" style="229" customWidth="1"/>
    <col min="6539" max="6539" width="17.44140625" style="229" customWidth="1"/>
    <col min="6540" max="6540" width="15.6640625" style="229" customWidth="1"/>
    <col min="6541" max="6541" width="16.5546875" style="229" customWidth="1"/>
    <col min="6542" max="6542" width="17.5546875" style="229" customWidth="1"/>
    <col min="6543" max="6543" width="9.33203125" style="229"/>
    <col min="6544" max="6544" width="10.33203125" style="229" bestFit="1" customWidth="1"/>
    <col min="6545" max="6545" width="9.33203125" style="229"/>
    <col min="6546" max="6547" width="10.33203125" style="229" bestFit="1" customWidth="1"/>
    <col min="6548" max="6548" width="10.6640625" style="229" bestFit="1" customWidth="1"/>
    <col min="6549" max="6792" width="9.33203125" style="229"/>
    <col min="6793" max="6793" width="14.33203125" style="229" customWidth="1"/>
    <col min="6794" max="6794" width="16.5546875" style="229" customWidth="1"/>
    <col min="6795" max="6795" width="17.44140625" style="229" customWidth="1"/>
    <col min="6796" max="6796" width="15.6640625" style="229" customWidth="1"/>
    <col min="6797" max="6797" width="16.5546875" style="229" customWidth="1"/>
    <col min="6798" max="6798" width="17.5546875" style="229" customWidth="1"/>
    <col min="6799" max="6799" width="9.33203125" style="229"/>
    <col min="6800" max="6800" width="10.33203125" style="229" bestFit="1" customWidth="1"/>
    <col min="6801" max="6801" width="9.33203125" style="229"/>
    <col min="6802" max="6803" width="10.33203125" style="229" bestFit="1" customWidth="1"/>
    <col min="6804" max="6804" width="10.6640625" style="229" bestFit="1" customWidth="1"/>
    <col min="6805" max="7048" width="9.33203125" style="229"/>
    <col min="7049" max="7049" width="14.33203125" style="229" customWidth="1"/>
    <col min="7050" max="7050" width="16.5546875" style="229" customWidth="1"/>
    <col min="7051" max="7051" width="17.44140625" style="229" customWidth="1"/>
    <col min="7052" max="7052" width="15.6640625" style="229" customWidth="1"/>
    <col min="7053" max="7053" width="16.5546875" style="229" customWidth="1"/>
    <col min="7054" max="7054" width="17.5546875" style="229" customWidth="1"/>
    <col min="7055" max="7055" width="9.33203125" style="229"/>
    <col min="7056" max="7056" width="10.33203125" style="229" bestFit="1" customWidth="1"/>
    <col min="7057" max="7057" width="9.33203125" style="229"/>
    <col min="7058" max="7059" width="10.33203125" style="229" bestFit="1" customWidth="1"/>
    <col min="7060" max="7060" width="10.6640625" style="229" bestFit="1" customWidth="1"/>
    <col min="7061" max="7304" width="9.33203125" style="229"/>
    <col min="7305" max="7305" width="14.33203125" style="229" customWidth="1"/>
    <col min="7306" max="7306" width="16.5546875" style="229" customWidth="1"/>
    <col min="7307" max="7307" width="17.44140625" style="229" customWidth="1"/>
    <col min="7308" max="7308" width="15.6640625" style="229" customWidth="1"/>
    <col min="7309" max="7309" width="16.5546875" style="229" customWidth="1"/>
    <col min="7310" max="7310" width="17.5546875" style="229" customWidth="1"/>
    <col min="7311" max="7311" width="9.33203125" style="229"/>
    <col min="7312" max="7312" width="10.33203125" style="229" bestFit="1" customWidth="1"/>
    <col min="7313" max="7313" width="9.33203125" style="229"/>
    <col min="7314" max="7315" width="10.33203125" style="229" bestFit="1" customWidth="1"/>
    <col min="7316" max="7316" width="10.6640625" style="229" bestFit="1" customWidth="1"/>
    <col min="7317" max="7560" width="9.33203125" style="229"/>
    <col min="7561" max="7561" width="14.33203125" style="229" customWidth="1"/>
    <col min="7562" max="7562" width="16.5546875" style="229" customWidth="1"/>
    <col min="7563" max="7563" width="17.44140625" style="229" customWidth="1"/>
    <col min="7564" max="7564" width="15.6640625" style="229" customWidth="1"/>
    <col min="7565" max="7565" width="16.5546875" style="229" customWidth="1"/>
    <col min="7566" max="7566" width="17.5546875" style="229" customWidth="1"/>
    <col min="7567" max="7567" width="9.33203125" style="229"/>
    <col min="7568" max="7568" width="10.33203125" style="229" bestFit="1" customWidth="1"/>
    <col min="7569" max="7569" width="9.33203125" style="229"/>
    <col min="7570" max="7571" width="10.33203125" style="229" bestFit="1" customWidth="1"/>
    <col min="7572" max="7572" width="10.6640625" style="229" bestFit="1" customWidth="1"/>
    <col min="7573" max="7816" width="9.33203125" style="229"/>
    <col min="7817" max="7817" width="14.33203125" style="229" customWidth="1"/>
    <col min="7818" max="7818" width="16.5546875" style="229" customWidth="1"/>
    <col min="7819" max="7819" width="17.44140625" style="229" customWidth="1"/>
    <col min="7820" max="7820" width="15.6640625" style="229" customWidth="1"/>
    <col min="7821" max="7821" width="16.5546875" style="229" customWidth="1"/>
    <col min="7822" max="7822" width="17.5546875" style="229" customWidth="1"/>
    <col min="7823" max="7823" width="9.33203125" style="229"/>
    <col min="7824" max="7824" width="10.33203125" style="229" bestFit="1" customWidth="1"/>
    <col min="7825" max="7825" width="9.33203125" style="229"/>
    <col min="7826" max="7827" width="10.33203125" style="229" bestFit="1" customWidth="1"/>
    <col min="7828" max="7828" width="10.6640625" style="229" bestFit="1" customWidth="1"/>
    <col min="7829" max="8072" width="9.33203125" style="229"/>
    <col min="8073" max="8073" width="14.33203125" style="229" customWidth="1"/>
    <col min="8074" max="8074" width="16.5546875" style="229" customWidth="1"/>
    <col min="8075" max="8075" width="17.44140625" style="229" customWidth="1"/>
    <col min="8076" max="8076" width="15.6640625" style="229" customWidth="1"/>
    <col min="8077" max="8077" width="16.5546875" style="229" customWidth="1"/>
    <col min="8078" max="8078" width="17.5546875" style="229" customWidth="1"/>
    <col min="8079" max="8079" width="9.33203125" style="229"/>
    <col min="8080" max="8080" width="10.33203125" style="229" bestFit="1" customWidth="1"/>
    <col min="8081" max="8081" width="9.33203125" style="229"/>
    <col min="8082" max="8083" width="10.33203125" style="229" bestFit="1" customWidth="1"/>
    <col min="8084" max="8084" width="10.6640625" style="229" bestFit="1" customWidth="1"/>
    <col min="8085" max="8328" width="9.33203125" style="229"/>
    <col min="8329" max="8329" width="14.33203125" style="229" customWidth="1"/>
    <col min="8330" max="8330" width="16.5546875" style="229" customWidth="1"/>
    <col min="8331" max="8331" width="17.44140625" style="229" customWidth="1"/>
    <col min="8332" max="8332" width="15.6640625" style="229" customWidth="1"/>
    <col min="8333" max="8333" width="16.5546875" style="229" customWidth="1"/>
    <col min="8334" max="8334" width="17.5546875" style="229" customWidth="1"/>
    <col min="8335" max="8335" width="9.33203125" style="229"/>
    <col min="8336" max="8336" width="10.33203125" style="229" bestFit="1" customWidth="1"/>
    <col min="8337" max="8337" width="9.33203125" style="229"/>
    <col min="8338" max="8339" width="10.33203125" style="229" bestFit="1" customWidth="1"/>
    <col min="8340" max="8340" width="10.6640625" style="229" bestFit="1" customWidth="1"/>
    <col min="8341" max="8584" width="9.33203125" style="229"/>
    <col min="8585" max="8585" width="14.33203125" style="229" customWidth="1"/>
    <col min="8586" max="8586" width="16.5546875" style="229" customWidth="1"/>
    <col min="8587" max="8587" width="17.44140625" style="229" customWidth="1"/>
    <col min="8588" max="8588" width="15.6640625" style="229" customWidth="1"/>
    <col min="8589" max="8589" width="16.5546875" style="229" customWidth="1"/>
    <col min="8590" max="8590" width="17.5546875" style="229" customWidth="1"/>
    <col min="8591" max="8591" width="9.33203125" style="229"/>
    <col min="8592" max="8592" width="10.33203125" style="229" bestFit="1" customWidth="1"/>
    <col min="8593" max="8593" width="9.33203125" style="229"/>
    <col min="8594" max="8595" width="10.33203125" style="229" bestFit="1" customWidth="1"/>
    <col min="8596" max="8596" width="10.6640625" style="229" bestFit="1" customWidth="1"/>
    <col min="8597" max="8840" width="9.33203125" style="229"/>
    <col min="8841" max="8841" width="14.33203125" style="229" customWidth="1"/>
    <col min="8842" max="8842" width="16.5546875" style="229" customWidth="1"/>
    <col min="8843" max="8843" width="17.44140625" style="229" customWidth="1"/>
    <col min="8844" max="8844" width="15.6640625" style="229" customWidth="1"/>
    <col min="8845" max="8845" width="16.5546875" style="229" customWidth="1"/>
    <col min="8846" max="8846" width="17.5546875" style="229" customWidth="1"/>
    <col min="8847" max="8847" width="9.33203125" style="229"/>
    <col min="8848" max="8848" width="10.33203125" style="229" bestFit="1" customWidth="1"/>
    <col min="8849" max="8849" width="9.33203125" style="229"/>
    <col min="8850" max="8851" width="10.33203125" style="229" bestFit="1" customWidth="1"/>
    <col min="8852" max="8852" width="10.6640625" style="229" bestFit="1" customWidth="1"/>
    <col min="8853" max="9096" width="9.33203125" style="229"/>
    <col min="9097" max="9097" width="14.33203125" style="229" customWidth="1"/>
    <col min="9098" max="9098" width="16.5546875" style="229" customWidth="1"/>
    <col min="9099" max="9099" width="17.44140625" style="229" customWidth="1"/>
    <col min="9100" max="9100" width="15.6640625" style="229" customWidth="1"/>
    <col min="9101" max="9101" width="16.5546875" style="229" customWidth="1"/>
    <col min="9102" max="9102" width="17.5546875" style="229" customWidth="1"/>
    <col min="9103" max="9103" width="9.33203125" style="229"/>
    <col min="9104" max="9104" width="10.33203125" style="229" bestFit="1" customWidth="1"/>
    <col min="9105" max="9105" width="9.33203125" style="229"/>
    <col min="9106" max="9107" width="10.33203125" style="229" bestFit="1" customWidth="1"/>
    <col min="9108" max="9108" width="10.6640625" style="229" bestFit="1" customWidth="1"/>
    <col min="9109" max="9352" width="9.33203125" style="229"/>
    <col min="9353" max="9353" width="14.33203125" style="229" customWidth="1"/>
    <col min="9354" max="9354" width="16.5546875" style="229" customWidth="1"/>
    <col min="9355" max="9355" width="17.44140625" style="229" customWidth="1"/>
    <col min="9356" max="9356" width="15.6640625" style="229" customWidth="1"/>
    <col min="9357" max="9357" width="16.5546875" style="229" customWidth="1"/>
    <col min="9358" max="9358" width="17.5546875" style="229" customWidth="1"/>
    <col min="9359" max="9359" width="9.33203125" style="229"/>
    <col min="9360" max="9360" width="10.33203125" style="229" bestFit="1" customWidth="1"/>
    <col min="9361" max="9361" width="9.33203125" style="229"/>
    <col min="9362" max="9363" width="10.33203125" style="229" bestFit="1" customWidth="1"/>
    <col min="9364" max="9364" width="10.6640625" style="229" bestFit="1" customWidth="1"/>
    <col min="9365" max="9608" width="9.33203125" style="229"/>
    <col min="9609" max="9609" width="14.33203125" style="229" customWidth="1"/>
    <col min="9610" max="9610" width="16.5546875" style="229" customWidth="1"/>
    <col min="9611" max="9611" width="17.44140625" style="229" customWidth="1"/>
    <col min="9612" max="9612" width="15.6640625" style="229" customWidth="1"/>
    <col min="9613" max="9613" width="16.5546875" style="229" customWidth="1"/>
    <col min="9614" max="9614" width="17.5546875" style="229" customWidth="1"/>
    <col min="9615" max="9615" width="9.33203125" style="229"/>
    <col min="9616" max="9616" width="10.33203125" style="229" bestFit="1" customWidth="1"/>
    <col min="9617" max="9617" width="9.33203125" style="229"/>
    <col min="9618" max="9619" width="10.33203125" style="229" bestFit="1" customWidth="1"/>
    <col min="9620" max="9620" width="10.6640625" style="229" bestFit="1" customWidth="1"/>
    <col min="9621" max="9864" width="9.33203125" style="229"/>
    <col min="9865" max="9865" width="14.33203125" style="229" customWidth="1"/>
    <col min="9866" max="9866" width="16.5546875" style="229" customWidth="1"/>
    <col min="9867" max="9867" width="17.44140625" style="229" customWidth="1"/>
    <col min="9868" max="9868" width="15.6640625" style="229" customWidth="1"/>
    <col min="9869" max="9869" width="16.5546875" style="229" customWidth="1"/>
    <col min="9870" max="9870" width="17.5546875" style="229" customWidth="1"/>
    <col min="9871" max="9871" width="9.33203125" style="229"/>
    <col min="9872" max="9872" width="10.33203125" style="229" bestFit="1" customWidth="1"/>
    <col min="9873" max="9873" width="9.33203125" style="229"/>
    <col min="9874" max="9875" width="10.33203125" style="229" bestFit="1" customWidth="1"/>
    <col min="9876" max="9876" width="10.6640625" style="229" bestFit="1" customWidth="1"/>
    <col min="9877" max="10120" width="9.33203125" style="229"/>
    <col min="10121" max="10121" width="14.33203125" style="229" customWidth="1"/>
    <col min="10122" max="10122" width="16.5546875" style="229" customWidth="1"/>
    <col min="10123" max="10123" width="17.44140625" style="229" customWidth="1"/>
    <col min="10124" max="10124" width="15.6640625" style="229" customWidth="1"/>
    <col min="10125" max="10125" width="16.5546875" style="229" customWidth="1"/>
    <col min="10126" max="10126" width="17.5546875" style="229" customWidth="1"/>
    <col min="10127" max="10127" width="9.33203125" style="229"/>
    <col min="10128" max="10128" width="10.33203125" style="229" bestFit="1" customWidth="1"/>
    <col min="10129" max="10129" width="9.33203125" style="229"/>
    <col min="10130" max="10131" width="10.33203125" style="229" bestFit="1" customWidth="1"/>
    <col min="10132" max="10132" width="10.6640625" style="229" bestFit="1" customWidth="1"/>
    <col min="10133" max="10376" width="9.33203125" style="229"/>
    <col min="10377" max="10377" width="14.33203125" style="229" customWidth="1"/>
    <col min="10378" max="10378" width="16.5546875" style="229" customWidth="1"/>
    <col min="10379" max="10379" width="17.44140625" style="229" customWidth="1"/>
    <col min="10380" max="10380" width="15.6640625" style="229" customWidth="1"/>
    <col min="10381" max="10381" width="16.5546875" style="229" customWidth="1"/>
    <col min="10382" max="10382" width="17.5546875" style="229" customWidth="1"/>
    <col min="10383" max="10383" width="9.33203125" style="229"/>
    <col min="10384" max="10384" width="10.33203125" style="229" bestFit="1" customWidth="1"/>
    <col min="10385" max="10385" width="9.33203125" style="229"/>
    <col min="10386" max="10387" width="10.33203125" style="229" bestFit="1" customWidth="1"/>
    <col min="10388" max="10388" width="10.6640625" style="229" bestFit="1" customWidth="1"/>
    <col min="10389" max="10632" width="9.33203125" style="229"/>
    <col min="10633" max="10633" width="14.33203125" style="229" customWidth="1"/>
    <col min="10634" max="10634" width="16.5546875" style="229" customWidth="1"/>
    <col min="10635" max="10635" width="17.44140625" style="229" customWidth="1"/>
    <col min="10636" max="10636" width="15.6640625" style="229" customWidth="1"/>
    <col min="10637" max="10637" width="16.5546875" style="229" customWidth="1"/>
    <col min="10638" max="10638" width="17.5546875" style="229" customWidth="1"/>
    <col min="10639" max="10639" width="9.33203125" style="229"/>
    <col min="10640" max="10640" width="10.33203125" style="229" bestFit="1" customWidth="1"/>
    <col min="10641" max="10641" width="9.33203125" style="229"/>
    <col min="10642" max="10643" width="10.33203125" style="229" bestFit="1" customWidth="1"/>
    <col min="10644" max="10644" width="10.6640625" style="229" bestFit="1" customWidth="1"/>
    <col min="10645" max="10888" width="9.33203125" style="229"/>
    <col min="10889" max="10889" width="14.33203125" style="229" customWidth="1"/>
    <col min="10890" max="10890" width="16.5546875" style="229" customWidth="1"/>
    <col min="10891" max="10891" width="17.44140625" style="229" customWidth="1"/>
    <col min="10892" max="10892" width="15.6640625" style="229" customWidth="1"/>
    <col min="10893" max="10893" width="16.5546875" style="229" customWidth="1"/>
    <col min="10894" max="10894" width="17.5546875" style="229" customWidth="1"/>
    <col min="10895" max="10895" width="9.33203125" style="229"/>
    <col min="10896" max="10896" width="10.33203125" style="229" bestFit="1" customWidth="1"/>
    <col min="10897" max="10897" width="9.33203125" style="229"/>
    <col min="10898" max="10899" width="10.33203125" style="229" bestFit="1" customWidth="1"/>
    <col min="10900" max="10900" width="10.6640625" style="229" bestFit="1" customWidth="1"/>
    <col min="10901" max="11144" width="9.33203125" style="229"/>
    <col min="11145" max="11145" width="14.33203125" style="229" customWidth="1"/>
    <col min="11146" max="11146" width="16.5546875" style="229" customWidth="1"/>
    <col min="11147" max="11147" width="17.44140625" style="229" customWidth="1"/>
    <col min="11148" max="11148" width="15.6640625" style="229" customWidth="1"/>
    <col min="11149" max="11149" width="16.5546875" style="229" customWidth="1"/>
    <col min="11150" max="11150" width="17.5546875" style="229" customWidth="1"/>
    <col min="11151" max="11151" width="9.33203125" style="229"/>
    <col min="11152" max="11152" width="10.33203125" style="229" bestFit="1" customWidth="1"/>
    <col min="11153" max="11153" width="9.33203125" style="229"/>
    <col min="11154" max="11155" width="10.33203125" style="229" bestFit="1" customWidth="1"/>
    <col min="11156" max="11156" width="10.6640625" style="229" bestFit="1" customWidth="1"/>
    <col min="11157" max="11400" width="9.33203125" style="229"/>
    <col min="11401" max="11401" width="14.33203125" style="229" customWidth="1"/>
    <col min="11402" max="11402" width="16.5546875" style="229" customWidth="1"/>
    <col min="11403" max="11403" width="17.44140625" style="229" customWidth="1"/>
    <col min="11404" max="11404" width="15.6640625" style="229" customWidth="1"/>
    <col min="11405" max="11405" width="16.5546875" style="229" customWidth="1"/>
    <col min="11406" max="11406" width="17.5546875" style="229" customWidth="1"/>
    <col min="11407" max="11407" width="9.33203125" style="229"/>
    <col min="11408" max="11408" width="10.33203125" style="229" bestFit="1" customWidth="1"/>
    <col min="11409" max="11409" width="9.33203125" style="229"/>
    <col min="11410" max="11411" width="10.33203125" style="229" bestFit="1" customWidth="1"/>
    <col min="11412" max="11412" width="10.6640625" style="229" bestFit="1" customWidth="1"/>
    <col min="11413" max="11656" width="9.33203125" style="229"/>
    <col min="11657" max="11657" width="14.33203125" style="229" customWidth="1"/>
    <col min="11658" max="11658" width="16.5546875" style="229" customWidth="1"/>
    <col min="11659" max="11659" width="17.44140625" style="229" customWidth="1"/>
    <col min="11660" max="11660" width="15.6640625" style="229" customWidth="1"/>
    <col min="11661" max="11661" width="16.5546875" style="229" customWidth="1"/>
    <col min="11662" max="11662" width="17.5546875" style="229" customWidth="1"/>
    <col min="11663" max="11663" width="9.33203125" style="229"/>
    <col min="11664" max="11664" width="10.33203125" style="229" bestFit="1" customWidth="1"/>
    <col min="11665" max="11665" width="9.33203125" style="229"/>
    <col min="11666" max="11667" width="10.33203125" style="229" bestFit="1" customWidth="1"/>
    <col min="11668" max="11668" width="10.6640625" style="229" bestFit="1" customWidth="1"/>
    <col min="11669" max="11912" width="9.33203125" style="229"/>
    <col min="11913" max="11913" width="14.33203125" style="229" customWidth="1"/>
    <col min="11914" max="11914" width="16.5546875" style="229" customWidth="1"/>
    <col min="11915" max="11915" width="17.44140625" style="229" customWidth="1"/>
    <col min="11916" max="11916" width="15.6640625" style="229" customWidth="1"/>
    <col min="11917" max="11917" width="16.5546875" style="229" customWidth="1"/>
    <col min="11918" max="11918" width="17.5546875" style="229" customWidth="1"/>
    <col min="11919" max="11919" width="9.33203125" style="229"/>
    <col min="11920" max="11920" width="10.33203125" style="229" bestFit="1" customWidth="1"/>
    <col min="11921" max="11921" width="9.33203125" style="229"/>
    <col min="11922" max="11923" width="10.33203125" style="229" bestFit="1" customWidth="1"/>
    <col min="11924" max="11924" width="10.6640625" style="229" bestFit="1" customWidth="1"/>
    <col min="11925" max="12168" width="9.33203125" style="229"/>
    <col min="12169" max="12169" width="14.33203125" style="229" customWidth="1"/>
    <col min="12170" max="12170" width="16.5546875" style="229" customWidth="1"/>
    <col min="12171" max="12171" width="17.44140625" style="229" customWidth="1"/>
    <col min="12172" max="12172" width="15.6640625" style="229" customWidth="1"/>
    <col min="12173" max="12173" width="16.5546875" style="229" customWidth="1"/>
    <col min="12174" max="12174" width="17.5546875" style="229" customWidth="1"/>
    <col min="12175" max="12175" width="9.33203125" style="229"/>
    <col min="12176" max="12176" width="10.33203125" style="229" bestFit="1" customWidth="1"/>
    <col min="12177" max="12177" width="9.33203125" style="229"/>
    <col min="12178" max="12179" width="10.33203125" style="229" bestFit="1" customWidth="1"/>
    <col min="12180" max="12180" width="10.6640625" style="229" bestFit="1" customWidth="1"/>
    <col min="12181" max="12424" width="9.33203125" style="229"/>
    <col min="12425" max="12425" width="14.33203125" style="229" customWidth="1"/>
    <col min="12426" max="12426" width="16.5546875" style="229" customWidth="1"/>
    <col min="12427" max="12427" width="17.44140625" style="229" customWidth="1"/>
    <col min="12428" max="12428" width="15.6640625" style="229" customWidth="1"/>
    <col min="12429" max="12429" width="16.5546875" style="229" customWidth="1"/>
    <col min="12430" max="12430" width="17.5546875" style="229" customWidth="1"/>
    <col min="12431" max="12431" width="9.33203125" style="229"/>
    <col min="12432" max="12432" width="10.33203125" style="229" bestFit="1" customWidth="1"/>
    <col min="12433" max="12433" width="9.33203125" style="229"/>
    <col min="12434" max="12435" width="10.33203125" style="229" bestFit="1" customWidth="1"/>
    <col min="12436" max="12436" width="10.6640625" style="229" bestFit="1" customWidth="1"/>
    <col min="12437" max="12680" width="9.33203125" style="229"/>
    <col min="12681" max="12681" width="14.33203125" style="229" customWidth="1"/>
    <col min="12682" max="12682" width="16.5546875" style="229" customWidth="1"/>
    <col min="12683" max="12683" width="17.44140625" style="229" customWidth="1"/>
    <col min="12684" max="12684" width="15.6640625" style="229" customWidth="1"/>
    <col min="12685" max="12685" width="16.5546875" style="229" customWidth="1"/>
    <col min="12686" max="12686" width="17.5546875" style="229" customWidth="1"/>
    <col min="12687" max="12687" width="9.33203125" style="229"/>
    <col min="12688" max="12688" width="10.33203125" style="229" bestFit="1" customWidth="1"/>
    <col min="12689" max="12689" width="9.33203125" style="229"/>
    <col min="12690" max="12691" width="10.33203125" style="229" bestFit="1" customWidth="1"/>
    <col min="12692" max="12692" width="10.6640625" style="229" bestFit="1" customWidth="1"/>
    <col min="12693" max="12936" width="9.33203125" style="229"/>
    <col min="12937" max="12937" width="14.33203125" style="229" customWidth="1"/>
    <col min="12938" max="12938" width="16.5546875" style="229" customWidth="1"/>
    <col min="12939" max="12939" width="17.44140625" style="229" customWidth="1"/>
    <col min="12940" max="12940" width="15.6640625" style="229" customWidth="1"/>
    <col min="12941" max="12941" width="16.5546875" style="229" customWidth="1"/>
    <col min="12942" max="12942" width="17.5546875" style="229" customWidth="1"/>
    <col min="12943" max="12943" width="9.33203125" style="229"/>
    <col min="12944" max="12944" width="10.33203125" style="229" bestFit="1" customWidth="1"/>
    <col min="12945" max="12945" width="9.33203125" style="229"/>
    <col min="12946" max="12947" width="10.33203125" style="229" bestFit="1" customWidth="1"/>
    <col min="12948" max="12948" width="10.6640625" style="229" bestFit="1" customWidth="1"/>
    <col min="12949" max="13192" width="9.33203125" style="229"/>
    <col min="13193" max="13193" width="14.33203125" style="229" customWidth="1"/>
    <col min="13194" max="13194" width="16.5546875" style="229" customWidth="1"/>
    <col min="13195" max="13195" width="17.44140625" style="229" customWidth="1"/>
    <col min="13196" max="13196" width="15.6640625" style="229" customWidth="1"/>
    <col min="13197" max="13197" width="16.5546875" style="229" customWidth="1"/>
    <col min="13198" max="13198" width="17.5546875" style="229" customWidth="1"/>
    <col min="13199" max="13199" width="9.33203125" style="229"/>
    <col min="13200" max="13200" width="10.33203125" style="229" bestFit="1" customWidth="1"/>
    <col min="13201" max="13201" width="9.33203125" style="229"/>
    <col min="13202" max="13203" width="10.33203125" style="229" bestFit="1" customWidth="1"/>
    <col min="13204" max="13204" width="10.6640625" style="229" bestFit="1" customWidth="1"/>
    <col min="13205" max="13448" width="9.33203125" style="229"/>
    <col min="13449" max="13449" width="14.33203125" style="229" customWidth="1"/>
    <col min="13450" max="13450" width="16.5546875" style="229" customWidth="1"/>
    <col min="13451" max="13451" width="17.44140625" style="229" customWidth="1"/>
    <col min="13452" max="13452" width="15.6640625" style="229" customWidth="1"/>
    <col min="13453" max="13453" width="16.5546875" style="229" customWidth="1"/>
    <col min="13454" max="13454" width="17.5546875" style="229" customWidth="1"/>
    <col min="13455" max="13455" width="9.33203125" style="229"/>
    <col min="13456" max="13456" width="10.33203125" style="229" bestFit="1" customWidth="1"/>
    <col min="13457" max="13457" width="9.33203125" style="229"/>
    <col min="13458" max="13459" width="10.33203125" style="229" bestFit="1" customWidth="1"/>
    <col min="13460" max="13460" width="10.6640625" style="229" bestFit="1" customWidth="1"/>
    <col min="13461" max="13704" width="9.33203125" style="229"/>
    <col min="13705" max="13705" width="14.33203125" style="229" customWidth="1"/>
    <col min="13706" max="13706" width="16.5546875" style="229" customWidth="1"/>
    <col min="13707" max="13707" width="17.44140625" style="229" customWidth="1"/>
    <col min="13708" max="13708" width="15.6640625" style="229" customWidth="1"/>
    <col min="13709" max="13709" width="16.5546875" style="229" customWidth="1"/>
    <col min="13710" max="13710" width="17.5546875" style="229" customWidth="1"/>
    <col min="13711" max="13711" width="9.33203125" style="229"/>
    <col min="13712" max="13712" width="10.33203125" style="229" bestFit="1" customWidth="1"/>
    <col min="13713" max="13713" width="9.33203125" style="229"/>
    <col min="13714" max="13715" width="10.33203125" style="229" bestFit="1" customWidth="1"/>
    <col min="13716" max="13716" width="10.6640625" style="229" bestFit="1" customWidth="1"/>
    <col min="13717" max="13960" width="9.33203125" style="229"/>
    <col min="13961" max="13961" width="14.33203125" style="229" customWidth="1"/>
    <col min="13962" max="13962" width="16.5546875" style="229" customWidth="1"/>
    <col min="13963" max="13963" width="17.44140625" style="229" customWidth="1"/>
    <col min="13964" max="13964" width="15.6640625" style="229" customWidth="1"/>
    <col min="13965" max="13965" width="16.5546875" style="229" customWidth="1"/>
    <col min="13966" max="13966" width="17.5546875" style="229" customWidth="1"/>
    <col min="13967" max="13967" width="9.33203125" style="229"/>
    <col min="13968" max="13968" width="10.33203125" style="229" bestFit="1" customWidth="1"/>
    <col min="13969" max="13969" width="9.33203125" style="229"/>
    <col min="13970" max="13971" width="10.33203125" style="229" bestFit="1" customWidth="1"/>
    <col min="13972" max="13972" width="10.6640625" style="229" bestFit="1" customWidth="1"/>
    <col min="13973" max="14216" width="9.33203125" style="229"/>
    <col min="14217" max="14217" width="14.33203125" style="229" customWidth="1"/>
    <col min="14218" max="14218" width="16.5546875" style="229" customWidth="1"/>
    <col min="14219" max="14219" width="17.44140625" style="229" customWidth="1"/>
    <col min="14220" max="14220" width="15.6640625" style="229" customWidth="1"/>
    <col min="14221" max="14221" width="16.5546875" style="229" customWidth="1"/>
    <col min="14222" max="14222" width="17.5546875" style="229" customWidth="1"/>
    <col min="14223" max="14223" width="9.33203125" style="229"/>
    <col min="14224" max="14224" width="10.33203125" style="229" bestFit="1" customWidth="1"/>
    <col min="14225" max="14225" width="9.33203125" style="229"/>
    <col min="14226" max="14227" width="10.33203125" style="229" bestFit="1" customWidth="1"/>
    <col min="14228" max="14228" width="10.6640625" style="229" bestFit="1" customWidth="1"/>
    <col min="14229" max="14472" width="9.33203125" style="229"/>
    <col min="14473" max="14473" width="14.33203125" style="229" customWidth="1"/>
    <col min="14474" max="14474" width="16.5546875" style="229" customWidth="1"/>
    <col min="14475" max="14475" width="17.44140625" style="229" customWidth="1"/>
    <col min="14476" max="14476" width="15.6640625" style="229" customWidth="1"/>
    <col min="14477" max="14477" width="16.5546875" style="229" customWidth="1"/>
    <col min="14478" max="14478" width="17.5546875" style="229" customWidth="1"/>
    <col min="14479" max="14479" width="9.33203125" style="229"/>
    <col min="14480" max="14480" width="10.33203125" style="229" bestFit="1" customWidth="1"/>
    <col min="14481" max="14481" width="9.33203125" style="229"/>
    <col min="14482" max="14483" width="10.33203125" style="229" bestFit="1" customWidth="1"/>
    <col min="14484" max="14484" width="10.6640625" style="229" bestFit="1" customWidth="1"/>
    <col min="14485" max="14728" width="9.33203125" style="229"/>
    <col min="14729" max="14729" width="14.33203125" style="229" customWidth="1"/>
    <col min="14730" max="14730" width="16.5546875" style="229" customWidth="1"/>
    <col min="14731" max="14731" width="17.44140625" style="229" customWidth="1"/>
    <col min="14732" max="14732" width="15.6640625" style="229" customWidth="1"/>
    <col min="14733" max="14733" width="16.5546875" style="229" customWidth="1"/>
    <col min="14734" max="14734" width="17.5546875" style="229" customWidth="1"/>
    <col min="14735" max="14735" width="9.33203125" style="229"/>
    <col min="14736" max="14736" width="10.33203125" style="229" bestFit="1" customWidth="1"/>
    <col min="14737" max="14737" width="9.33203125" style="229"/>
    <col min="14738" max="14739" width="10.33203125" style="229" bestFit="1" customWidth="1"/>
    <col min="14740" max="14740" width="10.6640625" style="229" bestFit="1" customWidth="1"/>
    <col min="14741" max="14984" width="9.33203125" style="229"/>
    <col min="14985" max="14985" width="14.33203125" style="229" customWidth="1"/>
    <col min="14986" max="14986" width="16.5546875" style="229" customWidth="1"/>
    <col min="14987" max="14987" width="17.44140625" style="229" customWidth="1"/>
    <col min="14988" max="14988" width="15.6640625" style="229" customWidth="1"/>
    <col min="14989" max="14989" width="16.5546875" style="229" customWidth="1"/>
    <col min="14990" max="14990" width="17.5546875" style="229" customWidth="1"/>
    <col min="14991" max="14991" width="9.33203125" style="229"/>
    <col min="14992" max="14992" width="10.33203125" style="229" bestFit="1" customWidth="1"/>
    <col min="14993" max="14993" width="9.33203125" style="229"/>
    <col min="14994" max="14995" width="10.33203125" style="229" bestFit="1" customWidth="1"/>
    <col min="14996" max="14996" width="10.6640625" style="229" bestFit="1" customWidth="1"/>
    <col min="14997" max="15240" width="9.33203125" style="229"/>
    <col min="15241" max="15241" width="14.33203125" style="229" customWidth="1"/>
    <col min="15242" max="15242" width="16.5546875" style="229" customWidth="1"/>
    <col min="15243" max="15243" width="17.44140625" style="229" customWidth="1"/>
    <col min="15244" max="15244" width="15.6640625" style="229" customWidth="1"/>
    <col min="15245" max="15245" width="16.5546875" style="229" customWidth="1"/>
    <col min="15246" max="15246" width="17.5546875" style="229" customWidth="1"/>
    <col min="15247" max="15247" width="9.33203125" style="229"/>
    <col min="15248" max="15248" width="10.33203125" style="229" bestFit="1" customWidth="1"/>
    <col min="15249" max="15249" width="9.33203125" style="229"/>
    <col min="15250" max="15251" width="10.33203125" style="229" bestFit="1" customWidth="1"/>
    <col min="15252" max="15252" width="10.6640625" style="229" bestFit="1" customWidth="1"/>
    <col min="15253" max="15496" width="9.33203125" style="229"/>
    <col min="15497" max="15497" width="14.33203125" style="229" customWidth="1"/>
    <col min="15498" max="15498" width="16.5546875" style="229" customWidth="1"/>
    <col min="15499" max="15499" width="17.44140625" style="229" customWidth="1"/>
    <col min="15500" max="15500" width="15.6640625" style="229" customWidth="1"/>
    <col min="15501" max="15501" width="16.5546875" style="229" customWidth="1"/>
    <col min="15502" max="15502" width="17.5546875" style="229" customWidth="1"/>
    <col min="15503" max="15503" width="9.33203125" style="229"/>
    <col min="15504" max="15504" width="10.33203125" style="229" bestFit="1" customWidth="1"/>
    <col min="15505" max="15505" width="9.33203125" style="229"/>
    <col min="15506" max="15507" width="10.33203125" style="229" bestFit="1" customWidth="1"/>
    <col min="15508" max="15508" width="10.6640625" style="229" bestFit="1" customWidth="1"/>
    <col min="15509" max="15752" width="9.33203125" style="229"/>
    <col min="15753" max="15753" width="14.33203125" style="229" customWidth="1"/>
    <col min="15754" max="15754" width="16.5546875" style="229" customWidth="1"/>
    <col min="15755" max="15755" width="17.44140625" style="229" customWidth="1"/>
    <col min="15756" max="15756" width="15.6640625" style="229" customWidth="1"/>
    <col min="15757" max="15757" width="16.5546875" style="229" customWidth="1"/>
    <col min="15758" max="15758" width="17.5546875" style="229" customWidth="1"/>
    <col min="15759" max="15759" width="9.33203125" style="229"/>
    <col min="15760" max="15760" width="10.33203125" style="229" bestFit="1" customWidth="1"/>
    <col min="15761" max="15761" width="9.33203125" style="229"/>
    <col min="15762" max="15763" width="10.33203125" style="229" bestFit="1" customWidth="1"/>
    <col min="15764" max="15764" width="10.6640625" style="229" bestFit="1" customWidth="1"/>
    <col min="15765" max="16008" width="9.33203125" style="229"/>
    <col min="16009" max="16009" width="14.33203125" style="229" customWidth="1"/>
    <col min="16010" max="16010" width="16.5546875" style="229" customWidth="1"/>
    <col min="16011" max="16011" width="17.44140625" style="229" customWidth="1"/>
    <col min="16012" max="16012" width="15.6640625" style="229" customWidth="1"/>
    <col min="16013" max="16013" width="16.5546875" style="229" customWidth="1"/>
    <col min="16014" max="16014" width="17.5546875" style="229" customWidth="1"/>
    <col min="16015" max="16015" width="9.33203125" style="229"/>
    <col min="16016" max="16016" width="10.33203125" style="229" bestFit="1" customWidth="1"/>
    <col min="16017" max="16017" width="9.33203125" style="229"/>
    <col min="16018" max="16019" width="10.33203125" style="229" bestFit="1" customWidth="1"/>
    <col min="16020" max="16020" width="10.6640625" style="229" bestFit="1" customWidth="1"/>
    <col min="16021" max="16294" width="9.33203125" style="229"/>
    <col min="16295" max="16332" width="9.33203125" style="229" customWidth="1"/>
    <col min="16333" max="16337" width="9.33203125" style="229"/>
    <col min="16338" max="16384" width="9.33203125" style="229" customWidth="1"/>
  </cols>
  <sheetData>
    <row r="1" spans="1:7" x14ac:dyDescent="0.3">
      <c r="A1" s="514" t="s">
        <v>0</v>
      </c>
      <c r="B1" s="515"/>
      <c r="C1" s="516" t="s">
        <v>84</v>
      </c>
      <c r="D1" s="517"/>
      <c r="E1" s="516"/>
      <c r="F1" s="516"/>
      <c r="G1" s="516"/>
    </row>
    <row r="2" spans="1:7" x14ac:dyDescent="0.3">
      <c r="A2" s="515"/>
      <c r="B2" s="515"/>
      <c r="C2" s="516" t="s">
        <v>185</v>
      </c>
      <c r="D2" s="517"/>
      <c r="E2" s="517"/>
      <c r="F2" s="517"/>
      <c r="G2" s="517"/>
    </row>
    <row r="3" spans="1:7" ht="18.75" customHeight="1" x14ac:dyDescent="0.3">
      <c r="A3" s="515"/>
      <c r="B3" s="515"/>
      <c r="C3" s="516" t="s">
        <v>182</v>
      </c>
      <c r="D3" s="516"/>
      <c r="E3" s="518"/>
      <c r="F3" s="519" t="s">
        <v>85</v>
      </c>
      <c r="G3" s="227" t="s">
        <v>86</v>
      </c>
    </row>
    <row r="4" spans="1:7" ht="27.75" customHeight="1" x14ac:dyDescent="0.3">
      <c r="A4" s="519" t="s">
        <v>1</v>
      </c>
      <c r="B4" s="519"/>
      <c r="C4" s="227" t="s">
        <v>181</v>
      </c>
      <c r="D4" s="227" t="s">
        <v>87</v>
      </c>
      <c r="E4" s="227" t="s">
        <v>2</v>
      </c>
      <c r="F4" s="520"/>
      <c r="G4" s="11" t="s">
        <v>88</v>
      </c>
    </row>
    <row r="5" spans="1:7" x14ac:dyDescent="0.3">
      <c r="A5" s="512" t="s">
        <v>81</v>
      </c>
      <c r="B5" s="513"/>
      <c r="C5" s="12"/>
      <c r="D5" s="12"/>
      <c r="E5" s="12"/>
      <c r="F5" s="12"/>
      <c r="G5" s="12"/>
    </row>
    <row r="6" spans="1:7" x14ac:dyDescent="0.3">
      <c r="A6" s="13">
        <v>2010</v>
      </c>
      <c r="B6" s="225"/>
      <c r="C6" s="12">
        <v>151344.36199999999</v>
      </c>
      <c r="D6" s="12">
        <v>27749.621944402694</v>
      </c>
      <c r="E6" s="12">
        <v>179093.98394440269</v>
      </c>
      <c r="F6" s="12">
        <v>786362</v>
      </c>
      <c r="G6" s="12">
        <v>-607268.01605559734</v>
      </c>
    </row>
    <row r="7" spans="1:7" x14ac:dyDescent="0.3">
      <c r="A7" s="171">
        <v>2011</v>
      </c>
      <c r="B7" s="229"/>
      <c r="C7" s="12">
        <v>125561.965</v>
      </c>
      <c r="D7" s="12">
        <v>27549.197234398165</v>
      </c>
      <c r="E7" s="12">
        <v>153111.16223439816</v>
      </c>
      <c r="F7" s="503">
        <v>805751.71800000011</v>
      </c>
      <c r="G7" s="12">
        <v>-652640.55576560192</v>
      </c>
    </row>
    <row r="8" spans="1:7" x14ac:dyDescent="0.3">
      <c r="A8" s="171">
        <v>2012</v>
      </c>
      <c r="B8" s="229"/>
      <c r="C8" s="12">
        <v>135864.80400000003</v>
      </c>
      <c r="D8" s="12">
        <v>40562.814198815999</v>
      </c>
      <c r="E8" s="12">
        <v>176427.61819881602</v>
      </c>
      <c r="F8" s="503">
        <v>791973.80199999991</v>
      </c>
      <c r="G8" s="12">
        <v>-615546.18380118394</v>
      </c>
    </row>
    <row r="9" spans="1:7" x14ac:dyDescent="0.3">
      <c r="A9" s="108">
        <v>2013</v>
      </c>
      <c r="B9" s="229"/>
      <c r="C9" s="12">
        <v>108637.60799999998</v>
      </c>
      <c r="D9" s="12">
        <v>35465.591944632004</v>
      </c>
      <c r="E9" s="12">
        <v>144103.19994463198</v>
      </c>
      <c r="F9" s="503">
        <v>851292.15399999998</v>
      </c>
      <c r="G9" s="12">
        <v>-707188.95405536797</v>
      </c>
    </row>
    <row r="10" spans="1:7" x14ac:dyDescent="0.3">
      <c r="A10" s="21">
        <v>2014</v>
      </c>
      <c r="B10" s="229"/>
      <c r="C10" s="12">
        <v>77966.648000000016</v>
      </c>
      <c r="D10" s="12">
        <v>39433.523690000002</v>
      </c>
      <c r="E10" s="12">
        <v>117400.17169000002</v>
      </c>
      <c r="F10" s="503">
        <v>895325.98100000003</v>
      </c>
      <c r="G10" s="12">
        <v>-777925.80931000004</v>
      </c>
    </row>
    <row r="11" spans="1:7" x14ac:dyDescent="0.3">
      <c r="A11" s="108">
        <v>2015</v>
      </c>
      <c r="B11" s="229"/>
      <c r="C11" s="12">
        <v>101621.61599999998</v>
      </c>
      <c r="D11" s="12">
        <v>34396.224369000003</v>
      </c>
      <c r="E11" s="12">
        <v>136017.84036899998</v>
      </c>
      <c r="F11" s="503">
        <v>855389.66299999994</v>
      </c>
      <c r="G11" s="12">
        <v>-719371.82263099996</v>
      </c>
    </row>
    <row r="12" spans="1:7" x14ac:dyDescent="0.3">
      <c r="A12" s="108">
        <v>2016</v>
      </c>
      <c r="B12" s="225"/>
      <c r="C12" s="12">
        <v>112603.04</v>
      </c>
      <c r="D12" s="12">
        <v>31152.126</v>
      </c>
      <c r="E12" s="12">
        <v>143755.166</v>
      </c>
      <c r="F12" s="324">
        <v>899005</v>
      </c>
      <c r="G12" s="12">
        <v>-755249.83400000003</v>
      </c>
    </row>
    <row r="13" spans="1:7" x14ac:dyDescent="0.3">
      <c r="A13" s="108">
        <v>2017</v>
      </c>
      <c r="B13" s="225"/>
      <c r="C13" s="12">
        <v>79291.592000000019</v>
      </c>
      <c r="D13" s="12">
        <v>32923.747000000003</v>
      </c>
      <c r="E13" s="12">
        <v>112215.33900000002</v>
      </c>
      <c r="F13" s="324">
        <v>900997</v>
      </c>
      <c r="G13" s="12">
        <v>-788781.66099999996</v>
      </c>
    </row>
    <row r="14" spans="1:7" x14ac:dyDescent="0.3">
      <c r="A14" s="108">
        <v>2018</v>
      </c>
      <c r="B14" s="225"/>
      <c r="C14" s="324">
        <v>71061.078000000009</v>
      </c>
      <c r="D14" s="324">
        <v>48143.377999999997</v>
      </c>
      <c r="E14" s="324">
        <v>119204.45599999999</v>
      </c>
      <c r="F14" s="324">
        <v>939443.29799999995</v>
      </c>
      <c r="G14" s="324">
        <v>-820238.84199999995</v>
      </c>
    </row>
    <row r="15" spans="1:7" x14ac:dyDescent="0.3">
      <c r="A15" s="108">
        <v>2019</v>
      </c>
      <c r="B15" s="225"/>
      <c r="C15" s="324">
        <v>90262.857000000004</v>
      </c>
      <c r="D15" s="324">
        <v>39834.588999999993</v>
      </c>
      <c r="E15" s="324">
        <v>130097.44600000001</v>
      </c>
      <c r="F15" s="324">
        <v>1031312.6470000001</v>
      </c>
      <c r="G15" s="324">
        <v>-901215.20100000012</v>
      </c>
    </row>
    <row r="16" spans="1:7" x14ac:dyDescent="0.3">
      <c r="A16" s="108">
        <v>2020</v>
      </c>
      <c r="B16" s="225"/>
      <c r="C16" s="324">
        <v>84944</v>
      </c>
      <c r="D16" s="324">
        <v>14396</v>
      </c>
      <c r="E16" s="324">
        <v>99340</v>
      </c>
      <c r="F16" s="324">
        <v>828649.70200000005</v>
      </c>
      <c r="G16" s="324">
        <v>-729309.70200000005</v>
      </c>
    </row>
    <row r="17" spans="1:1024 1027:2048 2051:3072 3075:4096 4099:5120 5123:6144 6147:7168 7171:8192 8195:9216 9219:10240 10243:11264 11267:12288 12291:13312 13315:14336 14339:15360 15363:16332" s="22" customFormat="1" x14ac:dyDescent="0.3">
      <c r="A17" s="108">
        <v>2021</v>
      </c>
      <c r="B17" s="225"/>
      <c r="C17" s="34">
        <f>SUM(C42:C45)</f>
        <v>65591.399999999994</v>
      </c>
      <c r="D17" s="34">
        <f>SUM(D42:D45)</f>
        <v>8118.1</v>
      </c>
      <c r="E17" s="216">
        <f>SUM(E42:E45)</f>
        <v>73774.146895999991</v>
      </c>
      <c r="F17" s="34">
        <f>SUM(F42:F45)</f>
        <v>941269.9</v>
      </c>
      <c r="G17" s="34">
        <f>SUM(G42:G45)</f>
        <v>-867561.25936400006</v>
      </c>
    </row>
    <row r="18" spans="1:1024 1027:2048 2051:3072 3075:4096 4099:5120 5123:6144 6147:7168 7171:8192 8195:9216 9219:10240 10243:11264 11267:12288 12291:13312 13315:14336 14339:15360 15363:16332" s="22" customFormat="1" x14ac:dyDescent="0.3">
      <c r="A18" s="108" t="s">
        <v>342</v>
      </c>
      <c r="B18" s="225"/>
      <c r="C18" s="34">
        <f>SUM(C47:C50)</f>
        <v>84326.615680000003</v>
      </c>
      <c r="D18" s="34">
        <f>SUM(D47:D50)</f>
        <v>27903.819792800001</v>
      </c>
      <c r="E18" s="34">
        <f>SUM(E47:E50)</f>
        <v>112230.43547279999</v>
      </c>
      <c r="F18" s="34">
        <f>SUM(F47:F50)</f>
        <v>1187586</v>
      </c>
      <c r="G18" s="34">
        <f>SUM(G47:G50)</f>
        <v>-1075355.5645272001</v>
      </c>
    </row>
    <row r="19" spans="1:1024 1027:2048 2051:3072 3075:4096 4099:5120 5123:6144 6147:7168 7171:8192 8195:9216 9219:10240 10243:11264 11267:12288 12291:13312 13315:14336 14339:15360 15363:16332" s="22" customFormat="1" x14ac:dyDescent="0.3">
      <c r="A19" s="746" t="s">
        <v>339</v>
      </c>
      <c r="B19" s="747"/>
      <c r="C19" s="748">
        <f>SUM(C52,C53,C54,C55)</f>
        <v>68098.412370000005</v>
      </c>
      <c r="D19" s="748">
        <f t="shared" ref="D19:F19" si="0">SUM(D52,D53,D54,D55)</f>
        <v>47708.965639999995</v>
      </c>
      <c r="E19" s="748">
        <f>SUM(E52,E53,E54,E55)</f>
        <v>115807.37801</v>
      </c>
      <c r="F19" s="748">
        <f t="shared" si="0"/>
        <v>1282557.4620000001</v>
      </c>
      <c r="G19" s="748">
        <f>SUM(G52,G53,G54,G55)</f>
        <v>-1166750.08399</v>
      </c>
    </row>
    <row r="20" spans="1:1024 1027:2048 2051:3072 3075:4096 4099:5120 5123:6144 6147:7168 7171:8192 8195:9216 9219:10240 10243:11264 11267:12288 12291:13312 13315:14336 14339:15360 15363:16332" s="22" customFormat="1" x14ac:dyDescent="0.3">
      <c r="A20" s="247"/>
      <c r="B20" s="224"/>
    </row>
    <row r="21" spans="1:1024 1027:2048 2051:3072 3075:4096 4099:5120 5123:6144 6147:7168 7171:8192 8195:9216 9219:10240 10243:11264 11267:12288 12291:13312 13315:14336 14339:15360 15363:16332" s="16" customFormat="1" ht="16.2" customHeight="1" x14ac:dyDescent="0.3">
      <c r="A21" s="14" t="s">
        <v>5</v>
      </c>
      <c r="B21" s="15"/>
      <c r="C21" s="325"/>
      <c r="D21" s="325"/>
      <c r="E21" s="12"/>
      <c r="F21" s="325"/>
      <c r="G21" s="12"/>
    </row>
    <row r="22" spans="1:1024 1027:2048 2051:3072 3075:4096 4099:5120 5123:6144 6147:7168 7171:8192 8195:9216 9219:10240 10243:11264 11267:12288 12291:13312 13315:14336 14339:15360 15363:16332" x14ac:dyDescent="0.3">
      <c r="A22" s="228">
        <v>2017</v>
      </c>
      <c r="B22" s="10" t="s">
        <v>156</v>
      </c>
      <c r="C22" s="12">
        <v>18438.010000000002</v>
      </c>
      <c r="D22" s="12">
        <v>7432.9709999999995</v>
      </c>
      <c r="E22" s="12">
        <v>25870.981</v>
      </c>
      <c r="F22" s="12">
        <v>210126</v>
      </c>
      <c r="G22" s="12">
        <v>-184255.019</v>
      </c>
      <c r="I22" s="34"/>
    </row>
    <row r="23" spans="1:1024 1027:2048 2051:3072 3075:4096 4099:5120 5123:6144 6147:7168 7171:8192 8195:9216 9219:10240 10243:11264 11267:12288 12291:13312 13315:14336 14339:15360 15363:16332" x14ac:dyDescent="0.3">
      <c r="B23" s="10" t="s">
        <v>157</v>
      </c>
      <c r="C23" s="12">
        <v>22649.577000000001</v>
      </c>
      <c r="D23" s="12">
        <v>8488.1149999999998</v>
      </c>
      <c r="E23" s="12">
        <v>31137.692000000003</v>
      </c>
      <c r="F23" s="12">
        <v>210684</v>
      </c>
      <c r="G23" s="12">
        <v>-179546.30799999999</v>
      </c>
      <c r="I23" s="34"/>
    </row>
    <row r="24" spans="1:1024 1027:2048 2051:3072 3075:4096 4099:5120 5123:6144 6147:7168 7171:8192 8195:9216 9219:10240 10243:11264 11267:12288 12291:13312 13315:14336 14339:15360 15363:16332" x14ac:dyDescent="0.3">
      <c r="B24" s="10" t="s">
        <v>158</v>
      </c>
      <c r="C24" s="12">
        <v>22033.784999999996</v>
      </c>
      <c r="D24" s="12">
        <v>8800.4520000000011</v>
      </c>
      <c r="E24" s="12">
        <v>30834.236999999997</v>
      </c>
      <c r="F24" s="12">
        <v>235475</v>
      </c>
      <c r="G24" s="12">
        <v>-204640.76300000001</v>
      </c>
      <c r="I24" s="34"/>
    </row>
    <row r="25" spans="1:1024 1027:2048 2051:3072 3075:4096 4099:5120 5123:6144 6147:7168 7171:8192 8195:9216 9219:10240 10243:11264 11267:12288 12291:13312 13315:14336 14339:15360 15363:16332" x14ac:dyDescent="0.3">
      <c r="B25" s="10" t="s">
        <v>159</v>
      </c>
      <c r="C25" s="12">
        <v>16170.22</v>
      </c>
      <c r="D25" s="12">
        <v>8202.2090000000007</v>
      </c>
      <c r="E25" s="12">
        <v>24372.429</v>
      </c>
      <c r="F25" s="12">
        <v>244712</v>
      </c>
      <c r="G25" s="12">
        <v>-220339.571</v>
      </c>
      <c r="I25" s="34"/>
    </row>
    <row r="26" spans="1:1024 1027:2048 2051:3072 3075:4096 4099:5120 5123:6144 6147:7168 7171:8192 8195:9216 9219:10240 10243:11264 11267:12288 12291:13312 13315:14336 14339:15360 15363:16332" x14ac:dyDescent="0.3">
      <c r="B26" s="10"/>
      <c r="C26" s="12"/>
      <c r="D26" s="12"/>
      <c r="E26" s="12"/>
      <c r="F26" s="12"/>
      <c r="G26" s="12"/>
      <c r="I26" s="34"/>
    </row>
    <row r="27" spans="1:1024 1027:2048 2051:3072 3075:4096 4099:5120 5123:6144 6147:7168 7171:8192 8195:9216 9219:10240 10243:11264 11267:12288 12291:13312 13315:14336 14339:15360 15363:16332" x14ac:dyDescent="0.3">
      <c r="A27" s="228">
        <v>2018</v>
      </c>
      <c r="B27" s="10" t="s">
        <v>156</v>
      </c>
      <c r="C27" s="12">
        <v>11741.569</v>
      </c>
      <c r="D27" s="324">
        <v>8308.7690000000002</v>
      </c>
      <c r="E27" s="12">
        <v>20050.338</v>
      </c>
      <c r="F27" s="12">
        <v>197019.63099999999</v>
      </c>
      <c r="G27" s="12">
        <v>-176969.29300000001</v>
      </c>
      <c r="I27" s="34"/>
    </row>
    <row r="28" spans="1:1024 1027:2048 2051:3072 3075:4096 4099:5120 5123:6144 6147:7168 7171:8192 8195:9216 9219:10240 10243:11264 11267:12288 12291:13312 13315:14336 14339:15360 15363:16332" x14ac:dyDescent="0.3">
      <c r="B28" s="10" t="s">
        <v>157</v>
      </c>
      <c r="C28" s="12">
        <v>14261.654</v>
      </c>
      <c r="D28" s="12">
        <v>11595.928</v>
      </c>
      <c r="E28" s="12">
        <v>25857.582000000002</v>
      </c>
      <c r="F28" s="12">
        <v>227651.74099999998</v>
      </c>
      <c r="G28" s="12">
        <v>-201794.15899999999</v>
      </c>
      <c r="I28" s="34"/>
    </row>
    <row r="29" spans="1:1024 1027:2048 2051:3072 3075:4096 4099:5120 5123:6144 6147:7168 7171:8192 8195:9216 9219:10240 10243:11264 11267:12288 12291:13312 13315:14336 14339:15360 15363:16332" x14ac:dyDescent="0.3">
      <c r="B29" s="10" t="s">
        <v>158</v>
      </c>
      <c r="C29" s="12">
        <v>24765.439999999999</v>
      </c>
      <c r="D29" s="12">
        <v>11255.293</v>
      </c>
      <c r="E29" s="12">
        <v>36020.733</v>
      </c>
      <c r="F29" s="12">
        <v>250123.24300000002</v>
      </c>
      <c r="G29" s="12">
        <v>-214102.51</v>
      </c>
      <c r="I29" s="34"/>
    </row>
    <row r="30" spans="1:1024 1027:2048 2051:3072 3075:4096 4099:5120 5123:6144 6147:7168 7171:8192 8195:9216 9219:10240 10243:11264 11267:12288 12291:13312 13315:14336 14339:15360 15363:16332" x14ac:dyDescent="0.3">
      <c r="B30" s="10" t="s">
        <v>159</v>
      </c>
      <c r="C30" s="12">
        <v>20292.415000000001</v>
      </c>
      <c r="D30" s="12">
        <v>16983.387999999999</v>
      </c>
      <c r="E30" s="12">
        <v>37275.803</v>
      </c>
      <c r="F30" s="12">
        <v>264648.68299999996</v>
      </c>
      <c r="G30" s="12">
        <v>-227372.87999999995</v>
      </c>
      <c r="I30" s="34"/>
    </row>
    <row r="31" spans="1:1024 1027:2048 2051:3072 3075:4096 4099:5120 5123:6144 6147:7168 7171:8192 8195:9216 9219:10240 10243:11264 11267:12288 12291:13312 13315:14336 14339:15360 15363:16332" x14ac:dyDescent="0.3">
      <c r="B31" s="10"/>
      <c r="C31" s="34"/>
      <c r="D31" s="34"/>
      <c r="E31" s="12"/>
      <c r="F31" s="12"/>
      <c r="G31" s="34"/>
      <c r="H31" s="36"/>
      <c r="I31" s="34"/>
      <c r="K31" s="36"/>
      <c r="L31" s="36"/>
      <c r="O31" s="36"/>
      <c r="P31" s="36"/>
      <c r="S31" s="36"/>
      <c r="T31" s="36"/>
      <c r="W31" s="36"/>
      <c r="X31" s="36"/>
      <c r="AA31" s="36"/>
      <c r="AB31" s="36"/>
      <c r="AE31" s="36"/>
      <c r="AF31" s="36"/>
      <c r="AI31" s="36"/>
      <c r="AJ31" s="36"/>
      <c r="AM31" s="36"/>
      <c r="AN31" s="36"/>
      <c r="AQ31" s="36"/>
      <c r="AR31" s="36"/>
      <c r="AU31" s="36"/>
      <c r="AV31" s="36"/>
      <c r="AY31" s="36"/>
      <c r="AZ31" s="36"/>
      <c r="BC31" s="36"/>
      <c r="BD31" s="36"/>
      <c r="BG31" s="36"/>
      <c r="BH31" s="36"/>
      <c r="BK31" s="36"/>
      <c r="BL31" s="36"/>
      <c r="BO31" s="36"/>
      <c r="BP31" s="36"/>
      <c r="BS31" s="36"/>
      <c r="BT31" s="36"/>
      <c r="BW31" s="36"/>
      <c r="BX31" s="36"/>
      <c r="CA31" s="36"/>
      <c r="CB31" s="36"/>
      <c r="CE31" s="36"/>
      <c r="CF31" s="36"/>
      <c r="CI31" s="36"/>
      <c r="CJ31" s="36"/>
      <c r="CM31" s="36"/>
      <c r="CN31" s="36"/>
      <c r="CQ31" s="36"/>
      <c r="CR31" s="36"/>
      <c r="CU31" s="36"/>
      <c r="CV31" s="36"/>
      <c r="CY31" s="36"/>
      <c r="CZ31" s="36"/>
      <c r="DC31" s="36"/>
      <c r="DD31" s="36"/>
      <c r="DG31" s="36"/>
      <c r="DH31" s="36"/>
      <c r="DK31" s="36"/>
      <c r="DL31" s="36"/>
      <c r="DO31" s="36"/>
      <c r="DP31" s="36"/>
      <c r="DS31" s="36"/>
      <c r="DT31" s="36"/>
      <c r="DW31" s="36"/>
      <c r="DX31" s="36"/>
      <c r="EA31" s="36"/>
      <c r="EB31" s="36"/>
      <c r="EE31" s="36"/>
      <c r="EF31" s="36"/>
      <c r="EI31" s="36"/>
      <c r="EJ31" s="36"/>
      <c r="EM31" s="36"/>
      <c r="EN31" s="36"/>
      <c r="EQ31" s="36"/>
      <c r="ER31" s="36"/>
      <c r="EU31" s="36"/>
      <c r="EV31" s="36"/>
      <c r="EY31" s="36"/>
      <c r="EZ31" s="36"/>
      <c r="FC31" s="36"/>
      <c r="FD31" s="36"/>
      <c r="FG31" s="36"/>
      <c r="FH31" s="36"/>
      <c r="FK31" s="36"/>
      <c r="FL31" s="36"/>
      <c r="FO31" s="36"/>
      <c r="FP31" s="36"/>
      <c r="FS31" s="36"/>
      <c r="FT31" s="36"/>
      <c r="FW31" s="36"/>
      <c r="FX31" s="36"/>
      <c r="GA31" s="36"/>
      <c r="GB31" s="36"/>
      <c r="GE31" s="36"/>
      <c r="GF31" s="36"/>
      <c r="GI31" s="36"/>
      <c r="GJ31" s="36"/>
      <c r="GM31" s="36"/>
      <c r="GN31" s="36"/>
      <c r="GQ31" s="36"/>
      <c r="GR31" s="36"/>
      <c r="GU31" s="36"/>
      <c r="GV31" s="36"/>
      <c r="GY31" s="36"/>
      <c r="GZ31" s="36"/>
      <c r="HC31" s="36"/>
      <c r="HD31" s="36"/>
      <c r="HG31" s="36"/>
      <c r="HH31" s="36"/>
      <c r="HK31" s="36"/>
      <c r="HL31" s="36"/>
      <c r="HO31" s="36"/>
      <c r="HP31" s="36"/>
      <c r="HS31" s="36"/>
      <c r="HT31" s="36"/>
      <c r="HW31" s="36"/>
      <c r="HX31" s="36"/>
      <c r="IA31" s="36"/>
      <c r="IB31" s="36"/>
      <c r="IE31" s="36"/>
      <c r="IF31" s="36"/>
      <c r="II31" s="36"/>
      <c r="IJ31" s="36"/>
      <c r="IM31" s="36"/>
      <c r="IN31" s="36"/>
      <c r="IQ31" s="36"/>
      <c r="IR31" s="36"/>
      <c r="IU31" s="36"/>
      <c r="IV31" s="36"/>
      <c r="IY31" s="36"/>
      <c r="IZ31" s="36"/>
      <c r="JC31" s="36"/>
      <c r="JD31" s="36"/>
      <c r="JG31" s="36"/>
      <c r="JH31" s="36"/>
      <c r="JK31" s="36"/>
      <c r="JL31" s="36"/>
      <c r="JO31" s="36"/>
      <c r="JP31" s="36"/>
      <c r="JS31" s="36"/>
      <c r="JT31" s="36"/>
      <c r="JW31" s="36"/>
      <c r="JX31" s="36"/>
      <c r="KA31" s="36"/>
      <c r="KB31" s="36"/>
      <c r="KE31" s="36"/>
      <c r="KF31" s="36"/>
      <c r="KI31" s="36"/>
      <c r="KJ31" s="36"/>
      <c r="KM31" s="36"/>
      <c r="KN31" s="36"/>
      <c r="KQ31" s="36"/>
      <c r="KR31" s="36"/>
      <c r="KU31" s="36"/>
      <c r="KV31" s="36"/>
      <c r="KY31" s="36"/>
      <c r="KZ31" s="36"/>
      <c r="LC31" s="36"/>
      <c r="LD31" s="36"/>
      <c r="LG31" s="36"/>
      <c r="LH31" s="36"/>
      <c r="LK31" s="36"/>
      <c r="LL31" s="36"/>
      <c r="LO31" s="36"/>
      <c r="LP31" s="36"/>
      <c r="LS31" s="36"/>
      <c r="LT31" s="36"/>
      <c r="LW31" s="36"/>
      <c r="LX31" s="36"/>
      <c r="MA31" s="36"/>
      <c r="MB31" s="36"/>
      <c r="ME31" s="36"/>
      <c r="MF31" s="36"/>
      <c r="MI31" s="36"/>
      <c r="MJ31" s="36"/>
      <c r="MM31" s="36"/>
      <c r="MN31" s="36"/>
      <c r="MQ31" s="36"/>
      <c r="MR31" s="36"/>
      <c r="MU31" s="36"/>
      <c r="MV31" s="36"/>
      <c r="MY31" s="36"/>
      <c r="MZ31" s="36"/>
      <c r="NC31" s="36"/>
      <c r="ND31" s="36"/>
      <c r="NG31" s="36"/>
      <c r="NH31" s="36"/>
      <c r="NK31" s="36"/>
      <c r="NL31" s="36"/>
      <c r="NO31" s="36"/>
      <c r="NP31" s="36"/>
      <c r="NS31" s="36"/>
      <c r="NT31" s="36"/>
      <c r="NW31" s="36"/>
      <c r="NX31" s="36"/>
      <c r="OA31" s="36"/>
      <c r="OB31" s="36"/>
      <c r="OE31" s="36"/>
      <c r="OF31" s="36"/>
      <c r="OI31" s="36"/>
      <c r="OJ31" s="36"/>
      <c r="OM31" s="36"/>
      <c r="ON31" s="36"/>
      <c r="OQ31" s="36"/>
      <c r="OR31" s="36"/>
      <c r="OU31" s="36"/>
      <c r="OV31" s="36"/>
      <c r="OY31" s="36"/>
      <c r="OZ31" s="36"/>
      <c r="PC31" s="36"/>
      <c r="PD31" s="36"/>
      <c r="PG31" s="36"/>
      <c r="PH31" s="36"/>
      <c r="PK31" s="36"/>
      <c r="PL31" s="36"/>
      <c r="PO31" s="36"/>
      <c r="PP31" s="36"/>
      <c r="PS31" s="36"/>
      <c r="PT31" s="36"/>
      <c r="PW31" s="36"/>
      <c r="PX31" s="36"/>
      <c r="QA31" s="36"/>
      <c r="QB31" s="36"/>
      <c r="QE31" s="36"/>
      <c r="QF31" s="36"/>
      <c r="QI31" s="36"/>
      <c r="QJ31" s="36"/>
      <c r="QM31" s="36"/>
      <c r="QN31" s="36"/>
      <c r="QQ31" s="36"/>
      <c r="QR31" s="36"/>
      <c r="QU31" s="36"/>
      <c r="QV31" s="36"/>
      <c r="QY31" s="36"/>
      <c r="QZ31" s="36"/>
      <c r="RC31" s="36"/>
      <c r="RD31" s="36"/>
      <c r="RG31" s="36"/>
      <c r="RH31" s="36"/>
      <c r="RK31" s="36"/>
      <c r="RL31" s="36"/>
      <c r="RO31" s="36"/>
      <c r="RP31" s="36"/>
      <c r="RS31" s="36"/>
      <c r="RT31" s="36"/>
      <c r="RW31" s="36"/>
      <c r="RX31" s="36"/>
      <c r="SA31" s="36"/>
      <c r="SB31" s="36"/>
      <c r="SE31" s="36"/>
      <c r="SF31" s="36"/>
      <c r="SI31" s="36"/>
      <c r="SJ31" s="36"/>
      <c r="SM31" s="36"/>
      <c r="SN31" s="36"/>
      <c r="SQ31" s="36"/>
      <c r="SR31" s="36"/>
      <c r="SU31" s="36"/>
      <c r="SV31" s="36"/>
      <c r="SY31" s="36"/>
      <c r="SZ31" s="36"/>
      <c r="TC31" s="36"/>
      <c r="TD31" s="36"/>
      <c r="TG31" s="36"/>
      <c r="TH31" s="36"/>
      <c r="TK31" s="36"/>
      <c r="TL31" s="36"/>
      <c r="TO31" s="36"/>
      <c r="TP31" s="36"/>
      <c r="TS31" s="36"/>
      <c r="TT31" s="36"/>
      <c r="TW31" s="36"/>
      <c r="TX31" s="36"/>
      <c r="UA31" s="36"/>
      <c r="UB31" s="36"/>
      <c r="UE31" s="36"/>
      <c r="UF31" s="36"/>
      <c r="UI31" s="36"/>
      <c r="UJ31" s="36"/>
      <c r="UM31" s="36"/>
      <c r="UN31" s="36"/>
      <c r="UQ31" s="36"/>
      <c r="UR31" s="36"/>
      <c r="UU31" s="36"/>
      <c r="UV31" s="36"/>
      <c r="UY31" s="36"/>
      <c r="UZ31" s="36"/>
      <c r="VC31" s="36"/>
      <c r="VD31" s="36"/>
      <c r="VG31" s="36"/>
      <c r="VH31" s="36"/>
      <c r="VK31" s="36"/>
      <c r="VL31" s="36"/>
      <c r="VO31" s="36"/>
      <c r="VP31" s="36"/>
      <c r="VS31" s="36"/>
      <c r="VT31" s="36"/>
      <c r="VW31" s="36"/>
      <c r="VX31" s="36"/>
      <c r="WA31" s="36"/>
      <c r="WB31" s="36"/>
      <c r="WE31" s="36"/>
      <c r="WF31" s="36"/>
      <c r="WI31" s="36"/>
      <c r="WJ31" s="36"/>
      <c r="WM31" s="36"/>
      <c r="WN31" s="36"/>
      <c r="WQ31" s="36"/>
      <c r="WR31" s="36"/>
      <c r="WU31" s="36"/>
      <c r="WV31" s="36"/>
      <c r="WY31" s="36"/>
      <c r="WZ31" s="36"/>
      <c r="XC31" s="36"/>
      <c r="XD31" s="36"/>
      <c r="XG31" s="36"/>
      <c r="XH31" s="36"/>
      <c r="XK31" s="36"/>
      <c r="XL31" s="36"/>
      <c r="XO31" s="36"/>
      <c r="XP31" s="36"/>
      <c r="XS31" s="36"/>
      <c r="XT31" s="36"/>
      <c r="XW31" s="36"/>
      <c r="XX31" s="36"/>
      <c r="YA31" s="36"/>
      <c r="YB31" s="36"/>
      <c r="YE31" s="36"/>
      <c r="YF31" s="36"/>
      <c r="YI31" s="36"/>
      <c r="YJ31" s="36"/>
      <c r="YM31" s="36"/>
      <c r="YN31" s="36"/>
      <c r="YQ31" s="36"/>
      <c r="YR31" s="36"/>
      <c r="YU31" s="36"/>
      <c r="YV31" s="36"/>
      <c r="YY31" s="36"/>
      <c r="YZ31" s="36"/>
      <c r="ZC31" s="36"/>
      <c r="ZD31" s="36"/>
      <c r="ZG31" s="36"/>
      <c r="ZH31" s="36"/>
      <c r="ZK31" s="36"/>
      <c r="ZL31" s="36"/>
      <c r="ZO31" s="36"/>
      <c r="ZP31" s="36"/>
      <c r="ZS31" s="36"/>
      <c r="ZT31" s="36"/>
      <c r="ZW31" s="36"/>
      <c r="ZX31" s="36"/>
      <c r="AAA31" s="36"/>
      <c r="AAB31" s="36"/>
      <c r="AAE31" s="36"/>
      <c r="AAF31" s="36"/>
      <c r="AAI31" s="36"/>
      <c r="AAJ31" s="36"/>
      <c r="AAM31" s="36"/>
      <c r="AAN31" s="36"/>
      <c r="AAQ31" s="36"/>
      <c r="AAR31" s="36"/>
      <c r="AAU31" s="36"/>
      <c r="AAV31" s="36"/>
      <c r="AAY31" s="36"/>
      <c r="AAZ31" s="36"/>
      <c r="ABC31" s="36"/>
      <c r="ABD31" s="36"/>
      <c r="ABG31" s="36"/>
      <c r="ABH31" s="36"/>
      <c r="ABK31" s="36"/>
      <c r="ABL31" s="36"/>
      <c r="ABO31" s="36"/>
      <c r="ABP31" s="36"/>
      <c r="ABS31" s="36"/>
      <c r="ABT31" s="36"/>
      <c r="ABW31" s="36"/>
      <c r="ABX31" s="36"/>
      <c r="ACA31" s="36"/>
      <c r="ACB31" s="36"/>
      <c r="ACE31" s="36"/>
      <c r="ACF31" s="36"/>
      <c r="ACI31" s="36"/>
      <c r="ACJ31" s="36"/>
      <c r="ACM31" s="36"/>
      <c r="ACN31" s="36"/>
      <c r="ACQ31" s="36"/>
      <c r="ACR31" s="36"/>
      <c r="ACU31" s="36"/>
      <c r="ACV31" s="36"/>
      <c r="ACY31" s="36"/>
      <c r="ACZ31" s="36"/>
      <c r="ADC31" s="36"/>
      <c r="ADD31" s="36"/>
      <c r="ADG31" s="36"/>
      <c r="ADH31" s="36"/>
      <c r="ADK31" s="36"/>
      <c r="ADL31" s="36"/>
      <c r="ADO31" s="36"/>
      <c r="ADP31" s="36"/>
      <c r="ADS31" s="36"/>
      <c r="ADT31" s="36"/>
      <c r="ADW31" s="36"/>
      <c r="ADX31" s="36"/>
      <c r="AEA31" s="36"/>
      <c r="AEB31" s="36"/>
      <c r="AEE31" s="36"/>
      <c r="AEF31" s="36"/>
      <c r="AEI31" s="36"/>
      <c r="AEJ31" s="36"/>
      <c r="AEM31" s="36"/>
      <c r="AEN31" s="36"/>
      <c r="AEQ31" s="36"/>
      <c r="AER31" s="36"/>
      <c r="AEU31" s="36"/>
      <c r="AEV31" s="36"/>
      <c r="AEY31" s="36"/>
      <c r="AEZ31" s="36"/>
      <c r="AFC31" s="36"/>
      <c r="AFD31" s="36"/>
      <c r="AFG31" s="36"/>
      <c r="AFH31" s="36"/>
      <c r="AFK31" s="36"/>
      <c r="AFL31" s="36"/>
      <c r="AFO31" s="36"/>
      <c r="AFP31" s="36"/>
      <c r="AFS31" s="36"/>
      <c r="AFT31" s="36"/>
      <c r="AFW31" s="36"/>
      <c r="AFX31" s="36"/>
      <c r="AGA31" s="36"/>
      <c r="AGB31" s="36"/>
      <c r="AGE31" s="36"/>
      <c r="AGF31" s="36"/>
      <c r="AGI31" s="36"/>
      <c r="AGJ31" s="36"/>
      <c r="AGM31" s="36"/>
      <c r="AGN31" s="36"/>
      <c r="AGQ31" s="36"/>
      <c r="AGR31" s="36"/>
      <c r="AGU31" s="36"/>
      <c r="AGV31" s="36"/>
      <c r="AGY31" s="36"/>
      <c r="AGZ31" s="36"/>
      <c r="AHC31" s="36"/>
      <c r="AHD31" s="36"/>
      <c r="AHG31" s="36"/>
      <c r="AHH31" s="36"/>
      <c r="AHK31" s="36"/>
      <c r="AHL31" s="36"/>
      <c r="AHO31" s="36"/>
      <c r="AHP31" s="36"/>
      <c r="AHS31" s="36"/>
      <c r="AHT31" s="36"/>
      <c r="AHW31" s="36"/>
      <c r="AHX31" s="36"/>
      <c r="AIA31" s="36"/>
      <c r="AIB31" s="36"/>
      <c r="AIE31" s="36"/>
      <c r="AIF31" s="36"/>
      <c r="AII31" s="36"/>
      <c r="AIJ31" s="36"/>
      <c r="AIM31" s="36"/>
      <c r="AIN31" s="36"/>
      <c r="AIQ31" s="36"/>
      <c r="AIR31" s="36"/>
      <c r="AIU31" s="36"/>
      <c r="AIV31" s="36"/>
      <c r="AIY31" s="36"/>
      <c r="AIZ31" s="36"/>
      <c r="AJC31" s="36"/>
      <c r="AJD31" s="36"/>
      <c r="AJG31" s="36"/>
      <c r="AJH31" s="36"/>
      <c r="AJK31" s="36"/>
      <c r="AJL31" s="36"/>
      <c r="AJO31" s="36"/>
      <c r="AJP31" s="36"/>
      <c r="AJS31" s="36"/>
      <c r="AJT31" s="36"/>
      <c r="AJW31" s="36"/>
      <c r="AJX31" s="36"/>
      <c r="AKA31" s="36"/>
      <c r="AKB31" s="36"/>
      <c r="AKE31" s="36"/>
      <c r="AKF31" s="36"/>
      <c r="AKI31" s="36"/>
      <c r="AKJ31" s="36"/>
      <c r="AKM31" s="36"/>
      <c r="AKN31" s="36"/>
      <c r="AKQ31" s="36"/>
      <c r="AKR31" s="36"/>
      <c r="AKU31" s="36"/>
      <c r="AKV31" s="36"/>
      <c r="AKY31" s="36"/>
      <c r="AKZ31" s="36"/>
      <c r="ALC31" s="36"/>
      <c r="ALD31" s="36"/>
      <c r="ALG31" s="36"/>
      <c r="ALH31" s="36"/>
      <c r="ALK31" s="36"/>
      <c r="ALL31" s="36"/>
      <c r="ALO31" s="36"/>
      <c r="ALP31" s="36"/>
      <c r="ALS31" s="36"/>
      <c r="ALT31" s="36"/>
      <c r="ALW31" s="36"/>
      <c r="ALX31" s="36"/>
      <c r="AMA31" s="36"/>
      <c r="AMB31" s="36"/>
      <c r="AME31" s="36"/>
      <c r="AMF31" s="36"/>
      <c r="AMI31" s="36"/>
      <c r="AMJ31" s="36"/>
      <c r="AMM31" s="36"/>
      <c r="AMN31" s="36"/>
      <c r="AMQ31" s="36"/>
      <c r="AMR31" s="36"/>
      <c r="AMU31" s="36"/>
      <c r="AMV31" s="36"/>
      <c r="AMY31" s="36"/>
      <c r="AMZ31" s="36"/>
      <c r="ANC31" s="36"/>
      <c r="AND31" s="36"/>
      <c r="ANG31" s="36"/>
      <c r="ANH31" s="36"/>
      <c r="ANK31" s="36"/>
      <c r="ANL31" s="36"/>
      <c r="ANO31" s="36"/>
      <c r="ANP31" s="36"/>
      <c r="ANS31" s="36"/>
      <c r="ANT31" s="36"/>
      <c r="ANW31" s="36"/>
      <c r="ANX31" s="36"/>
      <c r="AOA31" s="36"/>
      <c r="AOB31" s="36"/>
      <c r="AOE31" s="36"/>
      <c r="AOF31" s="36"/>
      <c r="AOI31" s="36"/>
      <c r="AOJ31" s="36"/>
      <c r="AOM31" s="36"/>
      <c r="AON31" s="36"/>
      <c r="AOQ31" s="36"/>
      <c r="AOR31" s="36"/>
      <c r="AOU31" s="36"/>
      <c r="AOV31" s="36"/>
      <c r="AOY31" s="36"/>
      <c r="AOZ31" s="36"/>
      <c r="APC31" s="36"/>
      <c r="APD31" s="36"/>
      <c r="APG31" s="36"/>
      <c r="APH31" s="36"/>
      <c r="APK31" s="36"/>
      <c r="APL31" s="36"/>
      <c r="APO31" s="36"/>
      <c r="APP31" s="36"/>
      <c r="APS31" s="36"/>
      <c r="APT31" s="36"/>
      <c r="APW31" s="36"/>
      <c r="APX31" s="36"/>
      <c r="AQA31" s="36"/>
      <c r="AQB31" s="36"/>
      <c r="AQE31" s="36"/>
      <c r="AQF31" s="36"/>
      <c r="AQI31" s="36"/>
      <c r="AQJ31" s="36"/>
      <c r="AQM31" s="36"/>
      <c r="AQN31" s="36"/>
      <c r="AQQ31" s="36"/>
      <c r="AQR31" s="36"/>
      <c r="AQU31" s="36"/>
      <c r="AQV31" s="36"/>
      <c r="AQY31" s="36"/>
      <c r="AQZ31" s="36"/>
      <c r="ARC31" s="36"/>
      <c r="ARD31" s="36"/>
      <c r="ARG31" s="36"/>
      <c r="ARH31" s="36"/>
      <c r="ARK31" s="36"/>
      <c r="ARL31" s="36"/>
      <c r="ARO31" s="36"/>
      <c r="ARP31" s="36"/>
      <c r="ARS31" s="36"/>
      <c r="ART31" s="36"/>
      <c r="ARW31" s="36"/>
      <c r="ARX31" s="36"/>
      <c r="ASA31" s="36"/>
      <c r="ASB31" s="36"/>
      <c r="ASE31" s="36"/>
      <c r="ASF31" s="36"/>
      <c r="ASI31" s="36"/>
      <c r="ASJ31" s="36"/>
      <c r="ASM31" s="36"/>
      <c r="ASN31" s="36"/>
      <c r="ASQ31" s="36"/>
      <c r="ASR31" s="36"/>
      <c r="ASU31" s="36"/>
      <c r="ASV31" s="36"/>
      <c r="ASY31" s="36"/>
      <c r="ASZ31" s="36"/>
      <c r="ATC31" s="36"/>
      <c r="ATD31" s="36"/>
      <c r="ATG31" s="36"/>
      <c r="ATH31" s="36"/>
      <c r="ATK31" s="36"/>
      <c r="ATL31" s="36"/>
      <c r="ATO31" s="36"/>
      <c r="ATP31" s="36"/>
      <c r="ATS31" s="36"/>
      <c r="ATT31" s="36"/>
      <c r="ATW31" s="36"/>
      <c r="ATX31" s="36"/>
      <c r="AUA31" s="36"/>
      <c r="AUB31" s="36"/>
      <c r="AUE31" s="36"/>
      <c r="AUF31" s="36"/>
      <c r="AUI31" s="36"/>
      <c r="AUJ31" s="36"/>
      <c r="AUM31" s="36"/>
      <c r="AUN31" s="36"/>
      <c r="AUQ31" s="36"/>
      <c r="AUR31" s="36"/>
      <c r="AUU31" s="36"/>
      <c r="AUV31" s="36"/>
      <c r="AUY31" s="36"/>
      <c r="AUZ31" s="36"/>
      <c r="AVC31" s="36"/>
      <c r="AVD31" s="36"/>
      <c r="AVG31" s="36"/>
      <c r="AVH31" s="36"/>
      <c r="AVK31" s="36"/>
      <c r="AVL31" s="36"/>
      <c r="AVO31" s="36"/>
      <c r="AVP31" s="36"/>
      <c r="AVS31" s="36"/>
      <c r="AVT31" s="36"/>
      <c r="AVW31" s="36"/>
      <c r="AVX31" s="36"/>
      <c r="AWA31" s="36"/>
      <c r="AWB31" s="36"/>
      <c r="AWE31" s="36"/>
      <c r="AWF31" s="36"/>
      <c r="AWI31" s="36"/>
      <c r="AWJ31" s="36"/>
      <c r="AWM31" s="36"/>
      <c r="AWN31" s="36"/>
      <c r="AWQ31" s="36"/>
      <c r="AWR31" s="36"/>
      <c r="AWU31" s="36"/>
      <c r="AWV31" s="36"/>
      <c r="AWY31" s="36"/>
      <c r="AWZ31" s="36"/>
      <c r="AXC31" s="36"/>
      <c r="AXD31" s="36"/>
      <c r="AXG31" s="36"/>
      <c r="AXH31" s="36"/>
      <c r="AXK31" s="36"/>
      <c r="AXL31" s="36"/>
      <c r="AXO31" s="36"/>
      <c r="AXP31" s="36"/>
      <c r="AXS31" s="36"/>
      <c r="AXT31" s="36"/>
      <c r="AXW31" s="36"/>
      <c r="AXX31" s="36"/>
      <c r="AYA31" s="36"/>
      <c r="AYB31" s="36"/>
      <c r="AYE31" s="36"/>
      <c r="AYF31" s="36"/>
      <c r="AYI31" s="36"/>
      <c r="AYJ31" s="36"/>
      <c r="AYM31" s="36"/>
      <c r="AYN31" s="36"/>
      <c r="AYQ31" s="36"/>
      <c r="AYR31" s="36"/>
      <c r="AYU31" s="36"/>
      <c r="AYV31" s="36"/>
      <c r="AYY31" s="36"/>
      <c r="AYZ31" s="36"/>
      <c r="AZC31" s="36"/>
      <c r="AZD31" s="36"/>
      <c r="AZG31" s="36"/>
      <c r="AZH31" s="36"/>
      <c r="AZK31" s="36"/>
      <c r="AZL31" s="36"/>
      <c r="AZO31" s="36"/>
      <c r="AZP31" s="36"/>
      <c r="AZS31" s="36"/>
      <c r="AZT31" s="36"/>
      <c r="AZW31" s="36"/>
      <c r="AZX31" s="36"/>
      <c r="BAA31" s="36"/>
      <c r="BAB31" s="36"/>
      <c r="BAE31" s="36"/>
      <c r="BAF31" s="36"/>
      <c r="BAI31" s="36"/>
      <c r="BAJ31" s="36"/>
      <c r="BAM31" s="36"/>
      <c r="BAN31" s="36"/>
      <c r="BAQ31" s="36"/>
      <c r="BAR31" s="36"/>
      <c r="BAU31" s="36"/>
      <c r="BAV31" s="36"/>
      <c r="BAY31" s="36"/>
      <c r="BAZ31" s="36"/>
      <c r="BBC31" s="36"/>
      <c r="BBD31" s="36"/>
      <c r="BBG31" s="36"/>
      <c r="BBH31" s="36"/>
      <c r="BBK31" s="36"/>
      <c r="BBL31" s="36"/>
      <c r="BBO31" s="36"/>
      <c r="BBP31" s="36"/>
      <c r="BBS31" s="36"/>
      <c r="BBT31" s="36"/>
      <c r="BBW31" s="36"/>
      <c r="BBX31" s="36"/>
      <c r="BCA31" s="36"/>
      <c r="BCB31" s="36"/>
      <c r="BCE31" s="36"/>
      <c r="BCF31" s="36"/>
      <c r="BCI31" s="36"/>
      <c r="BCJ31" s="36"/>
      <c r="BCM31" s="36"/>
      <c r="BCN31" s="36"/>
      <c r="BCQ31" s="36"/>
      <c r="BCR31" s="36"/>
      <c r="BCU31" s="36"/>
      <c r="BCV31" s="36"/>
      <c r="BCY31" s="36"/>
      <c r="BCZ31" s="36"/>
      <c r="BDC31" s="36"/>
      <c r="BDD31" s="36"/>
      <c r="BDG31" s="36"/>
      <c r="BDH31" s="36"/>
      <c r="BDK31" s="36"/>
      <c r="BDL31" s="36"/>
      <c r="BDO31" s="36"/>
      <c r="BDP31" s="36"/>
      <c r="BDS31" s="36"/>
      <c r="BDT31" s="36"/>
      <c r="BDW31" s="36"/>
      <c r="BDX31" s="36"/>
      <c r="BEA31" s="36"/>
      <c r="BEB31" s="36"/>
      <c r="BEE31" s="36"/>
      <c r="BEF31" s="36"/>
      <c r="BEI31" s="36"/>
      <c r="BEJ31" s="36"/>
      <c r="BEM31" s="36"/>
      <c r="BEN31" s="36"/>
      <c r="BEQ31" s="36"/>
      <c r="BER31" s="36"/>
      <c r="BEU31" s="36"/>
      <c r="BEV31" s="36"/>
      <c r="BEY31" s="36"/>
      <c r="BEZ31" s="36"/>
      <c r="BFC31" s="36"/>
      <c r="BFD31" s="36"/>
      <c r="BFG31" s="36"/>
      <c r="BFH31" s="36"/>
      <c r="BFK31" s="36"/>
      <c r="BFL31" s="36"/>
      <c r="BFO31" s="36"/>
      <c r="BFP31" s="36"/>
      <c r="BFS31" s="36"/>
      <c r="BFT31" s="36"/>
      <c r="BFW31" s="36"/>
      <c r="BFX31" s="36"/>
      <c r="BGA31" s="36"/>
      <c r="BGB31" s="36"/>
      <c r="BGE31" s="36"/>
      <c r="BGF31" s="36"/>
      <c r="BGI31" s="36"/>
      <c r="BGJ31" s="36"/>
      <c r="BGM31" s="36"/>
      <c r="BGN31" s="36"/>
      <c r="BGQ31" s="36"/>
      <c r="BGR31" s="36"/>
      <c r="BGU31" s="36"/>
      <c r="BGV31" s="36"/>
      <c r="BGY31" s="36"/>
      <c r="BGZ31" s="36"/>
      <c r="BHC31" s="36"/>
      <c r="BHD31" s="36"/>
      <c r="BHG31" s="36"/>
      <c r="BHH31" s="36"/>
      <c r="BHK31" s="36"/>
      <c r="BHL31" s="36"/>
      <c r="BHO31" s="36"/>
      <c r="BHP31" s="36"/>
      <c r="BHS31" s="36"/>
      <c r="BHT31" s="36"/>
      <c r="BHW31" s="36"/>
      <c r="BHX31" s="36"/>
      <c r="BIA31" s="36"/>
      <c r="BIB31" s="36"/>
      <c r="BIE31" s="36"/>
      <c r="BIF31" s="36"/>
      <c r="BII31" s="36"/>
      <c r="BIJ31" s="36"/>
      <c r="BIM31" s="36"/>
      <c r="BIN31" s="36"/>
      <c r="BIQ31" s="36"/>
      <c r="BIR31" s="36"/>
      <c r="BIU31" s="36"/>
      <c r="BIV31" s="36"/>
      <c r="BIY31" s="36"/>
      <c r="BIZ31" s="36"/>
      <c r="BJC31" s="36"/>
      <c r="BJD31" s="36"/>
      <c r="BJG31" s="36"/>
      <c r="BJH31" s="36"/>
      <c r="BJK31" s="36"/>
      <c r="BJL31" s="36"/>
      <c r="BJO31" s="36"/>
      <c r="BJP31" s="36"/>
      <c r="BJS31" s="36"/>
      <c r="BJT31" s="36"/>
      <c r="BJW31" s="36"/>
      <c r="BJX31" s="36"/>
      <c r="BKA31" s="36"/>
      <c r="BKB31" s="36"/>
      <c r="BKE31" s="36"/>
      <c r="BKF31" s="36"/>
      <c r="BKI31" s="36"/>
      <c r="BKJ31" s="36"/>
      <c r="BKM31" s="36"/>
      <c r="BKN31" s="36"/>
      <c r="BKQ31" s="36"/>
      <c r="BKR31" s="36"/>
      <c r="BKU31" s="36"/>
      <c r="BKV31" s="36"/>
      <c r="BKY31" s="36"/>
      <c r="BKZ31" s="36"/>
      <c r="BLC31" s="36"/>
      <c r="BLD31" s="36"/>
      <c r="BLG31" s="36"/>
      <c r="BLH31" s="36"/>
      <c r="BLK31" s="36"/>
      <c r="BLL31" s="36"/>
      <c r="BLO31" s="36"/>
      <c r="BLP31" s="36"/>
      <c r="BLS31" s="36"/>
      <c r="BLT31" s="36"/>
      <c r="BLW31" s="36"/>
      <c r="BLX31" s="36"/>
      <c r="BMA31" s="36"/>
      <c r="BMB31" s="36"/>
      <c r="BME31" s="36"/>
      <c r="BMF31" s="36"/>
      <c r="BMI31" s="36"/>
      <c r="BMJ31" s="36"/>
      <c r="BMM31" s="36"/>
      <c r="BMN31" s="36"/>
      <c r="BMQ31" s="36"/>
      <c r="BMR31" s="36"/>
      <c r="BMU31" s="36"/>
      <c r="BMV31" s="36"/>
      <c r="BMY31" s="36"/>
      <c r="BMZ31" s="36"/>
      <c r="BNC31" s="36"/>
      <c r="BND31" s="36"/>
      <c r="BNG31" s="36"/>
      <c r="BNH31" s="36"/>
      <c r="BNK31" s="36"/>
      <c r="BNL31" s="36"/>
      <c r="BNO31" s="36"/>
      <c r="BNP31" s="36"/>
      <c r="BNS31" s="36"/>
      <c r="BNT31" s="36"/>
      <c r="BNW31" s="36"/>
      <c r="BNX31" s="36"/>
      <c r="BOA31" s="36"/>
      <c r="BOB31" s="36"/>
      <c r="BOE31" s="36"/>
      <c r="BOF31" s="36"/>
      <c r="BOI31" s="36"/>
      <c r="BOJ31" s="36"/>
      <c r="BOM31" s="36"/>
      <c r="BON31" s="36"/>
      <c r="BOQ31" s="36"/>
      <c r="BOR31" s="36"/>
      <c r="BOU31" s="36"/>
      <c r="BOV31" s="36"/>
      <c r="BOY31" s="36"/>
      <c r="BOZ31" s="36"/>
      <c r="BPC31" s="36"/>
      <c r="BPD31" s="36"/>
      <c r="BPG31" s="36"/>
      <c r="BPH31" s="36"/>
      <c r="BPK31" s="36"/>
      <c r="BPL31" s="36"/>
      <c r="BPO31" s="36"/>
      <c r="BPP31" s="36"/>
      <c r="BPS31" s="36"/>
      <c r="BPT31" s="36"/>
      <c r="BPW31" s="36"/>
      <c r="BPX31" s="36"/>
      <c r="BQA31" s="36"/>
      <c r="BQB31" s="36"/>
      <c r="BQE31" s="36"/>
      <c r="BQF31" s="36"/>
      <c r="BQI31" s="36"/>
      <c r="BQJ31" s="36"/>
      <c r="BQM31" s="36"/>
      <c r="BQN31" s="36"/>
      <c r="BQQ31" s="36"/>
      <c r="BQR31" s="36"/>
      <c r="BQU31" s="36"/>
      <c r="BQV31" s="36"/>
      <c r="BQY31" s="36"/>
      <c r="BQZ31" s="36"/>
      <c r="BRC31" s="36"/>
      <c r="BRD31" s="36"/>
      <c r="BRG31" s="36"/>
      <c r="BRH31" s="36"/>
      <c r="BRK31" s="36"/>
      <c r="BRL31" s="36"/>
      <c r="BRO31" s="36"/>
      <c r="BRP31" s="36"/>
      <c r="BRS31" s="36"/>
      <c r="BRT31" s="36"/>
      <c r="BRW31" s="36"/>
      <c r="BRX31" s="36"/>
      <c r="BSA31" s="36"/>
      <c r="BSB31" s="36"/>
      <c r="BSE31" s="36"/>
      <c r="BSF31" s="36"/>
      <c r="BSI31" s="36"/>
      <c r="BSJ31" s="36"/>
      <c r="BSM31" s="36"/>
      <c r="BSN31" s="36"/>
      <c r="BSQ31" s="36"/>
      <c r="BSR31" s="36"/>
      <c r="BSU31" s="36"/>
      <c r="BSV31" s="36"/>
      <c r="BSY31" s="36"/>
      <c r="BSZ31" s="36"/>
      <c r="BTC31" s="36"/>
      <c r="BTD31" s="36"/>
      <c r="BTG31" s="36"/>
      <c r="BTH31" s="36"/>
      <c r="BTK31" s="36"/>
      <c r="BTL31" s="36"/>
      <c r="BTO31" s="36"/>
      <c r="BTP31" s="36"/>
      <c r="BTS31" s="36"/>
      <c r="BTT31" s="36"/>
      <c r="BTW31" s="36"/>
      <c r="BTX31" s="36"/>
      <c r="BUA31" s="36"/>
      <c r="BUB31" s="36"/>
      <c r="BUE31" s="36"/>
      <c r="BUF31" s="36"/>
      <c r="BUI31" s="36"/>
      <c r="BUJ31" s="36"/>
      <c r="BUM31" s="36"/>
      <c r="BUN31" s="36"/>
      <c r="BUQ31" s="36"/>
      <c r="BUR31" s="36"/>
      <c r="BUU31" s="36"/>
      <c r="BUV31" s="36"/>
      <c r="BUY31" s="36"/>
      <c r="BUZ31" s="36"/>
      <c r="BVC31" s="36"/>
      <c r="BVD31" s="36"/>
      <c r="BVG31" s="36"/>
      <c r="BVH31" s="36"/>
      <c r="BVK31" s="36"/>
      <c r="BVL31" s="36"/>
      <c r="BVO31" s="36"/>
      <c r="BVP31" s="36"/>
      <c r="BVS31" s="36"/>
      <c r="BVT31" s="36"/>
      <c r="BVW31" s="36"/>
      <c r="BVX31" s="36"/>
      <c r="BWA31" s="36"/>
      <c r="BWB31" s="36"/>
      <c r="BWE31" s="36"/>
      <c r="BWF31" s="36"/>
      <c r="BWI31" s="36"/>
      <c r="BWJ31" s="36"/>
      <c r="BWM31" s="36"/>
      <c r="BWN31" s="36"/>
      <c r="BWQ31" s="36"/>
      <c r="BWR31" s="36"/>
      <c r="BWU31" s="36"/>
      <c r="BWV31" s="36"/>
      <c r="BWY31" s="36"/>
      <c r="BWZ31" s="36"/>
      <c r="BXC31" s="36"/>
      <c r="BXD31" s="36"/>
      <c r="BXG31" s="36"/>
      <c r="BXH31" s="36"/>
      <c r="BXK31" s="36"/>
      <c r="BXL31" s="36"/>
      <c r="BXO31" s="36"/>
      <c r="BXP31" s="36"/>
      <c r="BXS31" s="36"/>
      <c r="BXT31" s="36"/>
      <c r="BXW31" s="36"/>
      <c r="BXX31" s="36"/>
      <c r="BYA31" s="36"/>
      <c r="BYB31" s="36"/>
      <c r="BYE31" s="36"/>
      <c r="BYF31" s="36"/>
      <c r="BYI31" s="36"/>
      <c r="BYJ31" s="36"/>
      <c r="BYM31" s="36"/>
      <c r="BYN31" s="36"/>
      <c r="BYQ31" s="36"/>
      <c r="BYR31" s="36"/>
      <c r="BYU31" s="36"/>
      <c r="BYV31" s="36"/>
      <c r="BYY31" s="36"/>
      <c r="BYZ31" s="36"/>
      <c r="BZC31" s="36"/>
      <c r="BZD31" s="36"/>
      <c r="BZG31" s="36"/>
      <c r="BZH31" s="36"/>
      <c r="BZK31" s="36"/>
      <c r="BZL31" s="36"/>
      <c r="BZO31" s="36"/>
      <c r="BZP31" s="36"/>
      <c r="BZS31" s="36"/>
      <c r="BZT31" s="36"/>
      <c r="BZW31" s="36"/>
      <c r="BZX31" s="36"/>
      <c r="CAA31" s="36"/>
      <c r="CAB31" s="36"/>
      <c r="CAE31" s="36"/>
      <c r="CAF31" s="36"/>
      <c r="CAI31" s="36"/>
      <c r="CAJ31" s="36"/>
      <c r="CAM31" s="36"/>
      <c r="CAN31" s="36"/>
      <c r="CAQ31" s="36"/>
      <c r="CAR31" s="36"/>
      <c r="CAU31" s="36"/>
      <c r="CAV31" s="36"/>
      <c r="CAY31" s="36"/>
      <c r="CAZ31" s="36"/>
      <c r="CBC31" s="36"/>
      <c r="CBD31" s="36"/>
      <c r="CBG31" s="36"/>
      <c r="CBH31" s="36"/>
      <c r="CBK31" s="36"/>
      <c r="CBL31" s="36"/>
      <c r="CBO31" s="36"/>
      <c r="CBP31" s="36"/>
      <c r="CBS31" s="36"/>
      <c r="CBT31" s="36"/>
      <c r="CBW31" s="36"/>
      <c r="CBX31" s="36"/>
      <c r="CCA31" s="36"/>
      <c r="CCB31" s="36"/>
      <c r="CCE31" s="36"/>
      <c r="CCF31" s="36"/>
      <c r="CCI31" s="36"/>
      <c r="CCJ31" s="36"/>
      <c r="CCM31" s="36"/>
      <c r="CCN31" s="36"/>
      <c r="CCQ31" s="36"/>
      <c r="CCR31" s="36"/>
      <c r="CCU31" s="36"/>
      <c r="CCV31" s="36"/>
      <c r="CCY31" s="36"/>
      <c r="CCZ31" s="36"/>
      <c r="CDC31" s="36"/>
      <c r="CDD31" s="36"/>
      <c r="CDG31" s="36"/>
      <c r="CDH31" s="36"/>
      <c r="CDK31" s="36"/>
      <c r="CDL31" s="36"/>
      <c r="CDO31" s="36"/>
      <c r="CDP31" s="36"/>
      <c r="CDS31" s="36"/>
      <c r="CDT31" s="36"/>
      <c r="CDW31" s="36"/>
      <c r="CDX31" s="36"/>
      <c r="CEA31" s="36"/>
      <c r="CEB31" s="36"/>
      <c r="CEE31" s="36"/>
      <c r="CEF31" s="36"/>
      <c r="CEI31" s="36"/>
      <c r="CEJ31" s="36"/>
      <c r="CEM31" s="36"/>
      <c r="CEN31" s="36"/>
      <c r="CEQ31" s="36"/>
      <c r="CER31" s="36"/>
      <c r="CEU31" s="36"/>
      <c r="CEV31" s="36"/>
      <c r="CEY31" s="36"/>
      <c r="CEZ31" s="36"/>
      <c r="CFC31" s="36"/>
      <c r="CFD31" s="36"/>
      <c r="CFG31" s="36"/>
      <c r="CFH31" s="36"/>
      <c r="CFK31" s="36"/>
      <c r="CFL31" s="36"/>
      <c r="CFO31" s="36"/>
      <c r="CFP31" s="36"/>
      <c r="CFS31" s="36"/>
      <c r="CFT31" s="36"/>
      <c r="CFW31" s="36"/>
      <c r="CFX31" s="36"/>
      <c r="CGA31" s="36"/>
      <c r="CGB31" s="36"/>
      <c r="CGE31" s="36"/>
      <c r="CGF31" s="36"/>
      <c r="CGI31" s="36"/>
      <c r="CGJ31" s="36"/>
      <c r="CGM31" s="36"/>
      <c r="CGN31" s="36"/>
      <c r="CGQ31" s="36"/>
      <c r="CGR31" s="36"/>
      <c r="CGU31" s="36"/>
      <c r="CGV31" s="36"/>
      <c r="CGY31" s="36"/>
      <c r="CGZ31" s="36"/>
      <c r="CHC31" s="36"/>
      <c r="CHD31" s="36"/>
      <c r="CHG31" s="36"/>
      <c r="CHH31" s="36"/>
      <c r="CHK31" s="36"/>
      <c r="CHL31" s="36"/>
      <c r="CHO31" s="36"/>
      <c r="CHP31" s="36"/>
      <c r="CHS31" s="36"/>
      <c r="CHT31" s="36"/>
      <c r="CHW31" s="36"/>
      <c r="CHX31" s="36"/>
      <c r="CIA31" s="36"/>
      <c r="CIB31" s="36"/>
      <c r="CIE31" s="36"/>
      <c r="CIF31" s="36"/>
      <c r="CII31" s="36"/>
      <c r="CIJ31" s="36"/>
      <c r="CIM31" s="36"/>
      <c r="CIN31" s="36"/>
      <c r="CIQ31" s="36"/>
      <c r="CIR31" s="36"/>
      <c r="CIU31" s="36"/>
      <c r="CIV31" s="36"/>
      <c r="CIY31" s="36"/>
      <c r="CIZ31" s="36"/>
      <c r="CJC31" s="36"/>
      <c r="CJD31" s="36"/>
      <c r="CJG31" s="36"/>
      <c r="CJH31" s="36"/>
      <c r="CJK31" s="36"/>
      <c r="CJL31" s="36"/>
      <c r="CJO31" s="36"/>
      <c r="CJP31" s="36"/>
      <c r="CJS31" s="36"/>
      <c r="CJT31" s="36"/>
      <c r="CJW31" s="36"/>
      <c r="CJX31" s="36"/>
      <c r="CKA31" s="36"/>
      <c r="CKB31" s="36"/>
      <c r="CKE31" s="36"/>
      <c r="CKF31" s="36"/>
      <c r="CKI31" s="36"/>
      <c r="CKJ31" s="36"/>
      <c r="CKM31" s="36"/>
      <c r="CKN31" s="36"/>
      <c r="CKQ31" s="36"/>
      <c r="CKR31" s="36"/>
      <c r="CKU31" s="36"/>
      <c r="CKV31" s="36"/>
      <c r="CKY31" s="36"/>
      <c r="CKZ31" s="36"/>
      <c r="CLC31" s="36"/>
      <c r="CLD31" s="36"/>
      <c r="CLG31" s="36"/>
      <c r="CLH31" s="36"/>
      <c r="CLK31" s="36"/>
      <c r="CLL31" s="36"/>
      <c r="CLO31" s="36"/>
      <c r="CLP31" s="36"/>
      <c r="CLS31" s="36"/>
      <c r="CLT31" s="36"/>
      <c r="CLW31" s="36"/>
      <c r="CLX31" s="36"/>
      <c r="CMA31" s="36"/>
      <c r="CMB31" s="36"/>
      <c r="CME31" s="36"/>
      <c r="CMF31" s="36"/>
      <c r="CMI31" s="36"/>
      <c r="CMJ31" s="36"/>
      <c r="CMM31" s="36"/>
      <c r="CMN31" s="36"/>
      <c r="CMQ31" s="36"/>
      <c r="CMR31" s="36"/>
      <c r="CMU31" s="36"/>
      <c r="CMV31" s="36"/>
      <c r="CMY31" s="36"/>
      <c r="CMZ31" s="36"/>
      <c r="CNC31" s="36"/>
      <c r="CND31" s="36"/>
      <c r="CNG31" s="36"/>
      <c r="CNH31" s="36"/>
      <c r="CNK31" s="36"/>
      <c r="CNL31" s="36"/>
      <c r="CNO31" s="36"/>
      <c r="CNP31" s="36"/>
      <c r="CNS31" s="36"/>
      <c r="CNT31" s="36"/>
      <c r="CNW31" s="36"/>
      <c r="CNX31" s="36"/>
      <c r="COA31" s="36"/>
      <c r="COB31" s="36"/>
      <c r="COE31" s="36"/>
      <c r="COF31" s="36"/>
      <c r="COI31" s="36"/>
      <c r="COJ31" s="36"/>
      <c r="COM31" s="36"/>
      <c r="CON31" s="36"/>
      <c r="COQ31" s="36"/>
      <c r="COR31" s="36"/>
      <c r="COU31" s="36"/>
      <c r="COV31" s="36"/>
      <c r="COY31" s="36"/>
      <c r="COZ31" s="36"/>
      <c r="CPC31" s="36"/>
      <c r="CPD31" s="36"/>
      <c r="CPG31" s="36"/>
      <c r="CPH31" s="36"/>
      <c r="CPK31" s="36"/>
      <c r="CPL31" s="36"/>
      <c r="CPO31" s="36"/>
      <c r="CPP31" s="36"/>
      <c r="CPS31" s="36"/>
      <c r="CPT31" s="36"/>
      <c r="CPW31" s="36"/>
      <c r="CPX31" s="36"/>
      <c r="CQA31" s="36"/>
      <c r="CQB31" s="36"/>
      <c r="CQE31" s="36"/>
      <c r="CQF31" s="36"/>
      <c r="CQI31" s="36"/>
      <c r="CQJ31" s="36"/>
      <c r="CQM31" s="36"/>
      <c r="CQN31" s="36"/>
      <c r="CQQ31" s="36"/>
      <c r="CQR31" s="36"/>
      <c r="CQU31" s="36"/>
      <c r="CQV31" s="36"/>
      <c r="CQY31" s="36"/>
      <c r="CQZ31" s="36"/>
      <c r="CRC31" s="36"/>
      <c r="CRD31" s="36"/>
      <c r="CRG31" s="36"/>
      <c r="CRH31" s="36"/>
      <c r="CRK31" s="36"/>
      <c r="CRL31" s="36"/>
      <c r="CRO31" s="36"/>
      <c r="CRP31" s="36"/>
      <c r="CRS31" s="36"/>
      <c r="CRT31" s="36"/>
      <c r="CRW31" s="36"/>
      <c r="CRX31" s="36"/>
      <c r="CSA31" s="36"/>
      <c r="CSB31" s="36"/>
      <c r="CSE31" s="36"/>
      <c r="CSF31" s="36"/>
      <c r="CSI31" s="36"/>
      <c r="CSJ31" s="36"/>
      <c r="CSM31" s="36"/>
      <c r="CSN31" s="36"/>
      <c r="CSQ31" s="36"/>
      <c r="CSR31" s="36"/>
      <c r="CSU31" s="36"/>
      <c r="CSV31" s="36"/>
      <c r="CSY31" s="36"/>
      <c r="CSZ31" s="36"/>
      <c r="CTC31" s="36"/>
      <c r="CTD31" s="36"/>
      <c r="CTG31" s="36"/>
      <c r="CTH31" s="36"/>
      <c r="CTK31" s="36"/>
      <c r="CTL31" s="36"/>
      <c r="CTO31" s="36"/>
      <c r="CTP31" s="36"/>
      <c r="CTS31" s="36"/>
      <c r="CTT31" s="36"/>
      <c r="CTW31" s="36"/>
      <c r="CTX31" s="36"/>
      <c r="CUA31" s="36"/>
      <c r="CUB31" s="36"/>
      <c r="CUE31" s="36"/>
      <c r="CUF31" s="36"/>
      <c r="CUI31" s="36"/>
      <c r="CUJ31" s="36"/>
      <c r="CUM31" s="36"/>
      <c r="CUN31" s="36"/>
      <c r="CUQ31" s="36"/>
      <c r="CUR31" s="36"/>
      <c r="CUU31" s="36"/>
      <c r="CUV31" s="36"/>
      <c r="CUY31" s="36"/>
      <c r="CUZ31" s="36"/>
      <c r="CVC31" s="36"/>
      <c r="CVD31" s="36"/>
      <c r="CVG31" s="36"/>
      <c r="CVH31" s="36"/>
      <c r="CVK31" s="36"/>
      <c r="CVL31" s="36"/>
      <c r="CVO31" s="36"/>
      <c r="CVP31" s="36"/>
      <c r="CVS31" s="36"/>
      <c r="CVT31" s="36"/>
      <c r="CVW31" s="36"/>
      <c r="CVX31" s="36"/>
      <c r="CWA31" s="36"/>
      <c r="CWB31" s="36"/>
      <c r="CWE31" s="36"/>
      <c r="CWF31" s="36"/>
      <c r="CWI31" s="36"/>
      <c r="CWJ31" s="36"/>
      <c r="CWM31" s="36"/>
      <c r="CWN31" s="36"/>
      <c r="CWQ31" s="36"/>
      <c r="CWR31" s="36"/>
      <c r="CWU31" s="36"/>
      <c r="CWV31" s="36"/>
      <c r="CWY31" s="36"/>
      <c r="CWZ31" s="36"/>
      <c r="CXC31" s="36"/>
      <c r="CXD31" s="36"/>
      <c r="CXG31" s="36"/>
      <c r="CXH31" s="36"/>
      <c r="CXK31" s="36"/>
      <c r="CXL31" s="36"/>
      <c r="CXO31" s="36"/>
      <c r="CXP31" s="36"/>
      <c r="CXS31" s="36"/>
      <c r="CXT31" s="36"/>
      <c r="CXW31" s="36"/>
      <c r="CXX31" s="36"/>
      <c r="CYA31" s="36"/>
      <c r="CYB31" s="36"/>
      <c r="CYE31" s="36"/>
      <c r="CYF31" s="36"/>
      <c r="CYI31" s="36"/>
      <c r="CYJ31" s="36"/>
      <c r="CYM31" s="36"/>
      <c r="CYN31" s="36"/>
      <c r="CYQ31" s="36"/>
      <c r="CYR31" s="36"/>
      <c r="CYU31" s="36"/>
      <c r="CYV31" s="36"/>
      <c r="CYY31" s="36"/>
      <c r="CYZ31" s="36"/>
      <c r="CZC31" s="36"/>
      <c r="CZD31" s="36"/>
      <c r="CZG31" s="36"/>
      <c r="CZH31" s="36"/>
      <c r="CZK31" s="36"/>
      <c r="CZL31" s="36"/>
      <c r="CZO31" s="36"/>
      <c r="CZP31" s="36"/>
      <c r="CZS31" s="36"/>
      <c r="CZT31" s="36"/>
      <c r="CZW31" s="36"/>
      <c r="CZX31" s="36"/>
      <c r="DAA31" s="36"/>
      <c r="DAB31" s="36"/>
      <c r="DAE31" s="36"/>
      <c r="DAF31" s="36"/>
      <c r="DAI31" s="36"/>
      <c r="DAJ31" s="36"/>
      <c r="DAM31" s="36"/>
      <c r="DAN31" s="36"/>
      <c r="DAQ31" s="36"/>
      <c r="DAR31" s="36"/>
      <c r="DAU31" s="36"/>
      <c r="DAV31" s="36"/>
      <c r="DAY31" s="36"/>
      <c r="DAZ31" s="36"/>
      <c r="DBC31" s="36"/>
      <c r="DBD31" s="36"/>
      <c r="DBG31" s="36"/>
      <c r="DBH31" s="36"/>
      <c r="DBK31" s="36"/>
      <c r="DBL31" s="36"/>
      <c r="DBO31" s="36"/>
      <c r="DBP31" s="36"/>
      <c r="DBS31" s="36"/>
      <c r="DBT31" s="36"/>
      <c r="DBW31" s="36"/>
      <c r="DBX31" s="36"/>
      <c r="DCA31" s="36"/>
      <c r="DCB31" s="36"/>
      <c r="DCE31" s="36"/>
      <c r="DCF31" s="36"/>
      <c r="DCI31" s="36"/>
      <c r="DCJ31" s="36"/>
      <c r="DCM31" s="36"/>
      <c r="DCN31" s="36"/>
      <c r="DCQ31" s="36"/>
      <c r="DCR31" s="36"/>
      <c r="DCU31" s="36"/>
      <c r="DCV31" s="36"/>
      <c r="DCY31" s="36"/>
      <c r="DCZ31" s="36"/>
      <c r="DDC31" s="36"/>
      <c r="DDD31" s="36"/>
      <c r="DDG31" s="36"/>
      <c r="DDH31" s="36"/>
      <c r="DDK31" s="36"/>
      <c r="DDL31" s="36"/>
      <c r="DDO31" s="36"/>
      <c r="DDP31" s="36"/>
      <c r="DDS31" s="36"/>
      <c r="DDT31" s="36"/>
      <c r="DDW31" s="36"/>
      <c r="DDX31" s="36"/>
      <c r="DEA31" s="36"/>
      <c r="DEB31" s="36"/>
      <c r="DEE31" s="36"/>
      <c r="DEF31" s="36"/>
      <c r="DEI31" s="36"/>
      <c r="DEJ31" s="36"/>
      <c r="DEM31" s="36"/>
      <c r="DEN31" s="36"/>
      <c r="DEQ31" s="36"/>
      <c r="DER31" s="36"/>
      <c r="DEU31" s="36"/>
      <c r="DEV31" s="36"/>
      <c r="DEY31" s="36"/>
      <c r="DEZ31" s="36"/>
      <c r="DFC31" s="36"/>
      <c r="DFD31" s="36"/>
      <c r="DFG31" s="36"/>
      <c r="DFH31" s="36"/>
      <c r="DFK31" s="36"/>
      <c r="DFL31" s="36"/>
      <c r="DFO31" s="36"/>
      <c r="DFP31" s="36"/>
      <c r="DFS31" s="36"/>
      <c r="DFT31" s="36"/>
      <c r="DFW31" s="36"/>
      <c r="DFX31" s="36"/>
      <c r="DGA31" s="36"/>
      <c r="DGB31" s="36"/>
      <c r="DGE31" s="36"/>
      <c r="DGF31" s="36"/>
      <c r="DGI31" s="36"/>
      <c r="DGJ31" s="36"/>
      <c r="DGM31" s="36"/>
      <c r="DGN31" s="36"/>
      <c r="DGQ31" s="36"/>
      <c r="DGR31" s="36"/>
      <c r="DGU31" s="36"/>
      <c r="DGV31" s="36"/>
      <c r="DGY31" s="36"/>
      <c r="DGZ31" s="36"/>
      <c r="DHC31" s="36"/>
      <c r="DHD31" s="36"/>
      <c r="DHG31" s="36"/>
      <c r="DHH31" s="36"/>
      <c r="DHK31" s="36"/>
      <c r="DHL31" s="36"/>
      <c r="DHO31" s="36"/>
      <c r="DHP31" s="36"/>
      <c r="DHS31" s="36"/>
      <c r="DHT31" s="36"/>
      <c r="DHW31" s="36"/>
      <c r="DHX31" s="36"/>
      <c r="DIA31" s="36"/>
      <c r="DIB31" s="36"/>
      <c r="DIE31" s="36"/>
      <c r="DIF31" s="36"/>
      <c r="DII31" s="36"/>
      <c r="DIJ31" s="36"/>
      <c r="DIM31" s="36"/>
      <c r="DIN31" s="36"/>
      <c r="DIQ31" s="36"/>
      <c r="DIR31" s="36"/>
      <c r="DIU31" s="36"/>
      <c r="DIV31" s="36"/>
      <c r="DIY31" s="36"/>
      <c r="DIZ31" s="36"/>
      <c r="DJC31" s="36"/>
      <c r="DJD31" s="36"/>
      <c r="DJG31" s="36"/>
      <c r="DJH31" s="36"/>
      <c r="DJK31" s="36"/>
      <c r="DJL31" s="36"/>
      <c r="DJO31" s="36"/>
      <c r="DJP31" s="36"/>
      <c r="DJS31" s="36"/>
      <c r="DJT31" s="36"/>
      <c r="DJW31" s="36"/>
      <c r="DJX31" s="36"/>
      <c r="DKA31" s="36"/>
      <c r="DKB31" s="36"/>
      <c r="DKE31" s="36"/>
      <c r="DKF31" s="36"/>
      <c r="DKI31" s="36"/>
      <c r="DKJ31" s="36"/>
      <c r="DKM31" s="36"/>
      <c r="DKN31" s="36"/>
      <c r="DKQ31" s="36"/>
      <c r="DKR31" s="36"/>
      <c r="DKU31" s="36"/>
      <c r="DKV31" s="36"/>
      <c r="DKY31" s="36"/>
      <c r="DKZ31" s="36"/>
      <c r="DLC31" s="36"/>
      <c r="DLD31" s="36"/>
      <c r="DLG31" s="36"/>
      <c r="DLH31" s="36"/>
      <c r="DLK31" s="36"/>
      <c r="DLL31" s="36"/>
      <c r="DLO31" s="36"/>
      <c r="DLP31" s="36"/>
      <c r="DLS31" s="36"/>
      <c r="DLT31" s="36"/>
      <c r="DLW31" s="36"/>
      <c r="DLX31" s="36"/>
      <c r="DMA31" s="36"/>
      <c r="DMB31" s="36"/>
      <c r="DME31" s="36"/>
      <c r="DMF31" s="36"/>
      <c r="DMI31" s="36"/>
      <c r="DMJ31" s="36"/>
      <c r="DMM31" s="36"/>
      <c r="DMN31" s="36"/>
      <c r="DMQ31" s="36"/>
      <c r="DMR31" s="36"/>
      <c r="DMU31" s="36"/>
      <c r="DMV31" s="36"/>
      <c r="DMY31" s="36"/>
      <c r="DMZ31" s="36"/>
      <c r="DNC31" s="36"/>
      <c r="DND31" s="36"/>
      <c r="DNG31" s="36"/>
      <c r="DNH31" s="36"/>
      <c r="DNK31" s="36"/>
      <c r="DNL31" s="36"/>
      <c r="DNO31" s="36"/>
      <c r="DNP31" s="36"/>
      <c r="DNS31" s="36"/>
      <c r="DNT31" s="36"/>
      <c r="DNW31" s="36"/>
      <c r="DNX31" s="36"/>
      <c r="DOA31" s="36"/>
      <c r="DOB31" s="36"/>
      <c r="DOE31" s="36"/>
      <c r="DOF31" s="36"/>
      <c r="DOI31" s="36"/>
      <c r="DOJ31" s="36"/>
      <c r="DOM31" s="36"/>
      <c r="DON31" s="36"/>
      <c r="DOQ31" s="36"/>
      <c r="DOR31" s="36"/>
      <c r="DOU31" s="36"/>
      <c r="DOV31" s="36"/>
      <c r="DOY31" s="36"/>
      <c r="DOZ31" s="36"/>
      <c r="DPC31" s="36"/>
      <c r="DPD31" s="36"/>
      <c r="DPG31" s="36"/>
      <c r="DPH31" s="36"/>
      <c r="DPK31" s="36"/>
      <c r="DPL31" s="36"/>
      <c r="DPO31" s="36"/>
      <c r="DPP31" s="36"/>
      <c r="DPS31" s="36"/>
      <c r="DPT31" s="36"/>
      <c r="DPW31" s="36"/>
      <c r="DPX31" s="36"/>
      <c r="DQA31" s="36"/>
      <c r="DQB31" s="36"/>
      <c r="DQE31" s="36"/>
      <c r="DQF31" s="36"/>
      <c r="DQI31" s="36"/>
      <c r="DQJ31" s="36"/>
      <c r="DQM31" s="36"/>
      <c r="DQN31" s="36"/>
      <c r="DQQ31" s="36"/>
      <c r="DQR31" s="36"/>
      <c r="DQU31" s="36"/>
      <c r="DQV31" s="36"/>
      <c r="DQY31" s="36"/>
      <c r="DQZ31" s="36"/>
      <c r="DRC31" s="36"/>
      <c r="DRD31" s="36"/>
      <c r="DRG31" s="36"/>
      <c r="DRH31" s="36"/>
      <c r="DRK31" s="36"/>
      <c r="DRL31" s="36"/>
      <c r="DRO31" s="36"/>
      <c r="DRP31" s="36"/>
      <c r="DRS31" s="36"/>
      <c r="DRT31" s="36"/>
      <c r="DRW31" s="36"/>
      <c r="DRX31" s="36"/>
      <c r="DSA31" s="36"/>
      <c r="DSB31" s="36"/>
      <c r="DSE31" s="36"/>
      <c r="DSF31" s="36"/>
      <c r="DSI31" s="36"/>
      <c r="DSJ31" s="36"/>
      <c r="DSM31" s="36"/>
      <c r="DSN31" s="36"/>
      <c r="DSQ31" s="36"/>
      <c r="DSR31" s="36"/>
      <c r="DSU31" s="36"/>
      <c r="DSV31" s="36"/>
      <c r="DSY31" s="36"/>
      <c r="DSZ31" s="36"/>
      <c r="DTC31" s="36"/>
      <c r="DTD31" s="36"/>
      <c r="DTG31" s="36"/>
      <c r="DTH31" s="36"/>
      <c r="DTK31" s="36"/>
      <c r="DTL31" s="36"/>
      <c r="DTO31" s="36"/>
      <c r="DTP31" s="36"/>
      <c r="DTS31" s="36"/>
      <c r="DTT31" s="36"/>
      <c r="DTW31" s="36"/>
      <c r="DTX31" s="36"/>
      <c r="DUA31" s="36"/>
      <c r="DUB31" s="36"/>
      <c r="DUE31" s="36"/>
      <c r="DUF31" s="36"/>
      <c r="DUI31" s="36"/>
      <c r="DUJ31" s="36"/>
      <c r="DUM31" s="36"/>
      <c r="DUN31" s="36"/>
      <c r="DUQ31" s="36"/>
      <c r="DUR31" s="36"/>
      <c r="DUU31" s="36"/>
      <c r="DUV31" s="36"/>
      <c r="DUY31" s="36"/>
      <c r="DUZ31" s="36"/>
      <c r="DVC31" s="36"/>
      <c r="DVD31" s="36"/>
      <c r="DVG31" s="36"/>
      <c r="DVH31" s="36"/>
      <c r="DVK31" s="36"/>
      <c r="DVL31" s="36"/>
      <c r="DVO31" s="36"/>
      <c r="DVP31" s="36"/>
      <c r="DVS31" s="36"/>
      <c r="DVT31" s="36"/>
      <c r="DVW31" s="36"/>
      <c r="DVX31" s="36"/>
      <c r="DWA31" s="36"/>
      <c r="DWB31" s="36"/>
      <c r="DWE31" s="36"/>
      <c r="DWF31" s="36"/>
      <c r="DWI31" s="36"/>
      <c r="DWJ31" s="36"/>
      <c r="DWM31" s="36"/>
      <c r="DWN31" s="36"/>
      <c r="DWQ31" s="36"/>
      <c r="DWR31" s="36"/>
      <c r="DWU31" s="36"/>
      <c r="DWV31" s="36"/>
      <c r="DWY31" s="36"/>
      <c r="DWZ31" s="36"/>
      <c r="DXC31" s="36"/>
      <c r="DXD31" s="36"/>
      <c r="DXG31" s="36"/>
      <c r="DXH31" s="36"/>
      <c r="DXK31" s="36"/>
      <c r="DXL31" s="36"/>
      <c r="DXO31" s="36"/>
      <c r="DXP31" s="36"/>
      <c r="DXS31" s="36"/>
      <c r="DXT31" s="36"/>
      <c r="DXW31" s="36"/>
      <c r="DXX31" s="36"/>
      <c r="DYA31" s="36"/>
      <c r="DYB31" s="36"/>
      <c r="DYE31" s="36"/>
      <c r="DYF31" s="36"/>
      <c r="DYI31" s="36"/>
      <c r="DYJ31" s="36"/>
      <c r="DYM31" s="36"/>
      <c r="DYN31" s="36"/>
      <c r="DYQ31" s="36"/>
      <c r="DYR31" s="36"/>
      <c r="DYU31" s="36"/>
      <c r="DYV31" s="36"/>
      <c r="DYY31" s="36"/>
      <c r="DYZ31" s="36"/>
      <c r="DZC31" s="36"/>
      <c r="DZD31" s="36"/>
      <c r="DZG31" s="36"/>
      <c r="DZH31" s="36"/>
      <c r="DZK31" s="36"/>
      <c r="DZL31" s="36"/>
      <c r="DZO31" s="36"/>
      <c r="DZP31" s="36"/>
      <c r="DZS31" s="36"/>
      <c r="DZT31" s="36"/>
      <c r="DZW31" s="36"/>
      <c r="DZX31" s="36"/>
      <c r="EAA31" s="36"/>
      <c r="EAB31" s="36"/>
      <c r="EAE31" s="36"/>
      <c r="EAF31" s="36"/>
      <c r="EAI31" s="36"/>
      <c r="EAJ31" s="36"/>
      <c r="EAM31" s="36"/>
      <c r="EAN31" s="36"/>
      <c r="EAQ31" s="36"/>
      <c r="EAR31" s="36"/>
      <c r="EAU31" s="36"/>
      <c r="EAV31" s="36"/>
      <c r="EAY31" s="36"/>
      <c r="EAZ31" s="36"/>
      <c r="EBC31" s="36"/>
      <c r="EBD31" s="36"/>
      <c r="EBG31" s="36"/>
      <c r="EBH31" s="36"/>
      <c r="EBK31" s="36"/>
      <c r="EBL31" s="36"/>
      <c r="EBO31" s="36"/>
      <c r="EBP31" s="36"/>
      <c r="EBS31" s="36"/>
      <c r="EBT31" s="36"/>
      <c r="EBW31" s="36"/>
      <c r="EBX31" s="36"/>
      <c r="ECA31" s="36"/>
      <c r="ECB31" s="36"/>
      <c r="ECE31" s="36"/>
      <c r="ECF31" s="36"/>
      <c r="ECI31" s="36"/>
      <c r="ECJ31" s="36"/>
      <c r="ECM31" s="36"/>
      <c r="ECN31" s="36"/>
      <c r="ECQ31" s="36"/>
      <c r="ECR31" s="36"/>
      <c r="ECU31" s="36"/>
      <c r="ECV31" s="36"/>
      <c r="ECY31" s="36"/>
      <c r="ECZ31" s="36"/>
      <c r="EDC31" s="36"/>
      <c r="EDD31" s="36"/>
      <c r="EDG31" s="36"/>
      <c r="EDH31" s="36"/>
      <c r="EDK31" s="36"/>
      <c r="EDL31" s="36"/>
      <c r="EDO31" s="36"/>
      <c r="EDP31" s="36"/>
      <c r="EDS31" s="36"/>
      <c r="EDT31" s="36"/>
      <c r="EDW31" s="36"/>
      <c r="EDX31" s="36"/>
      <c r="EEA31" s="36"/>
      <c r="EEB31" s="36"/>
      <c r="EEE31" s="36"/>
      <c r="EEF31" s="36"/>
      <c r="EEI31" s="36"/>
      <c r="EEJ31" s="36"/>
      <c r="EEM31" s="36"/>
      <c r="EEN31" s="36"/>
      <c r="EEQ31" s="36"/>
      <c r="EER31" s="36"/>
      <c r="EEU31" s="36"/>
      <c r="EEV31" s="36"/>
      <c r="EEY31" s="36"/>
      <c r="EEZ31" s="36"/>
      <c r="EFC31" s="36"/>
      <c r="EFD31" s="36"/>
      <c r="EFG31" s="36"/>
      <c r="EFH31" s="36"/>
      <c r="EFK31" s="36"/>
      <c r="EFL31" s="36"/>
      <c r="EFO31" s="36"/>
      <c r="EFP31" s="36"/>
      <c r="EFS31" s="36"/>
      <c r="EFT31" s="36"/>
      <c r="EFW31" s="36"/>
      <c r="EFX31" s="36"/>
      <c r="EGA31" s="36"/>
      <c r="EGB31" s="36"/>
      <c r="EGE31" s="36"/>
      <c r="EGF31" s="36"/>
      <c r="EGI31" s="36"/>
      <c r="EGJ31" s="36"/>
      <c r="EGM31" s="36"/>
      <c r="EGN31" s="36"/>
      <c r="EGQ31" s="36"/>
      <c r="EGR31" s="36"/>
      <c r="EGU31" s="36"/>
      <c r="EGV31" s="36"/>
      <c r="EGY31" s="36"/>
      <c r="EGZ31" s="36"/>
      <c r="EHC31" s="36"/>
      <c r="EHD31" s="36"/>
      <c r="EHG31" s="36"/>
      <c r="EHH31" s="36"/>
      <c r="EHK31" s="36"/>
      <c r="EHL31" s="36"/>
      <c r="EHO31" s="36"/>
      <c r="EHP31" s="36"/>
      <c r="EHS31" s="36"/>
      <c r="EHT31" s="36"/>
      <c r="EHW31" s="36"/>
      <c r="EHX31" s="36"/>
      <c r="EIA31" s="36"/>
      <c r="EIB31" s="36"/>
      <c r="EIE31" s="36"/>
      <c r="EIF31" s="36"/>
      <c r="EII31" s="36"/>
      <c r="EIJ31" s="36"/>
      <c r="EIM31" s="36"/>
      <c r="EIN31" s="36"/>
      <c r="EIQ31" s="36"/>
      <c r="EIR31" s="36"/>
      <c r="EIU31" s="36"/>
      <c r="EIV31" s="36"/>
      <c r="EIY31" s="36"/>
      <c r="EIZ31" s="36"/>
      <c r="EJC31" s="36"/>
      <c r="EJD31" s="36"/>
      <c r="EJG31" s="36"/>
      <c r="EJH31" s="36"/>
      <c r="EJK31" s="36"/>
      <c r="EJL31" s="36"/>
      <c r="EJO31" s="36"/>
      <c r="EJP31" s="36"/>
      <c r="EJS31" s="36"/>
      <c r="EJT31" s="36"/>
      <c r="EJW31" s="36"/>
      <c r="EJX31" s="36"/>
      <c r="EKA31" s="36"/>
      <c r="EKB31" s="36"/>
      <c r="EKE31" s="36"/>
      <c r="EKF31" s="36"/>
      <c r="EKI31" s="36"/>
      <c r="EKJ31" s="36"/>
      <c r="EKM31" s="36"/>
      <c r="EKN31" s="36"/>
      <c r="EKQ31" s="36"/>
      <c r="EKR31" s="36"/>
      <c r="EKU31" s="36"/>
      <c r="EKV31" s="36"/>
      <c r="EKY31" s="36"/>
      <c r="EKZ31" s="36"/>
      <c r="ELC31" s="36"/>
      <c r="ELD31" s="36"/>
      <c r="ELG31" s="36"/>
      <c r="ELH31" s="36"/>
      <c r="ELK31" s="36"/>
      <c r="ELL31" s="36"/>
      <c r="ELO31" s="36"/>
      <c r="ELP31" s="36"/>
      <c r="ELS31" s="36"/>
      <c r="ELT31" s="36"/>
      <c r="ELW31" s="36"/>
      <c r="ELX31" s="36"/>
      <c r="EMA31" s="36"/>
      <c r="EMB31" s="36"/>
      <c r="EME31" s="36"/>
      <c r="EMF31" s="36"/>
      <c r="EMI31" s="36"/>
      <c r="EMJ31" s="36"/>
      <c r="EMM31" s="36"/>
      <c r="EMN31" s="36"/>
      <c r="EMQ31" s="36"/>
      <c r="EMR31" s="36"/>
      <c r="EMU31" s="36"/>
      <c r="EMV31" s="36"/>
      <c r="EMY31" s="36"/>
      <c r="EMZ31" s="36"/>
      <c r="ENC31" s="36"/>
      <c r="END31" s="36"/>
      <c r="ENG31" s="36"/>
      <c r="ENH31" s="36"/>
      <c r="ENK31" s="36"/>
      <c r="ENL31" s="36"/>
      <c r="ENO31" s="36"/>
      <c r="ENP31" s="36"/>
      <c r="ENS31" s="36"/>
      <c r="ENT31" s="36"/>
      <c r="ENW31" s="36"/>
      <c r="ENX31" s="36"/>
      <c r="EOA31" s="36"/>
      <c r="EOB31" s="36"/>
      <c r="EOE31" s="36"/>
      <c r="EOF31" s="36"/>
      <c r="EOI31" s="36"/>
      <c r="EOJ31" s="36"/>
      <c r="EOM31" s="36"/>
      <c r="EON31" s="36"/>
      <c r="EOQ31" s="36"/>
      <c r="EOR31" s="36"/>
      <c r="EOU31" s="36"/>
      <c r="EOV31" s="36"/>
      <c r="EOY31" s="36"/>
      <c r="EOZ31" s="36"/>
      <c r="EPC31" s="36"/>
      <c r="EPD31" s="36"/>
      <c r="EPG31" s="36"/>
      <c r="EPH31" s="36"/>
      <c r="EPK31" s="36"/>
      <c r="EPL31" s="36"/>
      <c r="EPO31" s="36"/>
      <c r="EPP31" s="36"/>
      <c r="EPS31" s="36"/>
      <c r="EPT31" s="36"/>
      <c r="EPW31" s="36"/>
      <c r="EPX31" s="36"/>
      <c r="EQA31" s="36"/>
      <c r="EQB31" s="36"/>
      <c r="EQE31" s="36"/>
      <c r="EQF31" s="36"/>
      <c r="EQI31" s="36"/>
      <c r="EQJ31" s="36"/>
      <c r="EQM31" s="36"/>
      <c r="EQN31" s="36"/>
      <c r="EQQ31" s="36"/>
      <c r="EQR31" s="36"/>
      <c r="EQU31" s="36"/>
      <c r="EQV31" s="36"/>
      <c r="EQY31" s="36"/>
      <c r="EQZ31" s="36"/>
      <c r="ERC31" s="36"/>
      <c r="ERD31" s="36"/>
      <c r="ERG31" s="36"/>
      <c r="ERH31" s="36"/>
      <c r="ERK31" s="36"/>
      <c r="ERL31" s="36"/>
      <c r="ERO31" s="36"/>
      <c r="ERP31" s="36"/>
      <c r="ERS31" s="36"/>
      <c r="ERT31" s="36"/>
      <c r="ERW31" s="36"/>
      <c r="ERX31" s="36"/>
      <c r="ESA31" s="36"/>
      <c r="ESB31" s="36"/>
      <c r="ESE31" s="36"/>
      <c r="ESF31" s="36"/>
      <c r="ESI31" s="36"/>
      <c r="ESJ31" s="36"/>
      <c r="ESM31" s="36"/>
      <c r="ESN31" s="36"/>
      <c r="ESQ31" s="36"/>
      <c r="ESR31" s="36"/>
      <c r="ESU31" s="36"/>
      <c r="ESV31" s="36"/>
      <c r="ESY31" s="36"/>
      <c r="ESZ31" s="36"/>
      <c r="ETC31" s="36"/>
      <c r="ETD31" s="36"/>
      <c r="ETG31" s="36"/>
      <c r="ETH31" s="36"/>
      <c r="ETK31" s="36"/>
      <c r="ETL31" s="36"/>
      <c r="ETO31" s="36"/>
      <c r="ETP31" s="36"/>
      <c r="ETS31" s="36"/>
      <c r="ETT31" s="36"/>
      <c r="ETW31" s="36"/>
      <c r="ETX31" s="36"/>
      <c r="EUA31" s="36"/>
      <c r="EUB31" s="36"/>
      <c r="EUE31" s="36"/>
      <c r="EUF31" s="36"/>
      <c r="EUI31" s="36"/>
      <c r="EUJ31" s="36"/>
      <c r="EUM31" s="36"/>
      <c r="EUN31" s="36"/>
      <c r="EUQ31" s="36"/>
      <c r="EUR31" s="36"/>
      <c r="EUU31" s="36"/>
      <c r="EUV31" s="36"/>
      <c r="EUY31" s="36"/>
      <c r="EUZ31" s="36"/>
      <c r="EVC31" s="36"/>
      <c r="EVD31" s="36"/>
      <c r="EVG31" s="36"/>
      <c r="EVH31" s="36"/>
      <c r="EVK31" s="36"/>
      <c r="EVL31" s="36"/>
      <c r="EVO31" s="36"/>
      <c r="EVP31" s="36"/>
      <c r="EVS31" s="36"/>
      <c r="EVT31" s="36"/>
      <c r="EVW31" s="36"/>
      <c r="EVX31" s="36"/>
      <c r="EWA31" s="36"/>
      <c r="EWB31" s="36"/>
      <c r="EWE31" s="36"/>
      <c r="EWF31" s="36"/>
      <c r="EWI31" s="36"/>
      <c r="EWJ31" s="36"/>
      <c r="EWM31" s="36"/>
      <c r="EWN31" s="36"/>
      <c r="EWQ31" s="36"/>
      <c r="EWR31" s="36"/>
      <c r="EWU31" s="36"/>
      <c r="EWV31" s="36"/>
      <c r="EWY31" s="36"/>
      <c r="EWZ31" s="36"/>
      <c r="EXC31" s="36"/>
      <c r="EXD31" s="36"/>
      <c r="EXG31" s="36"/>
      <c r="EXH31" s="36"/>
      <c r="EXK31" s="36"/>
      <c r="EXL31" s="36"/>
      <c r="EXO31" s="36"/>
      <c r="EXP31" s="36"/>
      <c r="EXS31" s="36"/>
      <c r="EXT31" s="36"/>
      <c r="EXW31" s="36"/>
      <c r="EXX31" s="36"/>
      <c r="EYA31" s="36"/>
      <c r="EYB31" s="36"/>
      <c r="EYE31" s="36"/>
      <c r="EYF31" s="36"/>
      <c r="EYI31" s="36"/>
      <c r="EYJ31" s="36"/>
      <c r="EYM31" s="36"/>
      <c r="EYN31" s="36"/>
      <c r="EYQ31" s="36"/>
      <c r="EYR31" s="36"/>
      <c r="EYU31" s="36"/>
      <c r="EYV31" s="36"/>
      <c r="EYY31" s="36"/>
      <c r="EYZ31" s="36"/>
      <c r="EZC31" s="36"/>
      <c r="EZD31" s="36"/>
      <c r="EZG31" s="36"/>
      <c r="EZH31" s="36"/>
      <c r="EZK31" s="36"/>
      <c r="EZL31" s="36"/>
      <c r="EZO31" s="36"/>
      <c r="EZP31" s="36"/>
      <c r="EZS31" s="36"/>
      <c r="EZT31" s="36"/>
      <c r="EZW31" s="36"/>
      <c r="EZX31" s="36"/>
      <c r="FAA31" s="36"/>
      <c r="FAB31" s="36"/>
      <c r="FAE31" s="36"/>
      <c r="FAF31" s="36"/>
      <c r="FAI31" s="36"/>
      <c r="FAJ31" s="36"/>
      <c r="FAM31" s="36"/>
      <c r="FAN31" s="36"/>
      <c r="FAQ31" s="36"/>
      <c r="FAR31" s="36"/>
      <c r="FAU31" s="36"/>
      <c r="FAV31" s="36"/>
      <c r="FAY31" s="36"/>
      <c r="FAZ31" s="36"/>
      <c r="FBC31" s="36"/>
      <c r="FBD31" s="36"/>
      <c r="FBG31" s="36"/>
      <c r="FBH31" s="36"/>
      <c r="FBK31" s="36"/>
      <c r="FBL31" s="36"/>
      <c r="FBO31" s="36"/>
      <c r="FBP31" s="36"/>
      <c r="FBS31" s="36"/>
      <c r="FBT31" s="36"/>
      <c r="FBW31" s="36"/>
      <c r="FBX31" s="36"/>
      <c r="FCA31" s="36"/>
      <c r="FCB31" s="36"/>
      <c r="FCE31" s="36"/>
      <c r="FCF31" s="36"/>
      <c r="FCI31" s="36"/>
      <c r="FCJ31" s="36"/>
      <c r="FCM31" s="36"/>
      <c r="FCN31" s="36"/>
      <c r="FCQ31" s="36"/>
      <c r="FCR31" s="36"/>
      <c r="FCU31" s="36"/>
      <c r="FCV31" s="36"/>
      <c r="FCY31" s="36"/>
      <c r="FCZ31" s="36"/>
      <c r="FDC31" s="36"/>
      <c r="FDD31" s="36"/>
      <c r="FDG31" s="36"/>
      <c r="FDH31" s="36"/>
      <c r="FDK31" s="36"/>
      <c r="FDL31" s="36"/>
      <c r="FDO31" s="36"/>
      <c r="FDP31" s="36"/>
      <c r="FDS31" s="36"/>
      <c r="FDT31" s="36"/>
      <c r="FDW31" s="36"/>
      <c r="FDX31" s="36"/>
      <c r="FEA31" s="36"/>
      <c r="FEB31" s="36"/>
      <c r="FEE31" s="36"/>
      <c r="FEF31" s="36"/>
      <c r="FEI31" s="36"/>
      <c r="FEJ31" s="36"/>
      <c r="FEM31" s="36"/>
      <c r="FEN31" s="36"/>
      <c r="FEQ31" s="36"/>
      <c r="FER31" s="36"/>
      <c r="FEU31" s="36"/>
      <c r="FEV31" s="36"/>
      <c r="FEY31" s="36"/>
      <c r="FEZ31" s="36"/>
      <c r="FFC31" s="36"/>
      <c r="FFD31" s="36"/>
      <c r="FFG31" s="36"/>
      <c r="FFH31" s="36"/>
      <c r="FFK31" s="36"/>
      <c r="FFL31" s="36"/>
      <c r="FFO31" s="36"/>
      <c r="FFP31" s="36"/>
      <c r="FFS31" s="36"/>
      <c r="FFT31" s="36"/>
      <c r="FFW31" s="36"/>
      <c r="FFX31" s="36"/>
      <c r="FGA31" s="36"/>
      <c r="FGB31" s="36"/>
      <c r="FGE31" s="36"/>
      <c r="FGF31" s="36"/>
      <c r="FGI31" s="36"/>
      <c r="FGJ31" s="36"/>
      <c r="FGM31" s="36"/>
      <c r="FGN31" s="36"/>
      <c r="FGQ31" s="36"/>
      <c r="FGR31" s="36"/>
      <c r="FGU31" s="36"/>
      <c r="FGV31" s="36"/>
      <c r="FGY31" s="36"/>
      <c r="FGZ31" s="36"/>
      <c r="FHC31" s="36"/>
      <c r="FHD31" s="36"/>
      <c r="FHG31" s="36"/>
      <c r="FHH31" s="36"/>
      <c r="FHK31" s="36"/>
      <c r="FHL31" s="36"/>
      <c r="FHO31" s="36"/>
      <c r="FHP31" s="36"/>
      <c r="FHS31" s="36"/>
      <c r="FHT31" s="36"/>
      <c r="FHW31" s="36"/>
      <c r="FHX31" s="36"/>
      <c r="FIA31" s="36"/>
      <c r="FIB31" s="36"/>
      <c r="FIE31" s="36"/>
      <c r="FIF31" s="36"/>
      <c r="FII31" s="36"/>
      <c r="FIJ31" s="36"/>
      <c r="FIM31" s="36"/>
      <c r="FIN31" s="36"/>
      <c r="FIQ31" s="36"/>
      <c r="FIR31" s="36"/>
      <c r="FIU31" s="36"/>
      <c r="FIV31" s="36"/>
      <c r="FIY31" s="36"/>
      <c r="FIZ31" s="36"/>
      <c r="FJC31" s="36"/>
      <c r="FJD31" s="36"/>
      <c r="FJG31" s="36"/>
      <c r="FJH31" s="36"/>
      <c r="FJK31" s="36"/>
      <c r="FJL31" s="36"/>
      <c r="FJO31" s="36"/>
      <c r="FJP31" s="36"/>
      <c r="FJS31" s="36"/>
      <c r="FJT31" s="36"/>
      <c r="FJW31" s="36"/>
      <c r="FJX31" s="36"/>
      <c r="FKA31" s="36"/>
      <c r="FKB31" s="36"/>
      <c r="FKE31" s="36"/>
      <c r="FKF31" s="36"/>
      <c r="FKI31" s="36"/>
      <c r="FKJ31" s="36"/>
      <c r="FKM31" s="36"/>
      <c r="FKN31" s="36"/>
      <c r="FKQ31" s="36"/>
      <c r="FKR31" s="36"/>
      <c r="FKU31" s="36"/>
      <c r="FKV31" s="36"/>
      <c r="FKY31" s="36"/>
      <c r="FKZ31" s="36"/>
      <c r="FLC31" s="36"/>
      <c r="FLD31" s="36"/>
      <c r="FLG31" s="36"/>
      <c r="FLH31" s="36"/>
      <c r="FLK31" s="36"/>
      <c r="FLL31" s="36"/>
      <c r="FLO31" s="36"/>
      <c r="FLP31" s="36"/>
      <c r="FLS31" s="36"/>
      <c r="FLT31" s="36"/>
      <c r="FLW31" s="36"/>
      <c r="FLX31" s="36"/>
      <c r="FMA31" s="36"/>
      <c r="FMB31" s="36"/>
      <c r="FME31" s="36"/>
      <c r="FMF31" s="36"/>
      <c r="FMI31" s="36"/>
      <c r="FMJ31" s="36"/>
      <c r="FMM31" s="36"/>
      <c r="FMN31" s="36"/>
      <c r="FMQ31" s="36"/>
      <c r="FMR31" s="36"/>
      <c r="FMU31" s="36"/>
      <c r="FMV31" s="36"/>
      <c r="FMY31" s="36"/>
      <c r="FMZ31" s="36"/>
      <c r="FNC31" s="36"/>
      <c r="FND31" s="36"/>
      <c r="FNG31" s="36"/>
      <c r="FNH31" s="36"/>
      <c r="FNK31" s="36"/>
      <c r="FNL31" s="36"/>
      <c r="FNO31" s="36"/>
      <c r="FNP31" s="36"/>
      <c r="FNS31" s="36"/>
      <c r="FNT31" s="36"/>
      <c r="FNW31" s="36"/>
      <c r="FNX31" s="36"/>
      <c r="FOA31" s="36"/>
      <c r="FOB31" s="36"/>
      <c r="FOE31" s="36"/>
      <c r="FOF31" s="36"/>
      <c r="FOI31" s="36"/>
      <c r="FOJ31" s="36"/>
      <c r="FOM31" s="36"/>
      <c r="FON31" s="36"/>
      <c r="FOQ31" s="36"/>
      <c r="FOR31" s="36"/>
      <c r="FOU31" s="36"/>
      <c r="FOV31" s="36"/>
      <c r="FOY31" s="36"/>
      <c r="FOZ31" s="36"/>
      <c r="FPC31" s="36"/>
      <c r="FPD31" s="36"/>
      <c r="FPG31" s="36"/>
      <c r="FPH31" s="36"/>
      <c r="FPK31" s="36"/>
      <c r="FPL31" s="36"/>
      <c r="FPO31" s="36"/>
      <c r="FPP31" s="36"/>
      <c r="FPS31" s="36"/>
      <c r="FPT31" s="36"/>
      <c r="FPW31" s="36"/>
      <c r="FPX31" s="36"/>
      <c r="FQA31" s="36"/>
      <c r="FQB31" s="36"/>
      <c r="FQE31" s="36"/>
      <c r="FQF31" s="36"/>
      <c r="FQI31" s="36"/>
      <c r="FQJ31" s="36"/>
      <c r="FQM31" s="36"/>
      <c r="FQN31" s="36"/>
      <c r="FQQ31" s="36"/>
      <c r="FQR31" s="36"/>
      <c r="FQU31" s="36"/>
      <c r="FQV31" s="36"/>
      <c r="FQY31" s="36"/>
      <c r="FQZ31" s="36"/>
      <c r="FRC31" s="36"/>
      <c r="FRD31" s="36"/>
      <c r="FRG31" s="36"/>
      <c r="FRH31" s="36"/>
      <c r="FRK31" s="36"/>
      <c r="FRL31" s="36"/>
      <c r="FRO31" s="36"/>
      <c r="FRP31" s="36"/>
      <c r="FRS31" s="36"/>
      <c r="FRT31" s="36"/>
      <c r="FRW31" s="36"/>
      <c r="FRX31" s="36"/>
      <c r="FSA31" s="36"/>
      <c r="FSB31" s="36"/>
      <c r="FSE31" s="36"/>
      <c r="FSF31" s="36"/>
      <c r="FSI31" s="36"/>
      <c r="FSJ31" s="36"/>
      <c r="FSM31" s="36"/>
      <c r="FSN31" s="36"/>
      <c r="FSQ31" s="36"/>
      <c r="FSR31" s="36"/>
      <c r="FSU31" s="36"/>
      <c r="FSV31" s="36"/>
      <c r="FSY31" s="36"/>
      <c r="FSZ31" s="36"/>
      <c r="FTC31" s="36"/>
      <c r="FTD31" s="36"/>
      <c r="FTG31" s="36"/>
      <c r="FTH31" s="36"/>
      <c r="FTK31" s="36"/>
      <c r="FTL31" s="36"/>
      <c r="FTO31" s="36"/>
      <c r="FTP31" s="36"/>
      <c r="FTS31" s="36"/>
      <c r="FTT31" s="36"/>
      <c r="FTW31" s="36"/>
      <c r="FTX31" s="36"/>
      <c r="FUA31" s="36"/>
      <c r="FUB31" s="36"/>
      <c r="FUE31" s="36"/>
      <c r="FUF31" s="36"/>
      <c r="FUI31" s="36"/>
      <c r="FUJ31" s="36"/>
      <c r="FUM31" s="36"/>
      <c r="FUN31" s="36"/>
      <c r="FUQ31" s="36"/>
      <c r="FUR31" s="36"/>
      <c r="FUU31" s="36"/>
      <c r="FUV31" s="36"/>
      <c r="FUY31" s="36"/>
      <c r="FUZ31" s="36"/>
      <c r="FVC31" s="36"/>
      <c r="FVD31" s="36"/>
      <c r="FVG31" s="36"/>
      <c r="FVH31" s="36"/>
      <c r="FVK31" s="36"/>
      <c r="FVL31" s="36"/>
      <c r="FVO31" s="36"/>
      <c r="FVP31" s="36"/>
      <c r="FVS31" s="36"/>
      <c r="FVT31" s="36"/>
      <c r="FVW31" s="36"/>
      <c r="FVX31" s="36"/>
      <c r="FWA31" s="36"/>
      <c r="FWB31" s="36"/>
      <c r="FWE31" s="36"/>
      <c r="FWF31" s="36"/>
      <c r="FWI31" s="36"/>
      <c r="FWJ31" s="36"/>
      <c r="FWM31" s="36"/>
      <c r="FWN31" s="36"/>
      <c r="FWQ31" s="36"/>
      <c r="FWR31" s="36"/>
      <c r="FWU31" s="36"/>
      <c r="FWV31" s="36"/>
      <c r="FWY31" s="36"/>
      <c r="FWZ31" s="36"/>
      <c r="FXC31" s="36"/>
      <c r="FXD31" s="36"/>
      <c r="FXG31" s="36"/>
      <c r="FXH31" s="36"/>
      <c r="FXK31" s="36"/>
      <c r="FXL31" s="36"/>
      <c r="FXO31" s="36"/>
      <c r="FXP31" s="36"/>
      <c r="FXS31" s="36"/>
      <c r="FXT31" s="36"/>
      <c r="FXW31" s="36"/>
      <c r="FXX31" s="36"/>
      <c r="FYA31" s="36"/>
      <c r="FYB31" s="36"/>
      <c r="FYE31" s="36"/>
      <c r="FYF31" s="36"/>
      <c r="FYI31" s="36"/>
      <c r="FYJ31" s="36"/>
      <c r="FYM31" s="36"/>
      <c r="FYN31" s="36"/>
      <c r="FYQ31" s="36"/>
      <c r="FYR31" s="36"/>
      <c r="FYU31" s="36"/>
      <c r="FYV31" s="36"/>
      <c r="FYY31" s="36"/>
      <c r="FYZ31" s="36"/>
      <c r="FZC31" s="36"/>
      <c r="FZD31" s="36"/>
      <c r="FZG31" s="36"/>
      <c r="FZH31" s="36"/>
      <c r="FZK31" s="36"/>
      <c r="FZL31" s="36"/>
      <c r="FZO31" s="36"/>
      <c r="FZP31" s="36"/>
      <c r="FZS31" s="36"/>
      <c r="FZT31" s="36"/>
      <c r="FZW31" s="36"/>
      <c r="FZX31" s="36"/>
      <c r="GAA31" s="36"/>
      <c r="GAB31" s="36"/>
      <c r="GAE31" s="36"/>
      <c r="GAF31" s="36"/>
      <c r="GAI31" s="36"/>
      <c r="GAJ31" s="36"/>
      <c r="GAM31" s="36"/>
      <c r="GAN31" s="36"/>
      <c r="GAQ31" s="36"/>
      <c r="GAR31" s="36"/>
      <c r="GAU31" s="36"/>
      <c r="GAV31" s="36"/>
      <c r="GAY31" s="36"/>
      <c r="GAZ31" s="36"/>
      <c r="GBC31" s="36"/>
      <c r="GBD31" s="36"/>
      <c r="GBG31" s="36"/>
      <c r="GBH31" s="36"/>
      <c r="GBK31" s="36"/>
      <c r="GBL31" s="36"/>
      <c r="GBO31" s="36"/>
      <c r="GBP31" s="36"/>
      <c r="GBS31" s="36"/>
      <c r="GBT31" s="36"/>
      <c r="GBW31" s="36"/>
      <c r="GBX31" s="36"/>
      <c r="GCA31" s="36"/>
      <c r="GCB31" s="36"/>
      <c r="GCE31" s="36"/>
      <c r="GCF31" s="36"/>
      <c r="GCI31" s="36"/>
      <c r="GCJ31" s="36"/>
      <c r="GCM31" s="36"/>
      <c r="GCN31" s="36"/>
      <c r="GCQ31" s="36"/>
      <c r="GCR31" s="36"/>
      <c r="GCU31" s="36"/>
      <c r="GCV31" s="36"/>
      <c r="GCY31" s="36"/>
      <c r="GCZ31" s="36"/>
      <c r="GDC31" s="36"/>
      <c r="GDD31" s="36"/>
      <c r="GDG31" s="36"/>
      <c r="GDH31" s="36"/>
      <c r="GDK31" s="36"/>
      <c r="GDL31" s="36"/>
      <c r="GDO31" s="36"/>
      <c r="GDP31" s="36"/>
      <c r="GDS31" s="36"/>
      <c r="GDT31" s="36"/>
      <c r="GDW31" s="36"/>
      <c r="GDX31" s="36"/>
      <c r="GEA31" s="36"/>
      <c r="GEB31" s="36"/>
      <c r="GEE31" s="36"/>
      <c r="GEF31" s="36"/>
      <c r="GEI31" s="36"/>
      <c r="GEJ31" s="36"/>
      <c r="GEM31" s="36"/>
      <c r="GEN31" s="36"/>
      <c r="GEQ31" s="36"/>
      <c r="GER31" s="36"/>
      <c r="GEU31" s="36"/>
      <c r="GEV31" s="36"/>
      <c r="GEY31" s="36"/>
      <c r="GEZ31" s="36"/>
      <c r="GFC31" s="36"/>
      <c r="GFD31" s="36"/>
      <c r="GFG31" s="36"/>
      <c r="GFH31" s="36"/>
      <c r="GFK31" s="36"/>
      <c r="GFL31" s="36"/>
      <c r="GFO31" s="36"/>
      <c r="GFP31" s="36"/>
      <c r="GFS31" s="36"/>
      <c r="GFT31" s="36"/>
      <c r="GFW31" s="36"/>
      <c r="GFX31" s="36"/>
      <c r="GGA31" s="36"/>
      <c r="GGB31" s="36"/>
      <c r="GGE31" s="36"/>
      <c r="GGF31" s="36"/>
      <c r="GGI31" s="36"/>
      <c r="GGJ31" s="36"/>
      <c r="GGM31" s="36"/>
      <c r="GGN31" s="36"/>
      <c r="GGQ31" s="36"/>
      <c r="GGR31" s="36"/>
      <c r="GGU31" s="36"/>
      <c r="GGV31" s="36"/>
      <c r="GGY31" s="36"/>
      <c r="GGZ31" s="36"/>
      <c r="GHC31" s="36"/>
      <c r="GHD31" s="36"/>
      <c r="GHG31" s="36"/>
      <c r="GHH31" s="36"/>
      <c r="GHK31" s="36"/>
      <c r="GHL31" s="36"/>
      <c r="GHO31" s="36"/>
      <c r="GHP31" s="36"/>
      <c r="GHS31" s="36"/>
      <c r="GHT31" s="36"/>
      <c r="GHW31" s="36"/>
      <c r="GHX31" s="36"/>
      <c r="GIA31" s="36"/>
      <c r="GIB31" s="36"/>
      <c r="GIE31" s="36"/>
      <c r="GIF31" s="36"/>
      <c r="GII31" s="36"/>
      <c r="GIJ31" s="36"/>
      <c r="GIM31" s="36"/>
      <c r="GIN31" s="36"/>
      <c r="GIQ31" s="36"/>
      <c r="GIR31" s="36"/>
      <c r="GIU31" s="36"/>
      <c r="GIV31" s="36"/>
      <c r="GIY31" s="36"/>
      <c r="GIZ31" s="36"/>
      <c r="GJC31" s="36"/>
      <c r="GJD31" s="36"/>
      <c r="GJG31" s="36"/>
      <c r="GJH31" s="36"/>
      <c r="GJK31" s="36"/>
      <c r="GJL31" s="36"/>
      <c r="GJO31" s="36"/>
      <c r="GJP31" s="36"/>
      <c r="GJS31" s="36"/>
      <c r="GJT31" s="36"/>
      <c r="GJW31" s="36"/>
      <c r="GJX31" s="36"/>
      <c r="GKA31" s="36"/>
      <c r="GKB31" s="36"/>
      <c r="GKE31" s="36"/>
      <c r="GKF31" s="36"/>
      <c r="GKI31" s="36"/>
      <c r="GKJ31" s="36"/>
      <c r="GKM31" s="36"/>
      <c r="GKN31" s="36"/>
      <c r="GKQ31" s="36"/>
      <c r="GKR31" s="36"/>
      <c r="GKU31" s="36"/>
      <c r="GKV31" s="36"/>
      <c r="GKY31" s="36"/>
      <c r="GKZ31" s="36"/>
      <c r="GLC31" s="36"/>
      <c r="GLD31" s="36"/>
      <c r="GLG31" s="36"/>
      <c r="GLH31" s="36"/>
      <c r="GLK31" s="36"/>
      <c r="GLL31" s="36"/>
      <c r="GLO31" s="36"/>
      <c r="GLP31" s="36"/>
      <c r="GLS31" s="36"/>
      <c r="GLT31" s="36"/>
      <c r="GLW31" s="36"/>
      <c r="GLX31" s="36"/>
      <c r="GMA31" s="36"/>
      <c r="GMB31" s="36"/>
      <c r="GME31" s="36"/>
      <c r="GMF31" s="36"/>
      <c r="GMI31" s="36"/>
      <c r="GMJ31" s="36"/>
      <c r="GMM31" s="36"/>
      <c r="GMN31" s="36"/>
      <c r="GMQ31" s="36"/>
      <c r="GMR31" s="36"/>
      <c r="GMU31" s="36"/>
      <c r="GMV31" s="36"/>
      <c r="GMY31" s="36"/>
      <c r="GMZ31" s="36"/>
      <c r="GNC31" s="36"/>
      <c r="GND31" s="36"/>
      <c r="GNG31" s="36"/>
      <c r="GNH31" s="36"/>
      <c r="GNK31" s="36"/>
      <c r="GNL31" s="36"/>
      <c r="GNO31" s="36"/>
      <c r="GNP31" s="36"/>
      <c r="GNS31" s="36"/>
      <c r="GNT31" s="36"/>
      <c r="GNW31" s="36"/>
      <c r="GNX31" s="36"/>
      <c r="GOA31" s="36"/>
      <c r="GOB31" s="36"/>
      <c r="GOE31" s="36"/>
      <c r="GOF31" s="36"/>
      <c r="GOI31" s="36"/>
      <c r="GOJ31" s="36"/>
      <c r="GOM31" s="36"/>
      <c r="GON31" s="36"/>
      <c r="GOQ31" s="36"/>
      <c r="GOR31" s="36"/>
      <c r="GOU31" s="36"/>
      <c r="GOV31" s="36"/>
      <c r="GOY31" s="36"/>
      <c r="GOZ31" s="36"/>
      <c r="GPC31" s="36"/>
      <c r="GPD31" s="36"/>
      <c r="GPG31" s="36"/>
      <c r="GPH31" s="36"/>
      <c r="GPK31" s="36"/>
      <c r="GPL31" s="36"/>
      <c r="GPO31" s="36"/>
      <c r="GPP31" s="36"/>
      <c r="GPS31" s="36"/>
      <c r="GPT31" s="36"/>
      <c r="GPW31" s="36"/>
      <c r="GPX31" s="36"/>
      <c r="GQA31" s="36"/>
      <c r="GQB31" s="36"/>
      <c r="GQE31" s="36"/>
      <c r="GQF31" s="36"/>
      <c r="GQI31" s="36"/>
      <c r="GQJ31" s="36"/>
      <c r="GQM31" s="36"/>
      <c r="GQN31" s="36"/>
      <c r="GQQ31" s="36"/>
      <c r="GQR31" s="36"/>
      <c r="GQU31" s="36"/>
      <c r="GQV31" s="36"/>
      <c r="GQY31" s="36"/>
      <c r="GQZ31" s="36"/>
      <c r="GRC31" s="36"/>
      <c r="GRD31" s="36"/>
      <c r="GRG31" s="36"/>
      <c r="GRH31" s="36"/>
      <c r="GRK31" s="36"/>
      <c r="GRL31" s="36"/>
      <c r="GRO31" s="36"/>
      <c r="GRP31" s="36"/>
      <c r="GRS31" s="36"/>
      <c r="GRT31" s="36"/>
      <c r="GRW31" s="36"/>
      <c r="GRX31" s="36"/>
      <c r="GSA31" s="36"/>
      <c r="GSB31" s="36"/>
      <c r="GSE31" s="36"/>
      <c r="GSF31" s="36"/>
      <c r="GSI31" s="36"/>
      <c r="GSJ31" s="36"/>
      <c r="GSM31" s="36"/>
      <c r="GSN31" s="36"/>
      <c r="GSQ31" s="36"/>
      <c r="GSR31" s="36"/>
      <c r="GSU31" s="36"/>
      <c r="GSV31" s="36"/>
      <c r="GSY31" s="36"/>
      <c r="GSZ31" s="36"/>
      <c r="GTC31" s="36"/>
      <c r="GTD31" s="36"/>
      <c r="GTG31" s="36"/>
      <c r="GTH31" s="36"/>
      <c r="GTK31" s="36"/>
      <c r="GTL31" s="36"/>
      <c r="GTO31" s="36"/>
      <c r="GTP31" s="36"/>
      <c r="GTS31" s="36"/>
      <c r="GTT31" s="36"/>
      <c r="GTW31" s="36"/>
      <c r="GTX31" s="36"/>
      <c r="GUA31" s="36"/>
      <c r="GUB31" s="36"/>
      <c r="GUE31" s="36"/>
      <c r="GUF31" s="36"/>
      <c r="GUI31" s="36"/>
      <c r="GUJ31" s="36"/>
      <c r="GUM31" s="36"/>
      <c r="GUN31" s="36"/>
      <c r="GUQ31" s="36"/>
      <c r="GUR31" s="36"/>
      <c r="GUU31" s="36"/>
      <c r="GUV31" s="36"/>
      <c r="GUY31" s="36"/>
      <c r="GUZ31" s="36"/>
      <c r="GVC31" s="36"/>
      <c r="GVD31" s="36"/>
      <c r="GVG31" s="36"/>
      <c r="GVH31" s="36"/>
      <c r="GVK31" s="36"/>
      <c r="GVL31" s="36"/>
      <c r="GVO31" s="36"/>
      <c r="GVP31" s="36"/>
      <c r="GVS31" s="36"/>
      <c r="GVT31" s="36"/>
      <c r="GVW31" s="36"/>
      <c r="GVX31" s="36"/>
      <c r="GWA31" s="36"/>
      <c r="GWB31" s="36"/>
      <c r="GWE31" s="36"/>
      <c r="GWF31" s="36"/>
      <c r="GWI31" s="36"/>
      <c r="GWJ31" s="36"/>
      <c r="GWM31" s="36"/>
      <c r="GWN31" s="36"/>
      <c r="GWQ31" s="36"/>
      <c r="GWR31" s="36"/>
      <c r="GWU31" s="36"/>
      <c r="GWV31" s="36"/>
      <c r="GWY31" s="36"/>
      <c r="GWZ31" s="36"/>
      <c r="GXC31" s="36"/>
      <c r="GXD31" s="36"/>
      <c r="GXG31" s="36"/>
      <c r="GXH31" s="36"/>
      <c r="GXK31" s="36"/>
      <c r="GXL31" s="36"/>
      <c r="GXO31" s="36"/>
      <c r="GXP31" s="36"/>
      <c r="GXS31" s="36"/>
      <c r="GXT31" s="36"/>
      <c r="GXW31" s="36"/>
      <c r="GXX31" s="36"/>
      <c r="GYA31" s="36"/>
      <c r="GYB31" s="36"/>
      <c r="GYE31" s="36"/>
      <c r="GYF31" s="36"/>
      <c r="GYI31" s="36"/>
      <c r="GYJ31" s="36"/>
      <c r="GYM31" s="36"/>
      <c r="GYN31" s="36"/>
      <c r="GYQ31" s="36"/>
      <c r="GYR31" s="36"/>
      <c r="GYU31" s="36"/>
      <c r="GYV31" s="36"/>
      <c r="GYY31" s="36"/>
      <c r="GYZ31" s="36"/>
      <c r="GZC31" s="36"/>
      <c r="GZD31" s="36"/>
      <c r="GZG31" s="36"/>
      <c r="GZH31" s="36"/>
      <c r="GZK31" s="36"/>
      <c r="GZL31" s="36"/>
      <c r="GZO31" s="36"/>
      <c r="GZP31" s="36"/>
      <c r="GZS31" s="36"/>
      <c r="GZT31" s="36"/>
      <c r="GZW31" s="36"/>
      <c r="GZX31" s="36"/>
      <c r="HAA31" s="36"/>
      <c r="HAB31" s="36"/>
      <c r="HAE31" s="36"/>
      <c r="HAF31" s="36"/>
      <c r="HAI31" s="36"/>
      <c r="HAJ31" s="36"/>
      <c r="HAM31" s="36"/>
      <c r="HAN31" s="36"/>
      <c r="HAQ31" s="36"/>
      <c r="HAR31" s="36"/>
      <c r="HAU31" s="36"/>
      <c r="HAV31" s="36"/>
      <c r="HAY31" s="36"/>
      <c r="HAZ31" s="36"/>
      <c r="HBC31" s="36"/>
      <c r="HBD31" s="36"/>
      <c r="HBG31" s="36"/>
      <c r="HBH31" s="36"/>
      <c r="HBK31" s="36"/>
      <c r="HBL31" s="36"/>
      <c r="HBO31" s="36"/>
      <c r="HBP31" s="36"/>
      <c r="HBS31" s="36"/>
      <c r="HBT31" s="36"/>
      <c r="HBW31" s="36"/>
      <c r="HBX31" s="36"/>
      <c r="HCA31" s="36"/>
      <c r="HCB31" s="36"/>
      <c r="HCE31" s="36"/>
      <c r="HCF31" s="36"/>
      <c r="HCI31" s="36"/>
      <c r="HCJ31" s="36"/>
      <c r="HCM31" s="36"/>
      <c r="HCN31" s="36"/>
      <c r="HCQ31" s="36"/>
      <c r="HCR31" s="36"/>
      <c r="HCU31" s="36"/>
      <c r="HCV31" s="36"/>
      <c r="HCY31" s="36"/>
      <c r="HCZ31" s="36"/>
      <c r="HDC31" s="36"/>
      <c r="HDD31" s="36"/>
      <c r="HDG31" s="36"/>
      <c r="HDH31" s="36"/>
      <c r="HDK31" s="36"/>
      <c r="HDL31" s="36"/>
      <c r="HDO31" s="36"/>
      <c r="HDP31" s="36"/>
      <c r="HDS31" s="36"/>
      <c r="HDT31" s="36"/>
      <c r="HDW31" s="36"/>
      <c r="HDX31" s="36"/>
      <c r="HEA31" s="36"/>
      <c r="HEB31" s="36"/>
      <c r="HEE31" s="36"/>
      <c r="HEF31" s="36"/>
      <c r="HEI31" s="36"/>
      <c r="HEJ31" s="36"/>
      <c r="HEM31" s="36"/>
      <c r="HEN31" s="36"/>
      <c r="HEQ31" s="36"/>
      <c r="HER31" s="36"/>
      <c r="HEU31" s="36"/>
      <c r="HEV31" s="36"/>
      <c r="HEY31" s="36"/>
      <c r="HEZ31" s="36"/>
      <c r="HFC31" s="36"/>
      <c r="HFD31" s="36"/>
      <c r="HFG31" s="36"/>
      <c r="HFH31" s="36"/>
      <c r="HFK31" s="36"/>
      <c r="HFL31" s="36"/>
      <c r="HFO31" s="36"/>
      <c r="HFP31" s="36"/>
      <c r="HFS31" s="36"/>
      <c r="HFT31" s="36"/>
      <c r="HFW31" s="36"/>
      <c r="HFX31" s="36"/>
      <c r="HGA31" s="36"/>
      <c r="HGB31" s="36"/>
      <c r="HGE31" s="36"/>
      <c r="HGF31" s="36"/>
      <c r="HGI31" s="36"/>
      <c r="HGJ31" s="36"/>
      <c r="HGM31" s="36"/>
      <c r="HGN31" s="36"/>
      <c r="HGQ31" s="36"/>
      <c r="HGR31" s="36"/>
      <c r="HGU31" s="36"/>
      <c r="HGV31" s="36"/>
      <c r="HGY31" s="36"/>
      <c r="HGZ31" s="36"/>
      <c r="HHC31" s="36"/>
      <c r="HHD31" s="36"/>
      <c r="HHG31" s="36"/>
      <c r="HHH31" s="36"/>
      <c r="HHK31" s="36"/>
      <c r="HHL31" s="36"/>
      <c r="HHO31" s="36"/>
      <c r="HHP31" s="36"/>
      <c r="HHS31" s="36"/>
      <c r="HHT31" s="36"/>
      <c r="HHW31" s="36"/>
      <c r="HHX31" s="36"/>
      <c r="HIA31" s="36"/>
      <c r="HIB31" s="36"/>
      <c r="HIE31" s="36"/>
      <c r="HIF31" s="36"/>
      <c r="HII31" s="36"/>
      <c r="HIJ31" s="36"/>
      <c r="HIM31" s="36"/>
      <c r="HIN31" s="36"/>
      <c r="HIQ31" s="36"/>
      <c r="HIR31" s="36"/>
      <c r="HIU31" s="36"/>
      <c r="HIV31" s="36"/>
      <c r="HIY31" s="36"/>
      <c r="HIZ31" s="36"/>
      <c r="HJC31" s="36"/>
      <c r="HJD31" s="36"/>
      <c r="HJG31" s="36"/>
      <c r="HJH31" s="36"/>
      <c r="HJK31" s="36"/>
      <c r="HJL31" s="36"/>
      <c r="HJO31" s="36"/>
      <c r="HJP31" s="36"/>
      <c r="HJS31" s="36"/>
      <c r="HJT31" s="36"/>
      <c r="HJW31" s="36"/>
      <c r="HJX31" s="36"/>
      <c r="HKA31" s="36"/>
      <c r="HKB31" s="36"/>
      <c r="HKE31" s="36"/>
      <c r="HKF31" s="36"/>
      <c r="HKI31" s="36"/>
      <c r="HKJ31" s="36"/>
      <c r="HKM31" s="36"/>
      <c r="HKN31" s="36"/>
      <c r="HKQ31" s="36"/>
      <c r="HKR31" s="36"/>
      <c r="HKU31" s="36"/>
      <c r="HKV31" s="36"/>
      <c r="HKY31" s="36"/>
      <c r="HKZ31" s="36"/>
      <c r="HLC31" s="36"/>
      <c r="HLD31" s="36"/>
      <c r="HLG31" s="36"/>
      <c r="HLH31" s="36"/>
      <c r="HLK31" s="36"/>
      <c r="HLL31" s="36"/>
      <c r="HLO31" s="36"/>
      <c r="HLP31" s="36"/>
      <c r="HLS31" s="36"/>
      <c r="HLT31" s="36"/>
      <c r="HLW31" s="36"/>
      <c r="HLX31" s="36"/>
      <c r="HMA31" s="36"/>
      <c r="HMB31" s="36"/>
      <c r="HME31" s="36"/>
      <c r="HMF31" s="36"/>
      <c r="HMI31" s="36"/>
      <c r="HMJ31" s="36"/>
      <c r="HMM31" s="36"/>
      <c r="HMN31" s="36"/>
      <c r="HMQ31" s="36"/>
      <c r="HMR31" s="36"/>
      <c r="HMU31" s="36"/>
      <c r="HMV31" s="36"/>
      <c r="HMY31" s="36"/>
      <c r="HMZ31" s="36"/>
      <c r="HNC31" s="36"/>
      <c r="HND31" s="36"/>
      <c r="HNG31" s="36"/>
      <c r="HNH31" s="36"/>
      <c r="HNK31" s="36"/>
      <c r="HNL31" s="36"/>
      <c r="HNO31" s="36"/>
      <c r="HNP31" s="36"/>
      <c r="HNS31" s="36"/>
      <c r="HNT31" s="36"/>
      <c r="HNW31" s="36"/>
      <c r="HNX31" s="36"/>
      <c r="HOA31" s="36"/>
      <c r="HOB31" s="36"/>
      <c r="HOE31" s="36"/>
      <c r="HOF31" s="36"/>
      <c r="HOI31" s="36"/>
      <c r="HOJ31" s="36"/>
      <c r="HOM31" s="36"/>
      <c r="HON31" s="36"/>
      <c r="HOQ31" s="36"/>
      <c r="HOR31" s="36"/>
      <c r="HOU31" s="36"/>
      <c r="HOV31" s="36"/>
      <c r="HOY31" s="36"/>
      <c r="HOZ31" s="36"/>
      <c r="HPC31" s="36"/>
      <c r="HPD31" s="36"/>
      <c r="HPG31" s="36"/>
      <c r="HPH31" s="36"/>
      <c r="HPK31" s="36"/>
      <c r="HPL31" s="36"/>
      <c r="HPO31" s="36"/>
      <c r="HPP31" s="36"/>
      <c r="HPS31" s="36"/>
      <c r="HPT31" s="36"/>
      <c r="HPW31" s="36"/>
      <c r="HPX31" s="36"/>
      <c r="HQA31" s="36"/>
      <c r="HQB31" s="36"/>
      <c r="HQE31" s="36"/>
      <c r="HQF31" s="36"/>
      <c r="HQI31" s="36"/>
      <c r="HQJ31" s="36"/>
      <c r="HQM31" s="36"/>
      <c r="HQN31" s="36"/>
      <c r="HQQ31" s="36"/>
      <c r="HQR31" s="36"/>
      <c r="HQU31" s="36"/>
      <c r="HQV31" s="36"/>
      <c r="HQY31" s="36"/>
      <c r="HQZ31" s="36"/>
      <c r="HRC31" s="36"/>
      <c r="HRD31" s="36"/>
      <c r="HRG31" s="36"/>
      <c r="HRH31" s="36"/>
      <c r="HRK31" s="36"/>
      <c r="HRL31" s="36"/>
      <c r="HRO31" s="36"/>
      <c r="HRP31" s="36"/>
      <c r="HRS31" s="36"/>
      <c r="HRT31" s="36"/>
      <c r="HRW31" s="36"/>
      <c r="HRX31" s="36"/>
      <c r="HSA31" s="36"/>
      <c r="HSB31" s="36"/>
      <c r="HSE31" s="36"/>
      <c r="HSF31" s="36"/>
      <c r="HSI31" s="36"/>
      <c r="HSJ31" s="36"/>
      <c r="HSM31" s="36"/>
      <c r="HSN31" s="36"/>
      <c r="HSQ31" s="36"/>
      <c r="HSR31" s="36"/>
      <c r="HSU31" s="36"/>
      <c r="HSV31" s="36"/>
      <c r="HSY31" s="36"/>
      <c r="HSZ31" s="36"/>
      <c r="HTC31" s="36"/>
      <c r="HTD31" s="36"/>
      <c r="HTG31" s="36"/>
      <c r="HTH31" s="36"/>
      <c r="HTK31" s="36"/>
      <c r="HTL31" s="36"/>
      <c r="HTO31" s="36"/>
      <c r="HTP31" s="36"/>
      <c r="HTS31" s="36"/>
      <c r="HTT31" s="36"/>
      <c r="HTW31" s="36"/>
      <c r="HTX31" s="36"/>
      <c r="HUA31" s="36"/>
      <c r="HUB31" s="36"/>
      <c r="HUE31" s="36"/>
      <c r="HUF31" s="36"/>
      <c r="HUI31" s="36"/>
      <c r="HUJ31" s="36"/>
      <c r="HUM31" s="36"/>
      <c r="HUN31" s="36"/>
      <c r="HUQ31" s="36"/>
      <c r="HUR31" s="36"/>
      <c r="HUU31" s="36"/>
      <c r="HUV31" s="36"/>
      <c r="HUY31" s="36"/>
      <c r="HUZ31" s="36"/>
      <c r="HVC31" s="36"/>
      <c r="HVD31" s="36"/>
      <c r="HVG31" s="36"/>
      <c r="HVH31" s="36"/>
      <c r="HVK31" s="36"/>
      <c r="HVL31" s="36"/>
      <c r="HVO31" s="36"/>
      <c r="HVP31" s="36"/>
      <c r="HVS31" s="36"/>
      <c r="HVT31" s="36"/>
      <c r="HVW31" s="36"/>
      <c r="HVX31" s="36"/>
      <c r="HWA31" s="36"/>
      <c r="HWB31" s="36"/>
      <c r="HWE31" s="36"/>
      <c r="HWF31" s="36"/>
      <c r="HWI31" s="36"/>
      <c r="HWJ31" s="36"/>
      <c r="HWM31" s="36"/>
      <c r="HWN31" s="36"/>
      <c r="HWQ31" s="36"/>
      <c r="HWR31" s="36"/>
      <c r="HWU31" s="36"/>
      <c r="HWV31" s="36"/>
      <c r="HWY31" s="36"/>
      <c r="HWZ31" s="36"/>
      <c r="HXC31" s="36"/>
      <c r="HXD31" s="36"/>
      <c r="HXG31" s="36"/>
      <c r="HXH31" s="36"/>
      <c r="HXK31" s="36"/>
      <c r="HXL31" s="36"/>
      <c r="HXO31" s="36"/>
      <c r="HXP31" s="36"/>
      <c r="HXS31" s="36"/>
      <c r="HXT31" s="36"/>
      <c r="HXW31" s="36"/>
      <c r="HXX31" s="36"/>
      <c r="HYA31" s="36"/>
      <c r="HYB31" s="36"/>
      <c r="HYE31" s="36"/>
      <c r="HYF31" s="36"/>
      <c r="HYI31" s="36"/>
      <c r="HYJ31" s="36"/>
      <c r="HYM31" s="36"/>
      <c r="HYN31" s="36"/>
      <c r="HYQ31" s="36"/>
      <c r="HYR31" s="36"/>
      <c r="HYU31" s="36"/>
      <c r="HYV31" s="36"/>
      <c r="HYY31" s="36"/>
      <c r="HYZ31" s="36"/>
      <c r="HZC31" s="36"/>
      <c r="HZD31" s="36"/>
      <c r="HZG31" s="36"/>
      <c r="HZH31" s="36"/>
      <c r="HZK31" s="36"/>
      <c r="HZL31" s="36"/>
      <c r="HZO31" s="36"/>
      <c r="HZP31" s="36"/>
      <c r="HZS31" s="36"/>
      <c r="HZT31" s="36"/>
      <c r="HZW31" s="36"/>
      <c r="HZX31" s="36"/>
      <c r="IAA31" s="36"/>
      <c r="IAB31" s="36"/>
      <c r="IAE31" s="36"/>
      <c r="IAF31" s="36"/>
      <c r="IAI31" s="36"/>
      <c r="IAJ31" s="36"/>
      <c r="IAM31" s="36"/>
      <c r="IAN31" s="36"/>
      <c r="IAQ31" s="36"/>
      <c r="IAR31" s="36"/>
      <c r="IAU31" s="36"/>
      <c r="IAV31" s="36"/>
      <c r="IAY31" s="36"/>
      <c r="IAZ31" s="36"/>
      <c r="IBC31" s="36"/>
      <c r="IBD31" s="36"/>
      <c r="IBG31" s="36"/>
      <c r="IBH31" s="36"/>
      <c r="IBK31" s="36"/>
      <c r="IBL31" s="36"/>
      <c r="IBO31" s="36"/>
      <c r="IBP31" s="36"/>
      <c r="IBS31" s="36"/>
      <c r="IBT31" s="36"/>
      <c r="IBW31" s="36"/>
      <c r="IBX31" s="36"/>
      <c r="ICA31" s="36"/>
      <c r="ICB31" s="36"/>
      <c r="ICE31" s="36"/>
      <c r="ICF31" s="36"/>
      <c r="ICI31" s="36"/>
      <c r="ICJ31" s="36"/>
      <c r="ICM31" s="36"/>
      <c r="ICN31" s="36"/>
      <c r="ICQ31" s="36"/>
      <c r="ICR31" s="36"/>
      <c r="ICU31" s="36"/>
      <c r="ICV31" s="36"/>
      <c r="ICY31" s="36"/>
      <c r="ICZ31" s="36"/>
      <c r="IDC31" s="36"/>
      <c r="IDD31" s="36"/>
      <c r="IDG31" s="36"/>
      <c r="IDH31" s="36"/>
      <c r="IDK31" s="36"/>
      <c r="IDL31" s="36"/>
      <c r="IDO31" s="36"/>
      <c r="IDP31" s="36"/>
      <c r="IDS31" s="36"/>
      <c r="IDT31" s="36"/>
      <c r="IDW31" s="36"/>
      <c r="IDX31" s="36"/>
      <c r="IEA31" s="36"/>
      <c r="IEB31" s="36"/>
      <c r="IEE31" s="36"/>
      <c r="IEF31" s="36"/>
      <c r="IEI31" s="36"/>
      <c r="IEJ31" s="36"/>
      <c r="IEM31" s="36"/>
      <c r="IEN31" s="36"/>
      <c r="IEQ31" s="36"/>
      <c r="IER31" s="36"/>
      <c r="IEU31" s="36"/>
      <c r="IEV31" s="36"/>
      <c r="IEY31" s="36"/>
      <c r="IEZ31" s="36"/>
      <c r="IFC31" s="36"/>
      <c r="IFD31" s="36"/>
      <c r="IFG31" s="36"/>
      <c r="IFH31" s="36"/>
      <c r="IFK31" s="36"/>
      <c r="IFL31" s="36"/>
      <c r="IFO31" s="36"/>
      <c r="IFP31" s="36"/>
      <c r="IFS31" s="36"/>
      <c r="IFT31" s="36"/>
      <c r="IFW31" s="36"/>
      <c r="IFX31" s="36"/>
      <c r="IGA31" s="36"/>
      <c r="IGB31" s="36"/>
      <c r="IGE31" s="36"/>
      <c r="IGF31" s="36"/>
      <c r="IGI31" s="36"/>
      <c r="IGJ31" s="36"/>
      <c r="IGM31" s="36"/>
      <c r="IGN31" s="36"/>
      <c r="IGQ31" s="36"/>
      <c r="IGR31" s="36"/>
      <c r="IGU31" s="36"/>
      <c r="IGV31" s="36"/>
      <c r="IGY31" s="36"/>
      <c r="IGZ31" s="36"/>
      <c r="IHC31" s="36"/>
      <c r="IHD31" s="36"/>
      <c r="IHG31" s="36"/>
      <c r="IHH31" s="36"/>
      <c r="IHK31" s="36"/>
      <c r="IHL31" s="36"/>
      <c r="IHO31" s="36"/>
      <c r="IHP31" s="36"/>
      <c r="IHS31" s="36"/>
      <c r="IHT31" s="36"/>
      <c r="IHW31" s="36"/>
      <c r="IHX31" s="36"/>
      <c r="IIA31" s="36"/>
      <c r="IIB31" s="36"/>
      <c r="IIE31" s="36"/>
      <c r="IIF31" s="36"/>
      <c r="III31" s="36"/>
      <c r="IIJ31" s="36"/>
      <c r="IIM31" s="36"/>
      <c r="IIN31" s="36"/>
      <c r="IIQ31" s="36"/>
      <c r="IIR31" s="36"/>
      <c r="IIU31" s="36"/>
      <c r="IIV31" s="36"/>
      <c r="IIY31" s="36"/>
      <c r="IIZ31" s="36"/>
      <c r="IJC31" s="36"/>
      <c r="IJD31" s="36"/>
      <c r="IJG31" s="36"/>
      <c r="IJH31" s="36"/>
      <c r="IJK31" s="36"/>
      <c r="IJL31" s="36"/>
      <c r="IJO31" s="36"/>
      <c r="IJP31" s="36"/>
      <c r="IJS31" s="36"/>
      <c r="IJT31" s="36"/>
      <c r="IJW31" s="36"/>
      <c r="IJX31" s="36"/>
      <c r="IKA31" s="36"/>
      <c r="IKB31" s="36"/>
      <c r="IKE31" s="36"/>
      <c r="IKF31" s="36"/>
      <c r="IKI31" s="36"/>
      <c r="IKJ31" s="36"/>
      <c r="IKM31" s="36"/>
      <c r="IKN31" s="36"/>
      <c r="IKQ31" s="36"/>
      <c r="IKR31" s="36"/>
      <c r="IKU31" s="36"/>
      <c r="IKV31" s="36"/>
      <c r="IKY31" s="36"/>
      <c r="IKZ31" s="36"/>
      <c r="ILC31" s="36"/>
      <c r="ILD31" s="36"/>
      <c r="ILG31" s="36"/>
      <c r="ILH31" s="36"/>
      <c r="ILK31" s="36"/>
      <c r="ILL31" s="36"/>
      <c r="ILO31" s="36"/>
      <c r="ILP31" s="36"/>
      <c r="ILS31" s="36"/>
      <c r="ILT31" s="36"/>
      <c r="ILW31" s="36"/>
      <c r="ILX31" s="36"/>
      <c r="IMA31" s="36"/>
      <c r="IMB31" s="36"/>
      <c r="IME31" s="36"/>
      <c r="IMF31" s="36"/>
      <c r="IMI31" s="36"/>
      <c r="IMJ31" s="36"/>
      <c r="IMM31" s="36"/>
      <c r="IMN31" s="36"/>
      <c r="IMQ31" s="36"/>
      <c r="IMR31" s="36"/>
      <c r="IMU31" s="36"/>
      <c r="IMV31" s="36"/>
      <c r="IMY31" s="36"/>
      <c r="IMZ31" s="36"/>
      <c r="INC31" s="36"/>
      <c r="IND31" s="36"/>
      <c r="ING31" s="36"/>
      <c r="INH31" s="36"/>
      <c r="INK31" s="36"/>
      <c r="INL31" s="36"/>
      <c r="INO31" s="36"/>
      <c r="INP31" s="36"/>
      <c r="INS31" s="36"/>
      <c r="INT31" s="36"/>
      <c r="INW31" s="36"/>
      <c r="INX31" s="36"/>
      <c r="IOA31" s="36"/>
      <c r="IOB31" s="36"/>
      <c r="IOE31" s="36"/>
      <c r="IOF31" s="36"/>
      <c r="IOI31" s="36"/>
      <c r="IOJ31" s="36"/>
      <c r="IOM31" s="36"/>
      <c r="ION31" s="36"/>
      <c r="IOQ31" s="36"/>
      <c r="IOR31" s="36"/>
      <c r="IOU31" s="36"/>
      <c r="IOV31" s="36"/>
      <c r="IOY31" s="36"/>
      <c r="IOZ31" s="36"/>
      <c r="IPC31" s="36"/>
      <c r="IPD31" s="36"/>
      <c r="IPG31" s="36"/>
      <c r="IPH31" s="36"/>
      <c r="IPK31" s="36"/>
      <c r="IPL31" s="36"/>
      <c r="IPO31" s="36"/>
      <c r="IPP31" s="36"/>
      <c r="IPS31" s="36"/>
      <c r="IPT31" s="36"/>
      <c r="IPW31" s="36"/>
      <c r="IPX31" s="36"/>
      <c r="IQA31" s="36"/>
      <c r="IQB31" s="36"/>
      <c r="IQE31" s="36"/>
      <c r="IQF31" s="36"/>
      <c r="IQI31" s="36"/>
      <c r="IQJ31" s="36"/>
      <c r="IQM31" s="36"/>
      <c r="IQN31" s="36"/>
      <c r="IQQ31" s="36"/>
      <c r="IQR31" s="36"/>
      <c r="IQU31" s="36"/>
      <c r="IQV31" s="36"/>
      <c r="IQY31" s="36"/>
      <c r="IQZ31" s="36"/>
      <c r="IRC31" s="36"/>
      <c r="IRD31" s="36"/>
      <c r="IRG31" s="36"/>
      <c r="IRH31" s="36"/>
      <c r="IRK31" s="36"/>
      <c r="IRL31" s="36"/>
      <c r="IRO31" s="36"/>
      <c r="IRP31" s="36"/>
      <c r="IRS31" s="36"/>
      <c r="IRT31" s="36"/>
      <c r="IRW31" s="36"/>
      <c r="IRX31" s="36"/>
      <c r="ISA31" s="36"/>
      <c r="ISB31" s="36"/>
      <c r="ISE31" s="36"/>
      <c r="ISF31" s="36"/>
      <c r="ISI31" s="36"/>
      <c r="ISJ31" s="36"/>
      <c r="ISM31" s="36"/>
      <c r="ISN31" s="36"/>
      <c r="ISQ31" s="36"/>
      <c r="ISR31" s="36"/>
      <c r="ISU31" s="36"/>
      <c r="ISV31" s="36"/>
      <c r="ISY31" s="36"/>
      <c r="ISZ31" s="36"/>
      <c r="ITC31" s="36"/>
      <c r="ITD31" s="36"/>
      <c r="ITG31" s="36"/>
      <c r="ITH31" s="36"/>
      <c r="ITK31" s="36"/>
      <c r="ITL31" s="36"/>
      <c r="ITO31" s="36"/>
      <c r="ITP31" s="36"/>
      <c r="ITS31" s="36"/>
      <c r="ITT31" s="36"/>
      <c r="ITW31" s="36"/>
      <c r="ITX31" s="36"/>
      <c r="IUA31" s="36"/>
      <c r="IUB31" s="36"/>
      <c r="IUE31" s="36"/>
      <c r="IUF31" s="36"/>
      <c r="IUI31" s="36"/>
      <c r="IUJ31" s="36"/>
      <c r="IUM31" s="36"/>
      <c r="IUN31" s="36"/>
      <c r="IUQ31" s="36"/>
      <c r="IUR31" s="36"/>
      <c r="IUU31" s="36"/>
      <c r="IUV31" s="36"/>
      <c r="IUY31" s="36"/>
      <c r="IUZ31" s="36"/>
      <c r="IVC31" s="36"/>
      <c r="IVD31" s="36"/>
      <c r="IVG31" s="36"/>
      <c r="IVH31" s="36"/>
      <c r="IVK31" s="36"/>
      <c r="IVL31" s="36"/>
      <c r="IVO31" s="36"/>
      <c r="IVP31" s="36"/>
      <c r="IVS31" s="36"/>
      <c r="IVT31" s="36"/>
      <c r="IVW31" s="36"/>
      <c r="IVX31" s="36"/>
      <c r="IWA31" s="36"/>
      <c r="IWB31" s="36"/>
      <c r="IWE31" s="36"/>
      <c r="IWF31" s="36"/>
      <c r="IWI31" s="36"/>
      <c r="IWJ31" s="36"/>
      <c r="IWM31" s="36"/>
      <c r="IWN31" s="36"/>
      <c r="IWQ31" s="36"/>
      <c r="IWR31" s="36"/>
      <c r="IWU31" s="36"/>
      <c r="IWV31" s="36"/>
      <c r="IWY31" s="36"/>
      <c r="IWZ31" s="36"/>
      <c r="IXC31" s="36"/>
      <c r="IXD31" s="36"/>
      <c r="IXG31" s="36"/>
      <c r="IXH31" s="36"/>
      <c r="IXK31" s="36"/>
      <c r="IXL31" s="36"/>
      <c r="IXO31" s="36"/>
      <c r="IXP31" s="36"/>
      <c r="IXS31" s="36"/>
      <c r="IXT31" s="36"/>
      <c r="IXW31" s="36"/>
      <c r="IXX31" s="36"/>
      <c r="IYA31" s="36"/>
      <c r="IYB31" s="36"/>
      <c r="IYE31" s="36"/>
      <c r="IYF31" s="36"/>
      <c r="IYI31" s="36"/>
      <c r="IYJ31" s="36"/>
      <c r="IYM31" s="36"/>
      <c r="IYN31" s="36"/>
      <c r="IYQ31" s="36"/>
      <c r="IYR31" s="36"/>
      <c r="IYU31" s="36"/>
      <c r="IYV31" s="36"/>
      <c r="IYY31" s="36"/>
      <c r="IYZ31" s="36"/>
      <c r="IZC31" s="36"/>
      <c r="IZD31" s="36"/>
      <c r="IZG31" s="36"/>
      <c r="IZH31" s="36"/>
      <c r="IZK31" s="36"/>
      <c r="IZL31" s="36"/>
      <c r="IZO31" s="36"/>
      <c r="IZP31" s="36"/>
      <c r="IZS31" s="36"/>
      <c r="IZT31" s="36"/>
      <c r="IZW31" s="36"/>
      <c r="IZX31" s="36"/>
      <c r="JAA31" s="36"/>
      <c r="JAB31" s="36"/>
      <c r="JAE31" s="36"/>
      <c r="JAF31" s="36"/>
      <c r="JAI31" s="36"/>
      <c r="JAJ31" s="36"/>
      <c r="JAM31" s="36"/>
      <c r="JAN31" s="36"/>
      <c r="JAQ31" s="36"/>
      <c r="JAR31" s="36"/>
      <c r="JAU31" s="36"/>
      <c r="JAV31" s="36"/>
      <c r="JAY31" s="36"/>
      <c r="JAZ31" s="36"/>
      <c r="JBC31" s="36"/>
      <c r="JBD31" s="36"/>
      <c r="JBG31" s="36"/>
      <c r="JBH31" s="36"/>
      <c r="JBK31" s="36"/>
      <c r="JBL31" s="36"/>
      <c r="JBO31" s="36"/>
      <c r="JBP31" s="36"/>
      <c r="JBS31" s="36"/>
      <c r="JBT31" s="36"/>
      <c r="JBW31" s="36"/>
      <c r="JBX31" s="36"/>
      <c r="JCA31" s="36"/>
      <c r="JCB31" s="36"/>
      <c r="JCE31" s="36"/>
      <c r="JCF31" s="36"/>
      <c r="JCI31" s="36"/>
      <c r="JCJ31" s="36"/>
      <c r="JCM31" s="36"/>
      <c r="JCN31" s="36"/>
      <c r="JCQ31" s="36"/>
      <c r="JCR31" s="36"/>
      <c r="JCU31" s="36"/>
      <c r="JCV31" s="36"/>
      <c r="JCY31" s="36"/>
      <c r="JCZ31" s="36"/>
      <c r="JDC31" s="36"/>
      <c r="JDD31" s="36"/>
      <c r="JDG31" s="36"/>
      <c r="JDH31" s="36"/>
      <c r="JDK31" s="36"/>
      <c r="JDL31" s="36"/>
      <c r="JDO31" s="36"/>
      <c r="JDP31" s="36"/>
      <c r="JDS31" s="36"/>
      <c r="JDT31" s="36"/>
      <c r="JDW31" s="36"/>
      <c r="JDX31" s="36"/>
      <c r="JEA31" s="36"/>
      <c r="JEB31" s="36"/>
      <c r="JEE31" s="36"/>
      <c r="JEF31" s="36"/>
      <c r="JEI31" s="36"/>
      <c r="JEJ31" s="36"/>
      <c r="JEM31" s="36"/>
      <c r="JEN31" s="36"/>
      <c r="JEQ31" s="36"/>
      <c r="JER31" s="36"/>
      <c r="JEU31" s="36"/>
      <c r="JEV31" s="36"/>
      <c r="JEY31" s="36"/>
      <c r="JEZ31" s="36"/>
      <c r="JFC31" s="36"/>
      <c r="JFD31" s="36"/>
      <c r="JFG31" s="36"/>
      <c r="JFH31" s="36"/>
      <c r="JFK31" s="36"/>
      <c r="JFL31" s="36"/>
      <c r="JFO31" s="36"/>
      <c r="JFP31" s="36"/>
      <c r="JFS31" s="36"/>
      <c r="JFT31" s="36"/>
      <c r="JFW31" s="36"/>
      <c r="JFX31" s="36"/>
      <c r="JGA31" s="36"/>
      <c r="JGB31" s="36"/>
      <c r="JGE31" s="36"/>
      <c r="JGF31" s="36"/>
      <c r="JGI31" s="36"/>
      <c r="JGJ31" s="36"/>
      <c r="JGM31" s="36"/>
      <c r="JGN31" s="36"/>
      <c r="JGQ31" s="36"/>
      <c r="JGR31" s="36"/>
      <c r="JGU31" s="36"/>
      <c r="JGV31" s="36"/>
      <c r="JGY31" s="36"/>
      <c r="JGZ31" s="36"/>
      <c r="JHC31" s="36"/>
      <c r="JHD31" s="36"/>
      <c r="JHG31" s="36"/>
      <c r="JHH31" s="36"/>
      <c r="JHK31" s="36"/>
      <c r="JHL31" s="36"/>
      <c r="JHO31" s="36"/>
      <c r="JHP31" s="36"/>
      <c r="JHS31" s="36"/>
      <c r="JHT31" s="36"/>
      <c r="JHW31" s="36"/>
      <c r="JHX31" s="36"/>
      <c r="JIA31" s="36"/>
      <c r="JIB31" s="36"/>
      <c r="JIE31" s="36"/>
      <c r="JIF31" s="36"/>
      <c r="JII31" s="36"/>
      <c r="JIJ31" s="36"/>
      <c r="JIM31" s="36"/>
      <c r="JIN31" s="36"/>
      <c r="JIQ31" s="36"/>
      <c r="JIR31" s="36"/>
      <c r="JIU31" s="36"/>
      <c r="JIV31" s="36"/>
      <c r="JIY31" s="36"/>
      <c r="JIZ31" s="36"/>
      <c r="JJC31" s="36"/>
      <c r="JJD31" s="36"/>
      <c r="JJG31" s="36"/>
      <c r="JJH31" s="36"/>
      <c r="JJK31" s="36"/>
      <c r="JJL31" s="36"/>
      <c r="JJO31" s="36"/>
      <c r="JJP31" s="36"/>
      <c r="JJS31" s="36"/>
      <c r="JJT31" s="36"/>
      <c r="JJW31" s="36"/>
      <c r="JJX31" s="36"/>
      <c r="JKA31" s="36"/>
      <c r="JKB31" s="36"/>
      <c r="JKE31" s="36"/>
      <c r="JKF31" s="36"/>
      <c r="JKI31" s="36"/>
      <c r="JKJ31" s="36"/>
      <c r="JKM31" s="36"/>
      <c r="JKN31" s="36"/>
      <c r="JKQ31" s="36"/>
      <c r="JKR31" s="36"/>
      <c r="JKU31" s="36"/>
      <c r="JKV31" s="36"/>
      <c r="JKY31" s="36"/>
      <c r="JKZ31" s="36"/>
      <c r="JLC31" s="36"/>
      <c r="JLD31" s="36"/>
      <c r="JLG31" s="36"/>
      <c r="JLH31" s="36"/>
      <c r="JLK31" s="36"/>
      <c r="JLL31" s="36"/>
      <c r="JLO31" s="36"/>
      <c r="JLP31" s="36"/>
      <c r="JLS31" s="36"/>
      <c r="JLT31" s="36"/>
      <c r="JLW31" s="36"/>
      <c r="JLX31" s="36"/>
      <c r="JMA31" s="36"/>
      <c r="JMB31" s="36"/>
      <c r="JME31" s="36"/>
      <c r="JMF31" s="36"/>
      <c r="JMI31" s="36"/>
      <c r="JMJ31" s="36"/>
      <c r="JMM31" s="36"/>
      <c r="JMN31" s="36"/>
      <c r="JMQ31" s="36"/>
      <c r="JMR31" s="36"/>
      <c r="JMU31" s="36"/>
      <c r="JMV31" s="36"/>
      <c r="JMY31" s="36"/>
      <c r="JMZ31" s="36"/>
      <c r="JNC31" s="36"/>
      <c r="JND31" s="36"/>
      <c r="JNG31" s="36"/>
      <c r="JNH31" s="36"/>
      <c r="JNK31" s="36"/>
      <c r="JNL31" s="36"/>
      <c r="JNO31" s="36"/>
      <c r="JNP31" s="36"/>
      <c r="JNS31" s="36"/>
      <c r="JNT31" s="36"/>
      <c r="JNW31" s="36"/>
      <c r="JNX31" s="36"/>
      <c r="JOA31" s="36"/>
      <c r="JOB31" s="36"/>
      <c r="JOE31" s="36"/>
      <c r="JOF31" s="36"/>
      <c r="JOI31" s="36"/>
      <c r="JOJ31" s="36"/>
      <c r="JOM31" s="36"/>
      <c r="JON31" s="36"/>
      <c r="JOQ31" s="36"/>
      <c r="JOR31" s="36"/>
      <c r="JOU31" s="36"/>
      <c r="JOV31" s="36"/>
      <c r="JOY31" s="36"/>
      <c r="JOZ31" s="36"/>
      <c r="JPC31" s="36"/>
      <c r="JPD31" s="36"/>
      <c r="JPG31" s="36"/>
      <c r="JPH31" s="36"/>
      <c r="JPK31" s="36"/>
      <c r="JPL31" s="36"/>
      <c r="JPO31" s="36"/>
      <c r="JPP31" s="36"/>
      <c r="JPS31" s="36"/>
      <c r="JPT31" s="36"/>
      <c r="JPW31" s="36"/>
      <c r="JPX31" s="36"/>
      <c r="JQA31" s="36"/>
      <c r="JQB31" s="36"/>
      <c r="JQE31" s="36"/>
      <c r="JQF31" s="36"/>
      <c r="JQI31" s="36"/>
      <c r="JQJ31" s="36"/>
      <c r="JQM31" s="36"/>
      <c r="JQN31" s="36"/>
      <c r="JQQ31" s="36"/>
      <c r="JQR31" s="36"/>
      <c r="JQU31" s="36"/>
      <c r="JQV31" s="36"/>
      <c r="JQY31" s="36"/>
      <c r="JQZ31" s="36"/>
      <c r="JRC31" s="36"/>
      <c r="JRD31" s="36"/>
      <c r="JRG31" s="36"/>
      <c r="JRH31" s="36"/>
      <c r="JRK31" s="36"/>
      <c r="JRL31" s="36"/>
      <c r="JRO31" s="36"/>
      <c r="JRP31" s="36"/>
      <c r="JRS31" s="36"/>
      <c r="JRT31" s="36"/>
      <c r="JRW31" s="36"/>
      <c r="JRX31" s="36"/>
      <c r="JSA31" s="36"/>
      <c r="JSB31" s="36"/>
      <c r="JSE31" s="36"/>
      <c r="JSF31" s="36"/>
      <c r="JSI31" s="36"/>
      <c r="JSJ31" s="36"/>
      <c r="JSM31" s="36"/>
      <c r="JSN31" s="36"/>
      <c r="JSQ31" s="36"/>
      <c r="JSR31" s="36"/>
      <c r="JSU31" s="36"/>
      <c r="JSV31" s="36"/>
      <c r="JSY31" s="36"/>
      <c r="JSZ31" s="36"/>
      <c r="JTC31" s="36"/>
      <c r="JTD31" s="36"/>
      <c r="JTG31" s="36"/>
      <c r="JTH31" s="36"/>
      <c r="JTK31" s="36"/>
      <c r="JTL31" s="36"/>
      <c r="JTO31" s="36"/>
      <c r="JTP31" s="36"/>
      <c r="JTS31" s="36"/>
      <c r="JTT31" s="36"/>
      <c r="JTW31" s="36"/>
      <c r="JTX31" s="36"/>
      <c r="JUA31" s="36"/>
      <c r="JUB31" s="36"/>
      <c r="JUE31" s="36"/>
      <c r="JUF31" s="36"/>
      <c r="JUI31" s="36"/>
      <c r="JUJ31" s="36"/>
      <c r="JUM31" s="36"/>
      <c r="JUN31" s="36"/>
      <c r="JUQ31" s="36"/>
      <c r="JUR31" s="36"/>
      <c r="JUU31" s="36"/>
      <c r="JUV31" s="36"/>
      <c r="JUY31" s="36"/>
      <c r="JUZ31" s="36"/>
      <c r="JVC31" s="36"/>
      <c r="JVD31" s="36"/>
      <c r="JVG31" s="36"/>
      <c r="JVH31" s="36"/>
      <c r="JVK31" s="36"/>
      <c r="JVL31" s="36"/>
      <c r="JVO31" s="36"/>
      <c r="JVP31" s="36"/>
      <c r="JVS31" s="36"/>
      <c r="JVT31" s="36"/>
      <c r="JVW31" s="36"/>
      <c r="JVX31" s="36"/>
      <c r="JWA31" s="36"/>
      <c r="JWB31" s="36"/>
      <c r="JWE31" s="36"/>
      <c r="JWF31" s="36"/>
      <c r="JWI31" s="36"/>
      <c r="JWJ31" s="36"/>
      <c r="JWM31" s="36"/>
      <c r="JWN31" s="36"/>
      <c r="JWQ31" s="36"/>
      <c r="JWR31" s="36"/>
      <c r="JWU31" s="36"/>
      <c r="JWV31" s="36"/>
      <c r="JWY31" s="36"/>
      <c r="JWZ31" s="36"/>
      <c r="JXC31" s="36"/>
      <c r="JXD31" s="36"/>
      <c r="JXG31" s="36"/>
      <c r="JXH31" s="36"/>
      <c r="JXK31" s="36"/>
      <c r="JXL31" s="36"/>
      <c r="JXO31" s="36"/>
      <c r="JXP31" s="36"/>
      <c r="JXS31" s="36"/>
      <c r="JXT31" s="36"/>
      <c r="JXW31" s="36"/>
      <c r="JXX31" s="36"/>
      <c r="JYA31" s="36"/>
      <c r="JYB31" s="36"/>
      <c r="JYE31" s="36"/>
      <c r="JYF31" s="36"/>
      <c r="JYI31" s="36"/>
      <c r="JYJ31" s="36"/>
      <c r="JYM31" s="36"/>
      <c r="JYN31" s="36"/>
      <c r="JYQ31" s="36"/>
      <c r="JYR31" s="36"/>
      <c r="JYU31" s="36"/>
      <c r="JYV31" s="36"/>
      <c r="JYY31" s="36"/>
      <c r="JYZ31" s="36"/>
      <c r="JZC31" s="36"/>
      <c r="JZD31" s="36"/>
      <c r="JZG31" s="36"/>
      <c r="JZH31" s="36"/>
      <c r="JZK31" s="36"/>
      <c r="JZL31" s="36"/>
      <c r="JZO31" s="36"/>
      <c r="JZP31" s="36"/>
      <c r="JZS31" s="36"/>
      <c r="JZT31" s="36"/>
      <c r="JZW31" s="36"/>
      <c r="JZX31" s="36"/>
      <c r="KAA31" s="36"/>
      <c r="KAB31" s="36"/>
      <c r="KAE31" s="36"/>
      <c r="KAF31" s="36"/>
      <c r="KAI31" s="36"/>
      <c r="KAJ31" s="36"/>
      <c r="KAM31" s="36"/>
      <c r="KAN31" s="36"/>
      <c r="KAQ31" s="36"/>
      <c r="KAR31" s="36"/>
      <c r="KAU31" s="36"/>
      <c r="KAV31" s="36"/>
      <c r="KAY31" s="36"/>
      <c r="KAZ31" s="36"/>
      <c r="KBC31" s="36"/>
      <c r="KBD31" s="36"/>
      <c r="KBG31" s="36"/>
      <c r="KBH31" s="36"/>
      <c r="KBK31" s="36"/>
      <c r="KBL31" s="36"/>
      <c r="KBO31" s="36"/>
      <c r="KBP31" s="36"/>
      <c r="KBS31" s="36"/>
      <c r="KBT31" s="36"/>
      <c r="KBW31" s="36"/>
      <c r="KBX31" s="36"/>
      <c r="KCA31" s="36"/>
      <c r="KCB31" s="36"/>
      <c r="KCE31" s="36"/>
      <c r="KCF31" s="36"/>
      <c r="KCI31" s="36"/>
      <c r="KCJ31" s="36"/>
      <c r="KCM31" s="36"/>
      <c r="KCN31" s="36"/>
      <c r="KCQ31" s="36"/>
      <c r="KCR31" s="36"/>
      <c r="KCU31" s="36"/>
      <c r="KCV31" s="36"/>
      <c r="KCY31" s="36"/>
      <c r="KCZ31" s="36"/>
      <c r="KDC31" s="36"/>
      <c r="KDD31" s="36"/>
      <c r="KDG31" s="36"/>
      <c r="KDH31" s="36"/>
      <c r="KDK31" s="36"/>
      <c r="KDL31" s="36"/>
      <c r="KDO31" s="36"/>
      <c r="KDP31" s="36"/>
      <c r="KDS31" s="36"/>
      <c r="KDT31" s="36"/>
      <c r="KDW31" s="36"/>
      <c r="KDX31" s="36"/>
      <c r="KEA31" s="36"/>
      <c r="KEB31" s="36"/>
      <c r="KEE31" s="36"/>
      <c r="KEF31" s="36"/>
      <c r="KEI31" s="36"/>
      <c r="KEJ31" s="36"/>
      <c r="KEM31" s="36"/>
      <c r="KEN31" s="36"/>
      <c r="KEQ31" s="36"/>
      <c r="KER31" s="36"/>
      <c r="KEU31" s="36"/>
      <c r="KEV31" s="36"/>
      <c r="KEY31" s="36"/>
      <c r="KEZ31" s="36"/>
      <c r="KFC31" s="36"/>
      <c r="KFD31" s="36"/>
      <c r="KFG31" s="36"/>
      <c r="KFH31" s="36"/>
      <c r="KFK31" s="36"/>
      <c r="KFL31" s="36"/>
      <c r="KFO31" s="36"/>
      <c r="KFP31" s="36"/>
      <c r="KFS31" s="36"/>
      <c r="KFT31" s="36"/>
      <c r="KFW31" s="36"/>
      <c r="KFX31" s="36"/>
      <c r="KGA31" s="36"/>
      <c r="KGB31" s="36"/>
      <c r="KGE31" s="36"/>
      <c r="KGF31" s="36"/>
      <c r="KGI31" s="36"/>
      <c r="KGJ31" s="36"/>
      <c r="KGM31" s="36"/>
      <c r="KGN31" s="36"/>
      <c r="KGQ31" s="36"/>
      <c r="KGR31" s="36"/>
      <c r="KGU31" s="36"/>
      <c r="KGV31" s="36"/>
      <c r="KGY31" s="36"/>
      <c r="KGZ31" s="36"/>
      <c r="KHC31" s="36"/>
      <c r="KHD31" s="36"/>
      <c r="KHG31" s="36"/>
      <c r="KHH31" s="36"/>
      <c r="KHK31" s="36"/>
      <c r="KHL31" s="36"/>
      <c r="KHO31" s="36"/>
      <c r="KHP31" s="36"/>
      <c r="KHS31" s="36"/>
      <c r="KHT31" s="36"/>
      <c r="KHW31" s="36"/>
      <c r="KHX31" s="36"/>
      <c r="KIA31" s="36"/>
      <c r="KIB31" s="36"/>
      <c r="KIE31" s="36"/>
      <c r="KIF31" s="36"/>
      <c r="KII31" s="36"/>
      <c r="KIJ31" s="36"/>
      <c r="KIM31" s="36"/>
      <c r="KIN31" s="36"/>
      <c r="KIQ31" s="36"/>
      <c r="KIR31" s="36"/>
      <c r="KIU31" s="36"/>
      <c r="KIV31" s="36"/>
      <c r="KIY31" s="36"/>
      <c r="KIZ31" s="36"/>
      <c r="KJC31" s="36"/>
      <c r="KJD31" s="36"/>
      <c r="KJG31" s="36"/>
      <c r="KJH31" s="36"/>
      <c r="KJK31" s="36"/>
      <c r="KJL31" s="36"/>
      <c r="KJO31" s="36"/>
      <c r="KJP31" s="36"/>
      <c r="KJS31" s="36"/>
      <c r="KJT31" s="36"/>
      <c r="KJW31" s="36"/>
      <c r="KJX31" s="36"/>
      <c r="KKA31" s="36"/>
      <c r="KKB31" s="36"/>
      <c r="KKE31" s="36"/>
      <c r="KKF31" s="36"/>
      <c r="KKI31" s="36"/>
      <c r="KKJ31" s="36"/>
      <c r="KKM31" s="36"/>
      <c r="KKN31" s="36"/>
      <c r="KKQ31" s="36"/>
      <c r="KKR31" s="36"/>
      <c r="KKU31" s="36"/>
      <c r="KKV31" s="36"/>
      <c r="KKY31" s="36"/>
      <c r="KKZ31" s="36"/>
      <c r="KLC31" s="36"/>
      <c r="KLD31" s="36"/>
      <c r="KLG31" s="36"/>
      <c r="KLH31" s="36"/>
      <c r="KLK31" s="36"/>
      <c r="KLL31" s="36"/>
      <c r="KLO31" s="36"/>
      <c r="KLP31" s="36"/>
      <c r="KLS31" s="36"/>
      <c r="KLT31" s="36"/>
      <c r="KLW31" s="36"/>
      <c r="KLX31" s="36"/>
      <c r="KMA31" s="36"/>
      <c r="KMB31" s="36"/>
      <c r="KME31" s="36"/>
      <c r="KMF31" s="36"/>
      <c r="KMI31" s="36"/>
      <c r="KMJ31" s="36"/>
      <c r="KMM31" s="36"/>
      <c r="KMN31" s="36"/>
      <c r="KMQ31" s="36"/>
      <c r="KMR31" s="36"/>
      <c r="KMU31" s="36"/>
      <c r="KMV31" s="36"/>
      <c r="KMY31" s="36"/>
      <c r="KMZ31" s="36"/>
      <c r="KNC31" s="36"/>
      <c r="KND31" s="36"/>
      <c r="KNG31" s="36"/>
      <c r="KNH31" s="36"/>
      <c r="KNK31" s="36"/>
      <c r="KNL31" s="36"/>
      <c r="KNO31" s="36"/>
      <c r="KNP31" s="36"/>
      <c r="KNS31" s="36"/>
      <c r="KNT31" s="36"/>
      <c r="KNW31" s="36"/>
      <c r="KNX31" s="36"/>
      <c r="KOA31" s="36"/>
      <c r="KOB31" s="36"/>
      <c r="KOE31" s="36"/>
      <c r="KOF31" s="36"/>
      <c r="KOI31" s="36"/>
      <c r="KOJ31" s="36"/>
      <c r="KOM31" s="36"/>
      <c r="KON31" s="36"/>
      <c r="KOQ31" s="36"/>
      <c r="KOR31" s="36"/>
      <c r="KOU31" s="36"/>
      <c r="KOV31" s="36"/>
      <c r="KOY31" s="36"/>
      <c r="KOZ31" s="36"/>
      <c r="KPC31" s="36"/>
      <c r="KPD31" s="36"/>
      <c r="KPG31" s="36"/>
      <c r="KPH31" s="36"/>
      <c r="KPK31" s="36"/>
      <c r="KPL31" s="36"/>
      <c r="KPO31" s="36"/>
      <c r="KPP31" s="36"/>
      <c r="KPS31" s="36"/>
      <c r="KPT31" s="36"/>
      <c r="KPW31" s="36"/>
      <c r="KPX31" s="36"/>
      <c r="KQA31" s="36"/>
      <c r="KQB31" s="36"/>
      <c r="KQE31" s="36"/>
      <c r="KQF31" s="36"/>
      <c r="KQI31" s="36"/>
      <c r="KQJ31" s="36"/>
      <c r="KQM31" s="36"/>
      <c r="KQN31" s="36"/>
      <c r="KQQ31" s="36"/>
      <c r="KQR31" s="36"/>
      <c r="KQU31" s="36"/>
      <c r="KQV31" s="36"/>
      <c r="KQY31" s="36"/>
      <c r="KQZ31" s="36"/>
      <c r="KRC31" s="36"/>
      <c r="KRD31" s="36"/>
      <c r="KRG31" s="36"/>
      <c r="KRH31" s="36"/>
      <c r="KRK31" s="36"/>
      <c r="KRL31" s="36"/>
      <c r="KRO31" s="36"/>
      <c r="KRP31" s="36"/>
      <c r="KRS31" s="36"/>
      <c r="KRT31" s="36"/>
      <c r="KRW31" s="36"/>
      <c r="KRX31" s="36"/>
      <c r="KSA31" s="36"/>
      <c r="KSB31" s="36"/>
      <c r="KSE31" s="36"/>
      <c r="KSF31" s="36"/>
      <c r="KSI31" s="36"/>
      <c r="KSJ31" s="36"/>
      <c r="KSM31" s="36"/>
      <c r="KSN31" s="36"/>
      <c r="KSQ31" s="36"/>
      <c r="KSR31" s="36"/>
      <c r="KSU31" s="36"/>
      <c r="KSV31" s="36"/>
      <c r="KSY31" s="36"/>
      <c r="KSZ31" s="36"/>
      <c r="KTC31" s="36"/>
      <c r="KTD31" s="36"/>
      <c r="KTG31" s="36"/>
      <c r="KTH31" s="36"/>
      <c r="KTK31" s="36"/>
      <c r="KTL31" s="36"/>
      <c r="KTO31" s="36"/>
      <c r="KTP31" s="36"/>
      <c r="KTS31" s="36"/>
      <c r="KTT31" s="36"/>
      <c r="KTW31" s="36"/>
      <c r="KTX31" s="36"/>
      <c r="KUA31" s="36"/>
      <c r="KUB31" s="36"/>
      <c r="KUE31" s="36"/>
      <c r="KUF31" s="36"/>
      <c r="KUI31" s="36"/>
      <c r="KUJ31" s="36"/>
      <c r="KUM31" s="36"/>
      <c r="KUN31" s="36"/>
      <c r="KUQ31" s="36"/>
      <c r="KUR31" s="36"/>
      <c r="KUU31" s="36"/>
      <c r="KUV31" s="36"/>
      <c r="KUY31" s="36"/>
      <c r="KUZ31" s="36"/>
      <c r="KVC31" s="36"/>
      <c r="KVD31" s="36"/>
      <c r="KVG31" s="36"/>
      <c r="KVH31" s="36"/>
      <c r="KVK31" s="36"/>
      <c r="KVL31" s="36"/>
      <c r="KVO31" s="36"/>
      <c r="KVP31" s="36"/>
      <c r="KVS31" s="36"/>
      <c r="KVT31" s="36"/>
      <c r="KVW31" s="36"/>
      <c r="KVX31" s="36"/>
      <c r="KWA31" s="36"/>
      <c r="KWB31" s="36"/>
      <c r="KWE31" s="36"/>
      <c r="KWF31" s="36"/>
      <c r="KWI31" s="36"/>
      <c r="KWJ31" s="36"/>
      <c r="KWM31" s="36"/>
      <c r="KWN31" s="36"/>
      <c r="KWQ31" s="36"/>
      <c r="KWR31" s="36"/>
      <c r="KWU31" s="36"/>
      <c r="KWV31" s="36"/>
      <c r="KWY31" s="36"/>
      <c r="KWZ31" s="36"/>
      <c r="KXC31" s="36"/>
      <c r="KXD31" s="36"/>
      <c r="KXG31" s="36"/>
      <c r="KXH31" s="36"/>
      <c r="KXK31" s="36"/>
      <c r="KXL31" s="36"/>
      <c r="KXO31" s="36"/>
      <c r="KXP31" s="36"/>
      <c r="KXS31" s="36"/>
      <c r="KXT31" s="36"/>
      <c r="KXW31" s="36"/>
      <c r="KXX31" s="36"/>
      <c r="KYA31" s="36"/>
      <c r="KYB31" s="36"/>
      <c r="KYE31" s="36"/>
      <c r="KYF31" s="36"/>
      <c r="KYI31" s="36"/>
      <c r="KYJ31" s="36"/>
      <c r="KYM31" s="36"/>
      <c r="KYN31" s="36"/>
      <c r="KYQ31" s="36"/>
      <c r="KYR31" s="36"/>
      <c r="KYU31" s="36"/>
      <c r="KYV31" s="36"/>
      <c r="KYY31" s="36"/>
      <c r="KYZ31" s="36"/>
      <c r="KZC31" s="36"/>
      <c r="KZD31" s="36"/>
      <c r="KZG31" s="36"/>
      <c r="KZH31" s="36"/>
      <c r="KZK31" s="36"/>
      <c r="KZL31" s="36"/>
      <c r="KZO31" s="36"/>
      <c r="KZP31" s="36"/>
      <c r="KZS31" s="36"/>
      <c r="KZT31" s="36"/>
      <c r="KZW31" s="36"/>
      <c r="KZX31" s="36"/>
      <c r="LAA31" s="36"/>
      <c r="LAB31" s="36"/>
      <c r="LAE31" s="36"/>
      <c r="LAF31" s="36"/>
      <c r="LAI31" s="36"/>
      <c r="LAJ31" s="36"/>
      <c r="LAM31" s="36"/>
      <c r="LAN31" s="36"/>
      <c r="LAQ31" s="36"/>
      <c r="LAR31" s="36"/>
      <c r="LAU31" s="36"/>
      <c r="LAV31" s="36"/>
      <c r="LAY31" s="36"/>
      <c r="LAZ31" s="36"/>
      <c r="LBC31" s="36"/>
      <c r="LBD31" s="36"/>
      <c r="LBG31" s="36"/>
      <c r="LBH31" s="36"/>
      <c r="LBK31" s="36"/>
      <c r="LBL31" s="36"/>
      <c r="LBO31" s="36"/>
      <c r="LBP31" s="36"/>
      <c r="LBS31" s="36"/>
      <c r="LBT31" s="36"/>
      <c r="LBW31" s="36"/>
      <c r="LBX31" s="36"/>
      <c r="LCA31" s="36"/>
      <c r="LCB31" s="36"/>
      <c r="LCE31" s="36"/>
      <c r="LCF31" s="36"/>
      <c r="LCI31" s="36"/>
      <c r="LCJ31" s="36"/>
      <c r="LCM31" s="36"/>
      <c r="LCN31" s="36"/>
      <c r="LCQ31" s="36"/>
      <c r="LCR31" s="36"/>
      <c r="LCU31" s="36"/>
      <c r="LCV31" s="36"/>
      <c r="LCY31" s="36"/>
      <c r="LCZ31" s="36"/>
      <c r="LDC31" s="36"/>
      <c r="LDD31" s="36"/>
      <c r="LDG31" s="36"/>
      <c r="LDH31" s="36"/>
      <c r="LDK31" s="36"/>
      <c r="LDL31" s="36"/>
      <c r="LDO31" s="36"/>
      <c r="LDP31" s="36"/>
      <c r="LDS31" s="36"/>
      <c r="LDT31" s="36"/>
      <c r="LDW31" s="36"/>
      <c r="LDX31" s="36"/>
      <c r="LEA31" s="36"/>
      <c r="LEB31" s="36"/>
      <c r="LEE31" s="36"/>
      <c r="LEF31" s="36"/>
      <c r="LEI31" s="36"/>
      <c r="LEJ31" s="36"/>
      <c r="LEM31" s="36"/>
      <c r="LEN31" s="36"/>
      <c r="LEQ31" s="36"/>
      <c r="LER31" s="36"/>
      <c r="LEU31" s="36"/>
      <c r="LEV31" s="36"/>
      <c r="LEY31" s="36"/>
      <c r="LEZ31" s="36"/>
      <c r="LFC31" s="36"/>
      <c r="LFD31" s="36"/>
      <c r="LFG31" s="36"/>
      <c r="LFH31" s="36"/>
      <c r="LFK31" s="36"/>
      <c r="LFL31" s="36"/>
      <c r="LFO31" s="36"/>
      <c r="LFP31" s="36"/>
      <c r="LFS31" s="36"/>
      <c r="LFT31" s="36"/>
      <c r="LFW31" s="36"/>
      <c r="LFX31" s="36"/>
      <c r="LGA31" s="36"/>
      <c r="LGB31" s="36"/>
      <c r="LGE31" s="36"/>
      <c r="LGF31" s="36"/>
      <c r="LGI31" s="36"/>
      <c r="LGJ31" s="36"/>
      <c r="LGM31" s="36"/>
      <c r="LGN31" s="36"/>
      <c r="LGQ31" s="36"/>
      <c r="LGR31" s="36"/>
      <c r="LGU31" s="36"/>
      <c r="LGV31" s="36"/>
      <c r="LGY31" s="36"/>
      <c r="LGZ31" s="36"/>
      <c r="LHC31" s="36"/>
      <c r="LHD31" s="36"/>
      <c r="LHG31" s="36"/>
      <c r="LHH31" s="36"/>
      <c r="LHK31" s="36"/>
      <c r="LHL31" s="36"/>
      <c r="LHO31" s="36"/>
      <c r="LHP31" s="36"/>
      <c r="LHS31" s="36"/>
      <c r="LHT31" s="36"/>
      <c r="LHW31" s="36"/>
      <c r="LHX31" s="36"/>
      <c r="LIA31" s="36"/>
      <c r="LIB31" s="36"/>
      <c r="LIE31" s="36"/>
      <c r="LIF31" s="36"/>
      <c r="LII31" s="36"/>
      <c r="LIJ31" s="36"/>
      <c r="LIM31" s="36"/>
      <c r="LIN31" s="36"/>
      <c r="LIQ31" s="36"/>
      <c r="LIR31" s="36"/>
      <c r="LIU31" s="36"/>
      <c r="LIV31" s="36"/>
      <c r="LIY31" s="36"/>
      <c r="LIZ31" s="36"/>
      <c r="LJC31" s="36"/>
      <c r="LJD31" s="36"/>
      <c r="LJG31" s="36"/>
      <c r="LJH31" s="36"/>
      <c r="LJK31" s="36"/>
      <c r="LJL31" s="36"/>
      <c r="LJO31" s="36"/>
      <c r="LJP31" s="36"/>
      <c r="LJS31" s="36"/>
      <c r="LJT31" s="36"/>
      <c r="LJW31" s="36"/>
      <c r="LJX31" s="36"/>
      <c r="LKA31" s="36"/>
      <c r="LKB31" s="36"/>
      <c r="LKE31" s="36"/>
      <c r="LKF31" s="36"/>
      <c r="LKI31" s="36"/>
      <c r="LKJ31" s="36"/>
      <c r="LKM31" s="36"/>
      <c r="LKN31" s="36"/>
      <c r="LKQ31" s="36"/>
      <c r="LKR31" s="36"/>
      <c r="LKU31" s="36"/>
      <c r="LKV31" s="36"/>
      <c r="LKY31" s="36"/>
      <c r="LKZ31" s="36"/>
      <c r="LLC31" s="36"/>
      <c r="LLD31" s="36"/>
      <c r="LLG31" s="36"/>
      <c r="LLH31" s="36"/>
      <c r="LLK31" s="36"/>
      <c r="LLL31" s="36"/>
      <c r="LLO31" s="36"/>
      <c r="LLP31" s="36"/>
      <c r="LLS31" s="36"/>
      <c r="LLT31" s="36"/>
      <c r="LLW31" s="36"/>
      <c r="LLX31" s="36"/>
      <c r="LMA31" s="36"/>
      <c r="LMB31" s="36"/>
      <c r="LME31" s="36"/>
      <c r="LMF31" s="36"/>
      <c r="LMI31" s="36"/>
      <c r="LMJ31" s="36"/>
      <c r="LMM31" s="36"/>
      <c r="LMN31" s="36"/>
      <c r="LMQ31" s="36"/>
      <c r="LMR31" s="36"/>
      <c r="LMU31" s="36"/>
      <c r="LMV31" s="36"/>
      <c r="LMY31" s="36"/>
      <c r="LMZ31" s="36"/>
      <c r="LNC31" s="36"/>
      <c r="LND31" s="36"/>
      <c r="LNG31" s="36"/>
      <c r="LNH31" s="36"/>
      <c r="LNK31" s="36"/>
      <c r="LNL31" s="36"/>
      <c r="LNO31" s="36"/>
      <c r="LNP31" s="36"/>
      <c r="LNS31" s="36"/>
      <c r="LNT31" s="36"/>
      <c r="LNW31" s="36"/>
      <c r="LNX31" s="36"/>
      <c r="LOA31" s="36"/>
      <c r="LOB31" s="36"/>
      <c r="LOE31" s="36"/>
      <c r="LOF31" s="36"/>
      <c r="LOI31" s="36"/>
      <c r="LOJ31" s="36"/>
      <c r="LOM31" s="36"/>
      <c r="LON31" s="36"/>
      <c r="LOQ31" s="36"/>
      <c r="LOR31" s="36"/>
      <c r="LOU31" s="36"/>
      <c r="LOV31" s="36"/>
      <c r="LOY31" s="36"/>
      <c r="LOZ31" s="36"/>
      <c r="LPC31" s="36"/>
      <c r="LPD31" s="36"/>
      <c r="LPG31" s="36"/>
      <c r="LPH31" s="36"/>
      <c r="LPK31" s="36"/>
      <c r="LPL31" s="36"/>
      <c r="LPO31" s="36"/>
      <c r="LPP31" s="36"/>
      <c r="LPS31" s="36"/>
      <c r="LPT31" s="36"/>
      <c r="LPW31" s="36"/>
      <c r="LPX31" s="36"/>
      <c r="LQA31" s="36"/>
      <c r="LQB31" s="36"/>
      <c r="LQE31" s="36"/>
      <c r="LQF31" s="36"/>
      <c r="LQI31" s="36"/>
      <c r="LQJ31" s="36"/>
      <c r="LQM31" s="36"/>
      <c r="LQN31" s="36"/>
      <c r="LQQ31" s="36"/>
      <c r="LQR31" s="36"/>
      <c r="LQU31" s="36"/>
      <c r="LQV31" s="36"/>
      <c r="LQY31" s="36"/>
      <c r="LQZ31" s="36"/>
      <c r="LRC31" s="36"/>
      <c r="LRD31" s="36"/>
      <c r="LRG31" s="36"/>
      <c r="LRH31" s="36"/>
      <c r="LRK31" s="36"/>
      <c r="LRL31" s="36"/>
      <c r="LRO31" s="36"/>
      <c r="LRP31" s="36"/>
      <c r="LRS31" s="36"/>
      <c r="LRT31" s="36"/>
      <c r="LRW31" s="36"/>
      <c r="LRX31" s="36"/>
      <c r="LSA31" s="36"/>
      <c r="LSB31" s="36"/>
      <c r="LSE31" s="36"/>
      <c r="LSF31" s="36"/>
      <c r="LSI31" s="36"/>
      <c r="LSJ31" s="36"/>
      <c r="LSM31" s="36"/>
      <c r="LSN31" s="36"/>
      <c r="LSQ31" s="36"/>
      <c r="LSR31" s="36"/>
      <c r="LSU31" s="36"/>
      <c r="LSV31" s="36"/>
      <c r="LSY31" s="36"/>
      <c r="LSZ31" s="36"/>
      <c r="LTC31" s="36"/>
      <c r="LTD31" s="36"/>
      <c r="LTG31" s="36"/>
      <c r="LTH31" s="36"/>
      <c r="LTK31" s="36"/>
      <c r="LTL31" s="36"/>
      <c r="LTO31" s="36"/>
      <c r="LTP31" s="36"/>
      <c r="LTS31" s="36"/>
      <c r="LTT31" s="36"/>
      <c r="LTW31" s="36"/>
      <c r="LTX31" s="36"/>
      <c r="LUA31" s="36"/>
      <c r="LUB31" s="36"/>
      <c r="LUE31" s="36"/>
      <c r="LUF31" s="36"/>
      <c r="LUI31" s="36"/>
      <c r="LUJ31" s="36"/>
      <c r="LUM31" s="36"/>
      <c r="LUN31" s="36"/>
      <c r="LUQ31" s="36"/>
      <c r="LUR31" s="36"/>
      <c r="LUU31" s="36"/>
      <c r="LUV31" s="36"/>
      <c r="LUY31" s="36"/>
      <c r="LUZ31" s="36"/>
      <c r="LVC31" s="36"/>
      <c r="LVD31" s="36"/>
      <c r="LVG31" s="36"/>
      <c r="LVH31" s="36"/>
      <c r="LVK31" s="36"/>
      <c r="LVL31" s="36"/>
      <c r="LVO31" s="36"/>
      <c r="LVP31" s="36"/>
      <c r="LVS31" s="36"/>
      <c r="LVT31" s="36"/>
      <c r="LVW31" s="36"/>
      <c r="LVX31" s="36"/>
      <c r="LWA31" s="36"/>
      <c r="LWB31" s="36"/>
      <c r="LWE31" s="36"/>
      <c r="LWF31" s="36"/>
      <c r="LWI31" s="36"/>
      <c r="LWJ31" s="36"/>
      <c r="LWM31" s="36"/>
      <c r="LWN31" s="36"/>
      <c r="LWQ31" s="36"/>
      <c r="LWR31" s="36"/>
      <c r="LWU31" s="36"/>
      <c r="LWV31" s="36"/>
      <c r="LWY31" s="36"/>
      <c r="LWZ31" s="36"/>
      <c r="LXC31" s="36"/>
      <c r="LXD31" s="36"/>
      <c r="LXG31" s="36"/>
      <c r="LXH31" s="36"/>
      <c r="LXK31" s="36"/>
      <c r="LXL31" s="36"/>
      <c r="LXO31" s="36"/>
      <c r="LXP31" s="36"/>
      <c r="LXS31" s="36"/>
      <c r="LXT31" s="36"/>
      <c r="LXW31" s="36"/>
      <c r="LXX31" s="36"/>
      <c r="LYA31" s="36"/>
      <c r="LYB31" s="36"/>
      <c r="LYE31" s="36"/>
      <c r="LYF31" s="36"/>
      <c r="LYI31" s="36"/>
      <c r="LYJ31" s="36"/>
      <c r="LYM31" s="36"/>
      <c r="LYN31" s="36"/>
      <c r="LYQ31" s="36"/>
      <c r="LYR31" s="36"/>
      <c r="LYU31" s="36"/>
      <c r="LYV31" s="36"/>
      <c r="LYY31" s="36"/>
      <c r="LYZ31" s="36"/>
      <c r="LZC31" s="36"/>
      <c r="LZD31" s="36"/>
      <c r="LZG31" s="36"/>
      <c r="LZH31" s="36"/>
      <c r="LZK31" s="36"/>
      <c r="LZL31" s="36"/>
      <c r="LZO31" s="36"/>
      <c r="LZP31" s="36"/>
      <c r="LZS31" s="36"/>
      <c r="LZT31" s="36"/>
      <c r="LZW31" s="36"/>
      <c r="LZX31" s="36"/>
      <c r="MAA31" s="36"/>
      <c r="MAB31" s="36"/>
      <c r="MAE31" s="36"/>
      <c r="MAF31" s="36"/>
      <c r="MAI31" s="36"/>
      <c r="MAJ31" s="36"/>
      <c r="MAM31" s="36"/>
      <c r="MAN31" s="36"/>
      <c r="MAQ31" s="36"/>
      <c r="MAR31" s="36"/>
      <c r="MAU31" s="36"/>
      <c r="MAV31" s="36"/>
      <c r="MAY31" s="36"/>
      <c r="MAZ31" s="36"/>
      <c r="MBC31" s="36"/>
      <c r="MBD31" s="36"/>
      <c r="MBG31" s="36"/>
      <c r="MBH31" s="36"/>
      <c r="MBK31" s="36"/>
      <c r="MBL31" s="36"/>
      <c r="MBO31" s="36"/>
      <c r="MBP31" s="36"/>
      <c r="MBS31" s="36"/>
      <c r="MBT31" s="36"/>
      <c r="MBW31" s="36"/>
      <c r="MBX31" s="36"/>
      <c r="MCA31" s="36"/>
      <c r="MCB31" s="36"/>
      <c r="MCE31" s="36"/>
      <c r="MCF31" s="36"/>
      <c r="MCI31" s="36"/>
      <c r="MCJ31" s="36"/>
      <c r="MCM31" s="36"/>
      <c r="MCN31" s="36"/>
      <c r="MCQ31" s="36"/>
      <c r="MCR31" s="36"/>
      <c r="MCU31" s="36"/>
      <c r="MCV31" s="36"/>
      <c r="MCY31" s="36"/>
      <c r="MCZ31" s="36"/>
      <c r="MDC31" s="36"/>
      <c r="MDD31" s="36"/>
      <c r="MDG31" s="36"/>
      <c r="MDH31" s="36"/>
      <c r="MDK31" s="36"/>
      <c r="MDL31" s="36"/>
      <c r="MDO31" s="36"/>
      <c r="MDP31" s="36"/>
      <c r="MDS31" s="36"/>
      <c r="MDT31" s="36"/>
      <c r="MDW31" s="36"/>
      <c r="MDX31" s="36"/>
      <c r="MEA31" s="36"/>
      <c r="MEB31" s="36"/>
      <c r="MEE31" s="36"/>
      <c r="MEF31" s="36"/>
      <c r="MEI31" s="36"/>
      <c r="MEJ31" s="36"/>
      <c r="MEM31" s="36"/>
      <c r="MEN31" s="36"/>
      <c r="MEQ31" s="36"/>
      <c r="MER31" s="36"/>
      <c r="MEU31" s="36"/>
      <c r="MEV31" s="36"/>
      <c r="MEY31" s="36"/>
      <c r="MEZ31" s="36"/>
      <c r="MFC31" s="36"/>
      <c r="MFD31" s="36"/>
      <c r="MFG31" s="36"/>
      <c r="MFH31" s="36"/>
      <c r="MFK31" s="36"/>
      <c r="MFL31" s="36"/>
      <c r="MFO31" s="36"/>
      <c r="MFP31" s="36"/>
      <c r="MFS31" s="36"/>
      <c r="MFT31" s="36"/>
      <c r="MFW31" s="36"/>
      <c r="MFX31" s="36"/>
      <c r="MGA31" s="36"/>
      <c r="MGB31" s="36"/>
      <c r="MGE31" s="36"/>
      <c r="MGF31" s="36"/>
      <c r="MGI31" s="36"/>
      <c r="MGJ31" s="36"/>
      <c r="MGM31" s="36"/>
      <c r="MGN31" s="36"/>
      <c r="MGQ31" s="36"/>
      <c r="MGR31" s="36"/>
      <c r="MGU31" s="36"/>
      <c r="MGV31" s="36"/>
      <c r="MGY31" s="36"/>
      <c r="MGZ31" s="36"/>
      <c r="MHC31" s="36"/>
      <c r="MHD31" s="36"/>
      <c r="MHG31" s="36"/>
      <c r="MHH31" s="36"/>
      <c r="MHK31" s="36"/>
      <c r="MHL31" s="36"/>
      <c r="MHO31" s="36"/>
      <c r="MHP31" s="36"/>
      <c r="MHS31" s="36"/>
      <c r="MHT31" s="36"/>
      <c r="MHW31" s="36"/>
      <c r="MHX31" s="36"/>
      <c r="MIA31" s="36"/>
      <c r="MIB31" s="36"/>
      <c r="MIE31" s="36"/>
      <c r="MIF31" s="36"/>
      <c r="MII31" s="36"/>
      <c r="MIJ31" s="36"/>
      <c r="MIM31" s="36"/>
      <c r="MIN31" s="36"/>
      <c r="MIQ31" s="36"/>
      <c r="MIR31" s="36"/>
      <c r="MIU31" s="36"/>
      <c r="MIV31" s="36"/>
      <c r="MIY31" s="36"/>
      <c r="MIZ31" s="36"/>
      <c r="MJC31" s="36"/>
      <c r="MJD31" s="36"/>
      <c r="MJG31" s="36"/>
      <c r="MJH31" s="36"/>
      <c r="MJK31" s="36"/>
      <c r="MJL31" s="36"/>
      <c r="MJO31" s="36"/>
      <c r="MJP31" s="36"/>
      <c r="MJS31" s="36"/>
      <c r="MJT31" s="36"/>
      <c r="MJW31" s="36"/>
      <c r="MJX31" s="36"/>
      <c r="MKA31" s="36"/>
      <c r="MKB31" s="36"/>
      <c r="MKE31" s="36"/>
      <c r="MKF31" s="36"/>
      <c r="MKI31" s="36"/>
      <c r="MKJ31" s="36"/>
      <c r="MKM31" s="36"/>
      <c r="MKN31" s="36"/>
      <c r="MKQ31" s="36"/>
      <c r="MKR31" s="36"/>
      <c r="MKU31" s="36"/>
      <c r="MKV31" s="36"/>
      <c r="MKY31" s="36"/>
      <c r="MKZ31" s="36"/>
      <c r="MLC31" s="36"/>
      <c r="MLD31" s="36"/>
      <c r="MLG31" s="36"/>
      <c r="MLH31" s="36"/>
      <c r="MLK31" s="36"/>
      <c r="MLL31" s="36"/>
      <c r="MLO31" s="36"/>
      <c r="MLP31" s="36"/>
      <c r="MLS31" s="36"/>
      <c r="MLT31" s="36"/>
      <c r="MLW31" s="36"/>
      <c r="MLX31" s="36"/>
      <c r="MMA31" s="36"/>
      <c r="MMB31" s="36"/>
      <c r="MME31" s="36"/>
      <c r="MMF31" s="36"/>
      <c r="MMI31" s="36"/>
      <c r="MMJ31" s="36"/>
      <c r="MMM31" s="36"/>
      <c r="MMN31" s="36"/>
      <c r="MMQ31" s="36"/>
      <c r="MMR31" s="36"/>
      <c r="MMU31" s="36"/>
      <c r="MMV31" s="36"/>
      <c r="MMY31" s="36"/>
      <c r="MMZ31" s="36"/>
      <c r="MNC31" s="36"/>
      <c r="MND31" s="36"/>
      <c r="MNG31" s="36"/>
      <c r="MNH31" s="36"/>
      <c r="MNK31" s="36"/>
      <c r="MNL31" s="36"/>
      <c r="MNO31" s="36"/>
      <c r="MNP31" s="36"/>
      <c r="MNS31" s="36"/>
      <c r="MNT31" s="36"/>
      <c r="MNW31" s="36"/>
      <c r="MNX31" s="36"/>
      <c r="MOA31" s="36"/>
      <c r="MOB31" s="36"/>
      <c r="MOE31" s="36"/>
      <c r="MOF31" s="36"/>
      <c r="MOI31" s="36"/>
      <c r="MOJ31" s="36"/>
      <c r="MOM31" s="36"/>
      <c r="MON31" s="36"/>
      <c r="MOQ31" s="36"/>
      <c r="MOR31" s="36"/>
      <c r="MOU31" s="36"/>
      <c r="MOV31" s="36"/>
      <c r="MOY31" s="36"/>
      <c r="MOZ31" s="36"/>
      <c r="MPC31" s="36"/>
      <c r="MPD31" s="36"/>
      <c r="MPG31" s="36"/>
      <c r="MPH31" s="36"/>
      <c r="MPK31" s="36"/>
      <c r="MPL31" s="36"/>
      <c r="MPO31" s="36"/>
      <c r="MPP31" s="36"/>
      <c r="MPS31" s="36"/>
      <c r="MPT31" s="36"/>
      <c r="MPW31" s="36"/>
      <c r="MPX31" s="36"/>
      <c r="MQA31" s="36"/>
      <c r="MQB31" s="36"/>
      <c r="MQE31" s="36"/>
      <c r="MQF31" s="36"/>
      <c r="MQI31" s="36"/>
      <c r="MQJ31" s="36"/>
      <c r="MQM31" s="36"/>
      <c r="MQN31" s="36"/>
      <c r="MQQ31" s="36"/>
      <c r="MQR31" s="36"/>
      <c r="MQU31" s="36"/>
      <c r="MQV31" s="36"/>
      <c r="MQY31" s="36"/>
      <c r="MQZ31" s="36"/>
      <c r="MRC31" s="36"/>
      <c r="MRD31" s="36"/>
      <c r="MRG31" s="36"/>
      <c r="MRH31" s="36"/>
      <c r="MRK31" s="36"/>
      <c r="MRL31" s="36"/>
      <c r="MRO31" s="36"/>
      <c r="MRP31" s="36"/>
      <c r="MRS31" s="36"/>
      <c r="MRT31" s="36"/>
      <c r="MRW31" s="36"/>
      <c r="MRX31" s="36"/>
      <c r="MSA31" s="36"/>
      <c r="MSB31" s="36"/>
      <c r="MSE31" s="36"/>
      <c r="MSF31" s="36"/>
      <c r="MSI31" s="36"/>
      <c r="MSJ31" s="36"/>
      <c r="MSM31" s="36"/>
      <c r="MSN31" s="36"/>
      <c r="MSQ31" s="36"/>
      <c r="MSR31" s="36"/>
      <c r="MSU31" s="36"/>
      <c r="MSV31" s="36"/>
      <c r="MSY31" s="36"/>
      <c r="MSZ31" s="36"/>
      <c r="MTC31" s="36"/>
      <c r="MTD31" s="36"/>
      <c r="MTG31" s="36"/>
      <c r="MTH31" s="36"/>
      <c r="MTK31" s="36"/>
      <c r="MTL31" s="36"/>
      <c r="MTO31" s="36"/>
      <c r="MTP31" s="36"/>
      <c r="MTS31" s="36"/>
      <c r="MTT31" s="36"/>
      <c r="MTW31" s="36"/>
      <c r="MTX31" s="36"/>
      <c r="MUA31" s="36"/>
      <c r="MUB31" s="36"/>
      <c r="MUE31" s="36"/>
      <c r="MUF31" s="36"/>
      <c r="MUI31" s="36"/>
      <c r="MUJ31" s="36"/>
      <c r="MUM31" s="36"/>
      <c r="MUN31" s="36"/>
      <c r="MUQ31" s="36"/>
      <c r="MUR31" s="36"/>
      <c r="MUU31" s="36"/>
      <c r="MUV31" s="36"/>
      <c r="MUY31" s="36"/>
      <c r="MUZ31" s="36"/>
      <c r="MVC31" s="36"/>
      <c r="MVD31" s="36"/>
      <c r="MVG31" s="36"/>
      <c r="MVH31" s="36"/>
      <c r="MVK31" s="36"/>
      <c r="MVL31" s="36"/>
      <c r="MVO31" s="36"/>
      <c r="MVP31" s="36"/>
      <c r="MVS31" s="36"/>
      <c r="MVT31" s="36"/>
      <c r="MVW31" s="36"/>
      <c r="MVX31" s="36"/>
      <c r="MWA31" s="36"/>
      <c r="MWB31" s="36"/>
      <c r="MWE31" s="36"/>
      <c r="MWF31" s="36"/>
      <c r="MWI31" s="36"/>
      <c r="MWJ31" s="36"/>
      <c r="MWM31" s="36"/>
      <c r="MWN31" s="36"/>
      <c r="MWQ31" s="36"/>
      <c r="MWR31" s="36"/>
      <c r="MWU31" s="36"/>
      <c r="MWV31" s="36"/>
      <c r="MWY31" s="36"/>
      <c r="MWZ31" s="36"/>
      <c r="MXC31" s="36"/>
      <c r="MXD31" s="36"/>
      <c r="MXG31" s="36"/>
      <c r="MXH31" s="36"/>
      <c r="MXK31" s="36"/>
      <c r="MXL31" s="36"/>
      <c r="MXO31" s="36"/>
      <c r="MXP31" s="36"/>
      <c r="MXS31" s="36"/>
      <c r="MXT31" s="36"/>
      <c r="MXW31" s="36"/>
      <c r="MXX31" s="36"/>
      <c r="MYA31" s="36"/>
      <c r="MYB31" s="36"/>
      <c r="MYE31" s="36"/>
      <c r="MYF31" s="36"/>
      <c r="MYI31" s="36"/>
      <c r="MYJ31" s="36"/>
      <c r="MYM31" s="36"/>
      <c r="MYN31" s="36"/>
      <c r="MYQ31" s="36"/>
      <c r="MYR31" s="36"/>
      <c r="MYU31" s="36"/>
      <c r="MYV31" s="36"/>
      <c r="MYY31" s="36"/>
      <c r="MYZ31" s="36"/>
      <c r="MZC31" s="36"/>
      <c r="MZD31" s="36"/>
      <c r="MZG31" s="36"/>
      <c r="MZH31" s="36"/>
      <c r="MZK31" s="36"/>
      <c r="MZL31" s="36"/>
      <c r="MZO31" s="36"/>
      <c r="MZP31" s="36"/>
      <c r="MZS31" s="36"/>
      <c r="MZT31" s="36"/>
      <c r="MZW31" s="36"/>
      <c r="MZX31" s="36"/>
      <c r="NAA31" s="36"/>
      <c r="NAB31" s="36"/>
      <c r="NAE31" s="36"/>
      <c r="NAF31" s="36"/>
      <c r="NAI31" s="36"/>
      <c r="NAJ31" s="36"/>
      <c r="NAM31" s="36"/>
      <c r="NAN31" s="36"/>
      <c r="NAQ31" s="36"/>
      <c r="NAR31" s="36"/>
      <c r="NAU31" s="36"/>
      <c r="NAV31" s="36"/>
      <c r="NAY31" s="36"/>
      <c r="NAZ31" s="36"/>
      <c r="NBC31" s="36"/>
      <c r="NBD31" s="36"/>
      <c r="NBG31" s="36"/>
      <c r="NBH31" s="36"/>
      <c r="NBK31" s="36"/>
      <c r="NBL31" s="36"/>
      <c r="NBO31" s="36"/>
      <c r="NBP31" s="36"/>
      <c r="NBS31" s="36"/>
      <c r="NBT31" s="36"/>
      <c r="NBW31" s="36"/>
      <c r="NBX31" s="36"/>
      <c r="NCA31" s="36"/>
      <c r="NCB31" s="36"/>
      <c r="NCE31" s="36"/>
      <c r="NCF31" s="36"/>
      <c r="NCI31" s="36"/>
      <c r="NCJ31" s="36"/>
      <c r="NCM31" s="36"/>
      <c r="NCN31" s="36"/>
      <c r="NCQ31" s="36"/>
      <c r="NCR31" s="36"/>
      <c r="NCU31" s="36"/>
      <c r="NCV31" s="36"/>
      <c r="NCY31" s="36"/>
      <c r="NCZ31" s="36"/>
      <c r="NDC31" s="36"/>
      <c r="NDD31" s="36"/>
      <c r="NDG31" s="36"/>
      <c r="NDH31" s="36"/>
      <c r="NDK31" s="36"/>
      <c r="NDL31" s="36"/>
      <c r="NDO31" s="36"/>
      <c r="NDP31" s="36"/>
      <c r="NDS31" s="36"/>
      <c r="NDT31" s="36"/>
      <c r="NDW31" s="36"/>
      <c r="NDX31" s="36"/>
      <c r="NEA31" s="36"/>
      <c r="NEB31" s="36"/>
      <c r="NEE31" s="36"/>
      <c r="NEF31" s="36"/>
      <c r="NEI31" s="36"/>
      <c r="NEJ31" s="36"/>
      <c r="NEM31" s="36"/>
      <c r="NEN31" s="36"/>
      <c r="NEQ31" s="36"/>
      <c r="NER31" s="36"/>
      <c r="NEU31" s="36"/>
      <c r="NEV31" s="36"/>
      <c r="NEY31" s="36"/>
      <c r="NEZ31" s="36"/>
      <c r="NFC31" s="36"/>
      <c r="NFD31" s="36"/>
      <c r="NFG31" s="36"/>
      <c r="NFH31" s="36"/>
      <c r="NFK31" s="36"/>
      <c r="NFL31" s="36"/>
      <c r="NFO31" s="36"/>
      <c r="NFP31" s="36"/>
      <c r="NFS31" s="36"/>
      <c r="NFT31" s="36"/>
      <c r="NFW31" s="36"/>
      <c r="NFX31" s="36"/>
      <c r="NGA31" s="36"/>
      <c r="NGB31" s="36"/>
      <c r="NGE31" s="36"/>
      <c r="NGF31" s="36"/>
      <c r="NGI31" s="36"/>
      <c r="NGJ31" s="36"/>
      <c r="NGM31" s="36"/>
      <c r="NGN31" s="36"/>
      <c r="NGQ31" s="36"/>
      <c r="NGR31" s="36"/>
      <c r="NGU31" s="36"/>
      <c r="NGV31" s="36"/>
      <c r="NGY31" s="36"/>
      <c r="NGZ31" s="36"/>
      <c r="NHC31" s="36"/>
      <c r="NHD31" s="36"/>
      <c r="NHG31" s="36"/>
      <c r="NHH31" s="36"/>
      <c r="NHK31" s="36"/>
      <c r="NHL31" s="36"/>
      <c r="NHO31" s="36"/>
      <c r="NHP31" s="36"/>
      <c r="NHS31" s="36"/>
      <c r="NHT31" s="36"/>
      <c r="NHW31" s="36"/>
      <c r="NHX31" s="36"/>
      <c r="NIA31" s="36"/>
      <c r="NIB31" s="36"/>
      <c r="NIE31" s="36"/>
      <c r="NIF31" s="36"/>
      <c r="NII31" s="36"/>
      <c r="NIJ31" s="36"/>
      <c r="NIM31" s="36"/>
      <c r="NIN31" s="36"/>
      <c r="NIQ31" s="36"/>
      <c r="NIR31" s="36"/>
      <c r="NIU31" s="36"/>
      <c r="NIV31" s="36"/>
      <c r="NIY31" s="36"/>
      <c r="NIZ31" s="36"/>
      <c r="NJC31" s="36"/>
      <c r="NJD31" s="36"/>
      <c r="NJG31" s="36"/>
      <c r="NJH31" s="36"/>
      <c r="NJK31" s="36"/>
      <c r="NJL31" s="36"/>
      <c r="NJO31" s="36"/>
      <c r="NJP31" s="36"/>
      <c r="NJS31" s="36"/>
      <c r="NJT31" s="36"/>
      <c r="NJW31" s="36"/>
      <c r="NJX31" s="36"/>
      <c r="NKA31" s="36"/>
      <c r="NKB31" s="36"/>
      <c r="NKE31" s="36"/>
      <c r="NKF31" s="36"/>
      <c r="NKI31" s="36"/>
      <c r="NKJ31" s="36"/>
      <c r="NKM31" s="36"/>
      <c r="NKN31" s="36"/>
      <c r="NKQ31" s="36"/>
      <c r="NKR31" s="36"/>
      <c r="NKU31" s="36"/>
      <c r="NKV31" s="36"/>
      <c r="NKY31" s="36"/>
      <c r="NKZ31" s="36"/>
      <c r="NLC31" s="36"/>
      <c r="NLD31" s="36"/>
      <c r="NLG31" s="36"/>
      <c r="NLH31" s="36"/>
      <c r="NLK31" s="36"/>
      <c r="NLL31" s="36"/>
      <c r="NLO31" s="36"/>
      <c r="NLP31" s="36"/>
      <c r="NLS31" s="36"/>
      <c r="NLT31" s="36"/>
      <c r="NLW31" s="36"/>
      <c r="NLX31" s="36"/>
      <c r="NMA31" s="36"/>
      <c r="NMB31" s="36"/>
      <c r="NME31" s="36"/>
      <c r="NMF31" s="36"/>
      <c r="NMI31" s="36"/>
      <c r="NMJ31" s="36"/>
      <c r="NMM31" s="36"/>
      <c r="NMN31" s="36"/>
      <c r="NMQ31" s="36"/>
      <c r="NMR31" s="36"/>
      <c r="NMU31" s="36"/>
      <c r="NMV31" s="36"/>
      <c r="NMY31" s="36"/>
      <c r="NMZ31" s="36"/>
      <c r="NNC31" s="36"/>
      <c r="NND31" s="36"/>
      <c r="NNG31" s="36"/>
      <c r="NNH31" s="36"/>
      <c r="NNK31" s="36"/>
      <c r="NNL31" s="36"/>
      <c r="NNO31" s="36"/>
      <c r="NNP31" s="36"/>
      <c r="NNS31" s="36"/>
      <c r="NNT31" s="36"/>
      <c r="NNW31" s="36"/>
      <c r="NNX31" s="36"/>
      <c r="NOA31" s="36"/>
      <c r="NOB31" s="36"/>
      <c r="NOE31" s="36"/>
      <c r="NOF31" s="36"/>
      <c r="NOI31" s="36"/>
      <c r="NOJ31" s="36"/>
      <c r="NOM31" s="36"/>
      <c r="NON31" s="36"/>
      <c r="NOQ31" s="36"/>
      <c r="NOR31" s="36"/>
      <c r="NOU31" s="36"/>
      <c r="NOV31" s="36"/>
      <c r="NOY31" s="36"/>
      <c r="NOZ31" s="36"/>
      <c r="NPC31" s="36"/>
      <c r="NPD31" s="36"/>
      <c r="NPG31" s="36"/>
      <c r="NPH31" s="36"/>
      <c r="NPK31" s="36"/>
      <c r="NPL31" s="36"/>
      <c r="NPO31" s="36"/>
      <c r="NPP31" s="36"/>
      <c r="NPS31" s="36"/>
      <c r="NPT31" s="36"/>
      <c r="NPW31" s="36"/>
      <c r="NPX31" s="36"/>
      <c r="NQA31" s="36"/>
      <c r="NQB31" s="36"/>
      <c r="NQE31" s="36"/>
      <c r="NQF31" s="36"/>
      <c r="NQI31" s="36"/>
      <c r="NQJ31" s="36"/>
      <c r="NQM31" s="36"/>
      <c r="NQN31" s="36"/>
      <c r="NQQ31" s="36"/>
      <c r="NQR31" s="36"/>
      <c r="NQU31" s="36"/>
      <c r="NQV31" s="36"/>
      <c r="NQY31" s="36"/>
      <c r="NQZ31" s="36"/>
      <c r="NRC31" s="36"/>
      <c r="NRD31" s="36"/>
      <c r="NRG31" s="36"/>
      <c r="NRH31" s="36"/>
      <c r="NRK31" s="36"/>
      <c r="NRL31" s="36"/>
      <c r="NRO31" s="36"/>
      <c r="NRP31" s="36"/>
      <c r="NRS31" s="36"/>
      <c r="NRT31" s="36"/>
      <c r="NRW31" s="36"/>
      <c r="NRX31" s="36"/>
      <c r="NSA31" s="36"/>
      <c r="NSB31" s="36"/>
      <c r="NSE31" s="36"/>
      <c r="NSF31" s="36"/>
      <c r="NSI31" s="36"/>
      <c r="NSJ31" s="36"/>
      <c r="NSM31" s="36"/>
      <c r="NSN31" s="36"/>
      <c r="NSQ31" s="36"/>
      <c r="NSR31" s="36"/>
      <c r="NSU31" s="36"/>
      <c r="NSV31" s="36"/>
      <c r="NSY31" s="36"/>
      <c r="NSZ31" s="36"/>
      <c r="NTC31" s="36"/>
      <c r="NTD31" s="36"/>
      <c r="NTG31" s="36"/>
      <c r="NTH31" s="36"/>
      <c r="NTK31" s="36"/>
      <c r="NTL31" s="36"/>
      <c r="NTO31" s="36"/>
      <c r="NTP31" s="36"/>
      <c r="NTS31" s="36"/>
      <c r="NTT31" s="36"/>
      <c r="NTW31" s="36"/>
      <c r="NTX31" s="36"/>
      <c r="NUA31" s="36"/>
      <c r="NUB31" s="36"/>
      <c r="NUE31" s="36"/>
      <c r="NUF31" s="36"/>
      <c r="NUI31" s="36"/>
      <c r="NUJ31" s="36"/>
      <c r="NUM31" s="36"/>
      <c r="NUN31" s="36"/>
      <c r="NUQ31" s="36"/>
      <c r="NUR31" s="36"/>
      <c r="NUU31" s="36"/>
      <c r="NUV31" s="36"/>
      <c r="NUY31" s="36"/>
      <c r="NUZ31" s="36"/>
      <c r="NVC31" s="36"/>
      <c r="NVD31" s="36"/>
      <c r="NVG31" s="36"/>
      <c r="NVH31" s="36"/>
      <c r="NVK31" s="36"/>
      <c r="NVL31" s="36"/>
      <c r="NVO31" s="36"/>
      <c r="NVP31" s="36"/>
      <c r="NVS31" s="36"/>
      <c r="NVT31" s="36"/>
      <c r="NVW31" s="36"/>
      <c r="NVX31" s="36"/>
      <c r="NWA31" s="36"/>
      <c r="NWB31" s="36"/>
      <c r="NWE31" s="36"/>
      <c r="NWF31" s="36"/>
      <c r="NWI31" s="36"/>
      <c r="NWJ31" s="36"/>
      <c r="NWM31" s="36"/>
      <c r="NWN31" s="36"/>
      <c r="NWQ31" s="36"/>
      <c r="NWR31" s="36"/>
      <c r="NWU31" s="36"/>
      <c r="NWV31" s="36"/>
      <c r="NWY31" s="36"/>
      <c r="NWZ31" s="36"/>
      <c r="NXC31" s="36"/>
      <c r="NXD31" s="36"/>
      <c r="NXG31" s="36"/>
      <c r="NXH31" s="36"/>
      <c r="NXK31" s="36"/>
      <c r="NXL31" s="36"/>
      <c r="NXO31" s="36"/>
      <c r="NXP31" s="36"/>
      <c r="NXS31" s="36"/>
      <c r="NXT31" s="36"/>
      <c r="NXW31" s="36"/>
      <c r="NXX31" s="36"/>
      <c r="NYA31" s="36"/>
      <c r="NYB31" s="36"/>
      <c r="NYE31" s="36"/>
      <c r="NYF31" s="36"/>
      <c r="NYI31" s="36"/>
      <c r="NYJ31" s="36"/>
      <c r="NYM31" s="36"/>
      <c r="NYN31" s="36"/>
      <c r="NYQ31" s="36"/>
      <c r="NYR31" s="36"/>
      <c r="NYU31" s="36"/>
      <c r="NYV31" s="36"/>
      <c r="NYY31" s="36"/>
      <c r="NYZ31" s="36"/>
      <c r="NZC31" s="36"/>
      <c r="NZD31" s="36"/>
      <c r="NZG31" s="36"/>
      <c r="NZH31" s="36"/>
      <c r="NZK31" s="36"/>
      <c r="NZL31" s="36"/>
      <c r="NZO31" s="36"/>
      <c r="NZP31" s="36"/>
      <c r="NZS31" s="36"/>
      <c r="NZT31" s="36"/>
      <c r="NZW31" s="36"/>
      <c r="NZX31" s="36"/>
      <c r="OAA31" s="36"/>
      <c r="OAB31" s="36"/>
      <c r="OAE31" s="36"/>
      <c r="OAF31" s="36"/>
      <c r="OAI31" s="36"/>
      <c r="OAJ31" s="36"/>
      <c r="OAM31" s="36"/>
      <c r="OAN31" s="36"/>
      <c r="OAQ31" s="36"/>
      <c r="OAR31" s="36"/>
      <c r="OAU31" s="36"/>
      <c r="OAV31" s="36"/>
      <c r="OAY31" s="36"/>
      <c r="OAZ31" s="36"/>
      <c r="OBC31" s="36"/>
      <c r="OBD31" s="36"/>
      <c r="OBG31" s="36"/>
      <c r="OBH31" s="36"/>
      <c r="OBK31" s="36"/>
      <c r="OBL31" s="36"/>
      <c r="OBO31" s="36"/>
      <c r="OBP31" s="36"/>
      <c r="OBS31" s="36"/>
      <c r="OBT31" s="36"/>
      <c r="OBW31" s="36"/>
      <c r="OBX31" s="36"/>
      <c r="OCA31" s="36"/>
      <c r="OCB31" s="36"/>
      <c r="OCE31" s="36"/>
      <c r="OCF31" s="36"/>
      <c r="OCI31" s="36"/>
      <c r="OCJ31" s="36"/>
      <c r="OCM31" s="36"/>
      <c r="OCN31" s="36"/>
      <c r="OCQ31" s="36"/>
      <c r="OCR31" s="36"/>
      <c r="OCU31" s="36"/>
      <c r="OCV31" s="36"/>
      <c r="OCY31" s="36"/>
      <c r="OCZ31" s="36"/>
      <c r="ODC31" s="36"/>
      <c r="ODD31" s="36"/>
      <c r="ODG31" s="36"/>
      <c r="ODH31" s="36"/>
      <c r="ODK31" s="36"/>
      <c r="ODL31" s="36"/>
      <c r="ODO31" s="36"/>
      <c r="ODP31" s="36"/>
      <c r="ODS31" s="36"/>
      <c r="ODT31" s="36"/>
      <c r="ODW31" s="36"/>
      <c r="ODX31" s="36"/>
      <c r="OEA31" s="36"/>
      <c r="OEB31" s="36"/>
      <c r="OEE31" s="36"/>
      <c r="OEF31" s="36"/>
      <c r="OEI31" s="36"/>
      <c r="OEJ31" s="36"/>
      <c r="OEM31" s="36"/>
      <c r="OEN31" s="36"/>
      <c r="OEQ31" s="36"/>
      <c r="OER31" s="36"/>
      <c r="OEU31" s="36"/>
      <c r="OEV31" s="36"/>
      <c r="OEY31" s="36"/>
      <c r="OEZ31" s="36"/>
      <c r="OFC31" s="36"/>
      <c r="OFD31" s="36"/>
      <c r="OFG31" s="36"/>
      <c r="OFH31" s="36"/>
      <c r="OFK31" s="36"/>
      <c r="OFL31" s="36"/>
      <c r="OFO31" s="36"/>
      <c r="OFP31" s="36"/>
      <c r="OFS31" s="36"/>
      <c r="OFT31" s="36"/>
      <c r="OFW31" s="36"/>
      <c r="OFX31" s="36"/>
      <c r="OGA31" s="36"/>
      <c r="OGB31" s="36"/>
      <c r="OGE31" s="36"/>
      <c r="OGF31" s="36"/>
      <c r="OGI31" s="36"/>
      <c r="OGJ31" s="36"/>
      <c r="OGM31" s="36"/>
      <c r="OGN31" s="36"/>
      <c r="OGQ31" s="36"/>
      <c r="OGR31" s="36"/>
      <c r="OGU31" s="36"/>
      <c r="OGV31" s="36"/>
      <c r="OGY31" s="36"/>
      <c r="OGZ31" s="36"/>
      <c r="OHC31" s="36"/>
      <c r="OHD31" s="36"/>
      <c r="OHG31" s="36"/>
      <c r="OHH31" s="36"/>
      <c r="OHK31" s="36"/>
      <c r="OHL31" s="36"/>
      <c r="OHO31" s="36"/>
      <c r="OHP31" s="36"/>
      <c r="OHS31" s="36"/>
      <c r="OHT31" s="36"/>
      <c r="OHW31" s="36"/>
      <c r="OHX31" s="36"/>
      <c r="OIA31" s="36"/>
      <c r="OIB31" s="36"/>
      <c r="OIE31" s="36"/>
      <c r="OIF31" s="36"/>
      <c r="OII31" s="36"/>
      <c r="OIJ31" s="36"/>
      <c r="OIM31" s="36"/>
      <c r="OIN31" s="36"/>
      <c r="OIQ31" s="36"/>
      <c r="OIR31" s="36"/>
      <c r="OIU31" s="36"/>
      <c r="OIV31" s="36"/>
      <c r="OIY31" s="36"/>
      <c r="OIZ31" s="36"/>
      <c r="OJC31" s="36"/>
      <c r="OJD31" s="36"/>
      <c r="OJG31" s="36"/>
      <c r="OJH31" s="36"/>
      <c r="OJK31" s="36"/>
      <c r="OJL31" s="36"/>
      <c r="OJO31" s="36"/>
      <c r="OJP31" s="36"/>
      <c r="OJS31" s="36"/>
      <c r="OJT31" s="36"/>
      <c r="OJW31" s="36"/>
      <c r="OJX31" s="36"/>
      <c r="OKA31" s="36"/>
      <c r="OKB31" s="36"/>
      <c r="OKE31" s="36"/>
      <c r="OKF31" s="36"/>
      <c r="OKI31" s="36"/>
      <c r="OKJ31" s="36"/>
      <c r="OKM31" s="36"/>
      <c r="OKN31" s="36"/>
      <c r="OKQ31" s="36"/>
      <c r="OKR31" s="36"/>
      <c r="OKU31" s="36"/>
      <c r="OKV31" s="36"/>
      <c r="OKY31" s="36"/>
      <c r="OKZ31" s="36"/>
      <c r="OLC31" s="36"/>
      <c r="OLD31" s="36"/>
      <c r="OLG31" s="36"/>
      <c r="OLH31" s="36"/>
      <c r="OLK31" s="36"/>
      <c r="OLL31" s="36"/>
      <c r="OLO31" s="36"/>
      <c r="OLP31" s="36"/>
      <c r="OLS31" s="36"/>
      <c r="OLT31" s="36"/>
      <c r="OLW31" s="36"/>
      <c r="OLX31" s="36"/>
      <c r="OMA31" s="36"/>
      <c r="OMB31" s="36"/>
      <c r="OME31" s="36"/>
      <c r="OMF31" s="36"/>
      <c r="OMI31" s="36"/>
      <c r="OMJ31" s="36"/>
      <c r="OMM31" s="36"/>
      <c r="OMN31" s="36"/>
      <c r="OMQ31" s="36"/>
      <c r="OMR31" s="36"/>
      <c r="OMU31" s="36"/>
      <c r="OMV31" s="36"/>
      <c r="OMY31" s="36"/>
      <c r="OMZ31" s="36"/>
      <c r="ONC31" s="36"/>
      <c r="OND31" s="36"/>
      <c r="ONG31" s="36"/>
      <c r="ONH31" s="36"/>
      <c r="ONK31" s="36"/>
      <c r="ONL31" s="36"/>
      <c r="ONO31" s="36"/>
      <c r="ONP31" s="36"/>
      <c r="ONS31" s="36"/>
      <c r="ONT31" s="36"/>
      <c r="ONW31" s="36"/>
      <c r="ONX31" s="36"/>
      <c r="OOA31" s="36"/>
      <c r="OOB31" s="36"/>
      <c r="OOE31" s="36"/>
      <c r="OOF31" s="36"/>
      <c r="OOI31" s="36"/>
      <c r="OOJ31" s="36"/>
      <c r="OOM31" s="36"/>
      <c r="OON31" s="36"/>
      <c r="OOQ31" s="36"/>
      <c r="OOR31" s="36"/>
      <c r="OOU31" s="36"/>
      <c r="OOV31" s="36"/>
      <c r="OOY31" s="36"/>
      <c r="OOZ31" s="36"/>
      <c r="OPC31" s="36"/>
      <c r="OPD31" s="36"/>
      <c r="OPG31" s="36"/>
      <c r="OPH31" s="36"/>
      <c r="OPK31" s="36"/>
      <c r="OPL31" s="36"/>
      <c r="OPO31" s="36"/>
      <c r="OPP31" s="36"/>
      <c r="OPS31" s="36"/>
      <c r="OPT31" s="36"/>
      <c r="OPW31" s="36"/>
      <c r="OPX31" s="36"/>
      <c r="OQA31" s="36"/>
      <c r="OQB31" s="36"/>
      <c r="OQE31" s="36"/>
      <c r="OQF31" s="36"/>
      <c r="OQI31" s="36"/>
      <c r="OQJ31" s="36"/>
      <c r="OQM31" s="36"/>
      <c r="OQN31" s="36"/>
      <c r="OQQ31" s="36"/>
      <c r="OQR31" s="36"/>
      <c r="OQU31" s="36"/>
      <c r="OQV31" s="36"/>
      <c r="OQY31" s="36"/>
      <c r="OQZ31" s="36"/>
      <c r="ORC31" s="36"/>
      <c r="ORD31" s="36"/>
      <c r="ORG31" s="36"/>
      <c r="ORH31" s="36"/>
      <c r="ORK31" s="36"/>
      <c r="ORL31" s="36"/>
      <c r="ORO31" s="36"/>
      <c r="ORP31" s="36"/>
      <c r="ORS31" s="36"/>
      <c r="ORT31" s="36"/>
      <c r="ORW31" s="36"/>
      <c r="ORX31" s="36"/>
      <c r="OSA31" s="36"/>
      <c r="OSB31" s="36"/>
      <c r="OSE31" s="36"/>
      <c r="OSF31" s="36"/>
      <c r="OSI31" s="36"/>
      <c r="OSJ31" s="36"/>
      <c r="OSM31" s="36"/>
      <c r="OSN31" s="36"/>
      <c r="OSQ31" s="36"/>
      <c r="OSR31" s="36"/>
      <c r="OSU31" s="36"/>
      <c r="OSV31" s="36"/>
      <c r="OSY31" s="36"/>
      <c r="OSZ31" s="36"/>
      <c r="OTC31" s="36"/>
      <c r="OTD31" s="36"/>
      <c r="OTG31" s="36"/>
      <c r="OTH31" s="36"/>
      <c r="OTK31" s="36"/>
      <c r="OTL31" s="36"/>
      <c r="OTO31" s="36"/>
      <c r="OTP31" s="36"/>
      <c r="OTS31" s="36"/>
      <c r="OTT31" s="36"/>
      <c r="OTW31" s="36"/>
      <c r="OTX31" s="36"/>
      <c r="OUA31" s="36"/>
      <c r="OUB31" s="36"/>
      <c r="OUE31" s="36"/>
      <c r="OUF31" s="36"/>
      <c r="OUI31" s="36"/>
      <c r="OUJ31" s="36"/>
      <c r="OUM31" s="36"/>
      <c r="OUN31" s="36"/>
      <c r="OUQ31" s="36"/>
      <c r="OUR31" s="36"/>
      <c r="OUU31" s="36"/>
      <c r="OUV31" s="36"/>
      <c r="OUY31" s="36"/>
      <c r="OUZ31" s="36"/>
      <c r="OVC31" s="36"/>
      <c r="OVD31" s="36"/>
      <c r="OVG31" s="36"/>
      <c r="OVH31" s="36"/>
      <c r="OVK31" s="36"/>
      <c r="OVL31" s="36"/>
      <c r="OVO31" s="36"/>
      <c r="OVP31" s="36"/>
      <c r="OVS31" s="36"/>
      <c r="OVT31" s="36"/>
      <c r="OVW31" s="36"/>
      <c r="OVX31" s="36"/>
      <c r="OWA31" s="36"/>
      <c r="OWB31" s="36"/>
      <c r="OWE31" s="36"/>
      <c r="OWF31" s="36"/>
      <c r="OWI31" s="36"/>
      <c r="OWJ31" s="36"/>
      <c r="OWM31" s="36"/>
      <c r="OWN31" s="36"/>
      <c r="OWQ31" s="36"/>
      <c r="OWR31" s="36"/>
      <c r="OWU31" s="36"/>
      <c r="OWV31" s="36"/>
      <c r="OWY31" s="36"/>
      <c r="OWZ31" s="36"/>
      <c r="OXC31" s="36"/>
      <c r="OXD31" s="36"/>
      <c r="OXG31" s="36"/>
      <c r="OXH31" s="36"/>
      <c r="OXK31" s="36"/>
      <c r="OXL31" s="36"/>
      <c r="OXO31" s="36"/>
      <c r="OXP31" s="36"/>
      <c r="OXS31" s="36"/>
      <c r="OXT31" s="36"/>
      <c r="OXW31" s="36"/>
      <c r="OXX31" s="36"/>
      <c r="OYA31" s="36"/>
      <c r="OYB31" s="36"/>
      <c r="OYE31" s="36"/>
      <c r="OYF31" s="36"/>
      <c r="OYI31" s="36"/>
      <c r="OYJ31" s="36"/>
      <c r="OYM31" s="36"/>
      <c r="OYN31" s="36"/>
      <c r="OYQ31" s="36"/>
      <c r="OYR31" s="36"/>
      <c r="OYU31" s="36"/>
      <c r="OYV31" s="36"/>
      <c r="OYY31" s="36"/>
      <c r="OYZ31" s="36"/>
      <c r="OZC31" s="36"/>
      <c r="OZD31" s="36"/>
      <c r="OZG31" s="36"/>
      <c r="OZH31" s="36"/>
      <c r="OZK31" s="36"/>
      <c r="OZL31" s="36"/>
      <c r="OZO31" s="36"/>
      <c r="OZP31" s="36"/>
      <c r="OZS31" s="36"/>
      <c r="OZT31" s="36"/>
      <c r="OZW31" s="36"/>
      <c r="OZX31" s="36"/>
      <c r="PAA31" s="36"/>
      <c r="PAB31" s="36"/>
      <c r="PAE31" s="36"/>
      <c r="PAF31" s="36"/>
      <c r="PAI31" s="36"/>
      <c r="PAJ31" s="36"/>
      <c r="PAM31" s="36"/>
      <c r="PAN31" s="36"/>
      <c r="PAQ31" s="36"/>
      <c r="PAR31" s="36"/>
      <c r="PAU31" s="36"/>
      <c r="PAV31" s="36"/>
      <c r="PAY31" s="36"/>
      <c r="PAZ31" s="36"/>
      <c r="PBC31" s="36"/>
      <c r="PBD31" s="36"/>
      <c r="PBG31" s="36"/>
      <c r="PBH31" s="36"/>
      <c r="PBK31" s="36"/>
      <c r="PBL31" s="36"/>
      <c r="PBO31" s="36"/>
      <c r="PBP31" s="36"/>
      <c r="PBS31" s="36"/>
      <c r="PBT31" s="36"/>
      <c r="PBW31" s="36"/>
      <c r="PBX31" s="36"/>
      <c r="PCA31" s="36"/>
      <c r="PCB31" s="36"/>
      <c r="PCE31" s="36"/>
      <c r="PCF31" s="36"/>
      <c r="PCI31" s="36"/>
      <c r="PCJ31" s="36"/>
      <c r="PCM31" s="36"/>
      <c r="PCN31" s="36"/>
      <c r="PCQ31" s="36"/>
      <c r="PCR31" s="36"/>
      <c r="PCU31" s="36"/>
      <c r="PCV31" s="36"/>
      <c r="PCY31" s="36"/>
      <c r="PCZ31" s="36"/>
      <c r="PDC31" s="36"/>
      <c r="PDD31" s="36"/>
      <c r="PDG31" s="36"/>
      <c r="PDH31" s="36"/>
      <c r="PDK31" s="36"/>
      <c r="PDL31" s="36"/>
      <c r="PDO31" s="36"/>
      <c r="PDP31" s="36"/>
      <c r="PDS31" s="36"/>
      <c r="PDT31" s="36"/>
      <c r="PDW31" s="36"/>
      <c r="PDX31" s="36"/>
      <c r="PEA31" s="36"/>
      <c r="PEB31" s="36"/>
      <c r="PEE31" s="36"/>
      <c r="PEF31" s="36"/>
      <c r="PEI31" s="36"/>
      <c r="PEJ31" s="36"/>
      <c r="PEM31" s="36"/>
      <c r="PEN31" s="36"/>
      <c r="PEQ31" s="36"/>
      <c r="PER31" s="36"/>
      <c r="PEU31" s="36"/>
      <c r="PEV31" s="36"/>
      <c r="PEY31" s="36"/>
      <c r="PEZ31" s="36"/>
      <c r="PFC31" s="36"/>
      <c r="PFD31" s="36"/>
      <c r="PFG31" s="36"/>
      <c r="PFH31" s="36"/>
      <c r="PFK31" s="36"/>
      <c r="PFL31" s="36"/>
      <c r="PFO31" s="36"/>
      <c r="PFP31" s="36"/>
      <c r="PFS31" s="36"/>
      <c r="PFT31" s="36"/>
      <c r="PFW31" s="36"/>
      <c r="PFX31" s="36"/>
      <c r="PGA31" s="36"/>
      <c r="PGB31" s="36"/>
      <c r="PGE31" s="36"/>
      <c r="PGF31" s="36"/>
      <c r="PGI31" s="36"/>
      <c r="PGJ31" s="36"/>
      <c r="PGM31" s="36"/>
      <c r="PGN31" s="36"/>
      <c r="PGQ31" s="36"/>
      <c r="PGR31" s="36"/>
      <c r="PGU31" s="36"/>
      <c r="PGV31" s="36"/>
      <c r="PGY31" s="36"/>
      <c r="PGZ31" s="36"/>
      <c r="PHC31" s="36"/>
      <c r="PHD31" s="36"/>
      <c r="PHG31" s="36"/>
      <c r="PHH31" s="36"/>
      <c r="PHK31" s="36"/>
      <c r="PHL31" s="36"/>
      <c r="PHO31" s="36"/>
      <c r="PHP31" s="36"/>
      <c r="PHS31" s="36"/>
      <c r="PHT31" s="36"/>
      <c r="PHW31" s="36"/>
      <c r="PHX31" s="36"/>
      <c r="PIA31" s="36"/>
      <c r="PIB31" s="36"/>
      <c r="PIE31" s="36"/>
      <c r="PIF31" s="36"/>
      <c r="PII31" s="36"/>
      <c r="PIJ31" s="36"/>
      <c r="PIM31" s="36"/>
      <c r="PIN31" s="36"/>
      <c r="PIQ31" s="36"/>
      <c r="PIR31" s="36"/>
      <c r="PIU31" s="36"/>
      <c r="PIV31" s="36"/>
      <c r="PIY31" s="36"/>
      <c r="PIZ31" s="36"/>
      <c r="PJC31" s="36"/>
      <c r="PJD31" s="36"/>
      <c r="PJG31" s="36"/>
      <c r="PJH31" s="36"/>
      <c r="PJK31" s="36"/>
      <c r="PJL31" s="36"/>
      <c r="PJO31" s="36"/>
      <c r="PJP31" s="36"/>
      <c r="PJS31" s="36"/>
      <c r="PJT31" s="36"/>
      <c r="PJW31" s="36"/>
      <c r="PJX31" s="36"/>
      <c r="PKA31" s="36"/>
      <c r="PKB31" s="36"/>
      <c r="PKE31" s="36"/>
      <c r="PKF31" s="36"/>
      <c r="PKI31" s="36"/>
      <c r="PKJ31" s="36"/>
      <c r="PKM31" s="36"/>
      <c r="PKN31" s="36"/>
      <c r="PKQ31" s="36"/>
      <c r="PKR31" s="36"/>
      <c r="PKU31" s="36"/>
      <c r="PKV31" s="36"/>
      <c r="PKY31" s="36"/>
      <c r="PKZ31" s="36"/>
      <c r="PLC31" s="36"/>
      <c r="PLD31" s="36"/>
      <c r="PLG31" s="36"/>
      <c r="PLH31" s="36"/>
      <c r="PLK31" s="36"/>
      <c r="PLL31" s="36"/>
      <c r="PLO31" s="36"/>
      <c r="PLP31" s="36"/>
      <c r="PLS31" s="36"/>
      <c r="PLT31" s="36"/>
      <c r="PLW31" s="36"/>
      <c r="PLX31" s="36"/>
      <c r="PMA31" s="36"/>
      <c r="PMB31" s="36"/>
      <c r="PME31" s="36"/>
      <c r="PMF31" s="36"/>
      <c r="PMI31" s="36"/>
      <c r="PMJ31" s="36"/>
      <c r="PMM31" s="36"/>
      <c r="PMN31" s="36"/>
      <c r="PMQ31" s="36"/>
      <c r="PMR31" s="36"/>
      <c r="PMU31" s="36"/>
      <c r="PMV31" s="36"/>
      <c r="PMY31" s="36"/>
      <c r="PMZ31" s="36"/>
      <c r="PNC31" s="36"/>
      <c r="PND31" s="36"/>
      <c r="PNG31" s="36"/>
      <c r="PNH31" s="36"/>
      <c r="PNK31" s="36"/>
      <c r="PNL31" s="36"/>
      <c r="PNO31" s="36"/>
      <c r="PNP31" s="36"/>
      <c r="PNS31" s="36"/>
      <c r="PNT31" s="36"/>
      <c r="PNW31" s="36"/>
      <c r="PNX31" s="36"/>
      <c r="POA31" s="36"/>
      <c r="POB31" s="36"/>
      <c r="POE31" s="36"/>
      <c r="POF31" s="36"/>
      <c r="POI31" s="36"/>
      <c r="POJ31" s="36"/>
      <c r="POM31" s="36"/>
      <c r="PON31" s="36"/>
      <c r="POQ31" s="36"/>
      <c r="POR31" s="36"/>
      <c r="POU31" s="36"/>
      <c r="POV31" s="36"/>
      <c r="POY31" s="36"/>
      <c r="POZ31" s="36"/>
      <c r="PPC31" s="36"/>
      <c r="PPD31" s="36"/>
      <c r="PPG31" s="36"/>
      <c r="PPH31" s="36"/>
      <c r="PPK31" s="36"/>
      <c r="PPL31" s="36"/>
      <c r="PPO31" s="36"/>
      <c r="PPP31" s="36"/>
      <c r="PPS31" s="36"/>
      <c r="PPT31" s="36"/>
      <c r="PPW31" s="36"/>
      <c r="PPX31" s="36"/>
      <c r="PQA31" s="36"/>
      <c r="PQB31" s="36"/>
      <c r="PQE31" s="36"/>
      <c r="PQF31" s="36"/>
      <c r="PQI31" s="36"/>
      <c r="PQJ31" s="36"/>
      <c r="PQM31" s="36"/>
      <c r="PQN31" s="36"/>
      <c r="PQQ31" s="36"/>
      <c r="PQR31" s="36"/>
      <c r="PQU31" s="36"/>
      <c r="PQV31" s="36"/>
      <c r="PQY31" s="36"/>
      <c r="PQZ31" s="36"/>
      <c r="PRC31" s="36"/>
      <c r="PRD31" s="36"/>
      <c r="PRG31" s="36"/>
      <c r="PRH31" s="36"/>
      <c r="PRK31" s="36"/>
      <c r="PRL31" s="36"/>
      <c r="PRO31" s="36"/>
      <c r="PRP31" s="36"/>
      <c r="PRS31" s="36"/>
      <c r="PRT31" s="36"/>
      <c r="PRW31" s="36"/>
      <c r="PRX31" s="36"/>
      <c r="PSA31" s="36"/>
      <c r="PSB31" s="36"/>
      <c r="PSE31" s="36"/>
      <c r="PSF31" s="36"/>
      <c r="PSI31" s="36"/>
      <c r="PSJ31" s="36"/>
      <c r="PSM31" s="36"/>
      <c r="PSN31" s="36"/>
      <c r="PSQ31" s="36"/>
      <c r="PSR31" s="36"/>
      <c r="PSU31" s="36"/>
      <c r="PSV31" s="36"/>
      <c r="PSY31" s="36"/>
      <c r="PSZ31" s="36"/>
      <c r="PTC31" s="36"/>
      <c r="PTD31" s="36"/>
      <c r="PTG31" s="36"/>
      <c r="PTH31" s="36"/>
      <c r="PTK31" s="36"/>
      <c r="PTL31" s="36"/>
      <c r="PTO31" s="36"/>
      <c r="PTP31" s="36"/>
      <c r="PTS31" s="36"/>
      <c r="PTT31" s="36"/>
      <c r="PTW31" s="36"/>
      <c r="PTX31" s="36"/>
      <c r="PUA31" s="36"/>
      <c r="PUB31" s="36"/>
      <c r="PUE31" s="36"/>
      <c r="PUF31" s="36"/>
      <c r="PUI31" s="36"/>
      <c r="PUJ31" s="36"/>
      <c r="PUM31" s="36"/>
      <c r="PUN31" s="36"/>
      <c r="PUQ31" s="36"/>
      <c r="PUR31" s="36"/>
      <c r="PUU31" s="36"/>
      <c r="PUV31" s="36"/>
      <c r="PUY31" s="36"/>
      <c r="PUZ31" s="36"/>
      <c r="PVC31" s="36"/>
      <c r="PVD31" s="36"/>
      <c r="PVG31" s="36"/>
      <c r="PVH31" s="36"/>
      <c r="PVK31" s="36"/>
      <c r="PVL31" s="36"/>
      <c r="PVO31" s="36"/>
      <c r="PVP31" s="36"/>
      <c r="PVS31" s="36"/>
      <c r="PVT31" s="36"/>
      <c r="PVW31" s="36"/>
      <c r="PVX31" s="36"/>
      <c r="PWA31" s="36"/>
      <c r="PWB31" s="36"/>
      <c r="PWE31" s="36"/>
      <c r="PWF31" s="36"/>
      <c r="PWI31" s="36"/>
      <c r="PWJ31" s="36"/>
      <c r="PWM31" s="36"/>
      <c r="PWN31" s="36"/>
      <c r="PWQ31" s="36"/>
      <c r="PWR31" s="36"/>
      <c r="PWU31" s="36"/>
      <c r="PWV31" s="36"/>
      <c r="PWY31" s="36"/>
      <c r="PWZ31" s="36"/>
      <c r="PXC31" s="36"/>
      <c r="PXD31" s="36"/>
      <c r="PXG31" s="36"/>
      <c r="PXH31" s="36"/>
      <c r="PXK31" s="36"/>
      <c r="PXL31" s="36"/>
      <c r="PXO31" s="36"/>
      <c r="PXP31" s="36"/>
      <c r="PXS31" s="36"/>
      <c r="PXT31" s="36"/>
      <c r="PXW31" s="36"/>
      <c r="PXX31" s="36"/>
      <c r="PYA31" s="36"/>
      <c r="PYB31" s="36"/>
      <c r="PYE31" s="36"/>
      <c r="PYF31" s="36"/>
      <c r="PYI31" s="36"/>
      <c r="PYJ31" s="36"/>
      <c r="PYM31" s="36"/>
      <c r="PYN31" s="36"/>
      <c r="PYQ31" s="36"/>
      <c r="PYR31" s="36"/>
      <c r="PYU31" s="36"/>
      <c r="PYV31" s="36"/>
      <c r="PYY31" s="36"/>
      <c r="PYZ31" s="36"/>
      <c r="PZC31" s="36"/>
      <c r="PZD31" s="36"/>
      <c r="PZG31" s="36"/>
      <c r="PZH31" s="36"/>
      <c r="PZK31" s="36"/>
      <c r="PZL31" s="36"/>
      <c r="PZO31" s="36"/>
      <c r="PZP31" s="36"/>
      <c r="PZS31" s="36"/>
      <c r="PZT31" s="36"/>
      <c r="PZW31" s="36"/>
      <c r="PZX31" s="36"/>
      <c r="QAA31" s="36"/>
      <c r="QAB31" s="36"/>
      <c r="QAE31" s="36"/>
      <c r="QAF31" s="36"/>
      <c r="QAI31" s="36"/>
      <c r="QAJ31" s="36"/>
      <c r="QAM31" s="36"/>
      <c r="QAN31" s="36"/>
      <c r="QAQ31" s="36"/>
      <c r="QAR31" s="36"/>
      <c r="QAU31" s="36"/>
      <c r="QAV31" s="36"/>
      <c r="QAY31" s="36"/>
      <c r="QAZ31" s="36"/>
      <c r="QBC31" s="36"/>
      <c r="QBD31" s="36"/>
      <c r="QBG31" s="36"/>
      <c r="QBH31" s="36"/>
      <c r="QBK31" s="36"/>
      <c r="QBL31" s="36"/>
      <c r="QBO31" s="36"/>
      <c r="QBP31" s="36"/>
      <c r="QBS31" s="36"/>
      <c r="QBT31" s="36"/>
      <c r="QBW31" s="36"/>
      <c r="QBX31" s="36"/>
      <c r="QCA31" s="36"/>
      <c r="QCB31" s="36"/>
      <c r="QCE31" s="36"/>
      <c r="QCF31" s="36"/>
      <c r="QCI31" s="36"/>
      <c r="QCJ31" s="36"/>
      <c r="QCM31" s="36"/>
      <c r="QCN31" s="36"/>
      <c r="QCQ31" s="36"/>
      <c r="QCR31" s="36"/>
      <c r="QCU31" s="36"/>
      <c r="QCV31" s="36"/>
      <c r="QCY31" s="36"/>
      <c r="QCZ31" s="36"/>
      <c r="QDC31" s="36"/>
      <c r="QDD31" s="36"/>
      <c r="QDG31" s="36"/>
      <c r="QDH31" s="36"/>
      <c r="QDK31" s="36"/>
      <c r="QDL31" s="36"/>
      <c r="QDO31" s="36"/>
      <c r="QDP31" s="36"/>
      <c r="QDS31" s="36"/>
      <c r="QDT31" s="36"/>
      <c r="QDW31" s="36"/>
      <c r="QDX31" s="36"/>
      <c r="QEA31" s="36"/>
      <c r="QEB31" s="36"/>
      <c r="QEE31" s="36"/>
      <c r="QEF31" s="36"/>
      <c r="QEI31" s="36"/>
      <c r="QEJ31" s="36"/>
      <c r="QEM31" s="36"/>
      <c r="QEN31" s="36"/>
      <c r="QEQ31" s="36"/>
      <c r="QER31" s="36"/>
      <c r="QEU31" s="36"/>
      <c r="QEV31" s="36"/>
      <c r="QEY31" s="36"/>
      <c r="QEZ31" s="36"/>
      <c r="QFC31" s="36"/>
      <c r="QFD31" s="36"/>
      <c r="QFG31" s="36"/>
      <c r="QFH31" s="36"/>
      <c r="QFK31" s="36"/>
      <c r="QFL31" s="36"/>
      <c r="QFO31" s="36"/>
      <c r="QFP31" s="36"/>
      <c r="QFS31" s="36"/>
      <c r="QFT31" s="36"/>
      <c r="QFW31" s="36"/>
      <c r="QFX31" s="36"/>
      <c r="QGA31" s="36"/>
      <c r="QGB31" s="36"/>
      <c r="QGE31" s="36"/>
      <c r="QGF31" s="36"/>
      <c r="QGI31" s="36"/>
      <c r="QGJ31" s="36"/>
      <c r="QGM31" s="36"/>
      <c r="QGN31" s="36"/>
      <c r="QGQ31" s="36"/>
      <c r="QGR31" s="36"/>
      <c r="QGU31" s="36"/>
      <c r="QGV31" s="36"/>
      <c r="QGY31" s="36"/>
      <c r="QGZ31" s="36"/>
      <c r="QHC31" s="36"/>
      <c r="QHD31" s="36"/>
      <c r="QHG31" s="36"/>
      <c r="QHH31" s="36"/>
      <c r="QHK31" s="36"/>
      <c r="QHL31" s="36"/>
      <c r="QHO31" s="36"/>
      <c r="QHP31" s="36"/>
      <c r="QHS31" s="36"/>
      <c r="QHT31" s="36"/>
      <c r="QHW31" s="36"/>
      <c r="QHX31" s="36"/>
      <c r="QIA31" s="36"/>
      <c r="QIB31" s="36"/>
      <c r="QIE31" s="36"/>
      <c r="QIF31" s="36"/>
      <c r="QII31" s="36"/>
      <c r="QIJ31" s="36"/>
      <c r="QIM31" s="36"/>
      <c r="QIN31" s="36"/>
      <c r="QIQ31" s="36"/>
      <c r="QIR31" s="36"/>
      <c r="QIU31" s="36"/>
      <c r="QIV31" s="36"/>
      <c r="QIY31" s="36"/>
      <c r="QIZ31" s="36"/>
      <c r="QJC31" s="36"/>
      <c r="QJD31" s="36"/>
      <c r="QJG31" s="36"/>
      <c r="QJH31" s="36"/>
      <c r="QJK31" s="36"/>
      <c r="QJL31" s="36"/>
      <c r="QJO31" s="36"/>
      <c r="QJP31" s="36"/>
      <c r="QJS31" s="36"/>
      <c r="QJT31" s="36"/>
      <c r="QJW31" s="36"/>
      <c r="QJX31" s="36"/>
      <c r="QKA31" s="36"/>
      <c r="QKB31" s="36"/>
      <c r="QKE31" s="36"/>
      <c r="QKF31" s="36"/>
      <c r="QKI31" s="36"/>
      <c r="QKJ31" s="36"/>
      <c r="QKM31" s="36"/>
      <c r="QKN31" s="36"/>
      <c r="QKQ31" s="36"/>
      <c r="QKR31" s="36"/>
      <c r="QKU31" s="36"/>
      <c r="QKV31" s="36"/>
      <c r="QKY31" s="36"/>
      <c r="QKZ31" s="36"/>
      <c r="QLC31" s="36"/>
      <c r="QLD31" s="36"/>
      <c r="QLG31" s="36"/>
      <c r="QLH31" s="36"/>
      <c r="QLK31" s="36"/>
      <c r="QLL31" s="36"/>
      <c r="QLO31" s="36"/>
      <c r="QLP31" s="36"/>
      <c r="QLS31" s="36"/>
      <c r="QLT31" s="36"/>
      <c r="QLW31" s="36"/>
      <c r="QLX31" s="36"/>
      <c r="QMA31" s="36"/>
      <c r="QMB31" s="36"/>
      <c r="QME31" s="36"/>
      <c r="QMF31" s="36"/>
      <c r="QMI31" s="36"/>
      <c r="QMJ31" s="36"/>
      <c r="QMM31" s="36"/>
      <c r="QMN31" s="36"/>
      <c r="QMQ31" s="36"/>
      <c r="QMR31" s="36"/>
      <c r="QMU31" s="36"/>
      <c r="QMV31" s="36"/>
      <c r="QMY31" s="36"/>
      <c r="QMZ31" s="36"/>
      <c r="QNC31" s="36"/>
      <c r="QND31" s="36"/>
      <c r="QNG31" s="36"/>
      <c r="QNH31" s="36"/>
      <c r="QNK31" s="36"/>
      <c r="QNL31" s="36"/>
      <c r="QNO31" s="36"/>
      <c r="QNP31" s="36"/>
      <c r="QNS31" s="36"/>
      <c r="QNT31" s="36"/>
      <c r="QNW31" s="36"/>
      <c r="QNX31" s="36"/>
      <c r="QOA31" s="36"/>
      <c r="QOB31" s="36"/>
      <c r="QOE31" s="36"/>
      <c r="QOF31" s="36"/>
      <c r="QOI31" s="36"/>
      <c r="QOJ31" s="36"/>
      <c r="QOM31" s="36"/>
      <c r="QON31" s="36"/>
      <c r="QOQ31" s="36"/>
      <c r="QOR31" s="36"/>
      <c r="QOU31" s="36"/>
      <c r="QOV31" s="36"/>
      <c r="QOY31" s="36"/>
      <c r="QOZ31" s="36"/>
      <c r="QPC31" s="36"/>
      <c r="QPD31" s="36"/>
      <c r="QPG31" s="36"/>
      <c r="QPH31" s="36"/>
      <c r="QPK31" s="36"/>
      <c r="QPL31" s="36"/>
      <c r="QPO31" s="36"/>
      <c r="QPP31" s="36"/>
      <c r="QPS31" s="36"/>
      <c r="QPT31" s="36"/>
      <c r="QPW31" s="36"/>
      <c r="QPX31" s="36"/>
      <c r="QQA31" s="36"/>
      <c r="QQB31" s="36"/>
      <c r="QQE31" s="36"/>
      <c r="QQF31" s="36"/>
      <c r="QQI31" s="36"/>
      <c r="QQJ31" s="36"/>
      <c r="QQM31" s="36"/>
      <c r="QQN31" s="36"/>
      <c r="QQQ31" s="36"/>
      <c r="QQR31" s="36"/>
      <c r="QQU31" s="36"/>
      <c r="QQV31" s="36"/>
      <c r="QQY31" s="36"/>
      <c r="QQZ31" s="36"/>
      <c r="QRC31" s="36"/>
      <c r="QRD31" s="36"/>
      <c r="QRG31" s="36"/>
      <c r="QRH31" s="36"/>
      <c r="QRK31" s="36"/>
      <c r="QRL31" s="36"/>
      <c r="QRO31" s="36"/>
      <c r="QRP31" s="36"/>
      <c r="QRS31" s="36"/>
      <c r="QRT31" s="36"/>
      <c r="QRW31" s="36"/>
      <c r="QRX31" s="36"/>
      <c r="QSA31" s="36"/>
      <c r="QSB31" s="36"/>
      <c r="QSE31" s="36"/>
      <c r="QSF31" s="36"/>
      <c r="QSI31" s="36"/>
      <c r="QSJ31" s="36"/>
      <c r="QSM31" s="36"/>
      <c r="QSN31" s="36"/>
      <c r="QSQ31" s="36"/>
      <c r="QSR31" s="36"/>
      <c r="QSU31" s="36"/>
      <c r="QSV31" s="36"/>
      <c r="QSY31" s="36"/>
      <c r="QSZ31" s="36"/>
      <c r="QTC31" s="36"/>
      <c r="QTD31" s="36"/>
      <c r="QTG31" s="36"/>
      <c r="QTH31" s="36"/>
      <c r="QTK31" s="36"/>
      <c r="QTL31" s="36"/>
      <c r="QTO31" s="36"/>
      <c r="QTP31" s="36"/>
      <c r="QTS31" s="36"/>
      <c r="QTT31" s="36"/>
      <c r="QTW31" s="36"/>
      <c r="QTX31" s="36"/>
      <c r="QUA31" s="36"/>
      <c r="QUB31" s="36"/>
      <c r="QUE31" s="36"/>
      <c r="QUF31" s="36"/>
      <c r="QUI31" s="36"/>
      <c r="QUJ31" s="36"/>
      <c r="QUM31" s="36"/>
      <c r="QUN31" s="36"/>
      <c r="QUQ31" s="36"/>
      <c r="QUR31" s="36"/>
      <c r="QUU31" s="36"/>
      <c r="QUV31" s="36"/>
      <c r="QUY31" s="36"/>
      <c r="QUZ31" s="36"/>
      <c r="QVC31" s="36"/>
      <c r="QVD31" s="36"/>
      <c r="QVG31" s="36"/>
      <c r="QVH31" s="36"/>
      <c r="QVK31" s="36"/>
      <c r="QVL31" s="36"/>
      <c r="QVO31" s="36"/>
      <c r="QVP31" s="36"/>
      <c r="QVS31" s="36"/>
      <c r="QVT31" s="36"/>
      <c r="QVW31" s="36"/>
      <c r="QVX31" s="36"/>
      <c r="QWA31" s="36"/>
      <c r="QWB31" s="36"/>
      <c r="QWE31" s="36"/>
      <c r="QWF31" s="36"/>
      <c r="QWI31" s="36"/>
      <c r="QWJ31" s="36"/>
      <c r="QWM31" s="36"/>
      <c r="QWN31" s="36"/>
      <c r="QWQ31" s="36"/>
      <c r="QWR31" s="36"/>
      <c r="QWU31" s="36"/>
      <c r="QWV31" s="36"/>
      <c r="QWY31" s="36"/>
      <c r="QWZ31" s="36"/>
      <c r="QXC31" s="36"/>
      <c r="QXD31" s="36"/>
      <c r="QXG31" s="36"/>
      <c r="QXH31" s="36"/>
      <c r="QXK31" s="36"/>
      <c r="QXL31" s="36"/>
      <c r="QXO31" s="36"/>
      <c r="QXP31" s="36"/>
      <c r="QXS31" s="36"/>
      <c r="QXT31" s="36"/>
      <c r="QXW31" s="36"/>
      <c r="QXX31" s="36"/>
      <c r="QYA31" s="36"/>
      <c r="QYB31" s="36"/>
      <c r="QYE31" s="36"/>
      <c r="QYF31" s="36"/>
      <c r="QYI31" s="36"/>
      <c r="QYJ31" s="36"/>
      <c r="QYM31" s="36"/>
      <c r="QYN31" s="36"/>
      <c r="QYQ31" s="36"/>
      <c r="QYR31" s="36"/>
      <c r="QYU31" s="36"/>
      <c r="QYV31" s="36"/>
      <c r="QYY31" s="36"/>
      <c r="QYZ31" s="36"/>
      <c r="QZC31" s="36"/>
      <c r="QZD31" s="36"/>
      <c r="QZG31" s="36"/>
      <c r="QZH31" s="36"/>
      <c r="QZK31" s="36"/>
      <c r="QZL31" s="36"/>
      <c r="QZO31" s="36"/>
      <c r="QZP31" s="36"/>
      <c r="QZS31" s="36"/>
      <c r="QZT31" s="36"/>
      <c r="QZW31" s="36"/>
      <c r="QZX31" s="36"/>
      <c r="RAA31" s="36"/>
      <c r="RAB31" s="36"/>
      <c r="RAE31" s="36"/>
      <c r="RAF31" s="36"/>
      <c r="RAI31" s="36"/>
      <c r="RAJ31" s="36"/>
      <c r="RAM31" s="36"/>
      <c r="RAN31" s="36"/>
      <c r="RAQ31" s="36"/>
      <c r="RAR31" s="36"/>
      <c r="RAU31" s="36"/>
      <c r="RAV31" s="36"/>
      <c r="RAY31" s="36"/>
      <c r="RAZ31" s="36"/>
      <c r="RBC31" s="36"/>
      <c r="RBD31" s="36"/>
      <c r="RBG31" s="36"/>
      <c r="RBH31" s="36"/>
      <c r="RBK31" s="36"/>
      <c r="RBL31" s="36"/>
      <c r="RBO31" s="36"/>
      <c r="RBP31" s="36"/>
      <c r="RBS31" s="36"/>
      <c r="RBT31" s="36"/>
      <c r="RBW31" s="36"/>
      <c r="RBX31" s="36"/>
      <c r="RCA31" s="36"/>
      <c r="RCB31" s="36"/>
      <c r="RCE31" s="36"/>
      <c r="RCF31" s="36"/>
      <c r="RCI31" s="36"/>
      <c r="RCJ31" s="36"/>
      <c r="RCM31" s="36"/>
      <c r="RCN31" s="36"/>
      <c r="RCQ31" s="36"/>
      <c r="RCR31" s="36"/>
      <c r="RCU31" s="36"/>
      <c r="RCV31" s="36"/>
      <c r="RCY31" s="36"/>
      <c r="RCZ31" s="36"/>
      <c r="RDC31" s="36"/>
      <c r="RDD31" s="36"/>
      <c r="RDG31" s="36"/>
      <c r="RDH31" s="36"/>
      <c r="RDK31" s="36"/>
      <c r="RDL31" s="36"/>
      <c r="RDO31" s="36"/>
      <c r="RDP31" s="36"/>
      <c r="RDS31" s="36"/>
      <c r="RDT31" s="36"/>
      <c r="RDW31" s="36"/>
      <c r="RDX31" s="36"/>
      <c r="REA31" s="36"/>
      <c r="REB31" s="36"/>
      <c r="REE31" s="36"/>
      <c r="REF31" s="36"/>
      <c r="REI31" s="36"/>
      <c r="REJ31" s="36"/>
      <c r="REM31" s="36"/>
      <c r="REN31" s="36"/>
      <c r="REQ31" s="36"/>
      <c r="RER31" s="36"/>
      <c r="REU31" s="36"/>
      <c r="REV31" s="36"/>
      <c r="REY31" s="36"/>
      <c r="REZ31" s="36"/>
      <c r="RFC31" s="36"/>
      <c r="RFD31" s="36"/>
      <c r="RFG31" s="36"/>
      <c r="RFH31" s="36"/>
      <c r="RFK31" s="36"/>
      <c r="RFL31" s="36"/>
      <c r="RFO31" s="36"/>
      <c r="RFP31" s="36"/>
      <c r="RFS31" s="36"/>
      <c r="RFT31" s="36"/>
      <c r="RFW31" s="36"/>
      <c r="RFX31" s="36"/>
      <c r="RGA31" s="36"/>
      <c r="RGB31" s="36"/>
      <c r="RGE31" s="36"/>
      <c r="RGF31" s="36"/>
      <c r="RGI31" s="36"/>
      <c r="RGJ31" s="36"/>
      <c r="RGM31" s="36"/>
      <c r="RGN31" s="36"/>
      <c r="RGQ31" s="36"/>
      <c r="RGR31" s="36"/>
      <c r="RGU31" s="36"/>
      <c r="RGV31" s="36"/>
      <c r="RGY31" s="36"/>
      <c r="RGZ31" s="36"/>
      <c r="RHC31" s="36"/>
      <c r="RHD31" s="36"/>
      <c r="RHG31" s="36"/>
      <c r="RHH31" s="36"/>
      <c r="RHK31" s="36"/>
      <c r="RHL31" s="36"/>
      <c r="RHO31" s="36"/>
      <c r="RHP31" s="36"/>
      <c r="RHS31" s="36"/>
      <c r="RHT31" s="36"/>
      <c r="RHW31" s="36"/>
      <c r="RHX31" s="36"/>
      <c r="RIA31" s="36"/>
      <c r="RIB31" s="36"/>
      <c r="RIE31" s="36"/>
      <c r="RIF31" s="36"/>
      <c r="RII31" s="36"/>
      <c r="RIJ31" s="36"/>
      <c r="RIM31" s="36"/>
      <c r="RIN31" s="36"/>
      <c r="RIQ31" s="36"/>
      <c r="RIR31" s="36"/>
      <c r="RIU31" s="36"/>
      <c r="RIV31" s="36"/>
      <c r="RIY31" s="36"/>
      <c r="RIZ31" s="36"/>
      <c r="RJC31" s="36"/>
      <c r="RJD31" s="36"/>
      <c r="RJG31" s="36"/>
      <c r="RJH31" s="36"/>
      <c r="RJK31" s="36"/>
      <c r="RJL31" s="36"/>
      <c r="RJO31" s="36"/>
      <c r="RJP31" s="36"/>
      <c r="RJS31" s="36"/>
      <c r="RJT31" s="36"/>
      <c r="RJW31" s="36"/>
      <c r="RJX31" s="36"/>
      <c r="RKA31" s="36"/>
      <c r="RKB31" s="36"/>
      <c r="RKE31" s="36"/>
      <c r="RKF31" s="36"/>
      <c r="RKI31" s="36"/>
      <c r="RKJ31" s="36"/>
      <c r="RKM31" s="36"/>
      <c r="RKN31" s="36"/>
      <c r="RKQ31" s="36"/>
      <c r="RKR31" s="36"/>
      <c r="RKU31" s="36"/>
      <c r="RKV31" s="36"/>
      <c r="RKY31" s="36"/>
      <c r="RKZ31" s="36"/>
      <c r="RLC31" s="36"/>
      <c r="RLD31" s="36"/>
      <c r="RLG31" s="36"/>
      <c r="RLH31" s="36"/>
      <c r="RLK31" s="36"/>
      <c r="RLL31" s="36"/>
      <c r="RLO31" s="36"/>
      <c r="RLP31" s="36"/>
      <c r="RLS31" s="36"/>
      <c r="RLT31" s="36"/>
      <c r="RLW31" s="36"/>
      <c r="RLX31" s="36"/>
      <c r="RMA31" s="36"/>
      <c r="RMB31" s="36"/>
      <c r="RME31" s="36"/>
      <c r="RMF31" s="36"/>
      <c r="RMI31" s="36"/>
      <c r="RMJ31" s="36"/>
      <c r="RMM31" s="36"/>
      <c r="RMN31" s="36"/>
      <c r="RMQ31" s="36"/>
      <c r="RMR31" s="36"/>
      <c r="RMU31" s="36"/>
      <c r="RMV31" s="36"/>
      <c r="RMY31" s="36"/>
      <c r="RMZ31" s="36"/>
      <c r="RNC31" s="36"/>
      <c r="RND31" s="36"/>
      <c r="RNG31" s="36"/>
      <c r="RNH31" s="36"/>
      <c r="RNK31" s="36"/>
      <c r="RNL31" s="36"/>
      <c r="RNO31" s="36"/>
      <c r="RNP31" s="36"/>
      <c r="RNS31" s="36"/>
      <c r="RNT31" s="36"/>
      <c r="RNW31" s="36"/>
      <c r="RNX31" s="36"/>
      <c r="ROA31" s="36"/>
      <c r="ROB31" s="36"/>
      <c r="ROE31" s="36"/>
      <c r="ROF31" s="36"/>
      <c r="ROI31" s="36"/>
      <c r="ROJ31" s="36"/>
      <c r="ROM31" s="36"/>
      <c r="RON31" s="36"/>
      <c r="ROQ31" s="36"/>
      <c r="ROR31" s="36"/>
      <c r="ROU31" s="36"/>
      <c r="ROV31" s="36"/>
      <c r="ROY31" s="36"/>
      <c r="ROZ31" s="36"/>
      <c r="RPC31" s="36"/>
      <c r="RPD31" s="36"/>
      <c r="RPG31" s="36"/>
      <c r="RPH31" s="36"/>
      <c r="RPK31" s="36"/>
      <c r="RPL31" s="36"/>
      <c r="RPO31" s="36"/>
      <c r="RPP31" s="36"/>
      <c r="RPS31" s="36"/>
      <c r="RPT31" s="36"/>
      <c r="RPW31" s="36"/>
      <c r="RPX31" s="36"/>
      <c r="RQA31" s="36"/>
      <c r="RQB31" s="36"/>
      <c r="RQE31" s="36"/>
      <c r="RQF31" s="36"/>
      <c r="RQI31" s="36"/>
      <c r="RQJ31" s="36"/>
      <c r="RQM31" s="36"/>
      <c r="RQN31" s="36"/>
      <c r="RQQ31" s="36"/>
      <c r="RQR31" s="36"/>
      <c r="RQU31" s="36"/>
      <c r="RQV31" s="36"/>
      <c r="RQY31" s="36"/>
      <c r="RQZ31" s="36"/>
      <c r="RRC31" s="36"/>
      <c r="RRD31" s="36"/>
      <c r="RRG31" s="36"/>
      <c r="RRH31" s="36"/>
      <c r="RRK31" s="36"/>
      <c r="RRL31" s="36"/>
      <c r="RRO31" s="36"/>
      <c r="RRP31" s="36"/>
      <c r="RRS31" s="36"/>
      <c r="RRT31" s="36"/>
      <c r="RRW31" s="36"/>
      <c r="RRX31" s="36"/>
      <c r="RSA31" s="36"/>
      <c r="RSB31" s="36"/>
      <c r="RSE31" s="36"/>
      <c r="RSF31" s="36"/>
      <c r="RSI31" s="36"/>
      <c r="RSJ31" s="36"/>
      <c r="RSM31" s="36"/>
      <c r="RSN31" s="36"/>
      <c r="RSQ31" s="36"/>
      <c r="RSR31" s="36"/>
      <c r="RSU31" s="36"/>
      <c r="RSV31" s="36"/>
      <c r="RSY31" s="36"/>
      <c r="RSZ31" s="36"/>
      <c r="RTC31" s="36"/>
      <c r="RTD31" s="36"/>
      <c r="RTG31" s="36"/>
      <c r="RTH31" s="36"/>
      <c r="RTK31" s="36"/>
      <c r="RTL31" s="36"/>
      <c r="RTO31" s="36"/>
      <c r="RTP31" s="36"/>
      <c r="RTS31" s="36"/>
      <c r="RTT31" s="36"/>
      <c r="RTW31" s="36"/>
      <c r="RTX31" s="36"/>
      <c r="RUA31" s="36"/>
      <c r="RUB31" s="36"/>
      <c r="RUE31" s="36"/>
      <c r="RUF31" s="36"/>
      <c r="RUI31" s="36"/>
      <c r="RUJ31" s="36"/>
      <c r="RUM31" s="36"/>
      <c r="RUN31" s="36"/>
      <c r="RUQ31" s="36"/>
      <c r="RUR31" s="36"/>
      <c r="RUU31" s="36"/>
      <c r="RUV31" s="36"/>
      <c r="RUY31" s="36"/>
      <c r="RUZ31" s="36"/>
      <c r="RVC31" s="36"/>
      <c r="RVD31" s="36"/>
      <c r="RVG31" s="36"/>
      <c r="RVH31" s="36"/>
      <c r="RVK31" s="36"/>
      <c r="RVL31" s="36"/>
      <c r="RVO31" s="36"/>
      <c r="RVP31" s="36"/>
      <c r="RVS31" s="36"/>
      <c r="RVT31" s="36"/>
      <c r="RVW31" s="36"/>
      <c r="RVX31" s="36"/>
      <c r="RWA31" s="36"/>
      <c r="RWB31" s="36"/>
      <c r="RWE31" s="36"/>
      <c r="RWF31" s="36"/>
      <c r="RWI31" s="36"/>
      <c r="RWJ31" s="36"/>
      <c r="RWM31" s="36"/>
      <c r="RWN31" s="36"/>
      <c r="RWQ31" s="36"/>
      <c r="RWR31" s="36"/>
      <c r="RWU31" s="36"/>
      <c r="RWV31" s="36"/>
      <c r="RWY31" s="36"/>
      <c r="RWZ31" s="36"/>
      <c r="RXC31" s="36"/>
      <c r="RXD31" s="36"/>
      <c r="RXG31" s="36"/>
      <c r="RXH31" s="36"/>
      <c r="RXK31" s="36"/>
      <c r="RXL31" s="36"/>
      <c r="RXO31" s="36"/>
      <c r="RXP31" s="36"/>
      <c r="RXS31" s="36"/>
      <c r="RXT31" s="36"/>
      <c r="RXW31" s="36"/>
      <c r="RXX31" s="36"/>
      <c r="RYA31" s="36"/>
      <c r="RYB31" s="36"/>
      <c r="RYE31" s="36"/>
      <c r="RYF31" s="36"/>
      <c r="RYI31" s="36"/>
      <c r="RYJ31" s="36"/>
      <c r="RYM31" s="36"/>
      <c r="RYN31" s="36"/>
      <c r="RYQ31" s="36"/>
      <c r="RYR31" s="36"/>
      <c r="RYU31" s="36"/>
      <c r="RYV31" s="36"/>
      <c r="RYY31" s="36"/>
      <c r="RYZ31" s="36"/>
      <c r="RZC31" s="36"/>
      <c r="RZD31" s="36"/>
      <c r="RZG31" s="36"/>
      <c r="RZH31" s="36"/>
      <c r="RZK31" s="36"/>
      <c r="RZL31" s="36"/>
      <c r="RZO31" s="36"/>
      <c r="RZP31" s="36"/>
      <c r="RZS31" s="36"/>
      <c r="RZT31" s="36"/>
      <c r="RZW31" s="36"/>
      <c r="RZX31" s="36"/>
      <c r="SAA31" s="36"/>
      <c r="SAB31" s="36"/>
      <c r="SAE31" s="36"/>
      <c r="SAF31" s="36"/>
      <c r="SAI31" s="36"/>
      <c r="SAJ31" s="36"/>
      <c r="SAM31" s="36"/>
      <c r="SAN31" s="36"/>
      <c r="SAQ31" s="36"/>
      <c r="SAR31" s="36"/>
      <c r="SAU31" s="36"/>
      <c r="SAV31" s="36"/>
      <c r="SAY31" s="36"/>
      <c r="SAZ31" s="36"/>
      <c r="SBC31" s="36"/>
      <c r="SBD31" s="36"/>
      <c r="SBG31" s="36"/>
      <c r="SBH31" s="36"/>
      <c r="SBK31" s="36"/>
      <c r="SBL31" s="36"/>
      <c r="SBO31" s="36"/>
      <c r="SBP31" s="36"/>
      <c r="SBS31" s="36"/>
      <c r="SBT31" s="36"/>
      <c r="SBW31" s="36"/>
      <c r="SBX31" s="36"/>
      <c r="SCA31" s="36"/>
      <c r="SCB31" s="36"/>
      <c r="SCE31" s="36"/>
      <c r="SCF31" s="36"/>
      <c r="SCI31" s="36"/>
      <c r="SCJ31" s="36"/>
      <c r="SCM31" s="36"/>
      <c r="SCN31" s="36"/>
      <c r="SCQ31" s="36"/>
      <c r="SCR31" s="36"/>
      <c r="SCU31" s="36"/>
      <c r="SCV31" s="36"/>
      <c r="SCY31" s="36"/>
      <c r="SCZ31" s="36"/>
      <c r="SDC31" s="36"/>
      <c r="SDD31" s="36"/>
      <c r="SDG31" s="36"/>
      <c r="SDH31" s="36"/>
      <c r="SDK31" s="36"/>
      <c r="SDL31" s="36"/>
      <c r="SDO31" s="36"/>
      <c r="SDP31" s="36"/>
      <c r="SDS31" s="36"/>
      <c r="SDT31" s="36"/>
      <c r="SDW31" s="36"/>
      <c r="SDX31" s="36"/>
      <c r="SEA31" s="36"/>
      <c r="SEB31" s="36"/>
      <c r="SEE31" s="36"/>
      <c r="SEF31" s="36"/>
      <c r="SEI31" s="36"/>
      <c r="SEJ31" s="36"/>
      <c r="SEM31" s="36"/>
      <c r="SEN31" s="36"/>
      <c r="SEQ31" s="36"/>
      <c r="SER31" s="36"/>
      <c r="SEU31" s="36"/>
      <c r="SEV31" s="36"/>
      <c r="SEY31" s="36"/>
      <c r="SEZ31" s="36"/>
      <c r="SFC31" s="36"/>
      <c r="SFD31" s="36"/>
      <c r="SFG31" s="36"/>
      <c r="SFH31" s="36"/>
      <c r="SFK31" s="36"/>
      <c r="SFL31" s="36"/>
      <c r="SFO31" s="36"/>
      <c r="SFP31" s="36"/>
      <c r="SFS31" s="36"/>
      <c r="SFT31" s="36"/>
      <c r="SFW31" s="36"/>
      <c r="SFX31" s="36"/>
      <c r="SGA31" s="36"/>
      <c r="SGB31" s="36"/>
      <c r="SGE31" s="36"/>
      <c r="SGF31" s="36"/>
      <c r="SGI31" s="36"/>
      <c r="SGJ31" s="36"/>
      <c r="SGM31" s="36"/>
      <c r="SGN31" s="36"/>
      <c r="SGQ31" s="36"/>
      <c r="SGR31" s="36"/>
      <c r="SGU31" s="36"/>
      <c r="SGV31" s="36"/>
      <c r="SGY31" s="36"/>
      <c r="SGZ31" s="36"/>
      <c r="SHC31" s="36"/>
      <c r="SHD31" s="36"/>
      <c r="SHG31" s="36"/>
      <c r="SHH31" s="36"/>
      <c r="SHK31" s="36"/>
      <c r="SHL31" s="36"/>
      <c r="SHO31" s="36"/>
      <c r="SHP31" s="36"/>
      <c r="SHS31" s="36"/>
      <c r="SHT31" s="36"/>
      <c r="SHW31" s="36"/>
      <c r="SHX31" s="36"/>
      <c r="SIA31" s="36"/>
      <c r="SIB31" s="36"/>
      <c r="SIE31" s="36"/>
      <c r="SIF31" s="36"/>
      <c r="SII31" s="36"/>
      <c r="SIJ31" s="36"/>
      <c r="SIM31" s="36"/>
      <c r="SIN31" s="36"/>
      <c r="SIQ31" s="36"/>
      <c r="SIR31" s="36"/>
      <c r="SIU31" s="36"/>
      <c r="SIV31" s="36"/>
      <c r="SIY31" s="36"/>
      <c r="SIZ31" s="36"/>
      <c r="SJC31" s="36"/>
      <c r="SJD31" s="36"/>
      <c r="SJG31" s="36"/>
      <c r="SJH31" s="36"/>
      <c r="SJK31" s="36"/>
      <c r="SJL31" s="36"/>
      <c r="SJO31" s="36"/>
      <c r="SJP31" s="36"/>
      <c r="SJS31" s="36"/>
      <c r="SJT31" s="36"/>
      <c r="SJW31" s="36"/>
      <c r="SJX31" s="36"/>
      <c r="SKA31" s="36"/>
      <c r="SKB31" s="36"/>
      <c r="SKE31" s="36"/>
      <c r="SKF31" s="36"/>
      <c r="SKI31" s="36"/>
      <c r="SKJ31" s="36"/>
      <c r="SKM31" s="36"/>
      <c r="SKN31" s="36"/>
      <c r="SKQ31" s="36"/>
      <c r="SKR31" s="36"/>
      <c r="SKU31" s="36"/>
      <c r="SKV31" s="36"/>
      <c r="SKY31" s="36"/>
      <c r="SKZ31" s="36"/>
      <c r="SLC31" s="36"/>
      <c r="SLD31" s="36"/>
      <c r="SLG31" s="36"/>
      <c r="SLH31" s="36"/>
      <c r="SLK31" s="36"/>
      <c r="SLL31" s="36"/>
      <c r="SLO31" s="36"/>
      <c r="SLP31" s="36"/>
      <c r="SLS31" s="36"/>
      <c r="SLT31" s="36"/>
      <c r="SLW31" s="36"/>
      <c r="SLX31" s="36"/>
      <c r="SMA31" s="36"/>
      <c r="SMB31" s="36"/>
      <c r="SME31" s="36"/>
      <c r="SMF31" s="36"/>
      <c r="SMI31" s="36"/>
      <c r="SMJ31" s="36"/>
      <c r="SMM31" s="36"/>
      <c r="SMN31" s="36"/>
      <c r="SMQ31" s="36"/>
      <c r="SMR31" s="36"/>
      <c r="SMU31" s="36"/>
      <c r="SMV31" s="36"/>
      <c r="SMY31" s="36"/>
      <c r="SMZ31" s="36"/>
      <c r="SNC31" s="36"/>
      <c r="SND31" s="36"/>
      <c r="SNG31" s="36"/>
      <c r="SNH31" s="36"/>
      <c r="SNK31" s="36"/>
      <c r="SNL31" s="36"/>
      <c r="SNO31" s="36"/>
      <c r="SNP31" s="36"/>
      <c r="SNS31" s="36"/>
      <c r="SNT31" s="36"/>
      <c r="SNW31" s="36"/>
      <c r="SNX31" s="36"/>
      <c r="SOA31" s="36"/>
      <c r="SOB31" s="36"/>
      <c r="SOE31" s="36"/>
      <c r="SOF31" s="36"/>
      <c r="SOI31" s="36"/>
      <c r="SOJ31" s="36"/>
      <c r="SOM31" s="36"/>
      <c r="SON31" s="36"/>
      <c r="SOQ31" s="36"/>
      <c r="SOR31" s="36"/>
      <c r="SOU31" s="36"/>
      <c r="SOV31" s="36"/>
      <c r="SOY31" s="36"/>
      <c r="SOZ31" s="36"/>
      <c r="SPC31" s="36"/>
      <c r="SPD31" s="36"/>
      <c r="SPG31" s="36"/>
      <c r="SPH31" s="36"/>
      <c r="SPK31" s="36"/>
      <c r="SPL31" s="36"/>
      <c r="SPO31" s="36"/>
      <c r="SPP31" s="36"/>
      <c r="SPS31" s="36"/>
      <c r="SPT31" s="36"/>
      <c r="SPW31" s="36"/>
      <c r="SPX31" s="36"/>
      <c r="SQA31" s="36"/>
      <c r="SQB31" s="36"/>
      <c r="SQE31" s="36"/>
      <c r="SQF31" s="36"/>
      <c r="SQI31" s="36"/>
      <c r="SQJ31" s="36"/>
      <c r="SQM31" s="36"/>
      <c r="SQN31" s="36"/>
      <c r="SQQ31" s="36"/>
      <c r="SQR31" s="36"/>
      <c r="SQU31" s="36"/>
      <c r="SQV31" s="36"/>
      <c r="SQY31" s="36"/>
      <c r="SQZ31" s="36"/>
      <c r="SRC31" s="36"/>
      <c r="SRD31" s="36"/>
      <c r="SRG31" s="36"/>
      <c r="SRH31" s="36"/>
      <c r="SRK31" s="36"/>
      <c r="SRL31" s="36"/>
      <c r="SRO31" s="36"/>
      <c r="SRP31" s="36"/>
      <c r="SRS31" s="36"/>
      <c r="SRT31" s="36"/>
      <c r="SRW31" s="36"/>
      <c r="SRX31" s="36"/>
      <c r="SSA31" s="36"/>
      <c r="SSB31" s="36"/>
      <c r="SSE31" s="36"/>
      <c r="SSF31" s="36"/>
      <c r="SSI31" s="36"/>
      <c r="SSJ31" s="36"/>
      <c r="SSM31" s="36"/>
      <c r="SSN31" s="36"/>
      <c r="SSQ31" s="36"/>
      <c r="SSR31" s="36"/>
      <c r="SSU31" s="36"/>
      <c r="SSV31" s="36"/>
      <c r="SSY31" s="36"/>
      <c r="SSZ31" s="36"/>
      <c r="STC31" s="36"/>
      <c r="STD31" s="36"/>
      <c r="STG31" s="36"/>
      <c r="STH31" s="36"/>
      <c r="STK31" s="36"/>
      <c r="STL31" s="36"/>
      <c r="STO31" s="36"/>
      <c r="STP31" s="36"/>
      <c r="STS31" s="36"/>
      <c r="STT31" s="36"/>
      <c r="STW31" s="36"/>
      <c r="STX31" s="36"/>
      <c r="SUA31" s="36"/>
      <c r="SUB31" s="36"/>
      <c r="SUE31" s="36"/>
      <c r="SUF31" s="36"/>
      <c r="SUI31" s="36"/>
      <c r="SUJ31" s="36"/>
      <c r="SUM31" s="36"/>
      <c r="SUN31" s="36"/>
      <c r="SUQ31" s="36"/>
      <c r="SUR31" s="36"/>
      <c r="SUU31" s="36"/>
      <c r="SUV31" s="36"/>
      <c r="SUY31" s="36"/>
      <c r="SUZ31" s="36"/>
      <c r="SVC31" s="36"/>
      <c r="SVD31" s="36"/>
      <c r="SVG31" s="36"/>
      <c r="SVH31" s="36"/>
      <c r="SVK31" s="36"/>
      <c r="SVL31" s="36"/>
      <c r="SVO31" s="36"/>
      <c r="SVP31" s="36"/>
      <c r="SVS31" s="36"/>
      <c r="SVT31" s="36"/>
      <c r="SVW31" s="36"/>
      <c r="SVX31" s="36"/>
      <c r="SWA31" s="36"/>
      <c r="SWB31" s="36"/>
      <c r="SWE31" s="36"/>
      <c r="SWF31" s="36"/>
      <c r="SWI31" s="36"/>
      <c r="SWJ31" s="36"/>
      <c r="SWM31" s="36"/>
      <c r="SWN31" s="36"/>
      <c r="SWQ31" s="36"/>
      <c r="SWR31" s="36"/>
      <c r="SWU31" s="36"/>
      <c r="SWV31" s="36"/>
      <c r="SWY31" s="36"/>
      <c r="SWZ31" s="36"/>
      <c r="SXC31" s="36"/>
      <c r="SXD31" s="36"/>
      <c r="SXG31" s="36"/>
      <c r="SXH31" s="36"/>
      <c r="SXK31" s="36"/>
      <c r="SXL31" s="36"/>
      <c r="SXO31" s="36"/>
      <c r="SXP31" s="36"/>
      <c r="SXS31" s="36"/>
      <c r="SXT31" s="36"/>
      <c r="SXW31" s="36"/>
      <c r="SXX31" s="36"/>
      <c r="SYA31" s="36"/>
      <c r="SYB31" s="36"/>
      <c r="SYE31" s="36"/>
      <c r="SYF31" s="36"/>
      <c r="SYI31" s="36"/>
      <c r="SYJ31" s="36"/>
      <c r="SYM31" s="36"/>
      <c r="SYN31" s="36"/>
      <c r="SYQ31" s="36"/>
      <c r="SYR31" s="36"/>
      <c r="SYU31" s="36"/>
      <c r="SYV31" s="36"/>
      <c r="SYY31" s="36"/>
      <c r="SYZ31" s="36"/>
      <c r="SZC31" s="36"/>
      <c r="SZD31" s="36"/>
      <c r="SZG31" s="36"/>
      <c r="SZH31" s="36"/>
      <c r="SZK31" s="36"/>
      <c r="SZL31" s="36"/>
      <c r="SZO31" s="36"/>
      <c r="SZP31" s="36"/>
      <c r="SZS31" s="36"/>
      <c r="SZT31" s="36"/>
      <c r="SZW31" s="36"/>
      <c r="SZX31" s="36"/>
      <c r="TAA31" s="36"/>
      <c r="TAB31" s="36"/>
      <c r="TAE31" s="36"/>
      <c r="TAF31" s="36"/>
      <c r="TAI31" s="36"/>
      <c r="TAJ31" s="36"/>
      <c r="TAM31" s="36"/>
      <c r="TAN31" s="36"/>
      <c r="TAQ31" s="36"/>
      <c r="TAR31" s="36"/>
      <c r="TAU31" s="36"/>
      <c r="TAV31" s="36"/>
      <c r="TAY31" s="36"/>
      <c r="TAZ31" s="36"/>
      <c r="TBC31" s="36"/>
      <c r="TBD31" s="36"/>
      <c r="TBG31" s="36"/>
      <c r="TBH31" s="36"/>
      <c r="TBK31" s="36"/>
      <c r="TBL31" s="36"/>
      <c r="TBO31" s="36"/>
      <c r="TBP31" s="36"/>
      <c r="TBS31" s="36"/>
      <c r="TBT31" s="36"/>
      <c r="TBW31" s="36"/>
      <c r="TBX31" s="36"/>
      <c r="TCA31" s="36"/>
      <c r="TCB31" s="36"/>
      <c r="TCE31" s="36"/>
      <c r="TCF31" s="36"/>
      <c r="TCI31" s="36"/>
      <c r="TCJ31" s="36"/>
      <c r="TCM31" s="36"/>
      <c r="TCN31" s="36"/>
      <c r="TCQ31" s="36"/>
      <c r="TCR31" s="36"/>
      <c r="TCU31" s="36"/>
      <c r="TCV31" s="36"/>
      <c r="TCY31" s="36"/>
      <c r="TCZ31" s="36"/>
      <c r="TDC31" s="36"/>
      <c r="TDD31" s="36"/>
      <c r="TDG31" s="36"/>
      <c r="TDH31" s="36"/>
      <c r="TDK31" s="36"/>
      <c r="TDL31" s="36"/>
      <c r="TDO31" s="36"/>
      <c r="TDP31" s="36"/>
      <c r="TDS31" s="36"/>
      <c r="TDT31" s="36"/>
      <c r="TDW31" s="36"/>
      <c r="TDX31" s="36"/>
      <c r="TEA31" s="36"/>
      <c r="TEB31" s="36"/>
      <c r="TEE31" s="36"/>
      <c r="TEF31" s="36"/>
      <c r="TEI31" s="36"/>
      <c r="TEJ31" s="36"/>
      <c r="TEM31" s="36"/>
      <c r="TEN31" s="36"/>
      <c r="TEQ31" s="36"/>
      <c r="TER31" s="36"/>
      <c r="TEU31" s="36"/>
      <c r="TEV31" s="36"/>
      <c r="TEY31" s="36"/>
      <c r="TEZ31" s="36"/>
      <c r="TFC31" s="36"/>
      <c r="TFD31" s="36"/>
      <c r="TFG31" s="36"/>
      <c r="TFH31" s="36"/>
      <c r="TFK31" s="36"/>
      <c r="TFL31" s="36"/>
      <c r="TFO31" s="36"/>
      <c r="TFP31" s="36"/>
      <c r="TFS31" s="36"/>
      <c r="TFT31" s="36"/>
      <c r="TFW31" s="36"/>
      <c r="TFX31" s="36"/>
      <c r="TGA31" s="36"/>
      <c r="TGB31" s="36"/>
      <c r="TGE31" s="36"/>
      <c r="TGF31" s="36"/>
      <c r="TGI31" s="36"/>
      <c r="TGJ31" s="36"/>
      <c r="TGM31" s="36"/>
      <c r="TGN31" s="36"/>
      <c r="TGQ31" s="36"/>
      <c r="TGR31" s="36"/>
      <c r="TGU31" s="36"/>
      <c r="TGV31" s="36"/>
      <c r="TGY31" s="36"/>
      <c r="TGZ31" s="36"/>
      <c r="THC31" s="36"/>
      <c r="THD31" s="36"/>
      <c r="THG31" s="36"/>
      <c r="THH31" s="36"/>
      <c r="THK31" s="36"/>
      <c r="THL31" s="36"/>
      <c r="THO31" s="36"/>
      <c r="THP31" s="36"/>
      <c r="THS31" s="36"/>
      <c r="THT31" s="36"/>
      <c r="THW31" s="36"/>
      <c r="THX31" s="36"/>
      <c r="TIA31" s="36"/>
      <c r="TIB31" s="36"/>
      <c r="TIE31" s="36"/>
      <c r="TIF31" s="36"/>
      <c r="TII31" s="36"/>
      <c r="TIJ31" s="36"/>
      <c r="TIM31" s="36"/>
      <c r="TIN31" s="36"/>
      <c r="TIQ31" s="36"/>
      <c r="TIR31" s="36"/>
      <c r="TIU31" s="36"/>
      <c r="TIV31" s="36"/>
      <c r="TIY31" s="36"/>
      <c r="TIZ31" s="36"/>
      <c r="TJC31" s="36"/>
      <c r="TJD31" s="36"/>
      <c r="TJG31" s="36"/>
      <c r="TJH31" s="36"/>
      <c r="TJK31" s="36"/>
      <c r="TJL31" s="36"/>
      <c r="TJO31" s="36"/>
      <c r="TJP31" s="36"/>
      <c r="TJS31" s="36"/>
      <c r="TJT31" s="36"/>
      <c r="TJW31" s="36"/>
      <c r="TJX31" s="36"/>
      <c r="TKA31" s="36"/>
      <c r="TKB31" s="36"/>
      <c r="TKE31" s="36"/>
      <c r="TKF31" s="36"/>
      <c r="TKI31" s="36"/>
      <c r="TKJ31" s="36"/>
      <c r="TKM31" s="36"/>
      <c r="TKN31" s="36"/>
      <c r="TKQ31" s="36"/>
      <c r="TKR31" s="36"/>
      <c r="TKU31" s="36"/>
      <c r="TKV31" s="36"/>
      <c r="TKY31" s="36"/>
      <c r="TKZ31" s="36"/>
      <c r="TLC31" s="36"/>
      <c r="TLD31" s="36"/>
      <c r="TLG31" s="36"/>
      <c r="TLH31" s="36"/>
      <c r="TLK31" s="36"/>
      <c r="TLL31" s="36"/>
      <c r="TLO31" s="36"/>
      <c r="TLP31" s="36"/>
      <c r="TLS31" s="36"/>
      <c r="TLT31" s="36"/>
      <c r="TLW31" s="36"/>
      <c r="TLX31" s="36"/>
      <c r="TMA31" s="36"/>
      <c r="TMB31" s="36"/>
      <c r="TME31" s="36"/>
      <c r="TMF31" s="36"/>
      <c r="TMI31" s="36"/>
      <c r="TMJ31" s="36"/>
      <c r="TMM31" s="36"/>
      <c r="TMN31" s="36"/>
      <c r="TMQ31" s="36"/>
      <c r="TMR31" s="36"/>
      <c r="TMU31" s="36"/>
      <c r="TMV31" s="36"/>
      <c r="TMY31" s="36"/>
      <c r="TMZ31" s="36"/>
      <c r="TNC31" s="36"/>
      <c r="TND31" s="36"/>
      <c r="TNG31" s="36"/>
      <c r="TNH31" s="36"/>
      <c r="TNK31" s="36"/>
      <c r="TNL31" s="36"/>
      <c r="TNO31" s="36"/>
      <c r="TNP31" s="36"/>
      <c r="TNS31" s="36"/>
      <c r="TNT31" s="36"/>
      <c r="TNW31" s="36"/>
      <c r="TNX31" s="36"/>
      <c r="TOA31" s="36"/>
      <c r="TOB31" s="36"/>
      <c r="TOE31" s="36"/>
      <c r="TOF31" s="36"/>
      <c r="TOI31" s="36"/>
      <c r="TOJ31" s="36"/>
      <c r="TOM31" s="36"/>
      <c r="TON31" s="36"/>
      <c r="TOQ31" s="36"/>
      <c r="TOR31" s="36"/>
      <c r="TOU31" s="36"/>
      <c r="TOV31" s="36"/>
      <c r="TOY31" s="36"/>
      <c r="TOZ31" s="36"/>
      <c r="TPC31" s="36"/>
      <c r="TPD31" s="36"/>
      <c r="TPG31" s="36"/>
      <c r="TPH31" s="36"/>
      <c r="TPK31" s="36"/>
      <c r="TPL31" s="36"/>
      <c r="TPO31" s="36"/>
      <c r="TPP31" s="36"/>
      <c r="TPS31" s="36"/>
      <c r="TPT31" s="36"/>
      <c r="TPW31" s="36"/>
      <c r="TPX31" s="36"/>
      <c r="TQA31" s="36"/>
      <c r="TQB31" s="36"/>
      <c r="TQE31" s="36"/>
      <c r="TQF31" s="36"/>
      <c r="TQI31" s="36"/>
      <c r="TQJ31" s="36"/>
      <c r="TQM31" s="36"/>
      <c r="TQN31" s="36"/>
      <c r="TQQ31" s="36"/>
      <c r="TQR31" s="36"/>
      <c r="TQU31" s="36"/>
      <c r="TQV31" s="36"/>
      <c r="TQY31" s="36"/>
      <c r="TQZ31" s="36"/>
      <c r="TRC31" s="36"/>
      <c r="TRD31" s="36"/>
      <c r="TRG31" s="36"/>
      <c r="TRH31" s="36"/>
      <c r="TRK31" s="36"/>
      <c r="TRL31" s="36"/>
      <c r="TRO31" s="36"/>
      <c r="TRP31" s="36"/>
      <c r="TRS31" s="36"/>
      <c r="TRT31" s="36"/>
      <c r="TRW31" s="36"/>
      <c r="TRX31" s="36"/>
      <c r="TSA31" s="36"/>
      <c r="TSB31" s="36"/>
      <c r="TSE31" s="36"/>
      <c r="TSF31" s="36"/>
      <c r="TSI31" s="36"/>
      <c r="TSJ31" s="36"/>
      <c r="TSM31" s="36"/>
      <c r="TSN31" s="36"/>
      <c r="TSQ31" s="36"/>
      <c r="TSR31" s="36"/>
      <c r="TSU31" s="36"/>
      <c r="TSV31" s="36"/>
      <c r="TSY31" s="36"/>
      <c r="TSZ31" s="36"/>
      <c r="TTC31" s="36"/>
      <c r="TTD31" s="36"/>
      <c r="TTG31" s="36"/>
      <c r="TTH31" s="36"/>
      <c r="TTK31" s="36"/>
      <c r="TTL31" s="36"/>
      <c r="TTO31" s="36"/>
      <c r="TTP31" s="36"/>
      <c r="TTS31" s="36"/>
      <c r="TTT31" s="36"/>
      <c r="TTW31" s="36"/>
      <c r="TTX31" s="36"/>
      <c r="TUA31" s="36"/>
      <c r="TUB31" s="36"/>
      <c r="TUE31" s="36"/>
      <c r="TUF31" s="36"/>
      <c r="TUI31" s="36"/>
      <c r="TUJ31" s="36"/>
      <c r="TUM31" s="36"/>
      <c r="TUN31" s="36"/>
      <c r="TUQ31" s="36"/>
      <c r="TUR31" s="36"/>
      <c r="TUU31" s="36"/>
      <c r="TUV31" s="36"/>
      <c r="TUY31" s="36"/>
      <c r="TUZ31" s="36"/>
      <c r="TVC31" s="36"/>
      <c r="TVD31" s="36"/>
      <c r="TVG31" s="36"/>
      <c r="TVH31" s="36"/>
      <c r="TVK31" s="36"/>
      <c r="TVL31" s="36"/>
      <c r="TVO31" s="36"/>
      <c r="TVP31" s="36"/>
      <c r="TVS31" s="36"/>
      <c r="TVT31" s="36"/>
      <c r="TVW31" s="36"/>
      <c r="TVX31" s="36"/>
      <c r="TWA31" s="36"/>
      <c r="TWB31" s="36"/>
      <c r="TWE31" s="36"/>
      <c r="TWF31" s="36"/>
      <c r="TWI31" s="36"/>
      <c r="TWJ31" s="36"/>
      <c r="TWM31" s="36"/>
      <c r="TWN31" s="36"/>
      <c r="TWQ31" s="36"/>
      <c r="TWR31" s="36"/>
      <c r="TWU31" s="36"/>
      <c r="TWV31" s="36"/>
      <c r="TWY31" s="36"/>
      <c r="TWZ31" s="36"/>
      <c r="TXC31" s="36"/>
      <c r="TXD31" s="36"/>
      <c r="TXG31" s="36"/>
      <c r="TXH31" s="36"/>
      <c r="TXK31" s="36"/>
      <c r="TXL31" s="36"/>
      <c r="TXO31" s="36"/>
      <c r="TXP31" s="36"/>
      <c r="TXS31" s="36"/>
      <c r="TXT31" s="36"/>
      <c r="TXW31" s="36"/>
      <c r="TXX31" s="36"/>
      <c r="TYA31" s="36"/>
      <c r="TYB31" s="36"/>
      <c r="TYE31" s="36"/>
      <c r="TYF31" s="36"/>
      <c r="TYI31" s="36"/>
      <c r="TYJ31" s="36"/>
      <c r="TYM31" s="36"/>
      <c r="TYN31" s="36"/>
      <c r="TYQ31" s="36"/>
      <c r="TYR31" s="36"/>
      <c r="TYU31" s="36"/>
      <c r="TYV31" s="36"/>
      <c r="TYY31" s="36"/>
      <c r="TYZ31" s="36"/>
      <c r="TZC31" s="36"/>
      <c r="TZD31" s="36"/>
      <c r="TZG31" s="36"/>
      <c r="TZH31" s="36"/>
      <c r="TZK31" s="36"/>
      <c r="TZL31" s="36"/>
      <c r="TZO31" s="36"/>
      <c r="TZP31" s="36"/>
      <c r="TZS31" s="36"/>
      <c r="TZT31" s="36"/>
      <c r="TZW31" s="36"/>
      <c r="TZX31" s="36"/>
      <c r="UAA31" s="36"/>
      <c r="UAB31" s="36"/>
      <c r="UAE31" s="36"/>
      <c r="UAF31" s="36"/>
      <c r="UAI31" s="36"/>
      <c r="UAJ31" s="36"/>
      <c r="UAM31" s="36"/>
      <c r="UAN31" s="36"/>
      <c r="UAQ31" s="36"/>
      <c r="UAR31" s="36"/>
      <c r="UAU31" s="36"/>
      <c r="UAV31" s="36"/>
      <c r="UAY31" s="36"/>
      <c r="UAZ31" s="36"/>
      <c r="UBC31" s="36"/>
      <c r="UBD31" s="36"/>
      <c r="UBG31" s="36"/>
      <c r="UBH31" s="36"/>
      <c r="UBK31" s="36"/>
      <c r="UBL31" s="36"/>
      <c r="UBO31" s="36"/>
      <c r="UBP31" s="36"/>
      <c r="UBS31" s="36"/>
      <c r="UBT31" s="36"/>
      <c r="UBW31" s="36"/>
      <c r="UBX31" s="36"/>
      <c r="UCA31" s="36"/>
      <c r="UCB31" s="36"/>
      <c r="UCE31" s="36"/>
      <c r="UCF31" s="36"/>
      <c r="UCI31" s="36"/>
      <c r="UCJ31" s="36"/>
      <c r="UCM31" s="36"/>
      <c r="UCN31" s="36"/>
      <c r="UCQ31" s="36"/>
      <c r="UCR31" s="36"/>
      <c r="UCU31" s="36"/>
      <c r="UCV31" s="36"/>
      <c r="UCY31" s="36"/>
      <c r="UCZ31" s="36"/>
      <c r="UDC31" s="36"/>
      <c r="UDD31" s="36"/>
      <c r="UDG31" s="36"/>
      <c r="UDH31" s="36"/>
      <c r="UDK31" s="36"/>
      <c r="UDL31" s="36"/>
      <c r="UDO31" s="36"/>
      <c r="UDP31" s="36"/>
      <c r="UDS31" s="36"/>
      <c r="UDT31" s="36"/>
      <c r="UDW31" s="36"/>
      <c r="UDX31" s="36"/>
      <c r="UEA31" s="36"/>
      <c r="UEB31" s="36"/>
      <c r="UEE31" s="36"/>
      <c r="UEF31" s="36"/>
      <c r="UEI31" s="36"/>
      <c r="UEJ31" s="36"/>
      <c r="UEM31" s="36"/>
      <c r="UEN31" s="36"/>
      <c r="UEQ31" s="36"/>
      <c r="UER31" s="36"/>
      <c r="UEU31" s="36"/>
      <c r="UEV31" s="36"/>
      <c r="UEY31" s="36"/>
      <c r="UEZ31" s="36"/>
      <c r="UFC31" s="36"/>
      <c r="UFD31" s="36"/>
      <c r="UFG31" s="36"/>
      <c r="UFH31" s="36"/>
      <c r="UFK31" s="36"/>
      <c r="UFL31" s="36"/>
      <c r="UFO31" s="36"/>
      <c r="UFP31" s="36"/>
      <c r="UFS31" s="36"/>
      <c r="UFT31" s="36"/>
      <c r="UFW31" s="36"/>
      <c r="UFX31" s="36"/>
      <c r="UGA31" s="36"/>
      <c r="UGB31" s="36"/>
      <c r="UGE31" s="36"/>
      <c r="UGF31" s="36"/>
      <c r="UGI31" s="36"/>
      <c r="UGJ31" s="36"/>
      <c r="UGM31" s="36"/>
      <c r="UGN31" s="36"/>
      <c r="UGQ31" s="36"/>
      <c r="UGR31" s="36"/>
      <c r="UGU31" s="36"/>
      <c r="UGV31" s="36"/>
      <c r="UGY31" s="36"/>
      <c r="UGZ31" s="36"/>
      <c r="UHC31" s="36"/>
      <c r="UHD31" s="36"/>
      <c r="UHG31" s="36"/>
      <c r="UHH31" s="36"/>
      <c r="UHK31" s="36"/>
      <c r="UHL31" s="36"/>
      <c r="UHO31" s="36"/>
      <c r="UHP31" s="36"/>
      <c r="UHS31" s="36"/>
      <c r="UHT31" s="36"/>
      <c r="UHW31" s="36"/>
      <c r="UHX31" s="36"/>
      <c r="UIA31" s="36"/>
      <c r="UIB31" s="36"/>
      <c r="UIE31" s="36"/>
      <c r="UIF31" s="36"/>
      <c r="UII31" s="36"/>
      <c r="UIJ31" s="36"/>
      <c r="UIM31" s="36"/>
      <c r="UIN31" s="36"/>
      <c r="UIQ31" s="36"/>
      <c r="UIR31" s="36"/>
      <c r="UIU31" s="36"/>
      <c r="UIV31" s="36"/>
      <c r="UIY31" s="36"/>
      <c r="UIZ31" s="36"/>
      <c r="UJC31" s="36"/>
      <c r="UJD31" s="36"/>
      <c r="UJG31" s="36"/>
      <c r="UJH31" s="36"/>
      <c r="UJK31" s="36"/>
      <c r="UJL31" s="36"/>
      <c r="UJO31" s="36"/>
      <c r="UJP31" s="36"/>
      <c r="UJS31" s="36"/>
      <c r="UJT31" s="36"/>
      <c r="UJW31" s="36"/>
      <c r="UJX31" s="36"/>
      <c r="UKA31" s="36"/>
      <c r="UKB31" s="36"/>
      <c r="UKE31" s="36"/>
      <c r="UKF31" s="36"/>
      <c r="UKI31" s="36"/>
      <c r="UKJ31" s="36"/>
      <c r="UKM31" s="36"/>
      <c r="UKN31" s="36"/>
      <c r="UKQ31" s="36"/>
      <c r="UKR31" s="36"/>
      <c r="UKU31" s="36"/>
      <c r="UKV31" s="36"/>
      <c r="UKY31" s="36"/>
      <c r="UKZ31" s="36"/>
      <c r="ULC31" s="36"/>
      <c r="ULD31" s="36"/>
      <c r="ULG31" s="36"/>
      <c r="ULH31" s="36"/>
      <c r="ULK31" s="36"/>
      <c r="ULL31" s="36"/>
      <c r="ULO31" s="36"/>
      <c r="ULP31" s="36"/>
      <c r="ULS31" s="36"/>
      <c r="ULT31" s="36"/>
      <c r="ULW31" s="36"/>
      <c r="ULX31" s="36"/>
      <c r="UMA31" s="36"/>
      <c r="UMB31" s="36"/>
      <c r="UME31" s="36"/>
      <c r="UMF31" s="36"/>
      <c r="UMI31" s="36"/>
      <c r="UMJ31" s="36"/>
      <c r="UMM31" s="36"/>
      <c r="UMN31" s="36"/>
      <c r="UMQ31" s="36"/>
      <c r="UMR31" s="36"/>
      <c r="UMU31" s="36"/>
      <c r="UMV31" s="36"/>
      <c r="UMY31" s="36"/>
      <c r="UMZ31" s="36"/>
      <c r="UNC31" s="36"/>
      <c r="UND31" s="36"/>
      <c r="UNG31" s="36"/>
      <c r="UNH31" s="36"/>
      <c r="UNK31" s="36"/>
      <c r="UNL31" s="36"/>
      <c r="UNO31" s="36"/>
      <c r="UNP31" s="36"/>
      <c r="UNS31" s="36"/>
      <c r="UNT31" s="36"/>
      <c r="UNW31" s="36"/>
      <c r="UNX31" s="36"/>
      <c r="UOA31" s="36"/>
      <c r="UOB31" s="36"/>
      <c r="UOE31" s="36"/>
      <c r="UOF31" s="36"/>
      <c r="UOI31" s="36"/>
      <c r="UOJ31" s="36"/>
      <c r="UOM31" s="36"/>
      <c r="UON31" s="36"/>
      <c r="UOQ31" s="36"/>
      <c r="UOR31" s="36"/>
      <c r="UOU31" s="36"/>
      <c r="UOV31" s="36"/>
      <c r="UOY31" s="36"/>
      <c r="UOZ31" s="36"/>
      <c r="UPC31" s="36"/>
      <c r="UPD31" s="36"/>
      <c r="UPG31" s="36"/>
      <c r="UPH31" s="36"/>
      <c r="UPK31" s="36"/>
      <c r="UPL31" s="36"/>
      <c r="UPO31" s="36"/>
      <c r="UPP31" s="36"/>
      <c r="UPS31" s="36"/>
      <c r="UPT31" s="36"/>
      <c r="UPW31" s="36"/>
      <c r="UPX31" s="36"/>
      <c r="UQA31" s="36"/>
      <c r="UQB31" s="36"/>
      <c r="UQE31" s="36"/>
      <c r="UQF31" s="36"/>
      <c r="UQI31" s="36"/>
      <c r="UQJ31" s="36"/>
      <c r="UQM31" s="36"/>
      <c r="UQN31" s="36"/>
      <c r="UQQ31" s="36"/>
      <c r="UQR31" s="36"/>
      <c r="UQU31" s="36"/>
      <c r="UQV31" s="36"/>
      <c r="UQY31" s="36"/>
      <c r="UQZ31" s="36"/>
      <c r="URC31" s="36"/>
      <c r="URD31" s="36"/>
      <c r="URG31" s="36"/>
      <c r="URH31" s="36"/>
      <c r="URK31" s="36"/>
      <c r="URL31" s="36"/>
      <c r="URO31" s="36"/>
      <c r="URP31" s="36"/>
      <c r="URS31" s="36"/>
      <c r="URT31" s="36"/>
      <c r="URW31" s="36"/>
      <c r="URX31" s="36"/>
      <c r="USA31" s="36"/>
      <c r="USB31" s="36"/>
      <c r="USE31" s="36"/>
      <c r="USF31" s="36"/>
      <c r="USI31" s="36"/>
      <c r="USJ31" s="36"/>
      <c r="USM31" s="36"/>
      <c r="USN31" s="36"/>
      <c r="USQ31" s="36"/>
      <c r="USR31" s="36"/>
      <c r="USU31" s="36"/>
      <c r="USV31" s="36"/>
      <c r="USY31" s="36"/>
      <c r="USZ31" s="36"/>
      <c r="UTC31" s="36"/>
      <c r="UTD31" s="36"/>
      <c r="UTG31" s="36"/>
      <c r="UTH31" s="36"/>
      <c r="UTK31" s="36"/>
      <c r="UTL31" s="36"/>
      <c r="UTO31" s="36"/>
      <c r="UTP31" s="36"/>
      <c r="UTS31" s="36"/>
      <c r="UTT31" s="36"/>
      <c r="UTW31" s="36"/>
      <c r="UTX31" s="36"/>
      <c r="UUA31" s="36"/>
      <c r="UUB31" s="36"/>
      <c r="UUE31" s="36"/>
      <c r="UUF31" s="36"/>
      <c r="UUI31" s="36"/>
      <c r="UUJ31" s="36"/>
      <c r="UUM31" s="36"/>
      <c r="UUN31" s="36"/>
      <c r="UUQ31" s="36"/>
      <c r="UUR31" s="36"/>
      <c r="UUU31" s="36"/>
      <c r="UUV31" s="36"/>
      <c r="UUY31" s="36"/>
      <c r="UUZ31" s="36"/>
      <c r="UVC31" s="36"/>
      <c r="UVD31" s="36"/>
      <c r="UVG31" s="36"/>
      <c r="UVH31" s="36"/>
      <c r="UVK31" s="36"/>
      <c r="UVL31" s="36"/>
      <c r="UVO31" s="36"/>
      <c r="UVP31" s="36"/>
      <c r="UVS31" s="36"/>
      <c r="UVT31" s="36"/>
      <c r="UVW31" s="36"/>
      <c r="UVX31" s="36"/>
      <c r="UWA31" s="36"/>
      <c r="UWB31" s="36"/>
      <c r="UWE31" s="36"/>
      <c r="UWF31" s="36"/>
      <c r="UWI31" s="36"/>
      <c r="UWJ31" s="36"/>
      <c r="UWM31" s="36"/>
      <c r="UWN31" s="36"/>
      <c r="UWQ31" s="36"/>
      <c r="UWR31" s="36"/>
      <c r="UWU31" s="36"/>
      <c r="UWV31" s="36"/>
      <c r="UWY31" s="36"/>
      <c r="UWZ31" s="36"/>
      <c r="UXC31" s="36"/>
      <c r="UXD31" s="36"/>
      <c r="UXG31" s="36"/>
      <c r="UXH31" s="36"/>
      <c r="UXK31" s="36"/>
      <c r="UXL31" s="36"/>
      <c r="UXO31" s="36"/>
      <c r="UXP31" s="36"/>
      <c r="UXS31" s="36"/>
      <c r="UXT31" s="36"/>
      <c r="UXW31" s="36"/>
      <c r="UXX31" s="36"/>
      <c r="UYA31" s="36"/>
      <c r="UYB31" s="36"/>
      <c r="UYE31" s="36"/>
      <c r="UYF31" s="36"/>
      <c r="UYI31" s="36"/>
      <c r="UYJ31" s="36"/>
      <c r="UYM31" s="36"/>
      <c r="UYN31" s="36"/>
      <c r="UYQ31" s="36"/>
      <c r="UYR31" s="36"/>
      <c r="UYU31" s="36"/>
      <c r="UYV31" s="36"/>
      <c r="UYY31" s="36"/>
      <c r="UYZ31" s="36"/>
      <c r="UZC31" s="36"/>
      <c r="UZD31" s="36"/>
      <c r="UZG31" s="36"/>
      <c r="UZH31" s="36"/>
      <c r="UZK31" s="36"/>
      <c r="UZL31" s="36"/>
      <c r="UZO31" s="36"/>
      <c r="UZP31" s="36"/>
      <c r="UZS31" s="36"/>
      <c r="UZT31" s="36"/>
      <c r="UZW31" s="36"/>
      <c r="UZX31" s="36"/>
      <c r="VAA31" s="36"/>
      <c r="VAB31" s="36"/>
      <c r="VAE31" s="36"/>
      <c r="VAF31" s="36"/>
      <c r="VAI31" s="36"/>
      <c r="VAJ31" s="36"/>
      <c r="VAM31" s="36"/>
      <c r="VAN31" s="36"/>
      <c r="VAQ31" s="36"/>
      <c r="VAR31" s="36"/>
      <c r="VAU31" s="36"/>
      <c r="VAV31" s="36"/>
      <c r="VAY31" s="36"/>
      <c r="VAZ31" s="36"/>
      <c r="VBC31" s="36"/>
      <c r="VBD31" s="36"/>
      <c r="VBG31" s="36"/>
      <c r="VBH31" s="36"/>
      <c r="VBK31" s="36"/>
      <c r="VBL31" s="36"/>
      <c r="VBO31" s="36"/>
      <c r="VBP31" s="36"/>
      <c r="VBS31" s="36"/>
      <c r="VBT31" s="36"/>
      <c r="VBW31" s="36"/>
      <c r="VBX31" s="36"/>
      <c r="VCA31" s="36"/>
      <c r="VCB31" s="36"/>
      <c r="VCE31" s="36"/>
      <c r="VCF31" s="36"/>
      <c r="VCI31" s="36"/>
      <c r="VCJ31" s="36"/>
      <c r="VCM31" s="36"/>
      <c r="VCN31" s="36"/>
      <c r="VCQ31" s="36"/>
      <c r="VCR31" s="36"/>
      <c r="VCU31" s="36"/>
      <c r="VCV31" s="36"/>
      <c r="VCY31" s="36"/>
      <c r="VCZ31" s="36"/>
      <c r="VDC31" s="36"/>
      <c r="VDD31" s="36"/>
      <c r="VDG31" s="36"/>
      <c r="VDH31" s="36"/>
      <c r="VDK31" s="36"/>
      <c r="VDL31" s="36"/>
      <c r="VDO31" s="36"/>
      <c r="VDP31" s="36"/>
      <c r="VDS31" s="36"/>
      <c r="VDT31" s="36"/>
      <c r="VDW31" s="36"/>
      <c r="VDX31" s="36"/>
      <c r="VEA31" s="36"/>
      <c r="VEB31" s="36"/>
      <c r="VEE31" s="36"/>
      <c r="VEF31" s="36"/>
      <c r="VEI31" s="36"/>
      <c r="VEJ31" s="36"/>
      <c r="VEM31" s="36"/>
      <c r="VEN31" s="36"/>
      <c r="VEQ31" s="36"/>
      <c r="VER31" s="36"/>
      <c r="VEU31" s="36"/>
      <c r="VEV31" s="36"/>
      <c r="VEY31" s="36"/>
      <c r="VEZ31" s="36"/>
      <c r="VFC31" s="36"/>
      <c r="VFD31" s="36"/>
      <c r="VFG31" s="36"/>
      <c r="VFH31" s="36"/>
      <c r="VFK31" s="36"/>
      <c r="VFL31" s="36"/>
      <c r="VFO31" s="36"/>
      <c r="VFP31" s="36"/>
      <c r="VFS31" s="36"/>
      <c r="VFT31" s="36"/>
      <c r="VFW31" s="36"/>
      <c r="VFX31" s="36"/>
      <c r="VGA31" s="36"/>
      <c r="VGB31" s="36"/>
      <c r="VGE31" s="36"/>
      <c r="VGF31" s="36"/>
      <c r="VGI31" s="36"/>
      <c r="VGJ31" s="36"/>
      <c r="VGM31" s="36"/>
      <c r="VGN31" s="36"/>
      <c r="VGQ31" s="36"/>
      <c r="VGR31" s="36"/>
      <c r="VGU31" s="36"/>
      <c r="VGV31" s="36"/>
      <c r="VGY31" s="36"/>
      <c r="VGZ31" s="36"/>
      <c r="VHC31" s="36"/>
      <c r="VHD31" s="36"/>
      <c r="VHG31" s="36"/>
      <c r="VHH31" s="36"/>
      <c r="VHK31" s="36"/>
      <c r="VHL31" s="36"/>
      <c r="VHO31" s="36"/>
      <c r="VHP31" s="36"/>
      <c r="VHS31" s="36"/>
      <c r="VHT31" s="36"/>
      <c r="VHW31" s="36"/>
      <c r="VHX31" s="36"/>
      <c r="VIA31" s="36"/>
      <c r="VIB31" s="36"/>
      <c r="VIE31" s="36"/>
      <c r="VIF31" s="36"/>
      <c r="VII31" s="36"/>
      <c r="VIJ31" s="36"/>
      <c r="VIM31" s="36"/>
      <c r="VIN31" s="36"/>
      <c r="VIQ31" s="36"/>
      <c r="VIR31" s="36"/>
      <c r="VIU31" s="36"/>
      <c r="VIV31" s="36"/>
      <c r="VIY31" s="36"/>
      <c r="VIZ31" s="36"/>
      <c r="VJC31" s="36"/>
      <c r="VJD31" s="36"/>
      <c r="VJG31" s="36"/>
      <c r="VJH31" s="36"/>
      <c r="VJK31" s="36"/>
      <c r="VJL31" s="36"/>
      <c r="VJO31" s="36"/>
      <c r="VJP31" s="36"/>
      <c r="VJS31" s="36"/>
      <c r="VJT31" s="36"/>
      <c r="VJW31" s="36"/>
      <c r="VJX31" s="36"/>
      <c r="VKA31" s="36"/>
      <c r="VKB31" s="36"/>
      <c r="VKE31" s="36"/>
      <c r="VKF31" s="36"/>
      <c r="VKI31" s="36"/>
      <c r="VKJ31" s="36"/>
      <c r="VKM31" s="36"/>
      <c r="VKN31" s="36"/>
      <c r="VKQ31" s="36"/>
      <c r="VKR31" s="36"/>
      <c r="VKU31" s="36"/>
      <c r="VKV31" s="36"/>
      <c r="VKY31" s="36"/>
      <c r="VKZ31" s="36"/>
      <c r="VLC31" s="36"/>
      <c r="VLD31" s="36"/>
      <c r="VLG31" s="36"/>
      <c r="VLH31" s="36"/>
      <c r="VLK31" s="36"/>
      <c r="VLL31" s="36"/>
      <c r="VLO31" s="36"/>
      <c r="VLP31" s="36"/>
      <c r="VLS31" s="36"/>
      <c r="VLT31" s="36"/>
      <c r="VLW31" s="36"/>
      <c r="VLX31" s="36"/>
      <c r="VMA31" s="36"/>
      <c r="VMB31" s="36"/>
      <c r="VME31" s="36"/>
      <c r="VMF31" s="36"/>
      <c r="VMI31" s="36"/>
      <c r="VMJ31" s="36"/>
      <c r="VMM31" s="36"/>
      <c r="VMN31" s="36"/>
      <c r="VMQ31" s="36"/>
      <c r="VMR31" s="36"/>
      <c r="VMU31" s="36"/>
      <c r="VMV31" s="36"/>
      <c r="VMY31" s="36"/>
      <c r="VMZ31" s="36"/>
      <c r="VNC31" s="36"/>
      <c r="VND31" s="36"/>
      <c r="VNG31" s="36"/>
      <c r="VNH31" s="36"/>
      <c r="VNK31" s="36"/>
      <c r="VNL31" s="36"/>
      <c r="VNO31" s="36"/>
      <c r="VNP31" s="36"/>
      <c r="VNS31" s="36"/>
      <c r="VNT31" s="36"/>
      <c r="VNW31" s="36"/>
      <c r="VNX31" s="36"/>
      <c r="VOA31" s="36"/>
      <c r="VOB31" s="36"/>
      <c r="VOE31" s="36"/>
      <c r="VOF31" s="36"/>
      <c r="VOI31" s="36"/>
      <c r="VOJ31" s="36"/>
      <c r="VOM31" s="36"/>
      <c r="VON31" s="36"/>
      <c r="VOQ31" s="36"/>
      <c r="VOR31" s="36"/>
      <c r="VOU31" s="36"/>
      <c r="VOV31" s="36"/>
      <c r="VOY31" s="36"/>
      <c r="VOZ31" s="36"/>
      <c r="VPC31" s="36"/>
      <c r="VPD31" s="36"/>
      <c r="VPG31" s="36"/>
      <c r="VPH31" s="36"/>
      <c r="VPK31" s="36"/>
      <c r="VPL31" s="36"/>
      <c r="VPO31" s="36"/>
      <c r="VPP31" s="36"/>
      <c r="VPS31" s="36"/>
      <c r="VPT31" s="36"/>
      <c r="VPW31" s="36"/>
      <c r="VPX31" s="36"/>
      <c r="VQA31" s="36"/>
      <c r="VQB31" s="36"/>
      <c r="VQE31" s="36"/>
      <c r="VQF31" s="36"/>
      <c r="VQI31" s="36"/>
      <c r="VQJ31" s="36"/>
      <c r="VQM31" s="36"/>
      <c r="VQN31" s="36"/>
      <c r="VQQ31" s="36"/>
      <c r="VQR31" s="36"/>
      <c r="VQU31" s="36"/>
      <c r="VQV31" s="36"/>
      <c r="VQY31" s="36"/>
      <c r="VQZ31" s="36"/>
      <c r="VRC31" s="36"/>
      <c r="VRD31" s="36"/>
      <c r="VRG31" s="36"/>
      <c r="VRH31" s="36"/>
      <c r="VRK31" s="36"/>
      <c r="VRL31" s="36"/>
      <c r="VRO31" s="36"/>
      <c r="VRP31" s="36"/>
      <c r="VRS31" s="36"/>
      <c r="VRT31" s="36"/>
      <c r="VRW31" s="36"/>
      <c r="VRX31" s="36"/>
      <c r="VSA31" s="36"/>
      <c r="VSB31" s="36"/>
      <c r="VSE31" s="36"/>
      <c r="VSF31" s="36"/>
      <c r="VSI31" s="36"/>
      <c r="VSJ31" s="36"/>
      <c r="VSM31" s="36"/>
      <c r="VSN31" s="36"/>
      <c r="VSQ31" s="36"/>
      <c r="VSR31" s="36"/>
      <c r="VSU31" s="36"/>
      <c r="VSV31" s="36"/>
      <c r="VSY31" s="36"/>
      <c r="VSZ31" s="36"/>
      <c r="VTC31" s="36"/>
      <c r="VTD31" s="36"/>
      <c r="VTG31" s="36"/>
      <c r="VTH31" s="36"/>
      <c r="VTK31" s="36"/>
      <c r="VTL31" s="36"/>
      <c r="VTO31" s="36"/>
      <c r="VTP31" s="36"/>
      <c r="VTS31" s="36"/>
      <c r="VTT31" s="36"/>
      <c r="VTW31" s="36"/>
      <c r="VTX31" s="36"/>
      <c r="VUA31" s="36"/>
      <c r="VUB31" s="36"/>
      <c r="VUE31" s="36"/>
      <c r="VUF31" s="36"/>
      <c r="VUI31" s="36"/>
      <c r="VUJ31" s="36"/>
      <c r="VUM31" s="36"/>
      <c r="VUN31" s="36"/>
      <c r="VUQ31" s="36"/>
      <c r="VUR31" s="36"/>
      <c r="VUU31" s="36"/>
      <c r="VUV31" s="36"/>
      <c r="VUY31" s="36"/>
      <c r="VUZ31" s="36"/>
      <c r="VVC31" s="36"/>
      <c r="VVD31" s="36"/>
      <c r="VVG31" s="36"/>
      <c r="VVH31" s="36"/>
      <c r="VVK31" s="36"/>
      <c r="VVL31" s="36"/>
      <c r="VVO31" s="36"/>
      <c r="VVP31" s="36"/>
      <c r="VVS31" s="36"/>
      <c r="VVT31" s="36"/>
      <c r="VVW31" s="36"/>
      <c r="VVX31" s="36"/>
      <c r="VWA31" s="36"/>
      <c r="VWB31" s="36"/>
      <c r="VWE31" s="36"/>
      <c r="VWF31" s="36"/>
      <c r="VWI31" s="36"/>
      <c r="VWJ31" s="36"/>
      <c r="VWM31" s="36"/>
      <c r="VWN31" s="36"/>
      <c r="VWQ31" s="36"/>
      <c r="VWR31" s="36"/>
      <c r="VWU31" s="36"/>
      <c r="VWV31" s="36"/>
      <c r="VWY31" s="36"/>
      <c r="VWZ31" s="36"/>
      <c r="VXC31" s="36"/>
      <c r="VXD31" s="36"/>
      <c r="VXG31" s="36"/>
      <c r="VXH31" s="36"/>
      <c r="VXK31" s="36"/>
      <c r="VXL31" s="36"/>
      <c r="VXO31" s="36"/>
      <c r="VXP31" s="36"/>
      <c r="VXS31" s="36"/>
      <c r="VXT31" s="36"/>
      <c r="VXW31" s="36"/>
      <c r="VXX31" s="36"/>
      <c r="VYA31" s="36"/>
      <c r="VYB31" s="36"/>
      <c r="VYE31" s="36"/>
      <c r="VYF31" s="36"/>
      <c r="VYI31" s="36"/>
      <c r="VYJ31" s="36"/>
      <c r="VYM31" s="36"/>
      <c r="VYN31" s="36"/>
      <c r="VYQ31" s="36"/>
      <c r="VYR31" s="36"/>
      <c r="VYU31" s="36"/>
      <c r="VYV31" s="36"/>
      <c r="VYY31" s="36"/>
      <c r="VYZ31" s="36"/>
      <c r="VZC31" s="36"/>
      <c r="VZD31" s="36"/>
      <c r="VZG31" s="36"/>
      <c r="VZH31" s="36"/>
      <c r="VZK31" s="36"/>
      <c r="VZL31" s="36"/>
      <c r="VZO31" s="36"/>
      <c r="VZP31" s="36"/>
      <c r="VZS31" s="36"/>
      <c r="VZT31" s="36"/>
      <c r="VZW31" s="36"/>
      <c r="VZX31" s="36"/>
      <c r="WAA31" s="36"/>
      <c r="WAB31" s="36"/>
      <c r="WAE31" s="36"/>
      <c r="WAF31" s="36"/>
      <c r="WAI31" s="36"/>
      <c r="WAJ31" s="36"/>
      <c r="WAM31" s="36"/>
      <c r="WAN31" s="36"/>
      <c r="WAQ31" s="36"/>
      <c r="WAR31" s="36"/>
      <c r="WAU31" s="36"/>
      <c r="WAV31" s="36"/>
      <c r="WAY31" s="36"/>
      <c r="WAZ31" s="36"/>
      <c r="WBC31" s="36"/>
      <c r="WBD31" s="36"/>
      <c r="WBG31" s="36"/>
      <c r="WBH31" s="36"/>
      <c r="WBK31" s="36"/>
      <c r="WBL31" s="36"/>
      <c r="WBO31" s="36"/>
      <c r="WBP31" s="36"/>
      <c r="WBS31" s="36"/>
      <c r="WBT31" s="36"/>
      <c r="WBW31" s="36"/>
      <c r="WBX31" s="36"/>
      <c r="WCA31" s="36"/>
      <c r="WCB31" s="36"/>
      <c r="WCE31" s="36"/>
      <c r="WCF31" s="36"/>
      <c r="WCI31" s="36"/>
      <c r="WCJ31" s="36"/>
      <c r="WCM31" s="36"/>
      <c r="WCN31" s="36"/>
      <c r="WCQ31" s="36"/>
      <c r="WCR31" s="36"/>
      <c r="WCU31" s="36"/>
      <c r="WCV31" s="36"/>
      <c r="WCY31" s="36"/>
      <c r="WCZ31" s="36"/>
      <c r="WDC31" s="36"/>
      <c r="WDD31" s="36"/>
      <c r="WDG31" s="36"/>
      <c r="WDH31" s="36"/>
      <c r="WDK31" s="36"/>
      <c r="WDL31" s="36"/>
      <c r="WDO31" s="36"/>
      <c r="WDP31" s="36"/>
      <c r="WDS31" s="36"/>
      <c r="WDT31" s="36"/>
      <c r="WDW31" s="36"/>
      <c r="WDX31" s="36"/>
      <c r="WEA31" s="36"/>
      <c r="WEB31" s="36"/>
      <c r="WEE31" s="36"/>
      <c r="WEF31" s="36"/>
      <c r="WEI31" s="36"/>
      <c r="WEJ31" s="36"/>
      <c r="WEM31" s="36"/>
      <c r="WEN31" s="36"/>
      <c r="WEQ31" s="36"/>
      <c r="WER31" s="36"/>
      <c r="WEU31" s="36"/>
      <c r="WEV31" s="36"/>
      <c r="WEY31" s="36"/>
      <c r="WEZ31" s="36"/>
      <c r="WFC31" s="36"/>
      <c r="WFD31" s="36"/>
      <c r="WFG31" s="36"/>
      <c r="WFH31" s="36"/>
      <c r="WFK31" s="36"/>
      <c r="WFL31" s="36"/>
      <c r="WFO31" s="36"/>
      <c r="WFP31" s="36"/>
      <c r="WFS31" s="36"/>
      <c r="WFT31" s="36"/>
      <c r="WFW31" s="36"/>
      <c r="WFX31" s="36"/>
      <c r="WGA31" s="36"/>
      <c r="WGB31" s="36"/>
      <c r="WGE31" s="36"/>
      <c r="WGF31" s="36"/>
      <c r="WGI31" s="36"/>
      <c r="WGJ31" s="36"/>
      <c r="WGM31" s="36"/>
      <c r="WGN31" s="36"/>
      <c r="WGQ31" s="36"/>
      <c r="WGR31" s="36"/>
      <c r="WGU31" s="36"/>
      <c r="WGV31" s="36"/>
      <c r="WGY31" s="36"/>
      <c r="WGZ31" s="36"/>
      <c r="WHC31" s="36"/>
      <c r="WHD31" s="36"/>
      <c r="WHG31" s="36"/>
      <c r="WHH31" s="36"/>
      <c r="WHK31" s="36"/>
      <c r="WHL31" s="36"/>
      <c r="WHO31" s="36"/>
      <c r="WHP31" s="36"/>
      <c r="WHS31" s="36"/>
      <c r="WHT31" s="36"/>
      <c r="WHW31" s="36"/>
      <c r="WHX31" s="36"/>
      <c r="WIA31" s="36"/>
      <c r="WIB31" s="36"/>
      <c r="WIE31" s="36"/>
      <c r="WIF31" s="36"/>
      <c r="WII31" s="36"/>
      <c r="WIJ31" s="36"/>
      <c r="WIM31" s="36"/>
      <c r="WIN31" s="36"/>
      <c r="WIQ31" s="36"/>
      <c r="WIR31" s="36"/>
      <c r="WIU31" s="36"/>
      <c r="WIV31" s="36"/>
      <c r="WIY31" s="36"/>
      <c r="WIZ31" s="36"/>
      <c r="WJC31" s="36"/>
      <c r="WJD31" s="36"/>
      <c r="WJG31" s="36"/>
      <c r="WJH31" s="36"/>
      <c r="WJK31" s="36"/>
      <c r="WJL31" s="36"/>
      <c r="WJO31" s="36"/>
      <c r="WJP31" s="36"/>
      <c r="WJS31" s="36"/>
      <c r="WJT31" s="36"/>
      <c r="WJW31" s="36"/>
      <c r="WJX31" s="36"/>
      <c r="WKA31" s="36"/>
      <c r="WKB31" s="36"/>
      <c r="WKE31" s="36"/>
      <c r="WKF31" s="36"/>
      <c r="WKI31" s="36"/>
      <c r="WKJ31" s="36"/>
      <c r="WKM31" s="36"/>
      <c r="WKN31" s="36"/>
      <c r="WKQ31" s="36"/>
      <c r="WKR31" s="36"/>
      <c r="WKU31" s="36"/>
      <c r="WKV31" s="36"/>
      <c r="WKY31" s="36"/>
      <c r="WKZ31" s="36"/>
      <c r="WLC31" s="36"/>
      <c r="WLD31" s="36"/>
      <c r="WLG31" s="36"/>
      <c r="WLH31" s="36"/>
      <c r="WLK31" s="36"/>
      <c r="WLL31" s="36"/>
      <c r="WLO31" s="36"/>
      <c r="WLP31" s="36"/>
      <c r="WLS31" s="36"/>
      <c r="WLT31" s="36"/>
      <c r="WLW31" s="36"/>
      <c r="WLX31" s="36"/>
      <c r="WMA31" s="36"/>
      <c r="WMB31" s="36"/>
      <c r="WME31" s="36"/>
      <c r="WMF31" s="36"/>
      <c r="WMI31" s="36"/>
      <c r="WMJ31" s="36"/>
      <c r="WMM31" s="36"/>
      <c r="WMN31" s="36"/>
      <c r="WMQ31" s="36"/>
      <c r="WMR31" s="36"/>
      <c r="WMU31" s="36"/>
      <c r="WMV31" s="36"/>
      <c r="WMY31" s="36"/>
      <c r="WMZ31" s="36"/>
      <c r="WNC31" s="36"/>
      <c r="WND31" s="36"/>
      <c r="WNG31" s="36"/>
      <c r="WNH31" s="36"/>
      <c r="WNK31" s="36"/>
      <c r="WNL31" s="36"/>
      <c r="WNO31" s="36"/>
      <c r="WNP31" s="36"/>
      <c r="WNS31" s="36"/>
      <c r="WNT31" s="36"/>
      <c r="WNW31" s="36"/>
      <c r="WNX31" s="36"/>
      <c r="WOA31" s="36"/>
      <c r="WOB31" s="36"/>
      <c r="WOE31" s="36"/>
      <c r="WOF31" s="36"/>
      <c r="WOI31" s="36"/>
      <c r="WOJ31" s="36"/>
      <c r="WOM31" s="36"/>
      <c r="WON31" s="36"/>
      <c r="WOQ31" s="36"/>
      <c r="WOR31" s="36"/>
      <c r="WOU31" s="36"/>
      <c r="WOV31" s="36"/>
      <c r="WOY31" s="36"/>
      <c r="WOZ31" s="36"/>
      <c r="WPC31" s="36"/>
      <c r="WPD31" s="36"/>
      <c r="WPG31" s="36"/>
      <c r="WPH31" s="36"/>
      <c r="WPK31" s="36"/>
      <c r="WPL31" s="36"/>
      <c r="WPO31" s="36"/>
      <c r="WPP31" s="36"/>
      <c r="WPS31" s="36"/>
      <c r="WPT31" s="36"/>
      <c r="WPW31" s="36"/>
      <c r="WPX31" s="36"/>
      <c r="WQA31" s="36"/>
      <c r="WQB31" s="36"/>
      <c r="WQE31" s="36"/>
      <c r="WQF31" s="36"/>
      <c r="WQI31" s="36"/>
      <c r="WQJ31" s="36"/>
      <c r="WQM31" s="36"/>
      <c r="WQN31" s="36"/>
      <c r="WQQ31" s="36"/>
      <c r="WQR31" s="36"/>
      <c r="WQU31" s="36"/>
      <c r="WQV31" s="36"/>
      <c r="WQY31" s="36"/>
      <c r="WQZ31" s="36"/>
      <c r="WRC31" s="36"/>
      <c r="WRD31" s="36"/>
      <c r="WRG31" s="36"/>
      <c r="WRH31" s="36"/>
      <c r="WRK31" s="36"/>
      <c r="WRL31" s="36"/>
      <c r="WRO31" s="36"/>
      <c r="WRP31" s="36"/>
      <c r="WRS31" s="36"/>
      <c r="WRT31" s="36"/>
      <c r="WRW31" s="36"/>
      <c r="WRX31" s="36"/>
      <c r="WSA31" s="36"/>
      <c r="WSB31" s="36"/>
      <c r="WSE31" s="36"/>
      <c r="WSF31" s="36"/>
      <c r="WSI31" s="36"/>
      <c r="WSJ31" s="36"/>
      <c r="WSM31" s="36"/>
      <c r="WSN31" s="36"/>
      <c r="WSQ31" s="36"/>
      <c r="WSR31" s="36"/>
      <c r="WSU31" s="36"/>
      <c r="WSV31" s="36"/>
      <c r="WSY31" s="36"/>
      <c r="WSZ31" s="36"/>
      <c r="WTC31" s="36"/>
      <c r="WTD31" s="36"/>
      <c r="WTG31" s="36"/>
      <c r="WTH31" s="36"/>
      <c r="WTK31" s="36"/>
      <c r="WTL31" s="36"/>
      <c r="WTO31" s="36"/>
      <c r="WTP31" s="36"/>
      <c r="WTS31" s="36"/>
      <c r="WTT31" s="36"/>
      <c r="WTW31" s="36"/>
      <c r="WTX31" s="36"/>
      <c r="WUA31" s="36"/>
      <c r="WUB31" s="36"/>
      <c r="WUE31" s="36"/>
      <c r="WUF31" s="36"/>
      <c r="WUI31" s="36"/>
      <c r="WUJ31" s="36"/>
      <c r="WUM31" s="36"/>
      <c r="WUN31" s="36"/>
      <c r="WUQ31" s="36"/>
      <c r="WUR31" s="36"/>
      <c r="WUU31" s="36"/>
      <c r="WUV31" s="36"/>
      <c r="WUY31" s="36"/>
      <c r="WUZ31" s="36"/>
      <c r="WVC31" s="36"/>
      <c r="WVD31" s="36"/>
      <c r="WVG31" s="36"/>
      <c r="WVH31" s="36"/>
      <c r="WVK31" s="36"/>
      <c r="WVL31" s="36"/>
      <c r="WVO31" s="36"/>
      <c r="WVP31" s="36"/>
      <c r="WVS31" s="36"/>
      <c r="WVT31" s="36"/>
      <c r="WVW31" s="36"/>
      <c r="WVX31" s="36"/>
      <c r="WWA31" s="36"/>
      <c r="WWB31" s="36"/>
      <c r="WWE31" s="36"/>
      <c r="WWF31" s="36"/>
      <c r="WWI31" s="36"/>
      <c r="WWJ31" s="36"/>
      <c r="WWM31" s="36"/>
      <c r="WWN31" s="36"/>
      <c r="WWQ31" s="36"/>
      <c r="WWR31" s="36"/>
      <c r="WWU31" s="36"/>
      <c r="WWV31" s="36"/>
      <c r="WWY31" s="36"/>
      <c r="WWZ31" s="36"/>
      <c r="WXC31" s="36"/>
      <c r="WXD31" s="36"/>
      <c r="WXG31" s="36"/>
      <c r="WXH31" s="36"/>
      <c r="WXK31" s="36"/>
      <c r="WXL31" s="36"/>
      <c r="WXO31" s="36"/>
      <c r="WXP31" s="36"/>
      <c r="WXS31" s="36"/>
      <c r="WXT31" s="36"/>
      <c r="WXW31" s="36"/>
      <c r="WXX31" s="36"/>
      <c r="WYA31" s="36"/>
      <c r="WYB31" s="36"/>
      <c r="WYE31" s="36"/>
      <c r="WYF31" s="36"/>
      <c r="WYI31" s="36"/>
      <c r="WYJ31" s="36"/>
      <c r="WYM31" s="36"/>
      <c r="WYN31" s="36"/>
      <c r="WYQ31" s="36"/>
      <c r="WYR31" s="36"/>
      <c r="WYU31" s="36"/>
      <c r="WYV31" s="36"/>
      <c r="WYY31" s="36"/>
      <c r="WYZ31" s="36"/>
      <c r="WZC31" s="36"/>
      <c r="WZD31" s="36"/>
      <c r="WZG31" s="36"/>
      <c r="WZH31" s="36"/>
      <c r="WZK31" s="36"/>
      <c r="WZL31" s="36"/>
      <c r="WZO31" s="36"/>
      <c r="WZP31" s="36"/>
      <c r="WZS31" s="36"/>
      <c r="WZT31" s="36"/>
      <c r="WZW31" s="36"/>
      <c r="WZX31" s="36"/>
      <c r="XAA31" s="36"/>
      <c r="XAB31" s="36"/>
      <c r="XAE31" s="36"/>
      <c r="XAF31" s="36"/>
      <c r="XAI31" s="36"/>
      <c r="XAJ31" s="36"/>
      <c r="XAM31" s="36"/>
      <c r="XAN31" s="36"/>
      <c r="XAQ31" s="36"/>
      <c r="XAR31" s="36"/>
      <c r="XAU31" s="36"/>
      <c r="XAV31" s="36"/>
      <c r="XAY31" s="36"/>
      <c r="XAZ31" s="36"/>
      <c r="XBC31" s="36"/>
      <c r="XBD31" s="36"/>
      <c r="XBG31" s="36"/>
      <c r="XBH31" s="36"/>
      <c r="XBK31" s="36"/>
      <c r="XBL31" s="36"/>
      <c r="XBO31" s="36"/>
      <c r="XBP31" s="36"/>
      <c r="XBS31" s="36"/>
      <c r="XBT31" s="36"/>
      <c r="XBW31" s="36"/>
      <c r="XBX31" s="36"/>
      <c r="XCA31" s="36"/>
      <c r="XCB31" s="36"/>
      <c r="XCE31" s="36"/>
      <c r="XCF31" s="36"/>
      <c r="XCI31" s="36"/>
      <c r="XCJ31" s="36"/>
      <c r="XCM31" s="36"/>
      <c r="XCN31" s="36"/>
      <c r="XCQ31" s="36"/>
      <c r="XCR31" s="36"/>
      <c r="XCU31" s="36"/>
      <c r="XCV31" s="36"/>
      <c r="XCY31" s="36"/>
      <c r="XCZ31" s="36"/>
      <c r="XDC31" s="36"/>
      <c r="XDD31" s="36"/>
    </row>
    <row r="32" spans="1:1024 1027:2048 2051:3072 3075:4096 4099:5120 5123:6144 6147:7168 7171:8192 8195:9216 9219:10240 10243:11264 11267:12288 12291:13312 13315:14336 14339:15360 15363:16332" x14ac:dyDescent="0.3">
      <c r="A32" s="228">
        <v>2019</v>
      </c>
      <c r="B32" s="10" t="s">
        <v>156</v>
      </c>
      <c r="C32" s="34">
        <v>21672.617999999999</v>
      </c>
      <c r="D32" s="34">
        <v>9010.8019999999997</v>
      </c>
      <c r="E32" s="12">
        <v>30683.42</v>
      </c>
      <c r="F32" s="12">
        <v>226898.34700000001</v>
      </c>
      <c r="G32" s="34">
        <v>-196214.92700000003</v>
      </c>
      <c r="H32" s="34"/>
      <c r="I32" s="34"/>
      <c r="K32" s="36"/>
      <c r="L32" s="36"/>
      <c r="O32" s="36"/>
      <c r="P32" s="36"/>
      <c r="S32" s="36"/>
      <c r="T32" s="36"/>
      <c r="W32" s="36"/>
      <c r="X32" s="36"/>
      <c r="AA32" s="36"/>
      <c r="AB32" s="36"/>
      <c r="AE32" s="36"/>
      <c r="AF32" s="36"/>
      <c r="AI32" s="36"/>
      <c r="AJ32" s="36"/>
      <c r="AM32" s="36"/>
      <c r="AN32" s="36"/>
      <c r="AQ32" s="36"/>
      <c r="AR32" s="36"/>
      <c r="AU32" s="36"/>
      <c r="AV32" s="36"/>
      <c r="AY32" s="36"/>
      <c r="AZ32" s="36"/>
      <c r="BC32" s="36"/>
      <c r="BD32" s="36"/>
      <c r="BG32" s="36"/>
      <c r="BH32" s="36"/>
      <c r="BK32" s="36"/>
      <c r="BL32" s="36"/>
      <c r="BO32" s="36"/>
      <c r="BP32" s="36"/>
      <c r="BS32" s="36"/>
      <c r="BT32" s="36"/>
      <c r="BW32" s="36"/>
      <c r="BX32" s="36"/>
      <c r="CA32" s="36"/>
      <c r="CB32" s="36"/>
      <c r="CE32" s="36"/>
      <c r="CF32" s="36"/>
      <c r="CI32" s="36"/>
      <c r="CJ32" s="36"/>
      <c r="CM32" s="36"/>
      <c r="CN32" s="36"/>
      <c r="CQ32" s="36"/>
      <c r="CR32" s="36"/>
      <c r="CU32" s="36"/>
      <c r="CV32" s="36"/>
      <c r="CY32" s="36"/>
      <c r="CZ32" s="36"/>
      <c r="DC32" s="36"/>
      <c r="DD32" s="36"/>
      <c r="DG32" s="36"/>
      <c r="DH32" s="36"/>
      <c r="DK32" s="36"/>
      <c r="DL32" s="36"/>
      <c r="DO32" s="36"/>
      <c r="DP32" s="36"/>
      <c r="DS32" s="36"/>
      <c r="DT32" s="36"/>
      <c r="DW32" s="36"/>
      <c r="DX32" s="36"/>
      <c r="EA32" s="36"/>
      <c r="EB32" s="36"/>
      <c r="EE32" s="36"/>
      <c r="EF32" s="36"/>
      <c r="EI32" s="36"/>
      <c r="EJ32" s="36"/>
      <c r="EM32" s="36"/>
      <c r="EN32" s="36"/>
      <c r="EQ32" s="36"/>
      <c r="ER32" s="36"/>
      <c r="EU32" s="36"/>
      <c r="EV32" s="36"/>
      <c r="EY32" s="36"/>
      <c r="EZ32" s="36"/>
      <c r="FC32" s="36"/>
      <c r="FD32" s="36"/>
      <c r="FG32" s="36"/>
      <c r="FH32" s="36"/>
      <c r="FK32" s="36"/>
      <c r="FL32" s="36"/>
      <c r="FO32" s="36"/>
      <c r="FP32" s="36"/>
      <c r="FS32" s="36"/>
      <c r="FT32" s="36"/>
      <c r="FW32" s="36"/>
      <c r="FX32" s="36"/>
      <c r="GA32" s="36"/>
      <c r="GB32" s="36"/>
      <c r="GE32" s="36"/>
      <c r="GF32" s="36"/>
      <c r="GI32" s="36"/>
      <c r="GJ32" s="36"/>
      <c r="GM32" s="36"/>
      <c r="GN32" s="36"/>
      <c r="GQ32" s="36"/>
      <c r="GR32" s="36"/>
      <c r="GU32" s="36"/>
      <c r="GV32" s="36"/>
      <c r="GY32" s="36"/>
      <c r="GZ32" s="36"/>
      <c r="HC32" s="36"/>
      <c r="HD32" s="36"/>
      <c r="HG32" s="36"/>
      <c r="HH32" s="36"/>
      <c r="HK32" s="36"/>
      <c r="HL32" s="36"/>
      <c r="HO32" s="36"/>
      <c r="HP32" s="36"/>
      <c r="HS32" s="36"/>
      <c r="HT32" s="36"/>
      <c r="HW32" s="36"/>
      <c r="HX32" s="36"/>
      <c r="IA32" s="36"/>
      <c r="IB32" s="36"/>
      <c r="IE32" s="36"/>
      <c r="IF32" s="36"/>
      <c r="II32" s="36"/>
      <c r="IJ32" s="36"/>
      <c r="IM32" s="36"/>
      <c r="IN32" s="36"/>
      <c r="IQ32" s="36"/>
      <c r="IR32" s="36"/>
      <c r="IU32" s="36"/>
      <c r="IV32" s="36"/>
      <c r="IY32" s="36"/>
      <c r="IZ32" s="36"/>
      <c r="JC32" s="36"/>
      <c r="JD32" s="36"/>
      <c r="JG32" s="36"/>
      <c r="JH32" s="36"/>
      <c r="JK32" s="36"/>
      <c r="JL32" s="36"/>
      <c r="JO32" s="36"/>
      <c r="JP32" s="36"/>
      <c r="JS32" s="36"/>
      <c r="JT32" s="36"/>
      <c r="JW32" s="36"/>
      <c r="JX32" s="36"/>
      <c r="KA32" s="36"/>
      <c r="KB32" s="36"/>
      <c r="KE32" s="36"/>
      <c r="KF32" s="36"/>
      <c r="KI32" s="36"/>
      <c r="KJ32" s="36"/>
      <c r="KM32" s="36"/>
      <c r="KN32" s="36"/>
      <c r="KQ32" s="36"/>
      <c r="KR32" s="36"/>
      <c r="KU32" s="36"/>
      <c r="KV32" s="36"/>
      <c r="KY32" s="36"/>
      <c r="KZ32" s="36"/>
      <c r="LC32" s="36"/>
      <c r="LD32" s="36"/>
      <c r="LG32" s="36"/>
      <c r="LH32" s="36"/>
      <c r="LK32" s="36"/>
      <c r="LL32" s="36"/>
      <c r="LO32" s="36"/>
      <c r="LP32" s="36"/>
      <c r="LS32" s="36"/>
      <c r="LT32" s="36"/>
      <c r="LW32" s="36"/>
      <c r="LX32" s="36"/>
      <c r="MA32" s="36"/>
      <c r="MB32" s="36"/>
      <c r="ME32" s="36"/>
      <c r="MF32" s="36"/>
      <c r="MI32" s="36"/>
      <c r="MJ32" s="36"/>
      <c r="MM32" s="36"/>
      <c r="MN32" s="36"/>
      <c r="MQ32" s="36"/>
      <c r="MR32" s="36"/>
      <c r="MU32" s="36"/>
      <c r="MV32" s="36"/>
      <c r="MY32" s="36"/>
      <c r="MZ32" s="36"/>
      <c r="NC32" s="36"/>
      <c r="ND32" s="36"/>
      <c r="NG32" s="36"/>
      <c r="NH32" s="36"/>
      <c r="NK32" s="36"/>
      <c r="NL32" s="36"/>
      <c r="NO32" s="36"/>
      <c r="NP32" s="36"/>
      <c r="NS32" s="36"/>
      <c r="NT32" s="36"/>
      <c r="NW32" s="36"/>
      <c r="NX32" s="36"/>
      <c r="OA32" s="36"/>
      <c r="OB32" s="36"/>
      <c r="OE32" s="36"/>
      <c r="OF32" s="36"/>
      <c r="OI32" s="36"/>
      <c r="OJ32" s="36"/>
      <c r="OM32" s="36"/>
      <c r="ON32" s="36"/>
      <c r="OQ32" s="36"/>
      <c r="OR32" s="36"/>
      <c r="OU32" s="36"/>
      <c r="OV32" s="36"/>
      <c r="OY32" s="36"/>
      <c r="OZ32" s="36"/>
      <c r="PC32" s="36"/>
      <c r="PD32" s="36"/>
      <c r="PG32" s="36"/>
      <c r="PH32" s="36"/>
      <c r="PK32" s="36"/>
      <c r="PL32" s="36"/>
      <c r="PO32" s="36"/>
      <c r="PP32" s="36"/>
      <c r="PS32" s="36"/>
      <c r="PT32" s="36"/>
      <c r="PW32" s="36"/>
      <c r="PX32" s="36"/>
      <c r="QA32" s="36"/>
      <c r="QB32" s="36"/>
      <c r="QE32" s="36"/>
      <c r="QF32" s="36"/>
      <c r="QI32" s="36"/>
      <c r="QJ32" s="36"/>
      <c r="QM32" s="36"/>
      <c r="QN32" s="36"/>
      <c r="QQ32" s="36"/>
      <c r="QR32" s="36"/>
      <c r="QU32" s="36"/>
      <c r="QV32" s="36"/>
      <c r="QY32" s="36"/>
      <c r="QZ32" s="36"/>
      <c r="RC32" s="36"/>
      <c r="RD32" s="36"/>
      <c r="RG32" s="36"/>
      <c r="RH32" s="36"/>
      <c r="RK32" s="36"/>
      <c r="RL32" s="36"/>
      <c r="RO32" s="36"/>
      <c r="RP32" s="36"/>
      <c r="RS32" s="36"/>
      <c r="RT32" s="36"/>
      <c r="RW32" s="36"/>
      <c r="RX32" s="36"/>
      <c r="SA32" s="36"/>
      <c r="SB32" s="36"/>
      <c r="SE32" s="36"/>
      <c r="SF32" s="36"/>
      <c r="SI32" s="36"/>
      <c r="SJ32" s="36"/>
      <c r="SM32" s="36"/>
      <c r="SN32" s="36"/>
      <c r="SQ32" s="36"/>
      <c r="SR32" s="36"/>
      <c r="SU32" s="36"/>
      <c r="SV32" s="36"/>
      <c r="SY32" s="36"/>
      <c r="SZ32" s="36"/>
      <c r="TC32" s="36"/>
      <c r="TD32" s="36"/>
      <c r="TG32" s="36"/>
      <c r="TH32" s="36"/>
      <c r="TK32" s="36"/>
      <c r="TL32" s="36"/>
      <c r="TO32" s="36"/>
      <c r="TP32" s="36"/>
      <c r="TS32" s="36"/>
      <c r="TT32" s="36"/>
      <c r="TW32" s="36"/>
      <c r="TX32" s="36"/>
      <c r="UA32" s="36"/>
      <c r="UB32" s="36"/>
      <c r="UE32" s="36"/>
      <c r="UF32" s="36"/>
      <c r="UI32" s="36"/>
      <c r="UJ32" s="36"/>
      <c r="UM32" s="36"/>
      <c r="UN32" s="36"/>
      <c r="UQ32" s="36"/>
      <c r="UR32" s="36"/>
      <c r="UU32" s="36"/>
      <c r="UV32" s="36"/>
      <c r="UY32" s="36"/>
      <c r="UZ32" s="36"/>
      <c r="VC32" s="36"/>
      <c r="VD32" s="36"/>
      <c r="VG32" s="36"/>
      <c r="VH32" s="36"/>
      <c r="VK32" s="36"/>
      <c r="VL32" s="36"/>
      <c r="VO32" s="36"/>
      <c r="VP32" s="36"/>
      <c r="VS32" s="36"/>
      <c r="VT32" s="36"/>
      <c r="VW32" s="36"/>
      <c r="VX32" s="36"/>
      <c r="WA32" s="36"/>
      <c r="WB32" s="36"/>
      <c r="WE32" s="36"/>
      <c r="WF32" s="36"/>
      <c r="WI32" s="36"/>
      <c r="WJ32" s="36"/>
      <c r="WM32" s="36"/>
      <c r="WN32" s="36"/>
      <c r="WQ32" s="36"/>
      <c r="WR32" s="36"/>
      <c r="WU32" s="36"/>
      <c r="WV32" s="36"/>
      <c r="WY32" s="36"/>
      <c r="WZ32" s="36"/>
      <c r="XC32" s="36"/>
      <c r="XD32" s="36"/>
      <c r="XG32" s="36"/>
      <c r="XH32" s="36"/>
      <c r="XK32" s="36"/>
      <c r="XL32" s="36"/>
      <c r="XO32" s="36"/>
      <c r="XP32" s="36"/>
      <c r="XS32" s="36"/>
      <c r="XT32" s="36"/>
      <c r="XW32" s="36"/>
      <c r="XX32" s="36"/>
      <c r="YA32" s="36"/>
      <c r="YB32" s="36"/>
      <c r="YE32" s="36"/>
      <c r="YF32" s="36"/>
      <c r="YI32" s="36"/>
      <c r="YJ32" s="36"/>
      <c r="YM32" s="36"/>
      <c r="YN32" s="36"/>
      <c r="YQ32" s="36"/>
      <c r="YR32" s="36"/>
      <c r="YU32" s="36"/>
      <c r="YV32" s="36"/>
      <c r="YY32" s="36"/>
      <c r="YZ32" s="36"/>
      <c r="ZC32" s="36"/>
      <c r="ZD32" s="36"/>
      <c r="ZG32" s="36"/>
      <c r="ZH32" s="36"/>
      <c r="ZK32" s="36"/>
      <c r="ZL32" s="36"/>
      <c r="ZO32" s="36"/>
      <c r="ZP32" s="36"/>
      <c r="ZS32" s="36"/>
      <c r="ZT32" s="36"/>
      <c r="ZW32" s="36"/>
      <c r="ZX32" s="36"/>
      <c r="AAA32" s="36"/>
      <c r="AAB32" s="36"/>
      <c r="AAE32" s="36"/>
      <c r="AAF32" s="36"/>
      <c r="AAI32" s="36"/>
      <c r="AAJ32" s="36"/>
      <c r="AAM32" s="36"/>
      <c r="AAN32" s="36"/>
      <c r="AAQ32" s="36"/>
      <c r="AAR32" s="36"/>
      <c r="AAU32" s="36"/>
      <c r="AAV32" s="36"/>
      <c r="AAY32" s="36"/>
      <c r="AAZ32" s="36"/>
      <c r="ABC32" s="36"/>
      <c r="ABD32" s="36"/>
      <c r="ABG32" s="36"/>
      <c r="ABH32" s="36"/>
      <c r="ABK32" s="36"/>
      <c r="ABL32" s="36"/>
      <c r="ABO32" s="36"/>
      <c r="ABP32" s="36"/>
      <c r="ABS32" s="36"/>
      <c r="ABT32" s="36"/>
      <c r="ABW32" s="36"/>
      <c r="ABX32" s="36"/>
      <c r="ACA32" s="36"/>
      <c r="ACB32" s="36"/>
      <c r="ACE32" s="36"/>
      <c r="ACF32" s="36"/>
      <c r="ACI32" s="36"/>
      <c r="ACJ32" s="36"/>
      <c r="ACM32" s="36"/>
      <c r="ACN32" s="36"/>
      <c r="ACQ32" s="36"/>
      <c r="ACR32" s="36"/>
      <c r="ACU32" s="36"/>
      <c r="ACV32" s="36"/>
      <c r="ACY32" s="36"/>
      <c r="ACZ32" s="36"/>
      <c r="ADC32" s="36"/>
      <c r="ADD32" s="36"/>
      <c r="ADG32" s="36"/>
      <c r="ADH32" s="36"/>
      <c r="ADK32" s="36"/>
      <c r="ADL32" s="36"/>
      <c r="ADO32" s="36"/>
      <c r="ADP32" s="36"/>
      <c r="ADS32" s="36"/>
      <c r="ADT32" s="36"/>
      <c r="ADW32" s="36"/>
      <c r="ADX32" s="36"/>
      <c r="AEA32" s="36"/>
      <c r="AEB32" s="36"/>
      <c r="AEE32" s="36"/>
      <c r="AEF32" s="36"/>
      <c r="AEI32" s="36"/>
      <c r="AEJ32" s="36"/>
      <c r="AEM32" s="36"/>
      <c r="AEN32" s="36"/>
      <c r="AEQ32" s="36"/>
      <c r="AER32" s="36"/>
      <c r="AEU32" s="36"/>
      <c r="AEV32" s="36"/>
      <c r="AEY32" s="36"/>
      <c r="AEZ32" s="36"/>
      <c r="AFC32" s="36"/>
      <c r="AFD32" s="36"/>
      <c r="AFG32" s="36"/>
      <c r="AFH32" s="36"/>
      <c r="AFK32" s="36"/>
      <c r="AFL32" s="36"/>
      <c r="AFO32" s="36"/>
      <c r="AFP32" s="36"/>
      <c r="AFS32" s="36"/>
      <c r="AFT32" s="36"/>
      <c r="AFW32" s="36"/>
      <c r="AFX32" s="36"/>
      <c r="AGA32" s="36"/>
      <c r="AGB32" s="36"/>
      <c r="AGE32" s="36"/>
      <c r="AGF32" s="36"/>
      <c r="AGI32" s="36"/>
      <c r="AGJ32" s="36"/>
      <c r="AGM32" s="36"/>
      <c r="AGN32" s="36"/>
      <c r="AGQ32" s="36"/>
      <c r="AGR32" s="36"/>
      <c r="AGU32" s="36"/>
      <c r="AGV32" s="36"/>
      <c r="AGY32" s="36"/>
      <c r="AGZ32" s="36"/>
      <c r="AHC32" s="36"/>
      <c r="AHD32" s="36"/>
      <c r="AHG32" s="36"/>
      <c r="AHH32" s="36"/>
      <c r="AHK32" s="36"/>
      <c r="AHL32" s="36"/>
      <c r="AHO32" s="36"/>
      <c r="AHP32" s="36"/>
      <c r="AHS32" s="36"/>
      <c r="AHT32" s="36"/>
      <c r="AHW32" s="36"/>
      <c r="AHX32" s="36"/>
      <c r="AIA32" s="36"/>
      <c r="AIB32" s="36"/>
      <c r="AIE32" s="36"/>
      <c r="AIF32" s="36"/>
      <c r="AII32" s="36"/>
      <c r="AIJ32" s="36"/>
      <c r="AIM32" s="36"/>
      <c r="AIN32" s="36"/>
      <c r="AIQ32" s="36"/>
      <c r="AIR32" s="36"/>
      <c r="AIU32" s="36"/>
      <c r="AIV32" s="36"/>
      <c r="AIY32" s="36"/>
      <c r="AIZ32" s="36"/>
      <c r="AJC32" s="36"/>
      <c r="AJD32" s="36"/>
      <c r="AJG32" s="36"/>
      <c r="AJH32" s="36"/>
      <c r="AJK32" s="36"/>
      <c r="AJL32" s="36"/>
      <c r="AJO32" s="36"/>
      <c r="AJP32" s="36"/>
      <c r="AJS32" s="36"/>
      <c r="AJT32" s="36"/>
      <c r="AJW32" s="36"/>
      <c r="AJX32" s="36"/>
      <c r="AKA32" s="36"/>
      <c r="AKB32" s="36"/>
      <c r="AKE32" s="36"/>
      <c r="AKF32" s="36"/>
      <c r="AKI32" s="36"/>
      <c r="AKJ32" s="36"/>
      <c r="AKM32" s="36"/>
      <c r="AKN32" s="36"/>
      <c r="AKQ32" s="36"/>
      <c r="AKR32" s="36"/>
      <c r="AKU32" s="36"/>
      <c r="AKV32" s="36"/>
      <c r="AKY32" s="36"/>
      <c r="AKZ32" s="36"/>
      <c r="ALC32" s="36"/>
      <c r="ALD32" s="36"/>
      <c r="ALG32" s="36"/>
      <c r="ALH32" s="36"/>
      <c r="ALK32" s="36"/>
      <c r="ALL32" s="36"/>
      <c r="ALO32" s="36"/>
      <c r="ALP32" s="36"/>
      <c r="ALS32" s="36"/>
      <c r="ALT32" s="36"/>
      <c r="ALW32" s="36"/>
      <c r="ALX32" s="36"/>
      <c r="AMA32" s="36"/>
      <c r="AMB32" s="36"/>
      <c r="AME32" s="36"/>
      <c r="AMF32" s="36"/>
      <c r="AMI32" s="36"/>
      <c r="AMJ32" s="36"/>
      <c r="AMM32" s="36"/>
      <c r="AMN32" s="36"/>
      <c r="AMQ32" s="36"/>
      <c r="AMR32" s="36"/>
      <c r="AMU32" s="36"/>
      <c r="AMV32" s="36"/>
      <c r="AMY32" s="36"/>
      <c r="AMZ32" s="36"/>
      <c r="ANC32" s="36"/>
      <c r="AND32" s="36"/>
      <c r="ANG32" s="36"/>
      <c r="ANH32" s="36"/>
      <c r="ANK32" s="36"/>
      <c r="ANL32" s="36"/>
      <c r="ANO32" s="36"/>
      <c r="ANP32" s="36"/>
      <c r="ANS32" s="36"/>
      <c r="ANT32" s="36"/>
      <c r="ANW32" s="36"/>
      <c r="ANX32" s="36"/>
      <c r="AOA32" s="36"/>
      <c r="AOB32" s="36"/>
      <c r="AOE32" s="36"/>
      <c r="AOF32" s="36"/>
      <c r="AOI32" s="36"/>
      <c r="AOJ32" s="36"/>
      <c r="AOM32" s="36"/>
      <c r="AON32" s="36"/>
      <c r="AOQ32" s="36"/>
      <c r="AOR32" s="36"/>
      <c r="AOU32" s="36"/>
      <c r="AOV32" s="36"/>
      <c r="AOY32" s="36"/>
      <c r="AOZ32" s="36"/>
      <c r="APC32" s="36"/>
      <c r="APD32" s="36"/>
      <c r="APG32" s="36"/>
      <c r="APH32" s="36"/>
      <c r="APK32" s="36"/>
      <c r="APL32" s="36"/>
      <c r="APO32" s="36"/>
      <c r="APP32" s="36"/>
      <c r="APS32" s="36"/>
      <c r="APT32" s="36"/>
      <c r="APW32" s="36"/>
      <c r="APX32" s="36"/>
      <c r="AQA32" s="36"/>
      <c r="AQB32" s="36"/>
      <c r="AQE32" s="36"/>
      <c r="AQF32" s="36"/>
      <c r="AQI32" s="36"/>
      <c r="AQJ32" s="36"/>
      <c r="AQM32" s="36"/>
      <c r="AQN32" s="36"/>
      <c r="AQQ32" s="36"/>
      <c r="AQR32" s="36"/>
      <c r="AQU32" s="36"/>
      <c r="AQV32" s="36"/>
      <c r="AQY32" s="36"/>
      <c r="AQZ32" s="36"/>
      <c r="ARC32" s="36"/>
      <c r="ARD32" s="36"/>
      <c r="ARG32" s="36"/>
      <c r="ARH32" s="36"/>
      <c r="ARK32" s="36"/>
      <c r="ARL32" s="36"/>
      <c r="ARO32" s="36"/>
      <c r="ARP32" s="36"/>
      <c r="ARS32" s="36"/>
      <c r="ART32" s="36"/>
      <c r="ARW32" s="36"/>
      <c r="ARX32" s="36"/>
      <c r="ASA32" s="36"/>
      <c r="ASB32" s="36"/>
      <c r="ASE32" s="36"/>
      <c r="ASF32" s="36"/>
      <c r="ASI32" s="36"/>
      <c r="ASJ32" s="36"/>
      <c r="ASM32" s="36"/>
      <c r="ASN32" s="36"/>
      <c r="ASQ32" s="36"/>
      <c r="ASR32" s="36"/>
      <c r="ASU32" s="36"/>
      <c r="ASV32" s="36"/>
      <c r="ASY32" s="36"/>
      <c r="ASZ32" s="36"/>
      <c r="ATC32" s="36"/>
      <c r="ATD32" s="36"/>
      <c r="ATG32" s="36"/>
      <c r="ATH32" s="36"/>
      <c r="ATK32" s="36"/>
      <c r="ATL32" s="36"/>
      <c r="ATO32" s="36"/>
      <c r="ATP32" s="36"/>
      <c r="ATS32" s="36"/>
      <c r="ATT32" s="36"/>
      <c r="ATW32" s="36"/>
      <c r="ATX32" s="36"/>
      <c r="AUA32" s="36"/>
      <c r="AUB32" s="36"/>
      <c r="AUE32" s="36"/>
      <c r="AUF32" s="36"/>
      <c r="AUI32" s="36"/>
      <c r="AUJ32" s="36"/>
      <c r="AUM32" s="36"/>
      <c r="AUN32" s="36"/>
      <c r="AUQ32" s="36"/>
      <c r="AUR32" s="36"/>
      <c r="AUU32" s="36"/>
      <c r="AUV32" s="36"/>
      <c r="AUY32" s="36"/>
      <c r="AUZ32" s="36"/>
      <c r="AVC32" s="36"/>
      <c r="AVD32" s="36"/>
      <c r="AVG32" s="36"/>
      <c r="AVH32" s="36"/>
      <c r="AVK32" s="36"/>
      <c r="AVL32" s="36"/>
      <c r="AVO32" s="36"/>
      <c r="AVP32" s="36"/>
      <c r="AVS32" s="36"/>
      <c r="AVT32" s="36"/>
      <c r="AVW32" s="36"/>
      <c r="AVX32" s="36"/>
      <c r="AWA32" s="36"/>
      <c r="AWB32" s="36"/>
      <c r="AWE32" s="36"/>
      <c r="AWF32" s="36"/>
      <c r="AWI32" s="36"/>
      <c r="AWJ32" s="36"/>
      <c r="AWM32" s="36"/>
      <c r="AWN32" s="36"/>
      <c r="AWQ32" s="36"/>
      <c r="AWR32" s="36"/>
      <c r="AWU32" s="36"/>
      <c r="AWV32" s="36"/>
      <c r="AWY32" s="36"/>
      <c r="AWZ32" s="36"/>
      <c r="AXC32" s="36"/>
      <c r="AXD32" s="36"/>
      <c r="AXG32" s="36"/>
      <c r="AXH32" s="36"/>
      <c r="AXK32" s="36"/>
      <c r="AXL32" s="36"/>
      <c r="AXO32" s="36"/>
      <c r="AXP32" s="36"/>
      <c r="AXS32" s="36"/>
      <c r="AXT32" s="36"/>
      <c r="AXW32" s="36"/>
      <c r="AXX32" s="36"/>
      <c r="AYA32" s="36"/>
      <c r="AYB32" s="36"/>
      <c r="AYE32" s="36"/>
      <c r="AYF32" s="36"/>
      <c r="AYI32" s="36"/>
      <c r="AYJ32" s="36"/>
      <c r="AYM32" s="36"/>
      <c r="AYN32" s="36"/>
      <c r="AYQ32" s="36"/>
      <c r="AYR32" s="36"/>
      <c r="AYU32" s="36"/>
      <c r="AYV32" s="36"/>
      <c r="AYY32" s="36"/>
      <c r="AYZ32" s="36"/>
      <c r="AZC32" s="36"/>
      <c r="AZD32" s="36"/>
      <c r="AZG32" s="36"/>
      <c r="AZH32" s="36"/>
      <c r="AZK32" s="36"/>
      <c r="AZL32" s="36"/>
      <c r="AZO32" s="36"/>
      <c r="AZP32" s="36"/>
      <c r="AZS32" s="36"/>
      <c r="AZT32" s="36"/>
      <c r="AZW32" s="36"/>
      <c r="AZX32" s="36"/>
      <c r="BAA32" s="36"/>
      <c r="BAB32" s="36"/>
      <c r="BAE32" s="36"/>
      <c r="BAF32" s="36"/>
      <c r="BAI32" s="36"/>
      <c r="BAJ32" s="36"/>
      <c r="BAM32" s="36"/>
      <c r="BAN32" s="36"/>
      <c r="BAQ32" s="36"/>
      <c r="BAR32" s="36"/>
      <c r="BAU32" s="36"/>
      <c r="BAV32" s="36"/>
      <c r="BAY32" s="36"/>
      <c r="BAZ32" s="36"/>
      <c r="BBC32" s="36"/>
      <c r="BBD32" s="36"/>
      <c r="BBG32" s="36"/>
      <c r="BBH32" s="36"/>
      <c r="BBK32" s="36"/>
      <c r="BBL32" s="36"/>
      <c r="BBO32" s="36"/>
      <c r="BBP32" s="36"/>
      <c r="BBS32" s="36"/>
      <c r="BBT32" s="36"/>
      <c r="BBW32" s="36"/>
      <c r="BBX32" s="36"/>
      <c r="BCA32" s="36"/>
      <c r="BCB32" s="36"/>
      <c r="BCE32" s="36"/>
      <c r="BCF32" s="36"/>
      <c r="BCI32" s="36"/>
      <c r="BCJ32" s="36"/>
      <c r="BCM32" s="36"/>
      <c r="BCN32" s="36"/>
      <c r="BCQ32" s="36"/>
      <c r="BCR32" s="36"/>
      <c r="BCU32" s="36"/>
      <c r="BCV32" s="36"/>
      <c r="BCY32" s="36"/>
      <c r="BCZ32" s="36"/>
      <c r="BDC32" s="36"/>
      <c r="BDD32" s="36"/>
      <c r="BDG32" s="36"/>
      <c r="BDH32" s="36"/>
      <c r="BDK32" s="36"/>
      <c r="BDL32" s="36"/>
      <c r="BDO32" s="36"/>
      <c r="BDP32" s="36"/>
      <c r="BDS32" s="36"/>
      <c r="BDT32" s="36"/>
      <c r="BDW32" s="36"/>
      <c r="BDX32" s="36"/>
      <c r="BEA32" s="36"/>
      <c r="BEB32" s="36"/>
      <c r="BEE32" s="36"/>
      <c r="BEF32" s="36"/>
      <c r="BEI32" s="36"/>
      <c r="BEJ32" s="36"/>
      <c r="BEM32" s="36"/>
      <c r="BEN32" s="36"/>
      <c r="BEQ32" s="36"/>
      <c r="BER32" s="36"/>
      <c r="BEU32" s="36"/>
      <c r="BEV32" s="36"/>
      <c r="BEY32" s="36"/>
      <c r="BEZ32" s="36"/>
      <c r="BFC32" s="36"/>
      <c r="BFD32" s="36"/>
      <c r="BFG32" s="36"/>
      <c r="BFH32" s="36"/>
      <c r="BFK32" s="36"/>
      <c r="BFL32" s="36"/>
      <c r="BFO32" s="36"/>
      <c r="BFP32" s="36"/>
      <c r="BFS32" s="36"/>
      <c r="BFT32" s="36"/>
      <c r="BFW32" s="36"/>
      <c r="BFX32" s="36"/>
      <c r="BGA32" s="36"/>
      <c r="BGB32" s="36"/>
      <c r="BGE32" s="36"/>
      <c r="BGF32" s="36"/>
      <c r="BGI32" s="36"/>
      <c r="BGJ32" s="36"/>
      <c r="BGM32" s="36"/>
      <c r="BGN32" s="36"/>
      <c r="BGQ32" s="36"/>
      <c r="BGR32" s="36"/>
      <c r="BGU32" s="36"/>
      <c r="BGV32" s="36"/>
      <c r="BGY32" s="36"/>
      <c r="BGZ32" s="36"/>
      <c r="BHC32" s="36"/>
      <c r="BHD32" s="36"/>
      <c r="BHG32" s="36"/>
      <c r="BHH32" s="36"/>
      <c r="BHK32" s="36"/>
      <c r="BHL32" s="36"/>
      <c r="BHO32" s="36"/>
      <c r="BHP32" s="36"/>
      <c r="BHS32" s="36"/>
      <c r="BHT32" s="36"/>
      <c r="BHW32" s="36"/>
      <c r="BHX32" s="36"/>
      <c r="BIA32" s="36"/>
      <c r="BIB32" s="36"/>
      <c r="BIE32" s="36"/>
      <c r="BIF32" s="36"/>
      <c r="BII32" s="36"/>
      <c r="BIJ32" s="36"/>
      <c r="BIM32" s="36"/>
      <c r="BIN32" s="36"/>
      <c r="BIQ32" s="36"/>
      <c r="BIR32" s="36"/>
      <c r="BIU32" s="36"/>
      <c r="BIV32" s="36"/>
      <c r="BIY32" s="36"/>
      <c r="BIZ32" s="36"/>
      <c r="BJC32" s="36"/>
      <c r="BJD32" s="36"/>
      <c r="BJG32" s="36"/>
      <c r="BJH32" s="36"/>
      <c r="BJK32" s="36"/>
      <c r="BJL32" s="36"/>
      <c r="BJO32" s="36"/>
      <c r="BJP32" s="36"/>
      <c r="BJS32" s="36"/>
      <c r="BJT32" s="36"/>
      <c r="BJW32" s="36"/>
      <c r="BJX32" s="36"/>
      <c r="BKA32" s="36"/>
      <c r="BKB32" s="36"/>
      <c r="BKE32" s="36"/>
      <c r="BKF32" s="36"/>
      <c r="BKI32" s="36"/>
      <c r="BKJ32" s="36"/>
      <c r="BKM32" s="36"/>
      <c r="BKN32" s="36"/>
      <c r="BKQ32" s="36"/>
      <c r="BKR32" s="36"/>
      <c r="BKU32" s="36"/>
      <c r="BKV32" s="36"/>
      <c r="BKY32" s="36"/>
      <c r="BKZ32" s="36"/>
      <c r="BLC32" s="36"/>
      <c r="BLD32" s="36"/>
      <c r="BLG32" s="36"/>
      <c r="BLH32" s="36"/>
      <c r="BLK32" s="36"/>
      <c r="BLL32" s="36"/>
      <c r="BLO32" s="36"/>
      <c r="BLP32" s="36"/>
      <c r="BLS32" s="36"/>
      <c r="BLT32" s="36"/>
      <c r="BLW32" s="36"/>
      <c r="BLX32" s="36"/>
      <c r="BMA32" s="36"/>
      <c r="BMB32" s="36"/>
      <c r="BME32" s="36"/>
      <c r="BMF32" s="36"/>
      <c r="BMI32" s="36"/>
      <c r="BMJ32" s="36"/>
      <c r="BMM32" s="36"/>
      <c r="BMN32" s="36"/>
      <c r="BMQ32" s="36"/>
      <c r="BMR32" s="36"/>
      <c r="BMU32" s="36"/>
      <c r="BMV32" s="36"/>
      <c r="BMY32" s="36"/>
      <c r="BMZ32" s="36"/>
      <c r="BNC32" s="36"/>
      <c r="BND32" s="36"/>
      <c r="BNG32" s="36"/>
      <c r="BNH32" s="36"/>
      <c r="BNK32" s="36"/>
      <c r="BNL32" s="36"/>
      <c r="BNO32" s="36"/>
      <c r="BNP32" s="36"/>
      <c r="BNS32" s="36"/>
      <c r="BNT32" s="36"/>
      <c r="BNW32" s="36"/>
      <c r="BNX32" s="36"/>
      <c r="BOA32" s="36"/>
      <c r="BOB32" s="36"/>
      <c r="BOE32" s="36"/>
      <c r="BOF32" s="36"/>
      <c r="BOI32" s="36"/>
      <c r="BOJ32" s="36"/>
      <c r="BOM32" s="36"/>
      <c r="BON32" s="36"/>
      <c r="BOQ32" s="36"/>
      <c r="BOR32" s="36"/>
      <c r="BOU32" s="36"/>
      <c r="BOV32" s="36"/>
      <c r="BOY32" s="36"/>
      <c r="BOZ32" s="36"/>
      <c r="BPC32" s="36"/>
      <c r="BPD32" s="36"/>
      <c r="BPG32" s="36"/>
      <c r="BPH32" s="36"/>
      <c r="BPK32" s="36"/>
      <c r="BPL32" s="36"/>
      <c r="BPO32" s="36"/>
      <c r="BPP32" s="36"/>
      <c r="BPS32" s="36"/>
      <c r="BPT32" s="36"/>
      <c r="BPW32" s="36"/>
      <c r="BPX32" s="36"/>
      <c r="BQA32" s="36"/>
      <c r="BQB32" s="36"/>
      <c r="BQE32" s="36"/>
      <c r="BQF32" s="36"/>
      <c r="BQI32" s="36"/>
      <c r="BQJ32" s="36"/>
      <c r="BQM32" s="36"/>
      <c r="BQN32" s="36"/>
      <c r="BQQ32" s="36"/>
      <c r="BQR32" s="36"/>
      <c r="BQU32" s="36"/>
      <c r="BQV32" s="36"/>
      <c r="BQY32" s="36"/>
      <c r="BQZ32" s="36"/>
      <c r="BRC32" s="36"/>
      <c r="BRD32" s="36"/>
      <c r="BRG32" s="36"/>
      <c r="BRH32" s="36"/>
      <c r="BRK32" s="36"/>
      <c r="BRL32" s="36"/>
      <c r="BRO32" s="36"/>
      <c r="BRP32" s="36"/>
      <c r="BRS32" s="36"/>
      <c r="BRT32" s="36"/>
      <c r="BRW32" s="36"/>
      <c r="BRX32" s="36"/>
      <c r="BSA32" s="36"/>
      <c r="BSB32" s="36"/>
      <c r="BSE32" s="36"/>
      <c r="BSF32" s="36"/>
      <c r="BSI32" s="36"/>
      <c r="BSJ32" s="36"/>
      <c r="BSM32" s="36"/>
      <c r="BSN32" s="36"/>
      <c r="BSQ32" s="36"/>
      <c r="BSR32" s="36"/>
      <c r="BSU32" s="36"/>
      <c r="BSV32" s="36"/>
      <c r="BSY32" s="36"/>
      <c r="BSZ32" s="36"/>
      <c r="BTC32" s="36"/>
      <c r="BTD32" s="36"/>
      <c r="BTG32" s="36"/>
      <c r="BTH32" s="36"/>
      <c r="BTK32" s="36"/>
      <c r="BTL32" s="36"/>
      <c r="BTO32" s="36"/>
      <c r="BTP32" s="36"/>
      <c r="BTS32" s="36"/>
      <c r="BTT32" s="36"/>
      <c r="BTW32" s="36"/>
      <c r="BTX32" s="36"/>
      <c r="BUA32" s="36"/>
      <c r="BUB32" s="36"/>
      <c r="BUE32" s="36"/>
      <c r="BUF32" s="36"/>
      <c r="BUI32" s="36"/>
      <c r="BUJ32" s="36"/>
      <c r="BUM32" s="36"/>
      <c r="BUN32" s="36"/>
      <c r="BUQ32" s="36"/>
      <c r="BUR32" s="36"/>
      <c r="BUU32" s="36"/>
      <c r="BUV32" s="36"/>
      <c r="BUY32" s="36"/>
      <c r="BUZ32" s="36"/>
      <c r="BVC32" s="36"/>
      <c r="BVD32" s="36"/>
      <c r="BVG32" s="36"/>
      <c r="BVH32" s="36"/>
      <c r="BVK32" s="36"/>
      <c r="BVL32" s="36"/>
      <c r="BVO32" s="36"/>
      <c r="BVP32" s="36"/>
      <c r="BVS32" s="36"/>
      <c r="BVT32" s="36"/>
      <c r="BVW32" s="36"/>
      <c r="BVX32" s="36"/>
      <c r="BWA32" s="36"/>
      <c r="BWB32" s="36"/>
      <c r="BWE32" s="36"/>
      <c r="BWF32" s="36"/>
      <c r="BWI32" s="36"/>
      <c r="BWJ32" s="36"/>
      <c r="BWM32" s="36"/>
      <c r="BWN32" s="36"/>
      <c r="BWQ32" s="36"/>
      <c r="BWR32" s="36"/>
      <c r="BWU32" s="36"/>
      <c r="BWV32" s="36"/>
      <c r="BWY32" s="36"/>
      <c r="BWZ32" s="36"/>
      <c r="BXC32" s="36"/>
      <c r="BXD32" s="36"/>
      <c r="BXG32" s="36"/>
      <c r="BXH32" s="36"/>
      <c r="BXK32" s="36"/>
      <c r="BXL32" s="36"/>
      <c r="BXO32" s="36"/>
      <c r="BXP32" s="36"/>
      <c r="BXS32" s="36"/>
      <c r="BXT32" s="36"/>
      <c r="BXW32" s="36"/>
      <c r="BXX32" s="36"/>
      <c r="BYA32" s="36"/>
      <c r="BYB32" s="36"/>
      <c r="BYE32" s="36"/>
      <c r="BYF32" s="36"/>
      <c r="BYI32" s="36"/>
      <c r="BYJ32" s="36"/>
      <c r="BYM32" s="36"/>
      <c r="BYN32" s="36"/>
      <c r="BYQ32" s="36"/>
      <c r="BYR32" s="36"/>
      <c r="BYU32" s="36"/>
      <c r="BYV32" s="36"/>
      <c r="BYY32" s="36"/>
      <c r="BYZ32" s="36"/>
      <c r="BZC32" s="36"/>
      <c r="BZD32" s="36"/>
      <c r="BZG32" s="36"/>
      <c r="BZH32" s="36"/>
      <c r="BZK32" s="36"/>
      <c r="BZL32" s="36"/>
      <c r="BZO32" s="36"/>
      <c r="BZP32" s="36"/>
      <c r="BZS32" s="36"/>
      <c r="BZT32" s="36"/>
      <c r="BZW32" s="36"/>
      <c r="BZX32" s="36"/>
      <c r="CAA32" s="36"/>
      <c r="CAB32" s="36"/>
      <c r="CAE32" s="36"/>
      <c r="CAF32" s="36"/>
      <c r="CAI32" s="36"/>
      <c r="CAJ32" s="36"/>
      <c r="CAM32" s="36"/>
      <c r="CAN32" s="36"/>
      <c r="CAQ32" s="36"/>
      <c r="CAR32" s="36"/>
      <c r="CAU32" s="36"/>
      <c r="CAV32" s="36"/>
      <c r="CAY32" s="36"/>
      <c r="CAZ32" s="36"/>
      <c r="CBC32" s="36"/>
      <c r="CBD32" s="36"/>
      <c r="CBG32" s="36"/>
      <c r="CBH32" s="36"/>
      <c r="CBK32" s="36"/>
      <c r="CBL32" s="36"/>
      <c r="CBO32" s="36"/>
      <c r="CBP32" s="36"/>
      <c r="CBS32" s="36"/>
      <c r="CBT32" s="36"/>
      <c r="CBW32" s="36"/>
      <c r="CBX32" s="36"/>
      <c r="CCA32" s="36"/>
      <c r="CCB32" s="36"/>
      <c r="CCE32" s="36"/>
      <c r="CCF32" s="36"/>
      <c r="CCI32" s="36"/>
      <c r="CCJ32" s="36"/>
      <c r="CCM32" s="36"/>
      <c r="CCN32" s="36"/>
      <c r="CCQ32" s="36"/>
      <c r="CCR32" s="36"/>
      <c r="CCU32" s="36"/>
      <c r="CCV32" s="36"/>
      <c r="CCY32" s="36"/>
      <c r="CCZ32" s="36"/>
      <c r="CDC32" s="36"/>
      <c r="CDD32" s="36"/>
      <c r="CDG32" s="36"/>
      <c r="CDH32" s="36"/>
      <c r="CDK32" s="36"/>
      <c r="CDL32" s="36"/>
      <c r="CDO32" s="36"/>
      <c r="CDP32" s="36"/>
      <c r="CDS32" s="36"/>
      <c r="CDT32" s="36"/>
      <c r="CDW32" s="36"/>
      <c r="CDX32" s="36"/>
      <c r="CEA32" s="36"/>
      <c r="CEB32" s="36"/>
      <c r="CEE32" s="36"/>
      <c r="CEF32" s="36"/>
      <c r="CEI32" s="36"/>
      <c r="CEJ32" s="36"/>
      <c r="CEM32" s="36"/>
      <c r="CEN32" s="36"/>
      <c r="CEQ32" s="36"/>
      <c r="CER32" s="36"/>
      <c r="CEU32" s="36"/>
      <c r="CEV32" s="36"/>
      <c r="CEY32" s="36"/>
      <c r="CEZ32" s="36"/>
      <c r="CFC32" s="36"/>
      <c r="CFD32" s="36"/>
      <c r="CFG32" s="36"/>
      <c r="CFH32" s="36"/>
      <c r="CFK32" s="36"/>
      <c r="CFL32" s="36"/>
      <c r="CFO32" s="36"/>
      <c r="CFP32" s="36"/>
      <c r="CFS32" s="36"/>
      <c r="CFT32" s="36"/>
      <c r="CFW32" s="36"/>
      <c r="CFX32" s="36"/>
      <c r="CGA32" s="36"/>
      <c r="CGB32" s="36"/>
      <c r="CGE32" s="36"/>
      <c r="CGF32" s="36"/>
      <c r="CGI32" s="36"/>
      <c r="CGJ32" s="36"/>
      <c r="CGM32" s="36"/>
      <c r="CGN32" s="36"/>
      <c r="CGQ32" s="36"/>
      <c r="CGR32" s="36"/>
      <c r="CGU32" s="36"/>
      <c r="CGV32" s="36"/>
      <c r="CGY32" s="36"/>
      <c r="CGZ32" s="36"/>
      <c r="CHC32" s="36"/>
      <c r="CHD32" s="36"/>
      <c r="CHG32" s="36"/>
      <c r="CHH32" s="36"/>
      <c r="CHK32" s="36"/>
      <c r="CHL32" s="36"/>
      <c r="CHO32" s="36"/>
      <c r="CHP32" s="36"/>
      <c r="CHS32" s="36"/>
      <c r="CHT32" s="36"/>
      <c r="CHW32" s="36"/>
      <c r="CHX32" s="36"/>
      <c r="CIA32" s="36"/>
      <c r="CIB32" s="36"/>
      <c r="CIE32" s="36"/>
      <c r="CIF32" s="36"/>
      <c r="CII32" s="36"/>
      <c r="CIJ32" s="36"/>
      <c r="CIM32" s="36"/>
      <c r="CIN32" s="36"/>
      <c r="CIQ32" s="36"/>
      <c r="CIR32" s="36"/>
      <c r="CIU32" s="36"/>
      <c r="CIV32" s="36"/>
      <c r="CIY32" s="36"/>
      <c r="CIZ32" s="36"/>
      <c r="CJC32" s="36"/>
      <c r="CJD32" s="36"/>
      <c r="CJG32" s="36"/>
      <c r="CJH32" s="36"/>
      <c r="CJK32" s="36"/>
      <c r="CJL32" s="36"/>
      <c r="CJO32" s="36"/>
      <c r="CJP32" s="36"/>
      <c r="CJS32" s="36"/>
      <c r="CJT32" s="36"/>
      <c r="CJW32" s="36"/>
      <c r="CJX32" s="36"/>
      <c r="CKA32" s="36"/>
      <c r="CKB32" s="36"/>
      <c r="CKE32" s="36"/>
      <c r="CKF32" s="36"/>
      <c r="CKI32" s="36"/>
      <c r="CKJ32" s="36"/>
      <c r="CKM32" s="36"/>
      <c r="CKN32" s="36"/>
      <c r="CKQ32" s="36"/>
      <c r="CKR32" s="36"/>
      <c r="CKU32" s="36"/>
      <c r="CKV32" s="36"/>
      <c r="CKY32" s="36"/>
      <c r="CKZ32" s="36"/>
      <c r="CLC32" s="36"/>
      <c r="CLD32" s="36"/>
      <c r="CLG32" s="36"/>
      <c r="CLH32" s="36"/>
      <c r="CLK32" s="36"/>
      <c r="CLL32" s="36"/>
      <c r="CLO32" s="36"/>
      <c r="CLP32" s="36"/>
      <c r="CLS32" s="36"/>
      <c r="CLT32" s="36"/>
      <c r="CLW32" s="36"/>
      <c r="CLX32" s="36"/>
      <c r="CMA32" s="36"/>
      <c r="CMB32" s="36"/>
      <c r="CME32" s="36"/>
      <c r="CMF32" s="36"/>
      <c r="CMI32" s="36"/>
      <c r="CMJ32" s="36"/>
      <c r="CMM32" s="36"/>
      <c r="CMN32" s="36"/>
      <c r="CMQ32" s="36"/>
      <c r="CMR32" s="36"/>
      <c r="CMU32" s="36"/>
      <c r="CMV32" s="36"/>
      <c r="CMY32" s="36"/>
      <c r="CMZ32" s="36"/>
      <c r="CNC32" s="36"/>
      <c r="CND32" s="36"/>
      <c r="CNG32" s="36"/>
      <c r="CNH32" s="36"/>
      <c r="CNK32" s="36"/>
      <c r="CNL32" s="36"/>
      <c r="CNO32" s="36"/>
      <c r="CNP32" s="36"/>
      <c r="CNS32" s="36"/>
      <c r="CNT32" s="36"/>
      <c r="CNW32" s="36"/>
      <c r="CNX32" s="36"/>
      <c r="COA32" s="36"/>
      <c r="COB32" s="36"/>
      <c r="COE32" s="36"/>
      <c r="COF32" s="36"/>
      <c r="COI32" s="36"/>
      <c r="COJ32" s="36"/>
      <c r="COM32" s="36"/>
      <c r="CON32" s="36"/>
      <c r="COQ32" s="36"/>
      <c r="COR32" s="36"/>
      <c r="COU32" s="36"/>
      <c r="COV32" s="36"/>
      <c r="COY32" s="36"/>
      <c r="COZ32" s="36"/>
      <c r="CPC32" s="36"/>
      <c r="CPD32" s="36"/>
      <c r="CPG32" s="36"/>
      <c r="CPH32" s="36"/>
      <c r="CPK32" s="36"/>
      <c r="CPL32" s="36"/>
      <c r="CPO32" s="36"/>
      <c r="CPP32" s="36"/>
      <c r="CPS32" s="36"/>
      <c r="CPT32" s="36"/>
      <c r="CPW32" s="36"/>
      <c r="CPX32" s="36"/>
      <c r="CQA32" s="36"/>
      <c r="CQB32" s="36"/>
      <c r="CQE32" s="36"/>
      <c r="CQF32" s="36"/>
      <c r="CQI32" s="36"/>
      <c r="CQJ32" s="36"/>
      <c r="CQM32" s="36"/>
      <c r="CQN32" s="36"/>
      <c r="CQQ32" s="36"/>
      <c r="CQR32" s="36"/>
      <c r="CQU32" s="36"/>
      <c r="CQV32" s="36"/>
      <c r="CQY32" s="36"/>
      <c r="CQZ32" s="36"/>
      <c r="CRC32" s="36"/>
      <c r="CRD32" s="36"/>
      <c r="CRG32" s="36"/>
      <c r="CRH32" s="36"/>
      <c r="CRK32" s="36"/>
      <c r="CRL32" s="36"/>
      <c r="CRO32" s="36"/>
      <c r="CRP32" s="36"/>
      <c r="CRS32" s="36"/>
      <c r="CRT32" s="36"/>
      <c r="CRW32" s="36"/>
      <c r="CRX32" s="36"/>
      <c r="CSA32" s="36"/>
      <c r="CSB32" s="36"/>
      <c r="CSE32" s="36"/>
      <c r="CSF32" s="36"/>
      <c r="CSI32" s="36"/>
      <c r="CSJ32" s="36"/>
      <c r="CSM32" s="36"/>
      <c r="CSN32" s="36"/>
      <c r="CSQ32" s="36"/>
      <c r="CSR32" s="36"/>
      <c r="CSU32" s="36"/>
      <c r="CSV32" s="36"/>
      <c r="CSY32" s="36"/>
      <c r="CSZ32" s="36"/>
      <c r="CTC32" s="36"/>
      <c r="CTD32" s="36"/>
      <c r="CTG32" s="36"/>
      <c r="CTH32" s="36"/>
      <c r="CTK32" s="36"/>
      <c r="CTL32" s="36"/>
      <c r="CTO32" s="36"/>
      <c r="CTP32" s="36"/>
      <c r="CTS32" s="36"/>
      <c r="CTT32" s="36"/>
      <c r="CTW32" s="36"/>
      <c r="CTX32" s="36"/>
      <c r="CUA32" s="36"/>
      <c r="CUB32" s="36"/>
      <c r="CUE32" s="36"/>
      <c r="CUF32" s="36"/>
      <c r="CUI32" s="36"/>
      <c r="CUJ32" s="36"/>
      <c r="CUM32" s="36"/>
      <c r="CUN32" s="36"/>
      <c r="CUQ32" s="36"/>
      <c r="CUR32" s="36"/>
      <c r="CUU32" s="36"/>
      <c r="CUV32" s="36"/>
      <c r="CUY32" s="36"/>
      <c r="CUZ32" s="36"/>
      <c r="CVC32" s="36"/>
      <c r="CVD32" s="36"/>
      <c r="CVG32" s="36"/>
      <c r="CVH32" s="36"/>
      <c r="CVK32" s="36"/>
      <c r="CVL32" s="36"/>
      <c r="CVO32" s="36"/>
      <c r="CVP32" s="36"/>
      <c r="CVS32" s="36"/>
      <c r="CVT32" s="36"/>
      <c r="CVW32" s="36"/>
      <c r="CVX32" s="36"/>
      <c r="CWA32" s="36"/>
      <c r="CWB32" s="36"/>
      <c r="CWE32" s="36"/>
      <c r="CWF32" s="36"/>
      <c r="CWI32" s="36"/>
      <c r="CWJ32" s="36"/>
      <c r="CWM32" s="36"/>
      <c r="CWN32" s="36"/>
      <c r="CWQ32" s="36"/>
      <c r="CWR32" s="36"/>
      <c r="CWU32" s="36"/>
      <c r="CWV32" s="36"/>
      <c r="CWY32" s="36"/>
      <c r="CWZ32" s="36"/>
      <c r="CXC32" s="36"/>
      <c r="CXD32" s="36"/>
      <c r="CXG32" s="36"/>
      <c r="CXH32" s="36"/>
      <c r="CXK32" s="36"/>
      <c r="CXL32" s="36"/>
      <c r="CXO32" s="36"/>
      <c r="CXP32" s="36"/>
      <c r="CXS32" s="36"/>
      <c r="CXT32" s="36"/>
      <c r="CXW32" s="36"/>
      <c r="CXX32" s="36"/>
      <c r="CYA32" s="36"/>
      <c r="CYB32" s="36"/>
      <c r="CYE32" s="36"/>
      <c r="CYF32" s="36"/>
      <c r="CYI32" s="36"/>
      <c r="CYJ32" s="36"/>
      <c r="CYM32" s="36"/>
      <c r="CYN32" s="36"/>
      <c r="CYQ32" s="36"/>
      <c r="CYR32" s="36"/>
      <c r="CYU32" s="36"/>
      <c r="CYV32" s="36"/>
      <c r="CYY32" s="36"/>
      <c r="CYZ32" s="36"/>
      <c r="CZC32" s="36"/>
      <c r="CZD32" s="36"/>
      <c r="CZG32" s="36"/>
      <c r="CZH32" s="36"/>
      <c r="CZK32" s="36"/>
      <c r="CZL32" s="36"/>
      <c r="CZO32" s="36"/>
      <c r="CZP32" s="36"/>
      <c r="CZS32" s="36"/>
      <c r="CZT32" s="36"/>
      <c r="CZW32" s="36"/>
      <c r="CZX32" s="36"/>
      <c r="DAA32" s="36"/>
      <c r="DAB32" s="36"/>
      <c r="DAE32" s="36"/>
      <c r="DAF32" s="36"/>
      <c r="DAI32" s="36"/>
      <c r="DAJ32" s="36"/>
      <c r="DAM32" s="36"/>
      <c r="DAN32" s="36"/>
      <c r="DAQ32" s="36"/>
      <c r="DAR32" s="36"/>
      <c r="DAU32" s="36"/>
      <c r="DAV32" s="36"/>
      <c r="DAY32" s="36"/>
      <c r="DAZ32" s="36"/>
      <c r="DBC32" s="36"/>
      <c r="DBD32" s="36"/>
      <c r="DBG32" s="36"/>
      <c r="DBH32" s="36"/>
      <c r="DBK32" s="36"/>
      <c r="DBL32" s="36"/>
      <c r="DBO32" s="36"/>
      <c r="DBP32" s="36"/>
      <c r="DBS32" s="36"/>
      <c r="DBT32" s="36"/>
      <c r="DBW32" s="36"/>
      <c r="DBX32" s="36"/>
      <c r="DCA32" s="36"/>
      <c r="DCB32" s="36"/>
      <c r="DCE32" s="36"/>
      <c r="DCF32" s="36"/>
      <c r="DCI32" s="36"/>
      <c r="DCJ32" s="36"/>
      <c r="DCM32" s="36"/>
      <c r="DCN32" s="36"/>
      <c r="DCQ32" s="36"/>
      <c r="DCR32" s="36"/>
      <c r="DCU32" s="36"/>
      <c r="DCV32" s="36"/>
      <c r="DCY32" s="36"/>
      <c r="DCZ32" s="36"/>
      <c r="DDC32" s="36"/>
      <c r="DDD32" s="36"/>
      <c r="DDG32" s="36"/>
      <c r="DDH32" s="36"/>
      <c r="DDK32" s="36"/>
      <c r="DDL32" s="36"/>
      <c r="DDO32" s="36"/>
      <c r="DDP32" s="36"/>
      <c r="DDS32" s="36"/>
      <c r="DDT32" s="36"/>
      <c r="DDW32" s="36"/>
      <c r="DDX32" s="36"/>
      <c r="DEA32" s="36"/>
      <c r="DEB32" s="36"/>
      <c r="DEE32" s="36"/>
      <c r="DEF32" s="36"/>
      <c r="DEI32" s="36"/>
      <c r="DEJ32" s="36"/>
      <c r="DEM32" s="36"/>
      <c r="DEN32" s="36"/>
      <c r="DEQ32" s="36"/>
      <c r="DER32" s="36"/>
      <c r="DEU32" s="36"/>
      <c r="DEV32" s="36"/>
      <c r="DEY32" s="36"/>
      <c r="DEZ32" s="36"/>
      <c r="DFC32" s="36"/>
      <c r="DFD32" s="36"/>
      <c r="DFG32" s="36"/>
      <c r="DFH32" s="36"/>
      <c r="DFK32" s="36"/>
      <c r="DFL32" s="36"/>
      <c r="DFO32" s="36"/>
      <c r="DFP32" s="36"/>
      <c r="DFS32" s="36"/>
      <c r="DFT32" s="36"/>
      <c r="DFW32" s="36"/>
      <c r="DFX32" s="36"/>
      <c r="DGA32" s="36"/>
      <c r="DGB32" s="36"/>
      <c r="DGE32" s="36"/>
      <c r="DGF32" s="36"/>
      <c r="DGI32" s="36"/>
      <c r="DGJ32" s="36"/>
      <c r="DGM32" s="36"/>
      <c r="DGN32" s="36"/>
      <c r="DGQ32" s="36"/>
      <c r="DGR32" s="36"/>
      <c r="DGU32" s="36"/>
      <c r="DGV32" s="36"/>
      <c r="DGY32" s="36"/>
      <c r="DGZ32" s="36"/>
      <c r="DHC32" s="36"/>
      <c r="DHD32" s="36"/>
      <c r="DHG32" s="36"/>
      <c r="DHH32" s="36"/>
      <c r="DHK32" s="36"/>
      <c r="DHL32" s="36"/>
      <c r="DHO32" s="36"/>
      <c r="DHP32" s="36"/>
      <c r="DHS32" s="36"/>
      <c r="DHT32" s="36"/>
      <c r="DHW32" s="36"/>
      <c r="DHX32" s="36"/>
      <c r="DIA32" s="36"/>
      <c r="DIB32" s="36"/>
      <c r="DIE32" s="36"/>
      <c r="DIF32" s="36"/>
      <c r="DII32" s="36"/>
      <c r="DIJ32" s="36"/>
      <c r="DIM32" s="36"/>
      <c r="DIN32" s="36"/>
      <c r="DIQ32" s="36"/>
      <c r="DIR32" s="36"/>
      <c r="DIU32" s="36"/>
      <c r="DIV32" s="36"/>
      <c r="DIY32" s="36"/>
      <c r="DIZ32" s="36"/>
      <c r="DJC32" s="36"/>
      <c r="DJD32" s="36"/>
      <c r="DJG32" s="36"/>
      <c r="DJH32" s="36"/>
      <c r="DJK32" s="36"/>
      <c r="DJL32" s="36"/>
      <c r="DJO32" s="36"/>
      <c r="DJP32" s="36"/>
      <c r="DJS32" s="36"/>
      <c r="DJT32" s="36"/>
      <c r="DJW32" s="36"/>
      <c r="DJX32" s="36"/>
      <c r="DKA32" s="36"/>
      <c r="DKB32" s="36"/>
      <c r="DKE32" s="36"/>
      <c r="DKF32" s="36"/>
      <c r="DKI32" s="36"/>
      <c r="DKJ32" s="36"/>
      <c r="DKM32" s="36"/>
      <c r="DKN32" s="36"/>
      <c r="DKQ32" s="36"/>
      <c r="DKR32" s="36"/>
      <c r="DKU32" s="36"/>
      <c r="DKV32" s="36"/>
      <c r="DKY32" s="36"/>
      <c r="DKZ32" s="36"/>
      <c r="DLC32" s="36"/>
      <c r="DLD32" s="36"/>
      <c r="DLG32" s="36"/>
      <c r="DLH32" s="36"/>
      <c r="DLK32" s="36"/>
      <c r="DLL32" s="36"/>
      <c r="DLO32" s="36"/>
      <c r="DLP32" s="36"/>
      <c r="DLS32" s="36"/>
      <c r="DLT32" s="36"/>
      <c r="DLW32" s="36"/>
      <c r="DLX32" s="36"/>
      <c r="DMA32" s="36"/>
      <c r="DMB32" s="36"/>
      <c r="DME32" s="36"/>
      <c r="DMF32" s="36"/>
      <c r="DMI32" s="36"/>
      <c r="DMJ32" s="36"/>
      <c r="DMM32" s="36"/>
      <c r="DMN32" s="36"/>
      <c r="DMQ32" s="36"/>
      <c r="DMR32" s="36"/>
      <c r="DMU32" s="36"/>
      <c r="DMV32" s="36"/>
      <c r="DMY32" s="36"/>
      <c r="DMZ32" s="36"/>
      <c r="DNC32" s="36"/>
      <c r="DND32" s="36"/>
      <c r="DNG32" s="36"/>
      <c r="DNH32" s="36"/>
      <c r="DNK32" s="36"/>
      <c r="DNL32" s="36"/>
      <c r="DNO32" s="36"/>
      <c r="DNP32" s="36"/>
      <c r="DNS32" s="36"/>
      <c r="DNT32" s="36"/>
      <c r="DNW32" s="36"/>
      <c r="DNX32" s="36"/>
      <c r="DOA32" s="36"/>
      <c r="DOB32" s="36"/>
      <c r="DOE32" s="36"/>
      <c r="DOF32" s="36"/>
      <c r="DOI32" s="36"/>
      <c r="DOJ32" s="36"/>
      <c r="DOM32" s="36"/>
      <c r="DON32" s="36"/>
      <c r="DOQ32" s="36"/>
      <c r="DOR32" s="36"/>
      <c r="DOU32" s="36"/>
      <c r="DOV32" s="36"/>
      <c r="DOY32" s="36"/>
      <c r="DOZ32" s="36"/>
      <c r="DPC32" s="36"/>
      <c r="DPD32" s="36"/>
      <c r="DPG32" s="36"/>
      <c r="DPH32" s="36"/>
      <c r="DPK32" s="36"/>
      <c r="DPL32" s="36"/>
      <c r="DPO32" s="36"/>
      <c r="DPP32" s="36"/>
      <c r="DPS32" s="36"/>
      <c r="DPT32" s="36"/>
      <c r="DPW32" s="36"/>
      <c r="DPX32" s="36"/>
      <c r="DQA32" s="36"/>
      <c r="DQB32" s="36"/>
      <c r="DQE32" s="36"/>
      <c r="DQF32" s="36"/>
      <c r="DQI32" s="36"/>
      <c r="DQJ32" s="36"/>
      <c r="DQM32" s="36"/>
      <c r="DQN32" s="36"/>
      <c r="DQQ32" s="36"/>
      <c r="DQR32" s="36"/>
      <c r="DQU32" s="36"/>
      <c r="DQV32" s="36"/>
      <c r="DQY32" s="36"/>
      <c r="DQZ32" s="36"/>
      <c r="DRC32" s="36"/>
      <c r="DRD32" s="36"/>
      <c r="DRG32" s="36"/>
      <c r="DRH32" s="36"/>
      <c r="DRK32" s="36"/>
      <c r="DRL32" s="36"/>
      <c r="DRO32" s="36"/>
      <c r="DRP32" s="36"/>
      <c r="DRS32" s="36"/>
      <c r="DRT32" s="36"/>
      <c r="DRW32" s="36"/>
      <c r="DRX32" s="36"/>
      <c r="DSA32" s="36"/>
      <c r="DSB32" s="36"/>
      <c r="DSE32" s="36"/>
      <c r="DSF32" s="36"/>
      <c r="DSI32" s="36"/>
      <c r="DSJ32" s="36"/>
      <c r="DSM32" s="36"/>
      <c r="DSN32" s="36"/>
      <c r="DSQ32" s="36"/>
      <c r="DSR32" s="36"/>
      <c r="DSU32" s="36"/>
      <c r="DSV32" s="36"/>
      <c r="DSY32" s="36"/>
      <c r="DSZ32" s="36"/>
      <c r="DTC32" s="36"/>
      <c r="DTD32" s="36"/>
      <c r="DTG32" s="36"/>
      <c r="DTH32" s="36"/>
      <c r="DTK32" s="36"/>
      <c r="DTL32" s="36"/>
      <c r="DTO32" s="36"/>
      <c r="DTP32" s="36"/>
      <c r="DTS32" s="36"/>
      <c r="DTT32" s="36"/>
      <c r="DTW32" s="36"/>
      <c r="DTX32" s="36"/>
      <c r="DUA32" s="36"/>
      <c r="DUB32" s="36"/>
      <c r="DUE32" s="36"/>
      <c r="DUF32" s="36"/>
      <c r="DUI32" s="36"/>
      <c r="DUJ32" s="36"/>
      <c r="DUM32" s="36"/>
      <c r="DUN32" s="36"/>
      <c r="DUQ32" s="36"/>
      <c r="DUR32" s="36"/>
      <c r="DUU32" s="36"/>
      <c r="DUV32" s="36"/>
      <c r="DUY32" s="36"/>
      <c r="DUZ32" s="36"/>
      <c r="DVC32" s="36"/>
      <c r="DVD32" s="36"/>
      <c r="DVG32" s="36"/>
      <c r="DVH32" s="36"/>
      <c r="DVK32" s="36"/>
      <c r="DVL32" s="36"/>
      <c r="DVO32" s="36"/>
      <c r="DVP32" s="36"/>
      <c r="DVS32" s="36"/>
      <c r="DVT32" s="36"/>
      <c r="DVW32" s="36"/>
      <c r="DVX32" s="36"/>
      <c r="DWA32" s="36"/>
      <c r="DWB32" s="36"/>
      <c r="DWE32" s="36"/>
      <c r="DWF32" s="36"/>
      <c r="DWI32" s="36"/>
      <c r="DWJ32" s="36"/>
      <c r="DWM32" s="36"/>
      <c r="DWN32" s="36"/>
      <c r="DWQ32" s="36"/>
      <c r="DWR32" s="36"/>
      <c r="DWU32" s="36"/>
      <c r="DWV32" s="36"/>
      <c r="DWY32" s="36"/>
      <c r="DWZ32" s="36"/>
      <c r="DXC32" s="36"/>
      <c r="DXD32" s="36"/>
      <c r="DXG32" s="36"/>
      <c r="DXH32" s="36"/>
      <c r="DXK32" s="36"/>
      <c r="DXL32" s="36"/>
      <c r="DXO32" s="36"/>
      <c r="DXP32" s="36"/>
      <c r="DXS32" s="36"/>
      <c r="DXT32" s="36"/>
      <c r="DXW32" s="36"/>
      <c r="DXX32" s="36"/>
      <c r="DYA32" s="36"/>
      <c r="DYB32" s="36"/>
      <c r="DYE32" s="36"/>
      <c r="DYF32" s="36"/>
      <c r="DYI32" s="36"/>
      <c r="DYJ32" s="36"/>
      <c r="DYM32" s="36"/>
      <c r="DYN32" s="36"/>
      <c r="DYQ32" s="36"/>
      <c r="DYR32" s="36"/>
      <c r="DYU32" s="36"/>
      <c r="DYV32" s="36"/>
      <c r="DYY32" s="36"/>
      <c r="DYZ32" s="36"/>
      <c r="DZC32" s="36"/>
      <c r="DZD32" s="36"/>
      <c r="DZG32" s="36"/>
      <c r="DZH32" s="36"/>
      <c r="DZK32" s="36"/>
      <c r="DZL32" s="36"/>
      <c r="DZO32" s="36"/>
      <c r="DZP32" s="36"/>
      <c r="DZS32" s="36"/>
      <c r="DZT32" s="36"/>
      <c r="DZW32" s="36"/>
      <c r="DZX32" s="36"/>
      <c r="EAA32" s="36"/>
      <c r="EAB32" s="36"/>
      <c r="EAE32" s="36"/>
      <c r="EAF32" s="36"/>
      <c r="EAI32" s="36"/>
      <c r="EAJ32" s="36"/>
      <c r="EAM32" s="36"/>
      <c r="EAN32" s="36"/>
      <c r="EAQ32" s="36"/>
      <c r="EAR32" s="36"/>
      <c r="EAU32" s="36"/>
      <c r="EAV32" s="36"/>
      <c r="EAY32" s="36"/>
      <c r="EAZ32" s="36"/>
      <c r="EBC32" s="36"/>
      <c r="EBD32" s="36"/>
      <c r="EBG32" s="36"/>
      <c r="EBH32" s="36"/>
      <c r="EBK32" s="36"/>
      <c r="EBL32" s="36"/>
      <c r="EBO32" s="36"/>
      <c r="EBP32" s="36"/>
      <c r="EBS32" s="36"/>
      <c r="EBT32" s="36"/>
      <c r="EBW32" s="36"/>
      <c r="EBX32" s="36"/>
      <c r="ECA32" s="36"/>
      <c r="ECB32" s="36"/>
      <c r="ECE32" s="36"/>
      <c r="ECF32" s="36"/>
      <c r="ECI32" s="36"/>
      <c r="ECJ32" s="36"/>
      <c r="ECM32" s="36"/>
      <c r="ECN32" s="36"/>
      <c r="ECQ32" s="36"/>
      <c r="ECR32" s="36"/>
      <c r="ECU32" s="36"/>
      <c r="ECV32" s="36"/>
      <c r="ECY32" s="36"/>
      <c r="ECZ32" s="36"/>
      <c r="EDC32" s="36"/>
      <c r="EDD32" s="36"/>
      <c r="EDG32" s="36"/>
      <c r="EDH32" s="36"/>
      <c r="EDK32" s="36"/>
      <c r="EDL32" s="36"/>
      <c r="EDO32" s="36"/>
      <c r="EDP32" s="36"/>
      <c r="EDS32" s="36"/>
      <c r="EDT32" s="36"/>
      <c r="EDW32" s="36"/>
      <c r="EDX32" s="36"/>
      <c r="EEA32" s="36"/>
      <c r="EEB32" s="36"/>
      <c r="EEE32" s="36"/>
      <c r="EEF32" s="36"/>
      <c r="EEI32" s="36"/>
      <c r="EEJ32" s="36"/>
      <c r="EEM32" s="36"/>
      <c r="EEN32" s="36"/>
      <c r="EEQ32" s="36"/>
      <c r="EER32" s="36"/>
      <c r="EEU32" s="36"/>
      <c r="EEV32" s="36"/>
      <c r="EEY32" s="36"/>
      <c r="EEZ32" s="36"/>
      <c r="EFC32" s="36"/>
      <c r="EFD32" s="36"/>
      <c r="EFG32" s="36"/>
      <c r="EFH32" s="36"/>
      <c r="EFK32" s="36"/>
      <c r="EFL32" s="36"/>
      <c r="EFO32" s="36"/>
      <c r="EFP32" s="36"/>
      <c r="EFS32" s="36"/>
      <c r="EFT32" s="36"/>
      <c r="EFW32" s="36"/>
      <c r="EFX32" s="36"/>
      <c r="EGA32" s="36"/>
      <c r="EGB32" s="36"/>
      <c r="EGE32" s="36"/>
      <c r="EGF32" s="36"/>
      <c r="EGI32" s="36"/>
      <c r="EGJ32" s="36"/>
      <c r="EGM32" s="36"/>
      <c r="EGN32" s="36"/>
      <c r="EGQ32" s="36"/>
      <c r="EGR32" s="36"/>
      <c r="EGU32" s="36"/>
      <c r="EGV32" s="36"/>
      <c r="EGY32" s="36"/>
      <c r="EGZ32" s="36"/>
      <c r="EHC32" s="36"/>
      <c r="EHD32" s="36"/>
      <c r="EHG32" s="36"/>
      <c r="EHH32" s="36"/>
      <c r="EHK32" s="36"/>
      <c r="EHL32" s="36"/>
      <c r="EHO32" s="36"/>
      <c r="EHP32" s="36"/>
      <c r="EHS32" s="36"/>
      <c r="EHT32" s="36"/>
      <c r="EHW32" s="36"/>
      <c r="EHX32" s="36"/>
      <c r="EIA32" s="36"/>
      <c r="EIB32" s="36"/>
      <c r="EIE32" s="36"/>
      <c r="EIF32" s="36"/>
      <c r="EII32" s="36"/>
      <c r="EIJ32" s="36"/>
      <c r="EIM32" s="36"/>
      <c r="EIN32" s="36"/>
      <c r="EIQ32" s="36"/>
      <c r="EIR32" s="36"/>
      <c r="EIU32" s="36"/>
      <c r="EIV32" s="36"/>
      <c r="EIY32" s="36"/>
      <c r="EIZ32" s="36"/>
      <c r="EJC32" s="36"/>
      <c r="EJD32" s="36"/>
      <c r="EJG32" s="36"/>
      <c r="EJH32" s="36"/>
      <c r="EJK32" s="36"/>
      <c r="EJL32" s="36"/>
      <c r="EJO32" s="36"/>
      <c r="EJP32" s="36"/>
      <c r="EJS32" s="36"/>
      <c r="EJT32" s="36"/>
      <c r="EJW32" s="36"/>
      <c r="EJX32" s="36"/>
      <c r="EKA32" s="36"/>
      <c r="EKB32" s="36"/>
      <c r="EKE32" s="36"/>
      <c r="EKF32" s="36"/>
      <c r="EKI32" s="36"/>
      <c r="EKJ32" s="36"/>
      <c r="EKM32" s="36"/>
      <c r="EKN32" s="36"/>
      <c r="EKQ32" s="36"/>
      <c r="EKR32" s="36"/>
      <c r="EKU32" s="36"/>
      <c r="EKV32" s="36"/>
      <c r="EKY32" s="36"/>
      <c r="EKZ32" s="36"/>
      <c r="ELC32" s="36"/>
      <c r="ELD32" s="36"/>
      <c r="ELG32" s="36"/>
      <c r="ELH32" s="36"/>
      <c r="ELK32" s="36"/>
      <c r="ELL32" s="36"/>
      <c r="ELO32" s="36"/>
      <c r="ELP32" s="36"/>
      <c r="ELS32" s="36"/>
      <c r="ELT32" s="36"/>
      <c r="ELW32" s="36"/>
      <c r="ELX32" s="36"/>
      <c r="EMA32" s="36"/>
      <c r="EMB32" s="36"/>
      <c r="EME32" s="36"/>
      <c r="EMF32" s="36"/>
      <c r="EMI32" s="36"/>
      <c r="EMJ32" s="36"/>
      <c r="EMM32" s="36"/>
      <c r="EMN32" s="36"/>
      <c r="EMQ32" s="36"/>
      <c r="EMR32" s="36"/>
      <c r="EMU32" s="36"/>
      <c r="EMV32" s="36"/>
      <c r="EMY32" s="36"/>
      <c r="EMZ32" s="36"/>
      <c r="ENC32" s="36"/>
      <c r="END32" s="36"/>
      <c r="ENG32" s="36"/>
      <c r="ENH32" s="36"/>
      <c r="ENK32" s="36"/>
      <c r="ENL32" s="36"/>
      <c r="ENO32" s="36"/>
      <c r="ENP32" s="36"/>
      <c r="ENS32" s="36"/>
      <c r="ENT32" s="36"/>
      <c r="ENW32" s="36"/>
      <c r="ENX32" s="36"/>
      <c r="EOA32" s="36"/>
      <c r="EOB32" s="36"/>
      <c r="EOE32" s="36"/>
      <c r="EOF32" s="36"/>
      <c r="EOI32" s="36"/>
      <c r="EOJ32" s="36"/>
      <c r="EOM32" s="36"/>
      <c r="EON32" s="36"/>
      <c r="EOQ32" s="36"/>
      <c r="EOR32" s="36"/>
      <c r="EOU32" s="36"/>
      <c r="EOV32" s="36"/>
      <c r="EOY32" s="36"/>
      <c r="EOZ32" s="36"/>
      <c r="EPC32" s="36"/>
      <c r="EPD32" s="36"/>
      <c r="EPG32" s="36"/>
      <c r="EPH32" s="36"/>
      <c r="EPK32" s="36"/>
      <c r="EPL32" s="36"/>
      <c r="EPO32" s="36"/>
      <c r="EPP32" s="36"/>
      <c r="EPS32" s="36"/>
      <c r="EPT32" s="36"/>
      <c r="EPW32" s="36"/>
      <c r="EPX32" s="36"/>
      <c r="EQA32" s="36"/>
      <c r="EQB32" s="36"/>
      <c r="EQE32" s="36"/>
      <c r="EQF32" s="36"/>
      <c r="EQI32" s="36"/>
      <c r="EQJ32" s="36"/>
      <c r="EQM32" s="36"/>
      <c r="EQN32" s="36"/>
      <c r="EQQ32" s="36"/>
      <c r="EQR32" s="36"/>
      <c r="EQU32" s="36"/>
      <c r="EQV32" s="36"/>
      <c r="EQY32" s="36"/>
      <c r="EQZ32" s="36"/>
      <c r="ERC32" s="36"/>
      <c r="ERD32" s="36"/>
      <c r="ERG32" s="36"/>
      <c r="ERH32" s="36"/>
      <c r="ERK32" s="36"/>
      <c r="ERL32" s="36"/>
      <c r="ERO32" s="36"/>
      <c r="ERP32" s="36"/>
      <c r="ERS32" s="36"/>
      <c r="ERT32" s="36"/>
      <c r="ERW32" s="36"/>
      <c r="ERX32" s="36"/>
      <c r="ESA32" s="36"/>
      <c r="ESB32" s="36"/>
      <c r="ESE32" s="36"/>
      <c r="ESF32" s="36"/>
      <c r="ESI32" s="36"/>
      <c r="ESJ32" s="36"/>
      <c r="ESM32" s="36"/>
      <c r="ESN32" s="36"/>
      <c r="ESQ32" s="36"/>
      <c r="ESR32" s="36"/>
      <c r="ESU32" s="36"/>
      <c r="ESV32" s="36"/>
      <c r="ESY32" s="36"/>
      <c r="ESZ32" s="36"/>
      <c r="ETC32" s="36"/>
      <c r="ETD32" s="36"/>
      <c r="ETG32" s="36"/>
      <c r="ETH32" s="36"/>
      <c r="ETK32" s="36"/>
      <c r="ETL32" s="36"/>
      <c r="ETO32" s="36"/>
      <c r="ETP32" s="36"/>
      <c r="ETS32" s="36"/>
      <c r="ETT32" s="36"/>
      <c r="ETW32" s="36"/>
      <c r="ETX32" s="36"/>
      <c r="EUA32" s="36"/>
      <c r="EUB32" s="36"/>
      <c r="EUE32" s="36"/>
      <c r="EUF32" s="36"/>
      <c r="EUI32" s="36"/>
      <c r="EUJ32" s="36"/>
      <c r="EUM32" s="36"/>
      <c r="EUN32" s="36"/>
      <c r="EUQ32" s="36"/>
      <c r="EUR32" s="36"/>
      <c r="EUU32" s="36"/>
      <c r="EUV32" s="36"/>
      <c r="EUY32" s="36"/>
      <c r="EUZ32" s="36"/>
      <c r="EVC32" s="36"/>
      <c r="EVD32" s="36"/>
      <c r="EVG32" s="36"/>
      <c r="EVH32" s="36"/>
      <c r="EVK32" s="36"/>
      <c r="EVL32" s="36"/>
      <c r="EVO32" s="36"/>
      <c r="EVP32" s="36"/>
      <c r="EVS32" s="36"/>
      <c r="EVT32" s="36"/>
      <c r="EVW32" s="36"/>
      <c r="EVX32" s="36"/>
      <c r="EWA32" s="36"/>
      <c r="EWB32" s="36"/>
      <c r="EWE32" s="36"/>
      <c r="EWF32" s="36"/>
      <c r="EWI32" s="36"/>
      <c r="EWJ32" s="36"/>
      <c r="EWM32" s="36"/>
      <c r="EWN32" s="36"/>
      <c r="EWQ32" s="36"/>
      <c r="EWR32" s="36"/>
      <c r="EWU32" s="36"/>
      <c r="EWV32" s="36"/>
      <c r="EWY32" s="36"/>
      <c r="EWZ32" s="36"/>
      <c r="EXC32" s="36"/>
      <c r="EXD32" s="36"/>
      <c r="EXG32" s="36"/>
      <c r="EXH32" s="36"/>
      <c r="EXK32" s="36"/>
      <c r="EXL32" s="36"/>
      <c r="EXO32" s="36"/>
      <c r="EXP32" s="36"/>
      <c r="EXS32" s="36"/>
      <c r="EXT32" s="36"/>
      <c r="EXW32" s="36"/>
      <c r="EXX32" s="36"/>
      <c r="EYA32" s="36"/>
      <c r="EYB32" s="36"/>
      <c r="EYE32" s="36"/>
      <c r="EYF32" s="36"/>
      <c r="EYI32" s="36"/>
      <c r="EYJ32" s="36"/>
      <c r="EYM32" s="36"/>
      <c r="EYN32" s="36"/>
      <c r="EYQ32" s="36"/>
      <c r="EYR32" s="36"/>
      <c r="EYU32" s="36"/>
      <c r="EYV32" s="36"/>
      <c r="EYY32" s="36"/>
      <c r="EYZ32" s="36"/>
      <c r="EZC32" s="36"/>
      <c r="EZD32" s="36"/>
      <c r="EZG32" s="36"/>
      <c r="EZH32" s="36"/>
      <c r="EZK32" s="36"/>
      <c r="EZL32" s="36"/>
      <c r="EZO32" s="36"/>
      <c r="EZP32" s="36"/>
      <c r="EZS32" s="36"/>
      <c r="EZT32" s="36"/>
      <c r="EZW32" s="36"/>
      <c r="EZX32" s="36"/>
      <c r="FAA32" s="36"/>
      <c r="FAB32" s="36"/>
      <c r="FAE32" s="36"/>
      <c r="FAF32" s="36"/>
      <c r="FAI32" s="36"/>
      <c r="FAJ32" s="36"/>
      <c r="FAM32" s="36"/>
      <c r="FAN32" s="36"/>
      <c r="FAQ32" s="36"/>
      <c r="FAR32" s="36"/>
      <c r="FAU32" s="36"/>
      <c r="FAV32" s="36"/>
      <c r="FAY32" s="36"/>
      <c r="FAZ32" s="36"/>
      <c r="FBC32" s="36"/>
      <c r="FBD32" s="36"/>
      <c r="FBG32" s="36"/>
      <c r="FBH32" s="36"/>
      <c r="FBK32" s="36"/>
      <c r="FBL32" s="36"/>
      <c r="FBO32" s="36"/>
      <c r="FBP32" s="36"/>
      <c r="FBS32" s="36"/>
      <c r="FBT32" s="36"/>
      <c r="FBW32" s="36"/>
      <c r="FBX32" s="36"/>
      <c r="FCA32" s="36"/>
      <c r="FCB32" s="36"/>
      <c r="FCE32" s="36"/>
      <c r="FCF32" s="36"/>
      <c r="FCI32" s="36"/>
      <c r="FCJ32" s="36"/>
      <c r="FCM32" s="36"/>
      <c r="FCN32" s="36"/>
      <c r="FCQ32" s="36"/>
      <c r="FCR32" s="36"/>
      <c r="FCU32" s="36"/>
      <c r="FCV32" s="36"/>
      <c r="FCY32" s="36"/>
      <c r="FCZ32" s="36"/>
      <c r="FDC32" s="36"/>
      <c r="FDD32" s="36"/>
      <c r="FDG32" s="36"/>
      <c r="FDH32" s="36"/>
      <c r="FDK32" s="36"/>
      <c r="FDL32" s="36"/>
      <c r="FDO32" s="36"/>
      <c r="FDP32" s="36"/>
      <c r="FDS32" s="36"/>
      <c r="FDT32" s="36"/>
      <c r="FDW32" s="36"/>
      <c r="FDX32" s="36"/>
      <c r="FEA32" s="36"/>
      <c r="FEB32" s="36"/>
      <c r="FEE32" s="36"/>
      <c r="FEF32" s="36"/>
      <c r="FEI32" s="36"/>
      <c r="FEJ32" s="36"/>
      <c r="FEM32" s="36"/>
      <c r="FEN32" s="36"/>
      <c r="FEQ32" s="36"/>
      <c r="FER32" s="36"/>
      <c r="FEU32" s="36"/>
      <c r="FEV32" s="36"/>
      <c r="FEY32" s="36"/>
      <c r="FEZ32" s="36"/>
      <c r="FFC32" s="36"/>
      <c r="FFD32" s="36"/>
      <c r="FFG32" s="36"/>
      <c r="FFH32" s="36"/>
      <c r="FFK32" s="36"/>
      <c r="FFL32" s="36"/>
      <c r="FFO32" s="36"/>
      <c r="FFP32" s="36"/>
      <c r="FFS32" s="36"/>
      <c r="FFT32" s="36"/>
      <c r="FFW32" s="36"/>
      <c r="FFX32" s="36"/>
      <c r="FGA32" s="36"/>
      <c r="FGB32" s="36"/>
      <c r="FGE32" s="36"/>
      <c r="FGF32" s="36"/>
      <c r="FGI32" s="36"/>
      <c r="FGJ32" s="36"/>
      <c r="FGM32" s="36"/>
      <c r="FGN32" s="36"/>
      <c r="FGQ32" s="36"/>
      <c r="FGR32" s="36"/>
      <c r="FGU32" s="36"/>
      <c r="FGV32" s="36"/>
      <c r="FGY32" s="36"/>
      <c r="FGZ32" s="36"/>
      <c r="FHC32" s="36"/>
      <c r="FHD32" s="36"/>
      <c r="FHG32" s="36"/>
      <c r="FHH32" s="36"/>
      <c r="FHK32" s="36"/>
      <c r="FHL32" s="36"/>
      <c r="FHO32" s="36"/>
      <c r="FHP32" s="36"/>
      <c r="FHS32" s="36"/>
      <c r="FHT32" s="36"/>
      <c r="FHW32" s="36"/>
      <c r="FHX32" s="36"/>
      <c r="FIA32" s="36"/>
      <c r="FIB32" s="36"/>
      <c r="FIE32" s="36"/>
      <c r="FIF32" s="36"/>
      <c r="FII32" s="36"/>
      <c r="FIJ32" s="36"/>
      <c r="FIM32" s="36"/>
      <c r="FIN32" s="36"/>
      <c r="FIQ32" s="36"/>
      <c r="FIR32" s="36"/>
      <c r="FIU32" s="36"/>
      <c r="FIV32" s="36"/>
      <c r="FIY32" s="36"/>
      <c r="FIZ32" s="36"/>
      <c r="FJC32" s="36"/>
      <c r="FJD32" s="36"/>
      <c r="FJG32" s="36"/>
      <c r="FJH32" s="36"/>
      <c r="FJK32" s="36"/>
      <c r="FJL32" s="36"/>
      <c r="FJO32" s="36"/>
      <c r="FJP32" s="36"/>
      <c r="FJS32" s="36"/>
      <c r="FJT32" s="36"/>
      <c r="FJW32" s="36"/>
      <c r="FJX32" s="36"/>
      <c r="FKA32" s="36"/>
      <c r="FKB32" s="36"/>
      <c r="FKE32" s="36"/>
      <c r="FKF32" s="36"/>
      <c r="FKI32" s="36"/>
      <c r="FKJ32" s="36"/>
      <c r="FKM32" s="36"/>
      <c r="FKN32" s="36"/>
      <c r="FKQ32" s="36"/>
      <c r="FKR32" s="36"/>
      <c r="FKU32" s="36"/>
      <c r="FKV32" s="36"/>
      <c r="FKY32" s="36"/>
      <c r="FKZ32" s="36"/>
      <c r="FLC32" s="36"/>
      <c r="FLD32" s="36"/>
      <c r="FLG32" s="36"/>
      <c r="FLH32" s="36"/>
      <c r="FLK32" s="36"/>
      <c r="FLL32" s="36"/>
      <c r="FLO32" s="36"/>
      <c r="FLP32" s="36"/>
      <c r="FLS32" s="36"/>
      <c r="FLT32" s="36"/>
      <c r="FLW32" s="36"/>
      <c r="FLX32" s="36"/>
      <c r="FMA32" s="36"/>
      <c r="FMB32" s="36"/>
      <c r="FME32" s="36"/>
      <c r="FMF32" s="36"/>
      <c r="FMI32" s="36"/>
      <c r="FMJ32" s="36"/>
      <c r="FMM32" s="36"/>
      <c r="FMN32" s="36"/>
      <c r="FMQ32" s="36"/>
      <c r="FMR32" s="36"/>
      <c r="FMU32" s="36"/>
      <c r="FMV32" s="36"/>
      <c r="FMY32" s="36"/>
      <c r="FMZ32" s="36"/>
      <c r="FNC32" s="36"/>
      <c r="FND32" s="36"/>
      <c r="FNG32" s="36"/>
      <c r="FNH32" s="36"/>
      <c r="FNK32" s="36"/>
      <c r="FNL32" s="36"/>
      <c r="FNO32" s="36"/>
      <c r="FNP32" s="36"/>
      <c r="FNS32" s="36"/>
      <c r="FNT32" s="36"/>
      <c r="FNW32" s="36"/>
      <c r="FNX32" s="36"/>
      <c r="FOA32" s="36"/>
      <c r="FOB32" s="36"/>
      <c r="FOE32" s="36"/>
      <c r="FOF32" s="36"/>
      <c r="FOI32" s="36"/>
      <c r="FOJ32" s="36"/>
      <c r="FOM32" s="36"/>
      <c r="FON32" s="36"/>
      <c r="FOQ32" s="36"/>
      <c r="FOR32" s="36"/>
      <c r="FOU32" s="36"/>
      <c r="FOV32" s="36"/>
      <c r="FOY32" s="36"/>
      <c r="FOZ32" s="36"/>
      <c r="FPC32" s="36"/>
      <c r="FPD32" s="36"/>
      <c r="FPG32" s="36"/>
      <c r="FPH32" s="36"/>
      <c r="FPK32" s="36"/>
      <c r="FPL32" s="36"/>
      <c r="FPO32" s="36"/>
      <c r="FPP32" s="36"/>
      <c r="FPS32" s="36"/>
      <c r="FPT32" s="36"/>
      <c r="FPW32" s="36"/>
      <c r="FPX32" s="36"/>
      <c r="FQA32" s="36"/>
      <c r="FQB32" s="36"/>
      <c r="FQE32" s="36"/>
      <c r="FQF32" s="36"/>
      <c r="FQI32" s="36"/>
      <c r="FQJ32" s="36"/>
      <c r="FQM32" s="36"/>
      <c r="FQN32" s="36"/>
      <c r="FQQ32" s="36"/>
      <c r="FQR32" s="36"/>
      <c r="FQU32" s="36"/>
      <c r="FQV32" s="36"/>
      <c r="FQY32" s="36"/>
      <c r="FQZ32" s="36"/>
      <c r="FRC32" s="36"/>
      <c r="FRD32" s="36"/>
      <c r="FRG32" s="36"/>
      <c r="FRH32" s="36"/>
      <c r="FRK32" s="36"/>
      <c r="FRL32" s="36"/>
      <c r="FRO32" s="36"/>
      <c r="FRP32" s="36"/>
      <c r="FRS32" s="36"/>
      <c r="FRT32" s="36"/>
      <c r="FRW32" s="36"/>
      <c r="FRX32" s="36"/>
      <c r="FSA32" s="36"/>
      <c r="FSB32" s="36"/>
      <c r="FSE32" s="36"/>
      <c r="FSF32" s="36"/>
      <c r="FSI32" s="36"/>
      <c r="FSJ32" s="36"/>
      <c r="FSM32" s="36"/>
      <c r="FSN32" s="36"/>
      <c r="FSQ32" s="36"/>
      <c r="FSR32" s="36"/>
      <c r="FSU32" s="36"/>
      <c r="FSV32" s="36"/>
      <c r="FSY32" s="36"/>
      <c r="FSZ32" s="36"/>
      <c r="FTC32" s="36"/>
      <c r="FTD32" s="36"/>
      <c r="FTG32" s="36"/>
      <c r="FTH32" s="36"/>
      <c r="FTK32" s="36"/>
      <c r="FTL32" s="36"/>
      <c r="FTO32" s="36"/>
      <c r="FTP32" s="36"/>
      <c r="FTS32" s="36"/>
      <c r="FTT32" s="36"/>
      <c r="FTW32" s="36"/>
      <c r="FTX32" s="36"/>
      <c r="FUA32" s="36"/>
      <c r="FUB32" s="36"/>
      <c r="FUE32" s="36"/>
      <c r="FUF32" s="36"/>
      <c r="FUI32" s="36"/>
      <c r="FUJ32" s="36"/>
      <c r="FUM32" s="36"/>
      <c r="FUN32" s="36"/>
      <c r="FUQ32" s="36"/>
      <c r="FUR32" s="36"/>
      <c r="FUU32" s="36"/>
      <c r="FUV32" s="36"/>
      <c r="FUY32" s="36"/>
      <c r="FUZ32" s="36"/>
      <c r="FVC32" s="36"/>
      <c r="FVD32" s="36"/>
      <c r="FVG32" s="36"/>
      <c r="FVH32" s="36"/>
      <c r="FVK32" s="36"/>
      <c r="FVL32" s="36"/>
      <c r="FVO32" s="36"/>
      <c r="FVP32" s="36"/>
      <c r="FVS32" s="36"/>
      <c r="FVT32" s="36"/>
      <c r="FVW32" s="36"/>
      <c r="FVX32" s="36"/>
      <c r="FWA32" s="36"/>
      <c r="FWB32" s="36"/>
      <c r="FWE32" s="36"/>
      <c r="FWF32" s="36"/>
      <c r="FWI32" s="36"/>
      <c r="FWJ32" s="36"/>
      <c r="FWM32" s="36"/>
      <c r="FWN32" s="36"/>
      <c r="FWQ32" s="36"/>
      <c r="FWR32" s="36"/>
      <c r="FWU32" s="36"/>
      <c r="FWV32" s="36"/>
      <c r="FWY32" s="36"/>
      <c r="FWZ32" s="36"/>
      <c r="FXC32" s="36"/>
      <c r="FXD32" s="36"/>
      <c r="FXG32" s="36"/>
      <c r="FXH32" s="36"/>
      <c r="FXK32" s="36"/>
      <c r="FXL32" s="36"/>
      <c r="FXO32" s="36"/>
      <c r="FXP32" s="36"/>
      <c r="FXS32" s="36"/>
      <c r="FXT32" s="36"/>
      <c r="FXW32" s="36"/>
      <c r="FXX32" s="36"/>
      <c r="FYA32" s="36"/>
      <c r="FYB32" s="36"/>
      <c r="FYE32" s="36"/>
      <c r="FYF32" s="36"/>
      <c r="FYI32" s="36"/>
      <c r="FYJ32" s="36"/>
      <c r="FYM32" s="36"/>
      <c r="FYN32" s="36"/>
      <c r="FYQ32" s="36"/>
      <c r="FYR32" s="36"/>
      <c r="FYU32" s="36"/>
      <c r="FYV32" s="36"/>
      <c r="FYY32" s="36"/>
      <c r="FYZ32" s="36"/>
      <c r="FZC32" s="36"/>
      <c r="FZD32" s="36"/>
      <c r="FZG32" s="36"/>
      <c r="FZH32" s="36"/>
      <c r="FZK32" s="36"/>
      <c r="FZL32" s="36"/>
      <c r="FZO32" s="36"/>
      <c r="FZP32" s="36"/>
      <c r="FZS32" s="36"/>
      <c r="FZT32" s="36"/>
      <c r="FZW32" s="36"/>
      <c r="FZX32" s="36"/>
      <c r="GAA32" s="36"/>
      <c r="GAB32" s="36"/>
      <c r="GAE32" s="36"/>
      <c r="GAF32" s="36"/>
      <c r="GAI32" s="36"/>
      <c r="GAJ32" s="36"/>
      <c r="GAM32" s="36"/>
      <c r="GAN32" s="36"/>
      <c r="GAQ32" s="36"/>
      <c r="GAR32" s="36"/>
      <c r="GAU32" s="36"/>
      <c r="GAV32" s="36"/>
      <c r="GAY32" s="36"/>
      <c r="GAZ32" s="36"/>
      <c r="GBC32" s="36"/>
      <c r="GBD32" s="36"/>
      <c r="GBG32" s="36"/>
      <c r="GBH32" s="36"/>
      <c r="GBK32" s="36"/>
      <c r="GBL32" s="36"/>
      <c r="GBO32" s="36"/>
      <c r="GBP32" s="36"/>
      <c r="GBS32" s="36"/>
      <c r="GBT32" s="36"/>
      <c r="GBW32" s="36"/>
      <c r="GBX32" s="36"/>
      <c r="GCA32" s="36"/>
      <c r="GCB32" s="36"/>
      <c r="GCE32" s="36"/>
      <c r="GCF32" s="36"/>
      <c r="GCI32" s="36"/>
      <c r="GCJ32" s="36"/>
      <c r="GCM32" s="36"/>
      <c r="GCN32" s="36"/>
      <c r="GCQ32" s="36"/>
      <c r="GCR32" s="36"/>
      <c r="GCU32" s="36"/>
      <c r="GCV32" s="36"/>
      <c r="GCY32" s="36"/>
      <c r="GCZ32" s="36"/>
      <c r="GDC32" s="36"/>
      <c r="GDD32" s="36"/>
      <c r="GDG32" s="36"/>
      <c r="GDH32" s="36"/>
      <c r="GDK32" s="36"/>
      <c r="GDL32" s="36"/>
      <c r="GDO32" s="36"/>
      <c r="GDP32" s="36"/>
      <c r="GDS32" s="36"/>
      <c r="GDT32" s="36"/>
      <c r="GDW32" s="36"/>
      <c r="GDX32" s="36"/>
      <c r="GEA32" s="36"/>
      <c r="GEB32" s="36"/>
      <c r="GEE32" s="36"/>
      <c r="GEF32" s="36"/>
      <c r="GEI32" s="36"/>
      <c r="GEJ32" s="36"/>
      <c r="GEM32" s="36"/>
      <c r="GEN32" s="36"/>
      <c r="GEQ32" s="36"/>
      <c r="GER32" s="36"/>
      <c r="GEU32" s="36"/>
      <c r="GEV32" s="36"/>
      <c r="GEY32" s="36"/>
      <c r="GEZ32" s="36"/>
      <c r="GFC32" s="36"/>
      <c r="GFD32" s="36"/>
      <c r="GFG32" s="36"/>
      <c r="GFH32" s="36"/>
      <c r="GFK32" s="36"/>
      <c r="GFL32" s="36"/>
      <c r="GFO32" s="36"/>
      <c r="GFP32" s="36"/>
      <c r="GFS32" s="36"/>
      <c r="GFT32" s="36"/>
      <c r="GFW32" s="36"/>
      <c r="GFX32" s="36"/>
      <c r="GGA32" s="36"/>
      <c r="GGB32" s="36"/>
      <c r="GGE32" s="36"/>
      <c r="GGF32" s="36"/>
      <c r="GGI32" s="36"/>
      <c r="GGJ32" s="36"/>
      <c r="GGM32" s="36"/>
      <c r="GGN32" s="36"/>
      <c r="GGQ32" s="36"/>
      <c r="GGR32" s="36"/>
      <c r="GGU32" s="36"/>
      <c r="GGV32" s="36"/>
      <c r="GGY32" s="36"/>
      <c r="GGZ32" s="36"/>
      <c r="GHC32" s="36"/>
      <c r="GHD32" s="36"/>
      <c r="GHG32" s="36"/>
      <c r="GHH32" s="36"/>
      <c r="GHK32" s="36"/>
      <c r="GHL32" s="36"/>
      <c r="GHO32" s="36"/>
      <c r="GHP32" s="36"/>
      <c r="GHS32" s="36"/>
      <c r="GHT32" s="36"/>
      <c r="GHW32" s="36"/>
      <c r="GHX32" s="36"/>
      <c r="GIA32" s="36"/>
      <c r="GIB32" s="36"/>
      <c r="GIE32" s="36"/>
      <c r="GIF32" s="36"/>
      <c r="GII32" s="36"/>
      <c r="GIJ32" s="36"/>
      <c r="GIM32" s="36"/>
      <c r="GIN32" s="36"/>
      <c r="GIQ32" s="36"/>
      <c r="GIR32" s="36"/>
      <c r="GIU32" s="36"/>
      <c r="GIV32" s="36"/>
      <c r="GIY32" s="36"/>
      <c r="GIZ32" s="36"/>
      <c r="GJC32" s="36"/>
      <c r="GJD32" s="36"/>
      <c r="GJG32" s="36"/>
      <c r="GJH32" s="36"/>
      <c r="GJK32" s="36"/>
      <c r="GJL32" s="36"/>
      <c r="GJO32" s="36"/>
      <c r="GJP32" s="36"/>
      <c r="GJS32" s="36"/>
      <c r="GJT32" s="36"/>
      <c r="GJW32" s="36"/>
      <c r="GJX32" s="36"/>
      <c r="GKA32" s="36"/>
      <c r="GKB32" s="36"/>
      <c r="GKE32" s="36"/>
      <c r="GKF32" s="36"/>
      <c r="GKI32" s="36"/>
      <c r="GKJ32" s="36"/>
      <c r="GKM32" s="36"/>
      <c r="GKN32" s="36"/>
      <c r="GKQ32" s="36"/>
      <c r="GKR32" s="36"/>
      <c r="GKU32" s="36"/>
      <c r="GKV32" s="36"/>
      <c r="GKY32" s="36"/>
      <c r="GKZ32" s="36"/>
      <c r="GLC32" s="36"/>
      <c r="GLD32" s="36"/>
      <c r="GLG32" s="36"/>
      <c r="GLH32" s="36"/>
      <c r="GLK32" s="36"/>
      <c r="GLL32" s="36"/>
      <c r="GLO32" s="36"/>
      <c r="GLP32" s="36"/>
      <c r="GLS32" s="36"/>
      <c r="GLT32" s="36"/>
      <c r="GLW32" s="36"/>
      <c r="GLX32" s="36"/>
      <c r="GMA32" s="36"/>
      <c r="GMB32" s="36"/>
      <c r="GME32" s="36"/>
      <c r="GMF32" s="36"/>
      <c r="GMI32" s="36"/>
      <c r="GMJ32" s="36"/>
      <c r="GMM32" s="36"/>
      <c r="GMN32" s="36"/>
      <c r="GMQ32" s="36"/>
      <c r="GMR32" s="36"/>
      <c r="GMU32" s="36"/>
      <c r="GMV32" s="36"/>
      <c r="GMY32" s="36"/>
      <c r="GMZ32" s="36"/>
      <c r="GNC32" s="36"/>
      <c r="GND32" s="36"/>
      <c r="GNG32" s="36"/>
      <c r="GNH32" s="36"/>
      <c r="GNK32" s="36"/>
      <c r="GNL32" s="36"/>
      <c r="GNO32" s="36"/>
      <c r="GNP32" s="36"/>
      <c r="GNS32" s="36"/>
      <c r="GNT32" s="36"/>
      <c r="GNW32" s="36"/>
      <c r="GNX32" s="36"/>
      <c r="GOA32" s="36"/>
      <c r="GOB32" s="36"/>
      <c r="GOE32" s="36"/>
      <c r="GOF32" s="36"/>
      <c r="GOI32" s="36"/>
      <c r="GOJ32" s="36"/>
      <c r="GOM32" s="36"/>
      <c r="GON32" s="36"/>
      <c r="GOQ32" s="36"/>
      <c r="GOR32" s="36"/>
      <c r="GOU32" s="36"/>
      <c r="GOV32" s="36"/>
      <c r="GOY32" s="36"/>
      <c r="GOZ32" s="36"/>
      <c r="GPC32" s="36"/>
      <c r="GPD32" s="36"/>
      <c r="GPG32" s="36"/>
      <c r="GPH32" s="36"/>
      <c r="GPK32" s="36"/>
      <c r="GPL32" s="36"/>
      <c r="GPO32" s="36"/>
      <c r="GPP32" s="36"/>
      <c r="GPS32" s="36"/>
      <c r="GPT32" s="36"/>
      <c r="GPW32" s="36"/>
      <c r="GPX32" s="36"/>
      <c r="GQA32" s="36"/>
      <c r="GQB32" s="36"/>
      <c r="GQE32" s="36"/>
      <c r="GQF32" s="36"/>
      <c r="GQI32" s="36"/>
      <c r="GQJ32" s="36"/>
      <c r="GQM32" s="36"/>
      <c r="GQN32" s="36"/>
      <c r="GQQ32" s="36"/>
      <c r="GQR32" s="36"/>
      <c r="GQU32" s="36"/>
      <c r="GQV32" s="36"/>
      <c r="GQY32" s="36"/>
      <c r="GQZ32" s="36"/>
      <c r="GRC32" s="36"/>
      <c r="GRD32" s="36"/>
      <c r="GRG32" s="36"/>
      <c r="GRH32" s="36"/>
      <c r="GRK32" s="36"/>
      <c r="GRL32" s="36"/>
      <c r="GRO32" s="36"/>
      <c r="GRP32" s="36"/>
      <c r="GRS32" s="36"/>
      <c r="GRT32" s="36"/>
      <c r="GRW32" s="36"/>
      <c r="GRX32" s="36"/>
      <c r="GSA32" s="36"/>
      <c r="GSB32" s="36"/>
      <c r="GSE32" s="36"/>
      <c r="GSF32" s="36"/>
      <c r="GSI32" s="36"/>
      <c r="GSJ32" s="36"/>
      <c r="GSM32" s="36"/>
      <c r="GSN32" s="36"/>
      <c r="GSQ32" s="36"/>
      <c r="GSR32" s="36"/>
      <c r="GSU32" s="36"/>
      <c r="GSV32" s="36"/>
      <c r="GSY32" s="36"/>
      <c r="GSZ32" s="36"/>
      <c r="GTC32" s="36"/>
      <c r="GTD32" s="36"/>
      <c r="GTG32" s="36"/>
      <c r="GTH32" s="36"/>
      <c r="GTK32" s="36"/>
      <c r="GTL32" s="36"/>
      <c r="GTO32" s="36"/>
      <c r="GTP32" s="36"/>
      <c r="GTS32" s="36"/>
      <c r="GTT32" s="36"/>
      <c r="GTW32" s="36"/>
      <c r="GTX32" s="36"/>
      <c r="GUA32" s="36"/>
      <c r="GUB32" s="36"/>
      <c r="GUE32" s="36"/>
      <c r="GUF32" s="36"/>
      <c r="GUI32" s="36"/>
      <c r="GUJ32" s="36"/>
      <c r="GUM32" s="36"/>
      <c r="GUN32" s="36"/>
      <c r="GUQ32" s="36"/>
      <c r="GUR32" s="36"/>
      <c r="GUU32" s="36"/>
      <c r="GUV32" s="36"/>
      <c r="GUY32" s="36"/>
      <c r="GUZ32" s="36"/>
      <c r="GVC32" s="36"/>
      <c r="GVD32" s="36"/>
      <c r="GVG32" s="36"/>
      <c r="GVH32" s="36"/>
      <c r="GVK32" s="36"/>
      <c r="GVL32" s="36"/>
      <c r="GVO32" s="36"/>
      <c r="GVP32" s="36"/>
      <c r="GVS32" s="36"/>
      <c r="GVT32" s="36"/>
      <c r="GVW32" s="36"/>
      <c r="GVX32" s="36"/>
      <c r="GWA32" s="36"/>
      <c r="GWB32" s="36"/>
      <c r="GWE32" s="36"/>
      <c r="GWF32" s="36"/>
      <c r="GWI32" s="36"/>
      <c r="GWJ32" s="36"/>
      <c r="GWM32" s="36"/>
      <c r="GWN32" s="36"/>
      <c r="GWQ32" s="36"/>
      <c r="GWR32" s="36"/>
      <c r="GWU32" s="36"/>
      <c r="GWV32" s="36"/>
      <c r="GWY32" s="36"/>
      <c r="GWZ32" s="36"/>
      <c r="GXC32" s="36"/>
      <c r="GXD32" s="36"/>
      <c r="GXG32" s="36"/>
      <c r="GXH32" s="36"/>
      <c r="GXK32" s="36"/>
      <c r="GXL32" s="36"/>
      <c r="GXO32" s="36"/>
      <c r="GXP32" s="36"/>
      <c r="GXS32" s="36"/>
      <c r="GXT32" s="36"/>
      <c r="GXW32" s="36"/>
      <c r="GXX32" s="36"/>
      <c r="GYA32" s="36"/>
      <c r="GYB32" s="36"/>
      <c r="GYE32" s="36"/>
      <c r="GYF32" s="36"/>
      <c r="GYI32" s="36"/>
      <c r="GYJ32" s="36"/>
      <c r="GYM32" s="36"/>
      <c r="GYN32" s="36"/>
      <c r="GYQ32" s="36"/>
      <c r="GYR32" s="36"/>
      <c r="GYU32" s="36"/>
      <c r="GYV32" s="36"/>
      <c r="GYY32" s="36"/>
      <c r="GYZ32" s="36"/>
      <c r="GZC32" s="36"/>
      <c r="GZD32" s="36"/>
      <c r="GZG32" s="36"/>
      <c r="GZH32" s="36"/>
      <c r="GZK32" s="36"/>
      <c r="GZL32" s="36"/>
      <c r="GZO32" s="36"/>
      <c r="GZP32" s="36"/>
      <c r="GZS32" s="36"/>
      <c r="GZT32" s="36"/>
      <c r="GZW32" s="36"/>
      <c r="GZX32" s="36"/>
      <c r="HAA32" s="36"/>
      <c r="HAB32" s="36"/>
      <c r="HAE32" s="36"/>
      <c r="HAF32" s="36"/>
      <c r="HAI32" s="36"/>
      <c r="HAJ32" s="36"/>
      <c r="HAM32" s="36"/>
      <c r="HAN32" s="36"/>
      <c r="HAQ32" s="36"/>
      <c r="HAR32" s="36"/>
      <c r="HAU32" s="36"/>
      <c r="HAV32" s="36"/>
      <c r="HAY32" s="36"/>
      <c r="HAZ32" s="36"/>
      <c r="HBC32" s="36"/>
      <c r="HBD32" s="36"/>
      <c r="HBG32" s="36"/>
      <c r="HBH32" s="36"/>
      <c r="HBK32" s="36"/>
      <c r="HBL32" s="36"/>
      <c r="HBO32" s="36"/>
      <c r="HBP32" s="36"/>
      <c r="HBS32" s="36"/>
      <c r="HBT32" s="36"/>
      <c r="HBW32" s="36"/>
      <c r="HBX32" s="36"/>
      <c r="HCA32" s="36"/>
      <c r="HCB32" s="36"/>
      <c r="HCE32" s="36"/>
      <c r="HCF32" s="36"/>
      <c r="HCI32" s="36"/>
      <c r="HCJ32" s="36"/>
      <c r="HCM32" s="36"/>
      <c r="HCN32" s="36"/>
      <c r="HCQ32" s="36"/>
      <c r="HCR32" s="36"/>
      <c r="HCU32" s="36"/>
      <c r="HCV32" s="36"/>
      <c r="HCY32" s="36"/>
      <c r="HCZ32" s="36"/>
      <c r="HDC32" s="36"/>
      <c r="HDD32" s="36"/>
      <c r="HDG32" s="36"/>
      <c r="HDH32" s="36"/>
      <c r="HDK32" s="36"/>
      <c r="HDL32" s="36"/>
      <c r="HDO32" s="36"/>
      <c r="HDP32" s="36"/>
      <c r="HDS32" s="36"/>
      <c r="HDT32" s="36"/>
      <c r="HDW32" s="36"/>
      <c r="HDX32" s="36"/>
      <c r="HEA32" s="36"/>
      <c r="HEB32" s="36"/>
      <c r="HEE32" s="36"/>
      <c r="HEF32" s="36"/>
      <c r="HEI32" s="36"/>
      <c r="HEJ32" s="36"/>
      <c r="HEM32" s="36"/>
      <c r="HEN32" s="36"/>
      <c r="HEQ32" s="36"/>
      <c r="HER32" s="36"/>
      <c r="HEU32" s="36"/>
      <c r="HEV32" s="36"/>
      <c r="HEY32" s="36"/>
      <c r="HEZ32" s="36"/>
      <c r="HFC32" s="36"/>
      <c r="HFD32" s="36"/>
      <c r="HFG32" s="36"/>
      <c r="HFH32" s="36"/>
      <c r="HFK32" s="36"/>
      <c r="HFL32" s="36"/>
      <c r="HFO32" s="36"/>
      <c r="HFP32" s="36"/>
      <c r="HFS32" s="36"/>
      <c r="HFT32" s="36"/>
      <c r="HFW32" s="36"/>
      <c r="HFX32" s="36"/>
      <c r="HGA32" s="36"/>
      <c r="HGB32" s="36"/>
      <c r="HGE32" s="36"/>
      <c r="HGF32" s="36"/>
      <c r="HGI32" s="36"/>
      <c r="HGJ32" s="36"/>
      <c r="HGM32" s="36"/>
      <c r="HGN32" s="36"/>
      <c r="HGQ32" s="36"/>
      <c r="HGR32" s="36"/>
      <c r="HGU32" s="36"/>
      <c r="HGV32" s="36"/>
      <c r="HGY32" s="36"/>
      <c r="HGZ32" s="36"/>
      <c r="HHC32" s="36"/>
      <c r="HHD32" s="36"/>
      <c r="HHG32" s="36"/>
      <c r="HHH32" s="36"/>
      <c r="HHK32" s="36"/>
      <c r="HHL32" s="36"/>
      <c r="HHO32" s="36"/>
      <c r="HHP32" s="36"/>
      <c r="HHS32" s="36"/>
      <c r="HHT32" s="36"/>
      <c r="HHW32" s="36"/>
      <c r="HHX32" s="36"/>
      <c r="HIA32" s="36"/>
      <c r="HIB32" s="36"/>
      <c r="HIE32" s="36"/>
      <c r="HIF32" s="36"/>
      <c r="HII32" s="36"/>
      <c r="HIJ32" s="36"/>
      <c r="HIM32" s="36"/>
      <c r="HIN32" s="36"/>
      <c r="HIQ32" s="36"/>
      <c r="HIR32" s="36"/>
      <c r="HIU32" s="36"/>
      <c r="HIV32" s="36"/>
      <c r="HIY32" s="36"/>
      <c r="HIZ32" s="36"/>
      <c r="HJC32" s="36"/>
      <c r="HJD32" s="36"/>
      <c r="HJG32" s="36"/>
      <c r="HJH32" s="36"/>
      <c r="HJK32" s="36"/>
      <c r="HJL32" s="36"/>
      <c r="HJO32" s="36"/>
      <c r="HJP32" s="36"/>
      <c r="HJS32" s="36"/>
      <c r="HJT32" s="36"/>
      <c r="HJW32" s="36"/>
      <c r="HJX32" s="36"/>
      <c r="HKA32" s="36"/>
      <c r="HKB32" s="36"/>
      <c r="HKE32" s="36"/>
      <c r="HKF32" s="36"/>
      <c r="HKI32" s="36"/>
      <c r="HKJ32" s="36"/>
      <c r="HKM32" s="36"/>
      <c r="HKN32" s="36"/>
      <c r="HKQ32" s="36"/>
      <c r="HKR32" s="36"/>
      <c r="HKU32" s="36"/>
      <c r="HKV32" s="36"/>
      <c r="HKY32" s="36"/>
      <c r="HKZ32" s="36"/>
      <c r="HLC32" s="36"/>
      <c r="HLD32" s="36"/>
      <c r="HLG32" s="36"/>
      <c r="HLH32" s="36"/>
      <c r="HLK32" s="36"/>
      <c r="HLL32" s="36"/>
      <c r="HLO32" s="36"/>
      <c r="HLP32" s="36"/>
      <c r="HLS32" s="36"/>
      <c r="HLT32" s="36"/>
      <c r="HLW32" s="36"/>
      <c r="HLX32" s="36"/>
      <c r="HMA32" s="36"/>
      <c r="HMB32" s="36"/>
      <c r="HME32" s="36"/>
      <c r="HMF32" s="36"/>
      <c r="HMI32" s="36"/>
      <c r="HMJ32" s="36"/>
      <c r="HMM32" s="36"/>
      <c r="HMN32" s="36"/>
      <c r="HMQ32" s="36"/>
      <c r="HMR32" s="36"/>
      <c r="HMU32" s="36"/>
      <c r="HMV32" s="36"/>
      <c r="HMY32" s="36"/>
      <c r="HMZ32" s="36"/>
      <c r="HNC32" s="36"/>
      <c r="HND32" s="36"/>
      <c r="HNG32" s="36"/>
      <c r="HNH32" s="36"/>
      <c r="HNK32" s="36"/>
      <c r="HNL32" s="36"/>
      <c r="HNO32" s="36"/>
      <c r="HNP32" s="36"/>
      <c r="HNS32" s="36"/>
      <c r="HNT32" s="36"/>
      <c r="HNW32" s="36"/>
      <c r="HNX32" s="36"/>
      <c r="HOA32" s="36"/>
      <c r="HOB32" s="36"/>
      <c r="HOE32" s="36"/>
      <c r="HOF32" s="36"/>
      <c r="HOI32" s="36"/>
      <c r="HOJ32" s="36"/>
      <c r="HOM32" s="36"/>
      <c r="HON32" s="36"/>
      <c r="HOQ32" s="36"/>
      <c r="HOR32" s="36"/>
      <c r="HOU32" s="36"/>
      <c r="HOV32" s="36"/>
      <c r="HOY32" s="36"/>
      <c r="HOZ32" s="36"/>
      <c r="HPC32" s="36"/>
      <c r="HPD32" s="36"/>
      <c r="HPG32" s="36"/>
      <c r="HPH32" s="36"/>
      <c r="HPK32" s="36"/>
      <c r="HPL32" s="36"/>
      <c r="HPO32" s="36"/>
      <c r="HPP32" s="36"/>
      <c r="HPS32" s="36"/>
      <c r="HPT32" s="36"/>
      <c r="HPW32" s="36"/>
      <c r="HPX32" s="36"/>
      <c r="HQA32" s="36"/>
      <c r="HQB32" s="36"/>
      <c r="HQE32" s="36"/>
      <c r="HQF32" s="36"/>
      <c r="HQI32" s="36"/>
      <c r="HQJ32" s="36"/>
      <c r="HQM32" s="36"/>
      <c r="HQN32" s="36"/>
      <c r="HQQ32" s="36"/>
      <c r="HQR32" s="36"/>
      <c r="HQU32" s="36"/>
      <c r="HQV32" s="36"/>
      <c r="HQY32" s="36"/>
      <c r="HQZ32" s="36"/>
      <c r="HRC32" s="36"/>
      <c r="HRD32" s="36"/>
      <c r="HRG32" s="36"/>
      <c r="HRH32" s="36"/>
      <c r="HRK32" s="36"/>
      <c r="HRL32" s="36"/>
      <c r="HRO32" s="36"/>
      <c r="HRP32" s="36"/>
      <c r="HRS32" s="36"/>
      <c r="HRT32" s="36"/>
      <c r="HRW32" s="36"/>
      <c r="HRX32" s="36"/>
      <c r="HSA32" s="36"/>
      <c r="HSB32" s="36"/>
      <c r="HSE32" s="36"/>
      <c r="HSF32" s="36"/>
      <c r="HSI32" s="36"/>
      <c r="HSJ32" s="36"/>
      <c r="HSM32" s="36"/>
      <c r="HSN32" s="36"/>
      <c r="HSQ32" s="36"/>
      <c r="HSR32" s="36"/>
      <c r="HSU32" s="36"/>
      <c r="HSV32" s="36"/>
      <c r="HSY32" s="36"/>
      <c r="HSZ32" s="36"/>
      <c r="HTC32" s="36"/>
      <c r="HTD32" s="36"/>
      <c r="HTG32" s="36"/>
      <c r="HTH32" s="36"/>
      <c r="HTK32" s="36"/>
      <c r="HTL32" s="36"/>
      <c r="HTO32" s="36"/>
      <c r="HTP32" s="36"/>
      <c r="HTS32" s="36"/>
      <c r="HTT32" s="36"/>
      <c r="HTW32" s="36"/>
      <c r="HTX32" s="36"/>
      <c r="HUA32" s="36"/>
      <c r="HUB32" s="36"/>
      <c r="HUE32" s="36"/>
      <c r="HUF32" s="36"/>
      <c r="HUI32" s="36"/>
      <c r="HUJ32" s="36"/>
      <c r="HUM32" s="36"/>
      <c r="HUN32" s="36"/>
      <c r="HUQ32" s="36"/>
      <c r="HUR32" s="36"/>
      <c r="HUU32" s="36"/>
      <c r="HUV32" s="36"/>
      <c r="HUY32" s="36"/>
      <c r="HUZ32" s="36"/>
      <c r="HVC32" s="36"/>
      <c r="HVD32" s="36"/>
      <c r="HVG32" s="36"/>
      <c r="HVH32" s="36"/>
      <c r="HVK32" s="36"/>
      <c r="HVL32" s="36"/>
      <c r="HVO32" s="36"/>
      <c r="HVP32" s="36"/>
      <c r="HVS32" s="36"/>
      <c r="HVT32" s="36"/>
      <c r="HVW32" s="36"/>
      <c r="HVX32" s="36"/>
      <c r="HWA32" s="36"/>
      <c r="HWB32" s="36"/>
      <c r="HWE32" s="36"/>
      <c r="HWF32" s="36"/>
      <c r="HWI32" s="36"/>
      <c r="HWJ32" s="36"/>
      <c r="HWM32" s="36"/>
      <c r="HWN32" s="36"/>
      <c r="HWQ32" s="36"/>
      <c r="HWR32" s="36"/>
      <c r="HWU32" s="36"/>
      <c r="HWV32" s="36"/>
      <c r="HWY32" s="36"/>
      <c r="HWZ32" s="36"/>
      <c r="HXC32" s="36"/>
      <c r="HXD32" s="36"/>
      <c r="HXG32" s="36"/>
      <c r="HXH32" s="36"/>
      <c r="HXK32" s="36"/>
      <c r="HXL32" s="36"/>
      <c r="HXO32" s="36"/>
      <c r="HXP32" s="36"/>
      <c r="HXS32" s="36"/>
      <c r="HXT32" s="36"/>
      <c r="HXW32" s="36"/>
      <c r="HXX32" s="36"/>
      <c r="HYA32" s="36"/>
      <c r="HYB32" s="36"/>
      <c r="HYE32" s="36"/>
      <c r="HYF32" s="36"/>
      <c r="HYI32" s="36"/>
      <c r="HYJ32" s="36"/>
      <c r="HYM32" s="36"/>
      <c r="HYN32" s="36"/>
      <c r="HYQ32" s="36"/>
      <c r="HYR32" s="36"/>
      <c r="HYU32" s="36"/>
      <c r="HYV32" s="36"/>
      <c r="HYY32" s="36"/>
      <c r="HYZ32" s="36"/>
      <c r="HZC32" s="36"/>
      <c r="HZD32" s="36"/>
      <c r="HZG32" s="36"/>
      <c r="HZH32" s="36"/>
      <c r="HZK32" s="36"/>
      <c r="HZL32" s="36"/>
      <c r="HZO32" s="36"/>
      <c r="HZP32" s="36"/>
      <c r="HZS32" s="36"/>
      <c r="HZT32" s="36"/>
      <c r="HZW32" s="36"/>
      <c r="HZX32" s="36"/>
      <c r="IAA32" s="36"/>
      <c r="IAB32" s="36"/>
      <c r="IAE32" s="36"/>
      <c r="IAF32" s="36"/>
      <c r="IAI32" s="36"/>
      <c r="IAJ32" s="36"/>
      <c r="IAM32" s="36"/>
      <c r="IAN32" s="36"/>
      <c r="IAQ32" s="36"/>
      <c r="IAR32" s="36"/>
      <c r="IAU32" s="36"/>
      <c r="IAV32" s="36"/>
      <c r="IAY32" s="36"/>
      <c r="IAZ32" s="36"/>
      <c r="IBC32" s="36"/>
      <c r="IBD32" s="36"/>
      <c r="IBG32" s="36"/>
      <c r="IBH32" s="36"/>
      <c r="IBK32" s="36"/>
      <c r="IBL32" s="36"/>
      <c r="IBO32" s="36"/>
      <c r="IBP32" s="36"/>
      <c r="IBS32" s="36"/>
      <c r="IBT32" s="36"/>
      <c r="IBW32" s="36"/>
      <c r="IBX32" s="36"/>
      <c r="ICA32" s="36"/>
      <c r="ICB32" s="36"/>
      <c r="ICE32" s="36"/>
      <c r="ICF32" s="36"/>
      <c r="ICI32" s="36"/>
      <c r="ICJ32" s="36"/>
      <c r="ICM32" s="36"/>
      <c r="ICN32" s="36"/>
      <c r="ICQ32" s="36"/>
      <c r="ICR32" s="36"/>
      <c r="ICU32" s="36"/>
      <c r="ICV32" s="36"/>
      <c r="ICY32" s="36"/>
      <c r="ICZ32" s="36"/>
      <c r="IDC32" s="36"/>
      <c r="IDD32" s="36"/>
      <c r="IDG32" s="36"/>
      <c r="IDH32" s="36"/>
      <c r="IDK32" s="36"/>
      <c r="IDL32" s="36"/>
      <c r="IDO32" s="36"/>
      <c r="IDP32" s="36"/>
      <c r="IDS32" s="36"/>
      <c r="IDT32" s="36"/>
      <c r="IDW32" s="36"/>
      <c r="IDX32" s="36"/>
      <c r="IEA32" s="36"/>
      <c r="IEB32" s="36"/>
      <c r="IEE32" s="36"/>
      <c r="IEF32" s="36"/>
      <c r="IEI32" s="36"/>
      <c r="IEJ32" s="36"/>
      <c r="IEM32" s="36"/>
      <c r="IEN32" s="36"/>
      <c r="IEQ32" s="36"/>
      <c r="IER32" s="36"/>
      <c r="IEU32" s="36"/>
      <c r="IEV32" s="36"/>
      <c r="IEY32" s="36"/>
      <c r="IEZ32" s="36"/>
      <c r="IFC32" s="36"/>
      <c r="IFD32" s="36"/>
      <c r="IFG32" s="36"/>
      <c r="IFH32" s="36"/>
      <c r="IFK32" s="36"/>
      <c r="IFL32" s="36"/>
      <c r="IFO32" s="36"/>
      <c r="IFP32" s="36"/>
      <c r="IFS32" s="36"/>
      <c r="IFT32" s="36"/>
      <c r="IFW32" s="36"/>
      <c r="IFX32" s="36"/>
      <c r="IGA32" s="36"/>
      <c r="IGB32" s="36"/>
      <c r="IGE32" s="36"/>
      <c r="IGF32" s="36"/>
      <c r="IGI32" s="36"/>
      <c r="IGJ32" s="36"/>
      <c r="IGM32" s="36"/>
      <c r="IGN32" s="36"/>
      <c r="IGQ32" s="36"/>
      <c r="IGR32" s="36"/>
      <c r="IGU32" s="36"/>
      <c r="IGV32" s="36"/>
      <c r="IGY32" s="36"/>
      <c r="IGZ32" s="36"/>
      <c r="IHC32" s="36"/>
      <c r="IHD32" s="36"/>
      <c r="IHG32" s="36"/>
      <c r="IHH32" s="36"/>
      <c r="IHK32" s="36"/>
      <c r="IHL32" s="36"/>
      <c r="IHO32" s="36"/>
      <c r="IHP32" s="36"/>
      <c r="IHS32" s="36"/>
      <c r="IHT32" s="36"/>
      <c r="IHW32" s="36"/>
      <c r="IHX32" s="36"/>
      <c r="IIA32" s="36"/>
      <c r="IIB32" s="36"/>
      <c r="IIE32" s="36"/>
      <c r="IIF32" s="36"/>
      <c r="III32" s="36"/>
      <c r="IIJ32" s="36"/>
      <c r="IIM32" s="36"/>
      <c r="IIN32" s="36"/>
      <c r="IIQ32" s="36"/>
      <c r="IIR32" s="36"/>
      <c r="IIU32" s="36"/>
      <c r="IIV32" s="36"/>
      <c r="IIY32" s="36"/>
      <c r="IIZ32" s="36"/>
      <c r="IJC32" s="36"/>
      <c r="IJD32" s="36"/>
      <c r="IJG32" s="36"/>
      <c r="IJH32" s="36"/>
      <c r="IJK32" s="36"/>
      <c r="IJL32" s="36"/>
      <c r="IJO32" s="36"/>
      <c r="IJP32" s="36"/>
      <c r="IJS32" s="36"/>
      <c r="IJT32" s="36"/>
      <c r="IJW32" s="36"/>
      <c r="IJX32" s="36"/>
      <c r="IKA32" s="36"/>
      <c r="IKB32" s="36"/>
      <c r="IKE32" s="36"/>
      <c r="IKF32" s="36"/>
      <c r="IKI32" s="36"/>
      <c r="IKJ32" s="36"/>
      <c r="IKM32" s="36"/>
      <c r="IKN32" s="36"/>
      <c r="IKQ32" s="36"/>
      <c r="IKR32" s="36"/>
      <c r="IKU32" s="36"/>
      <c r="IKV32" s="36"/>
      <c r="IKY32" s="36"/>
      <c r="IKZ32" s="36"/>
      <c r="ILC32" s="36"/>
      <c r="ILD32" s="36"/>
      <c r="ILG32" s="36"/>
      <c r="ILH32" s="36"/>
      <c r="ILK32" s="36"/>
      <c r="ILL32" s="36"/>
      <c r="ILO32" s="36"/>
      <c r="ILP32" s="36"/>
      <c r="ILS32" s="36"/>
      <c r="ILT32" s="36"/>
      <c r="ILW32" s="36"/>
      <c r="ILX32" s="36"/>
      <c r="IMA32" s="36"/>
      <c r="IMB32" s="36"/>
      <c r="IME32" s="36"/>
      <c r="IMF32" s="36"/>
      <c r="IMI32" s="36"/>
      <c r="IMJ32" s="36"/>
      <c r="IMM32" s="36"/>
      <c r="IMN32" s="36"/>
      <c r="IMQ32" s="36"/>
      <c r="IMR32" s="36"/>
      <c r="IMU32" s="36"/>
      <c r="IMV32" s="36"/>
      <c r="IMY32" s="36"/>
      <c r="IMZ32" s="36"/>
      <c r="INC32" s="36"/>
      <c r="IND32" s="36"/>
      <c r="ING32" s="36"/>
      <c r="INH32" s="36"/>
      <c r="INK32" s="36"/>
      <c r="INL32" s="36"/>
      <c r="INO32" s="36"/>
      <c r="INP32" s="36"/>
      <c r="INS32" s="36"/>
      <c r="INT32" s="36"/>
      <c r="INW32" s="36"/>
      <c r="INX32" s="36"/>
      <c r="IOA32" s="36"/>
      <c r="IOB32" s="36"/>
      <c r="IOE32" s="36"/>
      <c r="IOF32" s="36"/>
      <c r="IOI32" s="36"/>
      <c r="IOJ32" s="36"/>
      <c r="IOM32" s="36"/>
      <c r="ION32" s="36"/>
      <c r="IOQ32" s="36"/>
      <c r="IOR32" s="36"/>
      <c r="IOU32" s="36"/>
      <c r="IOV32" s="36"/>
      <c r="IOY32" s="36"/>
      <c r="IOZ32" s="36"/>
      <c r="IPC32" s="36"/>
      <c r="IPD32" s="36"/>
      <c r="IPG32" s="36"/>
      <c r="IPH32" s="36"/>
      <c r="IPK32" s="36"/>
      <c r="IPL32" s="36"/>
      <c r="IPO32" s="36"/>
      <c r="IPP32" s="36"/>
      <c r="IPS32" s="36"/>
      <c r="IPT32" s="36"/>
      <c r="IPW32" s="36"/>
      <c r="IPX32" s="36"/>
      <c r="IQA32" s="36"/>
      <c r="IQB32" s="36"/>
      <c r="IQE32" s="36"/>
      <c r="IQF32" s="36"/>
      <c r="IQI32" s="36"/>
      <c r="IQJ32" s="36"/>
      <c r="IQM32" s="36"/>
      <c r="IQN32" s="36"/>
      <c r="IQQ32" s="36"/>
      <c r="IQR32" s="36"/>
      <c r="IQU32" s="36"/>
      <c r="IQV32" s="36"/>
      <c r="IQY32" s="36"/>
      <c r="IQZ32" s="36"/>
      <c r="IRC32" s="36"/>
      <c r="IRD32" s="36"/>
      <c r="IRG32" s="36"/>
      <c r="IRH32" s="36"/>
      <c r="IRK32" s="36"/>
      <c r="IRL32" s="36"/>
      <c r="IRO32" s="36"/>
      <c r="IRP32" s="36"/>
      <c r="IRS32" s="36"/>
      <c r="IRT32" s="36"/>
      <c r="IRW32" s="36"/>
      <c r="IRX32" s="36"/>
      <c r="ISA32" s="36"/>
      <c r="ISB32" s="36"/>
      <c r="ISE32" s="36"/>
      <c r="ISF32" s="36"/>
      <c r="ISI32" s="36"/>
      <c r="ISJ32" s="36"/>
      <c r="ISM32" s="36"/>
      <c r="ISN32" s="36"/>
      <c r="ISQ32" s="36"/>
      <c r="ISR32" s="36"/>
      <c r="ISU32" s="36"/>
      <c r="ISV32" s="36"/>
      <c r="ISY32" s="36"/>
      <c r="ISZ32" s="36"/>
      <c r="ITC32" s="36"/>
      <c r="ITD32" s="36"/>
      <c r="ITG32" s="36"/>
      <c r="ITH32" s="36"/>
      <c r="ITK32" s="36"/>
      <c r="ITL32" s="36"/>
      <c r="ITO32" s="36"/>
      <c r="ITP32" s="36"/>
      <c r="ITS32" s="36"/>
      <c r="ITT32" s="36"/>
      <c r="ITW32" s="36"/>
      <c r="ITX32" s="36"/>
      <c r="IUA32" s="36"/>
      <c r="IUB32" s="36"/>
      <c r="IUE32" s="36"/>
      <c r="IUF32" s="36"/>
      <c r="IUI32" s="36"/>
      <c r="IUJ32" s="36"/>
      <c r="IUM32" s="36"/>
      <c r="IUN32" s="36"/>
      <c r="IUQ32" s="36"/>
      <c r="IUR32" s="36"/>
      <c r="IUU32" s="36"/>
      <c r="IUV32" s="36"/>
      <c r="IUY32" s="36"/>
      <c r="IUZ32" s="36"/>
      <c r="IVC32" s="36"/>
      <c r="IVD32" s="36"/>
      <c r="IVG32" s="36"/>
      <c r="IVH32" s="36"/>
      <c r="IVK32" s="36"/>
      <c r="IVL32" s="36"/>
      <c r="IVO32" s="36"/>
      <c r="IVP32" s="36"/>
      <c r="IVS32" s="36"/>
      <c r="IVT32" s="36"/>
      <c r="IVW32" s="36"/>
      <c r="IVX32" s="36"/>
      <c r="IWA32" s="36"/>
      <c r="IWB32" s="36"/>
      <c r="IWE32" s="36"/>
      <c r="IWF32" s="36"/>
      <c r="IWI32" s="36"/>
      <c r="IWJ32" s="36"/>
      <c r="IWM32" s="36"/>
      <c r="IWN32" s="36"/>
      <c r="IWQ32" s="36"/>
      <c r="IWR32" s="36"/>
      <c r="IWU32" s="36"/>
      <c r="IWV32" s="36"/>
      <c r="IWY32" s="36"/>
      <c r="IWZ32" s="36"/>
      <c r="IXC32" s="36"/>
      <c r="IXD32" s="36"/>
      <c r="IXG32" s="36"/>
      <c r="IXH32" s="36"/>
      <c r="IXK32" s="36"/>
      <c r="IXL32" s="36"/>
      <c r="IXO32" s="36"/>
      <c r="IXP32" s="36"/>
      <c r="IXS32" s="36"/>
      <c r="IXT32" s="36"/>
      <c r="IXW32" s="36"/>
      <c r="IXX32" s="36"/>
      <c r="IYA32" s="36"/>
      <c r="IYB32" s="36"/>
      <c r="IYE32" s="36"/>
      <c r="IYF32" s="36"/>
      <c r="IYI32" s="36"/>
      <c r="IYJ32" s="36"/>
      <c r="IYM32" s="36"/>
      <c r="IYN32" s="36"/>
      <c r="IYQ32" s="36"/>
      <c r="IYR32" s="36"/>
      <c r="IYU32" s="36"/>
      <c r="IYV32" s="36"/>
      <c r="IYY32" s="36"/>
      <c r="IYZ32" s="36"/>
      <c r="IZC32" s="36"/>
      <c r="IZD32" s="36"/>
      <c r="IZG32" s="36"/>
      <c r="IZH32" s="36"/>
      <c r="IZK32" s="36"/>
      <c r="IZL32" s="36"/>
      <c r="IZO32" s="36"/>
      <c r="IZP32" s="36"/>
      <c r="IZS32" s="36"/>
      <c r="IZT32" s="36"/>
      <c r="IZW32" s="36"/>
      <c r="IZX32" s="36"/>
      <c r="JAA32" s="36"/>
      <c r="JAB32" s="36"/>
      <c r="JAE32" s="36"/>
      <c r="JAF32" s="36"/>
      <c r="JAI32" s="36"/>
      <c r="JAJ32" s="36"/>
      <c r="JAM32" s="36"/>
      <c r="JAN32" s="36"/>
      <c r="JAQ32" s="36"/>
      <c r="JAR32" s="36"/>
      <c r="JAU32" s="36"/>
      <c r="JAV32" s="36"/>
      <c r="JAY32" s="36"/>
      <c r="JAZ32" s="36"/>
      <c r="JBC32" s="36"/>
      <c r="JBD32" s="36"/>
      <c r="JBG32" s="36"/>
      <c r="JBH32" s="36"/>
      <c r="JBK32" s="36"/>
      <c r="JBL32" s="36"/>
      <c r="JBO32" s="36"/>
      <c r="JBP32" s="36"/>
      <c r="JBS32" s="36"/>
      <c r="JBT32" s="36"/>
      <c r="JBW32" s="36"/>
      <c r="JBX32" s="36"/>
      <c r="JCA32" s="36"/>
      <c r="JCB32" s="36"/>
      <c r="JCE32" s="36"/>
      <c r="JCF32" s="36"/>
      <c r="JCI32" s="36"/>
      <c r="JCJ32" s="36"/>
      <c r="JCM32" s="36"/>
      <c r="JCN32" s="36"/>
      <c r="JCQ32" s="36"/>
      <c r="JCR32" s="36"/>
      <c r="JCU32" s="36"/>
      <c r="JCV32" s="36"/>
      <c r="JCY32" s="36"/>
      <c r="JCZ32" s="36"/>
      <c r="JDC32" s="36"/>
      <c r="JDD32" s="36"/>
      <c r="JDG32" s="36"/>
      <c r="JDH32" s="36"/>
      <c r="JDK32" s="36"/>
      <c r="JDL32" s="36"/>
      <c r="JDO32" s="36"/>
      <c r="JDP32" s="36"/>
      <c r="JDS32" s="36"/>
      <c r="JDT32" s="36"/>
      <c r="JDW32" s="36"/>
      <c r="JDX32" s="36"/>
      <c r="JEA32" s="36"/>
      <c r="JEB32" s="36"/>
      <c r="JEE32" s="36"/>
      <c r="JEF32" s="36"/>
      <c r="JEI32" s="36"/>
      <c r="JEJ32" s="36"/>
      <c r="JEM32" s="36"/>
      <c r="JEN32" s="36"/>
      <c r="JEQ32" s="36"/>
      <c r="JER32" s="36"/>
      <c r="JEU32" s="36"/>
      <c r="JEV32" s="36"/>
      <c r="JEY32" s="36"/>
      <c r="JEZ32" s="36"/>
      <c r="JFC32" s="36"/>
      <c r="JFD32" s="36"/>
      <c r="JFG32" s="36"/>
      <c r="JFH32" s="36"/>
      <c r="JFK32" s="36"/>
      <c r="JFL32" s="36"/>
      <c r="JFO32" s="36"/>
      <c r="JFP32" s="36"/>
      <c r="JFS32" s="36"/>
      <c r="JFT32" s="36"/>
      <c r="JFW32" s="36"/>
      <c r="JFX32" s="36"/>
      <c r="JGA32" s="36"/>
      <c r="JGB32" s="36"/>
      <c r="JGE32" s="36"/>
      <c r="JGF32" s="36"/>
      <c r="JGI32" s="36"/>
      <c r="JGJ32" s="36"/>
      <c r="JGM32" s="36"/>
      <c r="JGN32" s="36"/>
      <c r="JGQ32" s="36"/>
      <c r="JGR32" s="36"/>
      <c r="JGU32" s="36"/>
      <c r="JGV32" s="36"/>
      <c r="JGY32" s="36"/>
      <c r="JGZ32" s="36"/>
      <c r="JHC32" s="36"/>
      <c r="JHD32" s="36"/>
      <c r="JHG32" s="36"/>
      <c r="JHH32" s="36"/>
      <c r="JHK32" s="36"/>
      <c r="JHL32" s="36"/>
      <c r="JHO32" s="36"/>
      <c r="JHP32" s="36"/>
      <c r="JHS32" s="36"/>
      <c r="JHT32" s="36"/>
      <c r="JHW32" s="36"/>
      <c r="JHX32" s="36"/>
      <c r="JIA32" s="36"/>
      <c r="JIB32" s="36"/>
      <c r="JIE32" s="36"/>
      <c r="JIF32" s="36"/>
      <c r="JII32" s="36"/>
      <c r="JIJ32" s="36"/>
      <c r="JIM32" s="36"/>
      <c r="JIN32" s="36"/>
      <c r="JIQ32" s="36"/>
      <c r="JIR32" s="36"/>
      <c r="JIU32" s="36"/>
      <c r="JIV32" s="36"/>
      <c r="JIY32" s="36"/>
      <c r="JIZ32" s="36"/>
      <c r="JJC32" s="36"/>
      <c r="JJD32" s="36"/>
      <c r="JJG32" s="36"/>
      <c r="JJH32" s="36"/>
      <c r="JJK32" s="36"/>
      <c r="JJL32" s="36"/>
      <c r="JJO32" s="36"/>
      <c r="JJP32" s="36"/>
      <c r="JJS32" s="36"/>
      <c r="JJT32" s="36"/>
      <c r="JJW32" s="36"/>
      <c r="JJX32" s="36"/>
      <c r="JKA32" s="36"/>
      <c r="JKB32" s="36"/>
      <c r="JKE32" s="36"/>
      <c r="JKF32" s="36"/>
      <c r="JKI32" s="36"/>
      <c r="JKJ32" s="36"/>
      <c r="JKM32" s="36"/>
      <c r="JKN32" s="36"/>
      <c r="JKQ32" s="36"/>
      <c r="JKR32" s="36"/>
      <c r="JKU32" s="36"/>
      <c r="JKV32" s="36"/>
      <c r="JKY32" s="36"/>
      <c r="JKZ32" s="36"/>
      <c r="JLC32" s="36"/>
      <c r="JLD32" s="36"/>
      <c r="JLG32" s="36"/>
      <c r="JLH32" s="36"/>
      <c r="JLK32" s="36"/>
      <c r="JLL32" s="36"/>
      <c r="JLO32" s="36"/>
      <c r="JLP32" s="36"/>
      <c r="JLS32" s="36"/>
      <c r="JLT32" s="36"/>
      <c r="JLW32" s="36"/>
      <c r="JLX32" s="36"/>
      <c r="JMA32" s="36"/>
      <c r="JMB32" s="36"/>
      <c r="JME32" s="36"/>
      <c r="JMF32" s="36"/>
      <c r="JMI32" s="36"/>
      <c r="JMJ32" s="36"/>
      <c r="JMM32" s="36"/>
      <c r="JMN32" s="36"/>
      <c r="JMQ32" s="36"/>
      <c r="JMR32" s="36"/>
      <c r="JMU32" s="36"/>
      <c r="JMV32" s="36"/>
      <c r="JMY32" s="36"/>
      <c r="JMZ32" s="36"/>
      <c r="JNC32" s="36"/>
      <c r="JND32" s="36"/>
      <c r="JNG32" s="36"/>
      <c r="JNH32" s="36"/>
      <c r="JNK32" s="36"/>
      <c r="JNL32" s="36"/>
      <c r="JNO32" s="36"/>
      <c r="JNP32" s="36"/>
      <c r="JNS32" s="36"/>
      <c r="JNT32" s="36"/>
      <c r="JNW32" s="36"/>
      <c r="JNX32" s="36"/>
      <c r="JOA32" s="36"/>
      <c r="JOB32" s="36"/>
      <c r="JOE32" s="36"/>
      <c r="JOF32" s="36"/>
      <c r="JOI32" s="36"/>
      <c r="JOJ32" s="36"/>
      <c r="JOM32" s="36"/>
      <c r="JON32" s="36"/>
      <c r="JOQ32" s="36"/>
      <c r="JOR32" s="36"/>
      <c r="JOU32" s="36"/>
      <c r="JOV32" s="36"/>
      <c r="JOY32" s="36"/>
      <c r="JOZ32" s="36"/>
      <c r="JPC32" s="36"/>
      <c r="JPD32" s="36"/>
      <c r="JPG32" s="36"/>
      <c r="JPH32" s="36"/>
      <c r="JPK32" s="36"/>
      <c r="JPL32" s="36"/>
      <c r="JPO32" s="36"/>
      <c r="JPP32" s="36"/>
      <c r="JPS32" s="36"/>
      <c r="JPT32" s="36"/>
      <c r="JPW32" s="36"/>
      <c r="JPX32" s="36"/>
      <c r="JQA32" s="36"/>
      <c r="JQB32" s="36"/>
      <c r="JQE32" s="36"/>
      <c r="JQF32" s="36"/>
      <c r="JQI32" s="36"/>
      <c r="JQJ32" s="36"/>
      <c r="JQM32" s="36"/>
      <c r="JQN32" s="36"/>
      <c r="JQQ32" s="36"/>
      <c r="JQR32" s="36"/>
      <c r="JQU32" s="36"/>
      <c r="JQV32" s="36"/>
      <c r="JQY32" s="36"/>
      <c r="JQZ32" s="36"/>
      <c r="JRC32" s="36"/>
      <c r="JRD32" s="36"/>
      <c r="JRG32" s="36"/>
      <c r="JRH32" s="36"/>
      <c r="JRK32" s="36"/>
      <c r="JRL32" s="36"/>
      <c r="JRO32" s="36"/>
      <c r="JRP32" s="36"/>
      <c r="JRS32" s="36"/>
      <c r="JRT32" s="36"/>
      <c r="JRW32" s="36"/>
      <c r="JRX32" s="36"/>
      <c r="JSA32" s="36"/>
      <c r="JSB32" s="36"/>
      <c r="JSE32" s="36"/>
      <c r="JSF32" s="36"/>
      <c r="JSI32" s="36"/>
      <c r="JSJ32" s="36"/>
      <c r="JSM32" s="36"/>
      <c r="JSN32" s="36"/>
      <c r="JSQ32" s="36"/>
      <c r="JSR32" s="36"/>
      <c r="JSU32" s="36"/>
      <c r="JSV32" s="36"/>
      <c r="JSY32" s="36"/>
      <c r="JSZ32" s="36"/>
      <c r="JTC32" s="36"/>
      <c r="JTD32" s="36"/>
      <c r="JTG32" s="36"/>
      <c r="JTH32" s="36"/>
      <c r="JTK32" s="36"/>
      <c r="JTL32" s="36"/>
      <c r="JTO32" s="36"/>
      <c r="JTP32" s="36"/>
      <c r="JTS32" s="36"/>
      <c r="JTT32" s="36"/>
      <c r="JTW32" s="36"/>
      <c r="JTX32" s="36"/>
      <c r="JUA32" s="36"/>
      <c r="JUB32" s="36"/>
      <c r="JUE32" s="36"/>
      <c r="JUF32" s="36"/>
      <c r="JUI32" s="36"/>
      <c r="JUJ32" s="36"/>
      <c r="JUM32" s="36"/>
      <c r="JUN32" s="36"/>
      <c r="JUQ32" s="36"/>
      <c r="JUR32" s="36"/>
      <c r="JUU32" s="36"/>
      <c r="JUV32" s="36"/>
      <c r="JUY32" s="36"/>
      <c r="JUZ32" s="36"/>
      <c r="JVC32" s="36"/>
      <c r="JVD32" s="36"/>
      <c r="JVG32" s="36"/>
      <c r="JVH32" s="36"/>
      <c r="JVK32" s="36"/>
      <c r="JVL32" s="36"/>
      <c r="JVO32" s="36"/>
      <c r="JVP32" s="36"/>
      <c r="JVS32" s="36"/>
      <c r="JVT32" s="36"/>
      <c r="JVW32" s="36"/>
      <c r="JVX32" s="36"/>
      <c r="JWA32" s="36"/>
      <c r="JWB32" s="36"/>
      <c r="JWE32" s="36"/>
      <c r="JWF32" s="36"/>
      <c r="JWI32" s="36"/>
      <c r="JWJ32" s="36"/>
      <c r="JWM32" s="36"/>
      <c r="JWN32" s="36"/>
      <c r="JWQ32" s="36"/>
      <c r="JWR32" s="36"/>
      <c r="JWU32" s="36"/>
      <c r="JWV32" s="36"/>
      <c r="JWY32" s="36"/>
      <c r="JWZ32" s="36"/>
      <c r="JXC32" s="36"/>
      <c r="JXD32" s="36"/>
      <c r="JXG32" s="36"/>
      <c r="JXH32" s="36"/>
      <c r="JXK32" s="36"/>
      <c r="JXL32" s="36"/>
      <c r="JXO32" s="36"/>
      <c r="JXP32" s="36"/>
      <c r="JXS32" s="36"/>
      <c r="JXT32" s="36"/>
      <c r="JXW32" s="36"/>
      <c r="JXX32" s="36"/>
      <c r="JYA32" s="36"/>
      <c r="JYB32" s="36"/>
      <c r="JYE32" s="36"/>
      <c r="JYF32" s="36"/>
      <c r="JYI32" s="36"/>
      <c r="JYJ32" s="36"/>
      <c r="JYM32" s="36"/>
      <c r="JYN32" s="36"/>
      <c r="JYQ32" s="36"/>
      <c r="JYR32" s="36"/>
      <c r="JYU32" s="36"/>
      <c r="JYV32" s="36"/>
      <c r="JYY32" s="36"/>
      <c r="JYZ32" s="36"/>
      <c r="JZC32" s="36"/>
      <c r="JZD32" s="36"/>
      <c r="JZG32" s="36"/>
      <c r="JZH32" s="36"/>
      <c r="JZK32" s="36"/>
      <c r="JZL32" s="36"/>
      <c r="JZO32" s="36"/>
      <c r="JZP32" s="36"/>
      <c r="JZS32" s="36"/>
      <c r="JZT32" s="36"/>
      <c r="JZW32" s="36"/>
      <c r="JZX32" s="36"/>
      <c r="KAA32" s="36"/>
      <c r="KAB32" s="36"/>
      <c r="KAE32" s="36"/>
      <c r="KAF32" s="36"/>
      <c r="KAI32" s="36"/>
      <c r="KAJ32" s="36"/>
      <c r="KAM32" s="36"/>
      <c r="KAN32" s="36"/>
      <c r="KAQ32" s="36"/>
      <c r="KAR32" s="36"/>
      <c r="KAU32" s="36"/>
      <c r="KAV32" s="36"/>
      <c r="KAY32" s="36"/>
      <c r="KAZ32" s="36"/>
      <c r="KBC32" s="36"/>
      <c r="KBD32" s="36"/>
      <c r="KBG32" s="36"/>
      <c r="KBH32" s="36"/>
      <c r="KBK32" s="36"/>
      <c r="KBL32" s="36"/>
      <c r="KBO32" s="36"/>
      <c r="KBP32" s="36"/>
      <c r="KBS32" s="36"/>
      <c r="KBT32" s="36"/>
      <c r="KBW32" s="36"/>
      <c r="KBX32" s="36"/>
      <c r="KCA32" s="36"/>
      <c r="KCB32" s="36"/>
      <c r="KCE32" s="36"/>
      <c r="KCF32" s="36"/>
      <c r="KCI32" s="36"/>
      <c r="KCJ32" s="36"/>
      <c r="KCM32" s="36"/>
      <c r="KCN32" s="36"/>
      <c r="KCQ32" s="36"/>
      <c r="KCR32" s="36"/>
      <c r="KCU32" s="36"/>
      <c r="KCV32" s="36"/>
      <c r="KCY32" s="36"/>
      <c r="KCZ32" s="36"/>
      <c r="KDC32" s="36"/>
      <c r="KDD32" s="36"/>
      <c r="KDG32" s="36"/>
      <c r="KDH32" s="36"/>
      <c r="KDK32" s="36"/>
      <c r="KDL32" s="36"/>
      <c r="KDO32" s="36"/>
      <c r="KDP32" s="36"/>
      <c r="KDS32" s="36"/>
      <c r="KDT32" s="36"/>
      <c r="KDW32" s="36"/>
      <c r="KDX32" s="36"/>
      <c r="KEA32" s="36"/>
      <c r="KEB32" s="36"/>
      <c r="KEE32" s="36"/>
      <c r="KEF32" s="36"/>
      <c r="KEI32" s="36"/>
      <c r="KEJ32" s="36"/>
      <c r="KEM32" s="36"/>
      <c r="KEN32" s="36"/>
      <c r="KEQ32" s="36"/>
      <c r="KER32" s="36"/>
      <c r="KEU32" s="36"/>
      <c r="KEV32" s="36"/>
      <c r="KEY32" s="36"/>
      <c r="KEZ32" s="36"/>
      <c r="KFC32" s="36"/>
      <c r="KFD32" s="36"/>
      <c r="KFG32" s="36"/>
      <c r="KFH32" s="36"/>
      <c r="KFK32" s="36"/>
      <c r="KFL32" s="36"/>
      <c r="KFO32" s="36"/>
      <c r="KFP32" s="36"/>
      <c r="KFS32" s="36"/>
      <c r="KFT32" s="36"/>
      <c r="KFW32" s="36"/>
      <c r="KFX32" s="36"/>
      <c r="KGA32" s="36"/>
      <c r="KGB32" s="36"/>
      <c r="KGE32" s="36"/>
      <c r="KGF32" s="36"/>
      <c r="KGI32" s="36"/>
      <c r="KGJ32" s="36"/>
      <c r="KGM32" s="36"/>
      <c r="KGN32" s="36"/>
      <c r="KGQ32" s="36"/>
      <c r="KGR32" s="36"/>
      <c r="KGU32" s="36"/>
      <c r="KGV32" s="36"/>
      <c r="KGY32" s="36"/>
      <c r="KGZ32" s="36"/>
      <c r="KHC32" s="36"/>
      <c r="KHD32" s="36"/>
      <c r="KHG32" s="36"/>
      <c r="KHH32" s="36"/>
      <c r="KHK32" s="36"/>
      <c r="KHL32" s="36"/>
      <c r="KHO32" s="36"/>
      <c r="KHP32" s="36"/>
      <c r="KHS32" s="36"/>
      <c r="KHT32" s="36"/>
      <c r="KHW32" s="36"/>
      <c r="KHX32" s="36"/>
      <c r="KIA32" s="36"/>
      <c r="KIB32" s="36"/>
      <c r="KIE32" s="36"/>
      <c r="KIF32" s="36"/>
      <c r="KII32" s="36"/>
      <c r="KIJ32" s="36"/>
      <c r="KIM32" s="36"/>
      <c r="KIN32" s="36"/>
      <c r="KIQ32" s="36"/>
      <c r="KIR32" s="36"/>
      <c r="KIU32" s="36"/>
      <c r="KIV32" s="36"/>
      <c r="KIY32" s="36"/>
      <c r="KIZ32" s="36"/>
      <c r="KJC32" s="36"/>
      <c r="KJD32" s="36"/>
      <c r="KJG32" s="36"/>
      <c r="KJH32" s="36"/>
      <c r="KJK32" s="36"/>
      <c r="KJL32" s="36"/>
      <c r="KJO32" s="36"/>
      <c r="KJP32" s="36"/>
      <c r="KJS32" s="36"/>
      <c r="KJT32" s="36"/>
      <c r="KJW32" s="36"/>
      <c r="KJX32" s="36"/>
      <c r="KKA32" s="36"/>
      <c r="KKB32" s="36"/>
      <c r="KKE32" s="36"/>
      <c r="KKF32" s="36"/>
      <c r="KKI32" s="36"/>
      <c r="KKJ32" s="36"/>
      <c r="KKM32" s="36"/>
      <c r="KKN32" s="36"/>
      <c r="KKQ32" s="36"/>
      <c r="KKR32" s="36"/>
      <c r="KKU32" s="36"/>
      <c r="KKV32" s="36"/>
      <c r="KKY32" s="36"/>
      <c r="KKZ32" s="36"/>
      <c r="KLC32" s="36"/>
      <c r="KLD32" s="36"/>
      <c r="KLG32" s="36"/>
      <c r="KLH32" s="36"/>
      <c r="KLK32" s="36"/>
      <c r="KLL32" s="36"/>
      <c r="KLO32" s="36"/>
      <c r="KLP32" s="36"/>
      <c r="KLS32" s="36"/>
      <c r="KLT32" s="36"/>
      <c r="KLW32" s="36"/>
      <c r="KLX32" s="36"/>
      <c r="KMA32" s="36"/>
      <c r="KMB32" s="36"/>
      <c r="KME32" s="36"/>
      <c r="KMF32" s="36"/>
      <c r="KMI32" s="36"/>
      <c r="KMJ32" s="36"/>
      <c r="KMM32" s="36"/>
      <c r="KMN32" s="36"/>
      <c r="KMQ32" s="36"/>
      <c r="KMR32" s="36"/>
      <c r="KMU32" s="36"/>
      <c r="KMV32" s="36"/>
      <c r="KMY32" s="36"/>
      <c r="KMZ32" s="36"/>
      <c r="KNC32" s="36"/>
      <c r="KND32" s="36"/>
      <c r="KNG32" s="36"/>
      <c r="KNH32" s="36"/>
      <c r="KNK32" s="36"/>
      <c r="KNL32" s="36"/>
      <c r="KNO32" s="36"/>
      <c r="KNP32" s="36"/>
      <c r="KNS32" s="36"/>
      <c r="KNT32" s="36"/>
      <c r="KNW32" s="36"/>
      <c r="KNX32" s="36"/>
      <c r="KOA32" s="36"/>
      <c r="KOB32" s="36"/>
      <c r="KOE32" s="36"/>
      <c r="KOF32" s="36"/>
      <c r="KOI32" s="36"/>
      <c r="KOJ32" s="36"/>
      <c r="KOM32" s="36"/>
      <c r="KON32" s="36"/>
      <c r="KOQ32" s="36"/>
      <c r="KOR32" s="36"/>
      <c r="KOU32" s="36"/>
      <c r="KOV32" s="36"/>
      <c r="KOY32" s="36"/>
      <c r="KOZ32" s="36"/>
      <c r="KPC32" s="36"/>
      <c r="KPD32" s="36"/>
      <c r="KPG32" s="36"/>
      <c r="KPH32" s="36"/>
      <c r="KPK32" s="36"/>
      <c r="KPL32" s="36"/>
      <c r="KPO32" s="36"/>
      <c r="KPP32" s="36"/>
      <c r="KPS32" s="36"/>
      <c r="KPT32" s="36"/>
      <c r="KPW32" s="36"/>
      <c r="KPX32" s="36"/>
      <c r="KQA32" s="36"/>
      <c r="KQB32" s="36"/>
      <c r="KQE32" s="36"/>
      <c r="KQF32" s="36"/>
      <c r="KQI32" s="36"/>
      <c r="KQJ32" s="36"/>
      <c r="KQM32" s="36"/>
      <c r="KQN32" s="36"/>
      <c r="KQQ32" s="36"/>
      <c r="KQR32" s="36"/>
      <c r="KQU32" s="36"/>
      <c r="KQV32" s="36"/>
      <c r="KQY32" s="36"/>
      <c r="KQZ32" s="36"/>
      <c r="KRC32" s="36"/>
      <c r="KRD32" s="36"/>
      <c r="KRG32" s="36"/>
      <c r="KRH32" s="36"/>
      <c r="KRK32" s="36"/>
      <c r="KRL32" s="36"/>
      <c r="KRO32" s="36"/>
      <c r="KRP32" s="36"/>
      <c r="KRS32" s="36"/>
      <c r="KRT32" s="36"/>
      <c r="KRW32" s="36"/>
      <c r="KRX32" s="36"/>
      <c r="KSA32" s="36"/>
      <c r="KSB32" s="36"/>
      <c r="KSE32" s="36"/>
      <c r="KSF32" s="36"/>
      <c r="KSI32" s="36"/>
      <c r="KSJ32" s="36"/>
      <c r="KSM32" s="36"/>
      <c r="KSN32" s="36"/>
      <c r="KSQ32" s="36"/>
      <c r="KSR32" s="36"/>
      <c r="KSU32" s="36"/>
      <c r="KSV32" s="36"/>
      <c r="KSY32" s="36"/>
      <c r="KSZ32" s="36"/>
      <c r="KTC32" s="36"/>
      <c r="KTD32" s="36"/>
      <c r="KTG32" s="36"/>
      <c r="KTH32" s="36"/>
      <c r="KTK32" s="36"/>
      <c r="KTL32" s="36"/>
      <c r="KTO32" s="36"/>
      <c r="KTP32" s="36"/>
      <c r="KTS32" s="36"/>
      <c r="KTT32" s="36"/>
      <c r="KTW32" s="36"/>
      <c r="KTX32" s="36"/>
      <c r="KUA32" s="36"/>
      <c r="KUB32" s="36"/>
      <c r="KUE32" s="36"/>
      <c r="KUF32" s="36"/>
      <c r="KUI32" s="36"/>
      <c r="KUJ32" s="36"/>
      <c r="KUM32" s="36"/>
      <c r="KUN32" s="36"/>
      <c r="KUQ32" s="36"/>
      <c r="KUR32" s="36"/>
      <c r="KUU32" s="36"/>
      <c r="KUV32" s="36"/>
      <c r="KUY32" s="36"/>
      <c r="KUZ32" s="36"/>
      <c r="KVC32" s="36"/>
      <c r="KVD32" s="36"/>
      <c r="KVG32" s="36"/>
      <c r="KVH32" s="36"/>
      <c r="KVK32" s="36"/>
      <c r="KVL32" s="36"/>
      <c r="KVO32" s="36"/>
      <c r="KVP32" s="36"/>
      <c r="KVS32" s="36"/>
      <c r="KVT32" s="36"/>
      <c r="KVW32" s="36"/>
      <c r="KVX32" s="36"/>
      <c r="KWA32" s="36"/>
      <c r="KWB32" s="36"/>
      <c r="KWE32" s="36"/>
      <c r="KWF32" s="36"/>
      <c r="KWI32" s="36"/>
      <c r="KWJ32" s="36"/>
      <c r="KWM32" s="36"/>
      <c r="KWN32" s="36"/>
      <c r="KWQ32" s="36"/>
      <c r="KWR32" s="36"/>
      <c r="KWU32" s="36"/>
      <c r="KWV32" s="36"/>
      <c r="KWY32" s="36"/>
      <c r="KWZ32" s="36"/>
      <c r="KXC32" s="36"/>
      <c r="KXD32" s="36"/>
      <c r="KXG32" s="36"/>
      <c r="KXH32" s="36"/>
      <c r="KXK32" s="36"/>
      <c r="KXL32" s="36"/>
      <c r="KXO32" s="36"/>
      <c r="KXP32" s="36"/>
      <c r="KXS32" s="36"/>
      <c r="KXT32" s="36"/>
      <c r="KXW32" s="36"/>
      <c r="KXX32" s="36"/>
      <c r="KYA32" s="36"/>
      <c r="KYB32" s="36"/>
      <c r="KYE32" s="36"/>
      <c r="KYF32" s="36"/>
      <c r="KYI32" s="36"/>
      <c r="KYJ32" s="36"/>
      <c r="KYM32" s="36"/>
      <c r="KYN32" s="36"/>
      <c r="KYQ32" s="36"/>
      <c r="KYR32" s="36"/>
      <c r="KYU32" s="36"/>
      <c r="KYV32" s="36"/>
      <c r="KYY32" s="36"/>
      <c r="KYZ32" s="36"/>
      <c r="KZC32" s="36"/>
      <c r="KZD32" s="36"/>
      <c r="KZG32" s="36"/>
      <c r="KZH32" s="36"/>
      <c r="KZK32" s="36"/>
      <c r="KZL32" s="36"/>
      <c r="KZO32" s="36"/>
      <c r="KZP32" s="36"/>
      <c r="KZS32" s="36"/>
      <c r="KZT32" s="36"/>
      <c r="KZW32" s="36"/>
      <c r="KZX32" s="36"/>
      <c r="LAA32" s="36"/>
      <c r="LAB32" s="36"/>
      <c r="LAE32" s="36"/>
      <c r="LAF32" s="36"/>
      <c r="LAI32" s="36"/>
      <c r="LAJ32" s="36"/>
      <c r="LAM32" s="36"/>
      <c r="LAN32" s="36"/>
      <c r="LAQ32" s="36"/>
      <c r="LAR32" s="36"/>
      <c r="LAU32" s="36"/>
      <c r="LAV32" s="36"/>
      <c r="LAY32" s="36"/>
      <c r="LAZ32" s="36"/>
      <c r="LBC32" s="36"/>
      <c r="LBD32" s="36"/>
      <c r="LBG32" s="36"/>
      <c r="LBH32" s="36"/>
      <c r="LBK32" s="36"/>
      <c r="LBL32" s="36"/>
      <c r="LBO32" s="36"/>
      <c r="LBP32" s="36"/>
      <c r="LBS32" s="36"/>
      <c r="LBT32" s="36"/>
      <c r="LBW32" s="36"/>
      <c r="LBX32" s="36"/>
      <c r="LCA32" s="36"/>
      <c r="LCB32" s="36"/>
      <c r="LCE32" s="36"/>
      <c r="LCF32" s="36"/>
      <c r="LCI32" s="36"/>
      <c r="LCJ32" s="36"/>
      <c r="LCM32" s="36"/>
      <c r="LCN32" s="36"/>
      <c r="LCQ32" s="36"/>
      <c r="LCR32" s="36"/>
      <c r="LCU32" s="36"/>
      <c r="LCV32" s="36"/>
      <c r="LCY32" s="36"/>
      <c r="LCZ32" s="36"/>
      <c r="LDC32" s="36"/>
      <c r="LDD32" s="36"/>
      <c r="LDG32" s="36"/>
      <c r="LDH32" s="36"/>
      <c r="LDK32" s="36"/>
      <c r="LDL32" s="36"/>
      <c r="LDO32" s="36"/>
      <c r="LDP32" s="36"/>
      <c r="LDS32" s="36"/>
      <c r="LDT32" s="36"/>
      <c r="LDW32" s="36"/>
      <c r="LDX32" s="36"/>
      <c r="LEA32" s="36"/>
      <c r="LEB32" s="36"/>
      <c r="LEE32" s="36"/>
      <c r="LEF32" s="36"/>
      <c r="LEI32" s="36"/>
      <c r="LEJ32" s="36"/>
      <c r="LEM32" s="36"/>
      <c r="LEN32" s="36"/>
      <c r="LEQ32" s="36"/>
      <c r="LER32" s="36"/>
      <c r="LEU32" s="36"/>
      <c r="LEV32" s="36"/>
      <c r="LEY32" s="36"/>
      <c r="LEZ32" s="36"/>
      <c r="LFC32" s="36"/>
      <c r="LFD32" s="36"/>
      <c r="LFG32" s="36"/>
      <c r="LFH32" s="36"/>
      <c r="LFK32" s="36"/>
      <c r="LFL32" s="36"/>
      <c r="LFO32" s="36"/>
      <c r="LFP32" s="36"/>
      <c r="LFS32" s="36"/>
      <c r="LFT32" s="36"/>
      <c r="LFW32" s="36"/>
      <c r="LFX32" s="36"/>
      <c r="LGA32" s="36"/>
      <c r="LGB32" s="36"/>
      <c r="LGE32" s="36"/>
      <c r="LGF32" s="36"/>
      <c r="LGI32" s="36"/>
      <c r="LGJ32" s="36"/>
      <c r="LGM32" s="36"/>
      <c r="LGN32" s="36"/>
      <c r="LGQ32" s="36"/>
      <c r="LGR32" s="36"/>
      <c r="LGU32" s="36"/>
      <c r="LGV32" s="36"/>
      <c r="LGY32" s="36"/>
      <c r="LGZ32" s="36"/>
      <c r="LHC32" s="36"/>
      <c r="LHD32" s="36"/>
      <c r="LHG32" s="36"/>
      <c r="LHH32" s="36"/>
      <c r="LHK32" s="36"/>
      <c r="LHL32" s="36"/>
      <c r="LHO32" s="36"/>
      <c r="LHP32" s="36"/>
      <c r="LHS32" s="36"/>
      <c r="LHT32" s="36"/>
      <c r="LHW32" s="36"/>
      <c r="LHX32" s="36"/>
      <c r="LIA32" s="36"/>
      <c r="LIB32" s="36"/>
      <c r="LIE32" s="36"/>
      <c r="LIF32" s="36"/>
      <c r="LII32" s="36"/>
      <c r="LIJ32" s="36"/>
      <c r="LIM32" s="36"/>
      <c r="LIN32" s="36"/>
      <c r="LIQ32" s="36"/>
      <c r="LIR32" s="36"/>
      <c r="LIU32" s="36"/>
      <c r="LIV32" s="36"/>
      <c r="LIY32" s="36"/>
      <c r="LIZ32" s="36"/>
      <c r="LJC32" s="36"/>
      <c r="LJD32" s="36"/>
      <c r="LJG32" s="36"/>
      <c r="LJH32" s="36"/>
      <c r="LJK32" s="36"/>
      <c r="LJL32" s="36"/>
      <c r="LJO32" s="36"/>
      <c r="LJP32" s="36"/>
      <c r="LJS32" s="36"/>
      <c r="LJT32" s="36"/>
      <c r="LJW32" s="36"/>
      <c r="LJX32" s="36"/>
      <c r="LKA32" s="36"/>
      <c r="LKB32" s="36"/>
      <c r="LKE32" s="36"/>
      <c r="LKF32" s="36"/>
      <c r="LKI32" s="36"/>
      <c r="LKJ32" s="36"/>
      <c r="LKM32" s="36"/>
      <c r="LKN32" s="36"/>
      <c r="LKQ32" s="36"/>
      <c r="LKR32" s="36"/>
      <c r="LKU32" s="36"/>
      <c r="LKV32" s="36"/>
      <c r="LKY32" s="36"/>
      <c r="LKZ32" s="36"/>
      <c r="LLC32" s="36"/>
      <c r="LLD32" s="36"/>
      <c r="LLG32" s="36"/>
      <c r="LLH32" s="36"/>
      <c r="LLK32" s="36"/>
      <c r="LLL32" s="36"/>
      <c r="LLO32" s="36"/>
      <c r="LLP32" s="36"/>
      <c r="LLS32" s="36"/>
      <c r="LLT32" s="36"/>
      <c r="LLW32" s="36"/>
      <c r="LLX32" s="36"/>
      <c r="LMA32" s="36"/>
      <c r="LMB32" s="36"/>
      <c r="LME32" s="36"/>
      <c r="LMF32" s="36"/>
      <c r="LMI32" s="36"/>
      <c r="LMJ32" s="36"/>
      <c r="LMM32" s="36"/>
      <c r="LMN32" s="36"/>
      <c r="LMQ32" s="36"/>
      <c r="LMR32" s="36"/>
      <c r="LMU32" s="36"/>
      <c r="LMV32" s="36"/>
      <c r="LMY32" s="36"/>
      <c r="LMZ32" s="36"/>
      <c r="LNC32" s="36"/>
      <c r="LND32" s="36"/>
      <c r="LNG32" s="36"/>
      <c r="LNH32" s="36"/>
      <c r="LNK32" s="36"/>
      <c r="LNL32" s="36"/>
      <c r="LNO32" s="36"/>
      <c r="LNP32" s="36"/>
      <c r="LNS32" s="36"/>
      <c r="LNT32" s="36"/>
      <c r="LNW32" s="36"/>
      <c r="LNX32" s="36"/>
      <c r="LOA32" s="36"/>
      <c r="LOB32" s="36"/>
      <c r="LOE32" s="36"/>
      <c r="LOF32" s="36"/>
      <c r="LOI32" s="36"/>
      <c r="LOJ32" s="36"/>
      <c r="LOM32" s="36"/>
      <c r="LON32" s="36"/>
      <c r="LOQ32" s="36"/>
      <c r="LOR32" s="36"/>
      <c r="LOU32" s="36"/>
      <c r="LOV32" s="36"/>
      <c r="LOY32" s="36"/>
      <c r="LOZ32" s="36"/>
      <c r="LPC32" s="36"/>
      <c r="LPD32" s="36"/>
      <c r="LPG32" s="36"/>
      <c r="LPH32" s="36"/>
      <c r="LPK32" s="36"/>
      <c r="LPL32" s="36"/>
      <c r="LPO32" s="36"/>
      <c r="LPP32" s="36"/>
      <c r="LPS32" s="36"/>
      <c r="LPT32" s="36"/>
      <c r="LPW32" s="36"/>
      <c r="LPX32" s="36"/>
      <c r="LQA32" s="36"/>
      <c r="LQB32" s="36"/>
      <c r="LQE32" s="36"/>
      <c r="LQF32" s="36"/>
      <c r="LQI32" s="36"/>
      <c r="LQJ32" s="36"/>
      <c r="LQM32" s="36"/>
      <c r="LQN32" s="36"/>
      <c r="LQQ32" s="36"/>
      <c r="LQR32" s="36"/>
      <c r="LQU32" s="36"/>
      <c r="LQV32" s="36"/>
      <c r="LQY32" s="36"/>
      <c r="LQZ32" s="36"/>
      <c r="LRC32" s="36"/>
      <c r="LRD32" s="36"/>
      <c r="LRG32" s="36"/>
      <c r="LRH32" s="36"/>
      <c r="LRK32" s="36"/>
      <c r="LRL32" s="36"/>
      <c r="LRO32" s="36"/>
      <c r="LRP32" s="36"/>
      <c r="LRS32" s="36"/>
      <c r="LRT32" s="36"/>
      <c r="LRW32" s="36"/>
      <c r="LRX32" s="36"/>
      <c r="LSA32" s="36"/>
      <c r="LSB32" s="36"/>
      <c r="LSE32" s="36"/>
      <c r="LSF32" s="36"/>
      <c r="LSI32" s="36"/>
      <c r="LSJ32" s="36"/>
      <c r="LSM32" s="36"/>
      <c r="LSN32" s="36"/>
      <c r="LSQ32" s="36"/>
      <c r="LSR32" s="36"/>
      <c r="LSU32" s="36"/>
      <c r="LSV32" s="36"/>
      <c r="LSY32" s="36"/>
      <c r="LSZ32" s="36"/>
      <c r="LTC32" s="36"/>
      <c r="LTD32" s="36"/>
      <c r="LTG32" s="36"/>
      <c r="LTH32" s="36"/>
      <c r="LTK32" s="36"/>
      <c r="LTL32" s="36"/>
      <c r="LTO32" s="36"/>
      <c r="LTP32" s="36"/>
      <c r="LTS32" s="36"/>
      <c r="LTT32" s="36"/>
      <c r="LTW32" s="36"/>
      <c r="LTX32" s="36"/>
      <c r="LUA32" s="36"/>
      <c r="LUB32" s="36"/>
      <c r="LUE32" s="36"/>
      <c r="LUF32" s="36"/>
      <c r="LUI32" s="36"/>
      <c r="LUJ32" s="36"/>
      <c r="LUM32" s="36"/>
      <c r="LUN32" s="36"/>
      <c r="LUQ32" s="36"/>
      <c r="LUR32" s="36"/>
      <c r="LUU32" s="36"/>
      <c r="LUV32" s="36"/>
      <c r="LUY32" s="36"/>
      <c r="LUZ32" s="36"/>
      <c r="LVC32" s="36"/>
      <c r="LVD32" s="36"/>
      <c r="LVG32" s="36"/>
      <c r="LVH32" s="36"/>
      <c r="LVK32" s="36"/>
      <c r="LVL32" s="36"/>
      <c r="LVO32" s="36"/>
      <c r="LVP32" s="36"/>
      <c r="LVS32" s="36"/>
      <c r="LVT32" s="36"/>
      <c r="LVW32" s="36"/>
      <c r="LVX32" s="36"/>
      <c r="LWA32" s="36"/>
      <c r="LWB32" s="36"/>
      <c r="LWE32" s="36"/>
      <c r="LWF32" s="36"/>
      <c r="LWI32" s="36"/>
      <c r="LWJ32" s="36"/>
      <c r="LWM32" s="36"/>
      <c r="LWN32" s="36"/>
      <c r="LWQ32" s="36"/>
      <c r="LWR32" s="36"/>
      <c r="LWU32" s="36"/>
      <c r="LWV32" s="36"/>
      <c r="LWY32" s="36"/>
      <c r="LWZ32" s="36"/>
      <c r="LXC32" s="36"/>
      <c r="LXD32" s="36"/>
      <c r="LXG32" s="36"/>
      <c r="LXH32" s="36"/>
      <c r="LXK32" s="36"/>
      <c r="LXL32" s="36"/>
      <c r="LXO32" s="36"/>
      <c r="LXP32" s="36"/>
      <c r="LXS32" s="36"/>
      <c r="LXT32" s="36"/>
      <c r="LXW32" s="36"/>
      <c r="LXX32" s="36"/>
      <c r="LYA32" s="36"/>
      <c r="LYB32" s="36"/>
      <c r="LYE32" s="36"/>
      <c r="LYF32" s="36"/>
      <c r="LYI32" s="36"/>
      <c r="LYJ32" s="36"/>
      <c r="LYM32" s="36"/>
      <c r="LYN32" s="36"/>
      <c r="LYQ32" s="36"/>
      <c r="LYR32" s="36"/>
      <c r="LYU32" s="36"/>
      <c r="LYV32" s="36"/>
      <c r="LYY32" s="36"/>
      <c r="LYZ32" s="36"/>
      <c r="LZC32" s="36"/>
      <c r="LZD32" s="36"/>
      <c r="LZG32" s="36"/>
      <c r="LZH32" s="36"/>
      <c r="LZK32" s="36"/>
      <c r="LZL32" s="36"/>
      <c r="LZO32" s="36"/>
      <c r="LZP32" s="36"/>
      <c r="LZS32" s="36"/>
      <c r="LZT32" s="36"/>
      <c r="LZW32" s="36"/>
      <c r="LZX32" s="36"/>
      <c r="MAA32" s="36"/>
      <c r="MAB32" s="36"/>
      <c r="MAE32" s="36"/>
      <c r="MAF32" s="36"/>
      <c r="MAI32" s="36"/>
      <c r="MAJ32" s="36"/>
      <c r="MAM32" s="36"/>
      <c r="MAN32" s="36"/>
      <c r="MAQ32" s="36"/>
      <c r="MAR32" s="36"/>
      <c r="MAU32" s="36"/>
      <c r="MAV32" s="36"/>
      <c r="MAY32" s="36"/>
      <c r="MAZ32" s="36"/>
      <c r="MBC32" s="36"/>
      <c r="MBD32" s="36"/>
      <c r="MBG32" s="36"/>
      <c r="MBH32" s="36"/>
      <c r="MBK32" s="36"/>
      <c r="MBL32" s="36"/>
      <c r="MBO32" s="36"/>
      <c r="MBP32" s="36"/>
      <c r="MBS32" s="36"/>
      <c r="MBT32" s="36"/>
      <c r="MBW32" s="36"/>
      <c r="MBX32" s="36"/>
      <c r="MCA32" s="36"/>
      <c r="MCB32" s="36"/>
      <c r="MCE32" s="36"/>
      <c r="MCF32" s="36"/>
      <c r="MCI32" s="36"/>
      <c r="MCJ32" s="36"/>
      <c r="MCM32" s="36"/>
      <c r="MCN32" s="36"/>
      <c r="MCQ32" s="36"/>
      <c r="MCR32" s="36"/>
      <c r="MCU32" s="36"/>
      <c r="MCV32" s="36"/>
      <c r="MCY32" s="36"/>
      <c r="MCZ32" s="36"/>
      <c r="MDC32" s="36"/>
      <c r="MDD32" s="36"/>
      <c r="MDG32" s="36"/>
      <c r="MDH32" s="36"/>
      <c r="MDK32" s="36"/>
      <c r="MDL32" s="36"/>
      <c r="MDO32" s="36"/>
      <c r="MDP32" s="36"/>
      <c r="MDS32" s="36"/>
      <c r="MDT32" s="36"/>
      <c r="MDW32" s="36"/>
      <c r="MDX32" s="36"/>
      <c r="MEA32" s="36"/>
      <c r="MEB32" s="36"/>
      <c r="MEE32" s="36"/>
      <c r="MEF32" s="36"/>
      <c r="MEI32" s="36"/>
      <c r="MEJ32" s="36"/>
      <c r="MEM32" s="36"/>
      <c r="MEN32" s="36"/>
      <c r="MEQ32" s="36"/>
      <c r="MER32" s="36"/>
      <c r="MEU32" s="36"/>
      <c r="MEV32" s="36"/>
      <c r="MEY32" s="36"/>
      <c r="MEZ32" s="36"/>
      <c r="MFC32" s="36"/>
      <c r="MFD32" s="36"/>
      <c r="MFG32" s="36"/>
      <c r="MFH32" s="36"/>
      <c r="MFK32" s="36"/>
      <c r="MFL32" s="36"/>
      <c r="MFO32" s="36"/>
      <c r="MFP32" s="36"/>
      <c r="MFS32" s="36"/>
      <c r="MFT32" s="36"/>
      <c r="MFW32" s="36"/>
      <c r="MFX32" s="36"/>
      <c r="MGA32" s="36"/>
      <c r="MGB32" s="36"/>
      <c r="MGE32" s="36"/>
      <c r="MGF32" s="36"/>
      <c r="MGI32" s="36"/>
      <c r="MGJ32" s="36"/>
      <c r="MGM32" s="36"/>
      <c r="MGN32" s="36"/>
      <c r="MGQ32" s="36"/>
      <c r="MGR32" s="36"/>
      <c r="MGU32" s="36"/>
      <c r="MGV32" s="36"/>
      <c r="MGY32" s="36"/>
      <c r="MGZ32" s="36"/>
      <c r="MHC32" s="36"/>
      <c r="MHD32" s="36"/>
      <c r="MHG32" s="36"/>
      <c r="MHH32" s="36"/>
      <c r="MHK32" s="36"/>
      <c r="MHL32" s="36"/>
      <c r="MHO32" s="36"/>
      <c r="MHP32" s="36"/>
      <c r="MHS32" s="36"/>
      <c r="MHT32" s="36"/>
      <c r="MHW32" s="36"/>
      <c r="MHX32" s="36"/>
      <c r="MIA32" s="36"/>
      <c r="MIB32" s="36"/>
      <c r="MIE32" s="36"/>
      <c r="MIF32" s="36"/>
      <c r="MII32" s="36"/>
      <c r="MIJ32" s="36"/>
      <c r="MIM32" s="36"/>
      <c r="MIN32" s="36"/>
      <c r="MIQ32" s="36"/>
      <c r="MIR32" s="36"/>
      <c r="MIU32" s="36"/>
      <c r="MIV32" s="36"/>
      <c r="MIY32" s="36"/>
      <c r="MIZ32" s="36"/>
      <c r="MJC32" s="36"/>
      <c r="MJD32" s="36"/>
      <c r="MJG32" s="36"/>
      <c r="MJH32" s="36"/>
      <c r="MJK32" s="36"/>
      <c r="MJL32" s="36"/>
      <c r="MJO32" s="36"/>
      <c r="MJP32" s="36"/>
      <c r="MJS32" s="36"/>
      <c r="MJT32" s="36"/>
      <c r="MJW32" s="36"/>
      <c r="MJX32" s="36"/>
      <c r="MKA32" s="36"/>
      <c r="MKB32" s="36"/>
      <c r="MKE32" s="36"/>
      <c r="MKF32" s="36"/>
      <c r="MKI32" s="36"/>
      <c r="MKJ32" s="36"/>
      <c r="MKM32" s="36"/>
      <c r="MKN32" s="36"/>
      <c r="MKQ32" s="36"/>
      <c r="MKR32" s="36"/>
      <c r="MKU32" s="36"/>
      <c r="MKV32" s="36"/>
      <c r="MKY32" s="36"/>
      <c r="MKZ32" s="36"/>
      <c r="MLC32" s="36"/>
      <c r="MLD32" s="36"/>
      <c r="MLG32" s="36"/>
      <c r="MLH32" s="36"/>
      <c r="MLK32" s="36"/>
      <c r="MLL32" s="36"/>
      <c r="MLO32" s="36"/>
      <c r="MLP32" s="36"/>
      <c r="MLS32" s="36"/>
      <c r="MLT32" s="36"/>
      <c r="MLW32" s="36"/>
      <c r="MLX32" s="36"/>
      <c r="MMA32" s="36"/>
      <c r="MMB32" s="36"/>
      <c r="MME32" s="36"/>
      <c r="MMF32" s="36"/>
      <c r="MMI32" s="36"/>
      <c r="MMJ32" s="36"/>
      <c r="MMM32" s="36"/>
      <c r="MMN32" s="36"/>
      <c r="MMQ32" s="36"/>
      <c r="MMR32" s="36"/>
      <c r="MMU32" s="36"/>
      <c r="MMV32" s="36"/>
      <c r="MMY32" s="36"/>
      <c r="MMZ32" s="36"/>
      <c r="MNC32" s="36"/>
      <c r="MND32" s="36"/>
      <c r="MNG32" s="36"/>
      <c r="MNH32" s="36"/>
      <c r="MNK32" s="36"/>
      <c r="MNL32" s="36"/>
      <c r="MNO32" s="36"/>
      <c r="MNP32" s="36"/>
      <c r="MNS32" s="36"/>
      <c r="MNT32" s="36"/>
      <c r="MNW32" s="36"/>
      <c r="MNX32" s="36"/>
      <c r="MOA32" s="36"/>
      <c r="MOB32" s="36"/>
      <c r="MOE32" s="36"/>
      <c r="MOF32" s="36"/>
      <c r="MOI32" s="36"/>
      <c r="MOJ32" s="36"/>
      <c r="MOM32" s="36"/>
      <c r="MON32" s="36"/>
      <c r="MOQ32" s="36"/>
      <c r="MOR32" s="36"/>
      <c r="MOU32" s="36"/>
      <c r="MOV32" s="36"/>
      <c r="MOY32" s="36"/>
      <c r="MOZ32" s="36"/>
      <c r="MPC32" s="36"/>
      <c r="MPD32" s="36"/>
      <c r="MPG32" s="36"/>
      <c r="MPH32" s="36"/>
      <c r="MPK32" s="36"/>
      <c r="MPL32" s="36"/>
      <c r="MPO32" s="36"/>
      <c r="MPP32" s="36"/>
      <c r="MPS32" s="36"/>
      <c r="MPT32" s="36"/>
      <c r="MPW32" s="36"/>
      <c r="MPX32" s="36"/>
      <c r="MQA32" s="36"/>
      <c r="MQB32" s="36"/>
      <c r="MQE32" s="36"/>
      <c r="MQF32" s="36"/>
      <c r="MQI32" s="36"/>
      <c r="MQJ32" s="36"/>
      <c r="MQM32" s="36"/>
      <c r="MQN32" s="36"/>
      <c r="MQQ32" s="36"/>
      <c r="MQR32" s="36"/>
      <c r="MQU32" s="36"/>
      <c r="MQV32" s="36"/>
      <c r="MQY32" s="36"/>
      <c r="MQZ32" s="36"/>
      <c r="MRC32" s="36"/>
      <c r="MRD32" s="36"/>
      <c r="MRG32" s="36"/>
      <c r="MRH32" s="36"/>
      <c r="MRK32" s="36"/>
      <c r="MRL32" s="36"/>
      <c r="MRO32" s="36"/>
      <c r="MRP32" s="36"/>
      <c r="MRS32" s="36"/>
      <c r="MRT32" s="36"/>
      <c r="MRW32" s="36"/>
      <c r="MRX32" s="36"/>
      <c r="MSA32" s="36"/>
      <c r="MSB32" s="36"/>
      <c r="MSE32" s="36"/>
      <c r="MSF32" s="36"/>
      <c r="MSI32" s="36"/>
      <c r="MSJ32" s="36"/>
      <c r="MSM32" s="36"/>
      <c r="MSN32" s="36"/>
      <c r="MSQ32" s="36"/>
      <c r="MSR32" s="36"/>
      <c r="MSU32" s="36"/>
      <c r="MSV32" s="36"/>
      <c r="MSY32" s="36"/>
      <c r="MSZ32" s="36"/>
      <c r="MTC32" s="36"/>
      <c r="MTD32" s="36"/>
      <c r="MTG32" s="36"/>
      <c r="MTH32" s="36"/>
      <c r="MTK32" s="36"/>
      <c r="MTL32" s="36"/>
      <c r="MTO32" s="36"/>
      <c r="MTP32" s="36"/>
      <c r="MTS32" s="36"/>
      <c r="MTT32" s="36"/>
      <c r="MTW32" s="36"/>
      <c r="MTX32" s="36"/>
      <c r="MUA32" s="36"/>
      <c r="MUB32" s="36"/>
      <c r="MUE32" s="36"/>
      <c r="MUF32" s="36"/>
      <c r="MUI32" s="36"/>
      <c r="MUJ32" s="36"/>
      <c r="MUM32" s="36"/>
      <c r="MUN32" s="36"/>
      <c r="MUQ32" s="36"/>
      <c r="MUR32" s="36"/>
      <c r="MUU32" s="36"/>
      <c r="MUV32" s="36"/>
      <c r="MUY32" s="36"/>
      <c r="MUZ32" s="36"/>
      <c r="MVC32" s="36"/>
      <c r="MVD32" s="36"/>
      <c r="MVG32" s="36"/>
      <c r="MVH32" s="36"/>
      <c r="MVK32" s="36"/>
      <c r="MVL32" s="36"/>
      <c r="MVO32" s="36"/>
      <c r="MVP32" s="36"/>
      <c r="MVS32" s="36"/>
      <c r="MVT32" s="36"/>
      <c r="MVW32" s="36"/>
      <c r="MVX32" s="36"/>
      <c r="MWA32" s="36"/>
      <c r="MWB32" s="36"/>
      <c r="MWE32" s="36"/>
      <c r="MWF32" s="36"/>
      <c r="MWI32" s="36"/>
      <c r="MWJ32" s="36"/>
      <c r="MWM32" s="36"/>
      <c r="MWN32" s="36"/>
      <c r="MWQ32" s="36"/>
      <c r="MWR32" s="36"/>
      <c r="MWU32" s="36"/>
      <c r="MWV32" s="36"/>
      <c r="MWY32" s="36"/>
      <c r="MWZ32" s="36"/>
      <c r="MXC32" s="36"/>
      <c r="MXD32" s="36"/>
      <c r="MXG32" s="36"/>
      <c r="MXH32" s="36"/>
      <c r="MXK32" s="36"/>
      <c r="MXL32" s="36"/>
      <c r="MXO32" s="36"/>
      <c r="MXP32" s="36"/>
      <c r="MXS32" s="36"/>
      <c r="MXT32" s="36"/>
      <c r="MXW32" s="36"/>
      <c r="MXX32" s="36"/>
      <c r="MYA32" s="36"/>
      <c r="MYB32" s="36"/>
      <c r="MYE32" s="36"/>
      <c r="MYF32" s="36"/>
      <c r="MYI32" s="36"/>
      <c r="MYJ32" s="36"/>
      <c r="MYM32" s="36"/>
      <c r="MYN32" s="36"/>
      <c r="MYQ32" s="36"/>
      <c r="MYR32" s="36"/>
      <c r="MYU32" s="36"/>
      <c r="MYV32" s="36"/>
      <c r="MYY32" s="36"/>
      <c r="MYZ32" s="36"/>
      <c r="MZC32" s="36"/>
      <c r="MZD32" s="36"/>
      <c r="MZG32" s="36"/>
      <c r="MZH32" s="36"/>
      <c r="MZK32" s="36"/>
      <c r="MZL32" s="36"/>
      <c r="MZO32" s="36"/>
      <c r="MZP32" s="36"/>
      <c r="MZS32" s="36"/>
      <c r="MZT32" s="36"/>
      <c r="MZW32" s="36"/>
      <c r="MZX32" s="36"/>
      <c r="NAA32" s="36"/>
      <c r="NAB32" s="36"/>
      <c r="NAE32" s="36"/>
      <c r="NAF32" s="36"/>
      <c r="NAI32" s="36"/>
      <c r="NAJ32" s="36"/>
      <c r="NAM32" s="36"/>
      <c r="NAN32" s="36"/>
      <c r="NAQ32" s="36"/>
      <c r="NAR32" s="36"/>
      <c r="NAU32" s="36"/>
      <c r="NAV32" s="36"/>
      <c r="NAY32" s="36"/>
      <c r="NAZ32" s="36"/>
      <c r="NBC32" s="36"/>
      <c r="NBD32" s="36"/>
      <c r="NBG32" s="36"/>
      <c r="NBH32" s="36"/>
      <c r="NBK32" s="36"/>
      <c r="NBL32" s="36"/>
      <c r="NBO32" s="36"/>
      <c r="NBP32" s="36"/>
      <c r="NBS32" s="36"/>
      <c r="NBT32" s="36"/>
      <c r="NBW32" s="36"/>
      <c r="NBX32" s="36"/>
      <c r="NCA32" s="36"/>
      <c r="NCB32" s="36"/>
      <c r="NCE32" s="36"/>
      <c r="NCF32" s="36"/>
      <c r="NCI32" s="36"/>
      <c r="NCJ32" s="36"/>
      <c r="NCM32" s="36"/>
      <c r="NCN32" s="36"/>
      <c r="NCQ32" s="36"/>
      <c r="NCR32" s="36"/>
      <c r="NCU32" s="36"/>
      <c r="NCV32" s="36"/>
      <c r="NCY32" s="36"/>
      <c r="NCZ32" s="36"/>
      <c r="NDC32" s="36"/>
      <c r="NDD32" s="36"/>
      <c r="NDG32" s="36"/>
      <c r="NDH32" s="36"/>
      <c r="NDK32" s="36"/>
      <c r="NDL32" s="36"/>
      <c r="NDO32" s="36"/>
      <c r="NDP32" s="36"/>
      <c r="NDS32" s="36"/>
      <c r="NDT32" s="36"/>
      <c r="NDW32" s="36"/>
      <c r="NDX32" s="36"/>
      <c r="NEA32" s="36"/>
      <c r="NEB32" s="36"/>
      <c r="NEE32" s="36"/>
      <c r="NEF32" s="36"/>
      <c r="NEI32" s="36"/>
      <c r="NEJ32" s="36"/>
      <c r="NEM32" s="36"/>
      <c r="NEN32" s="36"/>
      <c r="NEQ32" s="36"/>
      <c r="NER32" s="36"/>
      <c r="NEU32" s="36"/>
      <c r="NEV32" s="36"/>
      <c r="NEY32" s="36"/>
      <c r="NEZ32" s="36"/>
      <c r="NFC32" s="36"/>
      <c r="NFD32" s="36"/>
      <c r="NFG32" s="36"/>
      <c r="NFH32" s="36"/>
      <c r="NFK32" s="36"/>
      <c r="NFL32" s="36"/>
      <c r="NFO32" s="36"/>
      <c r="NFP32" s="36"/>
      <c r="NFS32" s="36"/>
      <c r="NFT32" s="36"/>
      <c r="NFW32" s="36"/>
      <c r="NFX32" s="36"/>
      <c r="NGA32" s="36"/>
      <c r="NGB32" s="36"/>
      <c r="NGE32" s="36"/>
      <c r="NGF32" s="36"/>
      <c r="NGI32" s="36"/>
      <c r="NGJ32" s="36"/>
      <c r="NGM32" s="36"/>
      <c r="NGN32" s="36"/>
      <c r="NGQ32" s="36"/>
      <c r="NGR32" s="36"/>
      <c r="NGU32" s="36"/>
      <c r="NGV32" s="36"/>
      <c r="NGY32" s="36"/>
      <c r="NGZ32" s="36"/>
      <c r="NHC32" s="36"/>
      <c r="NHD32" s="36"/>
      <c r="NHG32" s="36"/>
      <c r="NHH32" s="36"/>
      <c r="NHK32" s="36"/>
      <c r="NHL32" s="36"/>
      <c r="NHO32" s="36"/>
      <c r="NHP32" s="36"/>
      <c r="NHS32" s="36"/>
      <c r="NHT32" s="36"/>
      <c r="NHW32" s="36"/>
      <c r="NHX32" s="36"/>
      <c r="NIA32" s="36"/>
      <c r="NIB32" s="36"/>
      <c r="NIE32" s="36"/>
      <c r="NIF32" s="36"/>
      <c r="NII32" s="36"/>
      <c r="NIJ32" s="36"/>
      <c r="NIM32" s="36"/>
      <c r="NIN32" s="36"/>
      <c r="NIQ32" s="36"/>
      <c r="NIR32" s="36"/>
      <c r="NIU32" s="36"/>
      <c r="NIV32" s="36"/>
      <c r="NIY32" s="36"/>
      <c r="NIZ32" s="36"/>
      <c r="NJC32" s="36"/>
      <c r="NJD32" s="36"/>
      <c r="NJG32" s="36"/>
      <c r="NJH32" s="36"/>
      <c r="NJK32" s="36"/>
      <c r="NJL32" s="36"/>
      <c r="NJO32" s="36"/>
      <c r="NJP32" s="36"/>
      <c r="NJS32" s="36"/>
      <c r="NJT32" s="36"/>
      <c r="NJW32" s="36"/>
      <c r="NJX32" s="36"/>
      <c r="NKA32" s="36"/>
      <c r="NKB32" s="36"/>
      <c r="NKE32" s="36"/>
      <c r="NKF32" s="36"/>
      <c r="NKI32" s="36"/>
      <c r="NKJ32" s="36"/>
      <c r="NKM32" s="36"/>
      <c r="NKN32" s="36"/>
      <c r="NKQ32" s="36"/>
      <c r="NKR32" s="36"/>
      <c r="NKU32" s="36"/>
      <c r="NKV32" s="36"/>
      <c r="NKY32" s="36"/>
      <c r="NKZ32" s="36"/>
      <c r="NLC32" s="36"/>
      <c r="NLD32" s="36"/>
      <c r="NLG32" s="36"/>
      <c r="NLH32" s="36"/>
      <c r="NLK32" s="36"/>
      <c r="NLL32" s="36"/>
      <c r="NLO32" s="36"/>
      <c r="NLP32" s="36"/>
      <c r="NLS32" s="36"/>
      <c r="NLT32" s="36"/>
      <c r="NLW32" s="36"/>
      <c r="NLX32" s="36"/>
      <c r="NMA32" s="36"/>
      <c r="NMB32" s="36"/>
      <c r="NME32" s="36"/>
      <c r="NMF32" s="36"/>
      <c r="NMI32" s="36"/>
      <c r="NMJ32" s="36"/>
      <c r="NMM32" s="36"/>
      <c r="NMN32" s="36"/>
      <c r="NMQ32" s="36"/>
      <c r="NMR32" s="36"/>
      <c r="NMU32" s="36"/>
      <c r="NMV32" s="36"/>
      <c r="NMY32" s="36"/>
      <c r="NMZ32" s="36"/>
      <c r="NNC32" s="36"/>
      <c r="NND32" s="36"/>
      <c r="NNG32" s="36"/>
      <c r="NNH32" s="36"/>
      <c r="NNK32" s="36"/>
      <c r="NNL32" s="36"/>
      <c r="NNO32" s="36"/>
      <c r="NNP32" s="36"/>
      <c r="NNS32" s="36"/>
      <c r="NNT32" s="36"/>
      <c r="NNW32" s="36"/>
      <c r="NNX32" s="36"/>
      <c r="NOA32" s="36"/>
      <c r="NOB32" s="36"/>
      <c r="NOE32" s="36"/>
      <c r="NOF32" s="36"/>
      <c r="NOI32" s="36"/>
      <c r="NOJ32" s="36"/>
      <c r="NOM32" s="36"/>
      <c r="NON32" s="36"/>
      <c r="NOQ32" s="36"/>
      <c r="NOR32" s="36"/>
      <c r="NOU32" s="36"/>
      <c r="NOV32" s="36"/>
      <c r="NOY32" s="36"/>
      <c r="NOZ32" s="36"/>
      <c r="NPC32" s="36"/>
      <c r="NPD32" s="36"/>
      <c r="NPG32" s="36"/>
      <c r="NPH32" s="36"/>
      <c r="NPK32" s="36"/>
      <c r="NPL32" s="36"/>
      <c r="NPO32" s="36"/>
      <c r="NPP32" s="36"/>
      <c r="NPS32" s="36"/>
      <c r="NPT32" s="36"/>
      <c r="NPW32" s="36"/>
      <c r="NPX32" s="36"/>
      <c r="NQA32" s="36"/>
      <c r="NQB32" s="36"/>
      <c r="NQE32" s="36"/>
      <c r="NQF32" s="36"/>
      <c r="NQI32" s="36"/>
      <c r="NQJ32" s="36"/>
      <c r="NQM32" s="36"/>
      <c r="NQN32" s="36"/>
      <c r="NQQ32" s="36"/>
      <c r="NQR32" s="36"/>
      <c r="NQU32" s="36"/>
      <c r="NQV32" s="36"/>
      <c r="NQY32" s="36"/>
      <c r="NQZ32" s="36"/>
      <c r="NRC32" s="36"/>
      <c r="NRD32" s="36"/>
      <c r="NRG32" s="36"/>
      <c r="NRH32" s="36"/>
      <c r="NRK32" s="36"/>
      <c r="NRL32" s="36"/>
      <c r="NRO32" s="36"/>
      <c r="NRP32" s="36"/>
      <c r="NRS32" s="36"/>
      <c r="NRT32" s="36"/>
      <c r="NRW32" s="36"/>
      <c r="NRX32" s="36"/>
      <c r="NSA32" s="36"/>
      <c r="NSB32" s="36"/>
      <c r="NSE32" s="36"/>
      <c r="NSF32" s="36"/>
      <c r="NSI32" s="36"/>
      <c r="NSJ32" s="36"/>
      <c r="NSM32" s="36"/>
      <c r="NSN32" s="36"/>
      <c r="NSQ32" s="36"/>
      <c r="NSR32" s="36"/>
      <c r="NSU32" s="36"/>
      <c r="NSV32" s="36"/>
      <c r="NSY32" s="36"/>
      <c r="NSZ32" s="36"/>
      <c r="NTC32" s="36"/>
      <c r="NTD32" s="36"/>
      <c r="NTG32" s="36"/>
      <c r="NTH32" s="36"/>
      <c r="NTK32" s="36"/>
      <c r="NTL32" s="36"/>
      <c r="NTO32" s="36"/>
      <c r="NTP32" s="36"/>
      <c r="NTS32" s="36"/>
      <c r="NTT32" s="36"/>
      <c r="NTW32" s="36"/>
      <c r="NTX32" s="36"/>
      <c r="NUA32" s="36"/>
      <c r="NUB32" s="36"/>
      <c r="NUE32" s="36"/>
      <c r="NUF32" s="36"/>
      <c r="NUI32" s="36"/>
      <c r="NUJ32" s="36"/>
      <c r="NUM32" s="36"/>
      <c r="NUN32" s="36"/>
      <c r="NUQ32" s="36"/>
      <c r="NUR32" s="36"/>
      <c r="NUU32" s="36"/>
      <c r="NUV32" s="36"/>
      <c r="NUY32" s="36"/>
      <c r="NUZ32" s="36"/>
      <c r="NVC32" s="36"/>
      <c r="NVD32" s="36"/>
      <c r="NVG32" s="36"/>
      <c r="NVH32" s="36"/>
      <c r="NVK32" s="36"/>
      <c r="NVL32" s="36"/>
      <c r="NVO32" s="36"/>
      <c r="NVP32" s="36"/>
      <c r="NVS32" s="36"/>
      <c r="NVT32" s="36"/>
      <c r="NVW32" s="36"/>
      <c r="NVX32" s="36"/>
      <c r="NWA32" s="36"/>
      <c r="NWB32" s="36"/>
      <c r="NWE32" s="36"/>
      <c r="NWF32" s="36"/>
      <c r="NWI32" s="36"/>
      <c r="NWJ32" s="36"/>
      <c r="NWM32" s="36"/>
      <c r="NWN32" s="36"/>
      <c r="NWQ32" s="36"/>
      <c r="NWR32" s="36"/>
      <c r="NWU32" s="36"/>
      <c r="NWV32" s="36"/>
      <c r="NWY32" s="36"/>
      <c r="NWZ32" s="36"/>
      <c r="NXC32" s="36"/>
      <c r="NXD32" s="36"/>
      <c r="NXG32" s="36"/>
      <c r="NXH32" s="36"/>
      <c r="NXK32" s="36"/>
      <c r="NXL32" s="36"/>
      <c r="NXO32" s="36"/>
      <c r="NXP32" s="36"/>
      <c r="NXS32" s="36"/>
      <c r="NXT32" s="36"/>
      <c r="NXW32" s="36"/>
      <c r="NXX32" s="36"/>
      <c r="NYA32" s="36"/>
      <c r="NYB32" s="36"/>
      <c r="NYE32" s="36"/>
      <c r="NYF32" s="36"/>
      <c r="NYI32" s="36"/>
      <c r="NYJ32" s="36"/>
      <c r="NYM32" s="36"/>
      <c r="NYN32" s="36"/>
      <c r="NYQ32" s="36"/>
      <c r="NYR32" s="36"/>
      <c r="NYU32" s="36"/>
      <c r="NYV32" s="36"/>
      <c r="NYY32" s="36"/>
      <c r="NYZ32" s="36"/>
      <c r="NZC32" s="36"/>
      <c r="NZD32" s="36"/>
      <c r="NZG32" s="36"/>
      <c r="NZH32" s="36"/>
      <c r="NZK32" s="36"/>
      <c r="NZL32" s="36"/>
      <c r="NZO32" s="36"/>
      <c r="NZP32" s="36"/>
      <c r="NZS32" s="36"/>
      <c r="NZT32" s="36"/>
      <c r="NZW32" s="36"/>
      <c r="NZX32" s="36"/>
      <c r="OAA32" s="36"/>
      <c r="OAB32" s="36"/>
      <c r="OAE32" s="36"/>
      <c r="OAF32" s="36"/>
      <c r="OAI32" s="36"/>
      <c r="OAJ32" s="36"/>
      <c r="OAM32" s="36"/>
      <c r="OAN32" s="36"/>
      <c r="OAQ32" s="36"/>
      <c r="OAR32" s="36"/>
      <c r="OAU32" s="36"/>
      <c r="OAV32" s="36"/>
      <c r="OAY32" s="36"/>
      <c r="OAZ32" s="36"/>
      <c r="OBC32" s="36"/>
      <c r="OBD32" s="36"/>
      <c r="OBG32" s="36"/>
      <c r="OBH32" s="36"/>
      <c r="OBK32" s="36"/>
      <c r="OBL32" s="36"/>
      <c r="OBO32" s="36"/>
      <c r="OBP32" s="36"/>
      <c r="OBS32" s="36"/>
      <c r="OBT32" s="36"/>
      <c r="OBW32" s="36"/>
      <c r="OBX32" s="36"/>
      <c r="OCA32" s="36"/>
      <c r="OCB32" s="36"/>
      <c r="OCE32" s="36"/>
      <c r="OCF32" s="36"/>
      <c r="OCI32" s="36"/>
      <c r="OCJ32" s="36"/>
      <c r="OCM32" s="36"/>
      <c r="OCN32" s="36"/>
      <c r="OCQ32" s="36"/>
      <c r="OCR32" s="36"/>
      <c r="OCU32" s="36"/>
      <c r="OCV32" s="36"/>
      <c r="OCY32" s="36"/>
      <c r="OCZ32" s="36"/>
      <c r="ODC32" s="36"/>
      <c r="ODD32" s="36"/>
      <c r="ODG32" s="36"/>
      <c r="ODH32" s="36"/>
      <c r="ODK32" s="36"/>
      <c r="ODL32" s="36"/>
      <c r="ODO32" s="36"/>
      <c r="ODP32" s="36"/>
      <c r="ODS32" s="36"/>
      <c r="ODT32" s="36"/>
      <c r="ODW32" s="36"/>
      <c r="ODX32" s="36"/>
      <c r="OEA32" s="36"/>
      <c r="OEB32" s="36"/>
      <c r="OEE32" s="36"/>
      <c r="OEF32" s="36"/>
      <c r="OEI32" s="36"/>
      <c r="OEJ32" s="36"/>
      <c r="OEM32" s="36"/>
      <c r="OEN32" s="36"/>
      <c r="OEQ32" s="36"/>
      <c r="OER32" s="36"/>
      <c r="OEU32" s="36"/>
      <c r="OEV32" s="36"/>
      <c r="OEY32" s="36"/>
      <c r="OEZ32" s="36"/>
      <c r="OFC32" s="36"/>
      <c r="OFD32" s="36"/>
      <c r="OFG32" s="36"/>
      <c r="OFH32" s="36"/>
      <c r="OFK32" s="36"/>
      <c r="OFL32" s="36"/>
      <c r="OFO32" s="36"/>
      <c r="OFP32" s="36"/>
      <c r="OFS32" s="36"/>
      <c r="OFT32" s="36"/>
      <c r="OFW32" s="36"/>
      <c r="OFX32" s="36"/>
      <c r="OGA32" s="36"/>
      <c r="OGB32" s="36"/>
      <c r="OGE32" s="36"/>
      <c r="OGF32" s="36"/>
      <c r="OGI32" s="36"/>
      <c r="OGJ32" s="36"/>
      <c r="OGM32" s="36"/>
      <c r="OGN32" s="36"/>
      <c r="OGQ32" s="36"/>
      <c r="OGR32" s="36"/>
      <c r="OGU32" s="36"/>
      <c r="OGV32" s="36"/>
      <c r="OGY32" s="36"/>
      <c r="OGZ32" s="36"/>
      <c r="OHC32" s="36"/>
      <c r="OHD32" s="36"/>
      <c r="OHG32" s="36"/>
      <c r="OHH32" s="36"/>
      <c r="OHK32" s="36"/>
      <c r="OHL32" s="36"/>
      <c r="OHO32" s="36"/>
      <c r="OHP32" s="36"/>
      <c r="OHS32" s="36"/>
      <c r="OHT32" s="36"/>
      <c r="OHW32" s="36"/>
      <c r="OHX32" s="36"/>
      <c r="OIA32" s="36"/>
      <c r="OIB32" s="36"/>
      <c r="OIE32" s="36"/>
      <c r="OIF32" s="36"/>
      <c r="OII32" s="36"/>
      <c r="OIJ32" s="36"/>
      <c r="OIM32" s="36"/>
      <c r="OIN32" s="36"/>
      <c r="OIQ32" s="36"/>
      <c r="OIR32" s="36"/>
      <c r="OIU32" s="36"/>
      <c r="OIV32" s="36"/>
      <c r="OIY32" s="36"/>
      <c r="OIZ32" s="36"/>
      <c r="OJC32" s="36"/>
      <c r="OJD32" s="36"/>
      <c r="OJG32" s="36"/>
      <c r="OJH32" s="36"/>
      <c r="OJK32" s="36"/>
      <c r="OJL32" s="36"/>
      <c r="OJO32" s="36"/>
      <c r="OJP32" s="36"/>
      <c r="OJS32" s="36"/>
      <c r="OJT32" s="36"/>
      <c r="OJW32" s="36"/>
      <c r="OJX32" s="36"/>
      <c r="OKA32" s="36"/>
      <c r="OKB32" s="36"/>
      <c r="OKE32" s="36"/>
      <c r="OKF32" s="36"/>
      <c r="OKI32" s="36"/>
      <c r="OKJ32" s="36"/>
      <c r="OKM32" s="36"/>
      <c r="OKN32" s="36"/>
      <c r="OKQ32" s="36"/>
      <c r="OKR32" s="36"/>
      <c r="OKU32" s="36"/>
      <c r="OKV32" s="36"/>
      <c r="OKY32" s="36"/>
      <c r="OKZ32" s="36"/>
      <c r="OLC32" s="36"/>
      <c r="OLD32" s="36"/>
      <c r="OLG32" s="36"/>
      <c r="OLH32" s="36"/>
      <c r="OLK32" s="36"/>
      <c r="OLL32" s="36"/>
      <c r="OLO32" s="36"/>
      <c r="OLP32" s="36"/>
      <c r="OLS32" s="36"/>
      <c r="OLT32" s="36"/>
      <c r="OLW32" s="36"/>
      <c r="OLX32" s="36"/>
      <c r="OMA32" s="36"/>
      <c r="OMB32" s="36"/>
      <c r="OME32" s="36"/>
      <c r="OMF32" s="36"/>
      <c r="OMI32" s="36"/>
      <c r="OMJ32" s="36"/>
      <c r="OMM32" s="36"/>
      <c r="OMN32" s="36"/>
      <c r="OMQ32" s="36"/>
      <c r="OMR32" s="36"/>
      <c r="OMU32" s="36"/>
      <c r="OMV32" s="36"/>
      <c r="OMY32" s="36"/>
      <c r="OMZ32" s="36"/>
      <c r="ONC32" s="36"/>
      <c r="OND32" s="36"/>
      <c r="ONG32" s="36"/>
      <c r="ONH32" s="36"/>
      <c r="ONK32" s="36"/>
      <c r="ONL32" s="36"/>
      <c r="ONO32" s="36"/>
      <c r="ONP32" s="36"/>
      <c r="ONS32" s="36"/>
      <c r="ONT32" s="36"/>
      <c r="ONW32" s="36"/>
      <c r="ONX32" s="36"/>
      <c r="OOA32" s="36"/>
      <c r="OOB32" s="36"/>
      <c r="OOE32" s="36"/>
      <c r="OOF32" s="36"/>
      <c r="OOI32" s="36"/>
      <c r="OOJ32" s="36"/>
      <c r="OOM32" s="36"/>
      <c r="OON32" s="36"/>
      <c r="OOQ32" s="36"/>
      <c r="OOR32" s="36"/>
      <c r="OOU32" s="36"/>
      <c r="OOV32" s="36"/>
      <c r="OOY32" s="36"/>
      <c r="OOZ32" s="36"/>
      <c r="OPC32" s="36"/>
      <c r="OPD32" s="36"/>
      <c r="OPG32" s="36"/>
      <c r="OPH32" s="36"/>
      <c r="OPK32" s="36"/>
      <c r="OPL32" s="36"/>
      <c r="OPO32" s="36"/>
      <c r="OPP32" s="36"/>
      <c r="OPS32" s="36"/>
      <c r="OPT32" s="36"/>
      <c r="OPW32" s="36"/>
      <c r="OPX32" s="36"/>
      <c r="OQA32" s="36"/>
      <c r="OQB32" s="36"/>
      <c r="OQE32" s="36"/>
      <c r="OQF32" s="36"/>
      <c r="OQI32" s="36"/>
      <c r="OQJ32" s="36"/>
      <c r="OQM32" s="36"/>
      <c r="OQN32" s="36"/>
      <c r="OQQ32" s="36"/>
      <c r="OQR32" s="36"/>
      <c r="OQU32" s="36"/>
      <c r="OQV32" s="36"/>
      <c r="OQY32" s="36"/>
      <c r="OQZ32" s="36"/>
      <c r="ORC32" s="36"/>
      <c r="ORD32" s="36"/>
      <c r="ORG32" s="36"/>
      <c r="ORH32" s="36"/>
      <c r="ORK32" s="36"/>
      <c r="ORL32" s="36"/>
      <c r="ORO32" s="36"/>
      <c r="ORP32" s="36"/>
      <c r="ORS32" s="36"/>
      <c r="ORT32" s="36"/>
      <c r="ORW32" s="36"/>
      <c r="ORX32" s="36"/>
      <c r="OSA32" s="36"/>
      <c r="OSB32" s="36"/>
      <c r="OSE32" s="36"/>
      <c r="OSF32" s="36"/>
      <c r="OSI32" s="36"/>
      <c r="OSJ32" s="36"/>
      <c r="OSM32" s="36"/>
      <c r="OSN32" s="36"/>
      <c r="OSQ32" s="36"/>
      <c r="OSR32" s="36"/>
      <c r="OSU32" s="36"/>
      <c r="OSV32" s="36"/>
      <c r="OSY32" s="36"/>
      <c r="OSZ32" s="36"/>
      <c r="OTC32" s="36"/>
      <c r="OTD32" s="36"/>
      <c r="OTG32" s="36"/>
      <c r="OTH32" s="36"/>
      <c r="OTK32" s="36"/>
      <c r="OTL32" s="36"/>
      <c r="OTO32" s="36"/>
      <c r="OTP32" s="36"/>
      <c r="OTS32" s="36"/>
      <c r="OTT32" s="36"/>
      <c r="OTW32" s="36"/>
      <c r="OTX32" s="36"/>
      <c r="OUA32" s="36"/>
      <c r="OUB32" s="36"/>
      <c r="OUE32" s="36"/>
      <c r="OUF32" s="36"/>
      <c r="OUI32" s="36"/>
      <c r="OUJ32" s="36"/>
      <c r="OUM32" s="36"/>
      <c r="OUN32" s="36"/>
      <c r="OUQ32" s="36"/>
      <c r="OUR32" s="36"/>
      <c r="OUU32" s="36"/>
      <c r="OUV32" s="36"/>
      <c r="OUY32" s="36"/>
      <c r="OUZ32" s="36"/>
      <c r="OVC32" s="36"/>
      <c r="OVD32" s="36"/>
      <c r="OVG32" s="36"/>
      <c r="OVH32" s="36"/>
      <c r="OVK32" s="36"/>
      <c r="OVL32" s="36"/>
      <c r="OVO32" s="36"/>
      <c r="OVP32" s="36"/>
      <c r="OVS32" s="36"/>
      <c r="OVT32" s="36"/>
      <c r="OVW32" s="36"/>
      <c r="OVX32" s="36"/>
      <c r="OWA32" s="36"/>
      <c r="OWB32" s="36"/>
      <c r="OWE32" s="36"/>
      <c r="OWF32" s="36"/>
      <c r="OWI32" s="36"/>
      <c r="OWJ32" s="36"/>
      <c r="OWM32" s="36"/>
      <c r="OWN32" s="36"/>
      <c r="OWQ32" s="36"/>
      <c r="OWR32" s="36"/>
      <c r="OWU32" s="36"/>
      <c r="OWV32" s="36"/>
      <c r="OWY32" s="36"/>
      <c r="OWZ32" s="36"/>
      <c r="OXC32" s="36"/>
      <c r="OXD32" s="36"/>
      <c r="OXG32" s="36"/>
      <c r="OXH32" s="36"/>
      <c r="OXK32" s="36"/>
      <c r="OXL32" s="36"/>
      <c r="OXO32" s="36"/>
      <c r="OXP32" s="36"/>
      <c r="OXS32" s="36"/>
      <c r="OXT32" s="36"/>
      <c r="OXW32" s="36"/>
      <c r="OXX32" s="36"/>
      <c r="OYA32" s="36"/>
      <c r="OYB32" s="36"/>
      <c r="OYE32" s="36"/>
      <c r="OYF32" s="36"/>
      <c r="OYI32" s="36"/>
      <c r="OYJ32" s="36"/>
      <c r="OYM32" s="36"/>
      <c r="OYN32" s="36"/>
      <c r="OYQ32" s="36"/>
      <c r="OYR32" s="36"/>
      <c r="OYU32" s="36"/>
      <c r="OYV32" s="36"/>
      <c r="OYY32" s="36"/>
      <c r="OYZ32" s="36"/>
      <c r="OZC32" s="36"/>
      <c r="OZD32" s="36"/>
      <c r="OZG32" s="36"/>
      <c r="OZH32" s="36"/>
      <c r="OZK32" s="36"/>
      <c r="OZL32" s="36"/>
      <c r="OZO32" s="36"/>
      <c r="OZP32" s="36"/>
      <c r="OZS32" s="36"/>
      <c r="OZT32" s="36"/>
      <c r="OZW32" s="36"/>
      <c r="OZX32" s="36"/>
      <c r="PAA32" s="36"/>
      <c r="PAB32" s="36"/>
      <c r="PAE32" s="36"/>
      <c r="PAF32" s="36"/>
      <c r="PAI32" s="36"/>
      <c r="PAJ32" s="36"/>
      <c r="PAM32" s="36"/>
      <c r="PAN32" s="36"/>
      <c r="PAQ32" s="36"/>
      <c r="PAR32" s="36"/>
      <c r="PAU32" s="36"/>
      <c r="PAV32" s="36"/>
      <c r="PAY32" s="36"/>
      <c r="PAZ32" s="36"/>
      <c r="PBC32" s="36"/>
      <c r="PBD32" s="36"/>
      <c r="PBG32" s="36"/>
      <c r="PBH32" s="36"/>
      <c r="PBK32" s="36"/>
      <c r="PBL32" s="36"/>
      <c r="PBO32" s="36"/>
      <c r="PBP32" s="36"/>
      <c r="PBS32" s="36"/>
      <c r="PBT32" s="36"/>
      <c r="PBW32" s="36"/>
      <c r="PBX32" s="36"/>
      <c r="PCA32" s="36"/>
      <c r="PCB32" s="36"/>
      <c r="PCE32" s="36"/>
      <c r="PCF32" s="36"/>
      <c r="PCI32" s="36"/>
      <c r="PCJ32" s="36"/>
      <c r="PCM32" s="36"/>
      <c r="PCN32" s="36"/>
      <c r="PCQ32" s="36"/>
      <c r="PCR32" s="36"/>
      <c r="PCU32" s="36"/>
      <c r="PCV32" s="36"/>
      <c r="PCY32" s="36"/>
      <c r="PCZ32" s="36"/>
      <c r="PDC32" s="36"/>
      <c r="PDD32" s="36"/>
      <c r="PDG32" s="36"/>
      <c r="PDH32" s="36"/>
      <c r="PDK32" s="36"/>
      <c r="PDL32" s="36"/>
      <c r="PDO32" s="36"/>
      <c r="PDP32" s="36"/>
      <c r="PDS32" s="36"/>
      <c r="PDT32" s="36"/>
      <c r="PDW32" s="36"/>
      <c r="PDX32" s="36"/>
      <c r="PEA32" s="36"/>
      <c r="PEB32" s="36"/>
      <c r="PEE32" s="36"/>
      <c r="PEF32" s="36"/>
      <c r="PEI32" s="36"/>
      <c r="PEJ32" s="36"/>
      <c r="PEM32" s="36"/>
      <c r="PEN32" s="36"/>
      <c r="PEQ32" s="36"/>
      <c r="PER32" s="36"/>
      <c r="PEU32" s="36"/>
      <c r="PEV32" s="36"/>
      <c r="PEY32" s="36"/>
      <c r="PEZ32" s="36"/>
      <c r="PFC32" s="36"/>
      <c r="PFD32" s="36"/>
      <c r="PFG32" s="36"/>
      <c r="PFH32" s="36"/>
      <c r="PFK32" s="36"/>
      <c r="PFL32" s="36"/>
      <c r="PFO32" s="36"/>
      <c r="PFP32" s="36"/>
      <c r="PFS32" s="36"/>
      <c r="PFT32" s="36"/>
      <c r="PFW32" s="36"/>
      <c r="PFX32" s="36"/>
      <c r="PGA32" s="36"/>
      <c r="PGB32" s="36"/>
      <c r="PGE32" s="36"/>
      <c r="PGF32" s="36"/>
      <c r="PGI32" s="36"/>
      <c r="PGJ32" s="36"/>
      <c r="PGM32" s="36"/>
      <c r="PGN32" s="36"/>
      <c r="PGQ32" s="36"/>
      <c r="PGR32" s="36"/>
      <c r="PGU32" s="36"/>
      <c r="PGV32" s="36"/>
      <c r="PGY32" s="36"/>
      <c r="PGZ32" s="36"/>
      <c r="PHC32" s="36"/>
      <c r="PHD32" s="36"/>
      <c r="PHG32" s="36"/>
      <c r="PHH32" s="36"/>
      <c r="PHK32" s="36"/>
      <c r="PHL32" s="36"/>
      <c r="PHO32" s="36"/>
      <c r="PHP32" s="36"/>
      <c r="PHS32" s="36"/>
      <c r="PHT32" s="36"/>
      <c r="PHW32" s="36"/>
      <c r="PHX32" s="36"/>
      <c r="PIA32" s="36"/>
      <c r="PIB32" s="36"/>
      <c r="PIE32" s="36"/>
      <c r="PIF32" s="36"/>
      <c r="PII32" s="36"/>
      <c r="PIJ32" s="36"/>
      <c r="PIM32" s="36"/>
      <c r="PIN32" s="36"/>
      <c r="PIQ32" s="36"/>
      <c r="PIR32" s="36"/>
      <c r="PIU32" s="36"/>
      <c r="PIV32" s="36"/>
      <c r="PIY32" s="36"/>
      <c r="PIZ32" s="36"/>
      <c r="PJC32" s="36"/>
      <c r="PJD32" s="36"/>
      <c r="PJG32" s="36"/>
      <c r="PJH32" s="36"/>
      <c r="PJK32" s="36"/>
      <c r="PJL32" s="36"/>
      <c r="PJO32" s="36"/>
      <c r="PJP32" s="36"/>
      <c r="PJS32" s="36"/>
      <c r="PJT32" s="36"/>
      <c r="PJW32" s="36"/>
      <c r="PJX32" s="36"/>
      <c r="PKA32" s="36"/>
      <c r="PKB32" s="36"/>
      <c r="PKE32" s="36"/>
      <c r="PKF32" s="36"/>
      <c r="PKI32" s="36"/>
      <c r="PKJ32" s="36"/>
      <c r="PKM32" s="36"/>
      <c r="PKN32" s="36"/>
      <c r="PKQ32" s="36"/>
      <c r="PKR32" s="36"/>
      <c r="PKU32" s="36"/>
      <c r="PKV32" s="36"/>
      <c r="PKY32" s="36"/>
      <c r="PKZ32" s="36"/>
      <c r="PLC32" s="36"/>
      <c r="PLD32" s="36"/>
      <c r="PLG32" s="36"/>
      <c r="PLH32" s="36"/>
      <c r="PLK32" s="36"/>
      <c r="PLL32" s="36"/>
      <c r="PLO32" s="36"/>
      <c r="PLP32" s="36"/>
      <c r="PLS32" s="36"/>
      <c r="PLT32" s="36"/>
      <c r="PLW32" s="36"/>
      <c r="PLX32" s="36"/>
      <c r="PMA32" s="36"/>
      <c r="PMB32" s="36"/>
      <c r="PME32" s="36"/>
      <c r="PMF32" s="36"/>
      <c r="PMI32" s="36"/>
      <c r="PMJ32" s="36"/>
      <c r="PMM32" s="36"/>
      <c r="PMN32" s="36"/>
      <c r="PMQ32" s="36"/>
      <c r="PMR32" s="36"/>
      <c r="PMU32" s="36"/>
      <c r="PMV32" s="36"/>
      <c r="PMY32" s="36"/>
      <c r="PMZ32" s="36"/>
      <c r="PNC32" s="36"/>
      <c r="PND32" s="36"/>
      <c r="PNG32" s="36"/>
      <c r="PNH32" s="36"/>
      <c r="PNK32" s="36"/>
      <c r="PNL32" s="36"/>
      <c r="PNO32" s="36"/>
      <c r="PNP32" s="36"/>
      <c r="PNS32" s="36"/>
      <c r="PNT32" s="36"/>
      <c r="PNW32" s="36"/>
      <c r="PNX32" s="36"/>
      <c r="POA32" s="36"/>
      <c r="POB32" s="36"/>
      <c r="POE32" s="36"/>
      <c r="POF32" s="36"/>
      <c r="POI32" s="36"/>
      <c r="POJ32" s="36"/>
      <c r="POM32" s="36"/>
      <c r="PON32" s="36"/>
      <c r="POQ32" s="36"/>
      <c r="POR32" s="36"/>
      <c r="POU32" s="36"/>
      <c r="POV32" s="36"/>
      <c r="POY32" s="36"/>
      <c r="POZ32" s="36"/>
      <c r="PPC32" s="36"/>
      <c r="PPD32" s="36"/>
      <c r="PPG32" s="36"/>
      <c r="PPH32" s="36"/>
      <c r="PPK32" s="36"/>
      <c r="PPL32" s="36"/>
      <c r="PPO32" s="36"/>
      <c r="PPP32" s="36"/>
      <c r="PPS32" s="36"/>
      <c r="PPT32" s="36"/>
      <c r="PPW32" s="36"/>
      <c r="PPX32" s="36"/>
      <c r="PQA32" s="36"/>
      <c r="PQB32" s="36"/>
      <c r="PQE32" s="36"/>
      <c r="PQF32" s="36"/>
      <c r="PQI32" s="36"/>
      <c r="PQJ32" s="36"/>
      <c r="PQM32" s="36"/>
      <c r="PQN32" s="36"/>
      <c r="PQQ32" s="36"/>
      <c r="PQR32" s="36"/>
      <c r="PQU32" s="36"/>
      <c r="PQV32" s="36"/>
      <c r="PQY32" s="36"/>
      <c r="PQZ32" s="36"/>
      <c r="PRC32" s="36"/>
      <c r="PRD32" s="36"/>
      <c r="PRG32" s="36"/>
      <c r="PRH32" s="36"/>
      <c r="PRK32" s="36"/>
      <c r="PRL32" s="36"/>
      <c r="PRO32" s="36"/>
      <c r="PRP32" s="36"/>
      <c r="PRS32" s="36"/>
      <c r="PRT32" s="36"/>
      <c r="PRW32" s="36"/>
      <c r="PRX32" s="36"/>
      <c r="PSA32" s="36"/>
      <c r="PSB32" s="36"/>
      <c r="PSE32" s="36"/>
      <c r="PSF32" s="36"/>
      <c r="PSI32" s="36"/>
      <c r="PSJ32" s="36"/>
      <c r="PSM32" s="36"/>
      <c r="PSN32" s="36"/>
      <c r="PSQ32" s="36"/>
      <c r="PSR32" s="36"/>
      <c r="PSU32" s="36"/>
      <c r="PSV32" s="36"/>
      <c r="PSY32" s="36"/>
      <c r="PSZ32" s="36"/>
      <c r="PTC32" s="36"/>
      <c r="PTD32" s="36"/>
      <c r="PTG32" s="36"/>
      <c r="PTH32" s="36"/>
      <c r="PTK32" s="36"/>
      <c r="PTL32" s="36"/>
      <c r="PTO32" s="36"/>
      <c r="PTP32" s="36"/>
      <c r="PTS32" s="36"/>
      <c r="PTT32" s="36"/>
      <c r="PTW32" s="36"/>
      <c r="PTX32" s="36"/>
      <c r="PUA32" s="36"/>
      <c r="PUB32" s="36"/>
      <c r="PUE32" s="36"/>
      <c r="PUF32" s="36"/>
      <c r="PUI32" s="36"/>
      <c r="PUJ32" s="36"/>
      <c r="PUM32" s="36"/>
      <c r="PUN32" s="36"/>
      <c r="PUQ32" s="36"/>
      <c r="PUR32" s="36"/>
      <c r="PUU32" s="36"/>
      <c r="PUV32" s="36"/>
      <c r="PUY32" s="36"/>
      <c r="PUZ32" s="36"/>
      <c r="PVC32" s="36"/>
      <c r="PVD32" s="36"/>
      <c r="PVG32" s="36"/>
      <c r="PVH32" s="36"/>
      <c r="PVK32" s="36"/>
      <c r="PVL32" s="36"/>
      <c r="PVO32" s="36"/>
      <c r="PVP32" s="36"/>
      <c r="PVS32" s="36"/>
      <c r="PVT32" s="36"/>
      <c r="PVW32" s="36"/>
      <c r="PVX32" s="36"/>
      <c r="PWA32" s="36"/>
      <c r="PWB32" s="36"/>
      <c r="PWE32" s="36"/>
      <c r="PWF32" s="36"/>
      <c r="PWI32" s="36"/>
      <c r="PWJ32" s="36"/>
      <c r="PWM32" s="36"/>
      <c r="PWN32" s="36"/>
      <c r="PWQ32" s="36"/>
      <c r="PWR32" s="36"/>
      <c r="PWU32" s="36"/>
      <c r="PWV32" s="36"/>
      <c r="PWY32" s="36"/>
      <c r="PWZ32" s="36"/>
      <c r="PXC32" s="36"/>
      <c r="PXD32" s="36"/>
      <c r="PXG32" s="36"/>
      <c r="PXH32" s="36"/>
      <c r="PXK32" s="36"/>
      <c r="PXL32" s="36"/>
      <c r="PXO32" s="36"/>
      <c r="PXP32" s="36"/>
      <c r="PXS32" s="36"/>
      <c r="PXT32" s="36"/>
      <c r="PXW32" s="36"/>
      <c r="PXX32" s="36"/>
      <c r="PYA32" s="36"/>
      <c r="PYB32" s="36"/>
      <c r="PYE32" s="36"/>
      <c r="PYF32" s="36"/>
      <c r="PYI32" s="36"/>
      <c r="PYJ32" s="36"/>
      <c r="PYM32" s="36"/>
      <c r="PYN32" s="36"/>
      <c r="PYQ32" s="36"/>
      <c r="PYR32" s="36"/>
      <c r="PYU32" s="36"/>
      <c r="PYV32" s="36"/>
      <c r="PYY32" s="36"/>
      <c r="PYZ32" s="36"/>
      <c r="PZC32" s="36"/>
      <c r="PZD32" s="36"/>
      <c r="PZG32" s="36"/>
      <c r="PZH32" s="36"/>
      <c r="PZK32" s="36"/>
      <c r="PZL32" s="36"/>
      <c r="PZO32" s="36"/>
      <c r="PZP32" s="36"/>
      <c r="PZS32" s="36"/>
      <c r="PZT32" s="36"/>
      <c r="PZW32" s="36"/>
      <c r="PZX32" s="36"/>
      <c r="QAA32" s="36"/>
      <c r="QAB32" s="36"/>
      <c r="QAE32" s="36"/>
      <c r="QAF32" s="36"/>
      <c r="QAI32" s="36"/>
      <c r="QAJ32" s="36"/>
      <c r="QAM32" s="36"/>
      <c r="QAN32" s="36"/>
      <c r="QAQ32" s="36"/>
      <c r="QAR32" s="36"/>
      <c r="QAU32" s="36"/>
      <c r="QAV32" s="36"/>
      <c r="QAY32" s="36"/>
      <c r="QAZ32" s="36"/>
      <c r="QBC32" s="36"/>
      <c r="QBD32" s="36"/>
      <c r="QBG32" s="36"/>
      <c r="QBH32" s="36"/>
      <c r="QBK32" s="36"/>
      <c r="QBL32" s="36"/>
      <c r="QBO32" s="36"/>
      <c r="QBP32" s="36"/>
      <c r="QBS32" s="36"/>
      <c r="QBT32" s="36"/>
      <c r="QBW32" s="36"/>
      <c r="QBX32" s="36"/>
      <c r="QCA32" s="36"/>
      <c r="QCB32" s="36"/>
      <c r="QCE32" s="36"/>
      <c r="QCF32" s="36"/>
      <c r="QCI32" s="36"/>
      <c r="QCJ32" s="36"/>
      <c r="QCM32" s="36"/>
      <c r="QCN32" s="36"/>
      <c r="QCQ32" s="36"/>
      <c r="QCR32" s="36"/>
      <c r="QCU32" s="36"/>
      <c r="QCV32" s="36"/>
      <c r="QCY32" s="36"/>
      <c r="QCZ32" s="36"/>
      <c r="QDC32" s="36"/>
      <c r="QDD32" s="36"/>
      <c r="QDG32" s="36"/>
      <c r="QDH32" s="36"/>
      <c r="QDK32" s="36"/>
      <c r="QDL32" s="36"/>
      <c r="QDO32" s="36"/>
      <c r="QDP32" s="36"/>
      <c r="QDS32" s="36"/>
      <c r="QDT32" s="36"/>
      <c r="QDW32" s="36"/>
      <c r="QDX32" s="36"/>
      <c r="QEA32" s="36"/>
      <c r="QEB32" s="36"/>
      <c r="QEE32" s="36"/>
      <c r="QEF32" s="36"/>
      <c r="QEI32" s="36"/>
      <c r="QEJ32" s="36"/>
      <c r="QEM32" s="36"/>
      <c r="QEN32" s="36"/>
      <c r="QEQ32" s="36"/>
      <c r="QER32" s="36"/>
      <c r="QEU32" s="36"/>
      <c r="QEV32" s="36"/>
      <c r="QEY32" s="36"/>
      <c r="QEZ32" s="36"/>
      <c r="QFC32" s="36"/>
      <c r="QFD32" s="36"/>
      <c r="QFG32" s="36"/>
      <c r="QFH32" s="36"/>
      <c r="QFK32" s="36"/>
      <c r="QFL32" s="36"/>
      <c r="QFO32" s="36"/>
      <c r="QFP32" s="36"/>
      <c r="QFS32" s="36"/>
      <c r="QFT32" s="36"/>
      <c r="QFW32" s="36"/>
      <c r="QFX32" s="36"/>
      <c r="QGA32" s="36"/>
      <c r="QGB32" s="36"/>
      <c r="QGE32" s="36"/>
      <c r="QGF32" s="36"/>
      <c r="QGI32" s="36"/>
      <c r="QGJ32" s="36"/>
      <c r="QGM32" s="36"/>
      <c r="QGN32" s="36"/>
      <c r="QGQ32" s="36"/>
      <c r="QGR32" s="36"/>
      <c r="QGU32" s="36"/>
      <c r="QGV32" s="36"/>
      <c r="QGY32" s="36"/>
      <c r="QGZ32" s="36"/>
      <c r="QHC32" s="36"/>
      <c r="QHD32" s="36"/>
      <c r="QHG32" s="36"/>
      <c r="QHH32" s="36"/>
      <c r="QHK32" s="36"/>
      <c r="QHL32" s="36"/>
      <c r="QHO32" s="36"/>
      <c r="QHP32" s="36"/>
      <c r="QHS32" s="36"/>
      <c r="QHT32" s="36"/>
      <c r="QHW32" s="36"/>
      <c r="QHX32" s="36"/>
      <c r="QIA32" s="36"/>
      <c r="QIB32" s="36"/>
      <c r="QIE32" s="36"/>
      <c r="QIF32" s="36"/>
      <c r="QII32" s="36"/>
      <c r="QIJ32" s="36"/>
      <c r="QIM32" s="36"/>
      <c r="QIN32" s="36"/>
      <c r="QIQ32" s="36"/>
      <c r="QIR32" s="36"/>
      <c r="QIU32" s="36"/>
      <c r="QIV32" s="36"/>
      <c r="QIY32" s="36"/>
      <c r="QIZ32" s="36"/>
      <c r="QJC32" s="36"/>
      <c r="QJD32" s="36"/>
      <c r="QJG32" s="36"/>
      <c r="QJH32" s="36"/>
      <c r="QJK32" s="36"/>
      <c r="QJL32" s="36"/>
      <c r="QJO32" s="36"/>
      <c r="QJP32" s="36"/>
      <c r="QJS32" s="36"/>
      <c r="QJT32" s="36"/>
      <c r="QJW32" s="36"/>
      <c r="QJX32" s="36"/>
      <c r="QKA32" s="36"/>
      <c r="QKB32" s="36"/>
      <c r="QKE32" s="36"/>
      <c r="QKF32" s="36"/>
      <c r="QKI32" s="36"/>
      <c r="QKJ32" s="36"/>
      <c r="QKM32" s="36"/>
      <c r="QKN32" s="36"/>
      <c r="QKQ32" s="36"/>
      <c r="QKR32" s="36"/>
      <c r="QKU32" s="36"/>
      <c r="QKV32" s="36"/>
      <c r="QKY32" s="36"/>
      <c r="QKZ32" s="36"/>
      <c r="QLC32" s="36"/>
      <c r="QLD32" s="36"/>
      <c r="QLG32" s="36"/>
      <c r="QLH32" s="36"/>
      <c r="QLK32" s="36"/>
      <c r="QLL32" s="36"/>
      <c r="QLO32" s="36"/>
      <c r="QLP32" s="36"/>
      <c r="QLS32" s="36"/>
      <c r="QLT32" s="36"/>
      <c r="QLW32" s="36"/>
      <c r="QLX32" s="36"/>
      <c r="QMA32" s="36"/>
      <c r="QMB32" s="36"/>
      <c r="QME32" s="36"/>
      <c r="QMF32" s="36"/>
      <c r="QMI32" s="36"/>
      <c r="QMJ32" s="36"/>
      <c r="QMM32" s="36"/>
      <c r="QMN32" s="36"/>
      <c r="QMQ32" s="36"/>
      <c r="QMR32" s="36"/>
      <c r="QMU32" s="36"/>
      <c r="QMV32" s="36"/>
      <c r="QMY32" s="36"/>
      <c r="QMZ32" s="36"/>
      <c r="QNC32" s="36"/>
      <c r="QND32" s="36"/>
      <c r="QNG32" s="36"/>
      <c r="QNH32" s="36"/>
      <c r="QNK32" s="36"/>
      <c r="QNL32" s="36"/>
      <c r="QNO32" s="36"/>
      <c r="QNP32" s="36"/>
      <c r="QNS32" s="36"/>
      <c r="QNT32" s="36"/>
      <c r="QNW32" s="36"/>
      <c r="QNX32" s="36"/>
      <c r="QOA32" s="36"/>
      <c r="QOB32" s="36"/>
      <c r="QOE32" s="36"/>
      <c r="QOF32" s="36"/>
      <c r="QOI32" s="36"/>
      <c r="QOJ32" s="36"/>
      <c r="QOM32" s="36"/>
      <c r="QON32" s="36"/>
      <c r="QOQ32" s="36"/>
      <c r="QOR32" s="36"/>
      <c r="QOU32" s="36"/>
      <c r="QOV32" s="36"/>
      <c r="QOY32" s="36"/>
      <c r="QOZ32" s="36"/>
      <c r="QPC32" s="36"/>
      <c r="QPD32" s="36"/>
      <c r="QPG32" s="36"/>
      <c r="QPH32" s="36"/>
      <c r="QPK32" s="36"/>
      <c r="QPL32" s="36"/>
      <c r="QPO32" s="36"/>
      <c r="QPP32" s="36"/>
      <c r="QPS32" s="36"/>
      <c r="QPT32" s="36"/>
      <c r="QPW32" s="36"/>
      <c r="QPX32" s="36"/>
      <c r="QQA32" s="36"/>
      <c r="QQB32" s="36"/>
      <c r="QQE32" s="36"/>
      <c r="QQF32" s="36"/>
      <c r="QQI32" s="36"/>
      <c r="QQJ32" s="36"/>
      <c r="QQM32" s="36"/>
      <c r="QQN32" s="36"/>
      <c r="QQQ32" s="36"/>
      <c r="QQR32" s="36"/>
      <c r="QQU32" s="36"/>
      <c r="QQV32" s="36"/>
      <c r="QQY32" s="36"/>
      <c r="QQZ32" s="36"/>
      <c r="QRC32" s="36"/>
      <c r="QRD32" s="36"/>
      <c r="QRG32" s="36"/>
      <c r="QRH32" s="36"/>
      <c r="QRK32" s="36"/>
      <c r="QRL32" s="36"/>
      <c r="QRO32" s="36"/>
      <c r="QRP32" s="36"/>
      <c r="QRS32" s="36"/>
      <c r="QRT32" s="36"/>
      <c r="QRW32" s="36"/>
      <c r="QRX32" s="36"/>
      <c r="QSA32" s="36"/>
      <c r="QSB32" s="36"/>
      <c r="QSE32" s="36"/>
      <c r="QSF32" s="36"/>
      <c r="QSI32" s="36"/>
      <c r="QSJ32" s="36"/>
      <c r="QSM32" s="36"/>
      <c r="QSN32" s="36"/>
      <c r="QSQ32" s="36"/>
      <c r="QSR32" s="36"/>
      <c r="QSU32" s="36"/>
      <c r="QSV32" s="36"/>
      <c r="QSY32" s="36"/>
      <c r="QSZ32" s="36"/>
      <c r="QTC32" s="36"/>
      <c r="QTD32" s="36"/>
      <c r="QTG32" s="36"/>
      <c r="QTH32" s="36"/>
      <c r="QTK32" s="36"/>
      <c r="QTL32" s="36"/>
      <c r="QTO32" s="36"/>
      <c r="QTP32" s="36"/>
      <c r="QTS32" s="36"/>
      <c r="QTT32" s="36"/>
      <c r="QTW32" s="36"/>
      <c r="QTX32" s="36"/>
      <c r="QUA32" s="36"/>
      <c r="QUB32" s="36"/>
      <c r="QUE32" s="36"/>
      <c r="QUF32" s="36"/>
      <c r="QUI32" s="36"/>
      <c r="QUJ32" s="36"/>
      <c r="QUM32" s="36"/>
      <c r="QUN32" s="36"/>
      <c r="QUQ32" s="36"/>
      <c r="QUR32" s="36"/>
      <c r="QUU32" s="36"/>
      <c r="QUV32" s="36"/>
      <c r="QUY32" s="36"/>
      <c r="QUZ32" s="36"/>
      <c r="QVC32" s="36"/>
      <c r="QVD32" s="36"/>
      <c r="QVG32" s="36"/>
      <c r="QVH32" s="36"/>
      <c r="QVK32" s="36"/>
      <c r="QVL32" s="36"/>
      <c r="QVO32" s="36"/>
      <c r="QVP32" s="36"/>
      <c r="QVS32" s="36"/>
      <c r="QVT32" s="36"/>
      <c r="QVW32" s="36"/>
      <c r="QVX32" s="36"/>
      <c r="QWA32" s="36"/>
      <c r="QWB32" s="36"/>
      <c r="QWE32" s="36"/>
      <c r="QWF32" s="36"/>
      <c r="QWI32" s="36"/>
      <c r="QWJ32" s="36"/>
      <c r="QWM32" s="36"/>
      <c r="QWN32" s="36"/>
      <c r="QWQ32" s="36"/>
      <c r="QWR32" s="36"/>
      <c r="QWU32" s="36"/>
      <c r="QWV32" s="36"/>
      <c r="QWY32" s="36"/>
      <c r="QWZ32" s="36"/>
      <c r="QXC32" s="36"/>
      <c r="QXD32" s="36"/>
      <c r="QXG32" s="36"/>
      <c r="QXH32" s="36"/>
      <c r="QXK32" s="36"/>
      <c r="QXL32" s="36"/>
      <c r="QXO32" s="36"/>
      <c r="QXP32" s="36"/>
      <c r="QXS32" s="36"/>
      <c r="QXT32" s="36"/>
      <c r="QXW32" s="36"/>
      <c r="QXX32" s="36"/>
      <c r="QYA32" s="36"/>
      <c r="QYB32" s="36"/>
      <c r="QYE32" s="36"/>
      <c r="QYF32" s="36"/>
      <c r="QYI32" s="36"/>
      <c r="QYJ32" s="36"/>
      <c r="QYM32" s="36"/>
      <c r="QYN32" s="36"/>
      <c r="QYQ32" s="36"/>
      <c r="QYR32" s="36"/>
      <c r="QYU32" s="36"/>
      <c r="QYV32" s="36"/>
      <c r="QYY32" s="36"/>
      <c r="QYZ32" s="36"/>
      <c r="QZC32" s="36"/>
      <c r="QZD32" s="36"/>
      <c r="QZG32" s="36"/>
      <c r="QZH32" s="36"/>
      <c r="QZK32" s="36"/>
      <c r="QZL32" s="36"/>
      <c r="QZO32" s="36"/>
      <c r="QZP32" s="36"/>
      <c r="QZS32" s="36"/>
      <c r="QZT32" s="36"/>
      <c r="QZW32" s="36"/>
      <c r="QZX32" s="36"/>
      <c r="RAA32" s="36"/>
      <c r="RAB32" s="36"/>
      <c r="RAE32" s="36"/>
      <c r="RAF32" s="36"/>
      <c r="RAI32" s="36"/>
      <c r="RAJ32" s="36"/>
      <c r="RAM32" s="36"/>
      <c r="RAN32" s="36"/>
      <c r="RAQ32" s="36"/>
      <c r="RAR32" s="36"/>
      <c r="RAU32" s="36"/>
      <c r="RAV32" s="36"/>
      <c r="RAY32" s="36"/>
      <c r="RAZ32" s="36"/>
      <c r="RBC32" s="36"/>
      <c r="RBD32" s="36"/>
      <c r="RBG32" s="36"/>
      <c r="RBH32" s="36"/>
      <c r="RBK32" s="36"/>
      <c r="RBL32" s="36"/>
      <c r="RBO32" s="36"/>
      <c r="RBP32" s="36"/>
      <c r="RBS32" s="36"/>
      <c r="RBT32" s="36"/>
      <c r="RBW32" s="36"/>
      <c r="RBX32" s="36"/>
      <c r="RCA32" s="36"/>
      <c r="RCB32" s="36"/>
      <c r="RCE32" s="36"/>
      <c r="RCF32" s="36"/>
      <c r="RCI32" s="36"/>
      <c r="RCJ32" s="36"/>
      <c r="RCM32" s="36"/>
      <c r="RCN32" s="36"/>
      <c r="RCQ32" s="36"/>
      <c r="RCR32" s="36"/>
      <c r="RCU32" s="36"/>
      <c r="RCV32" s="36"/>
      <c r="RCY32" s="36"/>
      <c r="RCZ32" s="36"/>
      <c r="RDC32" s="36"/>
      <c r="RDD32" s="36"/>
      <c r="RDG32" s="36"/>
      <c r="RDH32" s="36"/>
      <c r="RDK32" s="36"/>
      <c r="RDL32" s="36"/>
      <c r="RDO32" s="36"/>
      <c r="RDP32" s="36"/>
      <c r="RDS32" s="36"/>
      <c r="RDT32" s="36"/>
      <c r="RDW32" s="36"/>
      <c r="RDX32" s="36"/>
      <c r="REA32" s="36"/>
      <c r="REB32" s="36"/>
      <c r="REE32" s="36"/>
      <c r="REF32" s="36"/>
      <c r="REI32" s="36"/>
      <c r="REJ32" s="36"/>
      <c r="REM32" s="36"/>
      <c r="REN32" s="36"/>
      <c r="REQ32" s="36"/>
      <c r="RER32" s="36"/>
      <c r="REU32" s="36"/>
      <c r="REV32" s="36"/>
      <c r="REY32" s="36"/>
      <c r="REZ32" s="36"/>
      <c r="RFC32" s="36"/>
      <c r="RFD32" s="36"/>
      <c r="RFG32" s="36"/>
      <c r="RFH32" s="36"/>
      <c r="RFK32" s="36"/>
      <c r="RFL32" s="36"/>
      <c r="RFO32" s="36"/>
      <c r="RFP32" s="36"/>
      <c r="RFS32" s="36"/>
      <c r="RFT32" s="36"/>
      <c r="RFW32" s="36"/>
      <c r="RFX32" s="36"/>
      <c r="RGA32" s="36"/>
      <c r="RGB32" s="36"/>
      <c r="RGE32" s="36"/>
      <c r="RGF32" s="36"/>
      <c r="RGI32" s="36"/>
      <c r="RGJ32" s="36"/>
      <c r="RGM32" s="36"/>
      <c r="RGN32" s="36"/>
      <c r="RGQ32" s="36"/>
      <c r="RGR32" s="36"/>
      <c r="RGU32" s="36"/>
      <c r="RGV32" s="36"/>
      <c r="RGY32" s="36"/>
      <c r="RGZ32" s="36"/>
      <c r="RHC32" s="36"/>
      <c r="RHD32" s="36"/>
      <c r="RHG32" s="36"/>
      <c r="RHH32" s="36"/>
      <c r="RHK32" s="36"/>
      <c r="RHL32" s="36"/>
      <c r="RHO32" s="36"/>
      <c r="RHP32" s="36"/>
      <c r="RHS32" s="36"/>
      <c r="RHT32" s="36"/>
      <c r="RHW32" s="36"/>
      <c r="RHX32" s="36"/>
      <c r="RIA32" s="36"/>
      <c r="RIB32" s="36"/>
      <c r="RIE32" s="36"/>
      <c r="RIF32" s="36"/>
      <c r="RII32" s="36"/>
      <c r="RIJ32" s="36"/>
      <c r="RIM32" s="36"/>
      <c r="RIN32" s="36"/>
      <c r="RIQ32" s="36"/>
      <c r="RIR32" s="36"/>
      <c r="RIU32" s="36"/>
      <c r="RIV32" s="36"/>
      <c r="RIY32" s="36"/>
      <c r="RIZ32" s="36"/>
      <c r="RJC32" s="36"/>
      <c r="RJD32" s="36"/>
      <c r="RJG32" s="36"/>
      <c r="RJH32" s="36"/>
      <c r="RJK32" s="36"/>
      <c r="RJL32" s="36"/>
      <c r="RJO32" s="36"/>
      <c r="RJP32" s="36"/>
      <c r="RJS32" s="36"/>
      <c r="RJT32" s="36"/>
      <c r="RJW32" s="36"/>
      <c r="RJX32" s="36"/>
      <c r="RKA32" s="36"/>
      <c r="RKB32" s="36"/>
      <c r="RKE32" s="36"/>
      <c r="RKF32" s="36"/>
      <c r="RKI32" s="36"/>
      <c r="RKJ32" s="36"/>
      <c r="RKM32" s="36"/>
      <c r="RKN32" s="36"/>
      <c r="RKQ32" s="36"/>
      <c r="RKR32" s="36"/>
      <c r="RKU32" s="36"/>
      <c r="RKV32" s="36"/>
      <c r="RKY32" s="36"/>
      <c r="RKZ32" s="36"/>
      <c r="RLC32" s="36"/>
      <c r="RLD32" s="36"/>
      <c r="RLG32" s="36"/>
      <c r="RLH32" s="36"/>
      <c r="RLK32" s="36"/>
      <c r="RLL32" s="36"/>
      <c r="RLO32" s="36"/>
      <c r="RLP32" s="36"/>
      <c r="RLS32" s="36"/>
      <c r="RLT32" s="36"/>
      <c r="RLW32" s="36"/>
      <c r="RLX32" s="36"/>
      <c r="RMA32" s="36"/>
      <c r="RMB32" s="36"/>
      <c r="RME32" s="36"/>
      <c r="RMF32" s="36"/>
      <c r="RMI32" s="36"/>
      <c r="RMJ32" s="36"/>
      <c r="RMM32" s="36"/>
      <c r="RMN32" s="36"/>
      <c r="RMQ32" s="36"/>
      <c r="RMR32" s="36"/>
      <c r="RMU32" s="36"/>
      <c r="RMV32" s="36"/>
      <c r="RMY32" s="36"/>
      <c r="RMZ32" s="36"/>
      <c r="RNC32" s="36"/>
      <c r="RND32" s="36"/>
      <c r="RNG32" s="36"/>
      <c r="RNH32" s="36"/>
      <c r="RNK32" s="36"/>
      <c r="RNL32" s="36"/>
      <c r="RNO32" s="36"/>
      <c r="RNP32" s="36"/>
      <c r="RNS32" s="36"/>
      <c r="RNT32" s="36"/>
      <c r="RNW32" s="36"/>
      <c r="RNX32" s="36"/>
      <c r="ROA32" s="36"/>
      <c r="ROB32" s="36"/>
      <c r="ROE32" s="36"/>
      <c r="ROF32" s="36"/>
      <c r="ROI32" s="36"/>
      <c r="ROJ32" s="36"/>
      <c r="ROM32" s="36"/>
      <c r="RON32" s="36"/>
      <c r="ROQ32" s="36"/>
      <c r="ROR32" s="36"/>
      <c r="ROU32" s="36"/>
      <c r="ROV32" s="36"/>
      <c r="ROY32" s="36"/>
      <c r="ROZ32" s="36"/>
      <c r="RPC32" s="36"/>
      <c r="RPD32" s="36"/>
      <c r="RPG32" s="36"/>
      <c r="RPH32" s="36"/>
      <c r="RPK32" s="36"/>
      <c r="RPL32" s="36"/>
      <c r="RPO32" s="36"/>
      <c r="RPP32" s="36"/>
      <c r="RPS32" s="36"/>
      <c r="RPT32" s="36"/>
      <c r="RPW32" s="36"/>
      <c r="RPX32" s="36"/>
      <c r="RQA32" s="36"/>
      <c r="RQB32" s="36"/>
      <c r="RQE32" s="36"/>
      <c r="RQF32" s="36"/>
      <c r="RQI32" s="36"/>
      <c r="RQJ32" s="36"/>
      <c r="RQM32" s="36"/>
      <c r="RQN32" s="36"/>
      <c r="RQQ32" s="36"/>
      <c r="RQR32" s="36"/>
      <c r="RQU32" s="36"/>
      <c r="RQV32" s="36"/>
      <c r="RQY32" s="36"/>
      <c r="RQZ32" s="36"/>
      <c r="RRC32" s="36"/>
      <c r="RRD32" s="36"/>
      <c r="RRG32" s="36"/>
      <c r="RRH32" s="36"/>
      <c r="RRK32" s="36"/>
      <c r="RRL32" s="36"/>
      <c r="RRO32" s="36"/>
      <c r="RRP32" s="36"/>
      <c r="RRS32" s="36"/>
      <c r="RRT32" s="36"/>
      <c r="RRW32" s="36"/>
      <c r="RRX32" s="36"/>
      <c r="RSA32" s="36"/>
      <c r="RSB32" s="36"/>
      <c r="RSE32" s="36"/>
      <c r="RSF32" s="36"/>
      <c r="RSI32" s="36"/>
      <c r="RSJ32" s="36"/>
      <c r="RSM32" s="36"/>
      <c r="RSN32" s="36"/>
      <c r="RSQ32" s="36"/>
      <c r="RSR32" s="36"/>
      <c r="RSU32" s="36"/>
      <c r="RSV32" s="36"/>
      <c r="RSY32" s="36"/>
      <c r="RSZ32" s="36"/>
      <c r="RTC32" s="36"/>
      <c r="RTD32" s="36"/>
      <c r="RTG32" s="36"/>
      <c r="RTH32" s="36"/>
      <c r="RTK32" s="36"/>
      <c r="RTL32" s="36"/>
      <c r="RTO32" s="36"/>
      <c r="RTP32" s="36"/>
      <c r="RTS32" s="36"/>
      <c r="RTT32" s="36"/>
      <c r="RTW32" s="36"/>
      <c r="RTX32" s="36"/>
      <c r="RUA32" s="36"/>
      <c r="RUB32" s="36"/>
      <c r="RUE32" s="36"/>
      <c r="RUF32" s="36"/>
      <c r="RUI32" s="36"/>
      <c r="RUJ32" s="36"/>
      <c r="RUM32" s="36"/>
      <c r="RUN32" s="36"/>
      <c r="RUQ32" s="36"/>
      <c r="RUR32" s="36"/>
      <c r="RUU32" s="36"/>
      <c r="RUV32" s="36"/>
      <c r="RUY32" s="36"/>
      <c r="RUZ32" s="36"/>
      <c r="RVC32" s="36"/>
      <c r="RVD32" s="36"/>
      <c r="RVG32" s="36"/>
      <c r="RVH32" s="36"/>
      <c r="RVK32" s="36"/>
      <c r="RVL32" s="36"/>
      <c r="RVO32" s="36"/>
      <c r="RVP32" s="36"/>
      <c r="RVS32" s="36"/>
      <c r="RVT32" s="36"/>
      <c r="RVW32" s="36"/>
      <c r="RVX32" s="36"/>
      <c r="RWA32" s="36"/>
      <c r="RWB32" s="36"/>
      <c r="RWE32" s="36"/>
      <c r="RWF32" s="36"/>
      <c r="RWI32" s="36"/>
      <c r="RWJ32" s="36"/>
      <c r="RWM32" s="36"/>
      <c r="RWN32" s="36"/>
      <c r="RWQ32" s="36"/>
      <c r="RWR32" s="36"/>
      <c r="RWU32" s="36"/>
      <c r="RWV32" s="36"/>
      <c r="RWY32" s="36"/>
      <c r="RWZ32" s="36"/>
      <c r="RXC32" s="36"/>
      <c r="RXD32" s="36"/>
      <c r="RXG32" s="36"/>
      <c r="RXH32" s="36"/>
      <c r="RXK32" s="36"/>
      <c r="RXL32" s="36"/>
      <c r="RXO32" s="36"/>
      <c r="RXP32" s="36"/>
      <c r="RXS32" s="36"/>
      <c r="RXT32" s="36"/>
      <c r="RXW32" s="36"/>
      <c r="RXX32" s="36"/>
      <c r="RYA32" s="36"/>
      <c r="RYB32" s="36"/>
      <c r="RYE32" s="36"/>
      <c r="RYF32" s="36"/>
      <c r="RYI32" s="36"/>
      <c r="RYJ32" s="36"/>
      <c r="RYM32" s="36"/>
      <c r="RYN32" s="36"/>
      <c r="RYQ32" s="36"/>
      <c r="RYR32" s="36"/>
      <c r="RYU32" s="36"/>
      <c r="RYV32" s="36"/>
      <c r="RYY32" s="36"/>
      <c r="RYZ32" s="36"/>
      <c r="RZC32" s="36"/>
      <c r="RZD32" s="36"/>
      <c r="RZG32" s="36"/>
      <c r="RZH32" s="36"/>
      <c r="RZK32" s="36"/>
      <c r="RZL32" s="36"/>
      <c r="RZO32" s="36"/>
      <c r="RZP32" s="36"/>
      <c r="RZS32" s="36"/>
      <c r="RZT32" s="36"/>
      <c r="RZW32" s="36"/>
      <c r="RZX32" s="36"/>
      <c r="SAA32" s="36"/>
      <c r="SAB32" s="36"/>
      <c r="SAE32" s="36"/>
      <c r="SAF32" s="36"/>
      <c r="SAI32" s="36"/>
      <c r="SAJ32" s="36"/>
      <c r="SAM32" s="36"/>
      <c r="SAN32" s="36"/>
      <c r="SAQ32" s="36"/>
      <c r="SAR32" s="36"/>
      <c r="SAU32" s="36"/>
      <c r="SAV32" s="36"/>
      <c r="SAY32" s="36"/>
      <c r="SAZ32" s="36"/>
      <c r="SBC32" s="36"/>
      <c r="SBD32" s="36"/>
      <c r="SBG32" s="36"/>
      <c r="SBH32" s="36"/>
      <c r="SBK32" s="36"/>
      <c r="SBL32" s="36"/>
      <c r="SBO32" s="36"/>
      <c r="SBP32" s="36"/>
      <c r="SBS32" s="36"/>
      <c r="SBT32" s="36"/>
      <c r="SBW32" s="36"/>
      <c r="SBX32" s="36"/>
      <c r="SCA32" s="36"/>
      <c r="SCB32" s="36"/>
      <c r="SCE32" s="36"/>
      <c r="SCF32" s="36"/>
      <c r="SCI32" s="36"/>
      <c r="SCJ32" s="36"/>
      <c r="SCM32" s="36"/>
      <c r="SCN32" s="36"/>
      <c r="SCQ32" s="36"/>
      <c r="SCR32" s="36"/>
      <c r="SCU32" s="36"/>
      <c r="SCV32" s="36"/>
      <c r="SCY32" s="36"/>
      <c r="SCZ32" s="36"/>
      <c r="SDC32" s="36"/>
      <c r="SDD32" s="36"/>
      <c r="SDG32" s="36"/>
      <c r="SDH32" s="36"/>
      <c r="SDK32" s="36"/>
      <c r="SDL32" s="36"/>
      <c r="SDO32" s="36"/>
      <c r="SDP32" s="36"/>
      <c r="SDS32" s="36"/>
      <c r="SDT32" s="36"/>
      <c r="SDW32" s="36"/>
      <c r="SDX32" s="36"/>
      <c r="SEA32" s="36"/>
      <c r="SEB32" s="36"/>
      <c r="SEE32" s="36"/>
      <c r="SEF32" s="36"/>
      <c r="SEI32" s="36"/>
      <c r="SEJ32" s="36"/>
      <c r="SEM32" s="36"/>
      <c r="SEN32" s="36"/>
      <c r="SEQ32" s="36"/>
      <c r="SER32" s="36"/>
      <c r="SEU32" s="36"/>
      <c r="SEV32" s="36"/>
      <c r="SEY32" s="36"/>
      <c r="SEZ32" s="36"/>
      <c r="SFC32" s="36"/>
      <c r="SFD32" s="36"/>
      <c r="SFG32" s="36"/>
      <c r="SFH32" s="36"/>
      <c r="SFK32" s="36"/>
      <c r="SFL32" s="36"/>
      <c r="SFO32" s="36"/>
      <c r="SFP32" s="36"/>
      <c r="SFS32" s="36"/>
      <c r="SFT32" s="36"/>
      <c r="SFW32" s="36"/>
      <c r="SFX32" s="36"/>
      <c r="SGA32" s="36"/>
      <c r="SGB32" s="36"/>
      <c r="SGE32" s="36"/>
      <c r="SGF32" s="36"/>
      <c r="SGI32" s="36"/>
      <c r="SGJ32" s="36"/>
      <c r="SGM32" s="36"/>
      <c r="SGN32" s="36"/>
      <c r="SGQ32" s="36"/>
      <c r="SGR32" s="36"/>
      <c r="SGU32" s="36"/>
      <c r="SGV32" s="36"/>
      <c r="SGY32" s="36"/>
      <c r="SGZ32" s="36"/>
      <c r="SHC32" s="36"/>
      <c r="SHD32" s="36"/>
      <c r="SHG32" s="36"/>
      <c r="SHH32" s="36"/>
      <c r="SHK32" s="36"/>
      <c r="SHL32" s="36"/>
      <c r="SHO32" s="36"/>
      <c r="SHP32" s="36"/>
      <c r="SHS32" s="36"/>
      <c r="SHT32" s="36"/>
      <c r="SHW32" s="36"/>
      <c r="SHX32" s="36"/>
      <c r="SIA32" s="36"/>
      <c r="SIB32" s="36"/>
      <c r="SIE32" s="36"/>
      <c r="SIF32" s="36"/>
      <c r="SII32" s="36"/>
      <c r="SIJ32" s="36"/>
      <c r="SIM32" s="36"/>
      <c r="SIN32" s="36"/>
      <c r="SIQ32" s="36"/>
      <c r="SIR32" s="36"/>
      <c r="SIU32" s="36"/>
      <c r="SIV32" s="36"/>
      <c r="SIY32" s="36"/>
      <c r="SIZ32" s="36"/>
      <c r="SJC32" s="36"/>
      <c r="SJD32" s="36"/>
      <c r="SJG32" s="36"/>
      <c r="SJH32" s="36"/>
      <c r="SJK32" s="36"/>
      <c r="SJL32" s="36"/>
      <c r="SJO32" s="36"/>
      <c r="SJP32" s="36"/>
      <c r="SJS32" s="36"/>
      <c r="SJT32" s="36"/>
      <c r="SJW32" s="36"/>
      <c r="SJX32" s="36"/>
      <c r="SKA32" s="36"/>
      <c r="SKB32" s="36"/>
      <c r="SKE32" s="36"/>
      <c r="SKF32" s="36"/>
      <c r="SKI32" s="36"/>
      <c r="SKJ32" s="36"/>
      <c r="SKM32" s="36"/>
      <c r="SKN32" s="36"/>
      <c r="SKQ32" s="36"/>
      <c r="SKR32" s="36"/>
      <c r="SKU32" s="36"/>
      <c r="SKV32" s="36"/>
      <c r="SKY32" s="36"/>
      <c r="SKZ32" s="36"/>
      <c r="SLC32" s="36"/>
      <c r="SLD32" s="36"/>
      <c r="SLG32" s="36"/>
      <c r="SLH32" s="36"/>
      <c r="SLK32" s="36"/>
      <c r="SLL32" s="36"/>
      <c r="SLO32" s="36"/>
      <c r="SLP32" s="36"/>
      <c r="SLS32" s="36"/>
      <c r="SLT32" s="36"/>
      <c r="SLW32" s="36"/>
      <c r="SLX32" s="36"/>
      <c r="SMA32" s="36"/>
      <c r="SMB32" s="36"/>
      <c r="SME32" s="36"/>
      <c r="SMF32" s="36"/>
      <c r="SMI32" s="36"/>
      <c r="SMJ32" s="36"/>
      <c r="SMM32" s="36"/>
      <c r="SMN32" s="36"/>
      <c r="SMQ32" s="36"/>
      <c r="SMR32" s="36"/>
      <c r="SMU32" s="36"/>
      <c r="SMV32" s="36"/>
      <c r="SMY32" s="36"/>
      <c r="SMZ32" s="36"/>
      <c r="SNC32" s="36"/>
      <c r="SND32" s="36"/>
      <c r="SNG32" s="36"/>
      <c r="SNH32" s="36"/>
      <c r="SNK32" s="36"/>
      <c r="SNL32" s="36"/>
      <c r="SNO32" s="36"/>
      <c r="SNP32" s="36"/>
      <c r="SNS32" s="36"/>
      <c r="SNT32" s="36"/>
      <c r="SNW32" s="36"/>
      <c r="SNX32" s="36"/>
      <c r="SOA32" s="36"/>
      <c r="SOB32" s="36"/>
      <c r="SOE32" s="36"/>
      <c r="SOF32" s="36"/>
      <c r="SOI32" s="36"/>
      <c r="SOJ32" s="36"/>
      <c r="SOM32" s="36"/>
      <c r="SON32" s="36"/>
      <c r="SOQ32" s="36"/>
      <c r="SOR32" s="36"/>
      <c r="SOU32" s="36"/>
      <c r="SOV32" s="36"/>
      <c r="SOY32" s="36"/>
      <c r="SOZ32" s="36"/>
      <c r="SPC32" s="36"/>
      <c r="SPD32" s="36"/>
      <c r="SPG32" s="36"/>
      <c r="SPH32" s="36"/>
      <c r="SPK32" s="36"/>
      <c r="SPL32" s="36"/>
      <c r="SPO32" s="36"/>
      <c r="SPP32" s="36"/>
      <c r="SPS32" s="36"/>
      <c r="SPT32" s="36"/>
      <c r="SPW32" s="36"/>
      <c r="SPX32" s="36"/>
      <c r="SQA32" s="36"/>
      <c r="SQB32" s="36"/>
      <c r="SQE32" s="36"/>
      <c r="SQF32" s="36"/>
      <c r="SQI32" s="36"/>
      <c r="SQJ32" s="36"/>
      <c r="SQM32" s="36"/>
      <c r="SQN32" s="36"/>
      <c r="SQQ32" s="36"/>
      <c r="SQR32" s="36"/>
      <c r="SQU32" s="36"/>
      <c r="SQV32" s="36"/>
      <c r="SQY32" s="36"/>
      <c r="SQZ32" s="36"/>
      <c r="SRC32" s="36"/>
      <c r="SRD32" s="36"/>
      <c r="SRG32" s="36"/>
      <c r="SRH32" s="36"/>
      <c r="SRK32" s="36"/>
      <c r="SRL32" s="36"/>
      <c r="SRO32" s="36"/>
      <c r="SRP32" s="36"/>
      <c r="SRS32" s="36"/>
      <c r="SRT32" s="36"/>
      <c r="SRW32" s="36"/>
      <c r="SRX32" s="36"/>
      <c r="SSA32" s="36"/>
      <c r="SSB32" s="36"/>
      <c r="SSE32" s="36"/>
      <c r="SSF32" s="36"/>
      <c r="SSI32" s="36"/>
      <c r="SSJ32" s="36"/>
      <c r="SSM32" s="36"/>
      <c r="SSN32" s="36"/>
      <c r="SSQ32" s="36"/>
      <c r="SSR32" s="36"/>
      <c r="SSU32" s="36"/>
      <c r="SSV32" s="36"/>
      <c r="SSY32" s="36"/>
      <c r="SSZ32" s="36"/>
      <c r="STC32" s="36"/>
      <c r="STD32" s="36"/>
      <c r="STG32" s="36"/>
      <c r="STH32" s="36"/>
      <c r="STK32" s="36"/>
      <c r="STL32" s="36"/>
      <c r="STO32" s="36"/>
      <c r="STP32" s="36"/>
      <c r="STS32" s="36"/>
      <c r="STT32" s="36"/>
      <c r="STW32" s="36"/>
      <c r="STX32" s="36"/>
      <c r="SUA32" s="36"/>
      <c r="SUB32" s="36"/>
      <c r="SUE32" s="36"/>
      <c r="SUF32" s="36"/>
      <c r="SUI32" s="36"/>
      <c r="SUJ32" s="36"/>
      <c r="SUM32" s="36"/>
      <c r="SUN32" s="36"/>
      <c r="SUQ32" s="36"/>
      <c r="SUR32" s="36"/>
      <c r="SUU32" s="36"/>
      <c r="SUV32" s="36"/>
      <c r="SUY32" s="36"/>
      <c r="SUZ32" s="36"/>
      <c r="SVC32" s="36"/>
      <c r="SVD32" s="36"/>
      <c r="SVG32" s="36"/>
      <c r="SVH32" s="36"/>
      <c r="SVK32" s="36"/>
      <c r="SVL32" s="36"/>
      <c r="SVO32" s="36"/>
      <c r="SVP32" s="36"/>
      <c r="SVS32" s="36"/>
      <c r="SVT32" s="36"/>
      <c r="SVW32" s="36"/>
      <c r="SVX32" s="36"/>
      <c r="SWA32" s="36"/>
      <c r="SWB32" s="36"/>
      <c r="SWE32" s="36"/>
      <c r="SWF32" s="36"/>
      <c r="SWI32" s="36"/>
      <c r="SWJ32" s="36"/>
      <c r="SWM32" s="36"/>
      <c r="SWN32" s="36"/>
      <c r="SWQ32" s="36"/>
      <c r="SWR32" s="36"/>
      <c r="SWU32" s="36"/>
      <c r="SWV32" s="36"/>
      <c r="SWY32" s="36"/>
      <c r="SWZ32" s="36"/>
      <c r="SXC32" s="36"/>
      <c r="SXD32" s="36"/>
      <c r="SXG32" s="36"/>
      <c r="SXH32" s="36"/>
      <c r="SXK32" s="36"/>
      <c r="SXL32" s="36"/>
      <c r="SXO32" s="36"/>
      <c r="SXP32" s="36"/>
      <c r="SXS32" s="36"/>
      <c r="SXT32" s="36"/>
      <c r="SXW32" s="36"/>
      <c r="SXX32" s="36"/>
      <c r="SYA32" s="36"/>
      <c r="SYB32" s="36"/>
      <c r="SYE32" s="36"/>
      <c r="SYF32" s="36"/>
      <c r="SYI32" s="36"/>
      <c r="SYJ32" s="36"/>
      <c r="SYM32" s="36"/>
      <c r="SYN32" s="36"/>
      <c r="SYQ32" s="36"/>
      <c r="SYR32" s="36"/>
      <c r="SYU32" s="36"/>
      <c r="SYV32" s="36"/>
      <c r="SYY32" s="36"/>
      <c r="SYZ32" s="36"/>
      <c r="SZC32" s="36"/>
      <c r="SZD32" s="36"/>
      <c r="SZG32" s="36"/>
      <c r="SZH32" s="36"/>
      <c r="SZK32" s="36"/>
      <c r="SZL32" s="36"/>
      <c r="SZO32" s="36"/>
      <c r="SZP32" s="36"/>
      <c r="SZS32" s="36"/>
      <c r="SZT32" s="36"/>
      <c r="SZW32" s="36"/>
      <c r="SZX32" s="36"/>
      <c r="TAA32" s="36"/>
      <c r="TAB32" s="36"/>
      <c r="TAE32" s="36"/>
      <c r="TAF32" s="36"/>
      <c r="TAI32" s="36"/>
      <c r="TAJ32" s="36"/>
      <c r="TAM32" s="36"/>
      <c r="TAN32" s="36"/>
      <c r="TAQ32" s="36"/>
      <c r="TAR32" s="36"/>
      <c r="TAU32" s="36"/>
      <c r="TAV32" s="36"/>
      <c r="TAY32" s="36"/>
      <c r="TAZ32" s="36"/>
      <c r="TBC32" s="36"/>
      <c r="TBD32" s="36"/>
      <c r="TBG32" s="36"/>
      <c r="TBH32" s="36"/>
      <c r="TBK32" s="36"/>
      <c r="TBL32" s="36"/>
      <c r="TBO32" s="36"/>
      <c r="TBP32" s="36"/>
      <c r="TBS32" s="36"/>
      <c r="TBT32" s="36"/>
      <c r="TBW32" s="36"/>
      <c r="TBX32" s="36"/>
      <c r="TCA32" s="36"/>
      <c r="TCB32" s="36"/>
      <c r="TCE32" s="36"/>
      <c r="TCF32" s="36"/>
      <c r="TCI32" s="36"/>
      <c r="TCJ32" s="36"/>
      <c r="TCM32" s="36"/>
      <c r="TCN32" s="36"/>
      <c r="TCQ32" s="36"/>
      <c r="TCR32" s="36"/>
      <c r="TCU32" s="36"/>
      <c r="TCV32" s="36"/>
      <c r="TCY32" s="36"/>
      <c r="TCZ32" s="36"/>
      <c r="TDC32" s="36"/>
      <c r="TDD32" s="36"/>
      <c r="TDG32" s="36"/>
      <c r="TDH32" s="36"/>
      <c r="TDK32" s="36"/>
      <c r="TDL32" s="36"/>
      <c r="TDO32" s="36"/>
      <c r="TDP32" s="36"/>
      <c r="TDS32" s="36"/>
      <c r="TDT32" s="36"/>
      <c r="TDW32" s="36"/>
      <c r="TDX32" s="36"/>
      <c r="TEA32" s="36"/>
      <c r="TEB32" s="36"/>
      <c r="TEE32" s="36"/>
      <c r="TEF32" s="36"/>
      <c r="TEI32" s="36"/>
      <c r="TEJ32" s="36"/>
      <c r="TEM32" s="36"/>
      <c r="TEN32" s="36"/>
      <c r="TEQ32" s="36"/>
      <c r="TER32" s="36"/>
      <c r="TEU32" s="36"/>
      <c r="TEV32" s="36"/>
      <c r="TEY32" s="36"/>
      <c r="TEZ32" s="36"/>
      <c r="TFC32" s="36"/>
      <c r="TFD32" s="36"/>
      <c r="TFG32" s="36"/>
      <c r="TFH32" s="36"/>
      <c r="TFK32" s="36"/>
      <c r="TFL32" s="36"/>
      <c r="TFO32" s="36"/>
      <c r="TFP32" s="36"/>
      <c r="TFS32" s="36"/>
      <c r="TFT32" s="36"/>
      <c r="TFW32" s="36"/>
      <c r="TFX32" s="36"/>
      <c r="TGA32" s="36"/>
      <c r="TGB32" s="36"/>
      <c r="TGE32" s="36"/>
      <c r="TGF32" s="36"/>
      <c r="TGI32" s="36"/>
      <c r="TGJ32" s="36"/>
      <c r="TGM32" s="36"/>
      <c r="TGN32" s="36"/>
      <c r="TGQ32" s="36"/>
      <c r="TGR32" s="36"/>
      <c r="TGU32" s="36"/>
      <c r="TGV32" s="36"/>
      <c r="TGY32" s="36"/>
      <c r="TGZ32" s="36"/>
      <c r="THC32" s="36"/>
      <c r="THD32" s="36"/>
      <c r="THG32" s="36"/>
      <c r="THH32" s="36"/>
      <c r="THK32" s="36"/>
      <c r="THL32" s="36"/>
      <c r="THO32" s="36"/>
      <c r="THP32" s="36"/>
      <c r="THS32" s="36"/>
      <c r="THT32" s="36"/>
      <c r="THW32" s="36"/>
      <c r="THX32" s="36"/>
      <c r="TIA32" s="36"/>
      <c r="TIB32" s="36"/>
      <c r="TIE32" s="36"/>
      <c r="TIF32" s="36"/>
      <c r="TII32" s="36"/>
      <c r="TIJ32" s="36"/>
      <c r="TIM32" s="36"/>
      <c r="TIN32" s="36"/>
      <c r="TIQ32" s="36"/>
      <c r="TIR32" s="36"/>
      <c r="TIU32" s="36"/>
      <c r="TIV32" s="36"/>
      <c r="TIY32" s="36"/>
      <c r="TIZ32" s="36"/>
      <c r="TJC32" s="36"/>
      <c r="TJD32" s="36"/>
      <c r="TJG32" s="36"/>
      <c r="TJH32" s="36"/>
      <c r="TJK32" s="36"/>
      <c r="TJL32" s="36"/>
      <c r="TJO32" s="36"/>
      <c r="TJP32" s="36"/>
      <c r="TJS32" s="36"/>
      <c r="TJT32" s="36"/>
      <c r="TJW32" s="36"/>
      <c r="TJX32" s="36"/>
      <c r="TKA32" s="36"/>
      <c r="TKB32" s="36"/>
      <c r="TKE32" s="36"/>
      <c r="TKF32" s="36"/>
      <c r="TKI32" s="36"/>
      <c r="TKJ32" s="36"/>
      <c r="TKM32" s="36"/>
      <c r="TKN32" s="36"/>
      <c r="TKQ32" s="36"/>
      <c r="TKR32" s="36"/>
      <c r="TKU32" s="36"/>
      <c r="TKV32" s="36"/>
      <c r="TKY32" s="36"/>
      <c r="TKZ32" s="36"/>
      <c r="TLC32" s="36"/>
      <c r="TLD32" s="36"/>
      <c r="TLG32" s="36"/>
      <c r="TLH32" s="36"/>
      <c r="TLK32" s="36"/>
      <c r="TLL32" s="36"/>
      <c r="TLO32" s="36"/>
      <c r="TLP32" s="36"/>
      <c r="TLS32" s="36"/>
      <c r="TLT32" s="36"/>
      <c r="TLW32" s="36"/>
      <c r="TLX32" s="36"/>
      <c r="TMA32" s="36"/>
      <c r="TMB32" s="36"/>
      <c r="TME32" s="36"/>
      <c r="TMF32" s="36"/>
      <c r="TMI32" s="36"/>
      <c r="TMJ32" s="36"/>
      <c r="TMM32" s="36"/>
      <c r="TMN32" s="36"/>
      <c r="TMQ32" s="36"/>
      <c r="TMR32" s="36"/>
      <c r="TMU32" s="36"/>
      <c r="TMV32" s="36"/>
      <c r="TMY32" s="36"/>
      <c r="TMZ32" s="36"/>
      <c r="TNC32" s="36"/>
      <c r="TND32" s="36"/>
      <c r="TNG32" s="36"/>
      <c r="TNH32" s="36"/>
      <c r="TNK32" s="36"/>
      <c r="TNL32" s="36"/>
      <c r="TNO32" s="36"/>
      <c r="TNP32" s="36"/>
      <c r="TNS32" s="36"/>
      <c r="TNT32" s="36"/>
      <c r="TNW32" s="36"/>
      <c r="TNX32" s="36"/>
      <c r="TOA32" s="36"/>
      <c r="TOB32" s="36"/>
      <c r="TOE32" s="36"/>
      <c r="TOF32" s="36"/>
      <c r="TOI32" s="36"/>
      <c r="TOJ32" s="36"/>
      <c r="TOM32" s="36"/>
      <c r="TON32" s="36"/>
      <c r="TOQ32" s="36"/>
      <c r="TOR32" s="36"/>
      <c r="TOU32" s="36"/>
      <c r="TOV32" s="36"/>
      <c r="TOY32" s="36"/>
      <c r="TOZ32" s="36"/>
      <c r="TPC32" s="36"/>
      <c r="TPD32" s="36"/>
      <c r="TPG32" s="36"/>
      <c r="TPH32" s="36"/>
      <c r="TPK32" s="36"/>
      <c r="TPL32" s="36"/>
      <c r="TPO32" s="36"/>
      <c r="TPP32" s="36"/>
      <c r="TPS32" s="36"/>
      <c r="TPT32" s="36"/>
      <c r="TPW32" s="36"/>
      <c r="TPX32" s="36"/>
      <c r="TQA32" s="36"/>
      <c r="TQB32" s="36"/>
      <c r="TQE32" s="36"/>
      <c r="TQF32" s="36"/>
      <c r="TQI32" s="36"/>
      <c r="TQJ32" s="36"/>
      <c r="TQM32" s="36"/>
      <c r="TQN32" s="36"/>
      <c r="TQQ32" s="36"/>
      <c r="TQR32" s="36"/>
      <c r="TQU32" s="36"/>
      <c r="TQV32" s="36"/>
      <c r="TQY32" s="36"/>
      <c r="TQZ32" s="36"/>
      <c r="TRC32" s="36"/>
      <c r="TRD32" s="36"/>
      <c r="TRG32" s="36"/>
      <c r="TRH32" s="36"/>
      <c r="TRK32" s="36"/>
      <c r="TRL32" s="36"/>
      <c r="TRO32" s="36"/>
      <c r="TRP32" s="36"/>
      <c r="TRS32" s="36"/>
      <c r="TRT32" s="36"/>
      <c r="TRW32" s="36"/>
      <c r="TRX32" s="36"/>
      <c r="TSA32" s="36"/>
      <c r="TSB32" s="36"/>
      <c r="TSE32" s="36"/>
      <c r="TSF32" s="36"/>
      <c r="TSI32" s="36"/>
      <c r="TSJ32" s="36"/>
      <c r="TSM32" s="36"/>
      <c r="TSN32" s="36"/>
      <c r="TSQ32" s="36"/>
      <c r="TSR32" s="36"/>
      <c r="TSU32" s="36"/>
      <c r="TSV32" s="36"/>
      <c r="TSY32" s="36"/>
      <c r="TSZ32" s="36"/>
      <c r="TTC32" s="36"/>
      <c r="TTD32" s="36"/>
      <c r="TTG32" s="36"/>
      <c r="TTH32" s="36"/>
      <c r="TTK32" s="36"/>
      <c r="TTL32" s="36"/>
      <c r="TTO32" s="36"/>
      <c r="TTP32" s="36"/>
      <c r="TTS32" s="36"/>
      <c r="TTT32" s="36"/>
      <c r="TTW32" s="36"/>
      <c r="TTX32" s="36"/>
      <c r="TUA32" s="36"/>
      <c r="TUB32" s="36"/>
      <c r="TUE32" s="36"/>
      <c r="TUF32" s="36"/>
      <c r="TUI32" s="36"/>
      <c r="TUJ32" s="36"/>
      <c r="TUM32" s="36"/>
      <c r="TUN32" s="36"/>
      <c r="TUQ32" s="36"/>
      <c r="TUR32" s="36"/>
      <c r="TUU32" s="36"/>
      <c r="TUV32" s="36"/>
      <c r="TUY32" s="36"/>
      <c r="TUZ32" s="36"/>
      <c r="TVC32" s="36"/>
      <c r="TVD32" s="36"/>
      <c r="TVG32" s="36"/>
      <c r="TVH32" s="36"/>
      <c r="TVK32" s="36"/>
      <c r="TVL32" s="36"/>
      <c r="TVO32" s="36"/>
      <c r="TVP32" s="36"/>
      <c r="TVS32" s="36"/>
      <c r="TVT32" s="36"/>
      <c r="TVW32" s="36"/>
      <c r="TVX32" s="36"/>
      <c r="TWA32" s="36"/>
      <c r="TWB32" s="36"/>
      <c r="TWE32" s="36"/>
      <c r="TWF32" s="36"/>
      <c r="TWI32" s="36"/>
      <c r="TWJ32" s="36"/>
      <c r="TWM32" s="36"/>
      <c r="TWN32" s="36"/>
      <c r="TWQ32" s="36"/>
      <c r="TWR32" s="36"/>
      <c r="TWU32" s="36"/>
      <c r="TWV32" s="36"/>
      <c r="TWY32" s="36"/>
      <c r="TWZ32" s="36"/>
      <c r="TXC32" s="36"/>
      <c r="TXD32" s="36"/>
      <c r="TXG32" s="36"/>
      <c r="TXH32" s="36"/>
      <c r="TXK32" s="36"/>
      <c r="TXL32" s="36"/>
      <c r="TXO32" s="36"/>
      <c r="TXP32" s="36"/>
      <c r="TXS32" s="36"/>
      <c r="TXT32" s="36"/>
      <c r="TXW32" s="36"/>
      <c r="TXX32" s="36"/>
      <c r="TYA32" s="36"/>
      <c r="TYB32" s="36"/>
      <c r="TYE32" s="36"/>
      <c r="TYF32" s="36"/>
      <c r="TYI32" s="36"/>
      <c r="TYJ32" s="36"/>
      <c r="TYM32" s="36"/>
      <c r="TYN32" s="36"/>
      <c r="TYQ32" s="36"/>
      <c r="TYR32" s="36"/>
      <c r="TYU32" s="36"/>
      <c r="TYV32" s="36"/>
      <c r="TYY32" s="36"/>
      <c r="TYZ32" s="36"/>
      <c r="TZC32" s="36"/>
      <c r="TZD32" s="36"/>
      <c r="TZG32" s="36"/>
      <c r="TZH32" s="36"/>
      <c r="TZK32" s="36"/>
      <c r="TZL32" s="36"/>
      <c r="TZO32" s="36"/>
      <c r="TZP32" s="36"/>
      <c r="TZS32" s="36"/>
      <c r="TZT32" s="36"/>
      <c r="TZW32" s="36"/>
      <c r="TZX32" s="36"/>
      <c r="UAA32" s="36"/>
      <c r="UAB32" s="36"/>
      <c r="UAE32" s="36"/>
      <c r="UAF32" s="36"/>
      <c r="UAI32" s="36"/>
      <c r="UAJ32" s="36"/>
      <c r="UAM32" s="36"/>
      <c r="UAN32" s="36"/>
      <c r="UAQ32" s="36"/>
      <c r="UAR32" s="36"/>
      <c r="UAU32" s="36"/>
      <c r="UAV32" s="36"/>
      <c r="UAY32" s="36"/>
      <c r="UAZ32" s="36"/>
      <c r="UBC32" s="36"/>
      <c r="UBD32" s="36"/>
      <c r="UBG32" s="36"/>
      <c r="UBH32" s="36"/>
      <c r="UBK32" s="36"/>
      <c r="UBL32" s="36"/>
      <c r="UBO32" s="36"/>
      <c r="UBP32" s="36"/>
      <c r="UBS32" s="36"/>
      <c r="UBT32" s="36"/>
      <c r="UBW32" s="36"/>
      <c r="UBX32" s="36"/>
      <c r="UCA32" s="36"/>
      <c r="UCB32" s="36"/>
      <c r="UCE32" s="36"/>
      <c r="UCF32" s="36"/>
      <c r="UCI32" s="36"/>
      <c r="UCJ32" s="36"/>
      <c r="UCM32" s="36"/>
      <c r="UCN32" s="36"/>
      <c r="UCQ32" s="36"/>
      <c r="UCR32" s="36"/>
      <c r="UCU32" s="36"/>
      <c r="UCV32" s="36"/>
      <c r="UCY32" s="36"/>
      <c r="UCZ32" s="36"/>
      <c r="UDC32" s="36"/>
      <c r="UDD32" s="36"/>
      <c r="UDG32" s="36"/>
      <c r="UDH32" s="36"/>
      <c r="UDK32" s="36"/>
      <c r="UDL32" s="36"/>
      <c r="UDO32" s="36"/>
      <c r="UDP32" s="36"/>
      <c r="UDS32" s="36"/>
      <c r="UDT32" s="36"/>
      <c r="UDW32" s="36"/>
      <c r="UDX32" s="36"/>
      <c r="UEA32" s="36"/>
      <c r="UEB32" s="36"/>
      <c r="UEE32" s="36"/>
      <c r="UEF32" s="36"/>
      <c r="UEI32" s="36"/>
      <c r="UEJ32" s="36"/>
      <c r="UEM32" s="36"/>
      <c r="UEN32" s="36"/>
      <c r="UEQ32" s="36"/>
      <c r="UER32" s="36"/>
      <c r="UEU32" s="36"/>
      <c r="UEV32" s="36"/>
      <c r="UEY32" s="36"/>
      <c r="UEZ32" s="36"/>
      <c r="UFC32" s="36"/>
      <c r="UFD32" s="36"/>
      <c r="UFG32" s="36"/>
      <c r="UFH32" s="36"/>
      <c r="UFK32" s="36"/>
      <c r="UFL32" s="36"/>
      <c r="UFO32" s="36"/>
      <c r="UFP32" s="36"/>
      <c r="UFS32" s="36"/>
      <c r="UFT32" s="36"/>
      <c r="UFW32" s="36"/>
      <c r="UFX32" s="36"/>
      <c r="UGA32" s="36"/>
      <c r="UGB32" s="36"/>
      <c r="UGE32" s="36"/>
      <c r="UGF32" s="36"/>
      <c r="UGI32" s="36"/>
      <c r="UGJ32" s="36"/>
      <c r="UGM32" s="36"/>
      <c r="UGN32" s="36"/>
      <c r="UGQ32" s="36"/>
      <c r="UGR32" s="36"/>
      <c r="UGU32" s="36"/>
      <c r="UGV32" s="36"/>
      <c r="UGY32" s="36"/>
      <c r="UGZ32" s="36"/>
      <c r="UHC32" s="36"/>
      <c r="UHD32" s="36"/>
      <c r="UHG32" s="36"/>
      <c r="UHH32" s="36"/>
      <c r="UHK32" s="36"/>
      <c r="UHL32" s="36"/>
      <c r="UHO32" s="36"/>
      <c r="UHP32" s="36"/>
      <c r="UHS32" s="36"/>
      <c r="UHT32" s="36"/>
      <c r="UHW32" s="36"/>
      <c r="UHX32" s="36"/>
      <c r="UIA32" s="36"/>
      <c r="UIB32" s="36"/>
      <c r="UIE32" s="36"/>
      <c r="UIF32" s="36"/>
      <c r="UII32" s="36"/>
      <c r="UIJ32" s="36"/>
      <c r="UIM32" s="36"/>
      <c r="UIN32" s="36"/>
      <c r="UIQ32" s="36"/>
      <c r="UIR32" s="36"/>
      <c r="UIU32" s="36"/>
      <c r="UIV32" s="36"/>
      <c r="UIY32" s="36"/>
      <c r="UIZ32" s="36"/>
      <c r="UJC32" s="36"/>
      <c r="UJD32" s="36"/>
      <c r="UJG32" s="36"/>
      <c r="UJH32" s="36"/>
      <c r="UJK32" s="36"/>
      <c r="UJL32" s="36"/>
      <c r="UJO32" s="36"/>
      <c r="UJP32" s="36"/>
      <c r="UJS32" s="36"/>
      <c r="UJT32" s="36"/>
      <c r="UJW32" s="36"/>
      <c r="UJX32" s="36"/>
      <c r="UKA32" s="36"/>
      <c r="UKB32" s="36"/>
      <c r="UKE32" s="36"/>
      <c r="UKF32" s="36"/>
      <c r="UKI32" s="36"/>
      <c r="UKJ32" s="36"/>
      <c r="UKM32" s="36"/>
      <c r="UKN32" s="36"/>
      <c r="UKQ32" s="36"/>
      <c r="UKR32" s="36"/>
      <c r="UKU32" s="36"/>
      <c r="UKV32" s="36"/>
      <c r="UKY32" s="36"/>
      <c r="UKZ32" s="36"/>
      <c r="ULC32" s="36"/>
      <c r="ULD32" s="36"/>
      <c r="ULG32" s="36"/>
      <c r="ULH32" s="36"/>
      <c r="ULK32" s="36"/>
      <c r="ULL32" s="36"/>
      <c r="ULO32" s="36"/>
      <c r="ULP32" s="36"/>
      <c r="ULS32" s="36"/>
      <c r="ULT32" s="36"/>
      <c r="ULW32" s="36"/>
      <c r="ULX32" s="36"/>
      <c r="UMA32" s="36"/>
      <c r="UMB32" s="36"/>
      <c r="UME32" s="36"/>
      <c r="UMF32" s="36"/>
      <c r="UMI32" s="36"/>
      <c r="UMJ32" s="36"/>
      <c r="UMM32" s="36"/>
      <c r="UMN32" s="36"/>
      <c r="UMQ32" s="36"/>
      <c r="UMR32" s="36"/>
      <c r="UMU32" s="36"/>
      <c r="UMV32" s="36"/>
      <c r="UMY32" s="36"/>
      <c r="UMZ32" s="36"/>
      <c r="UNC32" s="36"/>
      <c r="UND32" s="36"/>
      <c r="UNG32" s="36"/>
      <c r="UNH32" s="36"/>
      <c r="UNK32" s="36"/>
      <c r="UNL32" s="36"/>
      <c r="UNO32" s="36"/>
      <c r="UNP32" s="36"/>
      <c r="UNS32" s="36"/>
      <c r="UNT32" s="36"/>
      <c r="UNW32" s="36"/>
      <c r="UNX32" s="36"/>
      <c r="UOA32" s="36"/>
      <c r="UOB32" s="36"/>
      <c r="UOE32" s="36"/>
      <c r="UOF32" s="36"/>
      <c r="UOI32" s="36"/>
      <c r="UOJ32" s="36"/>
      <c r="UOM32" s="36"/>
      <c r="UON32" s="36"/>
      <c r="UOQ32" s="36"/>
      <c r="UOR32" s="36"/>
      <c r="UOU32" s="36"/>
      <c r="UOV32" s="36"/>
      <c r="UOY32" s="36"/>
      <c r="UOZ32" s="36"/>
      <c r="UPC32" s="36"/>
      <c r="UPD32" s="36"/>
      <c r="UPG32" s="36"/>
      <c r="UPH32" s="36"/>
      <c r="UPK32" s="36"/>
      <c r="UPL32" s="36"/>
      <c r="UPO32" s="36"/>
      <c r="UPP32" s="36"/>
      <c r="UPS32" s="36"/>
      <c r="UPT32" s="36"/>
      <c r="UPW32" s="36"/>
      <c r="UPX32" s="36"/>
      <c r="UQA32" s="36"/>
      <c r="UQB32" s="36"/>
      <c r="UQE32" s="36"/>
      <c r="UQF32" s="36"/>
      <c r="UQI32" s="36"/>
      <c r="UQJ32" s="36"/>
      <c r="UQM32" s="36"/>
      <c r="UQN32" s="36"/>
      <c r="UQQ32" s="36"/>
      <c r="UQR32" s="36"/>
      <c r="UQU32" s="36"/>
      <c r="UQV32" s="36"/>
      <c r="UQY32" s="36"/>
      <c r="UQZ32" s="36"/>
      <c r="URC32" s="36"/>
      <c r="URD32" s="36"/>
      <c r="URG32" s="36"/>
      <c r="URH32" s="36"/>
      <c r="URK32" s="36"/>
      <c r="URL32" s="36"/>
      <c r="URO32" s="36"/>
      <c r="URP32" s="36"/>
      <c r="URS32" s="36"/>
      <c r="URT32" s="36"/>
      <c r="URW32" s="36"/>
      <c r="URX32" s="36"/>
      <c r="USA32" s="36"/>
      <c r="USB32" s="36"/>
      <c r="USE32" s="36"/>
      <c r="USF32" s="36"/>
      <c r="USI32" s="36"/>
      <c r="USJ32" s="36"/>
      <c r="USM32" s="36"/>
      <c r="USN32" s="36"/>
      <c r="USQ32" s="36"/>
      <c r="USR32" s="36"/>
      <c r="USU32" s="36"/>
      <c r="USV32" s="36"/>
      <c r="USY32" s="36"/>
      <c r="USZ32" s="36"/>
      <c r="UTC32" s="36"/>
      <c r="UTD32" s="36"/>
      <c r="UTG32" s="36"/>
      <c r="UTH32" s="36"/>
      <c r="UTK32" s="36"/>
      <c r="UTL32" s="36"/>
      <c r="UTO32" s="36"/>
      <c r="UTP32" s="36"/>
      <c r="UTS32" s="36"/>
      <c r="UTT32" s="36"/>
      <c r="UTW32" s="36"/>
      <c r="UTX32" s="36"/>
      <c r="UUA32" s="36"/>
      <c r="UUB32" s="36"/>
      <c r="UUE32" s="36"/>
      <c r="UUF32" s="36"/>
      <c r="UUI32" s="36"/>
      <c r="UUJ32" s="36"/>
      <c r="UUM32" s="36"/>
      <c r="UUN32" s="36"/>
      <c r="UUQ32" s="36"/>
      <c r="UUR32" s="36"/>
      <c r="UUU32" s="36"/>
      <c r="UUV32" s="36"/>
      <c r="UUY32" s="36"/>
      <c r="UUZ32" s="36"/>
      <c r="UVC32" s="36"/>
      <c r="UVD32" s="36"/>
      <c r="UVG32" s="36"/>
      <c r="UVH32" s="36"/>
      <c r="UVK32" s="36"/>
      <c r="UVL32" s="36"/>
      <c r="UVO32" s="36"/>
      <c r="UVP32" s="36"/>
      <c r="UVS32" s="36"/>
      <c r="UVT32" s="36"/>
      <c r="UVW32" s="36"/>
      <c r="UVX32" s="36"/>
      <c r="UWA32" s="36"/>
      <c r="UWB32" s="36"/>
      <c r="UWE32" s="36"/>
      <c r="UWF32" s="36"/>
      <c r="UWI32" s="36"/>
      <c r="UWJ32" s="36"/>
      <c r="UWM32" s="36"/>
      <c r="UWN32" s="36"/>
      <c r="UWQ32" s="36"/>
      <c r="UWR32" s="36"/>
      <c r="UWU32" s="36"/>
      <c r="UWV32" s="36"/>
      <c r="UWY32" s="36"/>
      <c r="UWZ32" s="36"/>
      <c r="UXC32" s="36"/>
      <c r="UXD32" s="36"/>
      <c r="UXG32" s="36"/>
      <c r="UXH32" s="36"/>
      <c r="UXK32" s="36"/>
      <c r="UXL32" s="36"/>
      <c r="UXO32" s="36"/>
      <c r="UXP32" s="36"/>
      <c r="UXS32" s="36"/>
      <c r="UXT32" s="36"/>
      <c r="UXW32" s="36"/>
      <c r="UXX32" s="36"/>
      <c r="UYA32" s="36"/>
      <c r="UYB32" s="36"/>
      <c r="UYE32" s="36"/>
      <c r="UYF32" s="36"/>
      <c r="UYI32" s="36"/>
      <c r="UYJ32" s="36"/>
      <c r="UYM32" s="36"/>
      <c r="UYN32" s="36"/>
      <c r="UYQ32" s="36"/>
      <c r="UYR32" s="36"/>
      <c r="UYU32" s="36"/>
      <c r="UYV32" s="36"/>
      <c r="UYY32" s="36"/>
      <c r="UYZ32" s="36"/>
      <c r="UZC32" s="36"/>
      <c r="UZD32" s="36"/>
      <c r="UZG32" s="36"/>
      <c r="UZH32" s="36"/>
      <c r="UZK32" s="36"/>
      <c r="UZL32" s="36"/>
      <c r="UZO32" s="36"/>
      <c r="UZP32" s="36"/>
      <c r="UZS32" s="36"/>
      <c r="UZT32" s="36"/>
      <c r="UZW32" s="36"/>
      <c r="UZX32" s="36"/>
      <c r="VAA32" s="36"/>
      <c r="VAB32" s="36"/>
      <c r="VAE32" s="36"/>
      <c r="VAF32" s="36"/>
      <c r="VAI32" s="36"/>
      <c r="VAJ32" s="36"/>
      <c r="VAM32" s="36"/>
      <c r="VAN32" s="36"/>
      <c r="VAQ32" s="36"/>
      <c r="VAR32" s="36"/>
      <c r="VAU32" s="36"/>
      <c r="VAV32" s="36"/>
      <c r="VAY32" s="36"/>
      <c r="VAZ32" s="36"/>
      <c r="VBC32" s="36"/>
      <c r="VBD32" s="36"/>
      <c r="VBG32" s="36"/>
      <c r="VBH32" s="36"/>
      <c r="VBK32" s="36"/>
      <c r="VBL32" s="36"/>
      <c r="VBO32" s="36"/>
      <c r="VBP32" s="36"/>
      <c r="VBS32" s="36"/>
      <c r="VBT32" s="36"/>
      <c r="VBW32" s="36"/>
      <c r="VBX32" s="36"/>
      <c r="VCA32" s="36"/>
      <c r="VCB32" s="36"/>
      <c r="VCE32" s="36"/>
      <c r="VCF32" s="36"/>
      <c r="VCI32" s="36"/>
      <c r="VCJ32" s="36"/>
      <c r="VCM32" s="36"/>
      <c r="VCN32" s="36"/>
      <c r="VCQ32" s="36"/>
      <c r="VCR32" s="36"/>
      <c r="VCU32" s="36"/>
      <c r="VCV32" s="36"/>
      <c r="VCY32" s="36"/>
      <c r="VCZ32" s="36"/>
      <c r="VDC32" s="36"/>
      <c r="VDD32" s="36"/>
      <c r="VDG32" s="36"/>
      <c r="VDH32" s="36"/>
      <c r="VDK32" s="36"/>
      <c r="VDL32" s="36"/>
      <c r="VDO32" s="36"/>
      <c r="VDP32" s="36"/>
      <c r="VDS32" s="36"/>
      <c r="VDT32" s="36"/>
      <c r="VDW32" s="36"/>
      <c r="VDX32" s="36"/>
      <c r="VEA32" s="36"/>
      <c r="VEB32" s="36"/>
      <c r="VEE32" s="36"/>
      <c r="VEF32" s="36"/>
      <c r="VEI32" s="36"/>
      <c r="VEJ32" s="36"/>
      <c r="VEM32" s="36"/>
      <c r="VEN32" s="36"/>
      <c r="VEQ32" s="36"/>
      <c r="VER32" s="36"/>
      <c r="VEU32" s="36"/>
      <c r="VEV32" s="36"/>
      <c r="VEY32" s="36"/>
      <c r="VEZ32" s="36"/>
      <c r="VFC32" s="36"/>
      <c r="VFD32" s="36"/>
      <c r="VFG32" s="36"/>
      <c r="VFH32" s="36"/>
      <c r="VFK32" s="36"/>
      <c r="VFL32" s="36"/>
      <c r="VFO32" s="36"/>
      <c r="VFP32" s="36"/>
      <c r="VFS32" s="36"/>
      <c r="VFT32" s="36"/>
      <c r="VFW32" s="36"/>
      <c r="VFX32" s="36"/>
      <c r="VGA32" s="36"/>
      <c r="VGB32" s="36"/>
      <c r="VGE32" s="36"/>
      <c r="VGF32" s="36"/>
      <c r="VGI32" s="36"/>
      <c r="VGJ32" s="36"/>
      <c r="VGM32" s="36"/>
      <c r="VGN32" s="36"/>
      <c r="VGQ32" s="36"/>
      <c r="VGR32" s="36"/>
      <c r="VGU32" s="36"/>
      <c r="VGV32" s="36"/>
      <c r="VGY32" s="36"/>
      <c r="VGZ32" s="36"/>
      <c r="VHC32" s="36"/>
      <c r="VHD32" s="36"/>
      <c r="VHG32" s="36"/>
      <c r="VHH32" s="36"/>
      <c r="VHK32" s="36"/>
      <c r="VHL32" s="36"/>
      <c r="VHO32" s="36"/>
      <c r="VHP32" s="36"/>
      <c r="VHS32" s="36"/>
      <c r="VHT32" s="36"/>
      <c r="VHW32" s="36"/>
      <c r="VHX32" s="36"/>
      <c r="VIA32" s="36"/>
      <c r="VIB32" s="36"/>
      <c r="VIE32" s="36"/>
      <c r="VIF32" s="36"/>
      <c r="VII32" s="36"/>
      <c r="VIJ32" s="36"/>
      <c r="VIM32" s="36"/>
      <c r="VIN32" s="36"/>
      <c r="VIQ32" s="36"/>
      <c r="VIR32" s="36"/>
      <c r="VIU32" s="36"/>
      <c r="VIV32" s="36"/>
      <c r="VIY32" s="36"/>
      <c r="VIZ32" s="36"/>
      <c r="VJC32" s="36"/>
      <c r="VJD32" s="36"/>
      <c r="VJG32" s="36"/>
      <c r="VJH32" s="36"/>
      <c r="VJK32" s="36"/>
      <c r="VJL32" s="36"/>
      <c r="VJO32" s="36"/>
      <c r="VJP32" s="36"/>
      <c r="VJS32" s="36"/>
      <c r="VJT32" s="36"/>
      <c r="VJW32" s="36"/>
      <c r="VJX32" s="36"/>
      <c r="VKA32" s="36"/>
      <c r="VKB32" s="36"/>
      <c r="VKE32" s="36"/>
      <c r="VKF32" s="36"/>
      <c r="VKI32" s="36"/>
      <c r="VKJ32" s="36"/>
      <c r="VKM32" s="36"/>
      <c r="VKN32" s="36"/>
      <c r="VKQ32" s="36"/>
      <c r="VKR32" s="36"/>
      <c r="VKU32" s="36"/>
      <c r="VKV32" s="36"/>
      <c r="VKY32" s="36"/>
      <c r="VKZ32" s="36"/>
      <c r="VLC32" s="36"/>
      <c r="VLD32" s="36"/>
      <c r="VLG32" s="36"/>
      <c r="VLH32" s="36"/>
      <c r="VLK32" s="36"/>
      <c r="VLL32" s="36"/>
      <c r="VLO32" s="36"/>
      <c r="VLP32" s="36"/>
      <c r="VLS32" s="36"/>
      <c r="VLT32" s="36"/>
      <c r="VLW32" s="36"/>
      <c r="VLX32" s="36"/>
      <c r="VMA32" s="36"/>
      <c r="VMB32" s="36"/>
      <c r="VME32" s="36"/>
      <c r="VMF32" s="36"/>
      <c r="VMI32" s="36"/>
      <c r="VMJ32" s="36"/>
      <c r="VMM32" s="36"/>
      <c r="VMN32" s="36"/>
      <c r="VMQ32" s="36"/>
      <c r="VMR32" s="36"/>
      <c r="VMU32" s="36"/>
      <c r="VMV32" s="36"/>
      <c r="VMY32" s="36"/>
      <c r="VMZ32" s="36"/>
      <c r="VNC32" s="36"/>
      <c r="VND32" s="36"/>
      <c r="VNG32" s="36"/>
      <c r="VNH32" s="36"/>
      <c r="VNK32" s="36"/>
      <c r="VNL32" s="36"/>
      <c r="VNO32" s="36"/>
      <c r="VNP32" s="36"/>
      <c r="VNS32" s="36"/>
      <c r="VNT32" s="36"/>
      <c r="VNW32" s="36"/>
      <c r="VNX32" s="36"/>
      <c r="VOA32" s="36"/>
      <c r="VOB32" s="36"/>
      <c r="VOE32" s="36"/>
      <c r="VOF32" s="36"/>
      <c r="VOI32" s="36"/>
      <c r="VOJ32" s="36"/>
      <c r="VOM32" s="36"/>
      <c r="VON32" s="36"/>
      <c r="VOQ32" s="36"/>
      <c r="VOR32" s="36"/>
      <c r="VOU32" s="36"/>
      <c r="VOV32" s="36"/>
      <c r="VOY32" s="36"/>
      <c r="VOZ32" s="36"/>
      <c r="VPC32" s="36"/>
      <c r="VPD32" s="36"/>
      <c r="VPG32" s="36"/>
      <c r="VPH32" s="36"/>
      <c r="VPK32" s="36"/>
      <c r="VPL32" s="36"/>
      <c r="VPO32" s="36"/>
      <c r="VPP32" s="36"/>
      <c r="VPS32" s="36"/>
      <c r="VPT32" s="36"/>
      <c r="VPW32" s="36"/>
      <c r="VPX32" s="36"/>
      <c r="VQA32" s="36"/>
      <c r="VQB32" s="36"/>
      <c r="VQE32" s="36"/>
      <c r="VQF32" s="36"/>
      <c r="VQI32" s="36"/>
      <c r="VQJ32" s="36"/>
      <c r="VQM32" s="36"/>
      <c r="VQN32" s="36"/>
      <c r="VQQ32" s="36"/>
      <c r="VQR32" s="36"/>
      <c r="VQU32" s="36"/>
      <c r="VQV32" s="36"/>
      <c r="VQY32" s="36"/>
      <c r="VQZ32" s="36"/>
      <c r="VRC32" s="36"/>
      <c r="VRD32" s="36"/>
      <c r="VRG32" s="36"/>
      <c r="VRH32" s="36"/>
      <c r="VRK32" s="36"/>
      <c r="VRL32" s="36"/>
      <c r="VRO32" s="36"/>
      <c r="VRP32" s="36"/>
      <c r="VRS32" s="36"/>
      <c r="VRT32" s="36"/>
      <c r="VRW32" s="36"/>
      <c r="VRX32" s="36"/>
      <c r="VSA32" s="36"/>
      <c r="VSB32" s="36"/>
      <c r="VSE32" s="36"/>
      <c r="VSF32" s="36"/>
      <c r="VSI32" s="36"/>
      <c r="VSJ32" s="36"/>
      <c r="VSM32" s="36"/>
      <c r="VSN32" s="36"/>
      <c r="VSQ32" s="36"/>
      <c r="VSR32" s="36"/>
      <c r="VSU32" s="36"/>
      <c r="VSV32" s="36"/>
      <c r="VSY32" s="36"/>
      <c r="VSZ32" s="36"/>
      <c r="VTC32" s="36"/>
      <c r="VTD32" s="36"/>
      <c r="VTG32" s="36"/>
      <c r="VTH32" s="36"/>
      <c r="VTK32" s="36"/>
      <c r="VTL32" s="36"/>
      <c r="VTO32" s="36"/>
      <c r="VTP32" s="36"/>
      <c r="VTS32" s="36"/>
      <c r="VTT32" s="36"/>
      <c r="VTW32" s="36"/>
      <c r="VTX32" s="36"/>
      <c r="VUA32" s="36"/>
      <c r="VUB32" s="36"/>
      <c r="VUE32" s="36"/>
      <c r="VUF32" s="36"/>
      <c r="VUI32" s="36"/>
      <c r="VUJ32" s="36"/>
      <c r="VUM32" s="36"/>
      <c r="VUN32" s="36"/>
      <c r="VUQ32" s="36"/>
      <c r="VUR32" s="36"/>
      <c r="VUU32" s="36"/>
      <c r="VUV32" s="36"/>
      <c r="VUY32" s="36"/>
      <c r="VUZ32" s="36"/>
      <c r="VVC32" s="36"/>
      <c r="VVD32" s="36"/>
      <c r="VVG32" s="36"/>
      <c r="VVH32" s="36"/>
      <c r="VVK32" s="36"/>
      <c r="VVL32" s="36"/>
      <c r="VVO32" s="36"/>
      <c r="VVP32" s="36"/>
      <c r="VVS32" s="36"/>
      <c r="VVT32" s="36"/>
      <c r="VVW32" s="36"/>
      <c r="VVX32" s="36"/>
      <c r="VWA32" s="36"/>
      <c r="VWB32" s="36"/>
      <c r="VWE32" s="36"/>
      <c r="VWF32" s="36"/>
      <c r="VWI32" s="36"/>
      <c r="VWJ32" s="36"/>
      <c r="VWM32" s="36"/>
      <c r="VWN32" s="36"/>
      <c r="VWQ32" s="36"/>
      <c r="VWR32" s="36"/>
      <c r="VWU32" s="36"/>
      <c r="VWV32" s="36"/>
      <c r="VWY32" s="36"/>
      <c r="VWZ32" s="36"/>
      <c r="VXC32" s="36"/>
      <c r="VXD32" s="36"/>
      <c r="VXG32" s="36"/>
      <c r="VXH32" s="36"/>
      <c r="VXK32" s="36"/>
      <c r="VXL32" s="36"/>
      <c r="VXO32" s="36"/>
      <c r="VXP32" s="36"/>
      <c r="VXS32" s="36"/>
      <c r="VXT32" s="36"/>
      <c r="VXW32" s="36"/>
      <c r="VXX32" s="36"/>
      <c r="VYA32" s="36"/>
      <c r="VYB32" s="36"/>
      <c r="VYE32" s="36"/>
      <c r="VYF32" s="36"/>
      <c r="VYI32" s="36"/>
      <c r="VYJ32" s="36"/>
      <c r="VYM32" s="36"/>
      <c r="VYN32" s="36"/>
      <c r="VYQ32" s="36"/>
      <c r="VYR32" s="36"/>
      <c r="VYU32" s="36"/>
      <c r="VYV32" s="36"/>
      <c r="VYY32" s="36"/>
      <c r="VYZ32" s="36"/>
      <c r="VZC32" s="36"/>
      <c r="VZD32" s="36"/>
      <c r="VZG32" s="36"/>
      <c r="VZH32" s="36"/>
      <c r="VZK32" s="36"/>
      <c r="VZL32" s="36"/>
      <c r="VZO32" s="36"/>
      <c r="VZP32" s="36"/>
      <c r="VZS32" s="36"/>
      <c r="VZT32" s="36"/>
      <c r="VZW32" s="36"/>
      <c r="VZX32" s="36"/>
      <c r="WAA32" s="36"/>
      <c r="WAB32" s="36"/>
      <c r="WAE32" s="36"/>
      <c r="WAF32" s="36"/>
      <c r="WAI32" s="36"/>
      <c r="WAJ32" s="36"/>
      <c r="WAM32" s="36"/>
      <c r="WAN32" s="36"/>
      <c r="WAQ32" s="36"/>
      <c r="WAR32" s="36"/>
      <c r="WAU32" s="36"/>
      <c r="WAV32" s="36"/>
      <c r="WAY32" s="36"/>
      <c r="WAZ32" s="36"/>
      <c r="WBC32" s="36"/>
      <c r="WBD32" s="36"/>
      <c r="WBG32" s="36"/>
      <c r="WBH32" s="36"/>
      <c r="WBK32" s="36"/>
      <c r="WBL32" s="36"/>
      <c r="WBO32" s="36"/>
      <c r="WBP32" s="36"/>
      <c r="WBS32" s="36"/>
      <c r="WBT32" s="36"/>
      <c r="WBW32" s="36"/>
      <c r="WBX32" s="36"/>
      <c r="WCA32" s="36"/>
      <c r="WCB32" s="36"/>
      <c r="WCE32" s="36"/>
      <c r="WCF32" s="36"/>
      <c r="WCI32" s="36"/>
      <c r="WCJ32" s="36"/>
      <c r="WCM32" s="36"/>
      <c r="WCN32" s="36"/>
      <c r="WCQ32" s="36"/>
      <c r="WCR32" s="36"/>
      <c r="WCU32" s="36"/>
      <c r="WCV32" s="36"/>
      <c r="WCY32" s="36"/>
      <c r="WCZ32" s="36"/>
      <c r="WDC32" s="36"/>
      <c r="WDD32" s="36"/>
      <c r="WDG32" s="36"/>
      <c r="WDH32" s="36"/>
      <c r="WDK32" s="36"/>
      <c r="WDL32" s="36"/>
      <c r="WDO32" s="36"/>
      <c r="WDP32" s="36"/>
      <c r="WDS32" s="36"/>
      <c r="WDT32" s="36"/>
      <c r="WDW32" s="36"/>
      <c r="WDX32" s="36"/>
      <c r="WEA32" s="36"/>
      <c r="WEB32" s="36"/>
      <c r="WEE32" s="36"/>
      <c r="WEF32" s="36"/>
      <c r="WEI32" s="36"/>
      <c r="WEJ32" s="36"/>
      <c r="WEM32" s="36"/>
      <c r="WEN32" s="36"/>
      <c r="WEQ32" s="36"/>
      <c r="WER32" s="36"/>
      <c r="WEU32" s="36"/>
      <c r="WEV32" s="36"/>
      <c r="WEY32" s="36"/>
      <c r="WEZ32" s="36"/>
      <c r="WFC32" s="36"/>
      <c r="WFD32" s="36"/>
      <c r="WFG32" s="36"/>
      <c r="WFH32" s="36"/>
      <c r="WFK32" s="36"/>
      <c r="WFL32" s="36"/>
      <c r="WFO32" s="36"/>
      <c r="WFP32" s="36"/>
      <c r="WFS32" s="36"/>
      <c r="WFT32" s="36"/>
      <c r="WFW32" s="36"/>
      <c r="WFX32" s="36"/>
      <c r="WGA32" s="36"/>
      <c r="WGB32" s="36"/>
      <c r="WGE32" s="36"/>
      <c r="WGF32" s="36"/>
      <c r="WGI32" s="36"/>
      <c r="WGJ32" s="36"/>
      <c r="WGM32" s="36"/>
      <c r="WGN32" s="36"/>
      <c r="WGQ32" s="36"/>
      <c r="WGR32" s="36"/>
      <c r="WGU32" s="36"/>
      <c r="WGV32" s="36"/>
      <c r="WGY32" s="36"/>
      <c r="WGZ32" s="36"/>
      <c r="WHC32" s="36"/>
      <c r="WHD32" s="36"/>
      <c r="WHG32" s="36"/>
      <c r="WHH32" s="36"/>
      <c r="WHK32" s="36"/>
      <c r="WHL32" s="36"/>
      <c r="WHO32" s="36"/>
      <c r="WHP32" s="36"/>
      <c r="WHS32" s="36"/>
      <c r="WHT32" s="36"/>
      <c r="WHW32" s="36"/>
      <c r="WHX32" s="36"/>
      <c r="WIA32" s="36"/>
      <c r="WIB32" s="36"/>
      <c r="WIE32" s="36"/>
      <c r="WIF32" s="36"/>
      <c r="WII32" s="36"/>
      <c r="WIJ32" s="36"/>
      <c r="WIM32" s="36"/>
      <c r="WIN32" s="36"/>
      <c r="WIQ32" s="36"/>
      <c r="WIR32" s="36"/>
      <c r="WIU32" s="36"/>
      <c r="WIV32" s="36"/>
      <c r="WIY32" s="36"/>
      <c r="WIZ32" s="36"/>
      <c r="WJC32" s="36"/>
      <c r="WJD32" s="36"/>
      <c r="WJG32" s="36"/>
      <c r="WJH32" s="36"/>
      <c r="WJK32" s="36"/>
      <c r="WJL32" s="36"/>
      <c r="WJO32" s="36"/>
      <c r="WJP32" s="36"/>
      <c r="WJS32" s="36"/>
      <c r="WJT32" s="36"/>
      <c r="WJW32" s="36"/>
      <c r="WJX32" s="36"/>
      <c r="WKA32" s="36"/>
      <c r="WKB32" s="36"/>
      <c r="WKE32" s="36"/>
      <c r="WKF32" s="36"/>
      <c r="WKI32" s="36"/>
      <c r="WKJ32" s="36"/>
      <c r="WKM32" s="36"/>
      <c r="WKN32" s="36"/>
      <c r="WKQ32" s="36"/>
      <c r="WKR32" s="36"/>
      <c r="WKU32" s="36"/>
      <c r="WKV32" s="36"/>
      <c r="WKY32" s="36"/>
      <c r="WKZ32" s="36"/>
      <c r="WLC32" s="36"/>
      <c r="WLD32" s="36"/>
      <c r="WLG32" s="36"/>
      <c r="WLH32" s="36"/>
      <c r="WLK32" s="36"/>
      <c r="WLL32" s="36"/>
      <c r="WLO32" s="36"/>
      <c r="WLP32" s="36"/>
      <c r="WLS32" s="36"/>
      <c r="WLT32" s="36"/>
      <c r="WLW32" s="36"/>
      <c r="WLX32" s="36"/>
      <c r="WMA32" s="36"/>
      <c r="WMB32" s="36"/>
      <c r="WME32" s="36"/>
      <c r="WMF32" s="36"/>
      <c r="WMI32" s="36"/>
      <c r="WMJ32" s="36"/>
      <c r="WMM32" s="36"/>
      <c r="WMN32" s="36"/>
      <c r="WMQ32" s="36"/>
      <c r="WMR32" s="36"/>
      <c r="WMU32" s="36"/>
      <c r="WMV32" s="36"/>
      <c r="WMY32" s="36"/>
      <c r="WMZ32" s="36"/>
      <c r="WNC32" s="36"/>
      <c r="WND32" s="36"/>
      <c r="WNG32" s="36"/>
      <c r="WNH32" s="36"/>
      <c r="WNK32" s="36"/>
      <c r="WNL32" s="36"/>
      <c r="WNO32" s="36"/>
      <c r="WNP32" s="36"/>
      <c r="WNS32" s="36"/>
      <c r="WNT32" s="36"/>
      <c r="WNW32" s="36"/>
      <c r="WNX32" s="36"/>
      <c r="WOA32" s="36"/>
      <c r="WOB32" s="36"/>
      <c r="WOE32" s="36"/>
      <c r="WOF32" s="36"/>
      <c r="WOI32" s="36"/>
      <c r="WOJ32" s="36"/>
      <c r="WOM32" s="36"/>
      <c r="WON32" s="36"/>
      <c r="WOQ32" s="36"/>
      <c r="WOR32" s="36"/>
      <c r="WOU32" s="36"/>
      <c r="WOV32" s="36"/>
      <c r="WOY32" s="36"/>
      <c r="WOZ32" s="36"/>
      <c r="WPC32" s="36"/>
      <c r="WPD32" s="36"/>
      <c r="WPG32" s="36"/>
      <c r="WPH32" s="36"/>
      <c r="WPK32" s="36"/>
      <c r="WPL32" s="36"/>
      <c r="WPO32" s="36"/>
      <c r="WPP32" s="36"/>
      <c r="WPS32" s="36"/>
      <c r="WPT32" s="36"/>
      <c r="WPW32" s="36"/>
      <c r="WPX32" s="36"/>
      <c r="WQA32" s="36"/>
      <c r="WQB32" s="36"/>
      <c r="WQE32" s="36"/>
      <c r="WQF32" s="36"/>
      <c r="WQI32" s="36"/>
      <c r="WQJ32" s="36"/>
      <c r="WQM32" s="36"/>
      <c r="WQN32" s="36"/>
      <c r="WQQ32" s="36"/>
      <c r="WQR32" s="36"/>
      <c r="WQU32" s="36"/>
      <c r="WQV32" s="36"/>
      <c r="WQY32" s="36"/>
      <c r="WQZ32" s="36"/>
      <c r="WRC32" s="36"/>
      <c r="WRD32" s="36"/>
      <c r="WRG32" s="36"/>
      <c r="WRH32" s="36"/>
      <c r="WRK32" s="36"/>
      <c r="WRL32" s="36"/>
      <c r="WRO32" s="36"/>
      <c r="WRP32" s="36"/>
      <c r="WRS32" s="36"/>
      <c r="WRT32" s="36"/>
      <c r="WRW32" s="36"/>
      <c r="WRX32" s="36"/>
      <c r="WSA32" s="36"/>
      <c r="WSB32" s="36"/>
      <c r="WSE32" s="36"/>
      <c r="WSF32" s="36"/>
      <c r="WSI32" s="36"/>
      <c r="WSJ32" s="36"/>
      <c r="WSM32" s="36"/>
      <c r="WSN32" s="36"/>
      <c r="WSQ32" s="36"/>
      <c r="WSR32" s="36"/>
      <c r="WSU32" s="36"/>
      <c r="WSV32" s="36"/>
      <c r="WSY32" s="36"/>
      <c r="WSZ32" s="36"/>
      <c r="WTC32" s="36"/>
      <c r="WTD32" s="36"/>
      <c r="WTG32" s="36"/>
      <c r="WTH32" s="36"/>
      <c r="WTK32" s="36"/>
      <c r="WTL32" s="36"/>
      <c r="WTO32" s="36"/>
      <c r="WTP32" s="36"/>
      <c r="WTS32" s="36"/>
      <c r="WTT32" s="36"/>
      <c r="WTW32" s="36"/>
      <c r="WTX32" s="36"/>
      <c r="WUA32" s="36"/>
      <c r="WUB32" s="36"/>
      <c r="WUE32" s="36"/>
      <c r="WUF32" s="36"/>
      <c r="WUI32" s="36"/>
      <c r="WUJ32" s="36"/>
      <c r="WUM32" s="36"/>
      <c r="WUN32" s="36"/>
      <c r="WUQ32" s="36"/>
      <c r="WUR32" s="36"/>
      <c r="WUU32" s="36"/>
      <c r="WUV32" s="36"/>
      <c r="WUY32" s="36"/>
      <c r="WUZ32" s="36"/>
      <c r="WVC32" s="36"/>
      <c r="WVD32" s="36"/>
      <c r="WVG32" s="36"/>
      <c r="WVH32" s="36"/>
      <c r="WVK32" s="36"/>
      <c r="WVL32" s="36"/>
      <c r="WVO32" s="36"/>
      <c r="WVP32" s="36"/>
      <c r="WVS32" s="36"/>
      <c r="WVT32" s="36"/>
      <c r="WVW32" s="36"/>
      <c r="WVX32" s="36"/>
      <c r="WWA32" s="36"/>
      <c r="WWB32" s="36"/>
      <c r="WWE32" s="36"/>
      <c r="WWF32" s="36"/>
      <c r="WWI32" s="36"/>
      <c r="WWJ32" s="36"/>
      <c r="WWM32" s="36"/>
      <c r="WWN32" s="36"/>
      <c r="WWQ32" s="36"/>
      <c r="WWR32" s="36"/>
      <c r="WWU32" s="36"/>
      <c r="WWV32" s="36"/>
      <c r="WWY32" s="36"/>
      <c r="WWZ32" s="36"/>
      <c r="WXC32" s="36"/>
      <c r="WXD32" s="36"/>
      <c r="WXG32" s="36"/>
      <c r="WXH32" s="36"/>
      <c r="WXK32" s="36"/>
      <c r="WXL32" s="36"/>
      <c r="WXO32" s="36"/>
      <c r="WXP32" s="36"/>
      <c r="WXS32" s="36"/>
      <c r="WXT32" s="36"/>
      <c r="WXW32" s="36"/>
      <c r="WXX32" s="36"/>
      <c r="WYA32" s="36"/>
      <c r="WYB32" s="36"/>
      <c r="WYE32" s="36"/>
      <c r="WYF32" s="36"/>
      <c r="WYI32" s="36"/>
      <c r="WYJ32" s="36"/>
      <c r="WYM32" s="36"/>
      <c r="WYN32" s="36"/>
      <c r="WYQ32" s="36"/>
      <c r="WYR32" s="36"/>
      <c r="WYU32" s="36"/>
      <c r="WYV32" s="36"/>
      <c r="WYY32" s="36"/>
      <c r="WYZ32" s="36"/>
      <c r="WZC32" s="36"/>
      <c r="WZD32" s="36"/>
      <c r="WZG32" s="36"/>
      <c r="WZH32" s="36"/>
      <c r="WZK32" s="36"/>
      <c r="WZL32" s="36"/>
      <c r="WZO32" s="36"/>
      <c r="WZP32" s="36"/>
      <c r="WZS32" s="36"/>
      <c r="WZT32" s="36"/>
      <c r="WZW32" s="36"/>
      <c r="WZX32" s="36"/>
      <c r="XAA32" s="36"/>
      <c r="XAB32" s="36"/>
      <c r="XAE32" s="36"/>
      <c r="XAF32" s="36"/>
      <c r="XAI32" s="36"/>
      <c r="XAJ32" s="36"/>
      <c r="XAM32" s="36"/>
      <c r="XAN32" s="36"/>
      <c r="XAQ32" s="36"/>
      <c r="XAR32" s="36"/>
      <c r="XAU32" s="36"/>
      <c r="XAV32" s="36"/>
      <c r="XAY32" s="36"/>
      <c r="XAZ32" s="36"/>
      <c r="XBC32" s="36"/>
      <c r="XBD32" s="36"/>
      <c r="XBG32" s="36"/>
      <c r="XBH32" s="36"/>
      <c r="XBK32" s="36"/>
      <c r="XBL32" s="36"/>
      <c r="XBO32" s="36"/>
      <c r="XBP32" s="36"/>
      <c r="XBS32" s="36"/>
      <c r="XBT32" s="36"/>
      <c r="XBW32" s="36"/>
      <c r="XBX32" s="36"/>
      <c r="XCA32" s="36"/>
      <c r="XCB32" s="36"/>
      <c r="XCE32" s="36"/>
      <c r="XCF32" s="36"/>
      <c r="XCI32" s="36"/>
      <c r="XCJ32" s="36"/>
      <c r="XCM32" s="36"/>
      <c r="XCN32" s="36"/>
      <c r="XCQ32" s="36"/>
      <c r="XCR32" s="36"/>
      <c r="XCU32" s="36"/>
      <c r="XCV32" s="36"/>
      <c r="XCY32" s="36"/>
      <c r="XCZ32" s="36"/>
      <c r="XDC32" s="36"/>
      <c r="XDD32" s="36"/>
    </row>
    <row r="33" spans="1:1024 1027:2048 2051:3072 3075:4096 4099:5120 5123:6144 6147:7168 7171:8192 8195:9216 9219:10240 10243:11264 11267:12288 12291:13312 13315:14336 14339:15360 15363:16332" x14ac:dyDescent="0.3">
      <c r="B33" s="10" t="s">
        <v>157</v>
      </c>
      <c r="C33" s="34">
        <v>21997.688999999998</v>
      </c>
      <c r="D33" s="34">
        <v>9967.491</v>
      </c>
      <c r="E33" s="12">
        <v>31965.18</v>
      </c>
      <c r="F33" s="12">
        <v>255687.03600000002</v>
      </c>
      <c r="G33" s="34">
        <v>-223721.85600000003</v>
      </c>
      <c r="H33" s="36"/>
      <c r="I33" s="34"/>
      <c r="K33" s="36"/>
      <c r="L33" s="36"/>
      <c r="O33" s="36"/>
      <c r="P33" s="36"/>
      <c r="S33" s="36"/>
      <c r="T33" s="36"/>
      <c r="W33" s="36"/>
      <c r="X33" s="36"/>
      <c r="AA33" s="36"/>
      <c r="AB33" s="36"/>
      <c r="AE33" s="36"/>
      <c r="AF33" s="36"/>
      <c r="AI33" s="36"/>
      <c r="AJ33" s="36"/>
      <c r="AM33" s="36"/>
      <c r="AN33" s="36"/>
      <c r="AQ33" s="36"/>
      <c r="AR33" s="36"/>
      <c r="AU33" s="36"/>
      <c r="AV33" s="36"/>
      <c r="AY33" s="36"/>
      <c r="AZ33" s="36"/>
      <c r="BC33" s="36"/>
      <c r="BD33" s="36"/>
      <c r="BG33" s="36"/>
      <c r="BH33" s="36"/>
      <c r="BK33" s="36"/>
      <c r="BL33" s="36"/>
      <c r="BO33" s="36"/>
      <c r="BP33" s="36"/>
      <c r="BS33" s="36"/>
      <c r="BT33" s="36"/>
      <c r="BW33" s="36"/>
      <c r="BX33" s="36"/>
      <c r="CA33" s="36"/>
      <c r="CB33" s="36"/>
      <c r="CE33" s="36"/>
      <c r="CF33" s="36"/>
      <c r="CI33" s="36"/>
      <c r="CJ33" s="36"/>
      <c r="CM33" s="36"/>
      <c r="CN33" s="36"/>
      <c r="CQ33" s="36"/>
      <c r="CR33" s="36"/>
      <c r="CU33" s="36"/>
      <c r="CV33" s="36"/>
      <c r="CY33" s="36"/>
      <c r="CZ33" s="36"/>
      <c r="DC33" s="36"/>
      <c r="DD33" s="36"/>
      <c r="DG33" s="36"/>
      <c r="DH33" s="36"/>
      <c r="DK33" s="36"/>
      <c r="DL33" s="36"/>
      <c r="DO33" s="36"/>
      <c r="DP33" s="36"/>
      <c r="DS33" s="36"/>
      <c r="DT33" s="36"/>
      <c r="DW33" s="36"/>
      <c r="DX33" s="36"/>
      <c r="EA33" s="36"/>
      <c r="EB33" s="36"/>
      <c r="EE33" s="36"/>
      <c r="EF33" s="36"/>
      <c r="EI33" s="36"/>
      <c r="EJ33" s="36"/>
      <c r="EM33" s="36"/>
      <c r="EN33" s="36"/>
      <c r="EQ33" s="36"/>
      <c r="ER33" s="36"/>
      <c r="EU33" s="36"/>
      <c r="EV33" s="36"/>
      <c r="EY33" s="36"/>
      <c r="EZ33" s="36"/>
      <c r="FC33" s="36"/>
      <c r="FD33" s="36"/>
      <c r="FG33" s="36"/>
      <c r="FH33" s="36"/>
      <c r="FK33" s="36"/>
      <c r="FL33" s="36"/>
      <c r="FO33" s="36"/>
      <c r="FP33" s="36"/>
      <c r="FS33" s="36"/>
      <c r="FT33" s="36"/>
      <c r="FW33" s="36"/>
      <c r="FX33" s="36"/>
      <c r="GA33" s="36"/>
      <c r="GB33" s="36"/>
      <c r="GE33" s="36"/>
      <c r="GF33" s="36"/>
      <c r="GI33" s="36"/>
      <c r="GJ33" s="36"/>
      <c r="GM33" s="36"/>
      <c r="GN33" s="36"/>
      <c r="GQ33" s="36"/>
      <c r="GR33" s="36"/>
      <c r="GU33" s="36"/>
      <c r="GV33" s="36"/>
      <c r="GY33" s="36"/>
      <c r="GZ33" s="36"/>
      <c r="HC33" s="36"/>
      <c r="HD33" s="36"/>
      <c r="HG33" s="36"/>
      <c r="HH33" s="36"/>
      <c r="HK33" s="36"/>
      <c r="HL33" s="36"/>
      <c r="HO33" s="36"/>
      <c r="HP33" s="36"/>
      <c r="HS33" s="36"/>
      <c r="HT33" s="36"/>
      <c r="HW33" s="36"/>
      <c r="HX33" s="36"/>
      <c r="IA33" s="36"/>
      <c r="IB33" s="36"/>
      <c r="IE33" s="36"/>
      <c r="IF33" s="36"/>
      <c r="II33" s="36"/>
      <c r="IJ33" s="36"/>
      <c r="IM33" s="36"/>
      <c r="IN33" s="36"/>
      <c r="IQ33" s="36"/>
      <c r="IR33" s="36"/>
      <c r="IU33" s="36"/>
      <c r="IV33" s="36"/>
      <c r="IY33" s="36"/>
      <c r="IZ33" s="36"/>
      <c r="JC33" s="36"/>
      <c r="JD33" s="36"/>
      <c r="JG33" s="36"/>
      <c r="JH33" s="36"/>
      <c r="JK33" s="36"/>
      <c r="JL33" s="36"/>
      <c r="JO33" s="36"/>
      <c r="JP33" s="36"/>
      <c r="JS33" s="36"/>
      <c r="JT33" s="36"/>
      <c r="JW33" s="36"/>
      <c r="JX33" s="36"/>
      <c r="KA33" s="36"/>
      <c r="KB33" s="36"/>
      <c r="KE33" s="36"/>
      <c r="KF33" s="36"/>
      <c r="KI33" s="36"/>
      <c r="KJ33" s="36"/>
      <c r="KM33" s="36"/>
      <c r="KN33" s="36"/>
      <c r="KQ33" s="36"/>
      <c r="KR33" s="36"/>
      <c r="KU33" s="36"/>
      <c r="KV33" s="36"/>
      <c r="KY33" s="36"/>
      <c r="KZ33" s="36"/>
      <c r="LC33" s="36"/>
      <c r="LD33" s="36"/>
      <c r="LG33" s="36"/>
      <c r="LH33" s="36"/>
      <c r="LK33" s="36"/>
      <c r="LL33" s="36"/>
      <c r="LO33" s="36"/>
      <c r="LP33" s="36"/>
      <c r="LS33" s="36"/>
      <c r="LT33" s="36"/>
      <c r="LW33" s="36"/>
      <c r="LX33" s="36"/>
      <c r="MA33" s="36"/>
      <c r="MB33" s="36"/>
      <c r="ME33" s="36"/>
      <c r="MF33" s="36"/>
      <c r="MI33" s="36"/>
      <c r="MJ33" s="36"/>
      <c r="MM33" s="36"/>
      <c r="MN33" s="36"/>
      <c r="MQ33" s="36"/>
      <c r="MR33" s="36"/>
      <c r="MU33" s="36"/>
      <c r="MV33" s="36"/>
      <c r="MY33" s="36"/>
      <c r="MZ33" s="36"/>
      <c r="NC33" s="36"/>
      <c r="ND33" s="36"/>
      <c r="NG33" s="36"/>
      <c r="NH33" s="36"/>
      <c r="NK33" s="36"/>
      <c r="NL33" s="36"/>
      <c r="NO33" s="36"/>
      <c r="NP33" s="36"/>
      <c r="NS33" s="36"/>
      <c r="NT33" s="36"/>
      <c r="NW33" s="36"/>
      <c r="NX33" s="36"/>
      <c r="OA33" s="36"/>
      <c r="OB33" s="36"/>
      <c r="OE33" s="36"/>
      <c r="OF33" s="36"/>
      <c r="OI33" s="36"/>
      <c r="OJ33" s="36"/>
      <c r="OM33" s="36"/>
      <c r="ON33" s="36"/>
      <c r="OQ33" s="36"/>
      <c r="OR33" s="36"/>
      <c r="OU33" s="36"/>
      <c r="OV33" s="36"/>
      <c r="OY33" s="36"/>
      <c r="OZ33" s="36"/>
      <c r="PC33" s="36"/>
      <c r="PD33" s="36"/>
      <c r="PG33" s="36"/>
      <c r="PH33" s="36"/>
      <c r="PK33" s="36"/>
      <c r="PL33" s="36"/>
      <c r="PO33" s="36"/>
      <c r="PP33" s="36"/>
      <c r="PS33" s="36"/>
      <c r="PT33" s="36"/>
      <c r="PW33" s="36"/>
      <c r="PX33" s="36"/>
      <c r="QA33" s="36"/>
      <c r="QB33" s="36"/>
      <c r="QE33" s="36"/>
      <c r="QF33" s="36"/>
      <c r="QI33" s="36"/>
      <c r="QJ33" s="36"/>
      <c r="QM33" s="36"/>
      <c r="QN33" s="36"/>
      <c r="QQ33" s="36"/>
      <c r="QR33" s="36"/>
      <c r="QU33" s="36"/>
      <c r="QV33" s="36"/>
      <c r="QY33" s="36"/>
      <c r="QZ33" s="36"/>
      <c r="RC33" s="36"/>
      <c r="RD33" s="36"/>
      <c r="RG33" s="36"/>
      <c r="RH33" s="36"/>
      <c r="RK33" s="36"/>
      <c r="RL33" s="36"/>
      <c r="RO33" s="36"/>
      <c r="RP33" s="36"/>
      <c r="RS33" s="36"/>
      <c r="RT33" s="36"/>
      <c r="RW33" s="36"/>
      <c r="RX33" s="36"/>
      <c r="SA33" s="36"/>
      <c r="SB33" s="36"/>
      <c r="SE33" s="36"/>
      <c r="SF33" s="36"/>
      <c r="SI33" s="36"/>
      <c r="SJ33" s="36"/>
      <c r="SM33" s="36"/>
      <c r="SN33" s="36"/>
      <c r="SQ33" s="36"/>
      <c r="SR33" s="36"/>
      <c r="SU33" s="36"/>
      <c r="SV33" s="36"/>
      <c r="SY33" s="36"/>
      <c r="SZ33" s="36"/>
      <c r="TC33" s="36"/>
      <c r="TD33" s="36"/>
      <c r="TG33" s="36"/>
      <c r="TH33" s="36"/>
      <c r="TK33" s="36"/>
      <c r="TL33" s="36"/>
      <c r="TO33" s="36"/>
      <c r="TP33" s="36"/>
      <c r="TS33" s="36"/>
      <c r="TT33" s="36"/>
      <c r="TW33" s="36"/>
      <c r="TX33" s="36"/>
      <c r="UA33" s="36"/>
      <c r="UB33" s="36"/>
      <c r="UE33" s="36"/>
      <c r="UF33" s="36"/>
      <c r="UI33" s="36"/>
      <c r="UJ33" s="36"/>
      <c r="UM33" s="36"/>
      <c r="UN33" s="36"/>
      <c r="UQ33" s="36"/>
      <c r="UR33" s="36"/>
      <c r="UU33" s="36"/>
      <c r="UV33" s="36"/>
      <c r="UY33" s="36"/>
      <c r="UZ33" s="36"/>
      <c r="VC33" s="36"/>
      <c r="VD33" s="36"/>
      <c r="VG33" s="36"/>
      <c r="VH33" s="36"/>
      <c r="VK33" s="36"/>
      <c r="VL33" s="36"/>
      <c r="VO33" s="36"/>
      <c r="VP33" s="36"/>
      <c r="VS33" s="36"/>
      <c r="VT33" s="36"/>
      <c r="VW33" s="36"/>
      <c r="VX33" s="36"/>
      <c r="WA33" s="36"/>
      <c r="WB33" s="36"/>
      <c r="WE33" s="36"/>
      <c r="WF33" s="36"/>
      <c r="WI33" s="36"/>
      <c r="WJ33" s="36"/>
      <c r="WM33" s="36"/>
      <c r="WN33" s="36"/>
      <c r="WQ33" s="36"/>
      <c r="WR33" s="36"/>
      <c r="WU33" s="36"/>
      <c r="WV33" s="36"/>
      <c r="WY33" s="36"/>
      <c r="WZ33" s="36"/>
      <c r="XC33" s="36"/>
      <c r="XD33" s="36"/>
      <c r="XG33" s="36"/>
      <c r="XH33" s="36"/>
      <c r="XK33" s="36"/>
      <c r="XL33" s="36"/>
      <c r="XO33" s="36"/>
      <c r="XP33" s="36"/>
      <c r="XS33" s="36"/>
      <c r="XT33" s="36"/>
      <c r="XW33" s="36"/>
      <c r="XX33" s="36"/>
      <c r="YA33" s="36"/>
      <c r="YB33" s="36"/>
      <c r="YE33" s="36"/>
      <c r="YF33" s="36"/>
      <c r="YI33" s="36"/>
      <c r="YJ33" s="36"/>
      <c r="YM33" s="36"/>
      <c r="YN33" s="36"/>
      <c r="YQ33" s="36"/>
      <c r="YR33" s="36"/>
      <c r="YU33" s="36"/>
      <c r="YV33" s="36"/>
      <c r="YY33" s="36"/>
      <c r="YZ33" s="36"/>
      <c r="ZC33" s="36"/>
      <c r="ZD33" s="36"/>
      <c r="ZG33" s="36"/>
      <c r="ZH33" s="36"/>
      <c r="ZK33" s="36"/>
      <c r="ZL33" s="36"/>
      <c r="ZO33" s="36"/>
      <c r="ZP33" s="36"/>
      <c r="ZS33" s="36"/>
      <c r="ZT33" s="36"/>
      <c r="ZW33" s="36"/>
      <c r="ZX33" s="36"/>
      <c r="AAA33" s="36"/>
      <c r="AAB33" s="36"/>
      <c r="AAE33" s="36"/>
      <c r="AAF33" s="36"/>
      <c r="AAI33" s="36"/>
      <c r="AAJ33" s="36"/>
      <c r="AAM33" s="36"/>
      <c r="AAN33" s="36"/>
      <c r="AAQ33" s="36"/>
      <c r="AAR33" s="36"/>
      <c r="AAU33" s="36"/>
      <c r="AAV33" s="36"/>
      <c r="AAY33" s="36"/>
      <c r="AAZ33" s="36"/>
      <c r="ABC33" s="36"/>
      <c r="ABD33" s="36"/>
      <c r="ABG33" s="36"/>
      <c r="ABH33" s="36"/>
      <c r="ABK33" s="36"/>
      <c r="ABL33" s="36"/>
      <c r="ABO33" s="36"/>
      <c r="ABP33" s="36"/>
      <c r="ABS33" s="36"/>
      <c r="ABT33" s="36"/>
      <c r="ABW33" s="36"/>
      <c r="ABX33" s="36"/>
      <c r="ACA33" s="36"/>
      <c r="ACB33" s="36"/>
      <c r="ACE33" s="36"/>
      <c r="ACF33" s="36"/>
      <c r="ACI33" s="36"/>
      <c r="ACJ33" s="36"/>
      <c r="ACM33" s="36"/>
      <c r="ACN33" s="36"/>
      <c r="ACQ33" s="36"/>
      <c r="ACR33" s="36"/>
      <c r="ACU33" s="36"/>
      <c r="ACV33" s="36"/>
      <c r="ACY33" s="36"/>
      <c r="ACZ33" s="36"/>
      <c r="ADC33" s="36"/>
      <c r="ADD33" s="36"/>
      <c r="ADG33" s="36"/>
      <c r="ADH33" s="36"/>
      <c r="ADK33" s="36"/>
      <c r="ADL33" s="36"/>
      <c r="ADO33" s="36"/>
      <c r="ADP33" s="36"/>
      <c r="ADS33" s="36"/>
      <c r="ADT33" s="36"/>
      <c r="ADW33" s="36"/>
      <c r="ADX33" s="36"/>
      <c r="AEA33" s="36"/>
      <c r="AEB33" s="36"/>
      <c r="AEE33" s="36"/>
      <c r="AEF33" s="36"/>
      <c r="AEI33" s="36"/>
      <c r="AEJ33" s="36"/>
      <c r="AEM33" s="36"/>
      <c r="AEN33" s="36"/>
      <c r="AEQ33" s="36"/>
      <c r="AER33" s="36"/>
      <c r="AEU33" s="36"/>
      <c r="AEV33" s="36"/>
      <c r="AEY33" s="36"/>
      <c r="AEZ33" s="36"/>
      <c r="AFC33" s="36"/>
      <c r="AFD33" s="36"/>
      <c r="AFG33" s="36"/>
      <c r="AFH33" s="36"/>
      <c r="AFK33" s="36"/>
      <c r="AFL33" s="36"/>
      <c r="AFO33" s="36"/>
      <c r="AFP33" s="36"/>
      <c r="AFS33" s="36"/>
      <c r="AFT33" s="36"/>
      <c r="AFW33" s="36"/>
      <c r="AFX33" s="36"/>
      <c r="AGA33" s="36"/>
      <c r="AGB33" s="36"/>
      <c r="AGE33" s="36"/>
      <c r="AGF33" s="36"/>
      <c r="AGI33" s="36"/>
      <c r="AGJ33" s="36"/>
      <c r="AGM33" s="36"/>
      <c r="AGN33" s="36"/>
      <c r="AGQ33" s="36"/>
      <c r="AGR33" s="36"/>
      <c r="AGU33" s="36"/>
      <c r="AGV33" s="36"/>
      <c r="AGY33" s="36"/>
      <c r="AGZ33" s="36"/>
      <c r="AHC33" s="36"/>
      <c r="AHD33" s="36"/>
      <c r="AHG33" s="36"/>
      <c r="AHH33" s="36"/>
      <c r="AHK33" s="36"/>
      <c r="AHL33" s="36"/>
      <c r="AHO33" s="36"/>
      <c r="AHP33" s="36"/>
      <c r="AHS33" s="36"/>
      <c r="AHT33" s="36"/>
      <c r="AHW33" s="36"/>
      <c r="AHX33" s="36"/>
      <c r="AIA33" s="36"/>
      <c r="AIB33" s="36"/>
      <c r="AIE33" s="36"/>
      <c r="AIF33" s="36"/>
      <c r="AII33" s="36"/>
      <c r="AIJ33" s="36"/>
      <c r="AIM33" s="36"/>
      <c r="AIN33" s="36"/>
      <c r="AIQ33" s="36"/>
      <c r="AIR33" s="36"/>
      <c r="AIU33" s="36"/>
      <c r="AIV33" s="36"/>
      <c r="AIY33" s="36"/>
      <c r="AIZ33" s="36"/>
      <c r="AJC33" s="36"/>
      <c r="AJD33" s="36"/>
      <c r="AJG33" s="36"/>
      <c r="AJH33" s="36"/>
      <c r="AJK33" s="36"/>
      <c r="AJL33" s="36"/>
      <c r="AJO33" s="36"/>
      <c r="AJP33" s="36"/>
      <c r="AJS33" s="36"/>
      <c r="AJT33" s="36"/>
      <c r="AJW33" s="36"/>
      <c r="AJX33" s="36"/>
      <c r="AKA33" s="36"/>
      <c r="AKB33" s="36"/>
      <c r="AKE33" s="36"/>
      <c r="AKF33" s="36"/>
      <c r="AKI33" s="36"/>
      <c r="AKJ33" s="36"/>
      <c r="AKM33" s="36"/>
      <c r="AKN33" s="36"/>
      <c r="AKQ33" s="36"/>
      <c r="AKR33" s="36"/>
      <c r="AKU33" s="36"/>
      <c r="AKV33" s="36"/>
      <c r="AKY33" s="36"/>
      <c r="AKZ33" s="36"/>
      <c r="ALC33" s="36"/>
      <c r="ALD33" s="36"/>
      <c r="ALG33" s="36"/>
      <c r="ALH33" s="36"/>
      <c r="ALK33" s="36"/>
      <c r="ALL33" s="36"/>
      <c r="ALO33" s="36"/>
      <c r="ALP33" s="36"/>
      <c r="ALS33" s="36"/>
      <c r="ALT33" s="36"/>
      <c r="ALW33" s="36"/>
      <c r="ALX33" s="36"/>
      <c r="AMA33" s="36"/>
      <c r="AMB33" s="36"/>
      <c r="AME33" s="36"/>
      <c r="AMF33" s="36"/>
      <c r="AMI33" s="36"/>
      <c r="AMJ33" s="36"/>
      <c r="AMM33" s="36"/>
      <c r="AMN33" s="36"/>
      <c r="AMQ33" s="36"/>
      <c r="AMR33" s="36"/>
      <c r="AMU33" s="36"/>
      <c r="AMV33" s="36"/>
      <c r="AMY33" s="36"/>
      <c r="AMZ33" s="36"/>
      <c r="ANC33" s="36"/>
      <c r="AND33" s="36"/>
      <c r="ANG33" s="36"/>
      <c r="ANH33" s="36"/>
      <c r="ANK33" s="36"/>
      <c r="ANL33" s="36"/>
      <c r="ANO33" s="36"/>
      <c r="ANP33" s="36"/>
      <c r="ANS33" s="36"/>
      <c r="ANT33" s="36"/>
      <c r="ANW33" s="36"/>
      <c r="ANX33" s="36"/>
      <c r="AOA33" s="36"/>
      <c r="AOB33" s="36"/>
      <c r="AOE33" s="36"/>
      <c r="AOF33" s="36"/>
      <c r="AOI33" s="36"/>
      <c r="AOJ33" s="36"/>
      <c r="AOM33" s="36"/>
      <c r="AON33" s="36"/>
      <c r="AOQ33" s="36"/>
      <c r="AOR33" s="36"/>
      <c r="AOU33" s="36"/>
      <c r="AOV33" s="36"/>
      <c r="AOY33" s="36"/>
      <c r="AOZ33" s="36"/>
      <c r="APC33" s="36"/>
      <c r="APD33" s="36"/>
      <c r="APG33" s="36"/>
      <c r="APH33" s="36"/>
      <c r="APK33" s="36"/>
      <c r="APL33" s="36"/>
      <c r="APO33" s="36"/>
      <c r="APP33" s="36"/>
      <c r="APS33" s="36"/>
      <c r="APT33" s="36"/>
      <c r="APW33" s="36"/>
      <c r="APX33" s="36"/>
      <c r="AQA33" s="36"/>
      <c r="AQB33" s="36"/>
      <c r="AQE33" s="36"/>
      <c r="AQF33" s="36"/>
      <c r="AQI33" s="36"/>
      <c r="AQJ33" s="36"/>
      <c r="AQM33" s="36"/>
      <c r="AQN33" s="36"/>
      <c r="AQQ33" s="36"/>
      <c r="AQR33" s="36"/>
      <c r="AQU33" s="36"/>
      <c r="AQV33" s="36"/>
      <c r="AQY33" s="36"/>
      <c r="AQZ33" s="36"/>
      <c r="ARC33" s="36"/>
      <c r="ARD33" s="36"/>
      <c r="ARG33" s="36"/>
      <c r="ARH33" s="36"/>
      <c r="ARK33" s="36"/>
      <c r="ARL33" s="36"/>
      <c r="ARO33" s="36"/>
      <c r="ARP33" s="36"/>
      <c r="ARS33" s="36"/>
      <c r="ART33" s="36"/>
      <c r="ARW33" s="36"/>
      <c r="ARX33" s="36"/>
      <c r="ASA33" s="36"/>
      <c r="ASB33" s="36"/>
      <c r="ASE33" s="36"/>
      <c r="ASF33" s="36"/>
      <c r="ASI33" s="36"/>
      <c r="ASJ33" s="36"/>
      <c r="ASM33" s="36"/>
      <c r="ASN33" s="36"/>
      <c r="ASQ33" s="36"/>
      <c r="ASR33" s="36"/>
      <c r="ASU33" s="36"/>
      <c r="ASV33" s="36"/>
      <c r="ASY33" s="36"/>
      <c r="ASZ33" s="36"/>
      <c r="ATC33" s="36"/>
      <c r="ATD33" s="36"/>
      <c r="ATG33" s="36"/>
      <c r="ATH33" s="36"/>
      <c r="ATK33" s="36"/>
      <c r="ATL33" s="36"/>
      <c r="ATO33" s="36"/>
      <c r="ATP33" s="36"/>
      <c r="ATS33" s="36"/>
      <c r="ATT33" s="36"/>
      <c r="ATW33" s="36"/>
      <c r="ATX33" s="36"/>
      <c r="AUA33" s="36"/>
      <c r="AUB33" s="36"/>
      <c r="AUE33" s="36"/>
      <c r="AUF33" s="36"/>
      <c r="AUI33" s="36"/>
      <c r="AUJ33" s="36"/>
      <c r="AUM33" s="36"/>
      <c r="AUN33" s="36"/>
      <c r="AUQ33" s="36"/>
      <c r="AUR33" s="36"/>
      <c r="AUU33" s="36"/>
      <c r="AUV33" s="36"/>
      <c r="AUY33" s="36"/>
      <c r="AUZ33" s="36"/>
      <c r="AVC33" s="36"/>
      <c r="AVD33" s="36"/>
      <c r="AVG33" s="36"/>
      <c r="AVH33" s="36"/>
      <c r="AVK33" s="36"/>
      <c r="AVL33" s="36"/>
      <c r="AVO33" s="36"/>
      <c r="AVP33" s="36"/>
      <c r="AVS33" s="36"/>
      <c r="AVT33" s="36"/>
      <c r="AVW33" s="36"/>
      <c r="AVX33" s="36"/>
      <c r="AWA33" s="36"/>
      <c r="AWB33" s="36"/>
      <c r="AWE33" s="36"/>
      <c r="AWF33" s="36"/>
      <c r="AWI33" s="36"/>
      <c r="AWJ33" s="36"/>
      <c r="AWM33" s="36"/>
      <c r="AWN33" s="36"/>
      <c r="AWQ33" s="36"/>
      <c r="AWR33" s="36"/>
      <c r="AWU33" s="36"/>
      <c r="AWV33" s="36"/>
      <c r="AWY33" s="36"/>
      <c r="AWZ33" s="36"/>
      <c r="AXC33" s="36"/>
      <c r="AXD33" s="36"/>
      <c r="AXG33" s="36"/>
      <c r="AXH33" s="36"/>
      <c r="AXK33" s="36"/>
      <c r="AXL33" s="36"/>
      <c r="AXO33" s="36"/>
      <c r="AXP33" s="36"/>
      <c r="AXS33" s="36"/>
      <c r="AXT33" s="36"/>
      <c r="AXW33" s="36"/>
      <c r="AXX33" s="36"/>
      <c r="AYA33" s="36"/>
      <c r="AYB33" s="36"/>
      <c r="AYE33" s="36"/>
      <c r="AYF33" s="36"/>
      <c r="AYI33" s="36"/>
      <c r="AYJ33" s="36"/>
      <c r="AYM33" s="36"/>
      <c r="AYN33" s="36"/>
      <c r="AYQ33" s="36"/>
      <c r="AYR33" s="36"/>
      <c r="AYU33" s="36"/>
      <c r="AYV33" s="36"/>
      <c r="AYY33" s="36"/>
      <c r="AYZ33" s="36"/>
      <c r="AZC33" s="36"/>
      <c r="AZD33" s="36"/>
      <c r="AZG33" s="36"/>
      <c r="AZH33" s="36"/>
      <c r="AZK33" s="36"/>
      <c r="AZL33" s="36"/>
      <c r="AZO33" s="36"/>
      <c r="AZP33" s="36"/>
      <c r="AZS33" s="36"/>
      <c r="AZT33" s="36"/>
      <c r="AZW33" s="36"/>
      <c r="AZX33" s="36"/>
      <c r="BAA33" s="36"/>
      <c r="BAB33" s="36"/>
      <c r="BAE33" s="36"/>
      <c r="BAF33" s="36"/>
      <c r="BAI33" s="36"/>
      <c r="BAJ33" s="36"/>
      <c r="BAM33" s="36"/>
      <c r="BAN33" s="36"/>
      <c r="BAQ33" s="36"/>
      <c r="BAR33" s="36"/>
      <c r="BAU33" s="36"/>
      <c r="BAV33" s="36"/>
      <c r="BAY33" s="36"/>
      <c r="BAZ33" s="36"/>
      <c r="BBC33" s="36"/>
      <c r="BBD33" s="36"/>
      <c r="BBG33" s="36"/>
      <c r="BBH33" s="36"/>
      <c r="BBK33" s="36"/>
      <c r="BBL33" s="36"/>
      <c r="BBO33" s="36"/>
      <c r="BBP33" s="36"/>
      <c r="BBS33" s="36"/>
      <c r="BBT33" s="36"/>
      <c r="BBW33" s="36"/>
      <c r="BBX33" s="36"/>
      <c r="BCA33" s="36"/>
      <c r="BCB33" s="36"/>
      <c r="BCE33" s="36"/>
      <c r="BCF33" s="36"/>
      <c r="BCI33" s="36"/>
      <c r="BCJ33" s="36"/>
      <c r="BCM33" s="36"/>
      <c r="BCN33" s="36"/>
      <c r="BCQ33" s="36"/>
      <c r="BCR33" s="36"/>
      <c r="BCU33" s="36"/>
      <c r="BCV33" s="36"/>
      <c r="BCY33" s="36"/>
      <c r="BCZ33" s="36"/>
      <c r="BDC33" s="36"/>
      <c r="BDD33" s="36"/>
      <c r="BDG33" s="36"/>
      <c r="BDH33" s="36"/>
      <c r="BDK33" s="36"/>
      <c r="BDL33" s="36"/>
      <c r="BDO33" s="36"/>
      <c r="BDP33" s="36"/>
      <c r="BDS33" s="36"/>
      <c r="BDT33" s="36"/>
      <c r="BDW33" s="36"/>
      <c r="BDX33" s="36"/>
      <c r="BEA33" s="36"/>
      <c r="BEB33" s="36"/>
      <c r="BEE33" s="36"/>
      <c r="BEF33" s="36"/>
      <c r="BEI33" s="36"/>
      <c r="BEJ33" s="36"/>
      <c r="BEM33" s="36"/>
      <c r="BEN33" s="36"/>
      <c r="BEQ33" s="36"/>
      <c r="BER33" s="36"/>
      <c r="BEU33" s="36"/>
      <c r="BEV33" s="36"/>
      <c r="BEY33" s="36"/>
      <c r="BEZ33" s="36"/>
      <c r="BFC33" s="36"/>
      <c r="BFD33" s="36"/>
      <c r="BFG33" s="36"/>
      <c r="BFH33" s="36"/>
      <c r="BFK33" s="36"/>
      <c r="BFL33" s="36"/>
      <c r="BFO33" s="36"/>
      <c r="BFP33" s="36"/>
      <c r="BFS33" s="36"/>
      <c r="BFT33" s="36"/>
      <c r="BFW33" s="36"/>
      <c r="BFX33" s="36"/>
      <c r="BGA33" s="36"/>
      <c r="BGB33" s="36"/>
      <c r="BGE33" s="36"/>
      <c r="BGF33" s="36"/>
      <c r="BGI33" s="36"/>
      <c r="BGJ33" s="36"/>
      <c r="BGM33" s="36"/>
      <c r="BGN33" s="36"/>
      <c r="BGQ33" s="36"/>
      <c r="BGR33" s="36"/>
      <c r="BGU33" s="36"/>
      <c r="BGV33" s="36"/>
      <c r="BGY33" s="36"/>
      <c r="BGZ33" s="36"/>
      <c r="BHC33" s="36"/>
      <c r="BHD33" s="36"/>
      <c r="BHG33" s="36"/>
      <c r="BHH33" s="36"/>
      <c r="BHK33" s="36"/>
      <c r="BHL33" s="36"/>
      <c r="BHO33" s="36"/>
      <c r="BHP33" s="36"/>
      <c r="BHS33" s="36"/>
      <c r="BHT33" s="36"/>
      <c r="BHW33" s="36"/>
      <c r="BHX33" s="36"/>
      <c r="BIA33" s="36"/>
      <c r="BIB33" s="36"/>
      <c r="BIE33" s="36"/>
      <c r="BIF33" s="36"/>
      <c r="BII33" s="36"/>
      <c r="BIJ33" s="36"/>
      <c r="BIM33" s="36"/>
      <c r="BIN33" s="36"/>
      <c r="BIQ33" s="36"/>
      <c r="BIR33" s="36"/>
      <c r="BIU33" s="36"/>
      <c r="BIV33" s="36"/>
      <c r="BIY33" s="36"/>
      <c r="BIZ33" s="36"/>
      <c r="BJC33" s="36"/>
      <c r="BJD33" s="36"/>
      <c r="BJG33" s="36"/>
      <c r="BJH33" s="36"/>
      <c r="BJK33" s="36"/>
      <c r="BJL33" s="36"/>
      <c r="BJO33" s="36"/>
      <c r="BJP33" s="36"/>
      <c r="BJS33" s="36"/>
      <c r="BJT33" s="36"/>
      <c r="BJW33" s="36"/>
      <c r="BJX33" s="36"/>
      <c r="BKA33" s="36"/>
      <c r="BKB33" s="36"/>
      <c r="BKE33" s="36"/>
      <c r="BKF33" s="36"/>
      <c r="BKI33" s="36"/>
      <c r="BKJ33" s="36"/>
      <c r="BKM33" s="36"/>
      <c r="BKN33" s="36"/>
      <c r="BKQ33" s="36"/>
      <c r="BKR33" s="36"/>
      <c r="BKU33" s="36"/>
      <c r="BKV33" s="36"/>
      <c r="BKY33" s="36"/>
      <c r="BKZ33" s="36"/>
      <c r="BLC33" s="36"/>
      <c r="BLD33" s="36"/>
      <c r="BLG33" s="36"/>
      <c r="BLH33" s="36"/>
      <c r="BLK33" s="36"/>
      <c r="BLL33" s="36"/>
      <c r="BLO33" s="36"/>
      <c r="BLP33" s="36"/>
      <c r="BLS33" s="36"/>
      <c r="BLT33" s="36"/>
      <c r="BLW33" s="36"/>
      <c r="BLX33" s="36"/>
      <c r="BMA33" s="36"/>
      <c r="BMB33" s="36"/>
      <c r="BME33" s="36"/>
      <c r="BMF33" s="36"/>
      <c r="BMI33" s="36"/>
      <c r="BMJ33" s="36"/>
      <c r="BMM33" s="36"/>
      <c r="BMN33" s="36"/>
      <c r="BMQ33" s="36"/>
      <c r="BMR33" s="36"/>
      <c r="BMU33" s="36"/>
      <c r="BMV33" s="36"/>
      <c r="BMY33" s="36"/>
      <c r="BMZ33" s="36"/>
      <c r="BNC33" s="36"/>
      <c r="BND33" s="36"/>
      <c r="BNG33" s="36"/>
      <c r="BNH33" s="36"/>
      <c r="BNK33" s="36"/>
      <c r="BNL33" s="36"/>
      <c r="BNO33" s="36"/>
      <c r="BNP33" s="36"/>
      <c r="BNS33" s="36"/>
      <c r="BNT33" s="36"/>
      <c r="BNW33" s="36"/>
      <c r="BNX33" s="36"/>
      <c r="BOA33" s="36"/>
      <c r="BOB33" s="36"/>
      <c r="BOE33" s="36"/>
      <c r="BOF33" s="36"/>
      <c r="BOI33" s="36"/>
      <c r="BOJ33" s="36"/>
      <c r="BOM33" s="36"/>
      <c r="BON33" s="36"/>
      <c r="BOQ33" s="36"/>
      <c r="BOR33" s="36"/>
      <c r="BOU33" s="36"/>
      <c r="BOV33" s="36"/>
      <c r="BOY33" s="36"/>
      <c r="BOZ33" s="36"/>
      <c r="BPC33" s="36"/>
      <c r="BPD33" s="36"/>
      <c r="BPG33" s="36"/>
      <c r="BPH33" s="36"/>
      <c r="BPK33" s="36"/>
      <c r="BPL33" s="36"/>
      <c r="BPO33" s="36"/>
      <c r="BPP33" s="36"/>
      <c r="BPS33" s="36"/>
      <c r="BPT33" s="36"/>
      <c r="BPW33" s="36"/>
      <c r="BPX33" s="36"/>
      <c r="BQA33" s="36"/>
      <c r="BQB33" s="36"/>
      <c r="BQE33" s="36"/>
      <c r="BQF33" s="36"/>
      <c r="BQI33" s="36"/>
      <c r="BQJ33" s="36"/>
      <c r="BQM33" s="36"/>
      <c r="BQN33" s="36"/>
      <c r="BQQ33" s="36"/>
      <c r="BQR33" s="36"/>
      <c r="BQU33" s="36"/>
      <c r="BQV33" s="36"/>
      <c r="BQY33" s="36"/>
      <c r="BQZ33" s="36"/>
      <c r="BRC33" s="36"/>
      <c r="BRD33" s="36"/>
      <c r="BRG33" s="36"/>
      <c r="BRH33" s="36"/>
      <c r="BRK33" s="36"/>
      <c r="BRL33" s="36"/>
      <c r="BRO33" s="36"/>
      <c r="BRP33" s="36"/>
      <c r="BRS33" s="36"/>
      <c r="BRT33" s="36"/>
      <c r="BRW33" s="36"/>
      <c r="BRX33" s="36"/>
      <c r="BSA33" s="36"/>
      <c r="BSB33" s="36"/>
      <c r="BSE33" s="36"/>
      <c r="BSF33" s="36"/>
      <c r="BSI33" s="36"/>
      <c r="BSJ33" s="36"/>
      <c r="BSM33" s="36"/>
      <c r="BSN33" s="36"/>
      <c r="BSQ33" s="36"/>
      <c r="BSR33" s="36"/>
      <c r="BSU33" s="36"/>
      <c r="BSV33" s="36"/>
      <c r="BSY33" s="36"/>
      <c r="BSZ33" s="36"/>
      <c r="BTC33" s="36"/>
      <c r="BTD33" s="36"/>
      <c r="BTG33" s="36"/>
      <c r="BTH33" s="36"/>
      <c r="BTK33" s="36"/>
      <c r="BTL33" s="36"/>
      <c r="BTO33" s="36"/>
      <c r="BTP33" s="36"/>
      <c r="BTS33" s="36"/>
      <c r="BTT33" s="36"/>
      <c r="BTW33" s="36"/>
      <c r="BTX33" s="36"/>
      <c r="BUA33" s="36"/>
      <c r="BUB33" s="36"/>
      <c r="BUE33" s="36"/>
      <c r="BUF33" s="36"/>
      <c r="BUI33" s="36"/>
      <c r="BUJ33" s="36"/>
      <c r="BUM33" s="36"/>
      <c r="BUN33" s="36"/>
      <c r="BUQ33" s="36"/>
      <c r="BUR33" s="36"/>
      <c r="BUU33" s="36"/>
      <c r="BUV33" s="36"/>
      <c r="BUY33" s="36"/>
      <c r="BUZ33" s="36"/>
      <c r="BVC33" s="36"/>
      <c r="BVD33" s="36"/>
      <c r="BVG33" s="36"/>
      <c r="BVH33" s="36"/>
      <c r="BVK33" s="36"/>
      <c r="BVL33" s="36"/>
      <c r="BVO33" s="36"/>
      <c r="BVP33" s="36"/>
      <c r="BVS33" s="36"/>
      <c r="BVT33" s="36"/>
      <c r="BVW33" s="36"/>
      <c r="BVX33" s="36"/>
      <c r="BWA33" s="36"/>
      <c r="BWB33" s="36"/>
      <c r="BWE33" s="36"/>
      <c r="BWF33" s="36"/>
      <c r="BWI33" s="36"/>
      <c r="BWJ33" s="36"/>
      <c r="BWM33" s="36"/>
      <c r="BWN33" s="36"/>
      <c r="BWQ33" s="36"/>
      <c r="BWR33" s="36"/>
      <c r="BWU33" s="36"/>
      <c r="BWV33" s="36"/>
      <c r="BWY33" s="36"/>
      <c r="BWZ33" s="36"/>
      <c r="BXC33" s="36"/>
      <c r="BXD33" s="36"/>
      <c r="BXG33" s="36"/>
      <c r="BXH33" s="36"/>
      <c r="BXK33" s="36"/>
      <c r="BXL33" s="36"/>
      <c r="BXO33" s="36"/>
      <c r="BXP33" s="36"/>
      <c r="BXS33" s="36"/>
      <c r="BXT33" s="36"/>
      <c r="BXW33" s="36"/>
      <c r="BXX33" s="36"/>
      <c r="BYA33" s="36"/>
      <c r="BYB33" s="36"/>
      <c r="BYE33" s="36"/>
      <c r="BYF33" s="36"/>
      <c r="BYI33" s="36"/>
      <c r="BYJ33" s="36"/>
      <c r="BYM33" s="36"/>
      <c r="BYN33" s="36"/>
      <c r="BYQ33" s="36"/>
      <c r="BYR33" s="36"/>
      <c r="BYU33" s="36"/>
      <c r="BYV33" s="36"/>
      <c r="BYY33" s="36"/>
      <c r="BYZ33" s="36"/>
      <c r="BZC33" s="36"/>
      <c r="BZD33" s="36"/>
      <c r="BZG33" s="36"/>
      <c r="BZH33" s="36"/>
      <c r="BZK33" s="36"/>
      <c r="BZL33" s="36"/>
      <c r="BZO33" s="36"/>
      <c r="BZP33" s="36"/>
      <c r="BZS33" s="36"/>
      <c r="BZT33" s="36"/>
      <c r="BZW33" s="36"/>
      <c r="BZX33" s="36"/>
      <c r="CAA33" s="36"/>
      <c r="CAB33" s="36"/>
      <c r="CAE33" s="36"/>
      <c r="CAF33" s="36"/>
      <c r="CAI33" s="36"/>
      <c r="CAJ33" s="36"/>
      <c r="CAM33" s="36"/>
      <c r="CAN33" s="36"/>
      <c r="CAQ33" s="36"/>
      <c r="CAR33" s="36"/>
      <c r="CAU33" s="36"/>
      <c r="CAV33" s="36"/>
      <c r="CAY33" s="36"/>
      <c r="CAZ33" s="36"/>
      <c r="CBC33" s="36"/>
      <c r="CBD33" s="36"/>
      <c r="CBG33" s="36"/>
      <c r="CBH33" s="36"/>
      <c r="CBK33" s="36"/>
      <c r="CBL33" s="36"/>
      <c r="CBO33" s="36"/>
      <c r="CBP33" s="36"/>
      <c r="CBS33" s="36"/>
      <c r="CBT33" s="36"/>
      <c r="CBW33" s="36"/>
      <c r="CBX33" s="36"/>
      <c r="CCA33" s="36"/>
      <c r="CCB33" s="36"/>
      <c r="CCE33" s="36"/>
      <c r="CCF33" s="36"/>
      <c r="CCI33" s="36"/>
      <c r="CCJ33" s="36"/>
      <c r="CCM33" s="36"/>
      <c r="CCN33" s="36"/>
      <c r="CCQ33" s="36"/>
      <c r="CCR33" s="36"/>
      <c r="CCU33" s="36"/>
      <c r="CCV33" s="36"/>
      <c r="CCY33" s="36"/>
      <c r="CCZ33" s="36"/>
      <c r="CDC33" s="36"/>
      <c r="CDD33" s="36"/>
      <c r="CDG33" s="36"/>
      <c r="CDH33" s="36"/>
      <c r="CDK33" s="36"/>
      <c r="CDL33" s="36"/>
      <c r="CDO33" s="36"/>
      <c r="CDP33" s="36"/>
      <c r="CDS33" s="36"/>
      <c r="CDT33" s="36"/>
      <c r="CDW33" s="36"/>
      <c r="CDX33" s="36"/>
      <c r="CEA33" s="36"/>
      <c r="CEB33" s="36"/>
      <c r="CEE33" s="36"/>
      <c r="CEF33" s="36"/>
      <c r="CEI33" s="36"/>
      <c r="CEJ33" s="36"/>
      <c r="CEM33" s="36"/>
      <c r="CEN33" s="36"/>
      <c r="CEQ33" s="36"/>
      <c r="CER33" s="36"/>
      <c r="CEU33" s="36"/>
      <c r="CEV33" s="36"/>
      <c r="CEY33" s="36"/>
      <c r="CEZ33" s="36"/>
      <c r="CFC33" s="36"/>
      <c r="CFD33" s="36"/>
      <c r="CFG33" s="36"/>
      <c r="CFH33" s="36"/>
      <c r="CFK33" s="36"/>
      <c r="CFL33" s="36"/>
      <c r="CFO33" s="36"/>
      <c r="CFP33" s="36"/>
      <c r="CFS33" s="36"/>
      <c r="CFT33" s="36"/>
      <c r="CFW33" s="36"/>
      <c r="CFX33" s="36"/>
      <c r="CGA33" s="36"/>
      <c r="CGB33" s="36"/>
      <c r="CGE33" s="36"/>
      <c r="CGF33" s="36"/>
      <c r="CGI33" s="36"/>
      <c r="CGJ33" s="36"/>
      <c r="CGM33" s="36"/>
      <c r="CGN33" s="36"/>
      <c r="CGQ33" s="36"/>
      <c r="CGR33" s="36"/>
      <c r="CGU33" s="36"/>
      <c r="CGV33" s="36"/>
      <c r="CGY33" s="36"/>
      <c r="CGZ33" s="36"/>
      <c r="CHC33" s="36"/>
      <c r="CHD33" s="36"/>
      <c r="CHG33" s="36"/>
      <c r="CHH33" s="36"/>
      <c r="CHK33" s="36"/>
      <c r="CHL33" s="36"/>
      <c r="CHO33" s="36"/>
      <c r="CHP33" s="36"/>
      <c r="CHS33" s="36"/>
      <c r="CHT33" s="36"/>
      <c r="CHW33" s="36"/>
      <c r="CHX33" s="36"/>
      <c r="CIA33" s="36"/>
      <c r="CIB33" s="36"/>
      <c r="CIE33" s="36"/>
      <c r="CIF33" s="36"/>
      <c r="CII33" s="36"/>
      <c r="CIJ33" s="36"/>
      <c r="CIM33" s="36"/>
      <c r="CIN33" s="36"/>
      <c r="CIQ33" s="36"/>
      <c r="CIR33" s="36"/>
      <c r="CIU33" s="36"/>
      <c r="CIV33" s="36"/>
      <c r="CIY33" s="36"/>
      <c r="CIZ33" s="36"/>
      <c r="CJC33" s="36"/>
      <c r="CJD33" s="36"/>
      <c r="CJG33" s="36"/>
      <c r="CJH33" s="36"/>
      <c r="CJK33" s="36"/>
      <c r="CJL33" s="36"/>
      <c r="CJO33" s="36"/>
      <c r="CJP33" s="36"/>
      <c r="CJS33" s="36"/>
      <c r="CJT33" s="36"/>
      <c r="CJW33" s="36"/>
      <c r="CJX33" s="36"/>
      <c r="CKA33" s="36"/>
      <c r="CKB33" s="36"/>
      <c r="CKE33" s="36"/>
      <c r="CKF33" s="36"/>
      <c r="CKI33" s="36"/>
      <c r="CKJ33" s="36"/>
      <c r="CKM33" s="36"/>
      <c r="CKN33" s="36"/>
      <c r="CKQ33" s="36"/>
      <c r="CKR33" s="36"/>
      <c r="CKU33" s="36"/>
      <c r="CKV33" s="36"/>
      <c r="CKY33" s="36"/>
      <c r="CKZ33" s="36"/>
      <c r="CLC33" s="36"/>
      <c r="CLD33" s="36"/>
      <c r="CLG33" s="36"/>
      <c r="CLH33" s="36"/>
      <c r="CLK33" s="36"/>
      <c r="CLL33" s="36"/>
      <c r="CLO33" s="36"/>
      <c r="CLP33" s="36"/>
      <c r="CLS33" s="36"/>
      <c r="CLT33" s="36"/>
      <c r="CLW33" s="36"/>
      <c r="CLX33" s="36"/>
      <c r="CMA33" s="36"/>
      <c r="CMB33" s="36"/>
      <c r="CME33" s="36"/>
      <c r="CMF33" s="36"/>
      <c r="CMI33" s="36"/>
      <c r="CMJ33" s="36"/>
      <c r="CMM33" s="36"/>
      <c r="CMN33" s="36"/>
      <c r="CMQ33" s="36"/>
      <c r="CMR33" s="36"/>
      <c r="CMU33" s="36"/>
      <c r="CMV33" s="36"/>
      <c r="CMY33" s="36"/>
      <c r="CMZ33" s="36"/>
      <c r="CNC33" s="36"/>
      <c r="CND33" s="36"/>
      <c r="CNG33" s="36"/>
      <c r="CNH33" s="36"/>
      <c r="CNK33" s="36"/>
      <c r="CNL33" s="36"/>
      <c r="CNO33" s="36"/>
      <c r="CNP33" s="36"/>
      <c r="CNS33" s="36"/>
      <c r="CNT33" s="36"/>
      <c r="CNW33" s="36"/>
      <c r="CNX33" s="36"/>
      <c r="COA33" s="36"/>
      <c r="COB33" s="36"/>
      <c r="COE33" s="36"/>
      <c r="COF33" s="36"/>
      <c r="COI33" s="36"/>
      <c r="COJ33" s="36"/>
      <c r="COM33" s="36"/>
      <c r="CON33" s="36"/>
      <c r="COQ33" s="36"/>
      <c r="COR33" s="36"/>
      <c r="COU33" s="36"/>
      <c r="COV33" s="36"/>
      <c r="COY33" s="36"/>
      <c r="COZ33" s="36"/>
      <c r="CPC33" s="36"/>
      <c r="CPD33" s="36"/>
      <c r="CPG33" s="36"/>
      <c r="CPH33" s="36"/>
      <c r="CPK33" s="36"/>
      <c r="CPL33" s="36"/>
      <c r="CPO33" s="36"/>
      <c r="CPP33" s="36"/>
      <c r="CPS33" s="36"/>
      <c r="CPT33" s="36"/>
      <c r="CPW33" s="36"/>
      <c r="CPX33" s="36"/>
      <c r="CQA33" s="36"/>
      <c r="CQB33" s="36"/>
      <c r="CQE33" s="36"/>
      <c r="CQF33" s="36"/>
      <c r="CQI33" s="36"/>
      <c r="CQJ33" s="36"/>
      <c r="CQM33" s="36"/>
      <c r="CQN33" s="36"/>
      <c r="CQQ33" s="36"/>
      <c r="CQR33" s="36"/>
      <c r="CQU33" s="36"/>
      <c r="CQV33" s="36"/>
      <c r="CQY33" s="36"/>
      <c r="CQZ33" s="36"/>
      <c r="CRC33" s="36"/>
      <c r="CRD33" s="36"/>
      <c r="CRG33" s="36"/>
      <c r="CRH33" s="36"/>
      <c r="CRK33" s="36"/>
      <c r="CRL33" s="36"/>
      <c r="CRO33" s="36"/>
      <c r="CRP33" s="36"/>
      <c r="CRS33" s="36"/>
      <c r="CRT33" s="36"/>
      <c r="CRW33" s="36"/>
      <c r="CRX33" s="36"/>
      <c r="CSA33" s="36"/>
      <c r="CSB33" s="36"/>
      <c r="CSE33" s="36"/>
      <c r="CSF33" s="36"/>
      <c r="CSI33" s="36"/>
      <c r="CSJ33" s="36"/>
      <c r="CSM33" s="36"/>
      <c r="CSN33" s="36"/>
      <c r="CSQ33" s="36"/>
      <c r="CSR33" s="36"/>
      <c r="CSU33" s="36"/>
      <c r="CSV33" s="36"/>
      <c r="CSY33" s="36"/>
      <c r="CSZ33" s="36"/>
      <c r="CTC33" s="36"/>
      <c r="CTD33" s="36"/>
      <c r="CTG33" s="36"/>
      <c r="CTH33" s="36"/>
      <c r="CTK33" s="36"/>
      <c r="CTL33" s="36"/>
      <c r="CTO33" s="36"/>
      <c r="CTP33" s="36"/>
      <c r="CTS33" s="36"/>
      <c r="CTT33" s="36"/>
      <c r="CTW33" s="36"/>
      <c r="CTX33" s="36"/>
      <c r="CUA33" s="36"/>
      <c r="CUB33" s="36"/>
      <c r="CUE33" s="36"/>
      <c r="CUF33" s="36"/>
      <c r="CUI33" s="36"/>
      <c r="CUJ33" s="36"/>
      <c r="CUM33" s="36"/>
      <c r="CUN33" s="36"/>
      <c r="CUQ33" s="36"/>
      <c r="CUR33" s="36"/>
      <c r="CUU33" s="36"/>
      <c r="CUV33" s="36"/>
      <c r="CUY33" s="36"/>
      <c r="CUZ33" s="36"/>
      <c r="CVC33" s="36"/>
      <c r="CVD33" s="36"/>
      <c r="CVG33" s="36"/>
      <c r="CVH33" s="36"/>
      <c r="CVK33" s="36"/>
      <c r="CVL33" s="36"/>
      <c r="CVO33" s="36"/>
      <c r="CVP33" s="36"/>
      <c r="CVS33" s="36"/>
      <c r="CVT33" s="36"/>
      <c r="CVW33" s="36"/>
      <c r="CVX33" s="36"/>
      <c r="CWA33" s="36"/>
      <c r="CWB33" s="36"/>
      <c r="CWE33" s="36"/>
      <c r="CWF33" s="36"/>
      <c r="CWI33" s="36"/>
      <c r="CWJ33" s="36"/>
      <c r="CWM33" s="36"/>
      <c r="CWN33" s="36"/>
      <c r="CWQ33" s="36"/>
      <c r="CWR33" s="36"/>
      <c r="CWU33" s="36"/>
      <c r="CWV33" s="36"/>
      <c r="CWY33" s="36"/>
      <c r="CWZ33" s="36"/>
      <c r="CXC33" s="36"/>
      <c r="CXD33" s="36"/>
      <c r="CXG33" s="36"/>
      <c r="CXH33" s="36"/>
      <c r="CXK33" s="36"/>
      <c r="CXL33" s="36"/>
      <c r="CXO33" s="36"/>
      <c r="CXP33" s="36"/>
      <c r="CXS33" s="36"/>
      <c r="CXT33" s="36"/>
      <c r="CXW33" s="36"/>
      <c r="CXX33" s="36"/>
      <c r="CYA33" s="36"/>
      <c r="CYB33" s="36"/>
      <c r="CYE33" s="36"/>
      <c r="CYF33" s="36"/>
      <c r="CYI33" s="36"/>
      <c r="CYJ33" s="36"/>
      <c r="CYM33" s="36"/>
      <c r="CYN33" s="36"/>
      <c r="CYQ33" s="36"/>
      <c r="CYR33" s="36"/>
      <c r="CYU33" s="36"/>
      <c r="CYV33" s="36"/>
      <c r="CYY33" s="36"/>
      <c r="CYZ33" s="36"/>
      <c r="CZC33" s="36"/>
      <c r="CZD33" s="36"/>
      <c r="CZG33" s="36"/>
      <c r="CZH33" s="36"/>
      <c r="CZK33" s="36"/>
      <c r="CZL33" s="36"/>
      <c r="CZO33" s="36"/>
      <c r="CZP33" s="36"/>
      <c r="CZS33" s="36"/>
      <c r="CZT33" s="36"/>
      <c r="CZW33" s="36"/>
      <c r="CZX33" s="36"/>
      <c r="DAA33" s="36"/>
      <c r="DAB33" s="36"/>
      <c r="DAE33" s="36"/>
      <c r="DAF33" s="36"/>
      <c r="DAI33" s="36"/>
      <c r="DAJ33" s="36"/>
      <c r="DAM33" s="36"/>
      <c r="DAN33" s="36"/>
      <c r="DAQ33" s="36"/>
      <c r="DAR33" s="36"/>
      <c r="DAU33" s="36"/>
      <c r="DAV33" s="36"/>
      <c r="DAY33" s="36"/>
      <c r="DAZ33" s="36"/>
      <c r="DBC33" s="36"/>
      <c r="DBD33" s="36"/>
      <c r="DBG33" s="36"/>
      <c r="DBH33" s="36"/>
      <c r="DBK33" s="36"/>
      <c r="DBL33" s="36"/>
      <c r="DBO33" s="36"/>
      <c r="DBP33" s="36"/>
      <c r="DBS33" s="36"/>
      <c r="DBT33" s="36"/>
      <c r="DBW33" s="36"/>
      <c r="DBX33" s="36"/>
      <c r="DCA33" s="36"/>
      <c r="DCB33" s="36"/>
      <c r="DCE33" s="36"/>
      <c r="DCF33" s="36"/>
      <c r="DCI33" s="36"/>
      <c r="DCJ33" s="36"/>
      <c r="DCM33" s="36"/>
      <c r="DCN33" s="36"/>
      <c r="DCQ33" s="36"/>
      <c r="DCR33" s="36"/>
      <c r="DCU33" s="36"/>
      <c r="DCV33" s="36"/>
      <c r="DCY33" s="36"/>
      <c r="DCZ33" s="36"/>
      <c r="DDC33" s="36"/>
      <c r="DDD33" s="36"/>
      <c r="DDG33" s="36"/>
      <c r="DDH33" s="36"/>
      <c r="DDK33" s="36"/>
      <c r="DDL33" s="36"/>
      <c r="DDO33" s="36"/>
      <c r="DDP33" s="36"/>
      <c r="DDS33" s="36"/>
      <c r="DDT33" s="36"/>
      <c r="DDW33" s="36"/>
      <c r="DDX33" s="36"/>
      <c r="DEA33" s="36"/>
      <c r="DEB33" s="36"/>
      <c r="DEE33" s="36"/>
      <c r="DEF33" s="36"/>
      <c r="DEI33" s="36"/>
      <c r="DEJ33" s="36"/>
      <c r="DEM33" s="36"/>
      <c r="DEN33" s="36"/>
      <c r="DEQ33" s="36"/>
      <c r="DER33" s="36"/>
      <c r="DEU33" s="36"/>
      <c r="DEV33" s="36"/>
      <c r="DEY33" s="36"/>
      <c r="DEZ33" s="36"/>
      <c r="DFC33" s="36"/>
      <c r="DFD33" s="36"/>
      <c r="DFG33" s="36"/>
      <c r="DFH33" s="36"/>
      <c r="DFK33" s="36"/>
      <c r="DFL33" s="36"/>
      <c r="DFO33" s="36"/>
      <c r="DFP33" s="36"/>
      <c r="DFS33" s="36"/>
      <c r="DFT33" s="36"/>
      <c r="DFW33" s="36"/>
      <c r="DFX33" s="36"/>
      <c r="DGA33" s="36"/>
      <c r="DGB33" s="36"/>
      <c r="DGE33" s="36"/>
      <c r="DGF33" s="36"/>
      <c r="DGI33" s="36"/>
      <c r="DGJ33" s="36"/>
      <c r="DGM33" s="36"/>
      <c r="DGN33" s="36"/>
      <c r="DGQ33" s="36"/>
      <c r="DGR33" s="36"/>
      <c r="DGU33" s="36"/>
      <c r="DGV33" s="36"/>
      <c r="DGY33" s="36"/>
      <c r="DGZ33" s="36"/>
      <c r="DHC33" s="36"/>
      <c r="DHD33" s="36"/>
      <c r="DHG33" s="36"/>
      <c r="DHH33" s="36"/>
      <c r="DHK33" s="36"/>
      <c r="DHL33" s="36"/>
      <c r="DHO33" s="36"/>
      <c r="DHP33" s="36"/>
      <c r="DHS33" s="36"/>
      <c r="DHT33" s="36"/>
      <c r="DHW33" s="36"/>
      <c r="DHX33" s="36"/>
      <c r="DIA33" s="36"/>
      <c r="DIB33" s="36"/>
      <c r="DIE33" s="36"/>
      <c r="DIF33" s="36"/>
      <c r="DII33" s="36"/>
      <c r="DIJ33" s="36"/>
      <c r="DIM33" s="36"/>
      <c r="DIN33" s="36"/>
      <c r="DIQ33" s="36"/>
      <c r="DIR33" s="36"/>
      <c r="DIU33" s="36"/>
      <c r="DIV33" s="36"/>
      <c r="DIY33" s="36"/>
      <c r="DIZ33" s="36"/>
      <c r="DJC33" s="36"/>
      <c r="DJD33" s="36"/>
      <c r="DJG33" s="36"/>
      <c r="DJH33" s="36"/>
      <c r="DJK33" s="36"/>
      <c r="DJL33" s="36"/>
      <c r="DJO33" s="36"/>
      <c r="DJP33" s="36"/>
      <c r="DJS33" s="36"/>
      <c r="DJT33" s="36"/>
      <c r="DJW33" s="36"/>
      <c r="DJX33" s="36"/>
      <c r="DKA33" s="36"/>
      <c r="DKB33" s="36"/>
      <c r="DKE33" s="36"/>
      <c r="DKF33" s="36"/>
      <c r="DKI33" s="36"/>
      <c r="DKJ33" s="36"/>
      <c r="DKM33" s="36"/>
      <c r="DKN33" s="36"/>
      <c r="DKQ33" s="36"/>
      <c r="DKR33" s="36"/>
      <c r="DKU33" s="36"/>
      <c r="DKV33" s="36"/>
      <c r="DKY33" s="36"/>
      <c r="DKZ33" s="36"/>
      <c r="DLC33" s="36"/>
      <c r="DLD33" s="36"/>
      <c r="DLG33" s="36"/>
      <c r="DLH33" s="36"/>
      <c r="DLK33" s="36"/>
      <c r="DLL33" s="36"/>
      <c r="DLO33" s="36"/>
      <c r="DLP33" s="36"/>
      <c r="DLS33" s="36"/>
      <c r="DLT33" s="36"/>
      <c r="DLW33" s="36"/>
      <c r="DLX33" s="36"/>
      <c r="DMA33" s="36"/>
      <c r="DMB33" s="36"/>
      <c r="DME33" s="36"/>
      <c r="DMF33" s="36"/>
      <c r="DMI33" s="36"/>
      <c r="DMJ33" s="36"/>
      <c r="DMM33" s="36"/>
      <c r="DMN33" s="36"/>
      <c r="DMQ33" s="36"/>
      <c r="DMR33" s="36"/>
      <c r="DMU33" s="36"/>
      <c r="DMV33" s="36"/>
      <c r="DMY33" s="36"/>
      <c r="DMZ33" s="36"/>
      <c r="DNC33" s="36"/>
      <c r="DND33" s="36"/>
      <c r="DNG33" s="36"/>
      <c r="DNH33" s="36"/>
      <c r="DNK33" s="36"/>
      <c r="DNL33" s="36"/>
      <c r="DNO33" s="36"/>
      <c r="DNP33" s="36"/>
      <c r="DNS33" s="36"/>
      <c r="DNT33" s="36"/>
      <c r="DNW33" s="36"/>
      <c r="DNX33" s="36"/>
      <c r="DOA33" s="36"/>
      <c r="DOB33" s="36"/>
      <c r="DOE33" s="36"/>
      <c r="DOF33" s="36"/>
      <c r="DOI33" s="36"/>
      <c r="DOJ33" s="36"/>
      <c r="DOM33" s="36"/>
      <c r="DON33" s="36"/>
      <c r="DOQ33" s="36"/>
      <c r="DOR33" s="36"/>
      <c r="DOU33" s="36"/>
      <c r="DOV33" s="36"/>
      <c r="DOY33" s="36"/>
      <c r="DOZ33" s="36"/>
      <c r="DPC33" s="36"/>
      <c r="DPD33" s="36"/>
      <c r="DPG33" s="36"/>
      <c r="DPH33" s="36"/>
      <c r="DPK33" s="36"/>
      <c r="DPL33" s="36"/>
      <c r="DPO33" s="36"/>
      <c r="DPP33" s="36"/>
      <c r="DPS33" s="36"/>
      <c r="DPT33" s="36"/>
      <c r="DPW33" s="36"/>
      <c r="DPX33" s="36"/>
      <c r="DQA33" s="36"/>
      <c r="DQB33" s="36"/>
      <c r="DQE33" s="36"/>
      <c r="DQF33" s="36"/>
      <c r="DQI33" s="36"/>
      <c r="DQJ33" s="36"/>
      <c r="DQM33" s="36"/>
      <c r="DQN33" s="36"/>
      <c r="DQQ33" s="36"/>
      <c r="DQR33" s="36"/>
      <c r="DQU33" s="36"/>
      <c r="DQV33" s="36"/>
      <c r="DQY33" s="36"/>
      <c r="DQZ33" s="36"/>
      <c r="DRC33" s="36"/>
      <c r="DRD33" s="36"/>
      <c r="DRG33" s="36"/>
      <c r="DRH33" s="36"/>
      <c r="DRK33" s="36"/>
      <c r="DRL33" s="36"/>
      <c r="DRO33" s="36"/>
      <c r="DRP33" s="36"/>
      <c r="DRS33" s="36"/>
      <c r="DRT33" s="36"/>
      <c r="DRW33" s="36"/>
      <c r="DRX33" s="36"/>
      <c r="DSA33" s="36"/>
      <c r="DSB33" s="36"/>
      <c r="DSE33" s="36"/>
      <c r="DSF33" s="36"/>
      <c r="DSI33" s="36"/>
      <c r="DSJ33" s="36"/>
      <c r="DSM33" s="36"/>
      <c r="DSN33" s="36"/>
      <c r="DSQ33" s="36"/>
      <c r="DSR33" s="36"/>
      <c r="DSU33" s="36"/>
      <c r="DSV33" s="36"/>
      <c r="DSY33" s="36"/>
      <c r="DSZ33" s="36"/>
      <c r="DTC33" s="36"/>
      <c r="DTD33" s="36"/>
      <c r="DTG33" s="36"/>
      <c r="DTH33" s="36"/>
      <c r="DTK33" s="36"/>
      <c r="DTL33" s="36"/>
      <c r="DTO33" s="36"/>
      <c r="DTP33" s="36"/>
      <c r="DTS33" s="36"/>
      <c r="DTT33" s="36"/>
      <c r="DTW33" s="36"/>
      <c r="DTX33" s="36"/>
      <c r="DUA33" s="36"/>
      <c r="DUB33" s="36"/>
      <c r="DUE33" s="36"/>
      <c r="DUF33" s="36"/>
      <c r="DUI33" s="36"/>
      <c r="DUJ33" s="36"/>
      <c r="DUM33" s="36"/>
      <c r="DUN33" s="36"/>
      <c r="DUQ33" s="36"/>
      <c r="DUR33" s="36"/>
      <c r="DUU33" s="36"/>
      <c r="DUV33" s="36"/>
      <c r="DUY33" s="36"/>
      <c r="DUZ33" s="36"/>
      <c r="DVC33" s="36"/>
      <c r="DVD33" s="36"/>
      <c r="DVG33" s="36"/>
      <c r="DVH33" s="36"/>
      <c r="DVK33" s="36"/>
      <c r="DVL33" s="36"/>
      <c r="DVO33" s="36"/>
      <c r="DVP33" s="36"/>
      <c r="DVS33" s="36"/>
      <c r="DVT33" s="36"/>
      <c r="DVW33" s="36"/>
      <c r="DVX33" s="36"/>
      <c r="DWA33" s="36"/>
      <c r="DWB33" s="36"/>
      <c r="DWE33" s="36"/>
      <c r="DWF33" s="36"/>
      <c r="DWI33" s="36"/>
      <c r="DWJ33" s="36"/>
      <c r="DWM33" s="36"/>
      <c r="DWN33" s="36"/>
      <c r="DWQ33" s="36"/>
      <c r="DWR33" s="36"/>
      <c r="DWU33" s="36"/>
      <c r="DWV33" s="36"/>
      <c r="DWY33" s="36"/>
      <c r="DWZ33" s="36"/>
      <c r="DXC33" s="36"/>
      <c r="DXD33" s="36"/>
      <c r="DXG33" s="36"/>
      <c r="DXH33" s="36"/>
      <c r="DXK33" s="36"/>
      <c r="DXL33" s="36"/>
      <c r="DXO33" s="36"/>
      <c r="DXP33" s="36"/>
      <c r="DXS33" s="36"/>
      <c r="DXT33" s="36"/>
      <c r="DXW33" s="36"/>
      <c r="DXX33" s="36"/>
      <c r="DYA33" s="36"/>
      <c r="DYB33" s="36"/>
      <c r="DYE33" s="36"/>
      <c r="DYF33" s="36"/>
      <c r="DYI33" s="36"/>
      <c r="DYJ33" s="36"/>
      <c r="DYM33" s="36"/>
      <c r="DYN33" s="36"/>
      <c r="DYQ33" s="36"/>
      <c r="DYR33" s="36"/>
      <c r="DYU33" s="36"/>
      <c r="DYV33" s="36"/>
      <c r="DYY33" s="36"/>
      <c r="DYZ33" s="36"/>
      <c r="DZC33" s="36"/>
      <c r="DZD33" s="36"/>
      <c r="DZG33" s="36"/>
      <c r="DZH33" s="36"/>
      <c r="DZK33" s="36"/>
      <c r="DZL33" s="36"/>
      <c r="DZO33" s="36"/>
      <c r="DZP33" s="36"/>
      <c r="DZS33" s="36"/>
      <c r="DZT33" s="36"/>
      <c r="DZW33" s="36"/>
      <c r="DZX33" s="36"/>
      <c r="EAA33" s="36"/>
      <c r="EAB33" s="36"/>
      <c r="EAE33" s="36"/>
      <c r="EAF33" s="36"/>
      <c r="EAI33" s="36"/>
      <c r="EAJ33" s="36"/>
      <c r="EAM33" s="36"/>
      <c r="EAN33" s="36"/>
      <c r="EAQ33" s="36"/>
      <c r="EAR33" s="36"/>
      <c r="EAU33" s="36"/>
      <c r="EAV33" s="36"/>
      <c r="EAY33" s="36"/>
      <c r="EAZ33" s="36"/>
      <c r="EBC33" s="36"/>
      <c r="EBD33" s="36"/>
      <c r="EBG33" s="36"/>
      <c r="EBH33" s="36"/>
      <c r="EBK33" s="36"/>
      <c r="EBL33" s="36"/>
      <c r="EBO33" s="36"/>
      <c r="EBP33" s="36"/>
      <c r="EBS33" s="36"/>
      <c r="EBT33" s="36"/>
      <c r="EBW33" s="36"/>
      <c r="EBX33" s="36"/>
      <c r="ECA33" s="36"/>
      <c r="ECB33" s="36"/>
      <c r="ECE33" s="36"/>
      <c r="ECF33" s="36"/>
      <c r="ECI33" s="36"/>
      <c r="ECJ33" s="36"/>
      <c r="ECM33" s="36"/>
      <c r="ECN33" s="36"/>
      <c r="ECQ33" s="36"/>
      <c r="ECR33" s="36"/>
      <c r="ECU33" s="36"/>
      <c r="ECV33" s="36"/>
      <c r="ECY33" s="36"/>
      <c r="ECZ33" s="36"/>
      <c r="EDC33" s="36"/>
      <c r="EDD33" s="36"/>
      <c r="EDG33" s="36"/>
      <c r="EDH33" s="36"/>
      <c r="EDK33" s="36"/>
      <c r="EDL33" s="36"/>
      <c r="EDO33" s="36"/>
      <c r="EDP33" s="36"/>
      <c r="EDS33" s="36"/>
      <c r="EDT33" s="36"/>
      <c r="EDW33" s="36"/>
      <c r="EDX33" s="36"/>
      <c r="EEA33" s="36"/>
      <c r="EEB33" s="36"/>
      <c r="EEE33" s="36"/>
      <c r="EEF33" s="36"/>
      <c r="EEI33" s="36"/>
      <c r="EEJ33" s="36"/>
      <c r="EEM33" s="36"/>
      <c r="EEN33" s="36"/>
      <c r="EEQ33" s="36"/>
      <c r="EER33" s="36"/>
      <c r="EEU33" s="36"/>
      <c r="EEV33" s="36"/>
      <c r="EEY33" s="36"/>
      <c r="EEZ33" s="36"/>
      <c r="EFC33" s="36"/>
      <c r="EFD33" s="36"/>
      <c r="EFG33" s="36"/>
      <c r="EFH33" s="36"/>
      <c r="EFK33" s="36"/>
      <c r="EFL33" s="36"/>
      <c r="EFO33" s="36"/>
      <c r="EFP33" s="36"/>
      <c r="EFS33" s="36"/>
      <c r="EFT33" s="36"/>
      <c r="EFW33" s="36"/>
      <c r="EFX33" s="36"/>
      <c r="EGA33" s="36"/>
      <c r="EGB33" s="36"/>
      <c r="EGE33" s="36"/>
      <c r="EGF33" s="36"/>
      <c r="EGI33" s="36"/>
      <c r="EGJ33" s="36"/>
      <c r="EGM33" s="36"/>
      <c r="EGN33" s="36"/>
      <c r="EGQ33" s="36"/>
      <c r="EGR33" s="36"/>
      <c r="EGU33" s="36"/>
      <c r="EGV33" s="36"/>
      <c r="EGY33" s="36"/>
      <c r="EGZ33" s="36"/>
      <c r="EHC33" s="36"/>
      <c r="EHD33" s="36"/>
      <c r="EHG33" s="36"/>
      <c r="EHH33" s="36"/>
      <c r="EHK33" s="36"/>
      <c r="EHL33" s="36"/>
      <c r="EHO33" s="36"/>
      <c r="EHP33" s="36"/>
      <c r="EHS33" s="36"/>
      <c r="EHT33" s="36"/>
      <c r="EHW33" s="36"/>
      <c r="EHX33" s="36"/>
      <c r="EIA33" s="36"/>
      <c r="EIB33" s="36"/>
      <c r="EIE33" s="36"/>
      <c r="EIF33" s="36"/>
      <c r="EII33" s="36"/>
      <c r="EIJ33" s="36"/>
      <c r="EIM33" s="36"/>
      <c r="EIN33" s="36"/>
      <c r="EIQ33" s="36"/>
      <c r="EIR33" s="36"/>
      <c r="EIU33" s="36"/>
      <c r="EIV33" s="36"/>
      <c r="EIY33" s="36"/>
      <c r="EIZ33" s="36"/>
      <c r="EJC33" s="36"/>
      <c r="EJD33" s="36"/>
      <c r="EJG33" s="36"/>
      <c r="EJH33" s="36"/>
      <c r="EJK33" s="36"/>
      <c r="EJL33" s="36"/>
      <c r="EJO33" s="36"/>
      <c r="EJP33" s="36"/>
      <c r="EJS33" s="36"/>
      <c r="EJT33" s="36"/>
      <c r="EJW33" s="36"/>
      <c r="EJX33" s="36"/>
      <c r="EKA33" s="36"/>
      <c r="EKB33" s="36"/>
      <c r="EKE33" s="36"/>
      <c r="EKF33" s="36"/>
      <c r="EKI33" s="36"/>
      <c r="EKJ33" s="36"/>
      <c r="EKM33" s="36"/>
      <c r="EKN33" s="36"/>
      <c r="EKQ33" s="36"/>
      <c r="EKR33" s="36"/>
      <c r="EKU33" s="36"/>
      <c r="EKV33" s="36"/>
      <c r="EKY33" s="36"/>
      <c r="EKZ33" s="36"/>
      <c r="ELC33" s="36"/>
      <c r="ELD33" s="36"/>
      <c r="ELG33" s="36"/>
      <c r="ELH33" s="36"/>
      <c r="ELK33" s="36"/>
      <c r="ELL33" s="36"/>
      <c r="ELO33" s="36"/>
      <c r="ELP33" s="36"/>
      <c r="ELS33" s="36"/>
      <c r="ELT33" s="36"/>
      <c r="ELW33" s="36"/>
      <c r="ELX33" s="36"/>
      <c r="EMA33" s="36"/>
      <c r="EMB33" s="36"/>
      <c r="EME33" s="36"/>
      <c r="EMF33" s="36"/>
      <c r="EMI33" s="36"/>
      <c r="EMJ33" s="36"/>
      <c r="EMM33" s="36"/>
      <c r="EMN33" s="36"/>
      <c r="EMQ33" s="36"/>
      <c r="EMR33" s="36"/>
      <c r="EMU33" s="36"/>
      <c r="EMV33" s="36"/>
      <c r="EMY33" s="36"/>
      <c r="EMZ33" s="36"/>
      <c r="ENC33" s="36"/>
      <c r="END33" s="36"/>
      <c r="ENG33" s="36"/>
      <c r="ENH33" s="36"/>
      <c r="ENK33" s="36"/>
      <c r="ENL33" s="36"/>
      <c r="ENO33" s="36"/>
      <c r="ENP33" s="36"/>
      <c r="ENS33" s="36"/>
      <c r="ENT33" s="36"/>
      <c r="ENW33" s="36"/>
      <c r="ENX33" s="36"/>
      <c r="EOA33" s="36"/>
      <c r="EOB33" s="36"/>
      <c r="EOE33" s="36"/>
      <c r="EOF33" s="36"/>
      <c r="EOI33" s="36"/>
      <c r="EOJ33" s="36"/>
      <c r="EOM33" s="36"/>
      <c r="EON33" s="36"/>
      <c r="EOQ33" s="36"/>
      <c r="EOR33" s="36"/>
      <c r="EOU33" s="36"/>
      <c r="EOV33" s="36"/>
      <c r="EOY33" s="36"/>
      <c r="EOZ33" s="36"/>
      <c r="EPC33" s="36"/>
      <c r="EPD33" s="36"/>
      <c r="EPG33" s="36"/>
      <c r="EPH33" s="36"/>
      <c r="EPK33" s="36"/>
      <c r="EPL33" s="36"/>
      <c r="EPO33" s="36"/>
      <c r="EPP33" s="36"/>
      <c r="EPS33" s="36"/>
      <c r="EPT33" s="36"/>
      <c r="EPW33" s="36"/>
      <c r="EPX33" s="36"/>
      <c r="EQA33" s="36"/>
      <c r="EQB33" s="36"/>
      <c r="EQE33" s="36"/>
      <c r="EQF33" s="36"/>
      <c r="EQI33" s="36"/>
      <c r="EQJ33" s="36"/>
      <c r="EQM33" s="36"/>
      <c r="EQN33" s="36"/>
      <c r="EQQ33" s="36"/>
      <c r="EQR33" s="36"/>
      <c r="EQU33" s="36"/>
      <c r="EQV33" s="36"/>
      <c r="EQY33" s="36"/>
      <c r="EQZ33" s="36"/>
      <c r="ERC33" s="36"/>
      <c r="ERD33" s="36"/>
      <c r="ERG33" s="36"/>
      <c r="ERH33" s="36"/>
      <c r="ERK33" s="36"/>
      <c r="ERL33" s="36"/>
      <c r="ERO33" s="36"/>
      <c r="ERP33" s="36"/>
      <c r="ERS33" s="36"/>
      <c r="ERT33" s="36"/>
      <c r="ERW33" s="36"/>
      <c r="ERX33" s="36"/>
      <c r="ESA33" s="36"/>
      <c r="ESB33" s="36"/>
      <c r="ESE33" s="36"/>
      <c r="ESF33" s="36"/>
      <c r="ESI33" s="36"/>
      <c r="ESJ33" s="36"/>
      <c r="ESM33" s="36"/>
      <c r="ESN33" s="36"/>
      <c r="ESQ33" s="36"/>
      <c r="ESR33" s="36"/>
      <c r="ESU33" s="36"/>
      <c r="ESV33" s="36"/>
      <c r="ESY33" s="36"/>
      <c r="ESZ33" s="36"/>
      <c r="ETC33" s="36"/>
      <c r="ETD33" s="36"/>
      <c r="ETG33" s="36"/>
      <c r="ETH33" s="36"/>
      <c r="ETK33" s="36"/>
      <c r="ETL33" s="36"/>
      <c r="ETO33" s="36"/>
      <c r="ETP33" s="36"/>
      <c r="ETS33" s="36"/>
      <c r="ETT33" s="36"/>
      <c r="ETW33" s="36"/>
      <c r="ETX33" s="36"/>
      <c r="EUA33" s="36"/>
      <c r="EUB33" s="36"/>
      <c r="EUE33" s="36"/>
      <c r="EUF33" s="36"/>
      <c r="EUI33" s="36"/>
      <c r="EUJ33" s="36"/>
      <c r="EUM33" s="36"/>
      <c r="EUN33" s="36"/>
      <c r="EUQ33" s="36"/>
      <c r="EUR33" s="36"/>
      <c r="EUU33" s="36"/>
      <c r="EUV33" s="36"/>
      <c r="EUY33" s="36"/>
      <c r="EUZ33" s="36"/>
      <c r="EVC33" s="36"/>
      <c r="EVD33" s="36"/>
      <c r="EVG33" s="36"/>
      <c r="EVH33" s="36"/>
      <c r="EVK33" s="36"/>
      <c r="EVL33" s="36"/>
      <c r="EVO33" s="36"/>
      <c r="EVP33" s="36"/>
      <c r="EVS33" s="36"/>
      <c r="EVT33" s="36"/>
      <c r="EVW33" s="36"/>
      <c r="EVX33" s="36"/>
      <c r="EWA33" s="36"/>
      <c r="EWB33" s="36"/>
      <c r="EWE33" s="36"/>
      <c r="EWF33" s="36"/>
      <c r="EWI33" s="36"/>
      <c r="EWJ33" s="36"/>
      <c r="EWM33" s="36"/>
      <c r="EWN33" s="36"/>
      <c r="EWQ33" s="36"/>
      <c r="EWR33" s="36"/>
      <c r="EWU33" s="36"/>
      <c r="EWV33" s="36"/>
      <c r="EWY33" s="36"/>
      <c r="EWZ33" s="36"/>
      <c r="EXC33" s="36"/>
      <c r="EXD33" s="36"/>
      <c r="EXG33" s="36"/>
      <c r="EXH33" s="36"/>
      <c r="EXK33" s="36"/>
      <c r="EXL33" s="36"/>
      <c r="EXO33" s="36"/>
      <c r="EXP33" s="36"/>
      <c r="EXS33" s="36"/>
      <c r="EXT33" s="36"/>
      <c r="EXW33" s="36"/>
      <c r="EXX33" s="36"/>
      <c r="EYA33" s="36"/>
      <c r="EYB33" s="36"/>
      <c r="EYE33" s="36"/>
      <c r="EYF33" s="36"/>
      <c r="EYI33" s="36"/>
      <c r="EYJ33" s="36"/>
      <c r="EYM33" s="36"/>
      <c r="EYN33" s="36"/>
      <c r="EYQ33" s="36"/>
      <c r="EYR33" s="36"/>
      <c r="EYU33" s="36"/>
      <c r="EYV33" s="36"/>
      <c r="EYY33" s="36"/>
      <c r="EYZ33" s="36"/>
      <c r="EZC33" s="36"/>
      <c r="EZD33" s="36"/>
      <c r="EZG33" s="36"/>
      <c r="EZH33" s="36"/>
      <c r="EZK33" s="36"/>
      <c r="EZL33" s="36"/>
      <c r="EZO33" s="36"/>
      <c r="EZP33" s="36"/>
      <c r="EZS33" s="36"/>
      <c r="EZT33" s="36"/>
      <c r="EZW33" s="36"/>
      <c r="EZX33" s="36"/>
      <c r="FAA33" s="36"/>
      <c r="FAB33" s="36"/>
      <c r="FAE33" s="36"/>
      <c r="FAF33" s="36"/>
      <c r="FAI33" s="36"/>
      <c r="FAJ33" s="36"/>
      <c r="FAM33" s="36"/>
      <c r="FAN33" s="36"/>
      <c r="FAQ33" s="36"/>
      <c r="FAR33" s="36"/>
      <c r="FAU33" s="36"/>
      <c r="FAV33" s="36"/>
      <c r="FAY33" s="36"/>
      <c r="FAZ33" s="36"/>
      <c r="FBC33" s="36"/>
      <c r="FBD33" s="36"/>
      <c r="FBG33" s="36"/>
      <c r="FBH33" s="36"/>
      <c r="FBK33" s="36"/>
      <c r="FBL33" s="36"/>
      <c r="FBO33" s="36"/>
      <c r="FBP33" s="36"/>
      <c r="FBS33" s="36"/>
      <c r="FBT33" s="36"/>
      <c r="FBW33" s="36"/>
      <c r="FBX33" s="36"/>
      <c r="FCA33" s="36"/>
      <c r="FCB33" s="36"/>
      <c r="FCE33" s="36"/>
      <c r="FCF33" s="36"/>
      <c r="FCI33" s="36"/>
      <c r="FCJ33" s="36"/>
      <c r="FCM33" s="36"/>
      <c r="FCN33" s="36"/>
      <c r="FCQ33" s="36"/>
      <c r="FCR33" s="36"/>
      <c r="FCU33" s="36"/>
      <c r="FCV33" s="36"/>
      <c r="FCY33" s="36"/>
      <c r="FCZ33" s="36"/>
      <c r="FDC33" s="36"/>
      <c r="FDD33" s="36"/>
      <c r="FDG33" s="36"/>
      <c r="FDH33" s="36"/>
      <c r="FDK33" s="36"/>
      <c r="FDL33" s="36"/>
      <c r="FDO33" s="36"/>
      <c r="FDP33" s="36"/>
      <c r="FDS33" s="36"/>
      <c r="FDT33" s="36"/>
      <c r="FDW33" s="36"/>
      <c r="FDX33" s="36"/>
      <c r="FEA33" s="36"/>
      <c r="FEB33" s="36"/>
      <c r="FEE33" s="36"/>
      <c r="FEF33" s="36"/>
      <c r="FEI33" s="36"/>
      <c r="FEJ33" s="36"/>
      <c r="FEM33" s="36"/>
      <c r="FEN33" s="36"/>
      <c r="FEQ33" s="36"/>
      <c r="FER33" s="36"/>
      <c r="FEU33" s="36"/>
      <c r="FEV33" s="36"/>
      <c r="FEY33" s="36"/>
      <c r="FEZ33" s="36"/>
      <c r="FFC33" s="36"/>
      <c r="FFD33" s="36"/>
      <c r="FFG33" s="36"/>
      <c r="FFH33" s="36"/>
      <c r="FFK33" s="36"/>
      <c r="FFL33" s="36"/>
      <c r="FFO33" s="36"/>
      <c r="FFP33" s="36"/>
      <c r="FFS33" s="36"/>
      <c r="FFT33" s="36"/>
      <c r="FFW33" s="36"/>
      <c r="FFX33" s="36"/>
      <c r="FGA33" s="36"/>
      <c r="FGB33" s="36"/>
      <c r="FGE33" s="36"/>
      <c r="FGF33" s="36"/>
      <c r="FGI33" s="36"/>
      <c r="FGJ33" s="36"/>
      <c r="FGM33" s="36"/>
      <c r="FGN33" s="36"/>
      <c r="FGQ33" s="36"/>
      <c r="FGR33" s="36"/>
      <c r="FGU33" s="36"/>
      <c r="FGV33" s="36"/>
      <c r="FGY33" s="36"/>
      <c r="FGZ33" s="36"/>
      <c r="FHC33" s="36"/>
      <c r="FHD33" s="36"/>
      <c r="FHG33" s="36"/>
      <c r="FHH33" s="36"/>
      <c r="FHK33" s="36"/>
      <c r="FHL33" s="36"/>
      <c r="FHO33" s="36"/>
      <c r="FHP33" s="36"/>
      <c r="FHS33" s="36"/>
      <c r="FHT33" s="36"/>
      <c r="FHW33" s="36"/>
      <c r="FHX33" s="36"/>
      <c r="FIA33" s="36"/>
      <c r="FIB33" s="36"/>
      <c r="FIE33" s="36"/>
      <c r="FIF33" s="36"/>
      <c r="FII33" s="36"/>
      <c r="FIJ33" s="36"/>
      <c r="FIM33" s="36"/>
      <c r="FIN33" s="36"/>
      <c r="FIQ33" s="36"/>
      <c r="FIR33" s="36"/>
      <c r="FIU33" s="36"/>
      <c r="FIV33" s="36"/>
      <c r="FIY33" s="36"/>
      <c r="FIZ33" s="36"/>
      <c r="FJC33" s="36"/>
      <c r="FJD33" s="36"/>
      <c r="FJG33" s="36"/>
      <c r="FJH33" s="36"/>
      <c r="FJK33" s="36"/>
      <c r="FJL33" s="36"/>
      <c r="FJO33" s="36"/>
      <c r="FJP33" s="36"/>
      <c r="FJS33" s="36"/>
      <c r="FJT33" s="36"/>
      <c r="FJW33" s="36"/>
      <c r="FJX33" s="36"/>
      <c r="FKA33" s="36"/>
      <c r="FKB33" s="36"/>
      <c r="FKE33" s="36"/>
      <c r="FKF33" s="36"/>
      <c r="FKI33" s="36"/>
      <c r="FKJ33" s="36"/>
      <c r="FKM33" s="36"/>
      <c r="FKN33" s="36"/>
      <c r="FKQ33" s="36"/>
      <c r="FKR33" s="36"/>
      <c r="FKU33" s="36"/>
      <c r="FKV33" s="36"/>
      <c r="FKY33" s="36"/>
      <c r="FKZ33" s="36"/>
      <c r="FLC33" s="36"/>
      <c r="FLD33" s="36"/>
      <c r="FLG33" s="36"/>
      <c r="FLH33" s="36"/>
      <c r="FLK33" s="36"/>
      <c r="FLL33" s="36"/>
      <c r="FLO33" s="36"/>
      <c r="FLP33" s="36"/>
      <c r="FLS33" s="36"/>
      <c r="FLT33" s="36"/>
      <c r="FLW33" s="36"/>
      <c r="FLX33" s="36"/>
      <c r="FMA33" s="36"/>
      <c r="FMB33" s="36"/>
      <c r="FME33" s="36"/>
      <c r="FMF33" s="36"/>
      <c r="FMI33" s="36"/>
      <c r="FMJ33" s="36"/>
      <c r="FMM33" s="36"/>
      <c r="FMN33" s="36"/>
      <c r="FMQ33" s="36"/>
      <c r="FMR33" s="36"/>
      <c r="FMU33" s="36"/>
      <c r="FMV33" s="36"/>
      <c r="FMY33" s="36"/>
      <c r="FMZ33" s="36"/>
      <c r="FNC33" s="36"/>
      <c r="FND33" s="36"/>
      <c r="FNG33" s="36"/>
      <c r="FNH33" s="36"/>
      <c r="FNK33" s="36"/>
      <c r="FNL33" s="36"/>
      <c r="FNO33" s="36"/>
      <c r="FNP33" s="36"/>
      <c r="FNS33" s="36"/>
      <c r="FNT33" s="36"/>
      <c r="FNW33" s="36"/>
      <c r="FNX33" s="36"/>
      <c r="FOA33" s="36"/>
      <c r="FOB33" s="36"/>
      <c r="FOE33" s="36"/>
      <c r="FOF33" s="36"/>
      <c r="FOI33" s="36"/>
      <c r="FOJ33" s="36"/>
      <c r="FOM33" s="36"/>
      <c r="FON33" s="36"/>
      <c r="FOQ33" s="36"/>
      <c r="FOR33" s="36"/>
      <c r="FOU33" s="36"/>
      <c r="FOV33" s="36"/>
      <c r="FOY33" s="36"/>
      <c r="FOZ33" s="36"/>
      <c r="FPC33" s="36"/>
      <c r="FPD33" s="36"/>
      <c r="FPG33" s="36"/>
      <c r="FPH33" s="36"/>
      <c r="FPK33" s="36"/>
      <c r="FPL33" s="36"/>
      <c r="FPO33" s="36"/>
      <c r="FPP33" s="36"/>
      <c r="FPS33" s="36"/>
      <c r="FPT33" s="36"/>
      <c r="FPW33" s="36"/>
      <c r="FPX33" s="36"/>
      <c r="FQA33" s="36"/>
      <c r="FQB33" s="36"/>
      <c r="FQE33" s="36"/>
      <c r="FQF33" s="36"/>
      <c r="FQI33" s="36"/>
      <c r="FQJ33" s="36"/>
      <c r="FQM33" s="36"/>
      <c r="FQN33" s="36"/>
      <c r="FQQ33" s="36"/>
      <c r="FQR33" s="36"/>
      <c r="FQU33" s="36"/>
      <c r="FQV33" s="36"/>
      <c r="FQY33" s="36"/>
      <c r="FQZ33" s="36"/>
      <c r="FRC33" s="36"/>
      <c r="FRD33" s="36"/>
      <c r="FRG33" s="36"/>
      <c r="FRH33" s="36"/>
      <c r="FRK33" s="36"/>
      <c r="FRL33" s="36"/>
      <c r="FRO33" s="36"/>
      <c r="FRP33" s="36"/>
      <c r="FRS33" s="36"/>
      <c r="FRT33" s="36"/>
      <c r="FRW33" s="36"/>
      <c r="FRX33" s="36"/>
      <c r="FSA33" s="36"/>
      <c r="FSB33" s="36"/>
      <c r="FSE33" s="36"/>
      <c r="FSF33" s="36"/>
      <c r="FSI33" s="36"/>
      <c r="FSJ33" s="36"/>
      <c r="FSM33" s="36"/>
      <c r="FSN33" s="36"/>
      <c r="FSQ33" s="36"/>
      <c r="FSR33" s="36"/>
      <c r="FSU33" s="36"/>
      <c r="FSV33" s="36"/>
      <c r="FSY33" s="36"/>
      <c r="FSZ33" s="36"/>
      <c r="FTC33" s="36"/>
      <c r="FTD33" s="36"/>
      <c r="FTG33" s="36"/>
      <c r="FTH33" s="36"/>
      <c r="FTK33" s="36"/>
      <c r="FTL33" s="36"/>
      <c r="FTO33" s="36"/>
      <c r="FTP33" s="36"/>
      <c r="FTS33" s="36"/>
      <c r="FTT33" s="36"/>
      <c r="FTW33" s="36"/>
      <c r="FTX33" s="36"/>
      <c r="FUA33" s="36"/>
      <c r="FUB33" s="36"/>
      <c r="FUE33" s="36"/>
      <c r="FUF33" s="36"/>
      <c r="FUI33" s="36"/>
      <c r="FUJ33" s="36"/>
      <c r="FUM33" s="36"/>
      <c r="FUN33" s="36"/>
      <c r="FUQ33" s="36"/>
      <c r="FUR33" s="36"/>
      <c r="FUU33" s="36"/>
      <c r="FUV33" s="36"/>
      <c r="FUY33" s="36"/>
      <c r="FUZ33" s="36"/>
      <c r="FVC33" s="36"/>
      <c r="FVD33" s="36"/>
      <c r="FVG33" s="36"/>
      <c r="FVH33" s="36"/>
      <c r="FVK33" s="36"/>
      <c r="FVL33" s="36"/>
      <c r="FVO33" s="36"/>
      <c r="FVP33" s="36"/>
      <c r="FVS33" s="36"/>
      <c r="FVT33" s="36"/>
      <c r="FVW33" s="36"/>
      <c r="FVX33" s="36"/>
      <c r="FWA33" s="36"/>
      <c r="FWB33" s="36"/>
      <c r="FWE33" s="36"/>
      <c r="FWF33" s="36"/>
      <c r="FWI33" s="36"/>
      <c r="FWJ33" s="36"/>
      <c r="FWM33" s="36"/>
      <c r="FWN33" s="36"/>
      <c r="FWQ33" s="36"/>
      <c r="FWR33" s="36"/>
      <c r="FWU33" s="36"/>
      <c r="FWV33" s="36"/>
      <c r="FWY33" s="36"/>
      <c r="FWZ33" s="36"/>
      <c r="FXC33" s="36"/>
      <c r="FXD33" s="36"/>
      <c r="FXG33" s="36"/>
      <c r="FXH33" s="36"/>
      <c r="FXK33" s="36"/>
      <c r="FXL33" s="36"/>
      <c r="FXO33" s="36"/>
      <c r="FXP33" s="36"/>
      <c r="FXS33" s="36"/>
      <c r="FXT33" s="36"/>
      <c r="FXW33" s="36"/>
      <c r="FXX33" s="36"/>
      <c r="FYA33" s="36"/>
      <c r="FYB33" s="36"/>
      <c r="FYE33" s="36"/>
      <c r="FYF33" s="36"/>
      <c r="FYI33" s="36"/>
      <c r="FYJ33" s="36"/>
      <c r="FYM33" s="36"/>
      <c r="FYN33" s="36"/>
      <c r="FYQ33" s="36"/>
      <c r="FYR33" s="36"/>
      <c r="FYU33" s="36"/>
      <c r="FYV33" s="36"/>
      <c r="FYY33" s="36"/>
      <c r="FYZ33" s="36"/>
      <c r="FZC33" s="36"/>
      <c r="FZD33" s="36"/>
      <c r="FZG33" s="36"/>
      <c r="FZH33" s="36"/>
      <c r="FZK33" s="36"/>
      <c r="FZL33" s="36"/>
      <c r="FZO33" s="36"/>
      <c r="FZP33" s="36"/>
      <c r="FZS33" s="36"/>
      <c r="FZT33" s="36"/>
      <c r="FZW33" s="36"/>
      <c r="FZX33" s="36"/>
      <c r="GAA33" s="36"/>
      <c r="GAB33" s="36"/>
      <c r="GAE33" s="36"/>
      <c r="GAF33" s="36"/>
      <c r="GAI33" s="36"/>
      <c r="GAJ33" s="36"/>
      <c r="GAM33" s="36"/>
      <c r="GAN33" s="36"/>
      <c r="GAQ33" s="36"/>
      <c r="GAR33" s="36"/>
      <c r="GAU33" s="36"/>
      <c r="GAV33" s="36"/>
      <c r="GAY33" s="36"/>
      <c r="GAZ33" s="36"/>
      <c r="GBC33" s="36"/>
      <c r="GBD33" s="36"/>
      <c r="GBG33" s="36"/>
      <c r="GBH33" s="36"/>
      <c r="GBK33" s="36"/>
      <c r="GBL33" s="36"/>
      <c r="GBO33" s="36"/>
      <c r="GBP33" s="36"/>
      <c r="GBS33" s="36"/>
      <c r="GBT33" s="36"/>
      <c r="GBW33" s="36"/>
      <c r="GBX33" s="36"/>
      <c r="GCA33" s="36"/>
      <c r="GCB33" s="36"/>
      <c r="GCE33" s="36"/>
      <c r="GCF33" s="36"/>
      <c r="GCI33" s="36"/>
      <c r="GCJ33" s="36"/>
      <c r="GCM33" s="36"/>
      <c r="GCN33" s="36"/>
      <c r="GCQ33" s="36"/>
      <c r="GCR33" s="36"/>
      <c r="GCU33" s="36"/>
      <c r="GCV33" s="36"/>
      <c r="GCY33" s="36"/>
      <c r="GCZ33" s="36"/>
      <c r="GDC33" s="36"/>
      <c r="GDD33" s="36"/>
      <c r="GDG33" s="36"/>
      <c r="GDH33" s="36"/>
      <c r="GDK33" s="36"/>
      <c r="GDL33" s="36"/>
      <c r="GDO33" s="36"/>
      <c r="GDP33" s="36"/>
      <c r="GDS33" s="36"/>
      <c r="GDT33" s="36"/>
      <c r="GDW33" s="36"/>
      <c r="GDX33" s="36"/>
      <c r="GEA33" s="36"/>
      <c r="GEB33" s="36"/>
      <c r="GEE33" s="36"/>
      <c r="GEF33" s="36"/>
      <c r="GEI33" s="36"/>
      <c r="GEJ33" s="36"/>
      <c r="GEM33" s="36"/>
      <c r="GEN33" s="36"/>
      <c r="GEQ33" s="36"/>
      <c r="GER33" s="36"/>
      <c r="GEU33" s="36"/>
      <c r="GEV33" s="36"/>
      <c r="GEY33" s="36"/>
      <c r="GEZ33" s="36"/>
      <c r="GFC33" s="36"/>
      <c r="GFD33" s="36"/>
      <c r="GFG33" s="36"/>
      <c r="GFH33" s="36"/>
      <c r="GFK33" s="36"/>
      <c r="GFL33" s="36"/>
      <c r="GFO33" s="36"/>
      <c r="GFP33" s="36"/>
      <c r="GFS33" s="36"/>
      <c r="GFT33" s="36"/>
      <c r="GFW33" s="36"/>
      <c r="GFX33" s="36"/>
      <c r="GGA33" s="36"/>
      <c r="GGB33" s="36"/>
      <c r="GGE33" s="36"/>
      <c r="GGF33" s="36"/>
      <c r="GGI33" s="36"/>
      <c r="GGJ33" s="36"/>
      <c r="GGM33" s="36"/>
      <c r="GGN33" s="36"/>
      <c r="GGQ33" s="36"/>
      <c r="GGR33" s="36"/>
      <c r="GGU33" s="36"/>
      <c r="GGV33" s="36"/>
      <c r="GGY33" s="36"/>
      <c r="GGZ33" s="36"/>
      <c r="GHC33" s="36"/>
      <c r="GHD33" s="36"/>
      <c r="GHG33" s="36"/>
      <c r="GHH33" s="36"/>
      <c r="GHK33" s="36"/>
      <c r="GHL33" s="36"/>
      <c r="GHO33" s="36"/>
      <c r="GHP33" s="36"/>
      <c r="GHS33" s="36"/>
      <c r="GHT33" s="36"/>
      <c r="GHW33" s="36"/>
      <c r="GHX33" s="36"/>
      <c r="GIA33" s="36"/>
      <c r="GIB33" s="36"/>
      <c r="GIE33" s="36"/>
      <c r="GIF33" s="36"/>
      <c r="GII33" s="36"/>
      <c r="GIJ33" s="36"/>
      <c r="GIM33" s="36"/>
      <c r="GIN33" s="36"/>
      <c r="GIQ33" s="36"/>
      <c r="GIR33" s="36"/>
      <c r="GIU33" s="36"/>
      <c r="GIV33" s="36"/>
      <c r="GIY33" s="36"/>
      <c r="GIZ33" s="36"/>
      <c r="GJC33" s="36"/>
      <c r="GJD33" s="36"/>
      <c r="GJG33" s="36"/>
      <c r="GJH33" s="36"/>
      <c r="GJK33" s="36"/>
      <c r="GJL33" s="36"/>
      <c r="GJO33" s="36"/>
      <c r="GJP33" s="36"/>
      <c r="GJS33" s="36"/>
      <c r="GJT33" s="36"/>
      <c r="GJW33" s="36"/>
      <c r="GJX33" s="36"/>
      <c r="GKA33" s="36"/>
      <c r="GKB33" s="36"/>
      <c r="GKE33" s="36"/>
      <c r="GKF33" s="36"/>
      <c r="GKI33" s="36"/>
      <c r="GKJ33" s="36"/>
      <c r="GKM33" s="36"/>
      <c r="GKN33" s="36"/>
      <c r="GKQ33" s="36"/>
      <c r="GKR33" s="36"/>
      <c r="GKU33" s="36"/>
      <c r="GKV33" s="36"/>
      <c r="GKY33" s="36"/>
      <c r="GKZ33" s="36"/>
      <c r="GLC33" s="36"/>
      <c r="GLD33" s="36"/>
      <c r="GLG33" s="36"/>
      <c r="GLH33" s="36"/>
      <c r="GLK33" s="36"/>
      <c r="GLL33" s="36"/>
      <c r="GLO33" s="36"/>
      <c r="GLP33" s="36"/>
      <c r="GLS33" s="36"/>
      <c r="GLT33" s="36"/>
      <c r="GLW33" s="36"/>
      <c r="GLX33" s="36"/>
      <c r="GMA33" s="36"/>
      <c r="GMB33" s="36"/>
      <c r="GME33" s="36"/>
      <c r="GMF33" s="36"/>
      <c r="GMI33" s="36"/>
      <c r="GMJ33" s="36"/>
      <c r="GMM33" s="36"/>
      <c r="GMN33" s="36"/>
      <c r="GMQ33" s="36"/>
      <c r="GMR33" s="36"/>
      <c r="GMU33" s="36"/>
      <c r="GMV33" s="36"/>
      <c r="GMY33" s="36"/>
      <c r="GMZ33" s="36"/>
      <c r="GNC33" s="36"/>
      <c r="GND33" s="36"/>
      <c r="GNG33" s="36"/>
      <c r="GNH33" s="36"/>
      <c r="GNK33" s="36"/>
      <c r="GNL33" s="36"/>
      <c r="GNO33" s="36"/>
      <c r="GNP33" s="36"/>
      <c r="GNS33" s="36"/>
      <c r="GNT33" s="36"/>
      <c r="GNW33" s="36"/>
      <c r="GNX33" s="36"/>
      <c r="GOA33" s="36"/>
      <c r="GOB33" s="36"/>
      <c r="GOE33" s="36"/>
      <c r="GOF33" s="36"/>
      <c r="GOI33" s="36"/>
      <c r="GOJ33" s="36"/>
      <c r="GOM33" s="36"/>
      <c r="GON33" s="36"/>
      <c r="GOQ33" s="36"/>
      <c r="GOR33" s="36"/>
      <c r="GOU33" s="36"/>
      <c r="GOV33" s="36"/>
      <c r="GOY33" s="36"/>
      <c r="GOZ33" s="36"/>
      <c r="GPC33" s="36"/>
      <c r="GPD33" s="36"/>
      <c r="GPG33" s="36"/>
      <c r="GPH33" s="36"/>
      <c r="GPK33" s="36"/>
      <c r="GPL33" s="36"/>
      <c r="GPO33" s="36"/>
      <c r="GPP33" s="36"/>
      <c r="GPS33" s="36"/>
      <c r="GPT33" s="36"/>
      <c r="GPW33" s="36"/>
      <c r="GPX33" s="36"/>
      <c r="GQA33" s="36"/>
      <c r="GQB33" s="36"/>
      <c r="GQE33" s="36"/>
      <c r="GQF33" s="36"/>
      <c r="GQI33" s="36"/>
      <c r="GQJ33" s="36"/>
      <c r="GQM33" s="36"/>
      <c r="GQN33" s="36"/>
      <c r="GQQ33" s="36"/>
      <c r="GQR33" s="36"/>
      <c r="GQU33" s="36"/>
      <c r="GQV33" s="36"/>
      <c r="GQY33" s="36"/>
      <c r="GQZ33" s="36"/>
      <c r="GRC33" s="36"/>
      <c r="GRD33" s="36"/>
      <c r="GRG33" s="36"/>
      <c r="GRH33" s="36"/>
      <c r="GRK33" s="36"/>
      <c r="GRL33" s="36"/>
      <c r="GRO33" s="36"/>
      <c r="GRP33" s="36"/>
      <c r="GRS33" s="36"/>
      <c r="GRT33" s="36"/>
      <c r="GRW33" s="36"/>
      <c r="GRX33" s="36"/>
      <c r="GSA33" s="36"/>
      <c r="GSB33" s="36"/>
      <c r="GSE33" s="36"/>
      <c r="GSF33" s="36"/>
      <c r="GSI33" s="36"/>
      <c r="GSJ33" s="36"/>
      <c r="GSM33" s="36"/>
      <c r="GSN33" s="36"/>
      <c r="GSQ33" s="36"/>
      <c r="GSR33" s="36"/>
      <c r="GSU33" s="36"/>
      <c r="GSV33" s="36"/>
      <c r="GSY33" s="36"/>
      <c r="GSZ33" s="36"/>
      <c r="GTC33" s="36"/>
      <c r="GTD33" s="36"/>
      <c r="GTG33" s="36"/>
      <c r="GTH33" s="36"/>
      <c r="GTK33" s="36"/>
      <c r="GTL33" s="36"/>
      <c r="GTO33" s="36"/>
      <c r="GTP33" s="36"/>
      <c r="GTS33" s="36"/>
      <c r="GTT33" s="36"/>
      <c r="GTW33" s="36"/>
      <c r="GTX33" s="36"/>
      <c r="GUA33" s="36"/>
      <c r="GUB33" s="36"/>
      <c r="GUE33" s="36"/>
      <c r="GUF33" s="36"/>
      <c r="GUI33" s="36"/>
      <c r="GUJ33" s="36"/>
      <c r="GUM33" s="36"/>
      <c r="GUN33" s="36"/>
      <c r="GUQ33" s="36"/>
      <c r="GUR33" s="36"/>
      <c r="GUU33" s="36"/>
      <c r="GUV33" s="36"/>
      <c r="GUY33" s="36"/>
      <c r="GUZ33" s="36"/>
      <c r="GVC33" s="36"/>
      <c r="GVD33" s="36"/>
      <c r="GVG33" s="36"/>
      <c r="GVH33" s="36"/>
      <c r="GVK33" s="36"/>
      <c r="GVL33" s="36"/>
      <c r="GVO33" s="36"/>
      <c r="GVP33" s="36"/>
      <c r="GVS33" s="36"/>
      <c r="GVT33" s="36"/>
      <c r="GVW33" s="36"/>
      <c r="GVX33" s="36"/>
      <c r="GWA33" s="36"/>
      <c r="GWB33" s="36"/>
      <c r="GWE33" s="36"/>
      <c r="GWF33" s="36"/>
      <c r="GWI33" s="36"/>
      <c r="GWJ33" s="36"/>
      <c r="GWM33" s="36"/>
      <c r="GWN33" s="36"/>
      <c r="GWQ33" s="36"/>
      <c r="GWR33" s="36"/>
      <c r="GWU33" s="36"/>
      <c r="GWV33" s="36"/>
      <c r="GWY33" s="36"/>
      <c r="GWZ33" s="36"/>
      <c r="GXC33" s="36"/>
      <c r="GXD33" s="36"/>
      <c r="GXG33" s="36"/>
      <c r="GXH33" s="36"/>
      <c r="GXK33" s="36"/>
      <c r="GXL33" s="36"/>
      <c r="GXO33" s="36"/>
      <c r="GXP33" s="36"/>
      <c r="GXS33" s="36"/>
      <c r="GXT33" s="36"/>
      <c r="GXW33" s="36"/>
      <c r="GXX33" s="36"/>
      <c r="GYA33" s="36"/>
      <c r="GYB33" s="36"/>
      <c r="GYE33" s="36"/>
      <c r="GYF33" s="36"/>
      <c r="GYI33" s="36"/>
      <c r="GYJ33" s="36"/>
      <c r="GYM33" s="36"/>
      <c r="GYN33" s="36"/>
      <c r="GYQ33" s="36"/>
      <c r="GYR33" s="36"/>
      <c r="GYU33" s="36"/>
      <c r="GYV33" s="36"/>
      <c r="GYY33" s="36"/>
      <c r="GYZ33" s="36"/>
      <c r="GZC33" s="36"/>
      <c r="GZD33" s="36"/>
      <c r="GZG33" s="36"/>
      <c r="GZH33" s="36"/>
      <c r="GZK33" s="36"/>
      <c r="GZL33" s="36"/>
      <c r="GZO33" s="36"/>
      <c r="GZP33" s="36"/>
      <c r="GZS33" s="36"/>
      <c r="GZT33" s="36"/>
      <c r="GZW33" s="36"/>
      <c r="GZX33" s="36"/>
      <c r="HAA33" s="36"/>
      <c r="HAB33" s="36"/>
      <c r="HAE33" s="36"/>
      <c r="HAF33" s="36"/>
      <c r="HAI33" s="36"/>
      <c r="HAJ33" s="36"/>
      <c r="HAM33" s="36"/>
      <c r="HAN33" s="36"/>
      <c r="HAQ33" s="36"/>
      <c r="HAR33" s="36"/>
      <c r="HAU33" s="36"/>
      <c r="HAV33" s="36"/>
      <c r="HAY33" s="36"/>
      <c r="HAZ33" s="36"/>
      <c r="HBC33" s="36"/>
      <c r="HBD33" s="36"/>
      <c r="HBG33" s="36"/>
      <c r="HBH33" s="36"/>
      <c r="HBK33" s="36"/>
      <c r="HBL33" s="36"/>
      <c r="HBO33" s="36"/>
      <c r="HBP33" s="36"/>
      <c r="HBS33" s="36"/>
      <c r="HBT33" s="36"/>
      <c r="HBW33" s="36"/>
      <c r="HBX33" s="36"/>
      <c r="HCA33" s="36"/>
      <c r="HCB33" s="36"/>
      <c r="HCE33" s="36"/>
      <c r="HCF33" s="36"/>
      <c r="HCI33" s="36"/>
      <c r="HCJ33" s="36"/>
      <c r="HCM33" s="36"/>
      <c r="HCN33" s="36"/>
      <c r="HCQ33" s="36"/>
      <c r="HCR33" s="36"/>
      <c r="HCU33" s="36"/>
      <c r="HCV33" s="36"/>
      <c r="HCY33" s="36"/>
      <c r="HCZ33" s="36"/>
      <c r="HDC33" s="36"/>
      <c r="HDD33" s="36"/>
      <c r="HDG33" s="36"/>
      <c r="HDH33" s="36"/>
      <c r="HDK33" s="36"/>
      <c r="HDL33" s="36"/>
      <c r="HDO33" s="36"/>
      <c r="HDP33" s="36"/>
      <c r="HDS33" s="36"/>
      <c r="HDT33" s="36"/>
      <c r="HDW33" s="36"/>
      <c r="HDX33" s="36"/>
      <c r="HEA33" s="36"/>
      <c r="HEB33" s="36"/>
      <c r="HEE33" s="36"/>
      <c r="HEF33" s="36"/>
      <c r="HEI33" s="36"/>
      <c r="HEJ33" s="36"/>
      <c r="HEM33" s="36"/>
      <c r="HEN33" s="36"/>
      <c r="HEQ33" s="36"/>
      <c r="HER33" s="36"/>
      <c r="HEU33" s="36"/>
      <c r="HEV33" s="36"/>
      <c r="HEY33" s="36"/>
      <c r="HEZ33" s="36"/>
      <c r="HFC33" s="36"/>
      <c r="HFD33" s="36"/>
      <c r="HFG33" s="36"/>
      <c r="HFH33" s="36"/>
      <c r="HFK33" s="36"/>
      <c r="HFL33" s="36"/>
      <c r="HFO33" s="36"/>
      <c r="HFP33" s="36"/>
      <c r="HFS33" s="36"/>
      <c r="HFT33" s="36"/>
      <c r="HFW33" s="36"/>
      <c r="HFX33" s="36"/>
      <c r="HGA33" s="36"/>
      <c r="HGB33" s="36"/>
      <c r="HGE33" s="36"/>
      <c r="HGF33" s="36"/>
      <c r="HGI33" s="36"/>
      <c r="HGJ33" s="36"/>
      <c r="HGM33" s="36"/>
      <c r="HGN33" s="36"/>
      <c r="HGQ33" s="36"/>
      <c r="HGR33" s="36"/>
      <c r="HGU33" s="36"/>
      <c r="HGV33" s="36"/>
      <c r="HGY33" s="36"/>
      <c r="HGZ33" s="36"/>
      <c r="HHC33" s="36"/>
      <c r="HHD33" s="36"/>
      <c r="HHG33" s="36"/>
      <c r="HHH33" s="36"/>
      <c r="HHK33" s="36"/>
      <c r="HHL33" s="36"/>
      <c r="HHO33" s="36"/>
      <c r="HHP33" s="36"/>
      <c r="HHS33" s="36"/>
      <c r="HHT33" s="36"/>
      <c r="HHW33" s="36"/>
      <c r="HHX33" s="36"/>
      <c r="HIA33" s="36"/>
      <c r="HIB33" s="36"/>
      <c r="HIE33" s="36"/>
      <c r="HIF33" s="36"/>
      <c r="HII33" s="36"/>
      <c r="HIJ33" s="36"/>
      <c r="HIM33" s="36"/>
      <c r="HIN33" s="36"/>
      <c r="HIQ33" s="36"/>
      <c r="HIR33" s="36"/>
      <c r="HIU33" s="36"/>
      <c r="HIV33" s="36"/>
      <c r="HIY33" s="36"/>
      <c r="HIZ33" s="36"/>
      <c r="HJC33" s="36"/>
      <c r="HJD33" s="36"/>
      <c r="HJG33" s="36"/>
      <c r="HJH33" s="36"/>
      <c r="HJK33" s="36"/>
      <c r="HJL33" s="36"/>
      <c r="HJO33" s="36"/>
      <c r="HJP33" s="36"/>
      <c r="HJS33" s="36"/>
      <c r="HJT33" s="36"/>
      <c r="HJW33" s="36"/>
      <c r="HJX33" s="36"/>
      <c r="HKA33" s="36"/>
      <c r="HKB33" s="36"/>
      <c r="HKE33" s="36"/>
      <c r="HKF33" s="36"/>
      <c r="HKI33" s="36"/>
      <c r="HKJ33" s="36"/>
      <c r="HKM33" s="36"/>
      <c r="HKN33" s="36"/>
      <c r="HKQ33" s="36"/>
      <c r="HKR33" s="36"/>
      <c r="HKU33" s="36"/>
      <c r="HKV33" s="36"/>
      <c r="HKY33" s="36"/>
      <c r="HKZ33" s="36"/>
      <c r="HLC33" s="36"/>
      <c r="HLD33" s="36"/>
      <c r="HLG33" s="36"/>
      <c r="HLH33" s="36"/>
      <c r="HLK33" s="36"/>
      <c r="HLL33" s="36"/>
      <c r="HLO33" s="36"/>
      <c r="HLP33" s="36"/>
      <c r="HLS33" s="36"/>
      <c r="HLT33" s="36"/>
      <c r="HLW33" s="36"/>
      <c r="HLX33" s="36"/>
      <c r="HMA33" s="36"/>
      <c r="HMB33" s="36"/>
      <c r="HME33" s="36"/>
      <c r="HMF33" s="36"/>
      <c r="HMI33" s="36"/>
      <c r="HMJ33" s="36"/>
      <c r="HMM33" s="36"/>
      <c r="HMN33" s="36"/>
      <c r="HMQ33" s="36"/>
      <c r="HMR33" s="36"/>
      <c r="HMU33" s="36"/>
      <c r="HMV33" s="36"/>
      <c r="HMY33" s="36"/>
      <c r="HMZ33" s="36"/>
      <c r="HNC33" s="36"/>
      <c r="HND33" s="36"/>
      <c r="HNG33" s="36"/>
      <c r="HNH33" s="36"/>
      <c r="HNK33" s="36"/>
      <c r="HNL33" s="36"/>
      <c r="HNO33" s="36"/>
      <c r="HNP33" s="36"/>
      <c r="HNS33" s="36"/>
      <c r="HNT33" s="36"/>
      <c r="HNW33" s="36"/>
      <c r="HNX33" s="36"/>
      <c r="HOA33" s="36"/>
      <c r="HOB33" s="36"/>
      <c r="HOE33" s="36"/>
      <c r="HOF33" s="36"/>
      <c r="HOI33" s="36"/>
      <c r="HOJ33" s="36"/>
      <c r="HOM33" s="36"/>
      <c r="HON33" s="36"/>
      <c r="HOQ33" s="36"/>
      <c r="HOR33" s="36"/>
      <c r="HOU33" s="36"/>
      <c r="HOV33" s="36"/>
      <c r="HOY33" s="36"/>
      <c r="HOZ33" s="36"/>
      <c r="HPC33" s="36"/>
      <c r="HPD33" s="36"/>
      <c r="HPG33" s="36"/>
      <c r="HPH33" s="36"/>
      <c r="HPK33" s="36"/>
      <c r="HPL33" s="36"/>
      <c r="HPO33" s="36"/>
      <c r="HPP33" s="36"/>
      <c r="HPS33" s="36"/>
      <c r="HPT33" s="36"/>
      <c r="HPW33" s="36"/>
      <c r="HPX33" s="36"/>
      <c r="HQA33" s="36"/>
      <c r="HQB33" s="36"/>
      <c r="HQE33" s="36"/>
      <c r="HQF33" s="36"/>
      <c r="HQI33" s="36"/>
      <c r="HQJ33" s="36"/>
      <c r="HQM33" s="36"/>
      <c r="HQN33" s="36"/>
      <c r="HQQ33" s="36"/>
      <c r="HQR33" s="36"/>
      <c r="HQU33" s="36"/>
      <c r="HQV33" s="36"/>
      <c r="HQY33" s="36"/>
      <c r="HQZ33" s="36"/>
      <c r="HRC33" s="36"/>
      <c r="HRD33" s="36"/>
      <c r="HRG33" s="36"/>
      <c r="HRH33" s="36"/>
      <c r="HRK33" s="36"/>
      <c r="HRL33" s="36"/>
      <c r="HRO33" s="36"/>
      <c r="HRP33" s="36"/>
      <c r="HRS33" s="36"/>
      <c r="HRT33" s="36"/>
      <c r="HRW33" s="36"/>
      <c r="HRX33" s="36"/>
      <c r="HSA33" s="36"/>
      <c r="HSB33" s="36"/>
      <c r="HSE33" s="36"/>
      <c r="HSF33" s="36"/>
      <c r="HSI33" s="36"/>
      <c r="HSJ33" s="36"/>
      <c r="HSM33" s="36"/>
      <c r="HSN33" s="36"/>
      <c r="HSQ33" s="36"/>
      <c r="HSR33" s="36"/>
      <c r="HSU33" s="36"/>
      <c r="HSV33" s="36"/>
      <c r="HSY33" s="36"/>
      <c r="HSZ33" s="36"/>
      <c r="HTC33" s="36"/>
      <c r="HTD33" s="36"/>
      <c r="HTG33" s="36"/>
      <c r="HTH33" s="36"/>
      <c r="HTK33" s="36"/>
      <c r="HTL33" s="36"/>
      <c r="HTO33" s="36"/>
      <c r="HTP33" s="36"/>
      <c r="HTS33" s="36"/>
      <c r="HTT33" s="36"/>
      <c r="HTW33" s="36"/>
      <c r="HTX33" s="36"/>
      <c r="HUA33" s="36"/>
      <c r="HUB33" s="36"/>
      <c r="HUE33" s="36"/>
      <c r="HUF33" s="36"/>
      <c r="HUI33" s="36"/>
      <c r="HUJ33" s="36"/>
      <c r="HUM33" s="36"/>
      <c r="HUN33" s="36"/>
      <c r="HUQ33" s="36"/>
      <c r="HUR33" s="36"/>
      <c r="HUU33" s="36"/>
      <c r="HUV33" s="36"/>
      <c r="HUY33" s="36"/>
      <c r="HUZ33" s="36"/>
      <c r="HVC33" s="36"/>
      <c r="HVD33" s="36"/>
      <c r="HVG33" s="36"/>
      <c r="HVH33" s="36"/>
      <c r="HVK33" s="36"/>
      <c r="HVL33" s="36"/>
      <c r="HVO33" s="36"/>
      <c r="HVP33" s="36"/>
      <c r="HVS33" s="36"/>
      <c r="HVT33" s="36"/>
      <c r="HVW33" s="36"/>
      <c r="HVX33" s="36"/>
      <c r="HWA33" s="36"/>
      <c r="HWB33" s="36"/>
      <c r="HWE33" s="36"/>
      <c r="HWF33" s="36"/>
      <c r="HWI33" s="36"/>
      <c r="HWJ33" s="36"/>
      <c r="HWM33" s="36"/>
      <c r="HWN33" s="36"/>
      <c r="HWQ33" s="36"/>
      <c r="HWR33" s="36"/>
      <c r="HWU33" s="36"/>
      <c r="HWV33" s="36"/>
      <c r="HWY33" s="36"/>
      <c r="HWZ33" s="36"/>
      <c r="HXC33" s="36"/>
      <c r="HXD33" s="36"/>
      <c r="HXG33" s="36"/>
      <c r="HXH33" s="36"/>
      <c r="HXK33" s="36"/>
      <c r="HXL33" s="36"/>
      <c r="HXO33" s="36"/>
      <c r="HXP33" s="36"/>
      <c r="HXS33" s="36"/>
      <c r="HXT33" s="36"/>
      <c r="HXW33" s="36"/>
      <c r="HXX33" s="36"/>
      <c r="HYA33" s="36"/>
      <c r="HYB33" s="36"/>
      <c r="HYE33" s="36"/>
      <c r="HYF33" s="36"/>
      <c r="HYI33" s="36"/>
      <c r="HYJ33" s="36"/>
      <c r="HYM33" s="36"/>
      <c r="HYN33" s="36"/>
      <c r="HYQ33" s="36"/>
      <c r="HYR33" s="36"/>
      <c r="HYU33" s="36"/>
      <c r="HYV33" s="36"/>
      <c r="HYY33" s="36"/>
      <c r="HYZ33" s="36"/>
      <c r="HZC33" s="36"/>
      <c r="HZD33" s="36"/>
      <c r="HZG33" s="36"/>
      <c r="HZH33" s="36"/>
      <c r="HZK33" s="36"/>
      <c r="HZL33" s="36"/>
      <c r="HZO33" s="36"/>
      <c r="HZP33" s="36"/>
      <c r="HZS33" s="36"/>
      <c r="HZT33" s="36"/>
      <c r="HZW33" s="36"/>
      <c r="HZX33" s="36"/>
      <c r="IAA33" s="36"/>
      <c r="IAB33" s="36"/>
      <c r="IAE33" s="36"/>
      <c r="IAF33" s="36"/>
      <c r="IAI33" s="36"/>
      <c r="IAJ33" s="36"/>
      <c r="IAM33" s="36"/>
      <c r="IAN33" s="36"/>
      <c r="IAQ33" s="36"/>
      <c r="IAR33" s="36"/>
      <c r="IAU33" s="36"/>
      <c r="IAV33" s="36"/>
      <c r="IAY33" s="36"/>
      <c r="IAZ33" s="36"/>
      <c r="IBC33" s="36"/>
      <c r="IBD33" s="36"/>
      <c r="IBG33" s="36"/>
      <c r="IBH33" s="36"/>
      <c r="IBK33" s="36"/>
      <c r="IBL33" s="36"/>
      <c r="IBO33" s="36"/>
      <c r="IBP33" s="36"/>
      <c r="IBS33" s="36"/>
      <c r="IBT33" s="36"/>
      <c r="IBW33" s="36"/>
      <c r="IBX33" s="36"/>
      <c r="ICA33" s="36"/>
      <c r="ICB33" s="36"/>
      <c r="ICE33" s="36"/>
      <c r="ICF33" s="36"/>
      <c r="ICI33" s="36"/>
      <c r="ICJ33" s="36"/>
      <c r="ICM33" s="36"/>
      <c r="ICN33" s="36"/>
      <c r="ICQ33" s="36"/>
      <c r="ICR33" s="36"/>
      <c r="ICU33" s="36"/>
      <c r="ICV33" s="36"/>
      <c r="ICY33" s="36"/>
      <c r="ICZ33" s="36"/>
      <c r="IDC33" s="36"/>
      <c r="IDD33" s="36"/>
      <c r="IDG33" s="36"/>
      <c r="IDH33" s="36"/>
      <c r="IDK33" s="36"/>
      <c r="IDL33" s="36"/>
      <c r="IDO33" s="36"/>
      <c r="IDP33" s="36"/>
      <c r="IDS33" s="36"/>
      <c r="IDT33" s="36"/>
      <c r="IDW33" s="36"/>
      <c r="IDX33" s="36"/>
      <c r="IEA33" s="36"/>
      <c r="IEB33" s="36"/>
      <c r="IEE33" s="36"/>
      <c r="IEF33" s="36"/>
      <c r="IEI33" s="36"/>
      <c r="IEJ33" s="36"/>
      <c r="IEM33" s="36"/>
      <c r="IEN33" s="36"/>
      <c r="IEQ33" s="36"/>
      <c r="IER33" s="36"/>
      <c r="IEU33" s="36"/>
      <c r="IEV33" s="36"/>
      <c r="IEY33" s="36"/>
      <c r="IEZ33" s="36"/>
      <c r="IFC33" s="36"/>
      <c r="IFD33" s="36"/>
      <c r="IFG33" s="36"/>
      <c r="IFH33" s="36"/>
      <c r="IFK33" s="36"/>
      <c r="IFL33" s="36"/>
      <c r="IFO33" s="36"/>
      <c r="IFP33" s="36"/>
      <c r="IFS33" s="36"/>
      <c r="IFT33" s="36"/>
      <c r="IFW33" s="36"/>
      <c r="IFX33" s="36"/>
      <c r="IGA33" s="36"/>
      <c r="IGB33" s="36"/>
      <c r="IGE33" s="36"/>
      <c r="IGF33" s="36"/>
      <c r="IGI33" s="36"/>
      <c r="IGJ33" s="36"/>
      <c r="IGM33" s="36"/>
      <c r="IGN33" s="36"/>
      <c r="IGQ33" s="36"/>
      <c r="IGR33" s="36"/>
      <c r="IGU33" s="36"/>
      <c r="IGV33" s="36"/>
      <c r="IGY33" s="36"/>
      <c r="IGZ33" s="36"/>
      <c r="IHC33" s="36"/>
      <c r="IHD33" s="36"/>
      <c r="IHG33" s="36"/>
      <c r="IHH33" s="36"/>
      <c r="IHK33" s="36"/>
      <c r="IHL33" s="36"/>
      <c r="IHO33" s="36"/>
      <c r="IHP33" s="36"/>
      <c r="IHS33" s="36"/>
      <c r="IHT33" s="36"/>
      <c r="IHW33" s="36"/>
      <c r="IHX33" s="36"/>
      <c r="IIA33" s="36"/>
      <c r="IIB33" s="36"/>
      <c r="IIE33" s="36"/>
      <c r="IIF33" s="36"/>
      <c r="III33" s="36"/>
      <c r="IIJ33" s="36"/>
      <c r="IIM33" s="36"/>
      <c r="IIN33" s="36"/>
      <c r="IIQ33" s="36"/>
      <c r="IIR33" s="36"/>
      <c r="IIU33" s="36"/>
      <c r="IIV33" s="36"/>
      <c r="IIY33" s="36"/>
      <c r="IIZ33" s="36"/>
      <c r="IJC33" s="36"/>
      <c r="IJD33" s="36"/>
      <c r="IJG33" s="36"/>
      <c r="IJH33" s="36"/>
      <c r="IJK33" s="36"/>
      <c r="IJL33" s="36"/>
      <c r="IJO33" s="36"/>
      <c r="IJP33" s="36"/>
      <c r="IJS33" s="36"/>
      <c r="IJT33" s="36"/>
      <c r="IJW33" s="36"/>
      <c r="IJX33" s="36"/>
      <c r="IKA33" s="36"/>
      <c r="IKB33" s="36"/>
      <c r="IKE33" s="36"/>
      <c r="IKF33" s="36"/>
      <c r="IKI33" s="36"/>
      <c r="IKJ33" s="36"/>
      <c r="IKM33" s="36"/>
      <c r="IKN33" s="36"/>
      <c r="IKQ33" s="36"/>
      <c r="IKR33" s="36"/>
      <c r="IKU33" s="36"/>
      <c r="IKV33" s="36"/>
      <c r="IKY33" s="36"/>
      <c r="IKZ33" s="36"/>
      <c r="ILC33" s="36"/>
      <c r="ILD33" s="36"/>
      <c r="ILG33" s="36"/>
      <c r="ILH33" s="36"/>
      <c r="ILK33" s="36"/>
      <c r="ILL33" s="36"/>
      <c r="ILO33" s="36"/>
      <c r="ILP33" s="36"/>
      <c r="ILS33" s="36"/>
      <c r="ILT33" s="36"/>
      <c r="ILW33" s="36"/>
      <c r="ILX33" s="36"/>
      <c r="IMA33" s="36"/>
      <c r="IMB33" s="36"/>
      <c r="IME33" s="36"/>
      <c r="IMF33" s="36"/>
      <c r="IMI33" s="36"/>
      <c r="IMJ33" s="36"/>
      <c r="IMM33" s="36"/>
      <c r="IMN33" s="36"/>
      <c r="IMQ33" s="36"/>
      <c r="IMR33" s="36"/>
      <c r="IMU33" s="36"/>
      <c r="IMV33" s="36"/>
      <c r="IMY33" s="36"/>
      <c r="IMZ33" s="36"/>
      <c r="INC33" s="36"/>
      <c r="IND33" s="36"/>
      <c r="ING33" s="36"/>
      <c r="INH33" s="36"/>
      <c r="INK33" s="36"/>
      <c r="INL33" s="36"/>
      <c r="INO33" s="36"/>
      <c r="INP33" s="36"/>
      <c r="INS33" s="36"/>
      <c r="INT33" s="36"/>
      <c r="INW33" s="36"/>
      <c r="INX33" s="36"/>
      <c r="IOA33" s="36"/>
      <c r="IOB33" s="36"/>
      <c r="IOE33" s="36"/>
      <c r="IOF33" s="36"/>
      <c r="IOI33" s="36"/>
      <c r="IOJ33" s="36"/>
      <c r="IOM33" s="36"/>
      <c r="ION33" s="36"/>
      <c r="IOQ33" s="36"/>
      <c r="IOR33" s="36"/>
      <c r="IOU33" s="36"/>
      <c r="IOV33" s="36"/>
      <c r="IOY33" s="36"/>
      <c r="IOZ33" s="36"/>
      <c r="IPC33" s="36"/>
      <c r="IPD33" s="36"/>
      <c r="IPG33" s="36"/>
      <c r="IPH33" s="36"/>
      <c r="IPK33" s="36"/>
      <c r="IPL33" s="36"/>
      <c r="IPO33" s="36"/>
      <c r="IPP33" s="36"/>
      <c r="IPS33" s="36"/>
      <c r="IPT33" s="36"/>
      <c r="IPW33" s="36"/>
      <c r="IPX33" s="36"/>
      <c r="IQA33" s="36"/>
      <c r="IQB33" s="36"/>
      <c r="IQE33" s="36"/>
      <c r="IQF33" s="36"/>
      <c r="IQI33" s="36"/>
      <c r="IQJ33" s="36"/>
      <c r="IQM33" s="36"/>
      <c r="IQN33" s="36"/>
      <c r="IQQ33" s="36"/>
      <c r="IQR33" s="36"/>
      <c r="IQU33" s="36"/>
      <c r="IQV33" s="36"/>
      <c r="IQY33" s="36"/>
      <c r="IQZ33" s="36"/>
      <c r="IRC33" s="36"/>
      <c r="IRD33" s="36"/>
      <c r="IRG33" s="36"/>
      <c r="IRH33" s="36"/>
      <c r="IRK33" s="36"/>
      <c r="IRL33" s="36"/>
      <c r="IRO33" s="36"/>
      <c r="IRP33" s="36"/>
      <c r="IRS33" s="36"/>
      <c r="IRT33" s="36"/>
      <c r="IRW33" s="36"/>
      <c r="IRX33" s="36"/>
      <c r="ISA33" s="36"/>
      <c r="ISB33" s="36"/>
      <c r="ISE33" s="36"/>
      <c r="ISF33" s="36"/>
      <c r="ISI33" s="36"/>
      <c r="ISJ33" s="36"/>
      <c r="ISM33" s="36"/>
      <c r="ISN33" s="36"/>
      <c r="ISQ33" s="36"/>
      <c r="ISR33" s="36"/>
      <c r="ISU33" s="36"/>
      <c r="ISV33" s="36"/>
      <c r="ISY33" s="36"/>
      <c r="ISZ33" s="36"/>
      <c r="ITC33" s="36"/>
      <c r="ITD33" s="36"/>
      <c r="ITG33" s="36"/>
      <c r="ITH33" s="36"/>
      <c r="ITK33" s="36"/>
      <c r="ITL33" s="36"/>
      <c r="ITO33" s="36"/>
      <c r="ITP33" s="36"/>
      <c r="ITS33" s="36"/>
      <c r="ITT33" s="36"/>
      <c r="ITW33" s="36"/>
      <c r="ITX33" s="36"/>
      <c r="IUA33" s="36"/>
      <c r="IUB33" s="36"/>
      <c r="IUE33" s="36"/>
      <c r="IUF33" s="36"/>
      <c r="IUI33" s="36"/>
      <c r="IUJ33" s="36"/>
      <c r="IUM33" s="36"/>
      <c r="IUN33" s="36"/>
      <c r="IUQ33" s="36"/>
      <c r="IUR33" s="36"/>
      <c r="IUU33" s="36"/>
      <c r="IUV33" s="36"/>
      <c r="IUY33" s="36"/>
      <c r="IUZ33" s="36"/>
      <c r="IVC33" s="36"/>
      <c r="IVD33" s="36"/>
      <c r="IVG33" s="36"/>
      <c r="IVH33" s="36"/>
      <c r="IVK33" s="36"/>
      <c r="IVL33" s="36"/>
      <c r="IVO33" s="36"/>
      <c r="IVP33" s="36"/>
      <c r="IVS33" s="36"/>
      <c r="IVT33" s="36"/>
      <c r="IVW33" s="36"/>
      <c r="IVX33" s="36"/>
      <c r="IWA33" s="36"/>
      <c r="IWB33" s="36"/>
      <c r="IWE33" s="36"/>
      <c r="IWF33" s="36"/>
      <c r="IWI33" s="36"/>
      <c r="IWJ33" s="36"/>
      <c r="IWM33" s="36"/>
      <c r="IWN33" s="36"/>
      <c r="IWQ33" s="36"/>
      <c r="IWR33" s="36"/>
      <c r="IWU33" s="36"/>
      <c r="IWV33" s="36"/>
      <c r="IWY33" s="36"/>
      <c r="IWZ33" s="36"/>
      <c r="IXC33" s="36"/>
      <c r="IXD33" s="36"/>
      <c r="IXG33" s="36"/>
      <c r="IXH33" s="36"/>
      <c r="IXK33" s="36"/>
      <c r="IXL33" s="36"/>
      <c r="IXO33" s="36"/>
      <c r="IXP33" s="36"/>
      <c r="IXS33" s="36"/>
      <c r="IXT33" s="36"/>
      <c r="IXW33" s="36"/>
      <c r="IXX33" s="36"/>
      <c r="IYA33" s="36"/>
      <c r="IYB33" s="36"/>
      <c r="IYE33" s="36"/>
      <c r="IYF33" s="36"/>
      <c r="IYI33" s="36"/>
      <c r="IYJ33" s="36"/>
      <c r="IYM33" s="36"/>
      <c r="IYN33" s="36"/>
      <c r="IYQ33" s="36"/>
      <c r="IYR33" s="36"/>
      <c r="IYU33" s="36"/>
      <c r="IYV33" s="36"/>
      <c r="IYY33" s="36"/>
      <c r="IYZ33" s="36"/>
      <c r="IZC33" s="36"/>
      <c r="IZD33" s="36"/>
      <c r="IZG33" s="36"/>
      <c r="IZH33" s="36"/>
      <c r="IZK33" s="36"/>
      <c r="IZL33" s="36"/>
      <c r="IZO33" s="36"/>
      <c r="IZP33" s="36"/>
      <c r="IZS33" s="36"/>
      <c r="IZT33" s="36"/>
      <c r="IZW33" s="36"/>
      <c r="IZX33" s="36"/>
      <c r="JAA33" s="36"/>
      <c r="JAB33" s="36"/>
      <c r="JAE33" s="36"/>
      <c r="JAF33" s="36"/>
      <c r="JAI33" s="36"/>
      <c r="JAJ33" s="36"/>
      <c r="JAM33" s="36"/>
      <c r="JAN33" s="36"/>
      <c r="JAQ33" s="36"/>
      <c r="JAR33" s="36"/>
      <c r="JAU33" s="36"/>
      <c r="JAV33" s="36"/>
      <c r="JAY33" s="36"/>
      <c r="JAZ33" s="36"/>
      <c r="JBC33" s="36"/>
      <c r="JBD33" s="36"/>
      <c r="JBG33" s="36"/>
      <c r="JBH33" s="36"/>
      <c r="JBK33" s="36"/>
      <c r="JBL33" s="36"/>
      <c r="JBO33" s="36"/>
      <c r="JBP33" s="36"/>
      <c r="JBS33" s="36"/>
      <c r="JBT33" s="36"/>
      <c r="JBW33" s="36"/>
      <c r="JBX33" s="36"/>
      <c r="JCA33" s="36"/>
      <c r="JCB33" s="36"/>
      <c r="JCE33" s="36"/>
      <c r="JCF33" s="36"/>
      <c r="JCI33" s="36"/>
      <c r="JCJ33" s="36"/>
      <c r="JCM33" s="36"/>
      <c r="JCN33" s="36"/>
      <c r="JCQ33" s="36"/>
      <c r="JCR33" s="36"/>
      <c r="JCU33" s="36"/>
      <c r="JCV33" s="36"/>
      <c r="JCY33" s="36"/>
      <c r="JCZ33" s="36"/>
      <c r="JDC33" s="36"/>
      <c r="JDD33" s="36"/>
      <c r="JDG33" s="36"/>
      <c r="JDH33" s="36"/>
      <c r="JDK33" s="36"/>
      <c r="JDL33" s="36"/>
      <c r="JDO33" s="36"/>
      <c r="JDP33" s="36"/>
      <c r="JDS33" s="36"/>
      <c r="JDT33" s="36"/>
      <c r="JDW33" s="36"/>
      <c r="JDX33" s="36"/>
      <c r="JEA33" s="36"/>
      <c r="JEB33" s="36"/>
      <c r="JEE33" s="36"/>
      <c r="JEF33" s="36"/>
      <c r="JEI33" s="36"/>
      <c r="JEJ33" s="36"/>
      <c r="JEM33" s="36"/>
      <c r="JEN33" s="36"/>
      <c r="JEQ33" s="36"/>
      <c r="JER33" s="36"/>
      <c r="JEU33" s="36"/>
      <c r="JEV33" s="36"/>
      <c r="JEY33" s="36"/>
      <c r="JEZ33" s="36"/>
      <c r="JFC33" s="36"/>
      <c r="JFD33" s="36"/>
      <c r="JFG33" s="36"/>
      <c r="JFH33" s="36"/>
      <c r="JFK33" s="36"/>
      <c r="JFL33" s="36"/>
      <c r="JFO33" s="36"/>
      <c r="JFP33" s="36"/>
      <c r="JFS33" s="36"/>
      <c r="JFT33" s="36"/>
      <c r="JFW33" s="36"/>
      <c r="JFX33" s="36"/>
      <c r="JGA33" s="36"/>
      <c r="JGB33" s="36"/>
      <c r="JGE33" s="36"/>
      <c r="JGF33" s="36"/>
      <c r="JGI33" s="36"/>
      <c r="JGJ33" s="36"/>
      <c r="JGM33" s="36"/>
      <c r="JGN33" s="36"/>
      <c r="JGQ33" s="36"/>
      <c r="JGR33" s="36"/>
      <c r="JGU33" s="36"/>
      <c r="JGV33" s="36"/>
      <c r="JGY33" s="36"/>
      <c r="JGZ33" s="36"/>
      <c r="JHC33" s="36"/>
      <c r="JHD33" s="36"/>
      <c r="JHG33" s="36"/>
      <c r="JHH33" s="36"/>
      <c r="JHK33" s="36"/>
      <c r="JHL33" s="36"/>
      <c r="JHO33" s="36"/>
      <c r="JHP33" s="36"/>
      <c r="JHS33" s="36"/>
      <c r="JHT33" s="36"/>
      <c r="JHW33" s="36"/>
      <c r="JHX33" s="36"/>
      <c r="JIA33" s="36"/>
      <c r="JIB33" s="36"/>
      <c r="JIE33" s="36"/>
      <c r="JIF33" s="36"/>
      <c r="JII33" s="36"/>
      <c r="JIJ33" s="36"/>
      <c r="JIM33" s="36"/>
      <c r="JIN33" s="36"/>
      <c r="JIQ33" s="36"/>
      <c r="JIR33" s="36"/>
      <c r="JIU33" s="36"/>
      <c r="JIV33" s="36"/>
      <c r="JIY33" s="36"/>
      <c r="JIZ33" s="36"/>
      <c r="JJC33" s="36"/>
      <c r="JJD33" s="36"/>
      <c r="JJG33" s="36"/>
      <c r="JJH33" s="36"/>
      <c r="JJK33" s="36"/>
      <c r="JJL33" s="36"/>
      <c r="JJO33" s="36"/>
      <c r="JJP33" s="36"/>
      <c r="JJS33" s="36"/>
      <c r="JJT33" s="36"/>
      <c r="JJW33" s="36"/>
      <c r="JJX33" s="36"/>
      <c r="JKA33" s="36"/>
      <c r="JKB33" s="36"/>
      <c r="JKE33" s="36"/>
      <c r="JKF33" s="36"/>
      <c r="JKI33" s="36"/>
      <c r="JKJ33" s="36"/>
      <c r="JKM33" s="36"/>
      <c r="JKN33" s="36"/>
      <c r="JKQ33" s="36"/>
      <c r="JKR33" s="36"/>
      <c r="JKU33" s="36"/>
      <c r="JKV33" s="36"/>
      <c r="JKY33" s="36"/>
      <c r="JKZ33" s="36"/>
      <c r="JLC33" s="36"/>
      <c r="JLD33" s="36"/>
      <c r="JLG33" s="36"/>
      <c r="JLH33" s="36"/>
      <c r="JLK33" s="36"/>
      <c r="JLL33" s="36"/>
      <c r="JLO33" s="36"/>
      <c r="JLP33" s="36"/>
      <c r="JLS33" s="36"/>
      <c r="JLT33" s="36"/>
      <c r="JLW33" s="36"/>
      <c r="JLX33" s="36"/>
      <c r="JMA33" s="36"/>
      <c r="JMB33" s="36"/>
      <c r="JME33" s="36"/>
      <c r="JMF33" s="36"/>
      <c r="JMI33" s="36"/>
      <c r="JMJ33" s="36"/>
      <c r="JMM33" s="36"/>
      <c r="JMN33" s="36"/>
      <c r="JMQ33" s="36"/>
      <c r="JMR33" s="36"/>
      <c r="JMU33" s="36"/>
      <c r="JMV33" s="36"/>
      <c r="JMY33" s="36"/>
      <c r="JMZ33" s="36"/>
      <c r="JNC33" s="36"/>
      <c r="JND33" s="36"/>
      <c r="JNG33" s="36"/>
      <c r="JNH33" s="36"/>
      <c r="JNK33" s="36"/>
      <c r="JNL33" s="36"/>
      <c r="JNO33" s="36"/>
      <c r="JNP33" s="36"/>
      <c r="JNS33" s="36"/>
      <c r="JNT33" s="36"/>
      <c r="JNW33" s="36"/>
      <c r="JNX33" s="36"/>
      <c r="JOA33" s="36"/>
      <c r="JOB33" s="36"/>
      <c r="JOE33" s="36"/>
      <c r="JOF33" s="36"/>
      <c r="JOI33" s="36"/>
      <c r="JOJ33" s="36"/>
      <c r="JOM33" s="36"/>
      <c r="JON33" s="36"/>
      <c r="JOQ33" s="36"/>
      <c r="JOR33" s="36"/>
      <c r="JOU33" s="36"/>
      <c r="JOV33" s="36"/>
      <c r="JOY33" s="36"/>
      <c r="JOZ33" s="36"/>
      <c r="JPC33" s="36"/>
      <c r="JPD33" s="36"/>
      <c r="JPG33" s="36"/>
      <c r="JPH33" s="36"/>
      <c r="JPK33" s="36"/>
      <c r="JPL33" s="36"/>
      <c r="JPO33" s="36"/>
      <c r="JPP33" s="36"/>
      <c r="JPS33" s="36"/>
      <c r="JPT33" s="36"/>
      <c r="JPW33" s="36"/>
      <c r="JPX33" s="36"/>
      <c r="JQA33" s="36"/>
      <c r="JQB33" s="36"/>
      <c r="JQE33" s="36"/>
      <c r="JQF33" s="36"/>
      <c r="JQI33" s="36"/>
      <c r="JQJ33" s="36"/>
      <c r="JQM33" s="36"/>
      <c r="JQN33" s="36"/>
      <c r="JQQ33" s="36"/>
      <c r="JQR33" s="36"/>
      <c r="JQU33" s="36"/>
      <c r="JQV33" s="36"/>
      <c r="JQY33" s="36"/>
      <c r="JQZ33" s="36"/>
      <c r="JRC33" s="36"/>
      <c r="JRD33" s="36"/>
      <c r="JRG33" s="36"/>
      <c r="JRH33" s="36"/>
      <c r="JRK33" s="36"/>
      <c r="JRL33" s="36"/>
      <c r="JRO33" s="36"/>
      <c r="JRP33" s="36"/>
      <c r="JRS33" s="36"/>
      <c r="JRT33" s="36"/>
      <c r="JRW33" s="36"/>
      <c r="JRX33" s="36"/>
      <c r="JSA33" s="36"/>
      <c r="JSB33" s="36"/>
      <c r="JSE33" s="36"/>
      <c r="JSF33" s="36"/>
      <c r="JSI33" s="36"/>
      <c r="JSJ33" s="36"/>
      <c r="JSM33" s="36"/>
      <c r="JSN33" s="36"/>
      <c r="JSQ33" s="36"/>
      <c r="JSR33" s="36"/>
      <c r="JSU33" s="36"/>
      <c r="JSV33" s="36"/>
      <c r="JSY33" s="36"/>
      <c r="JSZ33" s="36"/>
      <c r="JTC33" s="36"/>
      <c r="JTD33" s="36"/>
      <c r="JTG33" s="36"/>
      <c r="JTH33" s="36"/>
      <c r="JTK33" s="36"/>
      <c r="JTL33" s="36"/>
      <c r="JTO33" s="36"/>
      <c r="JTP33" s="36"/>
      <c r="JTS33" s="36"/>
      <c r="JTT33" s="36"/>
      <c r="JTW33" s="36"/>
      <c r="JTX33" s="36"/>
      <c r="JUA33" s="36"/>
      <c r="JUB33" s="36"/>
      <c r="JUE33" s="36"/>
      <c r="JUF33" s="36"/>
      <c r="JUI33" s="36"/>
      <c r="JUJ33" s="36"/>
      <c r="JUM33" s="36"/>
      <c r="JUN33" s="36"/>
      <c r="JUQ33" s="36"/>
      <c r="JUR33" s="36"/>
      <c r="JUU33" s="36"/>
      <c r="JUV33" s="36"/>
      <c r="JUY33" s="36"/>
      <c r="JUZ33" s="36"/>
      <c r="JVC33" s="36"/>
      <c r="JVD33" s="36"/>
      <c r="JVG33" s="36"/>
      <c r="JVH33" s="36"/>
      <c r="JVK33" s="36"/>
      <c r="JVL33" s="36"/>
      <c r="JVO33" s="36"/>
      <c r="JVP33" s="36"/>
      <c r="JVS33" s="36"/>
      <c r="JVT33" s="36"/>
      <c r="JVW33" s="36"/>
      <c r="JVX33" s="36"/>
      <c r="JWA33" s="36"/>
      <c r="JWB33" s="36"/>
      <c r="JWE33" s="36"/>
      <c r="JWF33" s="36"/>
      <c r="JWI33" s="36"/>
      <c r="JWJ33" s="36"/>
      <c r="JWM33" s="36"/>
      <c r="JWN33" s="36"/>
      <c r="JWQ33" s="36"/>
      <c r="JWR33" s="36"/>
      <c r="JWU33" s="36"/>
      <c r="JWV33" s="36"/>
      <c r="JWY33" s="36"/>
      <c r="JWZ33" s="36"/>
      <c r="JXC33" s="36"/>
      <c r="JXD33" s="36"/>
      <c r="JXG33" s="36"/>
      <c r="JXH33" s="36"/>
      <c r="JXK33" s="36"/>
      <c r="JXL33" s="36"/>
      <c r="JXO33" s="36"/>
      <c r="JXP33" s="36"/>
      <c r="JXS33" s="36"/>
      <c r="JXT33" s="36"/>
      <c r="JXW33" s="36"/>
      <c r="JXX33" s="36"/>
      <c r="JYA33" s="36"/>
      <c r="JYB33" s="36"/>
      <c r="JYE33" s="36"/>
      <c r="JYF33" s="36"/>
      <c r="JYI33" s="36"/>
      <c r="JYJ33" s="36"/>
      <c r="JYM33" s="36"/>
      <c r="JYN33" s="36"/>
      <c r="JYQ33" s="36"/>
      <c r="JYR33" s="36"/>
      <c r="JYU33" s="36"/>
      <c r="JYV33" s="36"/>
      <c r="JYY33" s="36"/>
      <c r="JYZ33" s="36"/>
      <c r="JZC33" s="36"/>
      <c r="JZD33" s="36"/>
      <c r="JZG33" s="36"/>
      <c r="JZH33" s="36"/>
      <c r="JZK33" s="36"/>
      <c r="JZL33" s="36"/>
      <c r="JZO33" s="36"/>
      <c r="JZP33" s="36"/>
      <c r="JZS33" s="36"/>
      <c r="JZT33" s="36"/>
      <c r="JZW33" s="36"/>
      <c r="JZX33" s="36"/>
      <c r="KAA33" s="36"/>
      <c r="KAB33" s="36"/>
      <c r="KAE33" s="36"/>
      <c r="KAF33" s="36"/>
      <c r="KAI33" s="36"/>
      <c r="KAJ33" s="36"/>
      <c r="KAM33" s="36"/>
      <c r="KAN33" s="36"/>
      <c r="KAQ33" s="36"/>
      <c r="KAR33" s="36"/>
      <c r="KAU33" s="36"/>
      <c r="KAV33" s="36"/>
      <c r="KAY33" s="36"/>
      <c r="KAZ33" s="36"/>
      <c r="KBC33" s="36"/>
      <c r="KBD33" s="36"/>
      <c r="KBG33" s="36"/>
      <c r="KBH33" s="36"/>
      <c r="KBK33" s="36"/>
      <c r="KBL33" s="36"/>
      <c r="KBO33" s="36"/>
      <c r="KBP33" s="36"/>
      <c r="KBS33" s="36"/>
      <c r="KBT33" s="36"/>
      <c r="KBW33" s="36"/>
      <c r="KBX33" s="36"/>
      <c r="KCA33" s="36"/>
      <c r="KCB33" s="36"/>
      <c r="KCE33" s="36"/>
      <c r="KCF33" s="36"/>
      <c r="KCI33" s="36"/>
      <c r="KCJ33" s="36"/>
      <c r="KCM33" s="36"/>
      <c r="KCN33" s="36"/>
      <c r="KCQ33" s="36"/>
      <c r="KCR33" s="36"/>
      <c r="KCU33" s="36"/>
      <c r="KCV33" s="36"/>
      <c r="KCY33" s="36"/>
      <c r="KCZ33" s="36"/>
      <c r="KDC33" s="36"/>
      <c r="KDD33" s="36"/>
      <c r="KDG33" s="36"/>
      <c r="KDH33" s="36"/>
      <c r="KDK33" s="36"/>
      <c r="KDL33" s="36"/>
      <c r="KDO33" s="36"/>
      <c r="KDP33" s="36"/>
      <c r="KDS33" s="36"/>
      <c r="KDT33" s="36"/>
      <c r="KDW33" s="36"/>
      <c r="KDX33" s="36"/>
      <c r="KEA33" s="36"/>
      <c r="KEB33" s="36"/>
      <c r="KEE33" s="36"/>
      <c r="KEF33" s="36"/>
      <c r="KEI33" s="36"/>
      <c r="KEJ33" s="36"/>
      <c r="KEM33" s="36"/>
      <c r="KEN33" s="36"/>
      <c r="KEQ33" s="36"/>
      <c r="KER33" s="36"/>
      <c r="KEU33" s="36"/>
      <c r="KEV33" s="36"/>
      <c r="KEY33" s="36"/>
      <c r="KEZ33" s="36"/>
      <c r="KFC33" s="36"/>
      <c r="KFD33" s="36"/>
      <c r="KFG33" s="36"/>
      <c r="KFH33" s="36"/>
      <c r="KFK33" s="36"/>
      <c r="KFL33" s="36"/>
      <c r="KFO33" s="36"/>
      <c r="KFP33" s="36"/>
      <c r="KFS33" s="36"/>
      <c r="KFT33" s="36"/>
      <c r="KFW33" s="36"/>
      <c r="KFX33" s="36"/>
      <c r="KGA33" s="36"/>
      <c r="KGB33" s="36"/>
      <c r="KGE33" s="36"/>
      <c r="KGF33" s="36"/>
      <c r="KGI33" s="36"/>
      <c r="KGJ33" s="36"/>
      <c r="KGM33" s="36"/>
      <c r="KGN33" s="36"/>
      <c r="KGQ33" s="36"/>
      <c r="KGR33" s="36"/>
      <c r="KGU33" s="36"/>
      <c r="KGV33" s="36"/>
      <c r="KGY33" s="36"/>
      <c r="KGZ33" s="36"/>
      <c r="KHC33" s="36"/>
      <c r="KHD33" s="36"/>
      <c r="KHG33" s="36"/>
      <c r="KHH33" s="36"/>
      <c r="KHK33" s="36"/>
      <c r="KHL33" s="36"/>
      <c r="KHO33" s="36"/>
      <c r="KHP33" s="36"/>
      <c r="KHS33" s="36"/>
      <c r="KHT33" s="36"/>
      <c r="KHW33" s="36"/>
      <c r="KHX33" s="36"/>
      <c r="KIA33" s="36"/>
      <c r="KIB33" s="36"/>
      <c r="KIE33" s="36"/>
      <c r="KIF33" s="36"/>
      <c r="KII33" s="36"/>
      <c r="KIJ33" s="36"/>
      <c r="KIM33" s="36"/>
      <c r="KIN33" s="36"/>
      <c r="KIQ33" s="36"/>
      <c r="KIR33" s="36"/>
      <c r="KIU33" s="36"/>
      <c r="KIV33" s="36"/>
      <c r="KIY33" s="36"/>
      <c r="KIZ33" s="36"/>
      <c r="KJC33" s="36"/>
      <c r="KJD33" s="36"/>
      <c r="KJG33" s="36"/>
      <c r="KJH33" s="36"/>
      <c r="KJK33" s="36"/>
      <c r="KJL33" s="36"/>
      <c r="KJO33" s="36"/>
      <c r="KJP33" s="36"/>
      <c r="KJS33" s="36"/>
      <c r="KJT33" s="36"/>
      <c r="KJW33" s="36"/>
      <c r="KJX33" s="36"/>
      <c r="KKA33" s="36"/>
      <c r="KKB33" s="36"/>
      <c r="KKE33" s="36"/>
      <c r="KKF33" s="36"/>
      <c r="KKI33" s="36"/>
      <c r="KKJ33" s="36"/>
      <c r="KKM33" s="36"/>
      <c r="KKN33" s="36"/>
      <c r="KKQ33" s="36"/>
      <c r="KKR33" s="36"/>
      <c r="KKU33" s="36"/>
      <c r="KKV33" s="36"/>
      <c r="KKY33" s="36"/>
      <c r="KKZ33" s="36"/>
      <c r="KLC33" s="36"/>
      <c r="KLD33" s="36"/>
      <c r="KLG33" s="36"/>
      <c r="KLH33" s="36"/>
      <c r="KLK33" s="36"/>
      <c r="KLL33" s="36"/>
      <c r="KLO33" s="36"/>
      <c r="KLP33" s="36"/>
      <c r="KLS33" s="36"/>
      <c r="KLT33" s="36"/>
      <c r="KLW33" s="36"/>
      <c r="KLX33" s="36"/>
      <c r="KMA33" s="36"/>
      <c r="KMB33" s="36"/>
      <c r="KME33" s="36"/>
      <c r="KMF33" s="36"/>
      <c r="KMI33" s="36"/>
      <c r="KMJ33" s="36"/>
      <c r="KMM33" s="36"/>
      <c r="KMN33" s="36"/>
      <c r="KMQ33" s="36"/>
      <c r="KMR33" s="36"/>
      <c r="KMU33" s="36"/>
      <c r="KMV33" s="36"/>
      <c r="KMY33" s="36"/>
      <c r="KMZ33" s="36"/>
      <c r="KNC33" s="36"/>
      <c r="KND33" s="36"/>
      <c r="KNG33" s="36"/>
      <c r="KNH33" s="36"/>
      <c r="KNK33" s="36"/>
      <c r="KNL33" s="36"/>
      <c r="KNO33" s="36"/>
      <c r="KNP33" s="36"/>
      <c r="KNS33" s="36"/>
      <c r="KNT33" s="36"/>
      <c r="KNW33" s="36"/>
      <c r="KNX33" s="36"/>
      <c r="KOA33" s="36"/>
      <c r="KOB33" s="36"/>
      <c r="KOE33" s="36"/>
      <c r="KOF33" s="36"/>
      <c r="KOI33" s="36"/>
      <c r="KOJ33" s="36"/>
      <c r="KOM33" s="36"/>
      <c r="KON33" s="36"/>
      <c r="KOQ33" s="36"/>
      <c r="KOR33" s="36"/>
      <c r="KOU33" s="36"/>
      <c r="KOV33" s="36"/>
      <c r="KOY33" s="36"/>
      <c r="KOZ33" s="36"/>
      <c r="KPC33" s="36"/>
      <c r="KPD33" s="36"/>
      <c r="KPG33" s="36"/>
      <c r="KPH33" s="36"/>
      <c r="KPK33" s="36"/>
      <c r="KPL33" s="36"/>
      <c r="KPO33" s="36"/>
      <c r="KPP33" s="36"/>
      <c r="KPS33" s="36"/>
      <c r="KPT33" s="36"/>
      <c r="KPW33" s="36"/>
      <c r="KPX33" s="36"/>
      <c r="KQA33" s="36"/>
      <c r="KQB33" s="36"/>
      <c r="KQE33" s="36"/>
      <c r="KQF33" s="36"/>
      <c r="KQI33" s="36"/>
      <c r="KQJ33" s="36"/>
      <c r="KQM33" s="36"/>
      <c r="KQN33" s="36"/>
      <c r="KQQ33" s="36"/>
      <c r="KQR33" s="36"/>
      <c r="KQU33" s="36"/>
      <c r="KQV33" s="36"/>
      <c r="KQY33" s="36"/>
      <c r="KQZ33" s="36"/>
      <c r="KRC33" s="36"/>
      <c r="KRD33" s="36"/>
      <c r="KRG33" s="36"/>
      <c r="KRH33" s="36"/>
      <c r="KRK33" s="36"/>
      <c r="KRL33" s="36"/>
      <c r="KRO33" s="36"/>
      <c r="KRP33" s="36"/>
      <c r="KRS33" s="36"/>
      <c r="KRT33" s="36"/>
      <c r="KRW33" s="36"/>
      <c r="KRX33" s="36"/>
      <c r="KSA33" s="36"/>
      <c r="KSB33" s="36"/>
      <c r="KSE33" s="36"/>
      <c r="KSF33" s="36"/>
      <c r="KSI33" s="36"/>
      <c r="KSJ33" s="36"/>
      <c r="KSM33" s="36"/>
      <c r="KSN33" s="36"/>
      <c r="KSQ33" s="36"/>
      <c r="KSR33" s="36"/>
      <c r="KSU33" s="36"/>
      <c r="KSV33" s="36"/>
      <c r="KSY33" s="36"/>
      <c r="KSZ33" s="36"/>
      <c r="KTC33" s="36"/>
      <c r="KTD33" s="36"/>
      <c r="KTG33" s="36"/>
      <c r="KTH33" s="36"/>
      <c r="KTK33" s="36"/>
      <c r="KTL33" s="36"/>
      <c r="KTO33" s="36"/>
      <c r="KTP33" s="36"/>
      <c r="KTS33" s="36"/>
      <c r="KTT33" s="36"/>
      <c r="KTW33" s="36"/>
      <c r="KTX33" s="36"/>
      <c r="KUA33" s="36"/>
      <c r="KUB33" s="36"/>
      <c r="KUE33" s="36"/>
      <c r="KUF33" s="36"/>
      <c r="KUI33" s="36"/>
      <c r="KUJ33" s="36"/>
      <c r="KUM33" s="36"/>
      <c r="KUN33" s="36"/>
      <c r="KUQ33" s="36"/>
      <c r="KUR33" s="36"/>
      <c r="KUU33" s="36"/>
      <c r="KUV33" s="36"/>
      <c r="KUY33" s="36"/>
      <c r="KUZ33" s="36"/>
      <c r="KVC33" s="36"/>
      <c r="KVD33" s="36"/>
      <c r="KVG33" s="36"/>
      <c r="KVH33" s="36"/>
      <c r="KVK33" s="36"/>
      <c r="KVL33" s="36"/>
      <c r="KVO33" s="36"/>
      <c r="KVP33" s="36"/>
      <c r="KVS33" s="36"/>
      <c r="KVT33" s="36"/>
      <c r="KVW33" s="36"/>
      <c r="KVX33" s="36"/>
      <c r="KWA33" s="36"/>
      <c r="KWB33" s="36"/>
      <c r="KWE33" s="36"/>
      <c r="KWF33" s="36"/>
      <c r="KWI33" s="36"/>
      <c r="KWJ33" s="36"/>
      <c r="KWM33" s="36"/>
      <c r="KWN33" s="36"/>
      <c r="KWQ33" s="36"/>
      <c r="KWR33" s="36"/>
      <c r="KWU33" s="36"/>
      <c r="KWV33" s="36"/>
      <c r="KWY33" s="36"/>
      <c r="KWZ33" s="36"/>
      <c r="KXC33" s="36"/>
      <c r="KXD33" s="36"/>
      <c r="KXG33" s="36"/>
      <c r="KXH33" s="36"/>
      <c r="KXK33" s="36"/>
      <c r="KXL33" s="36"/>
      <c r="KXO33" s="36"/>
      <c r="KXP33" s="36"/>
      <c r="KXS33" s="36"/>
      <c r="KXT33" s="36"/>
      <c r="KXW33" s="36"/>
      <c r="KXX33" s="36"/>
      <c r="KYA33" s="36"/>
      <c r="KYB33" s="36"/>
      <c r="KYE33" s="36"/>
      <c r="KYF33" s="36"/>
      <c r="KYI33" s="36"/>
      <c r="KYJ33" s="36"/>
      <c r="KYM33" s="36"/>
      <c r="KYN33" s="36"/>
      <c r="KYQ33" s="36"/>
      <c r="KYR33" s="36"/>
      <c r="KYU33" s="36"/>
      <c r="KYV33" s="36"/>
      <c r="KYY33" s="36"/>
      <c r="KYZ33" s="36"/>
      <c r="KZC33" s="36"/>
      <c r="KZD33" s="36"/>
      <c r="KZG33" s="36"/>
      <c r="KZH33" s="36"/>
      <c r="KZK33" s="36"/>
      <c r="KZL33" s="36"/>
      <c r="KZO33" s="36"/>
      <c r="KZP33" s="36"/>
      <c r="KZS33" s="36"/>
      <c r="KZT33" s="36"/>
      <c r="KZW33" s="36"/>
      <c r="KZX33" s="36"/>
      <c r="LAA33" s="36"/>
      <c r="LAB33" s="36"/>
      <c r="LAE33" s="36"/>
      <c r="LAF33" s="36"/>
      <c r="LAI33" s="36"/>
      <c r="LAJ33" s="36"/>
      <c r="LAM33" s="36"/>
      <c r="LAN33" s="36"/>
      <c r="LAQ33" s="36"/>
      <c r="LAR33" s="36"/>
      <c r="LAU33" s="36"/>
      <c r="LAV33" s="36"/>
      <c r="LAY33" s="36"/>
      <c r="LAZ33" s="36"/>
      <c r="LBC33" s="36"/>
      <c r="LBD33" s="36"/>
      <c r="LBG33" s="36"/>
      <c r="LBH33" s="36"/>
      <c r="LBK33" s="36"/>
      <c r="LBL33" s="36"/>
      <c r="LBO33" s="36"/>
      <c r="LBP33" s="36"/>
      <c r="LBS33" s="36"/>
      <c r="LBT33" s="36"/>
      <c r="LBW33" s="36"/>
      <c r="LBX33" s="36"/>
      <c r="LCA33" s="36"/>
      <c r="LCB33" s="36"/>
      <c r="LCE33" s="36"/>
      <c r="LCF33" s="36"/>
      <c r="LCI33" s="36"/>
      <c r="LCJ33" s="36"/>
      <c r="LCM33" s="36"/>
      <c r="LCN33" s="36"/>
      <c r="LCQ33" s="36"/>
      <c r="LCR33" s="36"/>
      <c r="LCU33" s="36"/>
      <c r="LCV33" s="36"/>
      <c r="LCY33" s="36"/>
      <c r="LCZ33" s="36"/>
      <c r="LDC33" s="36"/>
      <c r="LDD33" s="36"/>
      <c r="LDG33" s="36"/>
      <c r="LDH33" s="36"/>
      <c r="LDK33" s="36"/>
      <c r="LDL33" s="36"/>
      <c r="LDO33" s="36"/>
      <c r="LDP33" s="36"/>
      <c r="LDS33" s="36"/>
      <c r="LDT33" s="36"/>
      <c r="LDW33" s="36"/>
      <c r="LDX33" s="36"/>
      <c r="LEA33" s="36"/>
      <c r="LEB33" s="36"/>
      <c r="LEE33" s="36"/>
      <c r="LEF33" s="36"/>
      <c r="LEI33" s="36"/>
      <c r="LEJ33" s="36"/>
      <c r="LEM33" s="36"/>
      <c r="LEN33" s="36"/>
      <c r="LEQ33" s="36"/>
      <c r="LER33" s="36"/>
      <c r="LEU33" s="36"/>
      <c r="LEV33" s="36"/>
      <c r="LEY33" s="36"/>
      <c r="LEZ33" s="36"/>
      <c r="LFC33" s="36"/>
      <c r="LFD33" s="36"/>
      <c r="LFG33" s="36"/>
      <c r="LFH33" s="36"/>
      <c r="LFK33" s="36"/>
      <c r="LFL33" s="36"/>
      <c r="LFO33" s="36"/>
      <c r="LFP33" s="36"/>
      <c r="LFS33" s="36"/>
      <c r="LFT33" s="36"/>
      <c r="LFW33" s="36"/>
      <c r="LFX33" s="36"/>
      <c r="LGA33" s="36"/>
      <c r="LGB33" s="36"/>
      <c r="LGE33" s="36"/>
      <c r="LGF33" s="36"/>
      <c r="LGI33" s="36"/>
      <c r="LGJ33" s="36"/>
      <c r="LGM33" s="36"/>
      <c r="LGN33" s="36"/>
      <c r="LGQ33" s="36"/>
      <c r="LGR33" s="36"/>
      <c r="LGU33" s="36"/>
      <c r="LGV33" s="36"/>
      <c r="LGY33" s="36"/>
      <c r="LGZ33" s="36"/>
      <c r="LHC33" s="36"/>
      <c r="LHD33" s="36"/>
      <c r="LHG33" s="36"/>
      <c r="LHH33" s="36"/>
      <c r="LHK33" s="36"/>
      <c r="LHL33" s="36"/>
      <c r="LHO33" s="36"/>
      <c r="LHP33" s="36"/>
      <c r="LHS33" s="36"/>
      <c r="LHT33" s="36"/>
      <c r="LHW33" s="36"/>
      <c r="LHX33" s="36"/>
      <c r="LIA33" s="36"/>
      <c r="LIB33" s="36"/>
      <c r="LIE33" s="36"/>
      <c r="LIF33" s="36"/>
      <c r="LII33" s="36"/>
      <c r="LIJ33" s="36"/>
      <c r="LIM33" s="36"/>
      <c r="LIN33" s="36"/>
      <c r="LIQ33" s="36"/>
      <c r="LIR33" s="36"/>
      <c r="LIU33" s="36"/>
      <c r="LIV33" s="36"/>
      <c r="LIY33" s="36"/>
      <c r="LIZ33" s="36"/>
      <c r="LJC33" s="36"/>
      <c r="LJD33" s="36"/>
      <c r="LJG33" s="36"/>
      <c r="LJH33" s="36"/>
      <c r="LJK33" s="36"/>
      <c r="LJL33" s="36"/>
      <c r="LJO33" s="36"/>
      <c r="LJP33" s="36"/>
      <c r="LJS33" s="36"/>
      <c r="LJT33" s="36"/>
      <c r="LJW33" s="36"/>
      <c r="LJX33" s="36"/>
      <c r="LKA33" s="36"/>
      <c r="LKB33" s="36"/>
      <c r="LKE33" s="36"/>
      <c r="LKF33" s="36"/>
      <c r="LKI33" s="36"/>
      <c r="LKJ33" s="36"/>
      <c r="LKM33" s="36"/>
      <c r="LKN33" s="36"/>
      <c r="LKQ33" s="36"/>
      <c r="LKR33" s="36"/>
      <c r="LKU33" s="36"/>
      <c r="LKV33" s="36"/>
      <c r="LKY33" s="36"/>
      <c r="LKZ33" s="36"/>
      <c r="LLC33" s="36"/>
      <c r="LLD33" s="36"/>
      <c r="LLG33" s="36"/>
      <c r="LLH33" s="36"/>
      <c r="LLK33" s="36"/>
      <c r="LLL33" s="36"/>
      <c r="LLO33" s="36"/>
      <c r="LLP33" s="36"/>
      <c r="LLS33" s="36"/>
      <c r="LLT33" s="36"/>
      <c r="LLW33" s="36"/>
      <c r="LLX33" s="36"/>
      <c r="LMA33" s="36"/>
      <c r="LMB33" s="36"/>
      <c r="LME33" s="36"/>
      <c r="LMF33" s="36"/>
      <c r="LMI33" s="36"/>
      <c r="LMJ33" s="36"/>
      <c r="LMM33" s="36"/>
      <c r="LMN33" s="36"/>
      <c r="LMQ33" s="36"/>
      <c r="LMR33" s="36"/>
      <c r="LMU33" s="36"/>
      <c r="LMV33" s="36"/>
      <c r="LMY33" s="36"/>
      <c r="LMZ33" s="36"/>
      <c r="LNC33" s="36"/>
      <c r="LND33" s="36"/>
      <c r="LNG33" s="36"/>
      <c r="LNH33" s="36"/>
      <c r="LNK33" s="36"/>
      <c r="LNL33" s="36"/>
      <c r="LNO33" s="36"/>
      <c r="LNP33" s="36"/>
      <c r="LNS33" s="36"/>
      <c r="LNT33" s="36"/>
      <c r="LNW33" s="36"/>
      <c r="LNX33" s="36"/>
      <c r="LOA33" s="36"/>
      <c r="LOB33" s="36"/>
      <c r="LOE33" s="36"/>
      <c r="LOF33" s="36"/>
      <c r="LOI33" s="36"/>
      <c r="LOJ33" s="36"/>
      <c r="LOM33" s="36"/>
      <c r="LON33" s="36"/>
      <c r="LOQ33" s="36"/>
      <c r="LOR33" s="36"/>
      <c r="LOU33" s="36"/>
      <c r="LOV33" s="36"/>
      <c r="LOY33" s="36"/>
      <c r="LOZ33" s="36"/>
      <c r="LPC33" s="36"/>
      <c r="LPD33" s="36"/>
      <c r="LPG33" s="36"/>
      <c r="LPH33" s="36"/>
      <c r="LPK33" s="36"/>
      <c r="LPL33" s="36"/>
      <c r="LPO33" s="36"/>
      <c r="LPP33" s="36"/>
      <c r="LPS33" s="36"/>
      <c r="LPT33" s="36"/>
      <c r="LPW33" s="36"/>
      <c r="LPX33" s="36"/>
      <c r="LQA33" s="36"/>
      <c r="LQB33" s="36"/>
      <c r="LQE33" s="36"/>
      <c r="LQF33" s="36"/>
      <c r="LQI33" s="36"/>
      <c r="LQJ33" s="36"/>
      <c r="LQM33" s="36"/>
      <c r="LQN33" s="36"/>
      <c r="LQQ33" s="36"/>
      <c r="LQR33" s="36"/>
      <c r="LQU33" s="36"/>
      <c r="LQV33" s="36"/>
      <c r="LQY33" s="36"/>
      <c r="LQZ33" s="36"/>
      <c r="LRC33" s="36"/>
      <c r="LRD33" s="36"/>
      <c r="LRG33" s="36"/>
      <c r="LRH33" s="36"/>
      <c r="LRK33" s="36"/>
      <c r="LRL33" s="36"/>
      <c r="LRO33" s="36"/>
      <c r="LRP33" s="36"/>
      <c r="LRS33" s="36"/>
      <c r="LRT33" s="36"/>
      <c r="LRW33" s="36"/>
      <c r="LRX33" s="36"/>
      <c r="LSA33" s="36"/>
      <c r="LSB33" s="36"/>
      <c r="LSE33" s="36"/>
      <c r="LSF33" s="36"/>
      <c r="LSI33" s="36"/>
      <c r="LSJ33" s="36"/>
      <c r="LSM33" s="36"/>
      <c r="LSN33" s="36"/>
      <c r="LSQ33" s="36"/>
      <c r="LSR33" s="36"/>
      <c r="LSU33" s="36"/>
      <c r="LSV33" s="36"/>
      <c r="LSY33" s="36"/>
      <c r="LSZ33" s="36"/>
      <c r="LTC33" s="36"/>
      <c r="LTD33" s="36"/>
      <c r="LTG33" s="36"/>
      <c r="LTH33" s="36"/>
      <c r="LTK33" s="36"/>
      <c r="LTL33" s="36"/>
      <c r="LTO33" s="36"/>
      <c r="LTP33" s="36"/>
      <c r="LTS33" s="36"/>
      <c r="LTT33" s="36"/>
      <c r="LTW33" s="36"/>
      <c r="LTX33" s="36"/>
      <c r="LUA33" s="36"/>
      <c r="LUB33" s="36"/>
      <c r="LUE33" s="36"/>
      <c r="LUF33" s="36"/>
      <c r="LUI33" s="36"/>
      <c r="LUJ33" s="36"/>
      <c r="LUM33" s="36"/>
      <c r="LUN33" s="36"/>
      <c r="LUQ33" s="36"/>
      <c r="LUR33" s="36"/>
      <c r="LUU33" s="36"/>
      <c r="LUV33" s="36"/>
      <c r="LUY33" s="36"/>
      <c r="LUZ33" s="36"/>
      <c r="LVC33" s="36"/>
      <c r="LVD33" s="36"/>
      <c r="LVG33" s="36"/>
      <c r="LVH33" s="36"/>
      <c r="LVK33" s="36"/>
      <c r="LVL33" s="36"/>
      <c r="LVO33" s="36"/>
      <c r="LVP33" s="36"/>
      <c r="LVS33" s="36"/>
      <c r="LVT33" s="36"/>
      <c r="LVW33" s="36"/>
      <c r="LVX33" s="36"/>
      <c r="LWA33" s="36"/>
      <c r="LWB33" s="36"/>
      <c r="LWE33" s="36"/>
      <c r="LWF33" s="36"/>
      <c r="LWI33" s="36"/>
      <c r="LWJ33" s="36"/>
      <c r="LWM33" s="36"/>
      <c r="LWN33" s="36"/>
      <c r="LWQ33" s="36"/>
      <c r="LWR33" s="36"/>
      <c r="LWU33" s="36"/>
      <c r="LWV33" s="36"/>
      <c r="LWY33" s="36"/>
      <c r="LWZ33" s="36"/>
      <c r="LXC33" s="36"/>
      <c r="LXD33" s="36"/>
      <c r="LXG33" s="36"/>
      <c r="LXH33" s="36"/>
      <c r="LXK33" s="36"/>
      <c r="LXL33" s="36"/>
      <c r="LXO33" s="36"/>
      <c r="LXP33" s="36"/>
      <c r="LXS33" s="36"/>
      <c r="LXT33" s="36"/>
      <c r="LXW33" s="36"/>
      <c r="LXX33" s="36"/>
      <c r="LYA33" s="36"/>
      <c r="LYB33" s="36"/>
      <c r="LYE33" s="36"/>
      <c r="LYF33" s="36"/>
      <c r="LYI33" s="36"/>
      <c r="LYJ33" s="36"/>
      <c r="LYM33" s="36"/>
      <c r="LYN33" s="36"/>
      <c r="LYQ33" s="36"/>
      <c r="LYR33" s="36"/>
      <c r="LYU33" s="36"/>
      <c r="LYV33" s="36"/>
      <c r="LYY33" s="36"/>
      <c r="LYZ33" s="36"/>
      <c r="LZC33" s="36"/>
      <c r="LZD33" s="36"/>
      <c r="LZG33" s="36"/>
      <c r="LZH33" s="36"/>
      <c r="LZK33" s="36"/>
      <c r="LZL33" s="36"/>
      <c r="LZO33" s="36"/>
      <c r="LZP33" s="36"/>
      <c r="LZS33" s="36"/>
      <c r="LZT33" s="36"/>
      <c r="LZW33" s="36"/>
      <c r="LZX33" s="36"/>
      <c r="MAA33" s="36"/>
      <c r="MAB33" s="36"/>
      <c r="MAE33" s="36"/>
      <c r="MAF33" s="36"/>
      <c r="MAI33" s="36"/>
      <c r="MAJ33" s="36"/>
      <c r="MAM33" s="36"/>
      <c r="MAN33" s="36"/>
      <c r="MAQ33" s="36"/>
      <c r="MAR33" s="36"/>
      <c r="MAU33" s="36"/>
      <c r="MAV33" s="36"/>
      <c r="MAY33" s="36"/>
      <c r="MAZ33" s="36"/>
      <c r="MBC33" s="36"/>
      <c r="MBD33" s="36"/>
      <c r="MBG33" s="36"/>
      <c r="MBH33" s="36"/>
      <c r="MBK33" s="36"/>
      <c r="MBL33" s="36"/>
      <c r="MBO33" s="36"/>
      <c r="MBP33" s="36"/>
      <c r="MBS33" s="36"/>
      <c r="MBT33" s="36"/>
      <c r="MBW33" s="36"/>
      <c r="MBX33" s="36"/>
      <c r="MCA33" s="36"/>
      <c r="MCB33" s="36"/>
      <c r="MCE33" s="36"/>
      <c r="MCF33" s="36"/>
      <c r="MCI33" s="36"/>
      <c r="MCJ33" s="36"/>
      <c r="MCM33" s="36"/>
      <c r="MCN33" s="36"/>
      <c r="MCQ33" s="36"/>
      <c r="MCR33" s="36"/>
      <c r="MCU33" s="36"/>
      <c r="MCV33" s="36"/>
      <c r="MCY33" s="36"/>
      <c r="MCZ33" s="36"/>
      <c r="MDC33" s="36"/>
      <c r="MDD33" s="36"/>
      <c r="MDG33" s="36"/>
      <c r="MDH33" s="36"/>
      <c r="MDK33" s="36"/>
      <c r="MDL33" s="36"/>
      <c r="MDO33" s="36"/>
      <c r="MDP33" s="36"/>
      <c r="MDS33" s="36"/>
      <c r="MDT33" s="36"/>
      <c r="MDW33" s="36"/>
      <c r="MDX33" s="36"/>
      <c r="MEA33" s="36"/>
      <c r="MEB33" s="36"/>
      <c r="MEE33" s="36"/>
      <c r="MEF33" s="36"/>
      <c r="MEI33" s="36"/>
      <c r="MEJ33" s="36"/>
      <c r="MEM33" s="36"/>
      <c r="MEN33" s="36"/>
      <c r="MEQ33" s="36"/>
      <c r="MER33" s="36"/>
      <c r="MEU33" s="36"/>
      <c r="MEV33" s="36"/>
      <c r="MEY33" s="36"/>
      <c r="MEZ33" s="36"/>
      <c r="MFC33" s="36"/>
      <c r="MFD33" s="36"/>
      <c r="MFG33" s="36"/>
      <c r="MFH33" s="36"/>
      <c r="MFK33" s="36"/>
      <c r="MFL33" s="36"/>
      <c r="MFO33" s="36"/>
      <c r="MFP33" s="36"/>
      <c r="MFS33" s="36"/>
      <c r="MFT33" s="36"/>
      <c r="MFW33" s="36"/>
      <c r="MFX33" s="36"/>
      <c r="MGA33" s="36"/>
      <c r="MGB33" s="36"/>
      <c r="MGE33" s="36"/>
      <c r="MGF33" s="36"/>
      <c r="MGI33" s="36"/>
      <c r="MGJ33" s="36"/>
      <c r="MGM33" s="36"/>
      <c r="MGN33" s="36"/>
      <c r="MGQ33" s="36"/>
      <c r="MGR33" s="36"/>
      <c r="MGU33" s="36"/>
      <c r="MGV33" s="36"/>
      <c r="MGY33" s="36"/>
      <c r="MGZ33" s="36"/>
      <c r="MHC33" s="36"/>
      <c r="MHD33" s="36"/>
      <c r="MHG33" s="36"/>
      <c r="MHH33" s="36"/>
      <c r="MHK33" s="36"/>
      <c r="MHL33" s="36"/>
      <c r="MHO33" s="36"/>
      <c r="MHP33" s="36"/>
      <c r="MHS33" s="36"/>
      <c r="MHT33" s="36"/>
      <c r="MHW33" s="36"/>
      <c r="MHX33" s="36"/>
      <c r="MIA33" s="36"/>
      <c r="MIB33" s="36"/>
      <c r="MIE33" s="36"/>
      <c r="MIF33" s="36"/>
      <c r="MII33" s="36"/>
      <c r="MIJ33" s="36"/>
      <c r="MIM33" s="36"/>
      <c r="MIN33" s="36"/>
      <c r="MIQ33" s="36"/>
      <c r="MIR33" s="36"/>
      <c r="MIU33" s="36"/>
      <c r="MIV33" s="36"/>
      <c r="MIY33" s="36"/>
      <c r="MIZ33" s="36"/>
      <c r="MJC33" s="36"/>
      <c r="MJD33" s="36"/>
      <c r="MJG33" s="36"/>
      <c r="MJH33" s="36"/>
      <c r="MJK33" s="36"/>
      <c r="MJL33" s="36"/>
      <c r="MJO33" s="36"/>
      <c r="MJP33" s="36"/>
      <c r="MJS33" s="36"/>
      <c r="MJT33" s="36"/>
      <c r="MJW33" s="36"/>
      <c r="MJX33" s="36"/>
      <c r="MKA33" s="36"/>
      <c r="MKB33" s="36"/>
      <c r="MKE33" s="36"/>
      <c r="MKF33" s="36"/>
      <c r="MKI33" s="36"/>
      <c r="MKJ33" s="36"/>
      <c r="MKM33" s="36"/>
      <c r="MKN33" s="36"/>
      <c r="MKQ33" s="36"/>
      <c r="MKR33" s="36"/>
      <c r="MKU33" s="36"/>
      <c r="MKV33" s="36"/>
      <c r="MKY33" s="36"/>
      <c r="MKZ33" s="36"/>
      <c r="MLC33" s="36"/>
      <c r="MLD33" s="36"/>
      <c r="MLG33" s="36"/>
      <c r="MLH33" s="36"/>
      <c r="MLK33" s="36"/>
      <c r="MLL33" s="36"/>
      <c r="MLO33" s="36"/>
      <c r="MLP33" s="36"/>
      <c r="MLS33" s="36"/>
      <c r="MLT33" s="36"/>
      <c r="MLW33" s="36"/>
      <c r="MLX33" s="36"/>
      <c r="MMA33" s="36"/>
      <c r="MMB33" s="36"/>
      <c r="MME33" s="36"/>
      <c r="MMF33" s="36"/>
      <c r="MMI33" s="36"/>
      <c r="MMJ33" s="36"/>
      <c r="MMM33" s="36"/>
      <c r="MMN33" s="36"/>
      <c r="MMQ33" s="36"/>
      <c r="MMR33" s="36"/>
      <c r="MMU33" s="36"/>
      <c r="MMV33" s="36"/>
      <c r="MMY33" s="36"/>
      <c r="MMZ33" s="36"/>
      <c r="MNC33" s="36"/>
      <c r="MND33" s="36"/>
      <c r="MNG33" s="36"/>
      <c r="MNH33" s="36"/>
      <c r="MNK33" s="36"/>
      <c r="MNL33" s="36"/>
      <c r="MNO33" s="36"/>
      <c r="MNP33" s="36"/>
      <c r="MNS33" s="36"/>
      <c r="MNT33" s="36"/>
      <c r="MNW33" s="36"/>
      <c r="MNX33" s="36"/>
      <c r="MOA33" s="36"/>
      <c r="MOB33" s="36"/>
      <c r="MOE33" s="36"/>
      <c r="MOF33" s="36"/>
      <c r="MOI33" s="36"/>
      <c r="MOJ33" s="36"/>
      <c r="MOM33" s="36"/>
      <c r="MON33" s="36"/>
      <c r="MOQ33" s="36"/>
      <c r="MOR33" s="36"/>
      <c r="MOU33" s="36"/>
      <c r="MOV33" s="36"/>
      <c r="MOY33" s="36"/>
      <c r="MOZ33" s="36"/>
      <c r="MPC33" s="36"/>
      <c r="MPD33" s="36"/>
      <c r="MPG33" s="36"/>
      <c r="MPH33" s="36"/>
      <c r="MPK33" s="36"/>
      <c r="MPL33" s="36"/>
      <c r="MPO33" s="36"/>
      <c r="MPP33" s="36"/>
      <c r="MPS33" s="36"/>
      <c r="MPT33" s="36"/>
      <c r="MPW33" s="36"/>
      <c r="MPX33" s="36"/>
      <c r="MQA33" s="36"/>
      <c r="MQB33" s="36"/>
      <c r="MQE33" s="36"/>
      <c r="MQF33" s="36"/>
      <c r="MQI33" s="36"/>
      <c r="MQJ33" s="36"/>
      <c r="MQM33" s="36"/>
      <c r="MQN33" s="36"/>
      <c r="MQQ33" s="36"/>
      <c r="MQR33" s="36"/>
      <c r="MQU33" s="36"/>
      <c r="MQV33" s="36"/>
      <c r="MQY33" s="36"/>
      <c r="MQZ33" s="36"/>
      <c r="MRC33" s="36"/>
      <c r="MRD33" s="36"/>
      <c r="MRG33" s="36"/>
      <c r="MRH33" s="36"/>
      <c r="MRK33" s="36"/>
      <c r="MRL33" s="36"/>
      <c r="MRO33" s="36"/>
      <c r="MRP33" s="36"/>
      <c r="MRS33" s="36"/>
      <c r="MRT33" s="36"/>
      <c r="MRW33" s="36"/>
      <c r="MRX33" s="36"/>
      <c r="MSA33" s="36"/>
      <c r="MSB33" s="36"/>
      <c r="MSE33" s="36"/>
      <c r="MSF33" s="36"/>
      <c r="MSI33" s="36"/>
      <c r="MSJ33" s="36"/>
      <c r="MSM33" s="36"/>
      <c r="MSN33" s="36"/>
      <c r="MSQ33" s="36"/>
      <c r="MSR33" s="36"/>
      <c r="MSU33" s="36"/>
      <c r="MSV33" s="36"/>
      <c r="MSY33" s="36"/>
      <c r="MSZ33" s="36"/>
      <c r="MTC33" s="36"/>
      <c r="MTD33" s="36"/>
      <c r="MTG33" s="36"/>
      <c r="MTH33" s="36"/>
      <c r="MTK33" s="36"/>
      <c r="MTL33" s="36"/>
      <c r="MTO33" s="36"/>
      <c r="MTP33" s="36"/>
      <c r="MTS33" s="36"/>
      <c r="MTT33" s="36"/>
      <c r="MTW33" s="36"/>
      <c r="MTX33" s="36"/>
      <c r="MUA33" s="36"/>
      <c r="MUB33" s="36"/>
      <c r="MUE33" s="36"/>
      <c r="MUF33" s="36"/>
      <c r="MUI33" s="36"/>
      <c r="MUJ33" s="36"/>
      <c r="MUM33" s="36"/>
      <c r="MUN33" s="36"/>
      <c r="MUQ33" s="36"/>
      <c r="MUR33" s="36"/>
      <c r="MUU33" s="36"/>
      <c r="MUV33" s="36"/>
      <c r="MUY33" s="36"/>
      <c r="MUZ33" s="36"/>
      <c r="MVC33" s="36"/>
      <c r="MVD33" s="36"/>
      <c r="MVG33" s="36"/>
      <c r="MVH33" s="36"/>
      <c r="MVK33" s="36"/>
      <c r="MVL33" s="36"/>
      <c r="MVO33" s="36"/>
      <c r="MVP33" s="36"/>
      <c r="MVS33" s="36"/>
      <c r="MVT33" s="36"/>
      <c r="MVW33" s="36"/>
      <c r="MVX33" s="36"/>
      <c r="MWA33" s="36"/>
      <c r="MWB33" s="36"/>
      <c r="MWE33" s="36"/>
      <c r="MWF33" s="36"/>
      <c r="MWI33" s="36"/>
      <c r="MWJ33" s="36"/>
      <c r="MWM33" s="36"/>
      <c r="MWN33" s="36"/>
      <c r="MWQ33" s="36"/>
      <c r="MWR33" s="36"/>
      <c r="MWU33" s="36"/>
      <c r="MWV33" s="36"/>
      <c r="MWY33" s="36"/>
      <c r="MWZ33" s="36"/>
      <c r="MXC33" s="36"/>
      <c r="MXD33" s="36"/>
      <c r="MXG33" s="36"/>
      <c r="MXH33" s="36"/>
      <c r="MXK33" s="36"/>
      <c r="MXL33" s="36"/>
      <c r="MXO33" s="36"/>
      <c r="MXP33" s="36"/>
      <c r="MXS33" s="36"/>
      <c r="MXT33" s="36"/>
      <c r="MXW33" s="36"/>
      <c r="MXX33" s="36"/>
      <c r="MYA33" s="36"/>
      <c r="MYB33" s="36"/>
      <c r="MYE33" s="36"/>
      <c r="MYF33" s="36"/>
      <c r="MYI33" s="36"/>
      <c r="MYJ33" s="36"/>
      <c r="MYM33" s="36"/>
      <c r="MYN33" s="36"/>
      <c r="MYQ33" s="36"/>
      <c r="MYR33" s="36"/>
      <c r="MYU33" s="36"/>
      <c r="MYV33" s="36"/>
      <c r="MYY33" s="36"/>
      <c r="MYZ33" s="36"/>
      <c r="MZC33" s="36"/>
      <c r="MZD33" s="36"/>
      <c r="MZG33" s="36"/>
      <c r="MZH33" s="36"/>
      <c r="MZK33" s="36"/>
      <c r="MZL33" s="36"/>
      <c r="MZO33" s="36"/>
      <c r="MZP33" s="36"/>
      <c r="MZS33" s="36"/>
      <c r="MZT33" s="36"/>
      <c r="MZW33" s="36"/>
      <c r="MZX33" s="36"/>
      <c r="NAA33" s="36"/>
      <c r="NAB33" s="36"/>
      <c r="NAE33" s="36"/>
      <c r="NAF33" s="36"/>
      <c r="NAI33" s="36"/>
      <c r="NAJ33" s="36"/>
      <c r="NAM33" s="36"/>
      <c r="NAN33" s="36"/>
      <c r="NAQ33" s="36"/>
      <c r="NAR33" s="36"/>
      <c r="NAU33" s="36"/>
      <c r="NAV33" s="36"/>
      <c r="NAY33" s="36"/>
      <c r="NAZ33" s="36"/>
      <c r="NBC33" s="36"/>
      <c r="NBD33" s="36"/>
      <c r="NBG33" s="36"/>
      <c r="NBH33" s="36"/>
      <c r="NBK33" s="36"/>
      <c r="NBL33" s="36"/>
      <c r="NBO33" s="36"/>
      <c r="NBP33" s="36"/>
      <c r="NBS33" s="36"/>
      <c r="NBT33" s="36"/>
      <c r="NBW33" s="36"/>
      <c r="NBX33" s="36"/>
      <c r="NCA33" s="36"/>
      <c r="NCB33" s="36"/>
      <c r="NCE33" s="36"/>
      <c r="NCF33" s="36"/>
      <c r="NCI33" s="36"/>
      <c r="NCJ33" s="36"/>
      <c r="NCM33" s="36"/>
      <c r="NCN33" s="36"/>
      <c r="NCQ33" s="36"/>
      <c r="NCR33" s="36"/>
      <c r="NCU33" s="36"/>
      <c r="NCV33" s="36"/>
      <c r="NCY33" s="36"/>
      <c r="NCZ33" s="36"/>
      <c r="NDC33" s="36"/>
      <c r="NDD33" s="36"/>
      <c r="NDG33" s="36"/>
      <c r="NDH33" s="36"/>
      <c r="NDK33" s="36"/>
      <c r="NDL33" s="36"/>
      <c r="NDO33" s="36"/>
      <c r="NDP33" s="36"/>
      <c r="NDS33" s="36"/>
      <c r="NDT33" s="36"/>
      <c r="NDW33" s="36"/>
      <c r="NDX33" s="36"/>
      <c r="NEA33" s="36"/>
      <c r="NEB33" s="36"/>
      <c r="NEE33" s="36"/>
      <c r="NEF33" s="36"/>
      <c r="NEI33" s="36"/>
      <c r="NEJ33" s="36"/>
      <c r="NEM33" s="36"/>
      <c r="NEN33" s="36"/>
      <c r="NEQ33" s="36"/>
      <c r="NER33" s="36"/>
      <c r="NEU33" s="36"/>
      <c r="NEV33" s="36"/>
      <c r="NEY33" s="36"/>
      <c r="NEZ33" s="36"/>
      <c r="NFC33" s="36"/>
      <c r="NFD33" s="36"/>
      <c r="NFG33" s="36"/>
      <c r="NFH33" s="36"/>
      <c r="NFK33" s="36"/>
      <c r="NFL33" s="36"/>
      <c r="NFO33" s="36"/>
      <c r="NFP33" s="36"/>
      <c r="NFS33" s="36"/>
      <c r="NFT33" s="36"/>
      <c r="NFW33" s="36"/>
      <c r="NFX33" s="36"/>
      <c r="NGA33" s="36"/>
      <c r="NGB33" s="36"/>
      <c r="NGE33" s="36"/>
      <c r="NGF33" s="36"/>
      <c r="NGI33" s="36"/>
      <c r="NGJ33" s="36"/>
      <c r="NGM33" s="36"/>
      <c r="NGN33" s="36"/>
      <c r="NGQ33" s="36"/>
      <c r="NGR33" s="36"/>
      <c r="NGU33" s="36"/>
      <c r="NGV33" s="36"/>
      <c r="NGY33" s="36"/>
      <c r="NGZ33" s="36"/>
      <c r="NHC33" s="36"/>
      <c r="NHD33" s="36"/>
      <c r="NHG33" s="36"/>
      <c r="NHH33" s="36"/>
      <c r="NHK33" s="36"/>
      <c r="NHL33" s="36"/>
      <c r="NHO33" s="36"/>
      <c r="NHP33" s="36"/>
      <c r="NHS33" s="36"/>
      <c r="NHT33" s="36"/>
      <c r="NHW33" s="36"/>
      <c r="NHX33" s="36"/>
      <c r="NIA33" s="36"/>
      <c r="NIB33" s="36"/>
      <c r="NIE33" s="36"/>
      <c r="NIF33" s="36"/>
      <c r="NII33" s="36"/>
      <c r="NIJ33" s="36"/>
      <c r="NIM33" s="36"/>
      <c r="NIN33" s="36"/>
      <c r="NIQ33" s="36"/>
      <c r="NIR33" s="36"/>
      <c r="NIU33" s="36"/>
      <c r="NIV33" s="36"/>
      <c r="NIY33" s="36"/>
      <c r="NIZ33" s="36"/>
      <c r="NJC33" s="36"/>
      <c r="NJD33" s="36"/>
      <c r="NJG33" s="36"/>
      <c r="NJH33" s="36"/>
      <c r="NJK33" s="36"/>
      <c r="NJL33" s="36"/>
      <c r="NJO33" s="36"/>
      <c r="NJP33" s="36"/>
      <c r="NJS33" s="36"/>
      <c r="NJT33" s="36"/>
      <c r="NJW33" s="36"/>
      <c r="NJX33" s="36"/>
      <c r="NKA33" s="36"/>
      <c r="NKB33" s="36"/>
      <c r="NKE33" s="36"/>
      <c r="NKF33" s="36"/>
      <c r="NKI33" s="36"/>
      <c r="NKJ33" s="36"/>
      <c r="NKM33" s="36"/>
      <c r="NKN33" s="36"/>
      <c r="NKQ33" s="36"/>
      <c r="NKR33" s="36"/>
      <c r="NKU33" s="36"/>
      <c r="NKV33" s="36"/>
      <c r="NKY33" s="36"/>
      <c r="NKZ33" s="36"/>
      <c r="NLC33" s="36"/>
      <c r="NLD33" s="36"/>
      <c r="NLG33" s="36"/>
      <c r="NLH33" s="36"/>
      <c r="NLK33" s="36"/>
      <c r="NLL33" s="36"/>
      <c r="NLO33" s="36"/>
      <c r="NLP33" s="36"/>
      <c r="NLS33" s="36"/>
      <c r="NLT33" s="36"/>
      <c r="NLW33" s="36"/>
      <c r="NLX33" s="36"/>
      <c r="NMA33" s="36"/>
      <c r="NMB33" s="36"/>
      <c r="NME33" s="36"/>
      <c r="NMF33" s="36"/>
      <c r="NMI33" s="36"/>
      <c r="NMJ33" s="36"/>
      <c r="NMM33" s="36"/>
      <c r="NMN33" s="36"/>
      <c r="NMQ33" s="36"/>
      <c r="NMR33" s="36"/>
      <c r="NMU33" s="36"/>
      <c r="NMV33" s="36"/>
      <c r="NMY33" s="36"/>
      <c r="NMZ33" s="36"/>
      <c r="NNC33" s="36"/>
      <c r="NND33" s="36"/>
      <c r="NNG33" s="36"/>
      <c r="NNH33" s="36"/>
      <c r="NNK33" s="36"/>
      <c r="NNL33" s="36"/>
      <c r="NNO33" s="36"/>
      <c r="NNP33" s="36"/>
      <c r="NNS33" s="36"/>
      <c r="NNT33" s="36"/>
      <c r="NNW33" s="36"/>
      <c r="NNX33" s="36"/>
      <c r="NOA33" s="36"/>
      <c r="NOB33" s="36"/>
      <c r="NOE33" s="36"/>
      <c r="NOF33" s="36"/>
      <c r="NOI33" s="36"/>
      <c r="NOJ33" s="36"/>
      <c r="NOM33" s="36"/>
      <c r="NON33" s="36"/>
      <c r="NOQ33" s="36"/>
      <c r="NOR33" s="36"/>
      <c r="NOU33" s="36"/>
      <c r="NOV33" s="36"/>
      <c r="NOY33" s="36"/>
      <c r="NOZ33" s="36"/>
      <c r="NPC33" s="36"/>
      <c r="NPD33" s="36"/>
      <c r="NPG33" s="36"/>
      <c r="NPH33" s="36"/>
      <c r="NPK33" s="36"/>
      <c r="NPL33" s="36"/>
      <c r="NPO33" s="36"/>
      <c r="NPP33" s="36"/>
      <c r="NPS33" s="36"/>
      <c r="NPT33" s="36"/>
      <c r="NPW33" s="36"/>
      <c r="NPX33" s="36"/>
      <c r="NQA33" s="36"/>
      <c r="NQB33" s="36"/>
      <c r="NQE33" s="36"/>
      <c r="NQF33" s="36"/>
      <c r="NQI33" s="36"/>
      <c r="NQJ33" s="36"/>
      <c r="NQM33" s="36"/>
      <c r="NQN33" s="36"/>
      <c r="NQQ33" s="36"/>
      <c r="NQR33" s="36"/>
      <c r="NQU33" s="36"/>
      <c r="NQV33" s="36"/>
      <c r="NQY33" s="36"/>
      <c r="NQZ33" s="36"/>
      <c r="NRC33" s="36"/>
      <c r="NRD33" s="36"/>
      <c r="NRG33" s="36"/>
      <c r="NRH33" s="36"/>
      <c r="NRK33" s="36"/>
      <c r="NRL33" s="36"/>
      <c r="NRO33" s="36"/>
      <c r="NRP33" s="36"/>
      <c r="NRS33" s="36"/>
      <c r="NRT33" s="36"/>
      <c r="NRW33" s="36"/>
      <c r="NRX33" s="36"/>
      <c r="NSA33" s="36"/>
      <c r="NSB33" s="36"/>
      <c r="NSE33" s="36"/>
      <c r="NSF33" s="36"/>
      <c r="NSI33" s="36"/>
      <c r="NSJ33" s="36"/>
      <c r="NSM33" s="36"/>
      <c r="NSN33" s="36"/>
      <c r="NSQ33" s="36"/>
      <c r="NSR33" s="36"/>
      <c r="NSU33" s="36"/>
      <c r="NSV33" s="36"/>
      <c r="NSY33" s="36"/>
      <c r="NSZ33" s="36"/>
      <c r="NTC33" s="36"/>
      <c r="NTD33" s="36"/>
      <c r="NTG33" s="36"/>
      <c r="NTH33" s="36"/>
      <c r="NTK33" s="36"/>
      <c r="NTL33" s="36"/>
      <c r="NTO33" s="36"/>
      <c r="NTP33" s="36"/>
      <c r="NTS33" s="36"/>
      <c r="NTT33" s="36"/>
      <c r="NTW33" s="36"/>
      <c r="NTX33" s="36"/>
      <c r="NUA33" s="36"/>
      <c r="NUB33" s="36"/>
      <c r="NUE33" s="36"/>
      <c r="NUF33" s="36"/>
      <c r="NUI33" s="36"/>
      <c r="NUJ33" s="36"/>
      <c r="NUM33" s="36"/>
      <c r="NUN33" s="36"/>
      <c r="NUQ33" s="36"/>
      <c r="NUR33" s="36"/>
      <c r="NUU33" s="36"/>
      <c r="NUV33" s="36"/>
      <c r="NUY33" s="36"/>
      <c r="NUZ33" s="36"/>
      <c r="NVC33" s="36"/>
      <c r="NVD33" s="36"/>
      <c r="NVG33" s="36"/>
      <c r="NVH33" s="36"/>
      <c r="NVK33" s="36"/>
      <c r="NVL33" s="36"/>
      <c r="NVO33" s="36"/>
      <c r="NVP33" s="36"/>
      <c r="NVS33" s="36"/>
      <c r="NVT33" s="36"/>
      <c r="NVW33" s="36"/>
      <c r="NVX33" s="36"/>
      <c r="NWA33" s="36"/>
      <c r="NWB33" s="36"/>
      <c r="NWE33" s="36"/>
      <c r="NWF33" s="36"/>
      <c r="NWI33" s="36"/>
      <c r="NWJ33" s="36"/>
      <c r="NWM33" s="36"/>
      <c r="NWN33" s="36"/>
      <c r="NWQ33" s="36"/>
      <c r="NWR33" s="36"/>
      <c r="NWU33" s="36"/>
      <c r="NWV33" s="36"/>
      <c r="NWY33" s="36"/>
      <c r="NWZ33" s="36"/>
      <c r="NXC33" s="36"/>
      <c r="NXD33" s="36"/>
      <c r="NXG33" s="36"/>
      <c r="NXH33" s="36"/>
      <c r="NXK33" s="36"/>
      <c r="NXL33" s="36"/>
      <c r="NXO33" s="36"/>
      <c r="NXP33" s="36"/>
      <c r="NXS33" s="36"/>
      <c r="NXT33" s="36"/>
      <c r="NXW33" s="36"/>
      <c r="NXX33" s="36"/>
      <c r="NYA33" s="36"/>
      <c r="NYB33" s="36"/>
      <c r="NYE33" s="36"/>
      <c r="NYF33" s="36"/>
      <c r="NYI33" s="36"/>
      <c r="NYJ33" s="36"/>
      <c r="NYM33" s="36"/>
      <c r="NYN33" s="36"/>
      <c r="NYQ33" s="36"/>
      <c r="NYR33" s="36"/>
      <c r="NYU33" s="36"/>
      <c r="NYV33" s="36"/>
      <c r="NYY33" s="36"/>
      <c r="NYZ33" s="36"/>
      <c r="NZC33" s="36"/>
      <c r="NZD33" s="36"/>
      <c r="NZG33" s="36"/>
      <c r="NZH33" s="36"/>
      <c r="NZK33" s="36"/>
      <c r="NZL33" s="36"/>
      <c r="NZO33" s="36"/>
      <c r="NZP33" s="36"/>
      <c r="NZS33" s="36"/>
      <c r="NZT33" s="36"/>
      <c r="NZW33" s="36"/>
      <c r="NZX33" s="36"/>
      <c r="OAA33" s="36"/>
      <c r="OAB33" s="36"/>
      <c r="OAE33" s="36"/>
      <c r="OAF33" s="36"/>
      <c r="OAI33" s="36"/>
      <c r="OAJ33" s="36"/>
      <c r="OAM33" s="36"/>
      <c r="OAN33" s="36"/>
      <c r="OAQ33" s="36"/>
      <c r="OAR33" s="36"/>
      <c r="OAU33" s="36"/>
      <c r="OAV33" s="36"/>
      <c r="OAY33" s="36"/>
      <c r="OAZ33" s="36"/>
      <c r="OBC33" s="36"/>
      <c r="OBD33" s="36"/>
      <c r="OBG33" s="36"/>
      <c r="OBH33" s="36"/>
      <c r="OBK33" s="36"/>
      <c r="OBL33" s="36"/>
      <c r="OBO33" s="36"/>
      <c r="OBP33" s="36"/>
      <c r="OBS33" s="36"/>
      <c r="OBT33" s="36"/>
      <c r="OBW33" s="36"/>
      <c r="OBX33" s="36"/>
      <c r="OCA33" s="36"/>
      <c r="OCB33" s="36"/>
      <c r="OCE33" s="36"/>
      <c r="OCF33" s="36"/>
      <c r="OCI33" s="36"/>
      <c r="OCJ33" s="36"/>
      <c r="OCM33" s="36"/>
      <c r="OCN33" s="36"/>
      <c r="OCQ33" s="36"/>
      <c r="OCR33" s="36"/>
      <c r="OCU33" s="36"/>
      <c r="OCV33" s="36"/>
      <c r="OCY33" s="36"/>
      <c r="OCZ33" s="36"/>
      <c r="ODC33" s="36"/>
      <c r="ODD33" s="36"/>
      <c r="ODG33" s="36"/>
      <c r="ODH33" s="36"/>
      <c r="ODK33" s="36"/>
      <c r="ODL33" s="36"/>
      <c r="ODO33" s="36"/>
      <c r="ODP33" s="36"/>
      <c r="ODS33" s="36"/>
      <c r="ODT33" s="36"/>
      <c r="ODW33" s="36"/>
      <c r="ODX33" s="36"/>
      <c r="OEA33" s="36"/>
      <c r="OEB33" s="36"/>
      <c r="OEE33" s="36"/>
      <c r="OEF33" s="36"/>
      <c r="OEI33" s="36"/>
      <c r="OEJ33" s="36"/>
      <c r="OEM33" s="36"/>
      <c r="OEN33" s="36"/>
      <c r="OEQ33" s="36"/>
      <c r="OER33" s="36"/>
      <c r="OEU33" s="36"/>
      <c r="OEV33" s="36"/>
      <c r="OEY33" s="36"/>
      <c r="OEZ33" s="36"/>
      <c r="OFC33" s="36"/>
      <c r="OFD33" s="36"/>
      <c r="OFG33" s="36"/>
      <c r="OFH33" s="36"/>
      <c r="OFK33" s="36"/>
      <c r="OFL33" s="36"/>
      <c r="OFO33" s="36"/>
      <c r="OFP33" s="36"/>
      <c r="OFS33" s="36"/>
      <c r="OFT33" s="36"/>
      <c r="OFW33" s="36"/>
      <c r="OFX33" s="36"/>
      <c r="OGA33" s="36"/>
      <c r="OGB33" s="36"/>
      <c r="OGE33" s="36"/>
      <c r="OGF33" s="36"/>
      <c r="OGI33" s="36"/>
      <c r="OGJ33" s="36"/>
      <c r="OGM33" s="36"/>
      <c r="OGN33" s="36"/>
      <c r="OGQ33" s="36"/>
      <c r="OGR33" s="36"/>
      <c r="OGU33" s="36"/>
      <c r="OGV33" s="36"/>
      <c r="OGY33" s="36"/>
      <c r="OGZ33" s="36"/>
      <c r="OHC33" s="36"/>
      <c r="OHD33" s="36"/>
      <c r="OHG33" s="36"/>
      <c r="OHH33" s="36"/>
      <c r="OHK33" s="36"/>
      <c r="OHL33" s="36"/>
      <c r="OHO33" s="36"/>
      <c r="OHP33" s="36"/>
      <c r="OHS33" s="36"/>
      <c r="OHT33" s="36"/>
      <c r="OHW33" s="36"/>
      <c r="OHX33" s="36"/>
      <c r="OIA33" s="36"/>
      <c r="OIB33" s="36"/>
      <c r="OIE33" s="36"/>
      <c r="OIF33" s="36"/>
      <c r="OII33" s="36"/>
      <c r="OIJ33" s="36"/>
      <c r="OIM33" s="36"/>
      <c r="OIN33" s="36"/>
      <c r="OIQ33" s="36"/>
      <c r="OIR33" s="36"/>
      <c r="OIU33" s="36"/>
      <c r="OIV33" s="36"/>
      <c r="OIY33" s="36"/>
      <c r="OIZ33" s="36"/>
      <c r="OJC33" s="36"/>
      <c r="OJD33" s="36"/>
      <c r="OJG33" s="36"/>
      <c r="OJH33" s="36"/>
      <c r="OJK33" s="36"/>
      <c r="OJL33" s="36"/>
      <c r="OJO33" s="36"/>
      <c r="OJP33" s="36"/>
      <c r="OJS33" s="36"/>
      <c r="OJT33" s="36"/>
      <c r="OJW33" s="36"/>
      <c r="OJX33" s="36"/>
      <c r="OKA33" s="36"/>
      <c r="OKB33" s="36"/>
      <c r="OKE33" s="36"/>
      <c r="OKF33" s="36"/>
      <c r="OKI33" s="36"/>
      <c r="OKJ33" s="36"/>
      <c r="OKM33" s="36"/>
      <c r="OKN33" s="36"/>
      <c r="OKQ33" s="36"/>
      <c r="OKR33" s="36"/>
      <c r="OKU33" s="36"/>
      <c r="OKV33" s="36"/>
      <c r="OKY33" s="36"/>
      <c r="OKZ33" s="36"/>
      <c r="OLC33" s="36"/>
      <c r="OLD33" s="36"/>
      <c r="OLG33" s="36"/>
      <c r="OLH33" s="36"/>
      <c r="OLK33" s="36"/>
      <c r="OLL33" s="36"/>
      <c r="OLO33" s="36"/>
      <c r="OLP33" s="36"/>
      <c r="OLS33" s="36"/>
      <c r="OLT33" s="36"/>
      <c r="OLW33" s="36"/>
      <c r="OLX33" s="36"/>
      <c r="OMA33" s="36"/>
      <c r="OMB33" s="36"/>
      <c r="OME33" s="36"/>
      <c r="OMF33" s="36"/>
      <c r="OMI33" s="36"/>
      <c r="OMJ33" s="36"/>
      <c r="OMM33" s="36"/>
      <c r="OMN33" s="36"/>
      <c r="OMQ33" s="36"/>
      <c r="OMR33" s="36"/>
      <c r="OMU33" s="36"/>
      <c r="OMV33" s="36"/>
      <c r="OMY33" s="36"/>
      <c r="OMZ33" s="36"/>
      <c r="ONC33" s="36"/>
      <c r="OND33" s="36"/>
      <c r="ONG33" s="36"/>
      <c r="ONH33" s="36"/>
      <c r="ONK33" s="36"/>
      <c r="ONL33" s="36"/>
      <c r="ONO33" s="36"/>
      <c r="ONP33" s="36"/>
      <c r="ONS33" s="36"/>
      <c r="ONT33" s="36"/>
      <c r="ONW33" s="36"/>
      <c r="ONX33" s="36"/>
      <c r="OOA33" s="36"/>
      <c r="OOB33" s="36"/>
      <c r="OOE33" s="36"/>
      <c r="OOF33" s="36"/>
      <c r="OOI33" s="36"/>
      <c r="OOJ33" s="36"/>
      <c r="OOM33" s="36"/>
      <c r="OON33" s="36"/>
      <c r="OOQ33" s="36"/>
      <c r="OOR33" s="36"/>
      <c r="OOU33" s="36"/>
      <c r="OOV33" s="36"/>
      <c r="OOY33" s="36"/>
      <c r="OOZ33" s="36"/>
      <c r="OPC33" s="36"/>
      <c r="OPD33" s="36"/>
      <c r="OPG33" s="36"/>
      <c r="OPH33" s="36"/>
      <c r="OPK33" s="36"/>
      <c r="OPL33" s="36"/>
      <c r="OPO33" s="36"/>
      <c r="OPP33" s="36"/>
      <c r="OPS33" s="36"/>
      <c r="OPT33" s="36"/>
      <c r="OPW33" s="36"/>
      <c r="OPX33" s="36"/>
      <c r="OQA33" s="36"/>
      <c r="OQB33" s="36"/>
      <c r="OQE33" s="36"/>
      <c r="OQF33" s="36"/>
      <c r="OQI33" s="36"/>
      <c r="OQJ33" s="36"/>
      <c r="OQM33" s="36"/>
      <c r="OQN33" s="36"/>
      <c r="OQQ33" s="36"/>
      <c r="OQR33" s="36"/>
      <c r="OQU33" s="36"/>
      <c r="OQV33" s="36"/>
      <c r="OQY33" s="36"/>
      <c r="OQZ33" s="36"/>
      <c r="ORC33" s="36"/>
      <c r="ORD33" s="36"/>
      <c r="ORG33" s="36"/>
      <c r="ORH33" s="36"/>
      <c r="ORK33" s="36"/>
      <c r="ORL33" s="36"/>
      <c r="ORO33" s="36"/>
      <c r="ORP33" s="36"/>
      <c r="ORS33" s="36"/>
      <c r="ORT33" s="36"/>
      <c r="ORW33" s="36"/>
      <c r="ORX33" s="36"/>
      <c r="OSA33" s="36"/>
      <c r="OSB33" s="36"/>
      <c r="OSE33" s="36"/>
      <c r="OSF33" s="36"/>
      <c r="OSI33" s="36"/>
      <c r="OSJ33" s="36"/>
      <c r="OSM33" s="36"/>
      <c r="OSN33" s="36"/>
      <c r="OSQ33" s="36"/>
      <c r="OSR33" s="36"/>
      <c r="OSU33" s="36"/>
      <c r="OSV33" s="36"/>
      <c r="OSY33" s="36"/>
      <c r="OSZ33" s="36"/>
      <c r="OTC33" s="36"/>
      <c r="OTD33" s="36"/>
      <c r="OTG33" s="36"/>
      <c r="OTH33" s="36"/>
      <c r="OTK33" s="36"/>
      <c r="OTL33" s="36"/>
      <c r="OTO33" s="36"/>
      <c r="OTP33" s="36"/>
      <c r="OTS33" s="36"/>
      <c r="OTT33" s="36"/>
      <c r="OTW33" s="36"/>
      <c r="OTX33" s="36"/>
      <c r="OUA33" s="36"/>
      <c r="OUB33" s="36"/>
      <c r="OUE33" s="36"/>
      <c r="OUF33" s="36"/>
      <c r="OUI33" s="36"/>
      <c r="OUJ33" s="36"/>
      <c r="OUM33" s="36"/>
      <c r="OUN33" s="36"/>
      <c r="OUQ33" s="36"/>
      <c r="OUR33" s="36"/>
      <c r="OUU33" s="36"/>
      <c r="OUV33" s="36"/>
      <c r="OUY33" s="36"/>
      <c r="OUZ33" s="36"/>
      <c r="OVC33" s="36"/>
      <c r="OVD33" s="36"/>
      <c r="OVG33" s="36"/>
      <c r="OVH33" s="36"/>
      <c r="OVK33" s="36"/>
      <c r="OVL33" s="36"/>
      <c r="OVO33" s="36"/>
      <c r="OVP33" s="36"/>
      <c r="OVS33" s="36"/>
      <c r="OVT33" s="36"/>
      <c r="OVW33" s="36"/>
      <c r="OVX33" s="36"/>
      <c r="OWA33" s="36"/>
      <c r="OWB33" s="36"/>
      <c r="OWE33" s="36"/>
      <c r="OWF33" s="36"/>
      <c r="OWI33" s="36"/>
      <c r="OWJ33" s="36"/>
      <c r="OWM33" s="36"/>
      <c r="OWN33" s="36"/>
      <c r="OWQ33" s="36"/>
      <c r="OWR33" s="36"/>
      <c r="OWU33" s="36"/>
      <c r="OWV33" s="36"/>
      <c r="OWY33" s="36"/>
      <c r="OWZ33" s="36"/>
      <c r="OXC33" s="36"/>
      <c r="OXD33" s="36"/>
      <c r="OXG33" s="36"/>
      <c r="OXH33" s="36"/>
      <c r="OXK33" s="36"/>
      <c r="OXL33" s="36"/>
      <c r="OXO33" s="36"/>
      <c r="OXP33" s="36"/>
      <c r="OXS33" s="36"/>
      <c r="OXT33" s="36"/>
      <c r="OXW33" s="36"/>
      <c r="OXX33" s="36"/>
      <c r="OYA33" s="36"/>
      <c r="OYB33" s="36"/>
      <c r="OYE33" s="36"/>
      <c r="OYF33" s="36"/>
      <c r="OYI33" s="36"/>
      <c r="OYJ33" s="36"/>
      <c r="OYM33" s="36"/>
      <c r="OYN33" s="36"/>
      <c r="OYQ33" s="36"/>
      <c r="OYR33" s="36"/>
      <c r="OYU33" s="36"/>
      <c r="OYV33" s="36"/>
      <c r="OYY33" s="36"/>
      <c r="OYZ33" s="36"/>
      <c r="OZC33" s="36"/>
      <c r="OZD33" s="36"/>
      <c r="OZG33" s="36"/>
      <c r="OZH33" s="36"/>
      <c r="OZK33" s="36"/>
      <c r="OZL33" s="36"/>
      <c r="OZO33" s="36"/>
      <c r="OZP33" s="36"/>
      <c r="OZS33" s="36"/>
      <c r="OZT33" s="36"/>
      <c r="OZW33" s="36"/>
      <c r="OZX33" s="36"/>
      <c r="PAA33" s="36"/>
      <c r="PAB33" s="36"/>
      <c r="PAE33" s="36"/>
      <c r="PAF33" s="36"/>
      <c r="PAI33" s="36"/>
      <c r="PAJ33" s="36"/>
      <c r="PAM33" s="36"/>
      <c r="PAN33" s="36"/>
      <c r="PAQ33" s="36"/>
      <c r="PAR33" s="36"/>
      <c r="PAU33" s="36"/>
      <c r="PAV33" s="36"/>
      <c r="PAY33" s="36"/>
      <c r="PAZ33" s="36"/>
      <c r="PBC33" s="36"/>
      <c r="PBD33" s="36"/>
      <c r="PBG33" s="36"/>
      <c r="PBH33" s="36"/>
      <c r="PBK33" s="36"/>
      <c r="PBL33" s="36"/>
      <c r="PBO33" s="36"/>
      <c r="PBP33" s="36"/>
      <c r="PBS33" s="36"/>
      <c r="PBT33" s="36"/>
      <c r="PBW33" s="36"/>
      <c r="PBX33" s="36"/>
      <c r="PCA33" s="36"/>
      <c r="PCB33" s="36"/>
      <c r="PCE33" s="36"/>
      <c r="PCF33" s="36"/>
      <c r="PCI33" s="36"/>
      <c r="PCJ33" s="36"/>
      <c r="PCM33" s="36"/>
      <c r="PCN33" s="36"/>
      <c r="PCQ33" s="36"/>
      <c r="PCR33" s="36"/>
      <c r="PCU33" s="36"/>
      <c r="PCV33" s="36"/>
      <c r="PCY33" s="36"/>
      <c r="PCZ33" s="36"/>
      <c r="PDC33" s="36"/>
      <c r="PDD33" s="36"/>
      <c r="PDG33" s="36"/>
      <c r="PDH33" s="36"/>
      <c r="PDK33" s="36"/>
      <c r="PDL33" s="36"/>
      <c r="PDO33" s="36"/>
      <c r="PDP33" s="36"/>
      <c r="PDS33" s="36"/>
      <c r="PDT33" s="36"/>
      <c r="PDW33" s="36"/>
      <c r="PDX33" s="36"/>
      <c r="PEA33" s="36"/>
      <c r="PEB33" s="36"/>
      <c r="PEE33" s="36"/>
      <c r="PEF33" s="36"/>
      <c r="PEI33" s="36"/>
      <c r="PEJ33" s="36"/>
      <c r="PEM33" s="36"/>
      <c r="PEN33" s="36"/>
      <c r="PEQ33" s="36"/>
      <c r="PER33" s="36"/>
      <c r="PEU33" s="36"/>
      <c r="PEV33" s="36"/>
      <c r="PEY33" s="36"/>
      <c r="PEZ33" s="36"/>
      <c r="PFC33" s="36"/>
      <c r="PFD33" s="36"/>
      <c r="PFG33" s="36"/>
      <c r="PFH33" s="36"/>
      <c r="PFK33" s="36"/>
      <c r="PFL33" s="36"/>
      <c r="PFO33" s="36"/>
      <c r="PFP33" s="36"/>
      <c r="PFS33" s="36"/>
      <c r="PFT33" s="36"/>
      <c r="PFW33" s="36"/>
      <c r="PFX33" s="36"/>
      <c r="PGA33" s="36"/>
      <c r="PGB33" s="36"/>
      <c r="PGE33" s="36"/>
      <c r="PGF33" s="36"/>
      <c r="PGI33" s="36"/>
      <c r="PGJ33" s="36"/>
      <c r="PGM33" s="36"/>
      <c r="PGN33" s="36"/>
      <c r="PGQ33" s="36"/>
      <c r="PGR33" s="36"/>
      <c r="PGU33" s="36"/>
      <c r="PGV33" s="36"/>
      <c r="PGY33" s="36"/>
      <c r="PGZ33" s="36"/>
      <c r="PHC33" s="36"/>
      <c r="PHD33" s="36"/>
      <c r="PHG33" s="36"/>
      <c r="PHH33" s="36"/>
      <c r="PHK33" s="36"/>
      <c r="PHL33" s="36"/>
      <c r="PHO33" s="36"/>
      <c r="PHP33" s="36"/>
      <c r="PHS33" s="36"/>
      <c r="PHT33" s="36"/>
      <c r="PHW33" s="36"/>
      <c r="PHX33" s="36"/>
      <c r="PIA33" s="36"/>
      <c r="PIB33" s="36"/>
      <c r="PIE33" s="36"/>
      <c r="PIF33" s="36"/>
      <c r="PII33" s="36"/>
      <c r="PIJ33" s="36"/>
      <c r="PIM33" s="36"/>
      <c r="PIN33" s="36"/>
      <c r="PIQ33" s="36"/>
      <c r="PIR33" s="36"/>
      <c r="PIU33" s="36"/>
      <c r="PIV33" s="36"/>
      <c r="PIY33" s="36"/>
      <c r="PIZ33" s="36"/>
      <c r="PJC33" s="36"/>
      <c r="PJD33" s="36"/>
      <c r="PJG33" s="36"/>
      <c r="PJH33" s="36"/>
      <c r="PJK33" s="36"/>
      <c r="PJL33" s="36"/>
      <c r="PJO33" s="36"/>
      <c r="PJP33" s="36"/>
      <c r="PJS33" s="36"/>
      <c r="PJT33" s="36"/>
      <c r="PJW33" s="36"/>
      <c r="PJX33" s="36"/>
      <c r="PKA33" s="36"/>
      <c r="PKB33" s="36"/>
      <c r="PKE33" s="36"/>
      <c r="PKF33" s="36"/>
      <c r="PKI33" s="36"/>
      <c r="PKJ33" s="36"/>
      <c r="PKM33" s="36"/>
      <c r="PKN33" s="36"/>
      <c r="PKQ33" s="36"/>
      <c r="PKR33" s="36"/>
      <c r="PKU33" s="36"/>
      <c r="PKV33" s="36"/>
      <c r="PKY33" s="36"/>
      <c r="PKZ33" s="36"/>
      <c r="PLC33" s="36"/>
      <c r="PLD33" s="36"/>
      <c r="PLG33" s="36"/>
      <c r="PLH33" s="36"/>
      <c r="PLK33" s="36"/>
      <c r="PLL33" s="36"/>
      <c r="PLO33" s="36"/>
      <c r="PLP33" s="36"/>
      <c r="PLS33" s="36"/>
      <c r="PLT33" s="36"/>
      <c r="PLW33" s="36"/>
      <c r="PLX33" s="36"/>
      <c r="PMA33" s="36"/>
      <c r="PMB33" s="36"/>
      <c r="PME33" s="36"/>
      <c r="PMF33" s="36"/>
      <c r="PMI33" s="36"/>
      <c r="PMJ33" s="36"/>
      <c r="PMM33" s="36"/>
      <c r="PMN33" s="36"/>
      <c r="PMQ33" s="36"/>
      <c r="PMR33" s="36"/>
      <c r="PMU33" s="36"/>
      <c r="PMV33" s="36"/>
      <c r="PMY33" s="36"/>
      <c r="PMZ33" s="36"/>
      <c r="PNC33" s="36"/>
      <c r="PND33" s="36"/>
      <c r="PNG33" s="36"/>
      <c r="PNH33" s="36"/>
      <c r="PNK33" s="36"/>
      <c r="PNL33" s="36"/>
      <c r="PNO33" s="36"/>
      <c r="PNP33" s="36"/>
      <c r="PNS33" s="36"/>
      <c r="PNT33" s="36"/>
      <c r="PNW33" s="36"/>
      <c r="PNX33" s="36"/>
      <c r="POA33" s="36"/>
      <c r="POB33" s="36"/>
      <c r="POE33" s="36"/>
      <c r="POF33" s="36"/>
      <c r="POI33" s="36"/>
      <c r="POJ33" s="36"/>
      <c r="POM33" s="36"/>
      <c r="PON33" s="36"/>
      <c r="POQ33" s="36"/>
      <c r="POR33" s="36"/>
      <c r="POU33" s="36"/>
      <c r="POV33" s="36"/>
      <c r="POY33" s="36"/>
      <c r="POZ33" s="36"/>
      <c r="PPC33" s="36"/>
      <c r="PPD33" s="36"/>
      <c r="PPG33" s="36"/>
      <c r="PPH33" s="36"/>
      <c r="PPK33" s="36"/>
      <c r="PPL33" s="36"/>
      <c r="PPO33" s="36"/>
      <c r="PPP33" s="36"/>
      <c r="PPS33" s="36"/>
      <c r="PPT33" s="36"/>
      <c r="PPW33" s="36"/>
      <c r="PPX33" s="36"/>
      <c r="PQA33" s="36"/>
      <c r="PQB33" s="36"/>
      <c r="PQE33" s="36"/>
      <c r="PQF33" s="36"/>
      <c r="PQI33" s="36"/>
      <c r="PQJ33" s="36"/>
      <c r="PQM33" s="36"/>
      <c r="PQN33" s="36"/>
      <c r="PQQ33" s="36"/>
      <c r="PQR33" s="36"/>
      <c r="PQU33" s="36"/>
      <c r="PQV33" s="36"/>
      <c r="PQY33" s="36"/>
      <c r="PQZ33" s="36"/>
      <c r="PRC33" s="36"/>
      <c r="PRD33" s="36"/>
      <c r="PRG33" s="36"/>
      <c r="PRH33" s="36"/>
      <c r="PRK33" s="36"/>
      <c r="PRL33" s="36"/>
      <c r="PRO33" s="36"/>
      <c r="PRP33" s="36"/>
      <c r="PRS33" s="36"/>
      <c r="PRT33" s="36"/>
      <c r="PRW33" s="36"/>
      <c r="PRX33" s="36"/>
      <c r="PSA33" s="36"/>
      <c r="PSB33" s="36"/>
      <c r="PSE33" s="36"/>
      <c r="PSF33" s="36"/>
      <c r="PSI33" s="36"/>
      <c r="PSJ33" s="36"/>
      <c r="PSM33" s="36"/>
      <c r="PSN33" s="36"/>
      <c r="PSQ33" s="36"/>
      <c r="PSR33" s="36"/>
      <c r="PSU33" s="36"/>
      <c r="PSV33" s="36"/>
      <c r="PSY33" s="36"/>
      <c r="PSZ33" s="36"/>
      <c r="PTC33" s="36"/>
      <c r="PTD33" s="36"/>
      <c r="PTG33" s="36"/>
      <c r="PTH33" s="36"/>
      <c r="PTK33" s="36"/>
      <c r="PTL33" s="36"/>
      <c r="PTO33" s="36"/>
      <c r="PTP33" s="36"/>
      <c r="PTS33" s="36"/>
      <c r="PTT33" s="36"/>
      <c r="PTW33" s="36"/>
      <c r="PTX33" s="36"/>
      <c r="PUA33" s="36"/>
      <c r="PUB33" s="36"/>
      <c r="PUE33" s="36"/>
      <c r="PUF33" s="36"/>
      <c r="PUI33" s="36"/>
      <c r="PUJ33" s="36"/>
      <c r="PUM33" s="36"/>
      <c r="PUN33" s="36"/>
      <c r="PUQ33" s="36"/>
      <c r="PUR33" s="36"/>
      <c r="PUU33" s="36"/>
      <c r="PUV33" s="36"/>
      <c r="PUY33" s="36"/>
      <c r="PUZ33" s="36"/>
      <c r="PVC33" s="36"/>
      <c r="PVD33" s="36"/>
      <c r="PVG33" s="36"/>
      <c r="PVH33" s="36"/>
      <c r="PVK33" s="36"/>
      <c r="PVL33" s="36"/>
      <c r="PVO33" s="36"/>
      <c r="PVP33" s="36"/>
      <c r="PVS33" s="36"/>
      <c r="PVT33" s="36"/>
      <c r="PVW33" s="36"/>
      <c r="PVX33" s="36"/>
      <c r="PWA33" s="36"/>
      <c r="PWB33" s="36"/>
      <c r="PWE33" s="36"/>
      <c r="PWF33" s="36"/>
      <c r="PWI33" s="36"/>
      <c r="PWJ33" s="36"/>
      <c r="PWM33" s="36"/>
      <c r="PWN33" s="36"/>
      <c r="PWQ33" s="36"/>
      <c r="PWR33" s="36"/>
      <c r="PWU33" s="36"/>
      <c r="PWV33" s="36"/>
      <c r="PWY33" s="36"/>
      <c r="PWZ33" s="36"/>
      <c r="PXC33" s="36"/>
      <c r="PXD33" s="36"/>
      <c r="PXG33" s="36"/>
      <c r="PXH33" s="36"/>
      <c r="PXK33" s="36"/>
      <c r="PXL33" s="36"/>
      <c r="PXO33" s="36"/>
      <c r="PXP33" s="36"/>
      <c r="PXS33" s="36"/>
      <c r="PXT33" s="36"/>
      <c r="PXW33" s="36"/>
      <c r="PXX33" s="36"/>
      <c r="PYA33" s="36"/>
      <c r="PYB33" s="36"/>
      <c r="PYE33" s="36"/>
      <c r="PYF33" s="36"/>
      <c r="PYI33" s="36"/>
      <c r="PYJ33" s="36"/>
      <c r="PYM33" s="36"/>
      <c r="PYN33" s="36"/>
      <c r="PYQ33" s="36"/>
      <c r="PYR33" s="36"/>
      <c r="PYU33" s="36"/>
      <c r="PYV33" s="36"/>
      <c r="PYY33" s="36"/>
      <c r="PYZ33" s="36"/>
      <c r="PZC33" s="36"/>
      <c r="PZD33" s="36"/>
      <c r="PZG33" s="36"/>
      <c r="PZH33" s="36"/>
      <c r="PZK33" s="36"/>
      <c r="PZL33" s="36"/>
      <c r="PZO33" s="36"/>
      <c r="PZP33" s="36"/>
      <c r="PZS33" s="36"/>
      <c r="PZT33" s="36"/>
      <c r="PZW33" s="36"/>
      <c r="PZX33" s="36"/>
      <c r="QAA33" s="36"/>
      <c r="QAB33" s="36"/>
      <c r="QAE33" s="36"/>
      <c r="QAF33" s="36"/>
      <c r="QAI33" s="36"/>
      <c r="QAJ33" s="36"/>
      <c r="QAM33" s="36"/>
      <c r="QAN33" s="36"/>
      <c r="QAQ33" s="36"/>
      <c r="QAR33" s="36"/>
      <c r="QAU33" s="36"/>
      <c r="QAV33" s="36"/>
      <c r="QAY33" s="36"/>
      <c r="QAZ33" s="36"/>
      <c r="QBC33" s="36"/>
      <c r="QBD33" s="36"/>
      <c r="QBG33" s="36"/>
      <c r="QBH33" s="36"/>
      <c r="QBK33" s="36"/>
      <c r="QBL33" s="36"/>
      <c r="QBO33" s="36"/>
      <c r="QBP33" s="36"/>
      <c r="QBS33" s="36"/>
      <c r="QBT33" s="36"/>
      <c r="QBW33" s="36"/>
      <c r="QBX33" s="36"/>
      <c r="QCA33" s="36"/>
      <c r="QCB33" s="36"/>
      <c r="QCE33" s="36"/>
      <c r="QCF33" s="36"/>
      <c r="QCI33" s="36"/>
      <c r="QCJ33" s="36"/>
      <c r="QCM33" s="36"/>
      <c r="QCN33" s="36"/>
      <c r="QCQ33" s="36"/>
      <c r="QCR33" s="36"/>
      <c r="QCU33" s="36"/>
      <c r="QCV33" s="36"/>
      <c r="QCY33" s="36"/>
      <c r="QCZ33" s="36"/>
      <c r="QDC33" s="36"/>
      <c r="QDD33" s="36"/>
      <c r="QDG33" s="36"/>
      <c r="QDH33" s="36"/>
      <c r="QDK33" s="36"/>
      <c r="QDL33" s="36"/>
      <c r="QDO33" s="36"/>
      <c r="QDP33" s="36"/>
      <c r="QDS33" s="36"/>
      <c r="QDT33" s="36"/>
      <c r="QDW33" s="36"/>
      <c r="QDX33" s="36"/>
      <c r="QEA33" s="36"/>
      <c r="QEB33" s="36"/>
      <c r="QEE33" s="36"/>
      <c r="QEF33" s="36"/>
      <c r="QEI33" s="36"/>
      <c r="QEJ33" s="36"/>
      <c r="QEM33" s="36"/>
      <c r="QEN33" s="36"/>
      <c r="QEQ33" s="36"/>
      <c r="QER33" s="36"/>
      <c r="QEU33" s="36"/>
      <c r="QEV33" s="36"/>
      <c r="QEY33" s="36"/>
      <c r="QEZ33" s="36"/>
      <c r="QFC33" s="36"/>
      <c r="QFD33" s="36"/>
      <c r="QFG33" s="36"/>
      <c r="QFH33" s="36"/>
      <c r="QFK33" s="36"/>
      <c r="QFL33" s="36"/>
      <c r="QFO33" s="36"/>
      <c r="QFP33" s="36"/>
      <c r="QFS33" s="36"/>
      <c r="QFT33" s="36"/>
      <c r="QFW33" s="36"/>
      <c r="QFX33" s="36"/>
      <c r="QGA33" s="36"/>
      <c r="QGB33" s="36"/>
      <c r="QGE33" s="36"/>
      <c r="QGF33" s="36"/>
      <c r="QGI33" s="36"/>
      <c r="QGJ33" s="36"/>
      <c r="QGM33" s="36"/>
      <c r="QGN33" s="36"/>
      <c r="QGQ33" s="36"/>
      <c r="QGR33" s="36"/>
      <c r="QGU33" s="36"/>
      <c r="QGV33" s="36"/>
      <c r="QGY33" s="36"/>
      <c r="QGZ33" s="36"/>
      <c r="QHC33" s="36"/>
      <c r="QHD33" s="36"/>
      <c r="QHG33" s="36"/>
      <c r="QHH33" s="36"/>
      <c r="QHK33" s="36"/>
      <c r="QHL33" s="36"/>
      <c r="QHO33" s="36"/>
      <c r="QHP33" s="36"/>
      <c r="QHS33" s="36"/>
      <c r="QHT33" s="36"/>
      <c r="QHW33" s="36"/>
      <c r="QHX33" s="36"/>
      <c r="QIA33" s="36"/>
      <c r="QIB33" s="36"/>
      <c r="QIE33" s="36"/>
      <c r="QIF33" s="36"/>
      <c r="QII33" s="36"/>
      <c r="QIJ33" s="36"/>
      <c r="QIM33" s="36"/>
      <c r="QIN33" s="36"/>
      <c r="QIQ33" s="36"/>
      <c r="QIR33" s="36"/>
      <c r="QIU33" s="36"/>
      <c r="QIV33" s="36"/>
      <c r="QIY33" s="36"/>
      <c r="QIZ33" s="36"/>
      <c r="QJC33" s="36"/>
      <c r="QJD33" s="36"/>
      <c r="QJG33" s="36"/>
      <c r="QJH33" s="36"/>
      <c r="QJK33" s="36"/>
      <c r="QJL33" s="36"/>
      <c r="QJO33" s="36"/>
      <c r="QJP33" s="36"/>
      <c r="QJS33" s="36"/>
      <c r="QJT33" s="36"/>
      <c r="QJW33" s="36"/>
      <c r="QJX33" s="36"/>
      <c r="QKA33" s="36"/>
      <c r="QKB33" s="36"/>
      <c r="QKE33" s="36"/>
      <c r="QKF33" s="36"/>
      <c r="QKI33" s="36"/>
      <c r="QKJ33" s="36"/>
      <c r="QKM33" s="36"/>
      <c r="QKN33" s="36"/>
      <c r="QKQ33" s="36"/>
      <c r="QKR33" s="36"/>
      <c r="QKU33" s="36"/>
      <c r="QKV33" s="36"/>
      <c r="QKY33" s="36"/>
      <c r="QKZ33" s="36"/>
      <c r="QLC33" s="36"/>
      <c r="QLD33" s="36"/>
      <c r="QLG33" s="36"/>
      <c r="QLH33" s="36"/>
      <c r="QLK33" s="36"/>
      <c r="QLL33" s="36"/>
      <c r="QLO33" s="36"/>
      <c r="QLP33" s="36"/>
      <c r="QLS33" s="36"/>
      <c r="QLT33" s="36"/>
      <c r="QLW33" s="36"/>
      <c r="QLX33" s="36"/>
      <c r="QMA33" s="36"/>
      <c r="QMB33" s="36"/>
      <c r="QME33" s="36"/>
      <c r="QMF33" s="36"/>
      <c r="QMI33" s="36"/>
      <c r="QMJ33" s="36"/>
      <c r="QMM33" s="36"/>
      <c r="QMN33" s="36"/>
      <c r="QMQ33" s="36"/>
      <c r="QMR33" s="36"/>
      <c r="QMU33" s="36"/>
      <c r="QMV33" s="36"/>
      <c r="QMY33" s="36"/>
      <c r="QMZ33" s="36"/>
      <c r="QNC33" s="36"/>
      <c r="QND33" s="36"/>
      <c r="QNG33" s="36"/>
      <c r="QNH33" s="36"/>
      <c r="QNK33" s="36"/>
      <c r="QNL33" s="36"/>
      <c r="QNO33" s="36"/>
      <c r="QNP33" s="36"/>
      <c r="QNS33" s="36"/>
      <c r="QNT33" s="36"/>
      <c r="QNW33" s="36"/>
      <c r="QNX33" s="36"/>
      <c r="QOA33" s="36"/>
      <c r="QOB33" s="36"/>
      <c r="QOE33" s="36"/>
      <c r="QOF33" s="36"/>
      <c r="QOI33" s="36"/>
      <c r="QOJ33" s="36"/>
      <c r="QOM33" s="36"/>
      <c r="QON33" s="36"/>
      <c r="QOQ33" s="36"/>
      <c r="QOR33" s="36"/>
      <c r="QOU33" s="36"/>
      <c r="QOV33" s="36"/>
      <c r="QOY33" s="36"/>
      <c r="QOZ33" s="36"/>
      <c r="QPC33" s="36"/>
      <c r="QPD33" s="36"/>
      <c r="QPG33" s="36"/>
      <c r="QPH33" s="36"/>
      <c r="QPK33" s="36"/>
      <c r="QPL33" s="36"/>
      <c r="QPO33" s="36"/>
      <c r="QPP33" s="36"/>
      <c r="QPS33" s="36"/>
      <c r="QPT33" s="36"/>
      <c r="QPW33" s="36"/>
      <c r="QPX33" s="36"/>
      <c r="QQA33" s="36"/>
      <c r="QQB33" s="36"/>
      <c r="QQE33" s="36"/>
      <c r="QQF33" s="36"/>
      <c r="QQI33" s="36"/>
      <c r="QQJ33" s="36"/>
      <c r="QQM33" s="36"/>
      <c r="QQN33" s="36"/>
      <c r="QQQ33" s="36"/>
      <c r="QQR33" s="36"/>
      <c r="QQU33" s="36"/>
      <c r="QQV33" s="36"/>
      <c r="QQY33" s="36"/>
      <c r="QQZ33" s="36"/>
      <c r="QRC33" s="36"/>
      <c r="QRD33" s="36"/>
      <c r="QRG33" s="36"/>
      <c r="QRH33" s="36"/>
      <c r="QRK33" s="36"/>
      <c r="QRL33" s="36"/>
      <c r="QRO33" s="36"/>
      <c r="QRP33" s="36"/>
      <c r="QRS33" s="36"/>
      <c r="QRT33" s="36"/>
      <c r="QRW33" s="36"/>
      <c r="QRX33" s="36"/>
      <c r="QSA33" s="36"/>
      <c r="QSB33" s="36"/>
      <c r="QSE33" s="36"/>
      <c r="QSF33" s="36"/>
      <c r="QSI33" s="36"/>
      <c r="QSJ33" s="36"/>
      <c r="QSM33" s="36"/>
      <c r="QSN33" s="36"/>
      <c r="QSQ33" s="36"/>
      <c r="QSR33" s="36"/>
      <c r="QSU33" s="36"/>
      <c r="QSV33" s="36"/>
      <c r="QSY33" s="36"/>
      <c r="QSZ33" s="36"/>
      <c r="QTC33" s="36"/>
      <c r="QTD33" s="36"/>
      <c r="QTG33" s="36"/>
      <c r="QTH33" s="36"/>
      <c r="QTK33" s="36"/>
      <c r="QTL33" s="36"/>
      <c r="QTO33" s="36"/>
      <c r="QTP33" s="36"/>
      <c r="QTS33" s="36"/>
      <c r="QTT33" s="36"/>
      <c r="QTW33" s="36"/>
      <c r="QTX33" s="36"/>
      <c r="QUA33" s="36"/>
      <c r="QUB33" s="36"/>
      <c r="QUE33" s="36"/>
      <c r="QUF33" s="36"/>
      <c r="QUI33" s="36"/>
      <c r="QUJ33" s="36"/>
      <c r="QUM33" s="36"/>
      <c r="QUN33" s="36"/>
      <c r="QUQ33" s="36"/>
      <c r="QUR33" s="36"/>
      <c r="QUU33" s="36"/>
      <c r="QUV33" s="36"/>
      <c r="QUY33" s="36"/>
      <c r="QUZ33" s="36"/>
      <c r="QVC33" s="36"/>
      <c r="QVD33" s="36"/>
      <c r="QVG33" s="36"/>
      <c r="QVH33" s="36"/>
      <c r="QVK33" s="36"/>
      <c r="QVL33" s="36"/>
      <c r="QVO33" s="36"/>
      <c r="QVP33" s="36"/>
      <c r="QVS33" s="36"/>
      <c r="QVT33" s="36"/>
      <c r="QVW33" s="36"/>
      <c r="QVX33" s="36"/>
      <c r="QWA33" s="36"/>
      <c r="QWB33" s="36"/>
      <c r="QWE33" s="36"/>
      <c r="QWF33" s="36"/>
      <c r="QWI33" s="36"/>
      <c r="QWJ33" s="36"/>
      <c r="QWM33" s="36"/>
      <c r="QWN33" s="36"/>
      <c r="QWQ33" s="36"/>
      <c r="QWR33" s="36"/>
      <c r="QWU33" s="36"/>
      <c r="QWV33" s="36"/>
      <c r="QWY33" s="36"/>
      <c r="QWZ33" s="36"/>
      <c r="QXC33" s="36"/>
      <c r="QXD33" s="36"/>
      <c r="QXG33" s="36"/>
      <c r="QXH33" s="36"/>
      <c r="QXK33" s="36"/>
      <c r="QXL33" s="36"/>
      <c r="QXO33" s="36"/>
      <c r="QXP33" s="36"/>
      <c r="QXS33" s="36"/>
      <c r="QXT33" s="36"/>
      <c r="QXW33" s="36"/>
      <c r="QXX33" s="36"/>
      <c r="QYA33" s="36"/>
      <c r="QYB33" s="36"/>
      <c r="QYE33" s="36"/>
      <c r="QYF33" s="36"/>
      <c r="QYI33" s="36"/>
      <c r="QYJ33" s="36"/>
      <c r="QYM33" s="36"/>
      <c r="QYN33" s="36"/>
      <c r="QYQ33" s="36"/>
      <c r="QYR33" s="36"/>
      <c r="QYU33" s="36"/>
      <c r="QYV33" s="36"/>
      <c r="QYY33" s="36"/>
      <c r="QYZ33" s="36"/>
      <c r="QZC33" s="36"/>
      <c r="QZD33" s="36"/>
      <c r="QZG33" s="36"/>
      <c r="QZH33" s="36"/>
      <c r="QZK33" s="36"/>
      <c r="QZL33" s="36"/>
      <c r="QZO33" s="36"/>
      <c r="QZP33" s="36"/>
      <c r="QZS33" s="36"/>
      <c r="QZT33" s="36"/>
      <c r="QZW33" s="36"/>
      <c r="QZX33" s="36"/>
      <c r="RAA33" s="36"/>
      <c r="RAB33" s="36"/>
      <c r="RAE33" s="36"/>
      <c r="RAF33" s="36"/>
      <c r="RAI33" s="36"/>
      <c r="RAJ33" s="36"/>
      <c r="RAM33" s="36"/>
      <c r="RAN33" s="36"/>
      <c r="RAQ33" s="36"/>
      <c r="RAR33" s="36"/>
      <c r="RAU33" s="36"/>
      <c r="RAV33" s="36"/>
      <c r="RAY33" s="36"/>
      <c r="RAZ33" s="36"/>
      <c r="RBC33" s="36"/>
      <c r="RBD33" s="36"/>
      <c r="RBG33" s="36"/>
      <c r="RBH33" s="36"/>
      <c r="RBK33" s="36"/>
      <c r="RBL33" s="36"/>
      <c r="RBO33" s="36"/>
      <c r="RBP33" s="36"/>
      <c r="RBS33" s="36"/>
      <c r="RBT33" s="36"/>
      <c r="RBW33" s="36"/>
      <c r="RBX33" s="36"/>
      <c r="RCA33" s="36"/>
      <c r="RCB33" s="36"/>
      <c r="RCE33" s="36"/>
      <c r="RCF33" s="36"/>
      <c r="RCI33" s="36"/>
      <c r="RCJ33" s="36"/>
      <c r="RCM33" s="36"/>
      <c r="RCN33" s="36"/>
      <c r="RCQ33" s="36"/>
      <c r="RCR33" s="36"/>
      <c r="RCU33" s="36"/>
      <c r="RCV33" s="36"/>
      <c r="RCY33" s="36"/>
      <c r="RCZ33" s="36"/>
      <c r="RDC33" s="36"/>
      <c r="RDD33" s="36"/>
      <c r="RDG33" s="36"/>
      <c r="RDH33" s="36"/>
      <c r="RDK33" s="36"/>
      <c r="RDL33" s="36"/>
      <c r="RDO33" s="36"/>
      <c r="RDP33" s="36"/>
      <c r="RDS33" s="36"/>
      <c r="RDT33" s="36"/>
      <c r="RDW33" s="36"/>
      <c r="RDX33" s="36"/>
      <c r="REA33" s="36"/>
      <c r="REB33" s="36"/>
      <c r="REE33" s="36"/>
      <c r="REF33" s="36"/>
      <c r="REI33" s="36"/>
      <c r="REJ33" s="36"/>
      <c r="REM33" s="36"/>
      <c r="REN33" s="36"/>
      <c r="REQ33" s="36"/>
      <c r="RER33" s="36"/>
      <c r="REU33" s="36"/>
      <c r="REV33" s="36"/>
      <c r="REY33" s="36"/>
      <c r="REZ33" s="36"/>
      <c r="RFC33" s="36"/>
      <c r="RFD33" s="36"/>
      <c r="RFG33" s="36"/>
      <c r="RFH33" s="36"/>
      <c r="RFK33" s="36"/>
      <c r="RFL33" s="36"/>
      <c r="RFO33" s="36"/>
      <c r="RFP33" s="36"/>
      <c r="RFS33" s="36"/>
      <c r="RFT33" s="36"/>
      <c r="RFW33" s="36"/>
      <c r="RFX33" s="36"/>
      <c r="RGA33" s="36"/>
      <c r="RGB33" s="36"/>
      <c r="RGE33" s="36"/>
      <c r="RGF33" s="36"/>
      <c r="RGI33" s="36"/>
      <c r="RGJ33" s="36"/>
      <c r="RGM33" s="36"/>
      <c r="RGN33" s="36"/>
      <c r="RGQ33" s="36"/>
      <c r="RGR33" s="36"/>
      <c r="RGU33" s="36"/>
      <c r="RGV33" s="36"/>
      <c r="RGY33" s="36"/>
      <c r="RGZ33" s="36"/>
      <c r="RHC33" s="36"/>
      <c r="RHD33" s="36"/>
      <c r="RHG33" s="36"/>
      <c r="RHH33" s="36"/>
      <c r="RHK33" s="36"/>
      <c r="RHL33" s="36"/>
      <c r="RHO33" s="36"/>
      <c r="RHP33" s="36"/>
      <c r="RHS33" s="36"/>
      <c r="RHT33" s="36"/>
      <c r="RHW33" s="36"/>
      <c r="RHX33" s="36"/>
      <c r="RIA33" s="36"/>
      <c r="RIB33" s="36"/>
      <c r="RIE33" s="36"/>
      <c r="RIF33" s="36"/>
      <c r="RII33" s="36"/>
      <c r="RIJ33" s="36"/>
      <c r="RIM33" s="36"/>
      <c r="RIN33" s="36"/>
      <c r="RIQ33" s="36"/>
      <c r="RIR33" s="36"/>
      <c r="RIU33" s="36"/>
      <c r="RIV33" s="36"/>
      <c r="RIY33" s="36"/>
      <c r="RIZ33" s="36"/>
      <c r="RJC33" s="36"/>
      <c r="RJD33" s="36"/>
      <c r="RJG33" s="36"/>
      <c r="RJH33" s="36"/>
      <c r="RJK33" s="36"/>
      <c r="RJL33" s="36"/>
      <c r="RJO33" s="36"/>
      <c r="RJP33" s="36"/>
      <c r="RJS33" s="36"/>
      <c r="RJT33" s="36"/>
      <c r="RJW33" s="36"/>
      <c r="RJX33" s="36"/>
      <c r="RKA33" s="36"/>
      <c r="RKB33" s="36"/>
      <c r="RKE33" s="36"/>
      <c r="RKF33" s="36"/>
      <c r="RKI33" s="36"/>
      <c r="RKJ33" s="36"/>
      <c r="RKM33" s="36"/>
      <c r="RKN33" s="36"/>
      <c r="RKQ33" s="36"/>
      <c r="RKR33" s="36"/>
      <c r="RKU33" s="36"/>
      <c r="RKV33" s="36"/>
      <c r="RKY33" s="36"/>
      <c r="RKZ33" s="36"/>
      <c r="RLC33" s="36"/>
      <c r="RLD33" s="36"/>
      <c r="RLG33" s="36"/>
      <c r="RLH33" s="36"/>
      <c r="RLK33" s="36"/>
      <c r="RLL33" s="36"/>
      <c r="RLO33" s="36"/>
      <c r="RLP33" s="36"/>
      <c r="RLS33" s="36"/>
      <c r="RLT33" s="36"/>
      <c r="RLW33" s="36"/>
      <c r="RLX33" s="36"/>
      <c r="RMA33" s="36"/>
      <c r="RMB33" s="36"/>
      <c r="RME33" s="36"/>
      <c r="RMF33" s="36"/>
      <c r="RMI33" s="36"/>
      <c r="RMJ33" s="36"/>
      <c r="RMM33" s="36"/>
      <c r="RMN33" s="36"/>
      <c r="RMQ33" s="36"/>
      <c r="RMR33" s="36"/>
      <c r="RMU33" s="36"/>
      <c r="RMV33" s="36"/>
      <c r="RMY33" s="36"/>
      <c r="RMZ33" s="36"/>
      <c r="RNC33" s="36"/>
      <c r="RND33" s="36"/>
      <c r="RNG33" s="36"/>
      <c r="RNH33" s="36"/>
      <c r="RNK33" s="36"/>
      <c r="RNL33" s="36"/>
      <c r="RNO33" s="36"/>
      <c r="RNP33" s="36"/>
      <c r="RNS33" s="36"/>
      <c r="RNT33" s="36"/>
      <c r="RNW33" s="36"/>
      <c r="RNX33" s="36"/>
      <c r="ROA33" s="36"/>
      <c r="ROB33" s="36"/>
      <c r="ROE33" s="36"/>
      <c r="ROF33" s="36"/>
      <c r="ROI33" s="36"/>
      <c r="ROJ33" s="36"/>
      <c r="ROM33" s="36"/>
      <c r="RON33" s="36"/>
      <c r="ROQ33" s="36"/>
      <c r="ROR33" s="36"/>
      <c r="ROU33" s="36"/>
      <c r="ROV33" s="36"/>
      <c r="ROY33" s="36"/>
      <c r="ROZ33" s="36"/>
      <c r="RPC33" s="36"/>
      <c r="RPD33" s="36"/>
      <c r="RPG33" s="36"/>
      <c r="RPH33" s="36"/>
      <c r="RPK33" s="36"/>
      <c r="RPL33" s="36"/>
      <c r="RPO33" s="36"/>
      <c r="RPP33" s="36"/>
      <c r="RPS33" s="36"/>
      <c r="RPT33" s="36"/>
      <c r="RPW33" s="36"/>
      <c r="RPX33" s="36"/>
      <c r="RQA33" s="36"/>
      <c r="RQB33" s="36"/>
      <c r="RQE33" s="36"/>
      <c r="RQF33" s="36"/>
      <c r="RQI33" s="36"/>
      <c r="RQJ33" s="36"/>
      <c r="RQM33" s="36"/>
      <c r="RQN33" s="36"/>
      <c r="RQQ33" s="36"/>
      <c r="RQR33" s="36"/>
      <c r="RQU33" s="36"/>
      <c r="RQV33" s="36"/>
      <c r="RQY33" s="36"/>
      <c r="RQZ33" s="36"/>
      <c r="RRC33" s="36"/>
      <c r="RRD33" s="36"/>
      <c r="RRG33" s="36"/>
      <c r="RRH33" s="36"/>
      <c r="RRK33" s="36"/>
      <c r="RRL33" s="36"/>
      <c r="RRO33" s="36"/>
      <c r="RRP33" s="36"/>
      <c r="RRS33" s="36"/>
      <c r="RRT33" s="36"/>
      <c r="RRW33" s="36"/>
      <c r="RRX33" s="36"/>
      <c r="RSA33" s="36"/>
      <c r="RSB33" s="36"/>
      <c r="RSE33" s="36"/>
      <c r="RSF33" s="36"/>
      <c r="RSI33" s="36"/>
      <c r="RSJ33" s="36"/>
      <c r="RSM33" s="36"/>
      <c r="RSN33" s="36"/>
      <c r="RSQ33" s="36"/>
      <c r="RSR33" s="36"/>
      <c r="RSU33" s="36"/>
      <c r="RSV33" s="36"/>
      <c r="RSY33" s="36"/>
      <c r="RSZ33" s="36"/>
      <c r="RTC33" s="36"/>
      <c r="RTD33" s="36"/>
      <c r="RTG33" s="36"/>
      <c r="RTH33" s="36"/>
      <c r="RTK33" s="36"/>
      <c r="RTL33" s="36"/>
      <c r="RTO33" s="36"/>
      <c r="RTP33" s="36"/>
      <c r="RTS33" s="36"/>
      <c r="RTT33" s="36"/>
      <c r="RTW33" s="36"/>
      <c r="RTX33" s="36"/>
      <c r="RUA33" s="36"/>
      <c r="RUB33" s="36"/>
      <c r="RUE33" s="36"/>
      <c r="RUF33" s="36"/>
      <c r="RUI33" s="36"/>
      <c r="RUJ33" s="36"/>
      <c r="RUM33" s="36"/>
      <c r="RUN33" s="36"/>
      <c r="RUQ33" s="36"/>
      <c r="RUR33" s="36"/>
      <c r="RUU33" s="36"/>
      <c r="RUV33" s="36"/>
      <c r="RUY33" s="36"/>
      <c r="RUZ33" s="36"/>
      <c r="RVC33" s="36"/>
      <c r="RVD33" s="36"/>
      <c r="RVG33" s="36"/>
      <c r="RVH33" s="36"/>
      <c r="RVK33" s="36"/>
      <c r="RVL33" s="36"/>
      <c r="RVO33" s="36"/>
      <c r="RVP33" s="36"/>
      <c r="RVS33" s="36"/>
      <c r="RVT33" s="36"/>
      <c r="RVW33" s="36"/>
      <c r="RVX33" s="36"/>
      <c r="RWA33" s="36"/>
      <c r="RWB33" s="36"/>
      <c r="RWE33" s="36"/>
      <c r="RWF33" s="36"/>
      <c r="RWI33" s="36"/>
      <c r="RWJ33" s="36"/>
      <c r="RWM33" s="36"/>
      <c r="RWN33" s="36"/>
      <c r="RWQ33" s="36"/>
      <c r="RWR33" s="36"/>
      <c r="RWU33" s="36"/>
      <c r="RWV33" s="36"/>
      <c r="RWY33" s="36"/>
      <c r="RWZ33" s="36"/>
      <c r="RXC33" s="36"/>
      <c r="RXD33" s="36"/>
      <c r="RXG33" s="36"/>
      <c r="RXH33" s="36"/>
      <c r="RXK33" s="36"/>
      <c r="RXL33" s="36"/>
      <c r="RXO33" s="36"/>
      <c r="RXP33" s="36"/>
      <c r="RXS33" s="36"/>
      <c r="RXT33" s="36"/>
      <c r="RXW33" s="36"/>
      <c r="RXX33" s="36"/>
      <c r="RYA33" s="36"/>
      <c r="RYB33" s="36"/>
      <c r="RYE33" s="36"/>
      <c r="RYF33" s="36"/>
      <c r="RYI33" s="36"/>
      <c r="RYJ33" s="36"/>
      <c r="RYM33" s="36"/>
      <c r="RYN33" s="36"/>
      <c r="RYQ33" s="36"/>
      <c r="RYR33" s="36"/>
      <c r="RYU33" s="36"/>
      <c r="RYV33" s="36"/>
      <c r="RYY33" s="36"/>
      <c r="RYZ33" s="36"/>
      <c r="RZC33" s="36"/>
      <c r="RZD33" s="36"/>
      <c r="RZG33" s="36"/>
      <c r="RZH33" s="36"/>
      <c r="RZK33" s="36"/>
      <c r="RZL33" s="36"/>
      <c r="RZO33" s="36"/>
      <c r="RZP33" s="36"/>
      <c r="RZS33" s="36"/>
      <c r="RZT33" s="36"/>
      <c r="RZW33" s="36"/>
      <c r="RZX33" s="36"/>
      <c r="SAA33" s="36"/>
      <c r="SAB33" s="36"/>
      <c r="SAE33" s="36"/>
      <c r="SAF33" s="36"/>
      <c r="SAI33" s="36"/>
      <c r="SAJ33" s="36"/>
      <c r="SAM33" s="36"/>
      <c r="SAN33" s="36"/>
      <c r="SAQ33" s="36"/>
      <c r="SAR33" s="36"/>
      <c r="SAU33" s="36"/>
      <c r="SAV33" s="36"/>
      <c r="SAY33" s="36"/>
      <c r="SAZ33" s="36"/>
      <c r="SBC33" s="36"/>
      <c r="SBD33" s="36"/>
      <c r="SBG33" s="36"/>
      <c r="SBH33" s="36"/>
      <c r="SBK33" s="36"/>
      <c r="SBL33" s="36"/>
      <c r="SBO33" s="36"/>
      <c r="SBP33" s="36"/>
      <c r="SBS33" s="36"/>
      <c r="SBT33" s="36"/>
      <c r="SBW33" s="36"/>
      <c r="SBX33" s="36"/>
      <c r="SCA33" s="36"/>
      <c r="SCB33" s="36"/>
      <c r="SCE33" s="36"/>
      <c r="SCF33" s="36"/>
      <c r="SCI33" s="36"/>
      <c r="SCJ33" s="36"/>
      <c r="SCM33" s="36"/>
      <c r="SCN33" s="36"/>
      <c r="SCQ33" s="36"/>
      <c r="SCR33" s="36"/>
      <c r="SCU33" s="36"/>
      <c r="SCV33" s="36"/>
      <c r="SCY33" s="36"/>
      <c r="SCZ33" s="36"/>
      <c r="SDC33" s="36"/>
      <c r="SDD33" s="36"/>
      <c r="SDG33" s="36"/>
      <c r="SDH33" s="36"/>
      <c r="SDK33" s="36"/>
      <c r="SDL33" s="36"/>
      <c r="SDO33" s="36"/>
      <c r="SDP33" s="36"/>
      <c r="SDS33" s="36"/>
      <c r="SDT33" s="36"/>
      <c r="SDW33" s="36"/>
      <c r="SDX33" s="36"/>
      <c r="SEA33" s="36"/>
      <c r="SEB33" s="36"/>
      <c r="SEE33" s="36"/>
      <c r="SEF33" s="36"/>
      <c r="SEI33" s="36"/>
      <c r="SEJ33" s="36"/>
      <c r="SEM33" s="36"/>
      <c r="SEN33" s="36"/>
      <c r="SEQ33" s="36"/>
      <c r="SER33" s="36"/>
      <c r="SEU33" s="36"/>
      <c r="SEV33" s="36"/>
      <c r="SEY33" s="36"/>
      <c r="SEZ33" s="36"/>
      <c r="SFC33" s="36"/>
      <c r="SFD33" s="36"/>
      <c r="SFG33" s="36"/>
      <c r="SFH33" s="36"/>
      <c r="SFK33" s="36"/>
      <c r="SFL33" s="36"/>
      <c r="SFO33" s="36"/>
      <c r="SFP33" s="36"/>
      <c r="SFS33" s="36"/>
      <c r="SFT33" s="36"/>
      <c r="SFW33" s="36"/>
      <c r="SFX33" s="36"/>
      <c r="SGA33" s="36"/>
      <c r="SGB33" s="36"/>
      <c r="SGE33" s="36"/>
      <c r="SGF33" s="36"/>
      <c r="SGI33" s="36"/>
      <c r="SGJ33" s="36"/>
      <c r="SGM33" s="36"/>
      <c r="SGN33" s="36"/>
      <c r="SGQ33" s="36"/>
      <c r="SGR33" s="36"/>
      <c r="SGU33" s="36"/>
      <c r="SGV33" s="36"/>
      <c r="SGY33" s="36"/>
      <c r="SGZ33" s="36"/>
      <c r="SHC33" s="36"/>
      <c r="SHD33" s="36"/>
      <c r="SHG33" s="36"/>
      <c r="SHH33" s="36"/>
      <c r="SHK33" s="36"/>
      <c r="SHL33" s="36"/>
      <c r="SHO33" s="36"/>
      <c r="SHP33" s="36"/>
      <c r="SHS33" s="36"/>
      <c r="SHT33" s="36"/>
      <c r="SHW33" s="36"/>
      <c r="SHX33" s="36"/>
      <c r="SIA33" s="36"/>
      <c r="SIB33" s="36"/>
      <c r="SIE33" s="36"/>
      <c r="SIF33" s="36"/>
      <c r="SII33" s="36"/>
      <c r="SIJ33" s="36"/>
      <c r="SIM33" s="36"/>
      <c r="SIN33" s="36"/>
      <c r="SIQ33" s="36"/>
      <c r="SIR33" s="36"/>
      <c r="SIU33" s="36"/>
      <c r="SIV33" s="36"/>
      <c r="SIY33" s="36"/>
      <c r="SIZ33" s="36"/>
      <c r="SJC33" s="36"/>
      <c r="SJD33" s="36"/>
      <c r="SJG33" s="36"/>
      <c r="SJH33" s="36"/>
      <c r="SJK33" s="36"/>
      <c r="SJL33" s="36"/>
      <c r="SJO33" s="36"/>
      <c r="SJP33" s="36"/>
      <c r="SJS33" s="36"/>
      <c r="SJT33" s="36"/>
      <c r="SJW33" s="36"/>
      <c r="SJX33" s="36"/>
      <c r="SKA33" s="36"/>
      <c r="SKB33" s="36"/>
      <c r="SKE33" s="36"/>
      <c r="SKF33" s="36"/>
      <c r="SKI33" s="36"/>
      <c r="SKJ33" s="36"/>
      <c r="SKM33" s="36"/>
      <c r="SKN33" s="36"/>
      <c r="SKQ33" s="36"/>
      <c r="SKR33" s="36"/>
      <c r="SKU33" s="36"/>
      <c r="SKV33" s="36"/>
      <c r="SKY33" s="36"/>
      <c r="SKZ33" s="36"/>
      <c r="SLC33" s="36"/>
      <c r="SLD33" s="36"/>
      <c r="SLG33" s="36"/>
      <c r="SLH33" s="36"/>
      <c r="SLK33" s="36"/>
      <c r="SLL33" s="36"/>
      <c r="SLO33" s="36"/>
      <c r="SLP33" s="36"/>
      <c r="SLS33" s="36"/>
      <c r="SLT33" s="36"/>
      <c r="SLW33" s="36"/>
      <c r="SLX33" s="36"/>
      <c r="SMA33" s="36"/>
      <c r="SMB33" s="36"/>
      <c r="SME33" s="36"/>
      <c r="SMF33" s="36"/>
      <c r="SMI33" s="36"/>
      <c r="SMJ33" s="36"/>
      <c r="SMM33" s="36"/>
      <c r="SMN33" s="36"/>
      <c r="SMQ33" s="36"/>
      <c r="SMR33" s="36"/>
      <c r="SMU33" s="36"/>
      <c r="SMV33" s="36"/>
      <c r="SMY33" s="36"/>
      <c r="SMZ33" s="36"/>
      <c r="SNC33" s="36"/>
      <c r="SND33" s="36"/>
      <c r="SNG33" s="36"/>
      <c r="SNH33" s="36"/>
      <c r="SNK33" s="36"/>
      <c r="SNL33" s="36"/>
      <c r="SNO33" s="36"/>
      <c r="SNP33" s="36"/>
      <c r="SNS33" s="36"/>
      <c r="SNT33" s="36"/>
      <c r="SNW33" s="36"/>
      <c r="SNX33" s="36"/>
      <c r="SOA33" s="36"/>
      <c r="SOB33" s="36"/>
      <c r="SOE33" s="36"/>
      <c r="SOF33" s="36"/>
      <c r="SOI33" s="36"/>
      <c r="SOJ33" s="36"/>
      <c r="SOM33" s="36"/>
      <c r="SON33" s="36"/>
      <c r="SOQ33" s="36"/>
      <c r="SOR33" s="36"/>
      <c r="SOU33" s="36"/>
      <c r="SOV33" s="36"/>
      <c r="SOY33" s="36"/>
      <c r="SOZ33" s="36"/>
      <c r="SPC33" s="36"/>
      <c r="SPD33" s="36"/>
      <c r="SPG33" s="36"/>
      <c r="SPH33" s="36"/>
      <c r="SPK33" s="36"/>
      <c r="SPL33" s="36"/>
      <c r="SPO33" s="36"/>
      <c r="SPP33" s="36"/>
      <c r="SPS33" s="36"/>
      <c r="SPT33" s="36"/>
      <c r="SPW33" s="36"/>
      <c r="SPX33" s="36"/>
      <c r="SQA33" s="36"/>
      <c r="SQB33" s="36"/>
      <c r="SQE33" s="36"/>
      <c r="SQF33" s="36"/>
      <c r="SQI33" s="36"/>
      <c r="SQJ33" s="36"/>
      <c r="SQM33" s="36"/>
      <c r="SQN33" s="36"/>
      <c r="SQQ33" s="36"/>
      <c r="SQR33" s="36"/>
      <c r="SQU33" s="36"/>
      <c r="SQV33" s="36"/>
      <c r="SQY33" s="36"/>
      <c r="SQZ33" s="36"/>
      <c r="SRC33" s="36"/>
      <c r="SRD33" s="36"/>
      <c r="SRG33" s="36"/>
      <c r="SRH33" s="36"/>
      <c r="SRK33" s="36"/>
      <c r="SRL33" s="36"/>
      <c r="SRO33" s="36"/>
      <c r="SRP33" s="36"/>
      <c r="SRS33" s="36"/>
      <c r="SRT33" s="36"/>
      <c r="SRW33" s="36"/>
      <c r="SRX33" s="36"/>
      <c r="SSA33" s="36"/>
      <c r="SSB33" s="36"/>
      <c r="SSE33" s="36"/>
      <c r="SSF33" s="36"/>
      <c r="SSI33" s="36"/>
      <c r="SSJ33" s="36"/>
      <c r="SSM33" s="36"/>
      <c r="SSN33" s="36"/>
      <c r="SSQ33" s="36"/>
      <c r="SSR33" s="36"/>
      <c r="SSU33" s="36"/>
      <c r="SSV33" s="36"/>
      <c r="SSY33" s="36"/>
      <c r="SSZ33" s="36"/>
      <c r="STC33" s="36"/>
      <c r="STD33" s="36"/>
      <c r="STG33" s="36"/>
      <c r="STH33" s="36"/>
      <c r="STK33" s="36"/>
      <c r="STL33" s="36"/>
      <c r="STO33" s="36"/>
      <c r="STP33" s="36"/>
      <c r="STS33" s="36"/>
      <c r="STT33" s="36"/>
      <c r="STW33" s="36"/>
      <c r="STX33" s="36"/>
      <c r="SUA33" s="36"/>
      <c r="SUB33" s="36"/>
      <c r="SUE33" s="36"/>
      <c r="SUF33" s="36"/>
      <c r="SUI33" s="36"/>
      <c r="SUJ33" s="36"/>
      <c r="SUM33" s="36"/>
      <c r="SUN33" s="36"/>
      <c r="SUQ33" s="36"/>
      <c r="SUR33" s="36"/>
      <c r="SUU33" s="36"/>
      <c r="SUV33" s="36"/>
      <c r="SUY33" s="36"/>
      <c r="SUZ33" s="36"/>
      <c r="SVC33" s="36"/>
      <c r="SVD33" s="36"/>
      <c r="SVG33" s="36"/>
      <c r="SVH33" s="36"/>
      <c r="SVK33" s="36"/>
      <c r="SVL33" s="36"/>
      <c r="SVO33" s="36"/>
      <c r="SVP33" s="36"/>
      <c r="SVS33" s="36"/>
      <c r="SVT33" s="36"/>
      <c r="SVW33" s="36"/>
      <c r="SVX33" s="36"/>
      <c r="SWA33" s="36"/>
      <c r="SWB33" s="36"/>
      <c r="SWE33" s="36"/>
      <c r="SWF33" s="36"/>
      <c r="SWI33" s="36"/>
      <c r="SWJ33" s="36"/>
      <c r="SWM33" s="36"/>
      <c r="SWN33" s="36"/>
      <c r="SWQ33" s="36"/>
      <c r="SWR33" s="36"/>
      <c r="SWU33" s="36"/>
      <c r="SWV33" s="36"/>
      <c r="SWY33" s="36"/>
      <c r="SWZ33" s="36"/>
      <c r="SXC33" s="36"/>
      <c r="SXD33" s="36"/>
      <c r="SXG33" s="36"/>
      <c r="SXH33" s="36"/>
      <c r="SXK33" s="36"/>
      <c r="SXL33" s="36"/>
      <c r="SXO33" s="36"/>
      <c r="SXP33" s="36"/>
      <c r="SXS33" s="36"/>
      <c r="SXT33" s="36"/>
      <c r="SXW33" s="36"/>
      <c r="SXX33" s="36"/>
      <c r="SYA33" s="36"/>
      <c r="SYB33" s="36"/>
      <c r="SYE33" s="36"/>
      <c r="SYF33" s="36"/>
      <c r="SYI33" s="36"/>
      <c r="SYJ33" s="36"/>
      <c r="SYM33" s="36"/>
      <c r="SYN33" s="36"/>
      <c r="SYQ33" s="36"/>
      <c r="SYR33" s="36"/>
      <c r="SYU33" s="36"/>
      <c r="SYV33" s="36"/>
      <c r="SYY33" s="36"/>
      <c r="SYZ33" s="36"/>
      <c r="SZC33" s="36"/>
      <c r="SZD33" s="36"/>
      <c r="SZG33" s="36"/>
      <c r="SZH33" s="36"/>
      <c r="SZK33" s="36"/>
      <c r="SZL33" s="36"/>
      <c r="SZO33" s="36"/>
      <c r="SZP33" s="36"/>
      <c r="SZS33" s="36"/>
      <c r="SZT33" s="36"/>
      <c r="SZW33" s="36"/>
      <c r="SZX33" s="36"/>
      <c r="TAA33" s="36"/>
      <c r="TAB33" s="36"/>
      <c r="TAE33" s="36"/>
      <c r="TAF33" s="36"/>
      <c r="TAI33" s="36"/>
      <c r="TAJ33" s="36"/>
      <c r="TAM33" s="36"/>
      <c r="TAN33" s="36"/>
      <c r="TAQ33" s="36"/>
      <c r="TAR33" s="36"/>
      <c r="TAU33" s="36"/>
      <c r="TAV33" s="36"/>
      <c r="TAY33" s="36"/>
      <c r="TAZ33" s="36"/>
      <c r="TBC33" s="36"/>
      <c r="TBD33" s="36"/>
      <c r="TBG33" s="36"/>
      <c r="TBH33" s="36"/>
      <c r="TBK33" s="36"/>
      <c r="TBL33" s="36"/>
      <c r="TBO33" s="36"/>
      <c r="TBP33" s="36"/>
      <c r="TBS33" s="36"/>
      <c r="TBT33" s="36"/>
      <c r="TBW33" s="36"/>
      <c r="TBX33" s="36"/>
      <c r="TCA33" s="36"/>
      <c r="TCB33" s="36"/>
      <c r="TCE33" s="36"/>
      <c r="TCF33" s="36"/>
      <c r="TCI33" s="36"/>
      <c r="TCJ33" s="36"/>
      <c r="TCM33" s="36"/>
      <c r="TCN33" s="36"/>
      <c r="TCQ33" s="36"/>
      <c r="TCR33" s="36"/>
      <c r="TCU33" s="36"/>
      <c r="TCV33" s="36"/>
      <c r="TCY33" s="36"/>
      <c r="TCZ33" s="36"/>
      <c r="TDC33" s="36"/>
      <c r="TDD33" s="36"/>
      <c r="TDG33" s="36"/>
      <c r="TDH33" s="36"/>
      <c r="TDK33" s="36"/>
      <c r="TDL33" s="36"/>
      <c r="TDO33" s="36"/>
      <c r="TDP33" s="36"/>
      <c r="TDS33" s="36"/>
      <c r="TDT33" s="36"/>
      <c r="TDW33" s="36"/>
      <c r="TDX33" s="36"/>
      <c r="TEA33" s="36"/>
      <c r="TEB33" s="36"/>
      <c r="TEE33" s="36"/>
      <c r="TEF33" s="36"/>
      <c r="TEI33" s="36"/>
      <c r="TEJ33" s="36"/>
      <c r="TEM33" s="36"/>
      <c r="TEN33" s="36"/>
      <c r="TEQ33" s="36"/>
      <c r="TER33" s="36"/>
      <c r="TEU33" s="36"/>
      <c r="TEV33" s="36"/>
      <c r="TEY33" s="36"/>
      <c r="TEZ33" s="36"/>
      <c r="TFC33" s="36"/>
      <c r="TFD33" s="36"/>
      <c r="TFG33" s="36"/>
      <c r="TFH33" s="36"/>
      <c r="TFK33" s="36"/>
      <c r="TFL33" s="36"/>
      <c r="TFO33" s="36"/>
      <c r="TFP33" s="36"/>
      <c r="TFS33" s="36"/>
      <c r="TFT33" s="36"/>
      <c r="TFW33" s="36"/>
      <c r="TFX33" s="36"/>
      <c r="TGA33" s="36"/>
      <c r="TGB33" s="36"/>
      <c r="TGE33" s="36"/>
      <c r="TGF33" s="36"/>
      <c r="TGI33" s="36"/>
      <c r="TGJ33" s="36"/>
      <c r="TGM33" s="36"/>
      <c r="TGN33" s="36"/>
      <c r="TGQ33" s="36"/>
      <c r="TGR33" s="36"/>
      <c r="TGU33" s="36"/>
      <c r="TGV33" s="36"/>
      <c r="TGY33" s="36"/>
      <c r="TGZ33" s="36"/>
      <c r="THC33" s="36"/>
      <c r="THD33" s="36"/>
      <c r="THG33" s="36"/>
      <c r="THH33" s="36"/>
      <c r="THK33" s="36"/>
      <c r="THL33" s="36"/>
      <c r="THO33" s="36"/>
      <c r="THP33" s="36"/>
      <c r="THS33" s="36"/>
      <c r="THT33" s="36"/>
      <c r="THW33" s="36"/>
      <c r="THX33" s="36"/>
      <c r="TIA33" s="36"/>
      <c r="TIB33" s="36"/>
      <c r="TIE33" s="36"/>
      <c r="TIF33" s="36"/>
      <c r="TII33" s="36"/>
      <c r="TIJ33" s="36"/>
      <c r="TIM33" s="36"/>
      <c r="TIN33" s="36"/>
      <c r="TIQ33" s="36"/>
      <c r="TIR33" s="36"/>
      <c r="TIU33" s="36"/>
      <c r="TIV33" s="36"/>
      <c r="TIY33" s="36"/>
      <c r="TIZ33" s="36"/>
      <c r="TJC33" s="36"/>
      <c r="TJD33" s="36"/>
      <c r="TJG33" s="36"/>
      <c r="TJH33" s="36"/>
      <c r="TJK33" s="36"/>
      <c r="TJL33" s="36"/>
      <c r="TJO33" s="36"/>
      <c r="TJP33" s="36"/>
      <c r="TJS33" s="36"/>
      <c r="TJT33" s="36"/>
      <c r="TJW33" s="36"/>
      <c r="TJX33" s="36"/>
      <c r="TKA33" s="36"/>
      <c r="TKB33" s="36"/>
      <c r="TKE33" s="36"/>
      <c r="TKF33" s="36"/>
      <c r="TKI33" s="36"/>
      <c r="TKJ33" s="36"/>
      <c r="TKM33" s="36"/>
      <c r="TKN33" s="36"/>
      <c r="TKQ33" s="36"/>
      <c r="TKR33" s="36"/>
      <c r="TKU33" s="36"/>
      <c r="TKV33" s="36"/>
      <c r="TKY33" s="36"/>
      <c r="TKZ33" s="36"/>
      <c r="TLC33" s="36"/>
      <c r="TLD33" s="36"/>
      <c r="TLG33" s="36"/>
      <c r="TLH33" s="36"/>
      <c r="TLK33" s="36"/>
      <c r="TLL33" s="36"/>
      <c r="TLO33" s="36"/>
      <c r="TLP33" s="36"/>
      <c r="TLS33" s="36"/>
      <c r="TLT33" s="36"/>
      <c r="TLW33" s="36"/>
      <c r="TLX33" s="36"/>
      <c r="TMA33" s="36"/>
      <c r="TMB33" s="36"/>
      <c r="TME33" s="36"/>
      <c r="TMF33" s="36"/>
      <c r="TMI33" s="36"/>
      <c r="TMJ33" s="36"/>
      <c r="TMM33" s="36"/>
      <c r="TMN33" s="36"/>
      <c r="TMQ33" s="36"/>
      <c r="TMR33" s="36"/>
      <c r="TMU33" s="36"/>
      <c r="TMV33" s="36"/>
      <c r="TMY33" s="36"/>
      <c r="TMZ33" s="36"/>
      <c r="TNC33" s="36"/>
      <c r="TND33" s="36"/>
      <c r="TNG33" s="36"/>
      <c r="TNH33" s="36"/>
      <c r="TNK33" s="36"/>
      <c r="TNL33" s="36"/>
      <c r="TNO33" s="36"/>
      <c r="TNP33" s="36"/>
      <c r="TNS33" s="36"/>
      <c r="TNT33" s="36"/>
      <c r="TNW33" s="36"/>
      <c r="TNX33" s="36"/>
      <c r="TOA33" s="36"/>
      <c r="TOB33" s="36"/>
      <c r="TOE33" s="36"/>
      <c r="TOF33" s="36"/>
      <c r="TOI33" s="36"/>
      <c r="TOJ33" s="36"/>
      <c r="TOM33" s="36"/>
      <c r="TON33" s="36"/>
      <c r="TOQ33" s="36"/>
      <c r="TOR33" s="36"/>
      <c r="TOU33" s="36"/>
      <c r="TOV33" s="36"/>
      <c r="TOY33" s="36"/>
      <c r="TOZ33" s="36"/>
      <c r="TPC33" s="36"/>
      <c r="TPD33" s="36"/>
      <c r="TPG33" s="36"/>
      <c r="TPH33" s="36"/>
      <c r="TPK33" s="36"/>
      <c r="TPL33" s="36"/>
      <c r="TPO33" s="36"/>
      <c r="TPP33" s="36"/>
      <c r="TPS33" s="36"/>
      <c r="TPT33" s="36"/>
      <c r="TPW33" s="36"/>
      <c r="TPX33" s="36"/>
      <c r="TQA33" s="36"/>
      <c r="TQB33" s="36"/>
      <c r="TQE33" s="36"/>
      <c r="TQF33" s="36"/>
      <c r="TQI33" s="36"/>
      <c r="TQJ33" s="36"/>
      <c r="TQM33" s="36"/>
      <c r="TQN33" s="36"/>
      <c r="TQQ33" s="36"/>
      <c r="TQR33" s="36"/>
      <c r="TQU33" s="36"/>
      <c r="TQV33" s="36"/>
      <c r="TQY33" s="36"/>
      <c r="TQZ33" s="36"/>
      <c r="TRC33" s="36"/>
      <c r="TRD33" s="36"/>
      <c r="TRG33" s="36"/>
      <c r="TRH33" s="36"/>
      <c r="TRK33" s="36"/>
      <c r="TRL33" s="36"/>
      <c r="TRO33" s="36"/>
      <c r="TRP33" s="36"/>
      <c r="TRS33" s="36"/>
      <c r="TRT33" s="36"/>
      <c r="TRW33" s="36"/>
      <c r="TRX33" s="36"/>
      <c r="TSA33" s="36"/>
      <c r="TSB33" s="36"/>
      <c r="TSE33" s="36"/>
      <c r="TSF33" s="36"/>
      <c r="TSI33" s="36"/>
      <c r="TSJ33" s="36"/>
      <c r="TSM33" s="36"/>
      <c r="TSN33" s="36"/>
      <c r="TSQ33" s="36"/>
      <c r="TSR33" s="36"/>
      <c r="TSU33" s="36"/>
      <c r="TSV33" s="36"/>
      <c r="TSY33" s="36"/>
      <c r="TSZ33" s="36"/>
      <c r="TTC33" s="36"/>
      <c r="TTD33" s="36"/>
      <c r="TTG33" s="36"/>
      <c r="TTH33" s="36"/>
      <c r="TTK33" s="36"/>
      <c r="TTL33" s="36"/>
      <c r="TTO33" s="36"/>
      <c r="TTP33" s="36"/>
      <c r="TTS33" s="36"/>
      <c r="TTT33" s="36"/>
      <c r="TTW33" s="36"/>
      <c r="TTX33" s="36"/>
      <c r="TUA33" s="36"/>
      <c r="TUB33" s="36"/>
      <c r="TUE33" s="36"/>
      <c r="TUF33" s="36"/>
      <c r="TUI33" s="36"/>
      <c r="TUJ33" s="36"/>
      <c r="TUM33" s="36"/>
      <c r="TUN33" s="36"/>
      <c r="TUQ33" s="36"/>
      <c r="TUR33" s="36"/>
      <c r="TUU33" s="36"/>
      <c r="TUV33" s="36"/>
      <c r="TUY33" s="36"/>
      <c r="TUZ33" s="36"/>
      <c r="TVC33" s="36"/>
      <c r="TVD33" s="36"/>
      <c r="TVG33" s="36"/>
      <c r="TVH33" s="36"/>
      <c r="TVK33" s="36"/>
      <c r="TVL33" s="36"/>
      <c r="TVO33" s="36"/>
      <c r="TVP33" s="36"/>
      <c r="TVS33" s="36"/>
      <c r="TVT33" s="36"/>
      <c r="TVW33" s="36"/>
      <c r="TVX33" s="36"/>
      <c r="TWA33" s="36"/>
      <c r="TWB33" s="36"/>
      <c r="TWE33" s="36"/>
      <c r="TWF33" s="36"/>
      <c r="TWI33" s="36"/>
      <c r="TWJ33" s="36"/>
      <c r="TWM33" s="36"/>
      <c r="TWN33" s="36"/>
      <c r="TWQ33" s="36"/>
      <c r="TWR33" s="36"/>
      <c r="TWU33" s="36"/>
      <c r="TWV33" s="36"/>
      <c r="TWY33" s="36"/>
      <c r="TWZ33" s="36"/>
      <c r="TXC33" s="36"/>
      <c r="TXD33" s="36"/>
      <c r="TXG33" s="36"/>
      <c r="TXH33" s="36"/>
      <c r="TXK33" s="36"/>
      <c r="TXL33" s="36"/>
      <c r="TXO33" s="36"/>
      <c r="TXP33" s="36"/>
      <c r="TXS33" s="36"/>
      <c r="TXT33" s="36"/>
      <c r="TXW33" s="36"/>
      <c r="TXX33" s="36"/>
      <c r="TYA33" s="36"/>
      <c r="TYB33" s="36"/>
      <c r="TYE33" s="36"/>
      <c r="TYF33" s="36"/>
      <c r="TYI33" s="36"/>
      <c r="TYJ33" s="36"/>
      <c r="TYM33" s="36"/>
      <c r="TYN33" s="36"/>
      <c r="TYQ33" s="36"/>
      <c r="TYR33" s="36"/>
      <c r="TYU33" s="36"/>
      <c r="TYV33" s="36"/>
      <c r="TYY33" s="36"/>
      <c r="TYZ33" s="36"/>
      <c r="TZC33" s="36"/>
      <c r="TZD33" s="36"/>
      <c r="TZG33" s="36"/>
      <c r="TZH33" s="36"/>
      <c r="TZK33" s="36"/>
      <c r="TZL33" s="36"/>
      <c r="TZO33" s="36"/>
      <c r="TZP33" s="36"/>
      <c r="TZS33" s="36"/>
      <c r="TZT33" s="36"/>
      <c r="TZW33" s="36"/>
      <c r="TZX33" s="36"/>
      <c r="UAA33" s="36"/>
      <c r="UAB33" s="36"/>
      <c r="UAE33" s="36"/>
      <c r="UAF33" s="36"/>
      <c r="UAI33" s="36"/>
      <c r="UAJ33" s="36"/>
      <c r="UAM33" s="36"/>
      <c r="UAN33" s="36"/>
      <c r="UAQ33" s="36"/>
      <c r="UAR33" s="36"/>
      <c r="UAU33" s="36"/>
      <c r="UAV33" s="36"/>
      <c r="UAY33" s="36"/>
      <c r="UAZ33" s="36"/>
      <c r="UBC33" s="36"/>
      <c r="UBD33" s="36"/>
      <c r="UBG33" s="36"/>
      <c r="UBH33" s="36"/>
      <c r="UBK33" s="36"/>
      <c r="UBL33" s="36"/>
      <c r="UBO33" s="36"/>
      <c r="UBP33" s="36"/>
      <c r="UBS33" s="36"/>
      <c r="UBT33" s="36"/>
      <c r="UBW33" s="36"/>
      <c r="UBX33" s="36"/>
      <c r="UCA33" s="36"/>
      <c r="UCB33" s="36"/>
      <c r="UCE33" s="36"/>
      <c r="UCF33" s="36"/>
      <c r="UCI33" s="36"/>
      <c r="UCJ33" s="36"/>
      <c r="UCM33" s="36"/>
      <c r="UCN33" s="36"/>
      <c r="UCQ33" s="36"/>
      <c r="UCR33" s="36"/>
      <c r="UCU33" s="36"/>
      <c r="UCV33" s="36"/>
      <c r="UCY33" s="36"/>
      <c r="UCZ33" s="36"/>
      <c r="UDC33" s="36"/>
      <c r="UDD33" s="36"/>
      <c r="UDG33" s="36"/>
      <c r="UDH33" s="36"/>
      <c r="UDK33" s="36"/>
      <c r="UDL33" s="36"/>
      <c r="UDO33" s="36"/>
      <c r="UDP33" s="36"/>
      <c r="UDS33" s="36"/>
      <c r="UDT33" s="36"/>
      <c r="UDW33" s="36"/>
      <c r="UDX33" s="36"/>
      <c r="UEA33" s="36"/>
      <c r="UEB33" s="36"/>
      <c r="UEE33" s="36"/>
      <c r="UEF33" s="36"/>
      <c r="UEI33" s="36"/>
      <c r="UEJ33" s="36"/>
      <c r="UEM33" s="36"/>
      <c r="UEN33" s="36"/>
      <c r="UEQ33" s="36"/>
      <c r="UER33" s="36"/>
      <c r="UEU33" s="36"/>
      <c r="UEV33" s="36"/>
      <c r="UEY33" s="36"/>
      <c r="UEZ33" s="36"/>
      <c r="UFC33" s="36"/>
      <c r="UFD33" s="36"/>
      <c r="UFG33" s="36"/>
      <c r="UFH33" s="36"/>
      <c r="UFK33" s="36"/>
      <c r="UFL33" s="36"/>
      <c r="UFO33" s="36"/>
      <c r="UFP33" s="36"/>
      <c r="UFS33" s="36"/>
      <c r="UFT33" s="36"/>
      <c r="UFW33" s="36"/>
      <c r="UFX33" s="36"/>
      <c r="UGA33" s="36"/>
      <c r="UGB33" s="36"/>
      <c r="UGE33" s="36"/>
      <c r="UGF33" s="36"/>
      <c r="UGI33" s="36"/>
      <c r="UGJ33" s="36"/>
      <c r="UGM33" s="36"/>
      <c r="UGN33" s="36"/>
      <c r="UGQ33" s="36"/>
      <c r="UGR33" s="36"/>
      <c r="UGU33" s="36"/>
      <c r="UGV33" s="36"/>
      <c r="UGY33" s="36"/>
      <c r="UGZ33" s="36"/>
      <c r="UHC33" s="36"/>
      <c r="UHD33" s="36"/>
      <c r="UHG33" s="36"/>
      <c r="UHH33" s="36"/>
      <c r="UHK33" s="36"/>
      <c r="UHL33" s="36"/>
      <c r="UHO33" s="36"/>
      <c r="UHP33" s="36"/>
      <c r="UHS33" s="36"/>
      <c r="UHT33" s="36"/>
      <c r="UHW33" s="36"/>
      <c r="UHX33" s="36"/>
      <c r="UIA33" s="36"/>
      <c r="UIB33" s="36"/>
      <c r="UIE33" s="36"/>
      <c r="UIF33" s="36"/>
      <c r="UII33" s="36"/>
      <c r="UIJ33" s="36"/>
      <c r="UIM33" s="36"/>
      <c r="UIN33" s="36"/>
      <c r="UIQ33" s="36"/>
      <c r="UIR33" s="36"/>
      <c r="UIU33" s="36"/>
      <c r="UIV33" s="36"/>
      <c r="UIY33" s="36"/>
      <c r="UIZ33" s="36"/>
      <c r="UJC33" s="36"/>
      <c r="UJD33" s="36"/>
      <c r="UJG33" s="36"/>
      <c r="UJH33" s="36"/>
      <c r="UJK33" s="36"/>
      <c r="UJL33" s="36"/>
      <c r="UJO33" s="36"/>
      <c r="UJP33" s="36"/>
      <c r="UJS33" s="36"/>
      <c r="UJT33" s="36"/>
      <c r="UJW33" s="36"/>
      <c r="UJX33" s="36"/>
      <c r="UKA33" s="36"/>
      <c r="UKB33" s="36"/>
      <c r="UKE33" s="36"/>
      <c r="UKF33" s="36"/>
      <c r="UKI33" s="36"/>
      <c r="UKJ33" s="36"/>
      <c r="UKM33" s="36"/>
      <c r="UKN33" s="36"/>
      <c r="UKQ33" s="36"/>
      <c r="UKR33" s="36"/>
      <c r="UKU33" s="36"/>
      <c r="UKV33" s="36"/>
      <c r="UKY33" s="36"/>
      <c r="UKZ33" s="36"/>
      <c r="ULC33" s="36"/>
      <c r="ULD33" s="36"/>
      <c r="ULG33" s="36"/>
      <c r="ULH33" s="36"/>
      <c r="ULK33" s="36"/>
      <c r="ULL33" s="36"/>
      <c r="ULO33" s="36"/>
      <c r="ULP33" s="36"/>
      <c r="ULS33" s="36"/>
      <c r="ULT33" s="36"/>
      <c r="ULW33" s="36"/>
      <c r="ULX33" s="36"/>
      <c r="UMA33" s="36"/>
      <c r="UMB33" s="36"/>
      <c r="UME33" s="36"/>
      <c r="UMF33" s="36"/>
      <c r="UMI33" s="36"/>
      <c r="UMJ33" s="36"/>
      <c r="UMM33" s="36"/>
      <c r="UMN33" s="36"/>
      <c r="UMQ33" s="36"/>
      <c r="UMR33" s="36"/>
      <c r="UMU33" s="36"/>
      <c r="UMV33" s="36"/>
      <c r="UMY33" s="36"/>
      <c r="UMZ33" s="36"/>
      <c r="UNC33" s="36"/>
      <c r="UND33" s="36"/>
      <c r="UNG33" s="36"/>
      <c r="UNH33" s="36"/>
      <c r="UNK33" s="36"/>
      <c r="UNL33" s="36"/>
      <c r="UNO33" s="36"/>
      <c r="UNP33" s="36"/>
      <c r="UNS33" s="36"/>
      <c r="UNT33" s="36"/>
      <c r="UNW33" s="36"/>
      <c r="UNX33" s="36"/>
      <c r="UOA33" s="36"/>
      <c r="UOB33" s="36"/>
      <c r="UOE33" s="36"/>
      <c r="UOF33" s="36"/>
      <c r="UOI33" s="36"/>
      <c r="UOJ33" s="36"/>
      <c r="UOM33" s="36"/>
      <c r="UON33" s="36"/>
      <c r="UOQ33" s="36"/>
      <c r="UOR33" s="36"/>
      <c r="UOU33" s="36"/>
      <c r="UOV33" s="36"/>
      <c r="UOY33" s="36"/>
      <c r="UOZ33" s="36"/>
      <c r="UPC33" s="36"/>
      <c r="UPD33" s="36"/>
      <c r="UPG33" s="36"/>
      <c r="UPH33" s="36"/>
      <c r="UPK33" s="36"/>
      <c r="UPL33" s="36"/>
      <c r="UPO33" s="36"/>
      <c r="UPP33" s="36"/>
      <c r="UPS33" s="36"/>
      <c r="UPT33" s="36"/>
      <c r="UPW33" s="36"/>
      <c r="UPX33" s="36"/>
      <c r="UQA33" s="36"/>
      <c r="UQB33" s="36"/>
      <c r="UQE33" s="36"/>
      <c r="UQF33" s="36"/>
      <c r="UQI33" s="36"/>
      <c r="UQJ33" s="36"/>
      <c r="UQM33" s="36"/>
      <c r="UQN33" s="36"/>
      <c r="UQQ33" s="36"/>
      <c r="UQR33" s="36"/>
      <c r="UQU33" s="36"/>
      <c r="UQV33" s="36"/>
      <c r="UQY33" s="36"/>
      <c r="UQZ33" s="36"/>
      <c r="URC33" s="36"/>
      <c r="URD33" s="36"/>
      <c r="URG33" s="36"/>
      <c r="URH33" s="36"/>
      <c r="URK33" s="36"/>
      <c r="URL33" s="36"/>
      <c r="URO33" s="36"/>
      <c r="URP33" s="36"/>
      <c r="URS33" s="36"/>
      <c r="URT33" s="36"/>
      <c r="URW33" s="36"/>
      <c r="URX33" s="36"/>
      <c r="USA33" s="36"/>
      <c r="USB33" s="36"/>
      <c r="USE33" s="36"/>
      <c r="USF33" s="36"/>
      <c r="USI33" s="36"/>
      <c r="USJ33" s="36"/>
      <c r="USM33" s="36"/>
      <c r="USN33" s="36"/>
      <c r="USQ33" s="36"/>
      <c r="USR33" s="36"/>
      <c r="USU33" s="36"/>
      <c r="USV33" s="36"/>
      <c r="USY33" s="36"/>
      <c r="USZ33" s="36"/>
      <c r="UTC33" s="36"/>
      <c r="UTD33" s="36"/>
      <c r="UTG33" s="36"/>
      <c r="UTH33" s="36"/>
      <c r="UTK33" s="36"/>
      <c r="UTL33" s="36"/>
      <c r="UTO33" s="36"/>
      <c r="UTP33" s="36"/>
      <c r="UTS33" s="36"/>
      <c r="UTT33" s="36"/>
      <c r="UTW33" s="36"/>
      <c r="UTX33" s="36"/>
      <c r="UUA33" s="36"/>
      <c r="UUB33" s="36"/>
      <c r="UUE33" s="36"/>
      <c r="UUF33" s="36"/>
      <c r="UUI33" s="36"/>
      <c r="UUJ33" s="36"/>
      <c r="UUM33" s="36"/>
      <c r="UUN33" s="36"/>
      <c r="UUQ33" s="36"/>
      <c r="UUR33" s="36"/>
      <c r="UUU33" s="36"/>
      <c r="UUV33" s="36"/>
      <c r="UUY33" s="36"/>
      <c r="UUZ33" s="36"/>
      <c r="UVC33" s="36"/>
      <c r="UVD33" s="36"/>
      <c r="UVG33" s="36"/>
      <c r="UVH33" s="36"/>
      <c r="UVK33" s="36"/>
      <c r="UVL33" s="36"/>
      <c r="UVO33" s="36"/>
      <c r="UVP33" s="36"/>
      <c r="UVS33" s="36"/>
      <c r="UVT33" s="36"/>
      <c r="UVW33" s="36"/>
      <c r="UVX33" s="36"/>
      <c r="UWA33" s="36"/>
      <c r="UWB33" s="36"/>
      <c r="UWE33" s="36"/>
      <c r="UWF33" s="36"/>
      <c r="UWI33" s="36"/>
      <c r="UWJ33" s="36"/>
      <c r="UWM33" s="36"/>
      <c r="UWN33" s="36"/>
      <c r="UWQ33" s="36"/>
      <c r="UWR33" s="36"/>
      <c r="UWU33" s="36"/>
      <c r="UWV33" s="36"/>
      <c r="UWY33" s="36"/>
      <c r="UWZ33" s="36"/>
      <c r="UXC33" s="36"/>
      <c r="UXD33" s="36"/>
      <c r="UXG33" s="36"/>
      <c r="UXH33" s="36"/>
      <c r="UXK33" s="36"/>
      <c r="UXL33" s="36"/>
      <c r="UXO33" s="36"/>
      <c r="UXP33" s="36"/>
      <c r="UXS33" s="36"/>
      <c r="UXT33" s="36"/>
      <c r="UXW33" s="36"/>
      <c r="UXX33" s="36"/>
      <c r="UYA33" s="36"/>
      <c r="UYB33" s="36"/>
      <c r="UYE33" s="36"/>
      <c r="UYF33" s="36"/>
      <c r="UYI33" s="36"/>
      <c r="UYJ33" s="36"/>
      <c r="UYM33" s="36"/>
      <c r="UYN33" s="36"/>
      <c r="UYQ33" s="36"/>
      <c r="UYR33" s="36"/>
      <c r="UYU33" s="36"/>
      <c r="UYV33" s="36"/>
      <c r="UYY33" s="36"/>
      <c r="UYZ33" s="36"/>
      <c r="UZC33" s="36"/>
      <c r="UZD33" s="36"/>
      <c r="UZG33" s="36"/>
      <c r="UZH33" s="36"/>
      <c r="UZK33" s="36"/>
      <c r="UZL33" s="36"/>
      <c r="UZO33" s="36"/>
      <c r="UZP33" s="36"/>
      <c r="UZS33" s="36"/>
      <c r="UZT33" s="36"/>
      <c r="UZW33" s="36"/>
      <c r="UZX33" s="36"/>
      <c r="VAA33" s="36"/>
      <c r="VAB33" s="36"/>
      <c r="VAE33" s="36"/>
      <c r="VAF33" s="36"/>
      <c r="VAI33" s="36"/>
      <c r="VAJ33" s="36"/>
      <c r="VAM33" s="36"/>
      <c r="VAN33" s="36"/>
      <c r="VAQ33" s="36"/>
      <c r="VAR33" s="36"/>
      <c r="VAU33" s="36"/>
      <c r="VAV33" s="36"/>
      <c r="VAY33" s="36"/>
      <c r="VAZ33" s="36"/>
      <c r="VBC33" s="36"/>
      <c r="VBD33" s="36"/>
      <c r="VBG33" s="36"/>
      <c r="VBH33" s="36"/>
      <c r="VBK33" s="36"/>
      <c r="VBL33" s="36"/>
      <c r="VBO33" s="36"/>
      <c r="VBP33" s="36"/>
      <c r="VBS33" s="36"/>
      <c r="VBT33" s="36"/>
      <c r="VBW33" s="36"/>
      <c r="VBX33" s="36"/>
      <c r="VCA33" s="36"/>
      <c r="VCB33" s="36"/>
      <c r="VCE33" s="36"/>
      <c r="VCF33" s="36"/>
      <c r="VCI33" s="36"/>
      <c r="VCJ33" s="36"/>
      <c r="VCM33" s="36"/>
      <c r="VCN33" s="36"/>
      <c r="VCQ33" s="36"/>
      <c r="VCR33" s="36"/>
      <c r="VCU33" s="36"/>
      <c r="VCV33" s="36"/>
      <c r="VCY33" s="36"/>
      <c r="VCZ33" s="36"/>
      <c r="VDC33" s="36"/>
      <c r="VDD33" s="36"/>
      <c r="VDG33" s="36"/>
      <c r="VDH33" s="36"/>
      <c r="VDK33" s="36"/>
      <c r="VDL33" s="36"/>
      <c r="VDO33" s="36"/>
      <c r="VDP33" s="36"/>
      <c r="VDS33" s="36"/>
      <c r="VDT33" s="36"/>
      <c r="VDW33" s="36"/>
      <c r="VDX33" s="36"/>
      <c r="VEA33" s="36"/>
      <c r="VEB33" s="36"/>
      <c r="VEE33" s="36"/>
      <c r="VEF33" s="36"/>
      <c r="VEI33" s="36"/>
      <c r="VEJ33" s="36"/>
      <c r="VEM33" s="36"/>
      <c r="VEN33" s="36"/>
      <c r="VEQ33" s="36"/>
      <c r="VER33" s="36"/>
      <c r="VEU33" s="36"/>
      <c r="VEV33" s="36"/>
      <c r="VEY33" s="36"/>
      <c r="VEZ33" s="36"/>
      <c r="VFC33" s="36"/>
      <c r="VFD33" s="36"/>
      <c r="VFG33" s="36"/>
      <c r="VFH33" s="36"/>
      <c r="VFK33" s="36"/>
      <c r="VFL33" s="36"/>
      <c r="VFO33" s="36"/>
      <c r="VFP33" s="36"/>
      <c r="VFS33" s="36"/>
      <c r="VFT33" s="36"/>
      <c r="VFW33" s="36"/>
      <c r="VFX33" s="36"/>
      <c r="VGA33" s="36"/>
      <c r="VGB33" s="36"/>
      <c r="VGE33" s="36"/>
      <c r="VGF33" s="36"/>
      <c r="VGI33" s="36"/>
      <c r="VGJ33" s="36"/>
      <c r="VGM33" s="36"/>
      <c r="VGN33" s="36"/>
      <c r="VGQ33" s="36"/>
      <c r="VGR33" s="36"/>
      <c r="VGU33" s="36"/>
      <c r="VGV33" s="36"/>
      <c r="VGY33" s="36"/>
      <c r="VGZ33" s="36"/>
      <c r="VHC33" s="36"/>
      <c r="VHD33" s="36"/>
      <c r="VHG33" s="36"/>
      <c r="VHH33" s="36"/>
      <c r="VHK33" s="36"/>
      <c r="VHL33" s="36"/>
      <c r="VHO33" s="36"/>
      <c r="VHP33" s="36"/>
      <c r="VHS33" s="36"/>
      <c r="VHT33" s="36"/>
      <c r="VHW33" s="36"/>
      <c r="VHX33" s="36"/>
      <c r="VIA33" s="36"/>
      <c r="VIB33" s="36"/>
      <c r="VIE33" s="36"/>
      <c r="VIF33" s="36"/>
      <c r="VII33" s="36"/>
      <c r="VIJ33" s="36"/>
      <c r="VIM33" s="36"/>
      <c r="VIN33" s="36"/>
      <c r="VIQ33" s="36"/>
      <c r="VIR33" s="36"/>
      <c r="VIU33" s="36"/>
      <c r="VIV33" s="36"/>
      <c r="VIY33" s="36"/>
      <c r="VIZ33" s="36"/>
      <c r="VJC33" s="36"/>
      <c r="VJD33" s="36"/>
      <c r="VJG33" s="36"/>
      <c r="VJH33" s="36"/>
      <c r="VJK33" s="36"/>
      <c r="VJL33" s="36"/>
      <c r="VJO33" s="36"/>
      <c r="VJP33" s="36"/>
      <c r="VJS33" s="36"/>
      <c r="VJT33" s="36"/>
      <c r="VJW33" s="36"/>
      <c r="VJX33" s="36"/>
      <c r="VKA33" s="36"/>
      <c r="VKB33" s="36"/>
      <c r="VKE33" s="36"/>
      <c r="VKF33" s="36"/>
      <c r="VKI33" s="36"/>
      <c r="VKJ33" s="36"/>
      <c r="VKM33" s="36"/>
      <c r="VKN33" s="36"/>
      <c r="VKQ33" s="36"/>
      <c r="VKR33" s="36"/>
      <c r="VKU33" s="36"/>
      <c r="VKV33" s="36"/>
      <c r="VKY33" s="36"/>
      <c r="VKZ33" s="36"/>
      <c r="VLC33" s="36"/>
      <c r="VLD33" s="36"/>
      <c r="VLG33" s="36"/>
      <c r="VLH33" s="36"/>
      <c r="VLK33" s="36"/>
      <c r="VLL33" s="36"/>
      <c r="VLO33" s="36"/>
      <c r="VLP33" s="36"/>
      <c r="VLS33" s="36"/>
      <c r="VLT33" s="36"/>
      <c r="VLW33" s="36"/>
      <c r="VLX33" s="36"/>
      <c r="VMA33" s="36"/>
      <c r="VMB33" s="36"/>
      <c r="VME33" s="36"/>
      <c r="VMF33" s="36"/>
      <c r="VMI33" s="36"/>
      <c r="VMJ33" s="36"/>
      <c r="VMM33" s="36"/>
      <c r="VMN33" s="36"/>
      <c r="VMQ33" s="36"/>
      <c r="VMR33" s="36"/>
      <c r="VMU33" s="36"/>
      <c r="VMV33" s="36"/>
      <c r="VMY33" s="36"/>
      <c r="VMZ33" s="36"/>
      <c r="VNC33" s="36"/>
      <c r="VND33" s="36"/>
      <c r="VNG33" s="36"/>
      <c r="VNH33" s="36"/>
      <c r="VNK33" s="36"/>
      <c r="VNL33" s="36"/>
      <c r="VNO33" s="36"/>
      <c r="VNP33" s="36"/>
      <c r="VNS33" s="36"/>
      <c r="VNT33" s="36"/>
      <c r="VNW33" s="36"/>
      <c r="VNX33" s="36"/>
      <c r="VOA33" s="36"/>
      <c r="VOB33" s="36"/>
      <c r="VOE33" s="36"/>
      <c r="VOF33" s="36"/>
      <c r="VOI33" s="36"/>
      <c r="VOJ33" s="36"/>
      <c r="VOM33" s="36"/>
      <c r="VON33" s="36"/>
      <c r="VOQ33" s="36"/>
      <c r="VOR33" s="36"/>
      <c r="VOU33" s="36"/>
      <c r="VOV33" s="36"/>
      <c r="VOY33" s="36"/>
      <c r="VOZ33" s="36"/>
      <c r="VPC33" s="36"/>
      <c r="VPD33" s="36"/>
      <c r="VPG33" s="36"/>
      <c r="VPH33" s="36"/>
      <c r="VPK33" s="36"/>
      <c r="VPL33" s="36"/>
      <c r="VPO33" s="36"/>
      <c r="VPP33" s="36"/>
      <c r="VPS33" s="36"/>
      <c r="VPT33" s="36"/>
      <c r="VPW33" s="36"/>
      <c r="VPX33" s="36"/>
      <c r="VQA33" s="36"/>
      <c r="VQB33" s="36"/>
      <c r="VQE33" s="36"/>
      <c r="VQF33" s="36"/>
      <c r="VQI33" s="36"/>
      <c r="VQJ33" s="36"/>
      <c r="VQM33" s="36"/>
      <c r="VQN33" s="36"/>
      <c r="VQQ33" s="36"/>
      <c r="VQR33" s="36"/>
      <c r="VQU33" s="36"/>
      <c r="VQV33" s="36"/>
      <c r="VQY33" s="36"/>
      <c r="VQZ33" s="36"/>
      <c r="VRC33" s="36"/>
      <c r="VRD33" s="36"/>
      <c r="VRG33" s="36"/>
      <c r="VRH33" s="36"/>
      <c r="VRK33" s="36"/>
      <c r="VRL33" s="36"/>
      <c r="VRO33" s="36"/>
      <c r="VRP33" s="36"/>
      <c r="VRS33" s="36"/>
      <c r="VRT33" s="36"/>
      <c r="VRW33" s="36"/>
      <c r="VRX33" s="36"/>
      <c r="VSA33" s="36"/>
      <c r="VSB33" s="36"/>
      <c r="VSE33" s="36"/>
      <c r="VSF33" s="36"/>
      <c r="VSI33" s="36"/>
      <c r="VSJ33" s="36"/>
      <c r="VSM33" s="36"/>
      <c r="VSN33" s="36"/>
      <c r="VSQ33" s="36"/>
      <c r="VSR33" s="36"/>
      <c r="VSU33" s="36"/>
      <c r="VSV33" s="36"/>
      <c r="VSY33" s="36"/>
      <c r="VSZ33" s="36"/>
      <c r="VTC33" s="36"/>
      <c r="VTD33" s="36"/>
      <c r="VTG33" s="36"/>
      <c r="VTH33" s="36"/>
      <c r="VTK33" s="36"/>
      <c r="VTL33" s="36"/>
      <c r="VTO33" s="36"/>
      <c r="VTP33" s="36"/>
      <c r="VTS33" s="36"/>
      <c r="VTT33" s="36"/>
      <c r="VTW33" s="36"/>
      <c r="VTX33" s="36"/>
      <c r="VUA33" s="36"/>
      <c r="VUB33" s="36"/>
      <c r="VUE33" s="36"/>
      <c r="VUF33" s="36"/>
      <c r="VUI33" s="36"/>
      <c r="VUJ33" s="36"/>
      <c r="VUM33" s="36"/>
      <c r="VUN33" s="36"/>
      <c r="VUQ33" s="36"/>
      <c r="VUR33" s="36"/>
      <c r="VUU33" s="36"/>
      <c r="VUV33" s="36"/>
      <c r="VUY33" s="36"/>
      <c r="VUZ33" s="36"/>
      <c r="VVC33" s="36"/>
      <c r="VVD33" s="36"/>
      <c r="VVG33" s="36"/>
      <c r="VVH33" s="36"/>
      <c r="VVK33" s="36"/>
      <c r="VVL33" s="36"/>
      <c r="VVO33" s="36"/>
      <c r="VVP33" s="36"/>
      <c r="VVS33" s="36"/>
      <c r="VVT33" s="36"/>
      <c r="VVW33" s="36"/>
      <c r="VVX33" s="36"/>
      <c r="VWA33" s="36"/>
      <c r="VWB33" s="36"/>
      <c r="VWE33" s="36"/>
      <c r="VWF33" s="36"/>
      <c r="VWI33" s="36"/>
      <c r="VWJ33" s="36"/>
      <c r="VWM33" s="36"/>
      <c r="VWN33" s="36"/>
      <c r="VWQ33" s="36"/>
      <c r="VWR33" s="36"/>
      <c r="VWU33" s="36"/>
      <c r="VWV33" s="36"/>
      <c r="VWY33" s="36"/>
      <c r="VWZ33" s="36"/>
      <c r="VXC33" s="36"/>
      <c r="VXD33" s="36"/>
      <c r="VXG33" s="36"/>
      <c r="VXH33" s="36"/>
      <c r="VXK33" s="36"/>
      <c r="VXL33" s="36"/>
      <c r="VXO33" s="36"/>
      <c r="VXP33" s="36"/>
      <c r="VXS33" s="36"/>
      <c r="VXT33" s="36"/>
      <c r="VXW33" s="36"/>
      <c r="VXX33" s="36"/>
      <c r="VYA33" s="36"/>
      <c r="VYB33" s="36"/>
      <c r="VYE33" s="36"/>
      <c r="VYF33" s="36"/>
      <c r="VYI33" s="36"/>
      <c r="VYJ33" s="36"/>
      <c r="VYM33" s="36"/>
      <c r="VYN33" s="36"/>
      <c r="VYQ33" s="36"/>
      <c r="VYR33" s="36"/>
      <c r="VYU33" s="36"/>
      <c r="VYV33" s="36"/>
      <c r="VYY33" s="36"/>
      <c r="VYZ33" s="36"/>
      <c r="VZC33" s="36"/>
      <c r="VZD33" s="36"/>
      <c r="VZG33" s="36"/>
      <c r="VZH33" s="36"/>
      <c r="VZK33" s="36"/>
      <c r="VZL33" s="36"/>
      <c r="VZO33" s="36"/>
      <c r="VZP33" s="36"/>
      <c r="VZS33" s="36"/>
      <c r="VZT33" s="36"/>
      <c r="VZW33" s="36"/>
      <c r="VZX33" s="36"/>
      <c r="WAA33" s="36"/>
      <c r="WAB33" s="36"/>
      <c r="WAE33" s="36"/>
      <c r="WAF33" s="36"/>
      <c r="WAI33" s="36"/>
      <c r="WAJ33" s="36"/>
      <c r="WAM33" s="36"/>
      <c r="WAN33" s="36"/>
      <c r="WAQ33" s="36"/>
      <c r="WAR33" s="36"/>
      <c r="WAU33" s="36"/>
      <c r="WAV33" s="36"/>
      <c r="WAY33" s="36"/>
      <c r="WAZ33" s="36"/>
      <c r="WBC33" s="36"/>
      <c r="WBD33" s="36"/>
      <c r="WBG33" s="36"/>
      <c r="WBH33" s="36"/>
      <c r="WBK33" s="36"/>
      <c r="WBL33" s="36"/>
      <c r="WBO33" s="36"/>
      <c r="WBP33" s="36"/>
      <c r="WBS33" s="36"/>
      <c r="WBT33" s="36"/>
      <c r="WBW33" s="36"/>
      <c r="WBX33" s="36"/>
      <c r="WCA33" s="36"/>
      <c r="WCB33" s="36"/>
      <c r="WCE33" s="36"/>
      <c r="WCF33" s="36"/>
      <c r="WCI33" s="36"/>
      <c r="WCJ33" s="36"/>
      <c r="WCM33" s="36"/>
      <c r="WCN33" s="36"/>
      <c r="WCQ33" s="36"/>
      <c r="WCR33" s="36"/>
      <c r="WCU33" s="36"/>
      <c r="WCV33" s="36"/>
      <c r="WCY33" s="36"/>
      <c r="WCZ33" s="36"/>
      <c r="WDC33" s="36"/>
      <c r="WDD33" s="36"/>
      <c r="WDG33" s="36"/>
      <c r="WDH33" s="36"/>
      <c r="WDK33" s="36"/>
      <c r="WDL33" s="36"/>
      <c r="WDO33" s="36"/>
      <c r="WDP33" s="36"/>
      <c r="WDS33" s="36"/>
      <c r="WDT33" s="36"/>
      <c r="WDW33" s="36"/>
      <c r="WDX33" s="36"/>
      <c r="WEA33" s="36"/>
      <c r="WEB33" s="36"/>
      <c r="WEE33" s="36"/>
      <c r="WEF33" s="36"/>
      <c r="WEI33" s="36"/>
      <c r="WEJ33" s="36"/>
      <c r="WEM33" s="36"/>
      <c r="WEN33" s="36"/>
      <c r="WEQ33" s="36"/>
      <c r="WER33" s="36"/>
      <c r="WEU33" s="36"/>
      <c r="WEV33" s="36"/>
      <c r="WEY33" s="36"/>
      <c r="WEZ33" s="36"/>
      <c r="WFC33" s="36"/>
      <c r="WFD33" s="36"/>
      <c r="WFG33" s="36"/>
      <c r="WFH33" s="36"/>
      <c r="WFK33" s="36"/>
      <c r="WFL33" s="36"/>
      <c r="WFO33" s="36"/>
      <c r="WFP33" s="36"/>
      <c r="WFS33" s="36"/>
      <c r="WFT33" s="36"/>
      <c r="WFW33" s="36"/>
      <c r="WFX33" s="36"/>
      <c r="WGA33" s="36"/>
      <c r="WGB33" s="36"/>
      <c r="WGE33" s="36"/>
      <c r="WGF33" s="36"/>
      <c r="WGI33" s="36"/>
      <c r="WGJ33" s="36"/>
      <c r="WGM33" s="36"/>
      <c r="WGN33" s="36"/>
      <c r="WGQ33" s="36"/>
      <c r="WGR33" s="36"/>
      <c r="WGU33" s="36"/>
      <c r="WGV33" s="36"/>
      <c r="WGY33" s="36"/>
      <c r="WGZ33" s="36"/>
      <c r="WHC33" s="36"/>
      <c r="WHD33" s="36"/>
      <c r="WHG33" s="36"/>
      <c r="WHH33" s="36"/>
      <c r="WHK33" s="36"/>
      <c r="WHL33" s="36"/>
      <c r="WHO33" s="36"/>
      <c r="WHP33" s="36"/>
      <c r="WHS33" s="36"/>
      <c r="WHT33" s="36"/>
      <c r="WHW33" s="36"/>
      <c r="WHX33" s="36"/>
      <c r="WIA33" s="36"/>
      <c r="WIB33" s="36"/>
      <c r="WIE33" s="36"/>
      <c r="WIF33" s="36"/>
      <c r="WII33" s="36"/>
      <c r="WIJ33" s="36"/>
      <c r="WIM33" s="36"/>
      <c r="WIN33" s="36"/>
      <c r="WIQ33" s="36"/>
      <c r="WIR33" s="36"/>
      <c r="WIU33" s="36"/>
      <c r="WIV33" s="36"/>
      <c r="WIY33" s="36"/>
      <c r="WIZ33" s="36"/>
      <c r="WJC33" s="36"/>
      <c r="WJD33" s="36"/>
      <c r="WJG33" s="36"/>
      <c r="WJH33" s="36"/>
      <c r="WJK33" s="36"/>
      <c r="WJL33" s="36"/>
      <c r="WJO33" s="36"/>
      <c r="WJP33" s="36"/>
      <c r="WJS33" s="36"/>
      <c r="WJT33" s="36"/>
      <c r="WJW33" s="36"/>
      <c r="WJX33" s="36"/>
      <c r="WKA33" s="36"/>
      <c r="WKB33" s="36"/>
      <c r="WKE33" s="36"/>
      <c r="WKF33" s="36"/>
      <c r="WKI33" s="36"/>
      <c r="WKJ33" s="36"/>
      <c r="WKM33" s="36"/>
      <c r="WKN33" s="36"/>
      <c r="WKQ33" s="36"/>
      <c r="WKR33" s="36"/>
      <c r="WKU33" s="36"/>
      <c r="WKV33" s="36"/>
      <c r="WKY33" s="36"/>
      <c r="WKZ33" s="36"/>
      <c r="WLC33" s="36"/>
      <c r="WLD33" s="36"/>
      <c r="WLG33" s="36"/>
      <c r="WLH33" s="36"/>
      <c r="WLK33" s="36"/>
      <c r="WLL33" s="36"/>
      <c r="WLO33" s="36"/>
      <c r="WLP33" s="36"/>
      <c r="WLS33" s="36"/>
      <c r="WLT33" s="36"/>
      <c r="WLW33" s="36"/>
      <c r="WLX33" s="36"/>
      <c r="WMA33" s="36"/>
      <c r="WMB33" s="36"/>
      <c r="WME33" s="36"/>
      <c r="WMF33" s="36"/>
      <c r="WMI33" s="36"/>
      <c r="WMJ33" s="36"/>
      <c r="WMM33" s="36"/>
      <c r="WMN33" s="36"/>
      <c r="WMQ33" s="36"/>
      <c r="WMR33" s="36"/>
      <c r="WMU33" s="36"/>
      <c r="WMV33" s="36"/>
      <c r="WMY33" s="36"/>
      <c r="WMZ33" s="36"/>
      <c r="WNC33" s="36"/>
      <c r="WND33" s="36"/>
      <c r="WNG33" s="36"/>
      <c r="WNH33" s="36"/>
      <c r="WNK33" s="36"/>
      <c r="WNL33" s="36"/>
      <c r="WNO33" s="36"/>
      <c r="WNP33" s="36"/>
      <c r="WNS33" s="36"/>
      <c r="WNT33" s="36"/>
      <c r="WNW33" s="36"/>
      <c r="WNX33" s="36"/>
      <c r="WOA33" s="36"/>
      <c r="WOB33" s="36"/>
      <c r="WOE33" s="36"/>
      <c r="WOF33" s="36"/>
      <c r="WOI33" s="36"/>
      <c r="WOJ33" s="36"/>
      <c r="WOM33" s="36"/>
      <c r="WON33" s="36"/>
      <c r="WOQ33" s="36"/>
      <c r="WOR33" s="36"/>
      <c r="WOU33" s="36"/>
      <c r="WOV33" s="36"/>
      <c r="WOY33" s="36"/>
      <c r="WOZ33" s="36"/>
      <c r="WPC33" s="36"/>
      <c r="WPD33" s="36"/>
      <c r="WPG33" s="36"/>
      <c r="WPH33" s="36"/>
      <c r="WPK33" s="36"/>
      <c r="WPL33" s="36"/>
      <c r="WPO33" s="36"/>
      <c r="WPP33" s="36"/>
      <c r="WPS33" s="36"/>
      <c r="WPT33" s="36"/>
      <c r="WPW33" s="36"/>
      <c r="WPX33" s="36"/>
      <c r="WQA33" s="36"/>
      <c r="WQB33" s="36"/>
      <c r="WQE33" s="36"/>
      <c r="WQF33" s="36"/>
      <c r="WQI33" s="36"/>
      <c r="WQJ33" s="36"/>
      <c r="WQM33" s="36"/>
      <c r="WQN33" s="36"/>
      <c r="WQQ33" s="36"/>
      <c r="WQR33" s="36"/>
      <c r="WQU33" s="36"/>
      <c r="WQV33" s="36"/>
      <c r="WQY33" s="36"/>
      <c r="WQZ33" s="36"/>
      <c r="WRC33" s="36"/>
      <c r="WRD33" s="36"/>
      <c r="WRG33" s="36"/>
      <c r="WRH33" s="36"/>
      <c r="WRK33" s="36"/>
      <c r="WRL33" s="36"/>
      <c r="WRO33" s="36"/>
      <c r="WRP33" s="36"/>
      <c r="WRS33" s="36"/>
      <c r="WRT33" s="36"/>
      <c r="WRW33" s="36"/>
      <c r="WRX33" s="36"/>
      <c r="WSA33" s="36"/>
      <c r="WSB33" s="36"/>
      <c r="WSE33" s="36"/>
      <c r="WSF33" s="36"/>
      <c r="WSI33" s="36"/>
      <c r="WSJ33" s="36"/>
      <c r="WSM33" s="36"/>
      <c r="WSN33" s="36"/>
      <c r="WSQ33" s="36"/>
      <c r="WSR33" s="36"/>
      <c r="WSU33" s="36"/>
      <c r="WSV33" s="36"/>
      <c r="WSY33" s="36"/>
      <c r="WSZ33" s="36"/>
      <c r="WTC33" s="36"/>
      <c r="WTD33" s="36"/>
      <c r="WTG33" s="36"/>
      <c r="WTH33" s="36"/>
      <c r="WTK33" s="36"/>
      <c r="WTL33" s="36"/>
      <c r="WTO33" s="36"/>
      <c r="WTP33" s="36"/>
      <c r="WTS33" s="36"/>
      <c r="WTT33" s="36"/>
      <c r="WTW33" s="36"/>
      <c r="WTX33" s="36"/>
      <c r="WUA33" s="36"/>
      <c r="WUB33" s="36"/>
      <c r="WUE33" s="36"/>
      <c r="WUF33" s="36"/>
      <c r="WUI33" s="36"/>
      <c r="WUJ33" s="36"/>
      <c r="WUM33" s="36"/>
      <c r="WUN33" s="36"/>
      <c r="WUQ33" s="36"/>
      <c r="WUR33" s="36"/>
      <c r="WUU33" s="36"/>
      <c r="WUV33" s="36"/>
      <c r="WUY33" s="36"/>
      <c r="WUZ33" s="36"/>
      <c r="WVC33" s="36"/>
      <c r="WVD33" s="36"/>
      <c r="WVG33" s="36"/>
      <c r="WVH33" s="36"/>
      <c r="WVK33" s="36"/>
      <c r="WVL33" s="36"/>
      <c r="WVO33" s="36"/>
      <c r="WVP33" s="36"/>
      <c r="WVS33" s="36"/>
      <c r="WVT33" s="36"/>
      <c r="WVW33" s="36"/>
      <c r="WVX33" s="36"/>
      <c r="WWA33" s="36"/>
      <c r="WWB33" s="36"/>
      <c r="WWE33" s="36"/>
      <c r="WWF33" s="36"/>
      <c r="WWI33" s="36"/>
      <c r="WWJ33" s="36"/>
      <c r="WWM33" s="36"/>
      <c r="WWN33" s="36"/>
      <c r="WWQ33" s="36"/>
      <c r="WWR33" s="36"/>
      <c r="WWU33" s="36"/>
      <c r="WWV33" s="36"/>
      <c r="WWY33" s="36"/>
      <c r="WWZ33" s="36"/>
      <c r="WXC33" s="36"/>
      <c r="WXD33" s="36"/>
      <c r="WXG33" s="36"/>
      <c r="WXH33" s="36"/>
      <c r="WXK33" s="36"/>
      <c r="WXL33" s="36"/>
      <c r="WXO33" s="36"/>
      <c r="WXP33" s="36"/>
      <c r="WXS33" s="36"/>
      <c r="WXT33" s="36"/>
      <c r="WXW33" s="36"/>
      <c r="WXX33" s="36"/>
      <c r="WYA33" s="36"/>
      <c r="WYB33" s="36"/>
      <c r="WYE33" s="36"/>
      <c r="WYF33" s="36"/>
      <c r="WYI33" s="36"/>
      <c r="WYJ33" s="36"/>
      <c r="WYM33" s="36"/>
      <c r="WYN33" s="36"/>
      <c r="WYQ33" s="36"/>
      <c r="WYR33" s="36"/>
      <c r="WYU33" s="36"/>
      <c r="WYV33" s="36"/>
      <c r="WYY33" s="36"/>
      <c r="WYZ33" s="36"/>
      <c r="WZC33" s="36"/>
      <c r="WZD33" s="36"/>
      <c r="WZG33" s="36"/>
      <c r="WZH33" s="36"/>
      <c r="WZK33" s="36"/>
      <c r="WZL33" s="36"/>
      <c r="WZO33" s="36"/>
      <c r="WZP33" s="36"/>
      <c r="WZS33" s="36"/>
      <c r="WZT33" s="36"/>
      <c r="WZW33" s="36"/>
      <c r="WZX33" s="36"/>
      <c r="XAA33" s="36"/>
      <c r="XAB33" s="36"/>
      <c r="XAE33" s="36"/>
      <c r="XAF33" s="36"/>
      <c r="XAI33" s="36"/>
      <c r="XAJ33" s="36"/>
      <c r="XAM33" s="36"/>
      <c r="XAN33" s="36"/>
      <c r="XAQ33" s="36"/>
      <c r="XAR33" s="36"/>
      <c r="XAU33" s="36"/>
      <c r="XAV33" s="36"/>
      <c r="XAY33" s="36"/>
      <c r="XAZ33" s="36"/>
      <c r="XBC33" s="36"/>
      <c r="XBD33" s="36"/>
      <c r="XBG33" s="36"/>
      <c r="XBH33" s="36"/>
      <c r="XBK33" s="36"/>
      <c r="XBL33" s="36"/>
      <c r="XBO33" s="36"/>
      <c r="XBP33" s="36"/>
      <c r="XBS33" s="36"/>
      <c r="XBT33" s="36"/>
      <c r="XBW33" s="36"/>
      <c r="XBX33" s="36"/>
      <c r="XCA33" s="36"/>
      <c r="XCB33" s="36"/>
      <c r="XCE33" s="36"/>
      <c r="XCF33" s="36"/>
      <c r="XCI33" s="36"/>
      <c r="XCJ33" s="36"/>
      <c r="XCM33" s="36"/>
      <c r="XCN33" s="36"/>
      <c r="XCQ33" s="36"/>
      <c r="XCR33" s="36"/>
      <c r="XCU33" s="36"/>
      <c r="XCV33" s="36"/>
      <c r="XCY33" s="36"/>
      <c r="XCZ33" s="36"/>
      <c r="XDC33" s="36"/>
      <c r="XDD33" s="36"/>
    </row>
    <row r="34" spans="1:1024 1027:2048 2051:3072 3075:4096 4099:5120 5123:6144 6147:7168 7171:8192 8195:9216 9219:10240 10243:11264 11267:12288 12291:13312 13315:14336 14339:15360 15363:16332" x14ac:dyDescent="0.3">
      <c r="B34" s="10" t="s">
        <v>158</v>
      </c>
      <c r="C34" s="12">
        <v>23217.550000000007</v>
      </c>
      <c r="D34" s="12">
        <v>11623.256999999998</v>
      </c>
      <c r="E34" s="12">
        <v>34840.807000000001</v>
      </c>
      <c r="F34" s="12">
        <v>251566.36499999999</v>
      </c>
      <c r="G34" s="34">
        <v>-216725.55799999999</v>
      </c>
      <c r="H34" s="36"/>
      <c r="I34" s="34"/>
      <c r="K34" s="36"/>
      <c r="L34" s="36"/>
      <c r="O34" s="36"/>
      <c r="P34" s="36"/>
      <c r="S34" s="36"/>
      <c r="T34" s="36"/>
      <c r="W34" s="36"/>
      <c r="X34" s="36"/>
      <c r="AA34" s="36"/>
      <c r="AB34" s="36"/>
      <c r="AE34" s="36"/>
      <c r="AF34" s="36"/>
      <c r="AI34" s="36"/>
      <c r="AJ34" s="36"/>
      <c r="AM34" s="36"/>
      <c r="AN34" s="36"/>
      <c r="AQ34" s="36"/>
      <c r="AR34" s="36"/>
      <c r="AU34" s="36"/>
      <c r="AV34" s="36"/>
      <c r="AY34" s="36"/>
      <c r="AZ34" s="36"/>
      <c r="BC34" s="36"/>
      <c r="BD34" s="36"/>
      <c r="BG34" s="36"/>
      <c r="BH34" s="36"/>
      <c r="BK34" s="36"/>
      <c r="BL34" s="36"/>
      <c r="BO34" s="36"/>
      <c r="BP34" s="36"/>
      <c r="BS34" s="36"/>
      <c r="BT34" s="36"/>
      <c r="BW34" s="36"/>
      <c r="BX34" s="36"/>
      <c r="CA34" s="36"/>
      <c r="CB34" s="36"/>
      <c r="CE34" s="36"/>
      <c r="CF34" s="36"/>
      <c r="CI34" s="36"/>
      <c r="CJ34" s="36"/>
      <c r="CM34" s="36"/>
      <c r="CN34" s="36"/>
      <c r="CQ34" s="36"/>
      <c r="CR34" s="36"/>
      <c r="CU34" s="36"/>
      <c r="CV34" s="36"/>
      <c r="CY34" s="36"/>
      <c r="CZ34" s="36"/>
      <c r="DC34" s="36"/>
      <c r="DD34" s="36"/>
      <c r="DG34" s="36"/>
      <c r="DH34" s="36"/>
      <c r="DK34" s="36"/>
      <c r="DL34" s="36"/>
      <c r="DO34" s="36"/>
      <c r="DP34" s="36"/>
      <c r="DS34" s="36"/>
      <c r="DT34" s="36"/>
      <c r="DW34" s="36"/>
      <c r="DX34" s="36"/>
      <c r="EA34" s="36"/>
      <c r="EB34" s="36"/>
      <c r="EE34" s="36"/>
      <c r="EF34" s="36"/>
      <c r="EI34" s="36"/>
      <c r="EJ34" s="36"/>
      <c r="EM34" s="36"/>
      <c r="EN34" s="36"/>
      <c r="EQ34" s="36"/>
      <c r="ER34" s="36"/>
      <c r="EU34" s="36"/>
      <c r="EV34" s="36"/>
      <c r="EY34" s="36"/>
      <c r="EZ34" s="36"/>
      <c r="FC34" s="36"/>
      <c r="FD34" s="36"/>
      <c r="FG34" s="36"/>
      <c r="FH34" s="36"/>
      <c r="FK34" s="36"/>
      <c r="FL34" s="36"/>
      <c r="FO34" s="36"/>
      <c r="FP34" s="36"/>
      <c r="FS34" s="36"/>
      <c r="FT34" s="36"/>
      <c r="FW34" s="36"/>
      <c r="FX34" s="36"/>
      <c r="GA34" s="36"/>
      <c r="GB34" s="36"/>
      <c r="GE34" s="36"/>
      <c r="GF34" s="36"/>
      <c r="GI34" s="36"/>
      <c r="GJ34" s="36"/>
      <c r="GM34" s="36"/>
      <c r="GN34" s="36"/>
      <c r="GQ34" s="36"/>
      <c r="GR34" s="36"/>
      <c r="GU34" s="36"/>
      <c r="GV34" s="36"/>
      <c r="GY34" s="36"/>
      <c r="GZ34" s="36"/>
      <c r="HC34" s="36"/>
      <c r="HD34" s="36"/>
      <c r="HG34" s="36"/>
      <c r="HH34" s="36"/>
      <c r="HK34" s="36"/>
      <c r="HL34" s="36"/>
      <c r="HO34" s="36"/>
      <c r="HP34" s="36"/>
      <c r="HS34" s="36"/>
      <c r="HT34" s="36"/>
      <c r="HW34" s="36"/>
      <c r="HX34" s="36"/>
      <c r="IA34" s="36"/>
      <c r="IB34" s="36"/>
      <c r="IE34" s="36"/>
      <c r="IF34" s="36"/>
      <c r="II34" s="36"/>
      <c r="IJ34" s="36"/>
      <c r="IM34" s="36"/>
      <c r="IN34" s="36"/>
      <c r="IQ34" s="36"/>
      <c r="IR34" s="36"/>
      <c r="IU34" s="36"/>
      <c r="IV34" s="36"/>
      <c r="IY34" s="36"/>
      <c r="IZ34" s="36"/>
      <c r="JC34" s="36"/>
      <c r="JD34" s="36"/>
      <c r="JG34" s="36"/>
      <c r="JH34" s="36"/>
      <c r="JK34" s="36"/>
      <c r="JL34" s="36"/>
      <c r="JO34" s="36"/>
      <c r="JP34" s="36"/>
      <c r="JS34" s="36"/>
      <c r="JT34" s="36"/>
      <c r="JW34" s="36"/>
      <c r="JX34" s="36"/>
      <c r="KA34" s="36"/>
      <c r="KB34" s="36"/>
      <c r="KE34" s="36"/>
      <c r="KF34" s="36"/>
      <c r="KI34" s="36"/>
      <c r="KJ34" s="36"/>
      <c r="KM34" s="36"/>
      <c r="KN34" s="36"/>
      <c r="KQ34" s="36"/>
      <c r="KR34" s="36"/>
      <c r="KU34" s="36"/>
      <c r="KV34" s="36"/>
      <c r="KY34" s="36"/>
      <c r="KZ34" s="36"/>
      <c r="LC34" s="36"/>
      <c r="LD34" s="36"/>
      <c r="LG34" s="36"/>
      <c r="LH34" s="36"/>
      <c r="LK34" s="36"/>
      <c r="LL34" s="36"/>
      <c r="LO34" s="36"/>
      <c r="LP34" s="36"/>
      <c r="LS34" s="36"/>
      <c r="LT34" s="36"/>
      <c r="LW34" s="36"/>
      <c r="LX34" s="36"/>
      <c r="MA34" s="36"/>
      <c r="MB34" s="36"/>
      <c r="ME34" s="36"/>
      <c r="MF34" s="36"/>
      <c r="MI34" s="36"/>
      <c r="MJ34" s="36"/>
      <c r="MM34" s="36"/>
      <c r="MN34" s="36"/>
      <c r="MQ34" s="36"/>
      <c r="MR34" s="36"/>
      <c r="MU34" s="36"/>
      <c r="MV34" s="36"/>
      <c r="MY34" s="36"/>
      <c r="MZ34" s="36"/>
      <c r="NC34" s="36"/>
      <c r="ND34" s="36"/>
      <c r="NG34" s="36"/>
      <c r="NH34" s="36"/>
      <c r="NK34" s="36"/>
      <c r="NL34" s="36"/>
      <c r="NO34" s="36"/>
      <c r="NP34" s="36"/>
      <c r="NS34" s="36"/>
      <c r="NT34" s="36"/>
      <c r="NW34" s="36"/>
      <c r="NX34" s="36"/>
      <c r="OA34" s="36"/>
      <c r="OB34" s="36"/>
      <c r="OE34" s="36"/>
      <c r="OF34" s="36"/>
      <c r="OI34" s="36"/>
      <c r="OJ34" s="36"/>
      <c r="OM34" s="36"/>
      <c r="ON34" s="36"/>
      <c r="OQ34" s="36"/>
      <c r="OR34" s="36"/>
      <c r="OU34" s="36"/>
      <c r="OV34" s="36"/>
      <c r="OY34" s="36"/>
      <c r="OZ34" s="36"/>
      <c r="PC34" s="36"/>
      <c r="PD34" s="36"/>
      <c r="PG34" s="36"/>
      <c r="PH34" s="36"/>
      <c r="PK34" s="36"/>
      <c r="PL34" s="36"/>
      <c r="PO34" s="36"/>
      <c r="PP34" s="36"/>
      <c r="PS34" s="36"/>
      <c r="PT34" s="36"/>
      <c r="PW34" s="36"/>
      <c r="PX34" s="36"/>
      <c r="QA34" s="36"/>
      <c r="QB34" s="36"/>
      <c r="QE34" s="36"/>
      <c r="QF34" s="36"/>
      <c r="QI34" s="36"/>
      <c r="QJ34" s="36"/>
      <c r="QM34" s="36"/>
      <c r="QN34" s="36"/>
      <c r="QQ34" s="36"/>
      <c r="QR34" s="36"/>
      <c r="QU34" s="36"/>
      <c r="QV34" s="36"/>
      <c r="QY34" s="36"/>
      <c r="QZ34" s="36"/>
      <c r="RC34" s="36"/>
      <c r="RD34" s="36"/>
      <c r="RG34" s="36"/>
      <c r="RH34" s="36"/>
      <c r="RK34" s="36"/>
      <c r="RL34" s="36"/>
      <c r="RO34" s="36"/>
      <c r="RP34" s="36"/>
      <c r="RS34" s="36"/>
      <c r="RT34" s="36"/>
      <c r="RW34" s="36"/>
      <c r="RX34" s="36"/>
      <c r="SA34" s="36"/>
      <c r="SB34" s="36"/>
      <c r="SE34" s="36"/>
      <c r="SF34" s="36"/>
      <c r="SI34" s="36"/>
      <c r="SJ34" s="36"/>
      <c r="SM34" s="36"/>
      <c r="SN34" s="36"/>
      <c r="SQ34" s="36"/>
      <c r="SR34" s="36"/>
      <c r="SU34" s="36"/>
      <c r="SV34" s="36"/>
      <c r="SY34" s="36"/>
      <c r="SZ34" s="36"/>
      <c r="TC34" s="36"/>
      <c r="TD34" s="36"/>
      <c r="TG34" s="36"/>
      <c r="TH34" s="36"/>
      <c r="TK34" s="36"/>
      <c r="TL34" s="36"/>
      <c r="TO34" s="36"/>
      <c r="TP34" s="36"/>
      <c r="TS34" s="36"/>
      <c r="TT34" s="36"/>
      <c r="TW34" s="36"/>
      <c r="TX34" s="36"/>
      <c r="UA34" s="36"/>
      <c r="UB34" s="36"/>
      <c r="UE34" s="36"/>
      <c r="UF34" s="36"/>
      <c r="UI34" s="36"/>
      <c r="UJ34" s="36"/>
      <c r="UM34" s="36"/>
      <c r="UN34" s="36"/>
      <c r="UQ34" s="36"/>
      <c r="UR34" s="36"/>
      <c r="UU34" s="36"/>
      <c r="UV34" s="36"/>
      <c r="UY34" s="36"/>
      <c r="UZ34" s="36"/>
      <c r="VC34" s="36"/>
      <c r="VD34" s="36"/>
      <c r="VG34" s="36"/>
      <c r="VH34" s="36"/>
      <c r="VK34" s="36"/>
      <c r="VL34" s="36"/>
      <c r="VO34" s="36"/>
      <c r="VP34" s="36"/>
      <c r="VS34" s="36"/>
      <c r="VT34" s="36"/>
      <c r="VW34" s="36"/>
      <c r="VX34" s="36"/>
      <c r="WA34" s="36"/>
      <c r="WB34" s="36"/>
      <c r="WE34" s="36"/>
      <c r="WF34" s="36"/>
      <c r="WI34" s="36"/>
      <c r="WJ34" s="36"/>
      <c r="WM34" s="36"/>
      <c r="WN34" s="36"/>
      <c r="WQ34" s="36"/>
      <c r="WR34" s="36"/>
      <c r="WU34" s="36"/>
      <c r="WV34" s="36"/>
      <c r="WY34" s="36"/>
      <c r="WZ34" s="36"/>
      <c r="XC34" s="36"/>
      <c r="XD34" s="36"/>
      <c r="XG34" s="36"/>
      <c r="XH34" s="36"/>
      <c r="XK34" s="36"/>
      <c r="XL34" s="36"/>
      <c r="XO34" s="36"/>
      <c r="XP34" s="36"/>
      <c r="XS34" s="36"/>
      <c r="XT34" s="36"/>
      <c r="XW34" s="36"/>
      <c r="XX34" s="36"/>
      <c r="YA34" s="36"/>
      <c r="YB34" s="36"/>
      <c r="YE34" s="36"/>
      <c r="YF34" s="36"/>
      <c r="YI34" s="36"/>
      <c r="YJ34" s="36"/>
      <c r="YM34" s="36"/>
      <c r="YN34" s="36"/>
      <c r="YQ34" s="36"/>
      <c r="YR34" s="36"/>
      <c r="YU34" s="36"/>
      <c r="YV34" s="36"/>
      <c r="YY34" s="36"/>
      <c r="YZ34" s="36"/>
      <c r="ZC34" s="36"/>
      <c r="ZD34" s="36"/>
      <c r="ZG34" s="36"/>
      <c r="ZH34" s="36"/>
      <c r="ZK34" s="36"/>
      <c r="ZL34" s="36"/>
      <c r="ZO34" s="36"/>
      <c r="ZP34" s="36"/>
      <c r="ZS34" s="36"/>
      <c r="ZT34" s="36"/>
      <c r="ZW34" s="36"/>
      <c r="ZX34" s="36"/>
      <c r="AAA34" s="36"/>
      <c r="AAB34" s="36"/>
      <c r="AAE34" s="36"/>
      <c r="AAF34" s="36"/>
      <c r="AAI34" s="36"/>
      <c r="AAJ34" s="36"/>
      <c r="AAM34" s="36"/>
      <c r="AAN34" s="36"/>
      <c r="AAQ34" s="36"/>
      <c r="AAR34" s="36"/>
      <c r="AAU34" s="36"/>
      <c r="AAV34" s="36"/>
      <c r="AAY34" s="36"/>
      <c r="AAZ34" s="36"/>
      <c r="ABC34" s="36"/>
      <c r="ABD34" s="36"/>
      <c r="ABG34" s="36"/>
      <c r="ABH34" s="36"/>
      <c r="ABK34" s="36"/>
      <c r="ABL34" s="36"/>
      <c r="ABO34" s="36"/>
      <c r="ABP34" s="36"/>
      <c r="ABS34" s="36"/>
      <c r="ABT34" s="36"/>
      <c r="ABW34" s="36"/>
      <c r="ABX34" s="36"/>
      <c r="ACA34" s="36"/>
      <c r="ACB34" s="36"/>
      <c r="ACE34" s="36"/>
      <c r="ACF34" s="36"/>
      <c r="ACI34" s="36"/>
      <c r="ACJ34" s="36"/>
      <c r="ACM34" s="36"/>
      <c r="ACN34" s="36"/>
      <c r="ACQ34" s="36"/>
      <c r="ACR34" s="36"/>
      <c r="ACU34" s="36"/>
      <c r="ACV34" s="36"/>
      <c r="ACY34" s="36"/>
      <c r="ACZ34" s="36"/>
      <c r="ADC34" s="36"/>
      <c r="ADD34" s="36"/>
      <c r="ADG34" s="36"/>
      <c r="ADH34" s="36"/>
      <c r="ADK34" s="36"/>
      <c r="ADL34" s="36"/>
      <c r="ADO34" s="36"/>
      <c r="ADP34" s="36"/>
      <c r="ADS34" s="36"/>
      <c r="ADT34" s="36"/>
      <c r="ADW34" s="36"/>
      <c r="ADX34" s="36"/>
      <c r="AEA34" s="36"/>
      <c r="AEB34" s="36"/>
      <c r="AEE34" s="36"/>
      <c r="AEF34" s="36"/>
      <c r="AEI34" s="36"/>
      <c r="AEJ34" s="36"/>
      <c r="AEM34" s="36"/>
      <c r="AEN34" s="36"/>
      <c r="AEQ34" s="36"/>
      <c r="AER34" s="36"/>
      <c r="AEU34" s="36"/>
      <c r="AEV34" s="36"/>
      <c r="AEY34" s="36"/>
      <c r="AEZ34" s="36"/>
      <c r="AFC34" s="36"/>
      <c r="AFD34" s="36"/>
      <c r="AFG34" s="36"/>
      <c r="AFH34" s="36"/>
      <c r="AFK34" s="36"/>
      <c r="AFL34" s="36"/>
      <c r="AFO34" s="36"/>
      <c r="AFP34" s="36"/>
      <c r="AFS34" s="36"/>
      <c r="AFT34" s="36"/>
      <c r="AFW34" s="36"/>
      <c r="AFX34" s="36"/>
      <c r="AGA34" s="36"/>
      <c r="AGB34" s="36"/>
      <c r="AGE34" s="36"/>
      <c r="AGF34" s="36"/>
      <c r="AGI34" s="36"/>
      <c r="AGJ34" s="36"/>
      <c r="AGM34" s="36"/>
      <c r="AGN34" s="36"/>
      <c r="AGQ34" s="36"/>
      <c r="AGR34" s="36"/>
      <c r="AGU34" s="36"/>
      <c r="AGV34" s="36"/>
      <c r="AGY34" s="36"/>
      <c r="AGZ34" s="36"/>
      <c r="AHC34" s="36"/>
      <c r="AHD34" s="36"/>
      <c r="AHG34" s="36"/>
      <c r="AHH34" s="36"/>
      <c r="AHK34" s="36"/>
      <c r="AHL34" s="36"/>
      <c r="AHO34" s="36"/>
      <c r="AHP34" s="36"/>
      <c r="AHS34" s="36"/>
      <c r="AHT34" s="36"/>
      <c r="AHW34" s="36"/>
      <c r="AHX34" s="36"/>
      <c r="AIA34" s="36"/>
      <c r="AIB34" s="36"/>
      <c r="AIE34" s="36"/>
      <c r="AIF34" s="36"/>
      <c r="AII34" s="36"/>
      <c r="AIJ34" s="36"/>
      <c r="AIM34" s="36"/>
      <c r="AIN34" s="36"/>
      <c r="AIQ34" s="36"/>
      <c r="AIR34" s="36"/>
      <c r="AIU34" s="36"/>
      <c r="AIV34" s="36"/>
      <c r="AIY34" s="36"/>
      <c r="AIZ34" s="36"/>
      <c r="AJC34" s="36"/>
      <c r="AJD34" s="36"/>
      <c r="AJG34" s="36"/>
      <c r="AJH34" s="36"/>
      <c r="AJK34" s="36"/>
      <c r="AJL34" s="36"/>
      <c r="AJO34" s="36"/>
      <c r="AJP34" s="36"/>
      <c r="AJS34" s="36"/>
      <c r="AJT34" s="36"/>
      <c r="AJW34" s="36"/>
      <c r="AJX34" s="36"/>
      <c r="AKA34" s="36"/>
      <c r="AKB34" s="36"/>
      <c r="AKE34" s="36"/>
      <c r="AKF34" s="36"/>
      <c r="AKI34" s="36"/>
      <c r="AKJ34" s="36"/>
      <c r="AKM34" s="36"/>
      <c r="AKN34" s="36"/>
      <c r="AKQ34" s="36"/>
      <c r="AKR34" s="36"/>
      <c r="AKU34" s="36"/>
      <c r="AKV34" s="36"/>
      <c r="AKY34" s="36"/>
      <c r="AKZ34" s="36"/>
      <c r="ALC34" s="36"/>
      <c r="ALD34" s="36"/>
      <c r="ALG34" s="36"/>
      <c r="ALH34" s="36"/>
      <c r="ALK34" s="36"/>
      <c r="ALL34" s="36"/>
      <c r="ALO34" s="36"/>
      <c r="ALP34" s="36"/>
      <c r="ALS34" s="36"/>
      <c r="ALT34" s="36"/>
      <c r="ALW34" s="36"/>
      <c r="ALX34" s="36"/>
      <c r="AMA34" s="36"/>
      <c r="AMB34" s="36"/>
      <c r="AME34" s="36"/>
      <c r="AMF34" s="36"/>
      <c r="AMI34" s="36"/>
      <c r="AMJ34" s="36"/>
      <c r="AMM34" s="36"/>
      <c r="AMN34" s="36"/>
      <c r="AMQ34" s="36"/>
      <c r="AMR34" s="36"/>
      <c r="AMU34" s="36"/>
      <c r="AMV34" s="36"/>
      <c r="AMY34" s="36"/>
      <c r="AMZ34" s="36"/>
      <c r="ANC34" s="36"/>
      <c r="AND34" s="36"/>
      <c r="ANG34" s="36"/>
      <c r="ANH34" s="36"/>
      <c r="ANK34" s="36"/>
      <c r="ANL34" s="36"/>
      <c r="ANO34" s="36"/>
      <c r="ANP34" s="36"/>
      <c r="ANS34" s="36"/>
      <c r="ANT34" s="36"/>
      <c r="ANW34" s="36"/>
      <c r="ANX34" s="36"/>
      <c r="AOA34" s="36"/>
      <c r="AOB34" s="36"/>
      <c r="AOE34" s="36"/>
      <c r="AOF34" s="36"/>
      <c r="AOI34" s="36"/>
      <c r="AOJ34" s="36"/>
      <c r="AOM34" s="36"/>
      <c r="AON34" s="36"/>
      <c r="AOQ34" s="36"/>
      <c r="AOR34" s="36"/>
      <c r="AOU34" s="36"/>
      <c r="AOV34" s="36"/>
      <c r="AOY34" s="36"/>
      <c r="AOZ34" s="36"/>
      <c r="APC34" s="36"/>
      <c r="APD34" s="36"/>
      <c r="APG34" s="36"/>
      <c r="APH34" s="36"/>
      <c r="APK34" s="36"/>
      <c r="APL34" s="36"/>
      <c r="APO34" s="36"/>
      <c r="APP34" s="36"/>
      <c r="APS34" s="36"/>
      <c r="APT34" s="36"/>
      <c r="APW34" s="36"/>
      <c r="APX34" s="36"/>
      <c r="AQA34" s="36"/>
      <c r="AQB34" s="36"/>
      <c r="AQE34" s="36"/>
      <c r="AQF34" s="36"/>
      <c r="AQI34" s="36"/>
      <c r="AQJ34" s="36"/>
      <c r="AQM34" s="36"/>
      <c r="AQN34" s="36"/>
      <c r="AQQ34" s="36"/>
      <c r="AQR34" s="36"/>
      <c r="AQU34" s="36"/>
      <c r="AQV34" s="36"/>
      <c r="AQY34" s="36"/>
      <c r="AQZ34" s="36"/>
      <c r="ARC34" s="36"/>
      <c r="ARD34" s="36"/>
      <c r="ARG34" s="36"/>
      <c r="ARH34" s="36"/>
      <c r="ARK34" s="36"/>
      <c r="ARL34" s="36"/>
      <c r="ARO34" s="36"/>
      <c r="ARP34" s="36"/>
      <c r="ARS34" s="36"/>
      <c r="ART34" s="36"/>
      <c r="ARW34" s="36"/>
      <c r="ARX34" s="36"/>
      <c r="ASA34" s="36"/>
      <c r="ASB34" s="36"/>
      <c r="ASE34" s="36"/>
      <c r="ASF34" s="36"/>
      <c r="ASI34" s="36"/>
      <c r="ASJ34" s="36"/>
      <c r="ASM34" s="36"/>
      <c r="ASN34" s="36"/>
      <c r="ASQ34" s="36"/>
      <c r="ASR34" s="36"/>
      <c r="ASU34" s="36"/>
      <c r="ASV34" s="36"/>
      <c r="ASY34" s="36"/>
      <c r="ASZ34" s="36"/>
      <c r="ATC34" s="36"/>
      <c r="ATD34" s="36"/>
      <c r="ATG34" s="36"/>
      <c r="ATH34" s="36"/>
      <c r="ATK34" s="36"/>
      <c r="ATL34" s="36"/>
      <c r="ATO34" s="36"/>
      <c r="ATP34" s="36"/>
      <c r="ATS34" s="36"/>
      <c r="ATT34" s="36"/>
      <c r="ATW34" s="36"/>
      <c r="ATX34" s="36"/>
      <c r="AUA34" s="36"/>
      <c r="AUB34" s="36"/>
      <c r="AUE34" s="36"/>
      <c r="AUF34" s="36"/>
      <c r="AUI34" s="36"/>
      <c r="AUJ34" s="36"/>
      <c r="AUM34" s="36"/>
      <c r="AUN34" s="36"/>
      <c r="AUQ34" s="36"/>
      <c r="AUR34" s="36"/>
      <c r="AUU34" s="36"/>
      <c r="AUV34" s="36"/>
      <c r="AUY34" s="36"/>
      <c r="AUZ34" s="36"/>
      <c r="AVC34" s="36"/>
      <c r="AVD34" s="36"/>
      <c r="AVG34" s="36"/>
      <c r="AVH34" s="36"/>
      <c r="AVK34" s="36"/>
      <c r="AVL34" s="36"/>
      <c r="AVO34" s="36"/>
      <c r="AVP34" s="36"/>
      <c r="AVS34" s="36"/>
      <c r="AVT34" s="36"/>
      <c r="AVW34" s="36"/>
      <c r="AVX34" s="36"/>
      <c r="AWA34" s="36"/>
      <c r="AWB34" s="36"/>
      <c r="AWE34" s="36"/>
      <c r="AWF34" s="36"/>
      <c r="AWI34" s="36"/>
      <c r="AWJ34" s="36"/>
      <c r="AWM34" s="36"/>
      <c r="AWN34" s="36"/>
      <c r="AWQ34" s="36"/>
      <c r="AWR34" s="36"/>
      <c r="AWU34" s="36"/>
      <c r="AWV34" s="36"/>
      <c r="AWY34" s="36"/>
      <c r="AWZ34" s="36"/>
      <c r="AXC34" s="36"/>
      <c r="AXD34" s="36"/>
      <c r="AXG34" s="36"/>
      <c r="AXH34" s="36"/>
      <c r="AXK34" s="36"/>
      <c r="AXL34" s="36"/>
      <c r="AXO34" s="36"/>
      <c r="AXP34" s="36"/>
      <c r="AXS34" s="36"/>
      <c r="AXT34" s="36"/>
      <c r="AXW34" s="36"/>
      <c r="AXX34" s="36"/>
      <c r="AYA34" s="36"/>
      <c r="AYB34" s="36"/>
      <c r="AYE34" s="36"/>
      <c r="AYF34" s="36"/>
      <c r="AYI34" s="36"/>
      <c r="AYJ34" s="36"/>
      <c r="AYM34" s="36"/>
      <c r="AYN34" s="36"/>
      <c r="AYQ34" s="36"/>
      <c r="AYR34" s="36"/>
      <c r="AYU34" s="36"/>
      <c r="AYV34" s="36"/>
      <c r="AYY34" s="36"/>
      <c r="AYZ34" s="36"/>
      <c r="AZC34" s="36"/>
      <c r="AZD34" s="36"/>
      <c r="AZG34" s="36"/>
      <c r="AZH34" s="36"/>
      <c r="AZK34" s="36"/>
      <c r="AZL34" s="36"/>
      <c r="AZO34" s="36"/>
      <c r="AZP34" s="36"/>
      <c r="AZS34" s="36"/>
      <c r="AZT34" s="36"/>
      <c r="AZW34" s="36"/>
      <c r="AZX34" s="36"/>
      <c r="BAA34" s="36"/>
      <c r="BAB34" s="36"/>
      <c r="BAE34" s="36"/>
      <c r="BAF34" s="36"/>
      <c r="BAI34" s="36"/>
      <c r="BAJ34" s="36"/>
      <c r="BAM34" s="36"/>
      <c r="BAN34" s="36"/>
      <c r="BAQ34" s="36"/>
      <c r="BAR34" s="36"/>
      <c r="BAU34" s="36"/>
      <c r="BAV34" s="36"/>
      <c r="BAY34" s="36"/>
      <c r="BAZ34" s="36"/>
      <c r="BBC34" s="36"/>
      <c r="BBD34" s="36"/>
      <c r="BBG34" s="36"/>
      <c r="BBH34" s="36"/>
      <c r="BBK34" s="36"/>
      <c r="BBL34" s="36"/>
      <c r="BBO34" s="36"/>
      <c r="BBP34" s="36"/>
      <c r="BBS34" s="36"/>
      <c r="BBT34" s="36"/>
      <c r="BBW34" s="36"/>
      <c r="BBX34" s="36"/>
      <c r="BCA34" s="36"/>
      <c r="BCB34" s="36"/>
      <c r="BCE34" s="36"/>
      <c r="BCF34" s="36"/>
      <c r="BCI34" s="36"/>
      <c r="BCJ34" s="36"/>
      <c r="BCM34" s="36"/>
      <c r="BCN34" s="36"/>
      <c r="BCQ34" s="36"/>
      <c r="BCR34" s="36"/>
      <c r="BCU34" s="36"/>
      <c r="BCV34" s="36"/>
      <c r="BCY34" s="36"/>
      <c r="BCZ34" s="36"/>
      <c r="BDC34" s="36"/>
      <c r="BDD34" s="36"/>
      <c r="BDG34" s="36"/>
      <c r="BDH34" s="36"/>
      <c r="BDK34" s="36"/>
      <c r="BDL34" s="36"/>
      <c r="BDO34" s="36"/>
      <c r="BDP34" s="36"/>
      <c r="BDS34" s="36"/>
      <c r="BDT34" s="36"/>
      <c r="BDW34" s="36"/>
      <c r="BDX34" s="36"/>
      <c r="BEA34" s="36"/>
      <c r="BEB34" s="36"/>
      <c r="BEE34" s="36"/>
      <c r="BEF34" s="36"/>
      <c r="BEI34" s="36"/>
      <c r="BEJ34" s="36"/>
      <c r="BEM34" s="36"/>
      <c r="BEN34" s="36"/>
      <c r="BEQ34" s="36"/>
      <c r="BER34" s="36"/>
      <c r="BEU34" s="36"/>
      <c r="BEV34" s="36"/>
      <c r="BEY34" s="36"/>
      <c r="BEZ34" s="36"/>
      <c r="BFC34" s="36"/>
      <c r="BFD34" s="36"/>
      <c r="BFG34" s="36"/>
      <c r="BFH34" s="36"/>
      <c r="BFK34" s="36"/>
      <c r="BFL34" s="36"/>
      <c r="BFO34" s="36"/>
      <c r="BFP34" s="36"/>
      <c r="BFS34" s="36"/>
      <c r="BFT34" s="36"/>
      <c r="BFW34" s="36"/>
      <c r="BFX34" s="36"/>
      <c r="BGA34" s="36"/>
      <c r="BGB34" s="36"/>
      <c r="BGE34" s="36"/>
      <c r="BGF34" s="36"/>
      <c r="BGI34" s="36"/>
      <c r="BGJ34" s="36"/>
      <c r="BGM34" s="36"/>
      <c r="BGN34" s="36"/>
      <c r="BGQ34" s="36"/>
      <c r="BGR34" s="36"/>
      <c r="BGU34" s="36"/>
      <c r="BGV34" s="36"/>
      <c r="BGY34" s="36"/>
      <c r="BGZ34" s="36"/>
      <c r="BHC34" s="36"/>
      <c r="BHD34" s="36"/>
      <c r="BHG34" s="36"/>
      <c r="BHH34" s="36"/>
      <c r="BHK34" s="36"/>
      <c r="BHL34" s="36"/>
      <c r="BHO34" s="36"/>
      <c r="BHP34" s="36"/>
      <c r="BHS34" s="36"/>
      <c r="BHT34" s="36"/>
      <c r="BHW34" s="36"/>
      <c r="BHX34" s="36"/>
      <c r="BIA34" s="36"/>
      <c r="BIB34" s="36"/>
      <c r="BIE34" s="36"/>
      <c r="BIF34" s="36"/>
      <c r="BII34" s="36"/>
      <c r="BIJ34" s="36"/>
      <c r="BIM34" s="36"/>
      <c r="BIN34" s="36"/>
      <c r="BIQ34" s="36"/>
      <c r="BIR34" s="36"/>
      <c r="BIU34" s="36"/>
      <c r="BIV34" s="36"/>
      <c r="BIY34" s="36"/>
      <c r="BIZ34" s="36"/>
      <c r="BJC34" s="36"/>
      <c r="BJD34" s="36"/>
      <c r="BJG34" s="36"/>
      <c r="BJH34" s="36"/>
      <c r="BJK34" s="36"/>
      <c r="BJL34" s="36"/>
      <c r="BJO34" s="36"/>
      <c r="BJP34" s="36"/>
      <c r="BJS34" s="36"/>
      <c r="BJT34" s="36"/>
      <c r="BJW34" s="36"/>
      <c r="BJX34" s="36"/>
      <c r="BKA34" s="36"/>
      <c r="BKB34" s="36"/>
      <c r="BKE34" s="36"/>
      <c r="BKF34" s="36"/>
      <c r="BKI34" s="36"/>
      <c r="BKJ34" s="36"/>
      <c r="BKM34" s="36"/>
      <c r="BKN34" s="36"/>
      <c r="BKQ34" s="36"/>
      <c r="BKR34" s="36"/>
      <c r="BKU34" s="36"/>
      <c r="BKV34" s="36"/>
      <c r="BKY34" s="36"/>
      <c r="BKZ34" s="36"/>
      <c r="BLC34" s="36"/>
      <c r="BLD34" s="36"/>
      <c r="BLG34" s="36"/>
      <c r="BLH34" s="36"/>
      <c r="BLK34" s="36"/>
      <c r="BLL34" s="36"/>
      <c r="BLO34" s="36"/>
      <c r="BLP34" s="36"/>
      <c r="BLS34" s="36"/>
      <c r="BLT34" s="36"/>
      <c r="BLW34" s="36"/>
      <c r="BLX34" s="36"/>
      <c r="BMA34" s="36"/>
      <c r="BMB34" s="36"/>
      <c r="BME34" s="36"/>
      <c r="BMF34" s="36"/>
      <c r="BMI34" s="36"/>
      <c r="BMJ34" s="36"/>
      <c r="BMM34" s="36"/>
      <c r="BMN34" s="36"/>
      <c r="BMQ34" s="36"/>
      <c r="BMR34" s="36"/>
      <c r="BMU34" s="36"/>
      <c r="BMV34" s="36"/>
      <c r="BMY34" s="36"/>
      <c r="BMZ34" s="36"/>
      <c r="BNC34" s="36"/>
      <c r="BND34" s="36"/>
      <c r="BNG34" s="36"/>
      <c r="BNH34" s="36"/>
      <c r="BNK34" s="36"/>
      <c r="BNL34" s="36"/>
      <c r="BNO34" s="36"/>
      <c r="BNP34" s="36"/>
      <c r="BNS34" s="36"/>
      <c r="BNT34" s="36"/>
      <c r="BNW34" s="36"/>
      <c r="BNX34" s="36"/>
      <c r="BOA34" s="36"/>
      <c r="BOB34" s="36"/>
      <c r="BOE34" s="36"/>
      <c r="BOF34" s="36"/>
      <c r="BOI34" s="36"/>
      <c r="BOJ34" s="36"/>
      <c r="BOM34" s="36"/>
      <c r="BON34" s="36"/>
      <c r="BOQ34" s="36"/>
      <c r="BOR34" s="36"/>
      <c r="BOU34" s="36"/>
      <c r="BOV34" s="36"/>
      <c r="BOY34" s="36"/>
      <c r="BOZ34" s="36"/>
      <c r="BPC34" s="36"/>
      <c r="BPD34" s="36"/>
      <c r="BPG34" s="36"/>
      <c r="BPH34" s="36"/>
      <c r="BPK34" s="36"/>
      <c r="BPL34" s="36"/>
      <c r="BPO34" s="36"/>
      <c r="BPP34" s="36"/>
      <c r="BPS34" s="36"/>
      <c r="BPT34" s="36"/>
      <c r="BPW34" s="36"/>
      <c r="BPX34" s="36"/>
      <c r="BQA34" s="36"/>
      <c r="BQB34" s="36"/>
      <c r="BQE34" s="36"/>
      <c r="BQF34" s="36"/>
      <c r="BQI34" s="36"/>
      <c r="BQJ34" s="36"/>
      <c r="BQM34" s="36"/>
      <c r="BQN34" s="36"/>
      <c r="BQQ34" s="36"/>
      <c r="BQR34" s="36"/>
      <c r="BQU34" s="36"/>
      <c r="BQV34" s="36"/>
      <c r="BQY34" s="36"/>
      <c r="BQZ34" s="36"/>
      <c r="BRC34" s="36"/>
      <c r="BRD34" s="36"/>
      <c r="BRG34" s="36"/>
      <c r="BRH34" s="36"/>
      <c r="BRK34" s="36"/>
      <c r="BRL34" s="36"/>
      <c r="BRO34" s="36"/>
      <c r="BRP34" s="36"/>
      <c r="BRS34" s="36"/>
      <c r="BRT34" s="36"/>
      <c r="BRW34" s="36"/>
      <c r="BRX34" s="36"/>
      <c r="BSA34" s="36"/>
      <c r="BSB34" s="36"/>
      <c r="BSE34" s="36"/>
      <c r="BSF34" s="36"/>
      <c r="BSI34" s="36"/>
      <c r="BSJ34" s="36"/>
      <c r="BSM34" s="36"/>
      <c r="BSN34" s="36"/>
      <c r="BSQ34" s="36"/>
      <c r="BSR34" s="36"/>
      <c r="BSU34" s="36"/>
      <c r="BSV34" s="36"/>
      <c r="BSY34" s="36"/>
      <c r="BSZ34" s="36"/>
      <c r="BTC34" s="36"/>
      <c r="BTD34" s="36"/>
      <c r="BTG34" s="36"/>
      <c r="BTH34" s="36"/>
      <c r="BTK34" s="36"/>
      <c r="BTL34" s="36"/>
      <c r="BTO34" s="36"/>
      <c r="BTP34" s="36"/>
      <c r="BTS34" s="36"/>
      <c r="BTT34" s="36"/>
      <c r="BTW34" s="36"/>
      <c r="BTX34" s="36"/>
      <c r="BUA34" s="36"/>
      <c r="BUB34" s="36"/>
      <c r="BUE34" s="36"/>
      <c r="BUF34" s="36"/>
      <c r="BUI34" s="36"/>
      <c r="BUJ34" s="36"/>
      <c r="BUM34" s="36"/>
      <c r="BUN34" s="36"/>
      <c r="BUQ34" s="36"/>
      <c r="BUR34" s="36"/>
      <c r="BUU34" s="36"/>
      <c r="BUV34" s="36"/>
      <c r="BUY34" s="36"/>
      <c r="BUZ34" s="36"/>
      <c r="BVC34" s="36"/>
      <c r="BVD34" s="36"/>
      <c r="BVG34" s="36"/>
      <c r="BVH34" s="36"/>
      <c r="BVK34" s="36"/>
      <c r="BVL34" s="36"/>
      <c r="BVO34" s="36"/>
      <c r="BVP34" s="36"/>
      <c r="BVS34" s="36"/>
      <c r="BVT34" s="36"/>
      <c r="BVW34" s="36"/>
      <c r="BVX34" s="36"/>
      <c r="BWA34" s="36"/>
      <c r="BWB34" s="36"/>
      <c r="BWE34" s="36"/>
      <c r="BWF34" s="36"/>
      <c r="BWI34" s="36"/>
      <c r="BWJ34" s="36"/>
      <c r="BWM34" s="36"/>
      <c r="BWN34" s="36"/>
      <c r="BWQ34" s="36"/>
      <c r="BWR34" s="36"/>
      <c r="BWU34" s="36"/>
      <c r="BWV34" s="36"/>
      <c r="BWY34" s="36"/>
      <c r="BWZ34" s="36"/>
      <c r="BXC34" s="36"/>
      <c r="BXD34" s="36"/>
      <c r="BXG34" s="36"/>
      <c r="BXH34" s="36"/>
      <c r="BXK34" s="36"/>
      <c r="BXL34" s="36"/>
      <c r="BXO34" s="36"/>
      <c r="BXP34" s="36"/>
      <c r="BXS34" s="36"/>
      <c r="BXT34" s="36"/>
      <c r="BXW34" s="36"/>
      <c r="BXX34" s="36"/>
      <c r="BYA34" s="36"/>
      <c r="BYB34" s="36"/>
      <c r="BYE34" s="36"/>
      <c r="BYF34" s="36"/>
      <c r="BYI34" s="36"/>
      <c r="BYJ34" s="36"/>
      <c r="BYM34" s="36"/>
      <c r="BYN34" s="36"/>
      <c r="BYQ34" s="36"/>
      <c r="BYR34" s="36"/>
      <c r="BYU34" s="36"/>
      <c r="BYV34" s="36"/>
      <c r="BYY34" s="36"/>
      <c r="BYZ34" s="36"/>
      <c r="BZC34" s="36"/>
      <c r="BZD34" s="36"/>
      <c r="BZG34" s="36"/>
      <c r="BZH34" s="36"/>
      <c r="BZK34" s="36"/>
      <c r="BZL34" s="36"/>
      <c r="BZO34" s="36"/>
      <c r="BZP34" s="36"/>
      <c r="BZS34" s="36"/>
      <c r="BZT34" s="36"/>
      <c r="BZW34" s="36"/>
      <c r="BZX34" s="36"/>
      <c r="CAA34" s="36"/>
      <c r="CAB34" s="36"/>
      <c r="CAE34" s="36"/>
      <c r="CAF34" s="36"/>
      <c r="CAI34" s="36"/>
      <c r="CAJ34" s="36"/>
      <c r="CAM34" s="36"/>
      <c r="CAN34" s="36"/>
      <c r="CAQ34" s="36"/>
      <c r="CAR34" s="36"/>
      <c r="CAU34" s="36"/>
      <c r="CAV34" s="36"/>
      <c r="CAY34" s="36"/>
      <c r="CAZ34" s="36"/>
      <c r="CBC34" s="36"/>
      <c r="CBD34" s="36"/>
      <c r="CBG34" s="36"/>
      <c r="CBH34" s="36"/>
      <c r="CBK34" s="36"/>
      <c r="CBL34" s="36"/>
      <c r="CBO34" s="36"/>
      <c r="CBP34" s="36"/>
      <c r="CBS34" s="36"/>
      <c r="CBT34" s="36"/>
      <c r="CBW34" s="36"/>
      <c r="CBX34" s="36"/>
      <c r="CCA34" s="36"/>
      <c r="CCB34" s="36"/>
      <c r="CCE34" s="36"/>
      <c r="CCF34" s="36"/>
      <c r="CCI34" s="36"/>
      <c r="CCJ34" s="36"/>
      <c r="CCM34" s="36"/>
      <c r="CCN34" s="36"/>
      <c r="CCQ34" s="36"/>
      <c r="CCR34" s="36"/>
      <c r="CCU34" s="36"/>
      <c r="CCV34" s="36"/>
      <c r="CCY34" s="36"/>
      <c r="CCZ34" s="36"/>
      <c r="CDC34" s="36"/>
      <c r="CDD34" s="36"/>
      <c r="CDG34" s="36"/>
      <c r="CDH34" s="36"/>
      <c r="CDK34" s="36"/>
      <c r="CDL34" s="36"/>
      <c r="CDO34" s="36"/>
      <c r="CDP34" s="36"/>
      <c r="CDS34" s="36"/>
      <c r="CDT34" s="36"/>
      <c r="CDW34" s="36"/>
      <c r="CDX34" s="36"/>
      <c r="CEA34" s="36"/>
      <c r="CEB34" s="36"/>
      <c r="CEE34" s="36"/>
      <c r="CEF34" s="36"/>
      <c r="CEI34" s="36"/>
      <c r="CEJ34" s="36"/>
      <c r="CEM34" s="36"/>
      <c r="CEN34" s="36"/>
      <c r="CEQ34" s="36"/>
      <c r="CER34" s="36"/>
      <c r="CEU34" s="36"/>
      <c r="CEV34" s="36"/>
      <c r="CEY34" s="36"/>
      <c r="CEZ34" s="36"/>
      <c r="CFC34" s="36"/>
      <c r="CFD34" s="36"/>
      <c r="CFG34" s="36"/>
      <c r="CFH34" s="36"/>
      <c r="CFK34" s="36"/>
      <c r="CFL34" s="36"/>
      <c r="CFO34" s="36"/>
      <c r="CFP34" s="36"/>
      <c r="CFS34" s="36"/>
      <c r="CFT34" s="36"/>
      <c r="CFW34" s="36"/>
      <c r="CFX34" s="36"/>
      <c r="CGA34" s="36"/>
      <c r="CGB34" s="36"/>
      <c r="CGE34" s="36"/>
      <c r="CGF34" s="36"/>
      <c r="CGI34" s="36"/>
      <c r="CGJ34" s="36"/>
      <c r="CGM34" s="36"/>
      <c r="CGN34" s="36"/>
      <c r="CGQ34" s="36"/>
      <c r="CGR34" s="36"/>
      <c r="CGU34" s="36"/>
      <c r="CGV34" s="36"/>
      <c r="CGY34" s="36"/>
      <c r="CGZ34" s="36"/>
      <c r="CHC34" s="36"/>
      <c r="CHD34" s="36"/>
      <c r="CHG34" s="36"/>
      <c r="CHH34" s="36"/>
      <c r="CHK34" s="36"/>
      <c r="CHL34" s="36"/>
      <c r="CHO34" s="36"/>
      <c r="CHP34" s="36"/>
      <c r="CHS34" s="36"/>
      <c r="CHT34" s="36"/>
      <c r="CHW34" s="36"/>
      <c r="CHX34" s="36"/>
      <c r="CIA34" s="36"/>
      <c r="CIB34" s="36"/>
      <c r="CIE34" s="36"/>
      <c r="CIF34" s="36"/>
      <c r="CII34" s="36"/>
      <c r="CIJ34" s="36"/>
      <c r="CIM34" s="36"/>
      <c r="CIN34" s="36"/>
      <c r="CIQ34" s="36"/>
      <c r="CIR34" s="36"/>
      <c r="CIU34" s="36"/>
      <c r="CIV34" s="36"/>
      <c r="CIY34" s="36"/>
      <c r="CIZ34" s="36"/>
      <c r="CJC34" s="36"/>
      <c r="CJD34" s="36"/>
      <c r="CJG34" s="36"/>
      <c r="CJH34" s="36"/>
      <c r="CJK34" s="36"/>
      <c r="CJL34" s="36"/>
      <c r="CJO34" s="36"/>
      <c r="CJP34" s="36"/>
      <c r="CJS34" s="36"/>
      <c r="CJT34" s="36"/>
      <c r="CJW34" s="36"/>
      <c r="CJX34" s="36"/>
      <c r="CKA34" s="36"/>
      <c r="CKB34" s="36"/>
      <c r="CKE34" s="36"/>
      <c r="CKF34" s="36"/>
      <c r="CKI34" s="36"/>
      <c r="CKJ34" s="36"/>
      <c r="CKM34" s="36"/>
      <c r="CKN34" s="36"/>
      <c r="CKQ34" s="36"/>
      <c r="CKR34" s="36"/>
      <c r="CKU34" s="36"/>
      <c r="CKV34" s="36"/>
      <c r="CKY34" s="36"/>
      <c r="CKZ34" s="36"/>
      <c r="CLC34" s="36"/>
      <c r="CLD34" s="36"/>
      <c r="CLG34" s="36"/>
      <c r="CLH34" s="36"/>
      <c r="CLK34" s="36"/>
      <c r="CLL34" s="36"/>
      <c r="CLO34" s="36"/>
      <c r="CLP34" s="36"/>
      <c r="CLS34" s="36"/>
      <c r="CLT34" s="36"/>
      <c r="CLW34" s="36"/>
      <c r="CLX34" s="36"/>
      <c r="CMA34" s="36"/>
      <c r="CMB34" s="36"/>
      <c r="CME34" s="36"/>
      <c r="CMF34" s="36"/>
      <c r="CMI34" s="36"/>
      <c r="CMJ34" s="36"/>
      <c r="CMM34" s="36"/>
      <c r="CMN34" s="36"/>
      <c r="CMQ34" s="36"/>
      <c r="CMR34" s="36"/>
      <c r="CMU34" s="36"/>
      <c r="CMV34" s="36"/>
      <c r="CMY34" s="36"/>
      <c r="CMZ34" s="36"/>
      <c r="CNC34" s="36"/>
      <c r="CND34" s="36"/>
      <c r="CNG34" s="36"/>
      <c r="CNH34" s="36"/>
      <c r="CNK34" s="36"/>
      <c r="CNL34" s="36"/>
      <c r="CNO34" s="36"/>
      <c r="CNP34" s="36"/>
      <c r="CNS34" s="36"/>
      <c r="CNT34" s="36"/>
      <c r="CNW34" s="36"/>
      <c r="CNX34" s="36"/>
      <c r="COA34" s="36"/>
      <c r="COB34" s="36"/>
      <c r="COE34" s="36"/>
      <c r="COF34" s="36"/>
      <c r="COI34" s="36"/>
      <c r="COJ34" s="36"/>
      <c r="COM34" s="36"/>
      <c r="CON34" s="36"/>
      <c r="COQ34" s="36"/>
      <c r="COR34" s="36"/>
      <c r="COU34" s="36"/>
      <c r="COV34" s="36"/>
      <c r="COY34" s="36"/>
      <c r="COZ34" s="36"/>
      <c r="CPC34" s="36"/>
      <c r="CPD34" s="36"/>
      <c r="CPG34" s="36"/>
      <c r="CPH34" s="36"/>
      <c r="CPK34" s="36"/>
      <c r="CPL34" s="36"/>
      <c r="CPO34" s="36"/>
      <c r="CPP34" s="36"/>
      <c r="CPS34" s="36"/>
      <c r="CPT34" s="36"/>
      <c r="CPW34" s="36"/>
      <c r="CPX34" s="36"/>
      <c r="CQA34" s="36"/>
      <c r="CQB34" s="36"/>
      <c r="CQE34" s="36"/>
      <c r="CQF34" s="36"/>
      <c r="CQI34" s="36"/>
      <c r="CQJ34" s="36"/>
      <c r="CQM34" s="36"/>
      <c r="CQN34" s="36"/>
      <c r="CQQ34" s="36"/>
      <c r="CQR34" s="36"/>
      <c r="CQU34" s="36"/>
      <c r="CQV34" s="36"/>
      <c r="CQY34" s="36"/>
      <c r="CQZ34" s="36"/>
      <c r="CRC34" s="36"/>
      <c r="CRD34" s="36"/>
      <c r="CRG34" s="36"/>
      <c r="CRH34" s="36"/>
      <c r="CRK34" s="36"/>
      <c r="CRL34" s="36"/>
      <c r="CRO34" s="36"/>
      <c r="CRP34" s="36"/>
      <c r="CRS34" s="36"/>
      <c r="CRT34" s="36"/>
      <c r="CRW34" s="36"/>
      <c r="CRX34" s="36"/>
      <c r="CSA34" s="36"/>
      <c r="CSB34" s="36"/>
      <c r="CSE34" s="36"/>
      <c r="CSF34" s="36"/>
      <c r="CSI34" s="36"/>
      <c r="CSJ34" s="36"/>
      <c r="CSM34" s="36"/>
      <c r="CSN34" s="36"/>
      <c r="CSQ34" s="36"/>
      <c r="CSR34" s="36"/>
      <c r="CSU34" s="36"/>
      <c r="CSV34" s="36"/>
      <c r="CSY34" s="36"/>
      <c r="CSZ34" s="36"/>
      <c r="CTC34" s="36"/>
      <c r="CTD34" s="36"/>
      <c r="CTG34" s="36"/>
      <c r="CTH34" s="36"/>
      <c r="CTK34" s="36"/>
      <c r="CTL34" s="36"/>
      <c r="CTO34" s="36"/>
      <c r="CTP34" s="36"/>
      <c r="CTS34" s="36"/>
      <c r="CTT34" s="36"/>
      <c r="CTW34" s="36"/>
      <c r="CTX34" s="36"/>
      <c r="CUA34" s="36"/>
      <c r="CUB34" s="36"/>
      <c r="CUE34" s="36"/>
      <c r="CUF34" s="36"/>
      <c r="CUI34" s="36"/>
      <c r="CUJ34" s="36"/>
      <c r="CUM34" s="36"/>
      <c r="CUN34" s="36"/>
      <c r="CUQ34" s="36"/>
      <c r="CUR34" s="36"/>
      <c r="CUU34" s="36"/>
      <c r="CUV34" s="36"/>
      <c r="CUY34" s="36"/>
      <c r="CUZ34" s="36"/>
      <c r="CVC34" s="36"/>
      <c r="CVD34" s="36"/>
      <c r="CVG34" s="36"/>
      <c r="CVH34" s="36"/>
      <c r="CVK34" s="36"/>
      <c r="CVL34" s="36"/>
      <c r="CVO34" s="36"/>
      <c r="CVP34" s="36"/>
      <c r="CVS34" s="36"/>
      <c r="CVT34" s="36"/>
      <c r="CVW34" s="36"/>
      <c r="CVX34" s="36"/>
      <c r="CWA34" s="36"/>
      <c r="CWB34" s="36"/>
      <c r="CWE34" s="36"/>
      <c r="CWF34" s="36"/>
      <c r="CWI34" s="36"/>
      <c r="CWJ34" s="36"/>
      <c r="CWM34" s="36"/>
      <c r="CWN34" s="36"/>
      <c r="CWQ34" s="36"/>
      <c r="CWR34" s="36"/>
      <c r="CWU34" s="36"/>
      <c r="CWV34" s="36"/>
      <c r="CWY34" s="36"/>
      <c r="CWZ34" s="36"/>
      <c r="CXC34" s="36"/>
      <c r="CXD34" s="36"/>
      <c r="CXG34" s="36"/>
      <c r="CXH34" s="36"/>
      <c r="CXK34" s="36"/>
      <c r="CXL34" s="36"/>
      <c r="CXO34" s="36"/>
      <c r="CXP34" s="36"/>
      <c r="CXS34" s="36"/>
      <c r="CXT34" s="36"/>
      <c r="CXW34" s="36"/>
      <c r="CXX34" s="36"/>
      <c r="CYA34" s="36"/>
      <c r="CYB34" s="36"/>
      <c r="CYE34" s="36"/>
      <c r="CYF34" s="36"/>
      <c r="CYI34" s="36"/>
      <c r="CYJ34" s="36"/>
      <c r="CYM34" s="36"/>
      <c r="CYN34" s="36"/>
      <c r="CYQ34" s="36"/>
      <c r="CYR34" s="36"/>
      <c r="CYU34" s="36"/>
      <c r="CYV34" s="36"/>
      <c r="CYY34" s="36"/>
      <c r="CYZ34" s="36"/>
      <c r="CZC34" s="36"/>
      <c r="CZD34" s="36"/>
      <c r="CZG34" s="36"/>
      <c r="CZH34" s="36"/>
      <c r="CZK34" s="36"/>
      <c r="CZL34" s="36"/>
      <c r="CZO34" s="36"/>
      <c r="CZP34" s="36"/>
      <c r="CZS34" s="36"/>
      <c r="CZT34" s="36"/>
      <c r="CZW34" s="36"/>
      <c r="CZX34" s="36"/>
      <c r="DAA34" s="36"/>
      <c r="DAB34" s="36"/>
      <c r="DAE34" s="36"/>
      <c r="DAF34" s="36"/>
      <c r="DAI34" s="36"/>
      <c r="DAJ34" s="36"/>
      <c r="DAM34" s="36"/>
      <c r="DAN34" s="36"/>
      <c r="DAQ34" s="36"/>
      <c r="DAR34" s="36"/>
      <c r="DAU34" s="36"/>
      <c r="DAV34" s="36"/>
      <c r="DAY34" s="36"/>
      <c r="DAZ34" s="36"/>
      <c r="DBC34" s="36"/>
      <c r="DBD34" s="36"/>
      <c r="DBG34" s="36"/>
      <c r="DBH34" s="36"/>
      <c r="DBK34" s="36"/>
      <c r="DBL34" s="36"/>
      <c r="DBO34" s="36"/>
      <c r="DBP34" s="36"/>
      <c r="DBS34" s="36"/>
      <c r="DBT34" s="36"/>
      <c r="DBW34" s="36"/>
      <c r="DBX34" s="36"/>
      <c r="DCA34" s="36"/>
      <c r="DCB34" s="36"/>
      <c r="DCE34" s="36"/>
      <c r="DCF34" s="36"/>
      <c r="DCI34" s="36"/>
      <c r="DCJ34" s="36"/>
      <c r="DCM34" s="36"/>
      <c r="DCN34" s="36"/>
      <c r="DCQ34" s="36"/>
      <c r="DCR34" s="36"/>
      <c r="DCU34" s="36"/>
      <c r="DCV34" s="36"/>
      <c r="DCY34" s="36"/>
      <c r="DCZ34" s="36"/>
      <c r="DDC34" s="36"/>
      <c r="DDD34" s="36"/>
      <c r="DDG34" s="36"/>
      <c r="DDH34" s="36"/>
      <c r="DDK34" s="36"/>
      <c r="DDL34" s="36"/>
      <c r="DDO34" s="36"/>
      <c r="DDP34" s="36"/>
      <c r="DDS34" s="36"/>
      <c r="DDT34" s="36"/>
      <c r="DDW34" s="36"/>
      <c r="DDX34" s="36"/>
      <c r="DEA34" s="36"/>
      <c r="DEB34" s="36"/>
      <c r="DEE34" s="36"/>
      <c r="DEF34" s="36"/>
      <c r="DEI34" s="36"/>
      <c r="DEJ34" s="36"/>
      <c r="DEM34" s="36"/>
      <c r="DEN34" s="36"/>
      <c r="DEQ34" s="36"/>
      <c r="DER34" s="36"/>
      <c r="DEU34" s="36"/>
      <c r="DEV34" s="36"/>
      <c r="DEY34" s="36"/>
      <c r="DEZ34" s="36"/>
      <c r="DFC34" s="36"/>
      <c r="DFD34" s="36"/>
      <c r="DFG34" s="36"/>
      <c r="DFH34" s="36"/>
      <c r="DFK34" s="36"/>
      <c r="DFL34" s="36"/>
      <c r="DFO34" s="36"/>
      <c r="DFP34" s="36"/>
      <c r="DFS34" s="36"/>
      <c r="DFT34" s="36"/>
      <c r="DFW34" s="36"/>
      <c r="DFX34" s="36"/>
      <c r="DGA34" s="36"/>
      <c r="DGB34" s="36"/>
      <c r="DGE34" s="36"/>
      <c r="DGF34" s="36"/>
      <c r="DGI34" s="36"/>
      <c r="DGJ34" s="36"/>
      <c r="DGM34" s="36"/>
      <c r="DGN34" s="36"/>
      <c r="DGQ34" s="36"/>
      <c r="DGR34" s="36"/>
      <c r="DGU34" s="36"/>
      <c r="DGV34" s="36"/>
      <c r="DGY34" s="36"/>
      <c r="DGZ34" s="36"/>
      <c r="DHC34" s="36"/>
      <c r="DHD34" s="36"/>
      <c r="DHG34" s="36"/>
      <c r="DHH34" s="36"/>
      <c r="DHK34" s="36"/>
      <c r="DHL34" s="36"/>
      <c r="DHO34" s="36"/>
      <c r="DHP34" s="36"/>
      <c r="DHS34" s="36"/>
      <c r="DHT34" s="36"/>
      <c r="DHW34" s="36"/>
      <c r="DHX34" s="36"/>
      <c r="DIA34" s="36"/>
      <c r="DIB34" s="36"/>
      <c r="DIE34" s="36"/>
      <c r="DIF34" s="36"/>
      <c r="DII34" s="36"/>
      <c r="DIJ34" s="36"/>
      <c r="DIM34" s="36"/>
      <c r="DIN34" s="36"/>
      <c r="DIQ34" s="36"/>
      <c r="DIR34" s="36"/>
      <c r="DIU34" s="36"/>
      <c r="DIV34" s="36"/>
      <c r="DIY34" s="36"/>
      <c r="DIZ34" s="36"/>
      <c r="DJC34" s="36"/>
      <c r="DJD34" s="36"/>
      <c r="DJG34" s="36"/>
      <c r="DJH34" s="36"/>
      <c r="DJK34" s="36"/>
      <c r="DJL34" s="36"/>
      <c r="DJO34" s="36"/>
      <c r="DJP34" s="36"/>
      <c r="DJS34" s="36"/>
      <c r="DJT34" s="36"/>
      <c r="DJW34" s="36"/>
      <c r="DJX34" s="36"/>
      <c r="DKA34" s="36"/>
      <c r="DKB34" s="36"/>
      <c r="DKE34" s="36"/>
      <c r="DKF34" s="36"/>
      <c r="DKI34" s="36"/>
      <c r="DKJ34" s="36"/>
      <c r="DKM34" s="36"/>
      <c r="DKN34" s="36"/>
      <c r="DKQ34" s="36"/>
      <c r="DKR34" s="36"/>
      <c r="DKU34" s="36"/>
      <c r="DKV34" s="36"/>
      <c r="DKY34" s="36"/>
      <c r="DKZ34" s="36"/>
      <c r="DLC34" s="36"/>
      <c r="DLD34" s="36"/>
      <c r="DLG34" s="36"/>
      <c r="DLH34" s="36"/>
      <c r="DLK34" s="36"/>
      <c r="DLL34" s="36"/>
      <c r="DLO34" s="36"/>
      <c r="DLP34" s="36"/>
      <c r="DLS34" s="36"/>
      <c r="DLT34" s="36"/>
      <c r="DLW34" s="36"/>
      <c r="DLX34" s="36"/>
      <c r="DMA34" s="36"/>
      <c r="DMB34" s="36"/>
      <c r="DME34" s="36"/>
      <c r="DMF34" s="36"/>
      <c r="DMI34" s="36"/>
      <c r="DMJ34" s="36"/>
      <c r="DMM34" s="36"/>
      <c r="DMN34" s="36"/>
      <c r="DMQ34" s="36"/>
      <c r="DMR34" s="36"/>
      <c r="DMU34" s="36"/>
      <c r="DMV34" s="36"/>
      <c r="DMY34" s="36"/>
      <c r="DMZ34" s="36"/>
      <c r="DNC34" s="36"/>
      <c r="DND34" s="36"/>
      <c r="DNG34" s="36"/>
      <c r="DNH34" s="36"/>
      <c r="DNK34" s="36"/>
      <c r="DNL34" s="36"/>
      <c r="DNO34" s="36"/>
      <c r="DNP34" s="36"/>
      <c r="DNS34" s="36"/>
      <c r="DNT34" s="36"/>
      <c r="DNW34" s="36"/>
      <c r="DNX34" s="36"/>
      <c r="DOA34" s="36"/>
      <c r="DOB34" s="36"/>
      <c r="DOE34" s="36"/>
      <c r="DOF34" s="36"/>
      <c r="DOI34" s="36"/>
      <c r="DOJ34" s="36"/>
      <c r="DOM34" s="36"/>
      <c r="DON34" s="36"/>
      <c r="DOQ34" s="36"/>
      <c r="DOR34" s="36"/>
      <c r="DOU34" s="36"/>
      <c r="DOV34" s="36"/>
      <c r="DOY34" s="36"/>
      <c r="DOZ34" s="36"/>
      <c r="DPC34" s="36"/>
      <c r="DPD34" s="36"/>
      <c r="DPG34" s="36"/>
      <c r="DPH34" s="36"/>
      <c r="DPK34" s="36"/>
      <c r="DPL34" s="36"/>
      <c r="DPO34" s="36"/>
      <c r="DPP34" s="36"/>
      <c r="DPS34" s="36"/>
      <c r="DPT34" s="36"/>
      <c r="DPW34" s="36"/>
      <c r="DPX34" s="36"/>
      <c r="DQA34" s="36"/>
      <c r="DQB34" s="36"/>
      <c r="DQE34" s="36"/>
      <c r="DQF34" s="36"/>
      <c r="DQI34" s="36"/>
      <c r="DQJ34" s="36"/>
      <c r="DQM34" s="36"/>
      <c r="DQN34" s="36"/>
      <c r="DQQ34" s="36"/>
      <c r="DQR34" s="36"/>
      <c r="DQU34" s="36"/>
      <c r="DQV34" s="36"/>
      <c r="DQY34" s="36"/>
      <c r="DQZ34" s="36"/>
      <c r="DRC34" s="36"/>
      <c r="DRD34" s="36"/>
      <c r="DRG34" s="36"/>
      <c r="DRH34" s="36"/>
      <c r="DRK34" s="36"/>
      <c r="DRL34" s="36"/>
      <c r="DRO34" s="36"/>
      <c r="DRP34" s="36"/>
      <c r="DRS34" s="36"/>
      <c r="DRT34" s="36"/>
      <c r="DRW34" s="36"/>
      <c r="DRX34" s="36"/>
      <c r="DSA34" s="36"/>
      <c r="DSB34" s="36"/>
      <c r="DSE34" s="36"/>
      <c r="DSF34" s="36"/>
      <c r="DSI34" s="36"/>
      <c r="DSJ34" s="36"/>
      <c r="DSM34" s="36"/>
      <c r="DSN34" s="36"/>
      <c r="DSQ34" s="36"/>
      <c r="DSR34" s="36"/>
      <c r="DSU34" s="36"/>
      <c r="DSV34" s="36"/>
      <c r="DSY34" s="36"/>
      <c r="DSZ34" s="36"/>
      <c r="DTC34" s="36"/>
      <c r="DTD34" s="36"/>
      <c r="DTG34" s="36"/>
      <c r="DTH34" s="36"/>
      <c r="DTK34" s="36"/>
      <c r="DTL34" s="36"/>
      <c r="DTO34" s="36"/>
      <c r="DTP34" s="36"/>
      <c r="DTS34" s="36"/>
      <c r="DTT34" s="36"/>
      <c r="DTW34" s="36"/>
      <c r="DTX34" s="36"/>
      <c r="DUA34" s="36"/>
      <c r="DUB34" s="36"/>
      <c r="DUE34" s="36"/>
      <c r="DUF34" s="36"/>
      <c r="DUI34" s="36"/>
      <c r="DUJ34" s="36"/>
      <c r="DUM34" s="36"/>
      <c r="DUN34" s="36"/>
      <c r="DUQ34" s="36"/>
      <c r="DUR34" s="36"/>
      <c r="DUU34" s="36"/>
      <c r="DUV34" s="36"/>
      <c r="DUY34" s="36"/>
      <c r="DUZ34" s="36"/>
      <c r="DVC34" s="36"/>
      <c r="DVD34" s="36"/>
      <c r="DVG34" s="36"/>
      <c r="DVH34" s="36"/>
      <c r="DVK34" s="36"/>
      <c r="DVL34" s="36"/>
      <c r="DVO34" s="36"/>
      <c r="DVP34" s="36"/>
      <c r="DVS34" s="36"/>
      <c r="DVT34" s="36"/>
      <c r="DVW34" s="36"/>
      <c r="DVX34" s="36"/>
      <c r="DWA34" s="36"/>
      <c r="DWB34" s="36"/>
      <c r="DWE34" s="36"/>
      <c r="DWF34" s="36"/>
      <c r="DWI34" s="36"/>
      <c r="DWJ34" s="36"/>
      <c r="DWM34" s="36"/>
      <c r="DWN34" s="36"/>
      <c r="DWQ34" s="36"/>
      <c r="DWR34" s="36"/>
      <c r="DWU34" s="36"/>
      <c r="DWV34" s="36"/>
      <c r="DWY34" s="36"/>
      <c r="DWZ34" s="36"/>
      <c r="DXC34" s="36"/>
      <c r="DXD34" s="36"/>
      <c r="DXG34" s="36"/>
      <c r="DXH34" s="36"/>
      <c r="DXK34" s="36"/>
      <c r="DXL34" s="36"/>
      <c r="DXO34" s="36"/>
      <c r="DXP34" s="36"/>
      <c r="DXS34" s="36"/>
      <c r="DXT34" s="36"/>
      <c r="DXW34" s="36"/>
      <c r="DXX34" s="36"/>
      <c r="DYA34" s="36"/>
      <c r="DYB34" s="36"/>
      <c r="DYE34" s="36"/>
      <c r="DYF34" s="36"/>
      <c r="DYI34" s="36"/>
      <c r="DYJ34" s="36"/>
      <c r="DYM34" s="36"/>
      <c r="DYN34" s="36"/>
      <c r="DYQ34" s="36"/>
      <c r="DYR34" s="36"/>
      <c r="DYU34" s="36"/>
      <c r="DYV34" s="36"/>
      <c r="DYY34" s="36"/>
      <c r="DYZ34" s="36"/>
      <c r="DZC34" s="36"/>
      <c r="DZD34" s="36"/>
      <c r="DZG34" s="36"/>
      <c r="DZH34" s="36"/>
      <c r="DZK34" s="36"/>
      <c r="DZL34" s="36"/>
      <c r="DZO34" s="36"/>
      <c r="DZP34" s="36"/>
      <c r="DZS34" s="36"/>
      <c r="DZT34" s="36"/>
      <c r="DZW34" s="36"/>
      <c r="DZX34" s="36"/>
      <c r="EAA34" s="36"/>
      <c r="EAB34" s="36"/>
      <c r="EAE34" s="36"/>
      <c r="EAF34" s="36"/>
      <c r="EAI34" s="36"/>
      <c r="EAJ34" s="36"/>
      <c r="EAM34" s="36"/>
      <c r="EAN34" s="36"/>
      <c r="EAQ34" s="36"/>
      <c r="EAR34" s="36"/>
      <c r="EAU34" s="36"/>
      <c r="EAV34" s="36"/>
      <c r="EAY34" s="36"/>
      <c r="EAZ34" s="36"/>
      <c r="EBC34" s="36"/>
      <c r="EBD34" s="36"/>
      <c r="EBG34" s="36"/>
      <c r="EBH34" s="36"/>
      <c r="EBK34" s="36"/>
      <c r="EBL34" s="36"/>
      <c r="EBO34" s="36"/>
      <c r="EBP34" s="36"/>
      <c r="EBS34" s="36"/>
      <c r="EBT34" s="36"/>
      <c r="EBW34" s="36"/>
      <c r="EBX34" s="36"/>
      <c r="ECA34" s="36"/>
      <c r="ECB34" s="36"/>
      <c r="ECE34" s="36"/>
      <c r="ECF34" s="36"/>
      <c r="ECI34" s="36"/>
      <c r="ECJ34" s="36"/>
      <c r="ECM34" s="36"/>
      <c r="ECN34" s="36"/>
      <c r="ECQ34" s="36"/>
      <c r="ECR34" s="36"/>
      <c r="ECU34" s="36"/>
      <c r="ECV34" s="36"/>
      <c r="ECY34" s="36"/>
      <c r="ECZ34" s="36"/>
      <c r="EDC34" s="36"/>
      <c r="EDD34" s="36"/>
      <c r="EDG34" s="36"/>
      <c r="EDH34" s="36"/>
      <c r="EDK34" s="36"/>
      <c r="EDL34" s="36"/>
      <c r="EDO34" s="36"/>
      <c r="EDP34" s="36"/>
      <c r="EDS34" s="36"/>
      <c r="EDT34" s="36"/>
      <c r="EDW34" s="36"/>
      <c r="EDX34" s="36"/>
      <c r="EEA34" s="36"/>
      <c r="EEB34" s="36"/>
      <c r="EEE34" s="36"/>
      <c r="EEF34" s="36"/>
      <c r="EEI34" s="36"/>
      <c r="EEJ34" s="36"/>
      <c r="EEM34" s="36"/>
      <c r="EEN34" s="36"/>
      <c r="EEQ34" s="36"/>
      <c r="EER34" s="36"/>
      <c r="EEU34" s="36"/>
      <c r="EEV34" s="36"/>
      <c r="EEY34" s="36"/>
      <c r="EEZ34" s="36"/>
      <c r="EFC34" s="36"/>
      <c r="EFD34" s="36"/>
      <c r="EFG34" s="36"/>
      <c r="EFH34" s="36"/>
      <c r="EFK34" s="36"/>
      <c r="EFL34" s="36"/>
      <c r="EFO34" s="36"/>
      <c r="EFP34" s="36"/>
      <c r="EFS34" s="36"/>
      <c r="EFT34" s="36"/>
      <c r="EFW34" s="36"/>
      <c r="EFX34" s="36"/>
      <c r="EGA34" s="36"/>
      <c r="EGB34" s="36"/>
      <c r="EGE34" s="36"/>
      <c r="EGF34" s="36"/>
      <c r="EGI34" s="36"/>
      <c r="EGJ34" s="36"/>
      <c r="EGM34" s="36"/>
      <c r="EGN34" s="36"/>
      <c r="EGQ34" s="36"/>
      <c r="EGR34" s="36"/>
      <c r="EGU34" s="36"/>
      <c r="EGV34" s="36"/>
      <c r="EGY34" s="36"/>
      <c r="EGZ34" s="36"/>
      <c r="EHC34" s="36"/>
      <c r="EHD34" s="36"/>
      <c r="EHG34" s="36"/>
      <c r="EHH34" s="36"/>
      <c r="EHK34" s="36"/>
      <c r="EHL34" s="36"/>
      <c r="EHO34" s="36"/>
      <c r="EHP34" s="36"/>
      <c r="EHS34" s="36"/>
      <c r="EHT34" s="36"/>
      <c r="EHW34" s="36"/>
      <c r="EHX34" s="36"/>
      <c r="EIA34" s="36"/>
      <c r="EIB34" s="36"/>
      <c r="EIE34" s="36"/>
      <c r="EIF34" s="36"/>
      <c r="EII34" s="36"/>
      <c r="EIJ34" s="36"/>
      <c r="EIM34" s="36"/>
      <c r="EIN34" s="36"/>
      <c r="EIQ34" s="36"/>
      <c r="EIR34" s="36"/>
      <c r="EIU34" s="36"/>
      <c r="EIV34" s="36"/>
      <c r="EIY34" s="36"/>
      <c r="EIZ34" s="36"/>
      <c r="EJC34" s="36"/>
      <c r="EJD34" s="36"/>
      <c r="EJG34" s="36"/>
      <c r="EJH34" s="36"/>
      <c r="EJK34" s="36"/>
      <c r="EJL34" s="36"/>
      <c r="EJO34" s="36"/>
      <c r="EJP34" s="36"/>
      <c r="EJS34" s="36"/>
      <c r="EJT34" s="36"/>
      <c r="EJW34" s="36"/>
      <c r="EJX34" s="36"/>
      <c r="EKA34" s="36"/>
      <c r="EKB34" s="36"/>
      <c r="EKE34" s="36"/>
      <c r="EKF34" s="36"/>
      <c r="EKI34" s="36"/>
      <c r="EKJ34" s="36"/>
      <c r="EKM34" s="36"/>
      <c r="EKN34" s="36"/>
      <c r="EKQ34" s="36"/>
      <c r="EKR34" s="36"/>
      <c r="EKU34" s="36"/>
      <c r="EKV34" s="36"/>
      <c r="EKY34" s="36"/>
      <c r="EKZ34" s="36"/>
      <c r="ELC34" s="36"/>
      <c r="ELD34" s="36"/>
      <c r="ELG34" s="36"/>
      <c r="ELH34" s="36"/>
      <c r="ELK34" s="36"/>
      <c r="ELL34" s="36"/>
      <c r="ELO34" s="36"/>
      <c r="ELP34" s="36"/>
      <c r="ELS34" s="36"/>
      <c r="ELT34" s="36"/>
      <c r="ELW34" s="36"/>
      <c r="ELX34" s="36"/>
      <c r="EMA34" s="36"/>
      <c r="EMB34" s="36"/>
      <c r="EME34" s="36"/>
      <c r="EMF34" s="36"/>
      <c r="EMI34" s="36"/>
      <c r="EMJ34" s="36"/>
      <c r="EMM34" s="36"/>
      <c r="EMN34" s="36"/>
      <c r="EMQ34" s="36"/>
      <c r="EMR34" s="36"/>
      <c r="EMU34" s="36"/>
      <c r="EMV34" s="36"/>
      <c r="EMY34" s="36"/>
      <c r="EMZ34" s="36"/>
      <c r="ENC34" s="36"/>
      <c r="END34" s="36"/>
      <c r="ENG34" s="36"/>
      <c r="ENH34" s="36"/>
      <c r="ENK34" s="36"/>
      <c r="ENL34" s="36"/>
      <c r="ENO34" s="36"/>
      <c r="ENP34" s="36"/>
      <c r="ENS34" s="36"/>
      <c r="ENT34" s="36"/>
      <c r="ENW34" s="36"/>
      <c r="ENX34" s="36"/>
      <c r="EOA34" s="36"/>
      <c r="EOB34" s="36"/>
      <c r="EOE34" s="36"/>
      <c r="EOF34" s="36"/>
      <c r="EOI34" s="36"/>
      <c r="EOJ34" s="36"/>
      <c r="EOM34" s="36"/>
      <c r="EON34" s="36"/>
      <c r="EOQ34" s="36"/>
      <c r="EOR34" s="36"/>
      <c r="EOU34" s="36"/>
      <c r="EOV34" s="36"/>
      <c r="EOY34" s="36"/>
      <c r="EOZ34" s="36"/>
      <c r="EPC34" s="36"/>
      <c r="EPD34" s="36"/>
      <c r="EPG34" s="36"/>
      <c r="EPH34" s="36"/>
      <c r="EPK34" s="36"/>
      <c r="EPL34" s="36"/>
      <c r="EPO34" s="36"/>
      <c r="EPP34" s="36"/>
      <c r="EPS34" s="36"/>
      <c r="EPT34" s="36"/>
      <c r="EPW34" s="36"/>
      <c r="EPX34" s="36"/>
      <c r="EQA34" s="36"/>
      <c r="EQB34" s="36"/>
      <c r="EQE34" s="36"/>
      <c r="EQF34" s="36"/>
      <c r="EQI34" s="36"/>
      <c r="EQJ34" s="36"/>
      <c r="EQM34" s="36"/>
      <c r="EQN34" s="36"/>
      <c r="EQQ34" s="36"/>
      <c r="EQR34" s="36"/>
      <c r="EQU34" s="36"/>
      <c r="EQV34" s="36"/>
      <c r="EQY34" s="36"/>
      <c r="EQZ34" s="36"/>
      <c r="ERC34" s="36"/>
      <c r="ERD34" s="36"/>
      <c r="ERG34" s="36"/>
      <c r="ERH34" s="36"/>
      <c r="ERK34" s="36"/>
      <c r="ERL34" s="36"/>
      <c r="ERO34" s="36"/>
      <c r="ERP34" s="36"/>
      <c r="ERS34" s="36"/>
      <c r="ERT34" s="36"/>
      <c r="ERW34" s="36"/>
      <c r="ERX34" s="36"/>
      <c r="ESA34" s="36"/>
      <c r="ESB34" s="36"/>
      <c r="ESE34" s="36"/>
      <c r="ESF34" s="36"/>
      <c r="ESI34" s="36"/>
      <c r="ESJ34" s="36"/>
      <c r="ESM34" s="36"/>
      <c r="ESN34" s="36"/>
      <c r="ESQ34" s="36"/>
      <c r="ESR34" s="36"/>
      <c r="ESU34" s="36"/>
      <c r="ESV34" s="36"/>
      <c r="ESY34" s="36"/>
      <c r="ESZ34" s="36"/>
      <c r="ETC34" s="36"/>
      <c r="ETD34" s="36"/>
      <c r="ETG34" s="36"/>
      <c r="ETH34" s="36"/>
      <c r="ETK34" s="36"/>
      <c r="ETL34" s="36"/>
      <c r="ETO34" s="36"/>
      <c r="ETP34" s="36"/>
      <c r="ETS34" s="36"/>
      <c r="ETT34" s="36"/>
      <c r="ETW34" s="36"/>
      <c r="ETX34" s="36"/>
      <c r="EUA34" s="36"/>
      <c r="EUB34" s="36"/>
      <c r="EUE34" s="36"/>
      <c r="EUF34" s="36"/>
      <c r="EUI34" s="36"/>
      <c r="EUJ34" s="36"/>
      <c r="EUM34" s="36"/>
      <c r="EUN34" s="36"/>
      <c r="EUQ34" s="36"/>
      <c r="EUR34" s="36"/>
      <c r="EUU34" s="36"/>
      <c r="EUV34" s="36"/>
      <c r="EUY34" s="36"/>
      <c r="EUZ34" s="36"/>
      <c r="EVC34" s="36"/>
      <c r="EVD34" s="36"/>
      <c r="EVG34" s="36"/>
      <c r="EVH34" s="36"/>
      <c r="EVK34" s="36"/>
      <c r="EVL34" s="36"/>
      <c r="EVO34" s="36"/>
      <c r="EVP34" s="36"/>
      <c r="EVS34" s="36"/>
      <c r="EVT34" s="36"/>
      <c r="EVW34" s="36"/>
      <c r="EVX34" s="36"/>
      <c r="EWA34" s="36"/>
      <c r="EWB34" s="36"/>
      <c r="EWE34" s="36"/>
      <c r="EWF34" s="36"/>
      <c r="EWI34" s="36"/>
      <c r="EWJ34" s="36"/>
      <c r="EWM34" s="36"/>
      <c r="EWN34" s="36"/>
      <c r="EWQ34" s="36"/>
      <c r="EWR34" s="36"/>
      <c r="EWU34" s="36"/>
      <c r="EWV34" s="36"/>
      <c r="EWY34" s="36"/>
      <c r="EWZ34" s="36"/>
      <c r="EXC34" s="36"/>
      <c r="EXD34" s="36"/>
      <c r="EXG34" s="36"/>
      <c r="EXH34" s="36"/>
      <c r="EXK34" s="36"/>
      <c r="EXL34" s="36"/>
      <c r="EXO34" s="36"/>
      <c r="EXP34" s="36"/>
      <c r="EXS34" s="36"/>
      <c r="EXT34" s="36"/>
      <c r="EXW34" s="36"/>
      <c r="EXX34" s="36"/>
      <c r="EYA34" s="36"/>
      <c r="EYB34" s="36"/>
      <c r="EYE34" s="36"/>
      <c r="EYF34" s="36"/>
      <c r="EYI34" s="36"/>
      <c r="EYJ34" s="36"/>
      <c r="EYM34" s="36"/>
      <c r="EYN34" s="36"/>
      <c r="EYQ34" s="36"/>
      <c r="EYR34" s="36"/>
      <c r="EYU34" s="36"/>
      <c r="EYV34" s="36"/>
      <c r="EYY34" s="36"/>
      <c r="EYZ34" s="36"/>
      <c r="EZC34" s="36"/>
      <c r="EZD34" s="36"/>
      <c r="EZG34" s="36"/>
      <c r="EZH34" s="36"/>
      <c r="EZK34" s="36"/>
      <c r="EZL34" s="36"/>
      <c r="EZO34" s="36"/>
      <c r="EZP34" s="36"/>
      <c r="EZS34" s="36"/>
      <c r="EZT34" s="36"/>
      <c r="EZW34" s="36"/>
      <c r="EZX34" s="36"/>
      <c r="FAA34" s="36"/>
      <c r="FAB34" s="36"/>
      <c r="FAE34" s="36"/>
      <c r="FAF34" s="36"/>
      <c r="FAI34" s="36"/>
      <c r="FAJ34" s="36"/>
      <c r="FAM34" s="36"/>
      <c r="FAN34" s="36"/>
      <c r="FAQ34" s="36"/>
      <c r="FAR34" s="36"/>
      <c r="FAU34" s="36"/>
      <c r="FAV34" s="36"/>
      <c r="FAY34" s="36"/>
      <c r="FAZ34" s="36"/>
      <c r="FBC34" s="36"/>
      <c r="FBD34" s="36"/>
      <c r="FBG34" s="36"/>
      <c r="FBH34" s="36"/>
      <c r="FBK34" s="36"/>
      <c r="FBL34" s="36"/>
      <c r="FBO34" s="36"/>
      <c r="FBP34" s="36"/>
      <c r="FBS34" s="36"/>
      <c r="FBT34" s="36"/>
      <c r="FBW34" s="36"/>
      <c r="FBX34" s="36"/>
      <c r="FCA34" s="36"/>
      <c r="FCB34" s="36"/>
      <c r="FCE34" s="36"/>
      <c r="FCF34" s="36"/>
      <c r="FCI34" s="36"/>
      <c r="FCJ34" s="36"/>
      <c r="FCM34" s="36"/>
      <c r="FCN34" s="36"/>
      <c r="FCQ34" s="36"/>
      <c r="FCR34" s="36"/>
      <c r="FCU34" s="36"/>
      <c r="FCV34" s="36"/>
      <c r="FCY34" s="36"/>
      <c r="FCZ34" s="36"/>
      <c r="FDC34" s="36"/>
      <c r="FDD34" s="36"/>
      <c r="FDG34" s="36"/>
      <c r="FDH34" s="36"/>
      <c r="FDK34" s="36"/>
      <c r="FDL34" s="36"/>
      <c r="FDO34" s="36"/>
      <c r="FDP34" s="36"/>
      <c r="FDS34" s="36"/>
      <c r="FDT34" s="36"/>
      <c r="FDW34" s="36"/>
      <c r="FDX34" s="36"/>
      <c r="FEA34" s="36"/>
      <c r="FEB34" s="36"/>
      <c r="FEE34" s="36"/>
      <c r="FEF34" s="36"/>
      <c r="FEI34" s="36"/>
      <c r="FEJ34" s="36"/>
      <c r="FEM34" s="36"/>
      <c r="FEN34" s="36"/>
      <c r="FEQ34" s="36"/>
      <c r="FER34" s="36"/>
      <c r="FEU34" s="36"/>
      <c r="FEV34" s="36"/>
      <c r="FEY34" s="36"/>
      <c r="FEZ34" s="36"/>
      <c r="FFC34" s="36"/>
      <c r="FFD34" s="36"/>
      <c r="FFG34" s="36"/>
      <c r="FFH34" s="36"/>
      <c r="FFK34" s="36"/>
      <c r="FFL34" s="36"/>
      <c r="FFO34" s="36"/>
      <c r="FFP34" s="36"/>
      <c r="FFS34" s="36"/>
      <c r="FFT34" s="36"/>
      <c r="FFW34" s="36"/>
      <c r="FFX34" s="36"/>
      <c r="FGA34" s="36"/>
      <c r="FGB34" s="36"/>
      <c r="FGE34" s="36"/>
      <c r="FGF34" s="36"/>
      <c r="FGI34" s="36"/>
      <c r="FGJ34" s="36"/>
      <c r="FGM34" s="36"/>
      <c r="FGN34" s="36"/>
      <c r="FGQ34" s="36"/>
      <c r="FGR34" s="36"/>
      <c r="FGU34" s="36"/>
      <c r="FGV34" s="36"/>
      <c r="FGY34" s="36"/>
      <c r="FGZ34" s="36"/>
      <c r="FHC34" s="36"/>
      <c r="FHD34" s="36"/>
      <c r="FHG34" s="36"/>
      <c r="FHH34" s="36"/>
      <c r="FHK34" s="36"/>
      <c r="FHL34" s="36"/>
      <c r="FHO34" s="36"/>
      <c r="FHP34" s="36"/>
      <c r="FHS34" s="36"/>
      <c r="FHT34" s="36"/>
      <c r="FHW34" s="36"/>
      <c r="FHX34" s="36"/>
      <c r="FIA34" s="36"/>
      <c r="FIB34" s="36"/>
      <c r="FIE34" s="36"/>
      <c r="FIF34" s="36"/>
      <c r="FII34" s="36"/>
      <c r="FIJ34" s="36"/>
      <c r="FIM34" s="36"/>
      <c r="FIN34" s="36"/>
      <c r="FIQ34" s="36"/>
      <c r="FIR34" s="36"/>
      <c r="FIU34" s="36"/>
      <c r="FIV34" s="36"/>
      <c r="FIY34" s="36"/>
      <c r="FIZ34" s="36"/>
      <c r="FJC34" s="36"/>
      <c r="FJD34" s="36"/>
      <c r="FJG34" s="36"/>
      <c r="FJH34" s="36"/>
      <c r="FJK34" s="36"/>
      <c r="FJL34" s="36"/>
      <c r="FJO34" s="36"/>
      <c r="FJP34" s="36"/>
      <c r="FJS34" s="36"/>
      <c r="FJT34" s="36"/>
      <c r="FJW34" s="36"/>
      <c r="FJX34" s="36"/>
      <c r="FKA34" s="36"/>
      <c r="FKB34" s="36"/>
      <c r="FKE34" s="36"/>
      <c r="FKF34" s="36"/>
      <c r="FKI34" s="36"/>
      <c r="FKJ34" s="36"/>
      <c r="FKM34" s="36"/>
      <c r="FKN34" s="36"/>
      <c r="FKQ34" s="36"/>
      <c r="FKR34" s="36"/>
      <c r="FKU34" s="36"/>
      <c r="FKV34" s="36"/>
      <c r="FKY34" s="36"/>
      <c r="FKZ34" s="36"/>
      <c r="FLC34" s="36"/>
      <c r="FLD34" s="36"/>
      <c r="FLG34" s="36"/>
      <c r="FLH34" s="36"/>
      <c r="FLK34" s="36"/>
      <c r="FLL34" s="36"/>
      <c r="FLO34" s="36"/>
      <c r="FLP34" s="36"/>
      <c r="FLS34" s="36"/>
      <c r="FLT34" s="36"/>
      <c r="FLW34" s="36"/>
      <c r="FLX34" s="36"/>
      <c r="FMA34" s="36"/>
      <c r="FMB34" s="36"/>
      <c r="FME34" s="36"/>
      <c r="FMF34" s="36"/>
      <c r="FMI34" s="36"/>
      <c r="FMJ34" s="36"/>
      <c r="FMM34" s="36"/>
      <c r="FMN34" s="36"/>
      <c r="FMQ34" s="36"/>
      <c r="FMR34" s="36"/>
      <c r="FMU34" s="36"/>
      <c r="FMV34" s="36"/>
      <c r="FMY34" s="36"/>
      <c r="FMZ34" s="36"/>
      <c r="FNC34" s="36"/>
      <c r="FND34" s="36"/>
      <c r="FNG34" s="36"/>
      <c r="FNH34" s="36"/>
      <c r="FNK34" s="36"/>
      <c r="FNL34" s="36"/>
      <c r="FNO34" s="36"/>
      <c r="FNP34" s="36"/>
      <c r="FNS34" s="36"/>
      <c r="FNT34" s="36"/>
      <c r="FNW34" s="36"/>
      <c r="FNX34" s="36"/>
      <c r="FOA34" s="36"/>
      <c r="FOB34" s="36"/>
      <c r="FOE34" s="36"/>
      <c r="FOF34" s="36"/>
      <c r="FOI34" s="36"/>
      <c r="FOJ34" s="36"/>
      <c r="FOM34" s="36"/>
      <c r="FON34" s="36"/>
      <c r="FOQ34" s="36"/>
      <c r="FOR34" s="36"/>
      <c r="FOU34" s="36"/>
      <c r="FOV34" s="36"/>
      <c r="FOY34" s="36"/>
      <c r="FOZ34" s="36"/>
      <c r="FPC34" s="36"/>
      <c r="FPD34" s="36"/>
      <c r="FPG34" s="36"/>
      <c r="FPH34" s="36"/>
      <c r="FPK34" s="36"/>
      <c r="FPL34" s="36"/>
      <c r="FPO34" s="36"/>
      <c r="FPP34" s="36"/>
      <c r="FPS34" s="36"/>
      <c r="FPT34" s="36"/>
      <c r="FPW34" s="36"/>
      <c r="FPX34" s="36"/>
      <c r="FQA34" s="36"/>
      <c r="FQB34" s="36"/>
      <c r="FQE34" s="36"/>
      <c r="FQF34" s="36"/>
      <c r="FQI34" s="36"/>
      <c r="FQJ34" s="36"/>
      <c r="FQM34" s="36"/>
      <c r="FQN34" s="36"/>
      <c r="FQQ34" s="36"/>
      <c r="FQR34" s="36"/>
      <c r="FQU34" s="36"/>
      <c r="FQV34" s="36"/>
      <c r="FQY34" s="36"/>
      <c r="FQZ34" s="36"/>
      <c r="FRC34" s="36"/>
      <c r="FRD34" s="36"/>
      <c r="FRG34" s="36"/>
      <c r="FRH34" s="36"/>
      <c r="FRK34" s="36"/>
      <c r="FRL34" s="36"/>
      <c r="FRO34" s="36"/>
      <c r="FRP34" s="36"/>
      <c r="FRS34" s="36"/>
      <c r="FRT34" s="36"/>
      <c r="FRW34" s="36"/>
      <c r="FRX34" s="36"/>
      <c r="FSA34" s="36"/>
      <c r="FSB34" s="36"/>
      <c r="FSE34" s="36"/>
      <c r="FSF34" s="36"/>
      <c r="FSI34" s="36"/>
      <c r="FSJ34" s="36"/>
      <c r="FSM34" s="36"/>
      <c r="FSN34" s="36"/>
      <c r="FSQ34" s="36"/>
      <c r="FSR34" s="36"/>
      <c r="FSU34" s="36"/>
      <c r="FSV34" s="36"/>
      <c r="FSY34" s="36"/>
      <c r="FSZ34" s="36"/>
      <c r="FTC34" s="36"/>
      <c r="FTD34" s="36"/>
      <c r="FTG34" s="36"/>
      <c r="FTH34" s="36"/>
      <c r="FTK34" s="36"/>
      <c r="FTL34" s="36"/>
      <c r="FTO34" s="36"/>
      <c r="FTP34" s="36"/>
      <c r="FTS34" s="36"/>
      <c r="FTT34" s="36"/>
      <c r="FTW34" s="36"/>
      <c r="FTX34" s="36"/>
      <c r="FUA34" s="36"/>
      <c r="FUB34" s="36"/>
      <c r="FUE34" s="36"/>
      <c r="FUF34" s="36"/>
      <c r="FUI34" s="36"/>
      <c r="FUJ34" s="36"/>
      <c r="FUM34" s="36"/>
      <c r="FUN34" s="36"/>
      <c r="FUQ34" s="36"/>
      <c r="FUR34" s="36"/>
      <c r="FUU34" s="36"/>
      <c r="FUV34" s="36"/>
      <c r="FUY34" s="36"/>
      <c r="FUZ34" s="36"/>
      <c r="FVC34" s="36"/>
      <c r="FVD34" s="36"/>
      <c r="FVG34" s="36"/>
      <c r="FVH34" s="36"/>
      <c r="FVK34" s="36"/>
      <c r="FVL34" s="36"/>
      <c r="FVO34" s="36"/>
      <c r="FVP34" s="36"/>
      <c r="FVS34" s="36"/>
      <c r="FVT34" s="36"/>
      <c r="FVW34" s="36"/>
      <c r="FVX34" s="36"/>
      <c r="FWA34" s="36"/>
      <c r="FWB34" s="36"/>
      <c r="FWE34" s="36"/>
      <c r="FWF34" s="36"/>
      <c r="FWI34" s="36"/>
      <c r="FWJ34" s="36"/>
      <c r="FWM34" s="36"/>
      <c r="FWN34" s="36"/>
      <c r="FWQ34" s="36"/>
      <c r="FWR34" s="36"/>
      <c r="FWU34" s="36"/>
      <c r="FWV34" s="36"/>
      <c r="FWY34" s="36"/>
      <c r="FWZ34" s="36"/>
      <c r="FXC34" s="36"/>
      <c r="FXD34" s="36"/>
      <c r="FXG34" s="36"/>
      <c r="FXH34" s="36"/>
      <c r="FXK34" s="36"/>
      <c r="FXL34" s="36"/>
      <c r="FXO34" s="36"/>
      <c r="FXP34" s="36"/>
      <c r="FXS34" s="36"/>
      <c r="FXT34" s="36"/>
      <c r="FXW34" s="36"/>
      <c r="FXX34" s="36"/>
      <c r="FYA34" s="36"/>
      <c r="FYB34" s="36"/>
      <c r="FYE34" s="36"/>
      <c r="FYF34" s="36"/>
      <c r="FYI34" s="36"/>
      <c r="FYJ34" s="36"/>
      <c r="FYM34" s="36"/>
      <c r="FYN34" s="36"/>
      <c r="FYQ34" s="36"/>
      <c r="FYR34" s="36"/>
      <c r="FYU34" s="36"/>
      <c r="FYV34" s="36"/>
      <c r="FYY34" s="36"/>
      <c r="FYZ34" s="36"/>
      <c r="FZC34" s="36"/>
      <c r="FZD34" s="36"/>
      <c r="FZG34" s="36"/>
      <c r="FZH34" s="36"/>
      <c r="FZK34" s="36"/>
      <c r="FZL34" s="36"/>
      <c r="FZO34" s="36"/>
      <c r="FZP34" s="36"/>
      <c r="FZS34" s="36"/>
      <c r="FZT34" s="36"/>
      <c r="FZW34" s="36"/>
      <c r="FZX34" s="36"/>
      <c r="GAA34" s="36"/>
      <c r="GAB34" s="36"/>
      <c r="GAE34" s="36"/>
      <c r="GAF34" s="36"/>
      <c r="GAI34" s="36"/>
      <c r="GAJ34" s="36"/>
      <c r="GAM34" s="36"/>
      <c r="GAN34" s="36"/>
      <c r="GAQ34" s="36"/>
      <c r="GAR34" s="36"/>
      <c r="GAU34" s="36"/>
      <c r="GAV34" s="36"/>
      <c r="GAY34" s="36"/>
      <c r="GAZ34" s="36"/>
      <c r="GBC34" s="36"/>
      <c r="GBD34" s="36"/>
      <c r="GBG34" s="36"/>
      <c r="GBH34" s="36"/>
      <c r="GBK34" s="36"/>
      <c r="GBL34" s="36"/>
      <c r="GBO34" s="36"/>
      <c r="GBP34" s="36"/>
      <c r="GBS34" s="36"/>
      <c r="GBT34" s="36"/>
      <c r="GBW34" s="36"/>
      <c r="GBX34" s="36"/>
      <c r="GCA34" s="36"/>
      <c r="GCB34" s="36"/>
      <c r="GCE34" s="36"/>
      <c r="GCF34" s="36"/>
      <c r="GCI34" s="36"/>
      <c r="GCJ34" s="36"/>
      <c r="GCM34" s="36"/>
      <c r="GCN34" s="36"/>
      <c r="GCQ34" s="36"/>
      <c r="GCR34" s="36"/>
      <c r="GCU34" s="36"/>
      <c r="GCV34" s="36"/>
      <c r="GCY34" s="36"/>
      <c r="GCZ34" s="36"/>
      <c r="GDC34" s="36"/>
      <c r="GDD34" s="36"/>
      <c r="GDG34" s="36"/>
      <c r="GDH34" s="36"/>
      <c r="GDK34" s="36"/>
      <c r="GDL34" s="36"/>
      <c r="GDO34" s="36"/>
      <c r="GDP34" s="36"/>
      <c r="GDS34" s="36"/>
      <c r="GDT34" s="36"/>
      <c r="GDW34" s="36"/>
      <c r="GDX34" s="36"/>
      <c r="GEA34" s="36"/>
      <c r="GEB34" s="36"/>
      <c r="GEE34" s="36"/>
      <c r="GEF34" s="36"/>
      <c r="GEI34" s="36"/>
      <c r="GEJ34" s="36"/>
      <c r="GEM34" s="36"/>
      <c r="GEN34" s="36"/>
      <c r="GEQ34" s="36"/>
      <c r="GER34" s="36"/>
      <c r="GEU34" s="36"/>
      <c r="GEV34" s="36"/>
      <c r="GEY34" s="36"/>
      <c r="GEZ34" s="36"/>
      <c r="GFC34" s="36"/>
      <c r="GFD34" s="36"/>
      <c r="GFG34" s="36"/>
      <c r="GFH34" s="36"/>
      <c r="GFK34" s="36"/>
      <c r="GFL34" s="36"/>
      <c r="GFO34" s="36"/>
      <c r="GFP34" s="36"/>
      <c r="GFS34" s="36"/>
      <c r="GFT34" s="36"/>
      <c r="GFW34" s="36"/>
      <c r="GFX34" s="36"/>
      <c r="GGA34" s="36"/>
      <c r="GGB34" s="36"/>
      <c r="GGE34" s="36"/>
      <c r="GGF34" s="36"/>
      <c r="GGI34" s="36"/>
      <c r="GGJ34" s="36"/>
      <c r="GGM34" s="36"/>
      <c r="GGN34" s="36"/>
      <c r="GGQ34" s="36"/>
      <c r="GGR34" s="36"/>
      <c r="GGU34" s="36"/>
      <c r="GGV34" s="36"/>
      <c r="GGY34" s="36"/>
      <c r="GGZ34" s="36"/>
      <c r="GHC34" s="36"/>
      <c r="GHD34" s="36"/>
      <c r="GHG34" s="36"/>
      <c r="GHH34" s="36"/>
      <c r="GHK34" s="36"/>
      <c r="GHL34" s="36"/>
      <c r="GHO34" s="36"/>
      <c r="GHP34" s="36"/>
      <c r="GHS34" s="36"/>
      <c r="GHT34" s="36"/>
      <c r="GHW34" s="36"/>
      <c r="GHX34" s="36"/>
      <c r="GIA34" s="36"/>
      <c r="GIB34" s="36"/>
      <c r="GIE34" s="36"/>
      <c r="GIF34" s="36"/>
      <c r="GII34" s="36"/>
      <c r="GIJ34" s="36"/>
      <c r="GIM34" s="36"/>
      <c r="GIN34" s="36"/>
      <c r="GIQ34" s="36"/>
      <c r="GIR34" s="36"/>
      <c r="GIU34" s="36"/>
      <c r="GIV34" s="36"/>
      <c r="GIY34" s="36"/>
      <c r="GIZ34" s="36"/>
      <c r="GJC34" s="36"/>
      <c r="GJD34" s="36"/>
      <c r="GJG34" s="36"/>
      <c r="GJH34" s="36"/>
      <c r="GJK34" s="36"/>
      <c r="GJL34" s="36"/>
      <c r="GJO34" s="36"/>
      <c r="GJP34" s="36"/>
      <c r="GJS34" s="36"/>
      <c r="GJT34" s="36"/>
      <c r="GJW34" s="36"/>
      <c r="GJX34" s="36"/>
      <c r="GKA34" s="36"/>
      <c r="GKB34" s="36"/>
      <c r="GKE34" s="36"/>
      <c r="GKF34" s="36"/>
      <c r="GKI34" s="36"/>
      <c r="GKJ34" s="36"/>
      <c r="GKM34" s="36"/>
      <c r="GKN34" s="36"/>
      <c r="GKQ34" s="36"/>
      <c r="GKR34" s="36"/>
      <c r="GKU34" s="36"/>
      <c r="GKV34" s="36"/>
      <c r="GKY34" s="36"/>
      <c r="GKZ34" s="36"/>
      <c r="GLC34" s="36"/>
      <c r="GLD34" s="36"/>
      <c r="GLG34" s="36"/>
      <c r="GLH34" s="36"/>
      <c r="GLK34" s="36"/>
      <c r="GLL34" s="36"/>
      <c r="GLO34" s="36"/>
      <c r="GLP34" s="36"/>
      <c r="GLS34" s="36"/>
      <c r="GLT34" s="36"/>
      <c r="GLW34" s="36"/>
      <c r="GLX34" s="36"/>
      <c r="GMA34" s="36"/>
      <c r="GMB34" s="36"/>
      <c r="GME34" s="36"/>
      <c r="GMF34" s="36"/>
      <c r="GMI34" s="36"/>
      <c r="GMJ34" s="36"/>
      <c r="GMM34" s="36"/>
      <c r="GMN34" s="36"/>
      <c r="GMQ34" s="36"/>
      <c r="GMR34" s="36"/>
      <c r="GMU34" s="36"/>
      <c r="GMV34" s="36"/>
      <c r="GMY34" s="36"/>
      <c r="GMZ34" s="36"/>
      <c r="GNC34" s="36"/>
      <c r="GND34" s="36"/>
      <c r="GNG34" s="36"/>
      <c r="GNH34" s="36"/>
      <c r="GNK34" s="36"/>
      <c r="GNL34" s="36"/>
      <c r="GNO34" s="36"/>
      <c r="GNP34" s="36"/>
      <c r="GNS34" s="36"/>
      <c r="GNT34" s="36"/>
      <c r="GNW34" s="36"/>
      <c r="GNX34" s="36"/>
      <c r="GOA34" s="36"/>
      <c r="GOB34" s="36"/>
      <c r="GOE34" s="36"/>
      <c r="GOF34" s="36"/>
      <c r="GOI34" s="36"/>
      <c r="GOJ34" s="36"/>
      <c r="GOM34" s="36"/>
      <c r="GON34" s="36"/>
      <c r="GOQ34" s="36"/>
      <c r="GOR34" s="36"/>
      <c r="GOU34" s="36"/>
      <c r="GOV34" s="36"/>
      <c r="GOY34" s="36"/>
      <c r="GOZ34" s="36"/>
      <c r="GPC34" s="36"/>
      <c r="GPD34" s="36"/>
      <c r="GPG34" s="36"/>
      <c r="GPH34" s="36"/>
      <c r="GPK34" s="36"/>
      <c r="GPL34" s="36"/>
      <c r="GPO34" s="36"/>
      <c r="GPP34" s="36"/>
      <c r="GPS34" s="36"/>
      <c r="GPT34" s="36"/>
      <c r="GPW34" s="36"/>
      <c r="GPX34" s="36"/>
      <c r="GQA34" s="36"/>
      <c r="GQB34" s="36"/>
      <c r="GQE34" s="36"/>
      <c r="GQF34" s="36"/>
      <c r="GQI34" s="36"/>
      <c r="GQJ34" s="36"/>
      <c r="GQM34" s="36"/>
      <c r="GQN34" s="36"/>
      <c r="GQQ34" s="36"/>
      <c r="GQR34" s="36"/>
      <c r="GQU34" s="36"/>
      <c r="GQV34" s="36"/>
      <c r="GQY34" s="36"/>
      <c r="GQZ34" s="36"/>
      <c r="GRC34" s="36"/>
      <c r="GRD34" s="36"/>
      <c r="GRG34" s="36"/>
      <c r="GRH34" s="36"/>
      <c r="GRK34" s="36"/>
      <c r="GRL34" s="36"/>
      <c r="GRO34" s="36"/>
      <c r="GRP34" s="36"/>
      <c r="GRS34" s="36"/>
      <c r="GRT34" s="36"/>
      <c r="GRW34" s="36"/>
      <c r="GRX34" s="36"/>
      <c r="GSA34" s="36"/>
      <c r="GSB34" s="36"/>
      <c r="GSE34" s="36"/>
      <c r="GSF34" s="36"/>
      <c r="GSI34" s="36"/>
      <c r="GSJ34" s="36"/>
      <c r="GSM34" s="36"/>
      <c r="GSN34" s="36"/>
      <c r="GSQ34" s="36"/>
      <c r="GSR34" s="36"/>
      <c r="GSU34" s="36"/>
      <c r="GSV34" s="36"/>
      <c r="GSY34" s="36"/>
      <c r="GSZ34" s="36"/>
      <c r="GTC34" s="36"/>
      <c r="GTD34" s="36"/>
      <c r="GTG34" s="36"/>
      <c r="GTH34" s="36"/>
      <c r="GTK34" s="36"/>
      <c r="GTL34" s="36"/>
      <c r="GTO34" s="36"/>
      <c r="GTP34" s="36"/>
      <c r="GTS34" s="36"/>
      <c r="GTT34" s="36"/>
      <c r="GTW34" s="36"/>
      <c r="GTX34" s="36"/>
      <c r="GUA34" s="36"/>
      <c r="GUB34" s="36"/>
      <c r="GUE34" s="36"/>
      <c r="GUF34" s="36"/>
      <c r="GUI34" s="36"/>
      <c r="GUJ34" s="36"/>
      <c r="GUM34" s="36"/>
      <c r="GUN34" s="36"/>
      <c r="GUQ34" s="36"/>
      <c r="GUR34" s="36"/>
      <c r="GUU34" s="36"/>
      <c r="GUV34" s="36"/>
      <c r="GUY34" s="36"/>
      <c r="GUZ34" s="36"/>
      <c r="GVC34" s="36"/>
      <c r="GVD34" s="36"/>
      <c r="GVG34" s="36"/>
      <c r="GVH34" s="36"/>
      <c r="GVK34" s="36"/>
      <c r="GVL34" s="36"/>
      <c r="GVO34" s="36"/>
      <c r="GVP34" s="36"/>
      <c r="GVS34" s="36"/>
      <c r="GVT34" s="36"/>
      <c r="GVW34" s="36"/>
      <c r="GVX34" s="36"/>
      <c r="GWA34" s="36"/>
      <c r="GWB34" s="36"/>
      <c r="GWE34" s="36"/>
      <c r="GWF34" s="36"/>
      <c r="GWI34" s="36"/>
      <c r="GWJ34" s="36"/>
      <c r="GWM34" s="36"/>
      <c r="GWN34" s="36"/>
      <c r="GWQ34" s="36"/>
      <c r="GWR34" s="36"/>
      <c r="GWU34" s="36"/>
      <c r="GWV34" s="36"/>
      <c r="GWY34" s="36"/>
      <c r="GWZ34" s="36"/>
      <c r="GXC34" s="36"/>
      <c r="GXD34" s="36"/>
      <c r="GXG34" s="36"/>
      <c r="GXH34" s="36"/>
      <c r="GXK34" s="36"/>
      <c r="GXL34" s="36"/>
      <c r="GXO34" s="36"/>
      <c r="GXP34" s="36"/>
      <c r="GXS34" s="36"/>
      <c r="GXT34" s="36"/>
      <c r="GXW34" s="36"/>
      <c r="GXX34" s="36"/>
      <c r="GYA34" s="36"/>
      <c r="GYB34" s="36"/>
      <c r="GYE34" s="36"/>
      <c r="GYF34" s="36"/>
      <c r="GYI34" s="36"/>
      <c r="GYJ34" s="36"/>
      <c r="GYM34" s="36"/>
      <c r="GYN34" s="36"/>
      <c r="GYQ34" s="36"/>
      <c r="GYR34" s="36"/>
      <c r="GYU34" s="36"/>
      <c r="GYV34" s="36"/>
      <c r="GYY34" s="36"/>
      <c r="GYZ34" s="36"/>
      <c r="GZC34" s="36"/>
      <c r="GZD34" s="36"/>
      <c r="GZG34" s="36"/>
      <c r="GZH34" s="36"/>
      <c r="GZK34" s="36"/>
      <c r="GZL34" s="36"/>
      <c r="GZO34" s="36"/>
      <c r="GZP34" s="36"/>
      <c r="GZS34" s="36"/>
      <c r="GZT34" s="36"/>
      <c r="GZW34" s="36"/>
      <c r="GZX34" s="36"/>
      <c r="HAA34" s="36"/>
      <c r="HAB34" s="36"/>
      <c r="HAE34" s="36"/>
      <c r="HAF34" s="36"/>
      <c r="HAI34" s="36"/>
      <c r="HAJ34" s="36"/>
      <c r="HAM34" s="36"/>
      <c r="HAN34" s="36"/>
      <c r="HAQ34" s="36"/>
      <c r="HAR34" s="36"/>
      <c r="HAU34" s="36"/>
      <c r="HAV34" s="36"/>
      <c r="HAY34" s="36"/>
      <c r="HAZ34" s="36"/>
      <c r="HBC34" s="36"/>
      <c r="HBD34" s="36"/>
      <c r="HBG34" s="36"/>
      <c r="HBH34" s="36"/>
      <c r="HBK34" s="36"/>
      <c r="HBL34" s="36"/>
      <c r="HBO34" s="36"/>
      <c r="HBP34" s="36"/>
      <c r="HBS34" s="36"/>
      <c r="HBT34" s="36"/>
      <c r="HBW34" s="36"/>
      <c r="HBX34" s="36"/>
      <c r="HCA34" s="36"/>
      <c r="HCB34" s="36"/>
      <c r="HCE34" s="36"/>
      <c r="HCF34" s="36"/>
      <c r="HCI34" s="36"/>
      <c r="HCJ34" s="36"/>
      <c r="HCM34" s="36"/>
      <c r="HCN34" s="36"/>
      <c r="HCQ34" s="36"/>
      <c r="HCR34" s="36"/>
      <c r="HCU34" s="36"/>
      <c r="HCV34" s="36"/>
      <c r="HCY34" s="36"/>
      <c r="HCZ34" s="36"/>
      <c r="HDC34" s="36"/>
      <c r="HDD34" s="36"/>
      <c r="HDG34" s="36"/>
      <c r="HDH34" s="36"/>
      <c r="HDK34" s="36"/>
      <c r="HDL34" s="36"/>
      <c r="HDO34" s="36"/>
      <c r="HDP34" s="36"/>
      <c r="HDS34" s="36"/>
      <c r="HDT34" s="36"/>
      <c r="HDW34" s="36"/>
      <c r="HDX34" s="36"/>
      <c r="HEA34" s="36"/>
      <c r="HEB34" s="36"/>
      <c r="HEE34" s="36"/>
      <c r="HEF34" s="36"/>
      <c r="HEI34" s="36"/>
      <c r="HEJ34" s="36"/>
      <c r="HEM34" s="36"/>
      <c r="HEN34" s="36"/>
      <c r="HEQ34" s="36"/>
      <c r="HER34" s="36"/>
      <c r="HEU34" s="36"/>
      <c r="HEV34" s="36"/>
      <c r="HEY34" s="36"/>
      <c r="HEZ34" s="36"/>
      <c r="HFC34" s="36"/>
      <c r="HFD34" s="36"/>
      <c r="HFG34" s="36"/>
      <c r="HFH34" s="36"/>
      <c r="HFK34" s="36"/>
      <c r="HFL34" s="36"/>
      <c r="HFO34" s="36"/>
      <c r="HFP34" s="36"/>
      <c r="HFS34" s="36"/>
      <c r="HFT34" s="36"/>
      <c r="HFW34" s="36"/>
      <c r="HFX34" s="36"/>
      <c r="HGA34" s="36"/>
      <c r="HGB34" s="36"/>
      <c r="HGE34" s="36"/>
      <c r="HGF34" s="36"/>
      <c r="HGI34" s="36"/>
      <c r="HGJ34" s="36"/>
      <c r="HGM34" s="36"/>
      <c r="HGN34" s="36"/>
      <c r="HGQ34" s="36"/>
      <c r="HGR34" s="36"/>
      <c r="HGU34" s="36"/>
      <c r="HGV34" s="36"/>
      <c r="HGY34" s="36"/>
      <c r="HGZ34" s="36"/>
      <c r="HHC34" s="36"/>
      <c r="HHD34" s="36"/>
      <c r="HHG34" s="36"/>
      <c r="HHH34" s="36"/>
      <c r="HHK34" s="36"/>
      <c r="HHL34" s="36"/>
      <c r="HHO34" s="36"/>
      <c r="HHP34" s="36"/>
      <c r="HHS34" s="36"/>
      <c r="HHT34" s="36"/>
      <c r="HHW34" s="36"/>
      <c r="HHX34" s="36"/>
      <c r="HIA34" s="36"/>
      <c r="HIB34" s="36"/>
      <c r="HIE34" s="36"/>
      <c r="HIF34" s="36"/>
      <c r="HII34" s="36"/>
      <c r="HIJ34" s="36"/>
      <c r="HIM34" s="36"/>
      <c r="HIN34" s="36"/>
      <c r="HIQ34" s="36"/>
      <c r="HIR34" s="36"/>
      <c r="HIU34" s="36"/>
      <c r="HIV34" s="36"/>
      <c r="HIY34" s="36"/>
      <c r="HIZ34" s="36"/>
      <c r="HJC34" s="36"/>
      <c r="HJD34" s="36"/>
      <c r="HJG34" s="36"/>
      <c r="HJH34" s="36"/>
      <c r="HJK34" s="36"/>
      <c r="HJL34" s="36"/>
      <c r="HJO34" s="36"/>
      <c r="HJP34" s="36"/>
      <c r="HJS34" s="36"/>
      <c r="HJT34" s="36"/>
      <c r="HJW34" s="36"/>
      <c r="HJX34" s="36"/>
      <c r="HKA34" s="36"/>
      <c r="HKB34" s="36"/>
      <c r="HKE34" s="36"/>
      <c r="HKF34" s="36"/>
      <c r="HKI34" s="36"/>
      <c r="HKJ34" s="36"/>
      <c r="HKM34" s="36"/>
      <c r="HKN34" s="36"/>
      <c r="HKQ34" s="36"/>
      <c r="HKR34" s="36"/>
      <c r="HKU34" s="36"/>
      <c r="HKV34" s="36"/>
      <c r="HKY34" s="36"/>
      <c r="HKZ34" s="36"/>
      <c r="HLC34" s="36"/>
      <c r="HLD34" s="36"/>
      <c r="HLG34" s="36"/>
      <c r="HLH34" s="36"/>
      <c r="HLK34" s="36"/>
      <c r="HLL34" s="36"/>
      <c r="HLO34" s="36"/>
      <c r="HLP34" s="36"/>
      <c r="HLS34" s="36"/>
      <c r="HLT34" s="36"/>
      <c r="HLW34" s="36"/>
      <c r="HLX34" s="36"/>
      <c r="HMA34" s="36"/>
      <c r="HMB34" s="36"/>
      <c r="HME34" s="36"/>
      <c r="HMF34" s="36"/>
      <c r="HMI34" s="36"/>
      <c r="HMJ34" s="36"/>
      <c r="HMM34" s="36"/>
      <c r="HMN34" s="36"/>
      <c r="HMQ34" s="36"/>
      <c r="HMR34" s="36"/>
      <c r="HMU34" s="36"/>
      <c r="HMV34" s="36"/>
      <c r="HMY34" s="36"/>
      <c r="HMZ34" s="36"/>
      <c r="HNC34" s="36"/>
      <c r="HND34" s="36"/>
      <c r="HNG34" s="36"/>
      <c r="HNH34" s="36"/>
      <c r="HNK34" s="36"/>
      <c r="HNL34" s="36"/>
      <c r="HNO34" s="36"/>
      <c r="HNP34" s="36"/>
      <c r="HNS34" s="36"/>
      <c r="HNT34" s="36"/>
      <c r="HNW34" s="36"/>
      <c r="HNX34" s="36"/>
      <c r="HOA34" s="36"/>
      <c r="HOB34" s="36"/>
      <c r="HOE34" s="36"/>
      <c r="HOF34" s="36"/>
      <c r="HOI34" s="36"/>
      <c r="HOJ34" s="36"/>
      <c r="HOM34" s="36"/>
      <c r="HON34" s="36"/>
      <c r="HOQ34" s="36"/>
      <c r="HOR34" s="36"/>
      <c r="HOU34" s="36"/>
      <c r="HOV34" s="36"/>
      <c r="HOY34" s="36"/>
      <c r="HOZ34" s="36"/>
      <c r="HPC34" s="36"/>
      <c r="HPD34" s="36"/>
      <c r="HPG34" s="36"/>
      <c r="HPH34" s="36"/>
      <c r="HPK34" s="36"/>
      <c r="HPL34" s="36"/>
      <c r="HPO34" s="36"/>
      <c r="HPP34" s="36"/>
      <c r="HPS34" s="36"/>
      <c r="HPT34" s="36"/>
      <c r="HPW34" s="36"/>
      <c r="HPX34" s="36"/>
      <c r="HQA34" s="36"/>
      <c r="HQB34" s="36"/>
      <c r="HQE34" s="36"/>
      <c r="HQF34" s="36"/>
      <c r="HQI34" s="36"/>
      <c r="HQJ34" s="36"/>
      <c r="HQM34" s="36"/>
      <c r="HQN34" s="36"/>
      <c r="HQQ34" s="36"/>
      <c r="HQR34" s="36"/>
      <c r="HQU34" s="36"/>
      <c r="HQV34" s="36"/>
      <c r="HQY34" s="36"/>
      <c r="HQZ34" s="36"/>
      <c r="HRC34" s="36"/>
      <c r="HRD34" s="36"/>
      <c r="HRG34" s="36"/>
      <c r="HRH34" s="36"/>
      <c r="HRK34" s="36"/>
      <c r="HRL34" s="36"/>
      <c r="HRO34" s="36"/>
      <c r="HRP34" s="36"/>
      <c r="HRS34" s="36"/>
      <c r="HRT34" s="36"/>
      <c r="HRW34" s="36"/>
      <c r="HRX34" s="36"/>
      <c r="HSA34" s="36"/>
      <c r="HSB34" s="36"/>
      <c r="HSE34" s="36"/>
      <c r="HSF34" s="36"/>
      <c r="HSI34" s="36"/>
      <c r="HSJ34" s="36"/>
      <c r="HSM34" s="36"/>
      <c r="HSN34" s="36"/>
      <c r="HSQ34" s="36"/>
      <c r="HSR34" s="36"/>
      <c r="HSU34" s="36"/>
      <c r="HSV34" s="36"/>
      <c r="HSY34" s="36"/>
      <c r="HSZ34" s="36"/>
      <c r="HTC34" s="36"/>
      <c r="HTD34" s="36"/>
      <c r="HTG34" s="36"/>
      <c r="HTH34" s="36"/>
      <c r="HTK34" s="36"/>
      <c r="HTL34" s="36"/>
      <c r="HTO34" s="36"/>
      <c r="HTP34" s="36"/>
      <c r="HTS34" s="36"/>
      <c r="HTT34" s="36"/>
      <c r="HTW34" s="36"/>
      <c r="HTX34" s="36"/>
      <c r="HUA34" s="36"/>
      <c r="HUB34" s="36"/>
      <c r="HUE34" s="36"/>
      <c r="HUF34" s="36"/>
      <c r="HUI34" s="36"/>
      <c r="HUJ34" s="36"/>
      <c r="HUM34" s="36"/>
      <c r="HUN34" s="36"/>
      <c r="HUQ34" s="36"/>
      <c r="HUR34" s="36"/>
      <c r="HUU34" s="36"/>
      <c r="HUV34" s="36"/>
      <c r="HUY34" s="36"/>
      <c r="HUZ34" s="36"/>
      <c r="HVC34" s="36"/>
      <c r="HVD34" s="36"/>
      <c r="HVG34" s="36"/>
      <c r="HVH34" s="36"/>
      <c r="HVK34" s="36"/>
      <c r="HVL34" s="36"/>
      <c r="HVO34" s="36"/>
      <c r="HVP34" s="36"/>
      <c r="HVS34" s="36"/>
      <c r="HVT34" s="36"/>
      <c r="HVW34" s="36"/>
      <c r="HVX34" s="36"/>
      <c r="HWA34" s="36"/>
      <c r="HWB34" s="36"/>
      <c r="HWE34" s="36"/>
      <c r="HWF34" s="36"/>
      <c r="HWI34" s="36"/>
      <c r="HWJ34" s="36"/>
      <c r="HWM34" s="36"/>
      <c r="HWN34" s="36"/>
      <c r="HWQ34" s="36"/>
      <c r="HWR34" s="36"/>
      <c r="HWU34" s="36"/>
      <c r="HWV34" s="36"/>
      <c r="HWY34" s="36"/>
      <c r="HWZ34" s="36"/>
      <c r="HXC34" s="36"/>
      <c r="HXD34" s="36"/>
      <c r="HXG34" s="36"/>
      <c r="HXH34" s="36"/>
      <c r="HXK34" s="36"/>
      <c r="HXL34" s="36"/>
      <c r="HXO34" s="36"/>
      <c r="HXP34" s="36"/>
      <c r="HXS34" s="36"/>
      <c r="HXT34" s="36"/>
      <c r="HXW34" s="36"/>
      <c r="HXX34" s="36"/>
      <c r="HYA34" s="36"/>
      <c r="HYB34" s="36"/>
      <c r="HYE34" s="36"/>
      <c r="HYF34" s="36"/>
      <c r="HYI34" s="36"/>
      <c r="HYJ34" s="36"/>
      <c r="HYM34" s="36"/>
      <c r="HYN34" s="36"/>
      <c r="HYQ34" s="36"/>
      <c r="HYR34" s="36"/>
      <c r="HYU34" s="36"/>
      <c r="HYV34" s="36"/>
      <c r="HYY34" s="36"/>
      <c r="HYZ34" s="36"/>
      <c r="HZC34" s="36"/>
      <c r="HZD34" s="36"/>
      <c r="HZG34" s="36"/>
      <c r="HZH34" s="36"/>
      <c r="HZK34" s="36"/>
      <c r="HZL34" s="36"/>
      <c r="HZO34" s="36"/>
      <c r="HZP34" s="36"/>
      <c r="HZS34" s="36"/>
      <c r="HZT34" s="36"/>
      <c r="HZW34" s="36"/>
      <c r="HZX34" s="36"/>
      <c r="IAA34" s="36"/>
      <c r="IAB34" s="36"/>
      <c r="IAE34" s="36"/>
      <c r="IAF34" s="36"/>
      <c r="IAI34" s="36"/>
      <c r="IAJ34" s="36"/>
      <c r="IAM34" s="36"/>
      <c r="IAN34" s="36"/>
      <c r="IAQ34" s="36"/>
      <c r="IAR34" s="36"/>
      <c r="IAU34" s="36"/>
      <c r="IAV34" s="36"/>
      <c r="IAY34" s="36"/>
      <c r="IAZ34" s="36"/>
      <c r="IBC34" s="36"/>
      <c r="IBD34" s="36"/>
      <c r="IBG34" s="36"/>
      <c r="IBH34" s="36"/>
      <c r="IBK34" s="36"/>
      <c r="IBL34" s="36"/>
      <c r="IBO34" s="36"/>
      <c r="IBP34" s="36"/>
      <c r="IBS34" s="36"/>
      <c r="IBT34" s="36"/>
      <c r="IBW34" s="36"/>
      <c r="IBX34" s="36"/>
      <c r="ICA34" s="36"/>
      <c r="ICB34" s="36"/>
      <c r="ICE34" s="36"/>
      <c r="ICF34" s="36"/>
      <c r="ICI34" s="36"/>
      <c r="ICJ34" s="36"/>
      <c r="ICM34" s="36"/>
      <c r="ICN34" s="36"/>
      <c r="ICQ34" s="36"/>
      <c r="ICR34" s="36"/>
      <c r="ICU34" s="36"/>
      <c r="ICV34" s="36"/>
      <c r="ICY34" s="36"/>
      <c r="ICZ34" s="36"/>
      <c r="IDC34" s="36"/>
      <c r="IDD34" s="36"/>
      <c r="IDG34" s="36"/>
      <c r="IDH34" s="36"/>
      <c r="IDK34" s="36"/>
      <c r="IDL34" s="36"/>
      <c r="IDO34" s="36"/>
      <c r="IDP34" s="36"/>
      <c r="IDS34" s="36"/>
      <c r="IDT34" s="36"/>
      <c r="IDW34" s="36"/>
      <c r="IDX34" s="36"/>
      <c r="IEA34" s="36"/>
      <c r="IEB34" s="36"/>
      <c r="IEE34" s="36"/>
      <c r="IEF34" s="36"/>
      <c r="IEI34" s="36"/>
      <c r="IEJ34" s="36"/>
      <c r="IEM34" s="36"/>
      <c r="IEN34" s="36"/>
      <c r="IEQ34" s="36"/>
      <c r="IER34" s="36"/>
      <c r="IEU34" s="36"/>
      <c r="IEV34" s="36"/>
      <c r="IEY34" s="36"/>
      <c r="IEZ34" s="36"/>
      <c r="IFC34" s="36"/>
      <c r="IFD34" s="36"/>
      <c r="IFG34" s="36"/>
      <c r="IFH34" s="36"/>
      <c r="IFK34" s="36"/>
      <c r="IFL34" s="36"/>
      <c r="IFO34" s="36"/>
      <c r="IFP34" s="36"/>
      <c r="IFS34" s="36"/>
      <c r="IFT34" s="36"/>
      <c r="IFW34" s="36"/>
      <c r="IFX34" s="36"/>
      <c r="IGA34" s="36"/>
      <c r="IGB34" s="36"/>
      <c r="IGE34" s="36"/>
      <c r="IGF34" s="36"/>
      <c r="IGI34" s="36"/>
      <c r="IGJ34" s="36"/>
      <c r="IGM34" s="36"/>
      <c r="IGN34" s="36"/>
      <c r="IGQ34" s="36"/>
      <c r="IGR34" s="36"/>
      <c r="IGU34" s="36"/>
      <c r="IGV34" s="36"/>
      <c r="IGY34" s="36"/>
      <c r="IGZ34" s="36"/>
      <c r="IHC34" s="36"/>
      <c r="IHD34" s="36"/>
      <c r="IHG34" s="36"/>
      <c r="IHH34" s="36"/>
      <c r="IHK34" s="36"/>
      <c r="IHL34" s="36"/>
      <c r="IHO34" s="36"/>
      <c r="IHP34" s="36"/>
      <c r="IHS34" s="36"/>
      <c r="IHT34" s="36"/>
      <c r="IHW34" s="36"/>
      <c r="IHX34" s="36"/>
      <c r="IIA34" s="36"/>
      <c r="IIB34" s="36"/>
      <c r="IIE34" s="36"/>
      <c r="IIF34" s="36"/>
      <c r="III34" s="36"/>
      <c r="IIJ34" s="36"/>
      <c r="IIM34" s="36"/>
      <c r="IIN34" s="36"/>
      <c r="IIQ34" s="36"/>
      <c r="IIR34" s="36"/>
      <c r="IIU34" s="36"/>
      <c r="IIV34" s="36"/>
      <c r="IIY34" s="36"/>
      <c r="IIZ34" s="36"/>
      <c r="IJC34" s="36"/>
      <c r="IJD34" s="36"/>
      <c r="IJG34" s="36"/>
      <c r="IJH34" s="36"/>
      <c r="IJK34" s="36"/>
      <c r="IJL34" s="36"/>
      <c r="IJO34" s="36"/>
      <c r="IJP34" s="36"/>
      <c r="IJS34" s="36"/>
      <c r="IJT34" s="36"/>
      <c r="IJW34" s="36"/>
      <c r="IJX34" s="36"/>
      <c r="IKA34" s="36"/>
      <c r="IKB34" s="36"/>
      <c r="IKE34" s="36"/>
      <c r="IKF34" s="36"/>
      <c r="IKI34" s="36"/>
      <c r="IKJ34" s="36"/>
      <c r="IKM34" s="36"/>
      <c r="IKN34" s="36"/>
      <c r="IKQ34" s="36"/>
      <c r="IKR34" s="36"/>
      <c r="IKU34" s="36"/>
      <c r="IKV34" s="36"/>
      <c r="IKY34" s="36"/>
      <c r="IKZ34" s="36"/>
      <c r="ILC34" s="36"/>
      <c r="ILD34" s="36"/>
      <c r="ILG34" s="36"/>
      <c r="ILH34" s="36"/>
      <c r="ILK34" s="36"/>
      <c r="ILL34" s="36"/>
      <c r="ILO34" s="36"/>
      <c r="ILP34" s="36"/>
      <c r="ILS34" s="36"/>
      <c r="ILT34" s="36"/>
      <c r="ILW34" s="36"/>
      <c r="ILX34" s="36"/>
      <c r="IMA34" s="36"/>
      <c r="IMB34" s="36"/>
      <c r="IME34" s="36"/>
      <c r="IMF34" s="36"/>
      <c r="IMI34" s="36"/>
      <c r="IMJ34" s="36"/>
      <c r="IMM34" s="36"/>
      <c r="IMN34" s="36"/>
      <c r="IMQ34" s="36"/>
      <c r="IMR34" s="36"/>
      <c r="IMU34" s="36"/>
      <c r="IMV34" s="36"/>
      <c r="IMY34" s="36"/>
      <c r="IMZ34" s="36"/>
      <c r="INC34" s="36"/>
      <c r="IND34" s="36"/>
      <c r="ING34" s="36"/>
      <c r="INH34" s="36"/>
      <c r="INK34" s="36"/>
      <c r="INL34" s="36"/>
      <c r="INO34" s="36"/>
      <c r="INP34" s="36"/>
      <c r="INS34" s="36"/>
      <c r="INT34" s="36"/>
      <c r="INW34" s="36"/>
      <c r="INX34" s="36"/>
      <c r="IOA34" s="36"/>
      <c r="IOB34" s="36"/>
      <c r="IOE34" s="36"/>
      <c r="IOF34" s="36"/>
      <c r="IOI34" s="36"/>
      <c r="IOJ34" s="36"/>
      <c r="IOM34" s="36"/>
      <c r="ION34" s="36"/>
      <c r="IOQ34" s="36"/>
      <c r="IOR34" s="36"/>
      <c r="IOU34" s="36"/>
      <c r="IOV34" s="36"/>
      <c r="IOY34" s="36"/>
      <c r="IOZ34" s="36"/>
      <c r="IPC34" s="36"/>
      <c r="IPD34" s="36"/>
      <c r="IPG34" s="36"/>
      <c r="IPH34" s="36"/>
      <c r="IPK34" s="36"/>
      <c r="IPL34" s="36"/>
      <c r="IPO34" s="36"/>
      <c r="IPP34" s="36"/>
      <c r="IPS34" s="36"/>
      <c r="IPT34" s="36"/>
      <c r="IPW34" s="36"/>
      <c r="IPX34" s="36"/>
      <c r="IQA34" s="36"/>
      <c r="IQB34" s="36"/>
      <c r="IQE34" s="36"/>
      <c r="IQF34" s="36"/>
      <c r="IQI34" s="36"/>
      <c r="IQJ34" s="36"/>
      <c r="IQM34" s="36"/>
      <c r="IQN34" s="36"/>
      <c r="IQQ34" s="36"/>
      <c r="IQR34" s="36"/>
      <c r="IQU34" s="36"/>
      <c r="IQV34" s="36"/>
      <c r="IQY34" s="36"/>
      <c r="IQZ34" s="36"/>
      <c r="IRC34" s="36"/>
      <c r="IRD34" s="36"/>
      <c r="IRG34" s="36"/>
      <c r="IRH34" s="36"/>
      <c r="IRK34" s="36"/>
      <c r="IRL34" s="36"/>
      <c r="IRO34" s="36"/>
      <c r="IRP34" s="36"/>
      <c r="IRS34" s="36"/>
      <c r="IRT34" s="36"/>
      <c r="IRW34" s="36"/>
      <c r="IRX34" s="36"/>
      <c r="ISA34" s="36"/>
      <c r="ISB34" s="36"/>
      <c r="ISE34" s="36"/>
      <c r="ISF34" s="36"/>
      <c r="ISI34" s="36"/>
      <c r="ISJ34" s="36"/>
      <c r="ISM34" s="36"/>
      <c r="ISN34" s="36"/>
      <c r="ISQ34" s="36"/>
      <c r="ISR34" s="36"/>
      <c r="ISU34" s="36"/>
      <c r="ISV34" s="36"/>
      <c r="ISY34" s="36"/>
      <c r="ISZ34" s="36"/>
      <c r="ITC34" s="36"/>
      <c r="ITD34" s="36"/>
      <c r="ITG34" s="36"/>
      <c r="ITH34" s="36"/>
      <c r="ITK34" s="36"/>
      <c r="ITL34" s="36"/>
      <c r="ITO34" s="36"/>
      <c r="ITP34" s="36"/>
      <c r="ITS34" s="36"/>
      <c r="ITT34" s="36"/>
      <c r="ITW34" s="36"/>
      <c r="ITX34" s="36"/>
      <c r="IUA34" s="36"/>
      <c r="IUB34" s="36"/>
      <c r="IUE34" s="36"/>
      <c r="IUF34" s="36"/>
      <c r="IUI34" s="36"/>
      <c r="IUJ34" s="36"/>
      <c r="IUM34" s="36"/>
      <c r="IUN34" s="36"/>
      <c r="IUQ34" s="36"/>
      <c r="IUR34" s="36"/>
      <c r="IUU34" s="36"/>
      <c r="IUV34" s="36"/>
      <c r="IUY34" s="36"/>
      <c r="IUZ34" s="36"/>
      <c r="IVC34" s="36"/>
      <c r="IVD34" s="36"/>
      <c r="IVG34" s="36"/>
      <c r="IVH34" s="36"/>
      <c r="IVK34" s="36"/>
      <c r="IVL34" s="36"/>
      <c r="IVO34" s="36"/>
      <c r="IVP34" s="36"/>
      <c r="IVS34" s="36"/>
      <c r="IVT34" s="36"/>
      <c r="IVW34" s="36"/>
      <c r="IVX34" s="36"/>
      <c r="IWA34" s="36"/>
      <c r="IWB34" s="36"/>
      <c r="IWE34" s="36"/>
      <c r="IWF34" s="36"/>
      <c r="IWI34" s="36"/>
      <c r="IWJ34" s="36"/>
      <c r="IWM34" s="36"/>
      <c r="IWN34" s="36"/>
      <c r="IWQ34" s="36"/>
      <c r="IWR34" s="36"/>
      <c r="IWU34" s="36"/>
      <c r="IWV34" s="36"/>
      <c r="IWY34" s="36"/>
      <c r="IWZ34" s="36"/>
      <c r="IXC34" s="36"/>
      <c r="IXD34" s="36"/>
      <c r="IXG34" s="36"/>
      <c r="IXH34" s="36"/>
      <c r="IXK34" s="36"/>
      <c r="IXL34" s="36"/>
      <c r="IXO34" s="36"/>
      <c r="IXP34" s="36"/>
      <c r="IXS34" s="36"/>
      <c r="IXT34" s="36"/>
      <c r="IXW34" s="36"/>
      <c r="IXX34" s="36"/>
      <c r="IYA34" s="36"/>
      <c r="IYB34" s="36"/>
      <c r="IYE34" s="36"/>
      <c r="IYF34" s="36"/>
      <c r="IYI34" s="36"/>
      <c r="IYJ34" s="36"/>
      <c r="IYM34" s="36"/>
      <c r="IYN34" s="36"/>
      <c r="IYQ34" s="36"/>
      <c r="IYR34" s="36"/>
      <c r="IYU34" s="36"/>
      <c r="IYV34" s="36"/>
      <c r="IYY34" s="36"/>
      <c r="IYZ34" s="36"/>
      <c r="IZC34" s="36"/>
      <c r="IZD34" s="36"/>
      <c r="IZG34" s="36"/>
      <c r="IZH34" s="36"/>
      <c r="IZK34" s="36"/>
      <c r="IZL34" s="36"/>
      <c r="IZO34" s="36"/>
      <c r="IZP34" s="36"/>
      <c r="IZS34" s="36"/>
      <c r="IZT34" s="36"/>
      <c r="IZW34" s="36"/>
      <c r="IZX34" s="36"/>
      <c r="JAA34" s="36"/>
      <c r="JAB34" s="36"/>
      <c r="JAE34" s="36"/>
      <c r="JAF34" s="36"/>
      <c r="JAI34" s="36"/>
      <c r="JAJ34" s="36"/>
      <c r="JAM34" s="36"/>
      <c r="JAN34" s="36"/>
      <c r="JAQ34" s="36"/>
      <c r="JAR34" s="36"/>
      <c r="JAU34" s="36"/>
      <c r="JAV34" s="36"/>
      <c r="JAY34" s="36"/>
      <c r="JAZ34" s="36"/>
      <c r="JBC34" s="36"/>
      <c r="JBD34" s="36"/>
      <c r="JBG34" s="36"/>
      <c r="JBH34" s="36"/>
      <c r="JBK34" s="36"/>
      <c r="JBL34" s="36"/>
      <c r="JBO34" s="36"/>
      <c r="JBP34" s="36"/>
      <c r="JBS34" s="36"/>
      <c r="JBT34" s="36"/>
      <c r="JBW34" s="36"/>
      <c r="JBX34" s="36"/>
      <c r="JCA34" s="36"/>
      <c r="JCB34" s="36"/>
      <c r="JCE34" s="36"/>
      <c r="JCF34" s="36"/>
      <c r="JCI34" s="36"/>
      <c r="JCJ34" s="36"/>
      <c r="JCM34" s="36"/>
      <c r="JCN34" s="36"/>
      <c r="JCQ34" s="36"/>
      <c r="JCR34" s="36"/>
      <c r="JCU34" s="36"/>
      <c r="JCV34" s="36"/>
      <c r="JCY34" s="36"/>
      <c r="JCZ34" s="36"/>
      <c r="JDC34" s="36"/>
      <c r="JDD34" s="36"/>
      <c r="JDG34" s="36"/>
      <c r="JDH34" s="36"/>
      <c r="JDK34" s="36"/>
      <c r="JDL34" s="36"/>
      <c r="JDO34" s="36"/>
      <c r="JDP34" s="36"/>
      <c r="JDS34" s="36"/>
      <c r="JDT34" s="36"/>
      <c r="JDW34" s="36"/>
      <c r="JDX34" s="36"/>
      <c r="JEA34" s="36"/>
      <c r="JEB34" s="36"/>
      <c r="JEE34" s="36"/>
      <c r="JEF34" s="36"/>
      <c r="JEI34" s="36"/>
      <c r="JEJ34" s="36"/>
      <c r="JEM34" s="36"/>
      <c r="JEN34" s="36"/>
      <c r="JEQ34" s="36"/>
      <c r="JER34" s="36"/>
      <c r="JEU34" s="36"/>
      <c r="JEV34" s="36"/>
      <c r="JEY34" s="36"/>
      <c r="JEZ34" s="36"/>
      <c r="JFC34" s="36"/>
      <c r="JFD34" s="36"/>
      <c r="JFG34" s="36"/>
      <c r="JFH34" s="36"/>
      <c r="JFK34" s="36"/>
      <c r="JFL34" s="36"/>
      <c r="JFO34" s="36"/>
      <c r="JFP34" s="36"/>
      <c r="JFS34" s="36"/>
      <c r="JFT34" s="36"/>
      <c r="JFW34" s="36"/>
      <c r="JFX34" s="36"/>
      <c r="JGA34" s="36"/>
      <c r="JGB34" s="36"/>
      <c r="JGE34" s="36"/>
      <c r="JGF34" s="36"/>
      <c r="JGI34" s="36"/>
      <c r="JGJ34" s="36"/>
      <c r="JGM34" s="36"/>
      <c r="JGN34" s="36"/>
      <c r="JGQ34" s="36"/>
      <c r="JGR34" s="36"/>
      <c r="JGU34" s="36"/>
      <c r="JGV34" s="36"/>
      <c r="JGY34" s="36"/>
      <c r="JGZ34" s="36"/>
      <c r="JHC34" s="36"/>
      <c r="JHD34" s="36"/>
      <c r="JHG34" s="36"/>
      <c r="JHH34" s="36"/>
      <c r="JHK34" s="36"/>
      <c r="JHL34" s="36"/>
      <c r="JHO34" s="36"/>
      <c r="JHP34" s="36"/>
      <c r="JHS34" s="36"/>
      <c r="JHT34" s="36"/>
      <c r="JHW34" s="36"/>
      <c r="JHX34" s="36"/>
      <c r="JIA34" s="36"/>
      <c r="JIB34" s="36"/>
      <c r="JIE34" s="36"/>
      <c r="JIF34" s="36"/>
      <c r="JII34" s="36"/>
      <c r="JIJ34" s="36"/>
      <c r="JIM34" s="36"/>
      <c r="JIN34" s="36"/>
      <c r="JIQ34" s="36"/>
      <c r="JIR34" s="36"/>
      <c r="JIU34" s="36"/>
      <c r="JIV34" s="36"/>
      <c r="JIY34" s="36"/>
      <c r="JIZ34" s="36"/>
      <c r="JJC34" s="36"/>
      <c r="JJD34" s="36"/>
      <c r="JJG34" s="36"/>
      <c r="JJH34" s="36"/>
      <c r="JJK34" s="36"/>
      <c r="JJL34" s="36"/>
      <c r="JJO34" s="36"/>
      <c r="JJP34" s="36"/>
      <c r="JJS34" s="36"/>
      <c r="JJT34" s="36"/>
      <c r="JJW34" s="36"/>
      <c r="JJX34" s="36"/>
      <c r="JKA34" s="36"/>
      <c r="JKB34" s="36"/>
      <c r="JKE34" s="36"/>
      <c r="JKF34" s="36"/>
      <c r="JKI34" s="36"/>
      <c r="JKJ34" s="36"/>
      <c r="JKM34" s="36"/>
      <c r="JKN34" s="36"/>
      <c r="JKQ34" s="36"/>
      <c r="JKR34" s="36"/>
      <c r="JKU34" s="36"/>
      <c r="JKV34" s="36"/>
      <c r="JKY34" s="36"/>
      <c r="JKZ34" s="36"/>
      <c r="JLC34" s="36"/>
      <c r="JLD34" s="36"/>
      <c r="JLG34" s="36"/>
      <c r="JLH34" s="36"/>
      <c r="JLK34" s="36"/>
      <c r="JLL34" s="36"/>
      <c r="JLO34" s="36"/>
      <c r="JLP34" s="36"/>
      <c r="JLS34" s="36"/>
      <c r="JLT34" s="36"/>
      <c r="JLW34" s="36"/>
      <c r="JLX34" s="36"/>
      <c r="JMA34" s="36"/>
      <c r="JMB34" s="36"/>
      <c r="JME34" s="36"/>
      <c r="JMF34" s="36"/>
      <c r="JMI34" s="36"/>
      <c r="JMJ34" s="36"/>
      <c r="JMM34" s="36"/>
      <c r="JMN34" s="36"/>
      <c r="JMQ34" s="36"/>
      <c r="JMR34" s="36"/>
      <c r="JMU34" s="36"/>
      <c r="JMV34" s="36"/>
      <c r="JMY34" s="36"/>
      <c r="JMZ34" s="36"/>
      <c r="JNC34" s="36"/>
      <c r="JND34" s="36"/>
      <c r="JNG34" s="36"/>
      <c r="JNH34" s="36"/>
      <c r="JNK34" s="36"/>
      <c r="JNL34" s="36"/>
      <c r="JNO34" s="36"/>
      <c r="JNP34" s="36"/>
      <c r="JNS34" s="36"/>
      <c r="JNT34" s="36"/>
      <c r="JNW34" s="36"/>
      <c r="JNX34" s="36"/>
      <c r="JOA34" s="36"/>
      <c r="JOB34" s="36"/>
      <c r="JOE34" s="36"/>
      <c r="JOF34" s="36"/>
      <c r="JOI34" s="36"/>
      <c r="JOJ34" s="36"/>
      <c r="JOM34" s="36"/>
      <c r="JON34" s="36"/>
      <c r="JOQ34" s="36"/>
      <c r="JOR34" s="36"/>
      <c r="JOU34" s="36"/>
      <c r="JOV34" s="36"/>
      <c r="JOY34" s="36"/>
      <c r="JOZ34" s="36"/>
      <c r="JPC34" s="36"/>
      <c r="JPD34" s="36"/>
      <c r="JPG34" s="36"/>
      <c r="JPH34" s="36"/>
      <c r="JPK34" s="36"/>
      <c r="JPL34" s="36"/>
      <c r="JPO34" s="36"/>
      <c r="JPP34" s="36"/>
      <c r="JPS34" s="36"/>
      <c r="JPT34" s="36"/>
      <c r="JPW34" s="36"/>
      <c r="JPX34" s="36"/>
      <c r="JQA34" s="36"/>
      <c r="JQB34" s="36"/>
      <c r="JQE34" s="36"/>
      <c r="JQF34" s="36"/>
      <c r="JQI34" s="36"/>
      <c r="JQJ34" s="36"/>
      <c r="JQM34" s="36"/>
      <c r="JQN34" s="36"/>
      <c r="JQQ34" s="36"/>
      <c r="JQR34" s="36"/>
      <c r="JQU34" s="36"/>
      <c r="JQV34" s="36"/>
      <c r="JQY34" s="36"/>
      <c r="JQZ34" s="36"/>
      <c r="JRC34" s="36"/>
      <c r="JRD34" s="36"/>
      <c r="JRG34" s="36"/>
      <c r="JRH34" s="36"/>
      <c r="JRK34" s="36"/>
      <c r="JRL34" s="36"/>
      <c r="JRO34" s="36"/>
      <c r="JRP34" s="36"/>
      <c r="JRS34" s="36"/>
      <c r="JRT34" s="36"/>
      <c r="JRW34" s="36"/>
      <c r="JRX34" s="36"/>
      <c r="JSA34" s="36"/>
      <c r="JSB34" s="36"/>
      <c r="JSE34" s="36"/>
      <c r="JSF34" s="36"/>
      <c r="JSI34" s="36"/>
      <c r="JSJ34" s="36"/>
      <c r="JSM34" s="36"/>
      <c r="JSN34" s="36"/>
      <c r="JSQ34" s="36"/>
      <c r="JSR34" s="36"/>
      <c r="JSU34" s="36"/>
      <c r="JSV34" s="36"/>
      <c r="JSY34" s="36"/>
      <c r="JSZ34" s="36"/>
      <c r="JTC34" s="36"/>
      <c r="JTD34" s="36"/>
      <c r="JTG34" s="36"/>
      <c r="JTH34" s="36"/>
      <c r="JTK34" s="36"/>
      <c r="JTL34" s="36"/>
      <c r="JTO34" s="36"/>
      <c r="JTP34" s="36"/>
      <c r="JTS34" s="36"/>
      <c r="JTT34" s="36"/>
      <c r="JTW34" s="36"/>
      <c r="JTX34" s="36"/>
      <c r="JUA34" s="36"/>
      <c r="JUB34" s="36"/>
      <c r="JUE34" s="36"/>
      <c r="JUF34" s="36"/>
      <c r="JUI34" s="36"/>
      <c r="JUJ34" s="36"/>
      <c r="JUM34" s="36"/>
      <c r="JUN34" s="36"/>
      <c r="JUQ34" s="36"/>
      <c r="JUR34" s="36"/>
      <c r="JUU34" s="36"/>
      <c r="JUV34" s="36"/>
      <c r="JUY34" s="36"/>
      <c r="JUZ34" s="36"/>
      <c r="JVC34" s="36"/>
      <c r="JVD34" s="36"/>
      <c r="JVG34" s="36"/>
      <c r="JVH34" s="36"/>
      <c r="JVK34" s="36"/>
      <c r="JVL34" s="36"/>
      <c r="JVO34" s="36"/>
      <c r="JVP34" s="36"/>
      <c r="JVS34" s="36"/>
      <c r="JVT34" s="36"/>
      <c r="JVW34" s="36"/>
      <c r="JVX34" s="36"/>
      <c r="JWA34" s="36"/>
      <c r="JWB34" s="36"/>
      <c r="JWE34" s="36"/>
      <c r="JWF34" s="36"/>
      <c r="JWI34" s="36"/>
      <c r="JWJ34" s="36"/>
      <c r="JWM34" s="36"/>
      <c r="JWN34" s="36"/>
      <c r="JWQ34" s="36"/>
      <c r="JWR34" s="36"/>
      <c r="JWU34" s="36"/>
      <c r="JWV34" s="36"/>
      <c r="JWY34" s="36"/>
      <c r="JWZ34" s="36"/>
      <c r="JXC34" s="36"/>
      <c r="JXD34" s="36"/>
      <c r="JXG34" s="36"/>
      <c r="JXH34" s="36"/>
      <c r="JXK34" s="36"/>
      <c r="JXL34" s="36"/>
      <c r="JXO34" s="36"/>
      <c r="JXP34" s="36"/>
      <c r="JXS34" s="36"/>
      <c r="JXT34" s="36"/>
      <c r="JXW34" s="36"/>
      <c r="JXX34" s="36"/>
      <c r="JYA34" s="36"/>
      <c r="JYB34" s="36"/>
      <c r="JYE34" s="36"/>
      <c r="JYF34" s="36"/>
      <c r="JYI34" s="36"/>
      <c r="JYJ34" s="36"/>
      <c r="JYM34" s="36"/>
      <c r="JYN34" s="36"/>
      <c r="JYQ34" s="36"/>
      <c r="JYR34" s="36"/>
      <c r="JYU34" s="36"/>
      <c r="JYV34" s="36"/>
      <c r="JYY34" s="36"/>
      <c r="JYZ34" s="36"/>
      <c r="JZC34" s="36"/>
      <c r="JZD34" s="36"/>
      <c r="JZG34" s="36"/>
      <c r="JZH34" s="36"/>
      <c r="JZK34" s="36"/>
      <c r="JZL34" s="36"/>
      <c r="JZO34" s="36"/>
      <c r="JZP34" s="36"/>
      <c r="JZS34" s="36"/>
      <c r="JZT34" s="36"/>
      <c r="JZW34" s="36"/>
      <c r="JZX34" s="36"/>
      <c r="KAA34" s="36"/>
      <c r="KAB34" s="36"/>
      <c r="KAE34" s="36"/>
      <c r="KAF34" s="36"/>
      <c r="KAI34" s="36"/>
      <c r="KAJ34" s="36"/>
      <c r="KAM34" s="36"/>
      <c r="KAN34" s="36"/>
      <c r="KAQ34" s="36"/>
      <c r="KAR34" s="36"/>
      <c r="KAU34" s="36"/>
      <c r="KAV34" s="36"/>
      <c r="KAY34" s="36"/>
      <c r="KAZ34" s="36"/>
      <c r="KBC34" s="36"/>
      <c r="KBD34" s="36"/>
      <c r="KBG34" s="36"/>
      <c r="KBH34" s="36"/>
      <c r="KBK34" s="36"/>
      <c r="KBL34" s="36"/>
      <c r="KBO34" s="36"/>
      <c r="KBP34" s="36"/>
      <c r="KBS34" s="36"/>
      <c r="KBT34" s="36"/>
      <c r="KBW34" s="36"/>
      <c r="KBX34" s="36"/>
      <c r="KCA34" s="36"/>
      <c r="KCB34" s="36"/>
      <c r="KCE34" s="36"/>
      <c r="KCF34" s="36"/>
      <c r="KCI34" s="36"/>
      <c r="KCJ34" s="36"/>
      <c r="KCM34" s="36"/>
      <c r="KCN34" s="36"/>
      <c r="KCQ34" s="36"/>
      <c r="KCR34" s="36"/>
      <c r="KCU34" s="36"/>
      <c r="KCV34" s="36"/>
      <c r="KCY34" s="36"/>
      <c r="KCZ34" s="36"/>
      <c r="KDC34" s="36"/>
      <c r="KDD34" s="36"/>
      <c r="KDG34" s="36"/>
      <c r="KDH34" s="36"/>
      <c r="KDK34" s="36"/>
      <c r="KDL34" s="36"/>
      <c r="KDO34" s="36"/>
      <c r="KDP34" s="36"/>
      <c r="KDS34" s="36"/>
      <c r="KDT34" s="36"/>
      <c r="KDW34" s="36"/>
      <c r="KDX34" s="36"/>
      <c r="KEA34" s="36"/>
      <c r="KEB34" s="36"/>
      <c r="KEE34" s="36"/>
      <c r="KEF34" s="36"/>
      <c r="KEI34" s="36"/>
      <c r="KEJ34" s="36"/>
      <c r="KEM34" s="36"/>
      <c r="KEN34" s="36"/>
      <c r="KEQ34" s="36"/>
      <c r="KER34" s="36"/>
      <c r="KEU34" s="36"/>
      <c r="KEV34" s="36"/>
      <c r="KEY34" s="36"/>
      <c r="KEZ34" s="36"/>
      <c r="KFC34" s="36"/>
      <c r="KFD34" s="36"/>
      <c r="KFG34" s="36"/>
      <c r="KFH34" s="36"/>
      <c r="KFK34" s="36"/>
      <c r="KFL34" s="36"/>
      <c r="KFO34" s="36"/>
      <c r="KFP34" s="36"/>
      <c r="KFS34" s="36"/>
      <c r="KFT34" s="36"/>
      <c r="KFW34" s="36"/>
      <c r="KFX34" s="36"/>
      <c r="KGA34" s="36"/>
      <c r="KGB34" s="36"/>
      <c r="KGE34" s="36"/>
      <c r="KGF34" s="36"/>
      <c r="KGI34" s="36"/>
      <c r="KGJ34" s="36"/>
      <c r="KGM34" s="36"/>
      <c r="KGN34" s="36"/>
      <c r="KGQ34" s="36"/>
      <c r="KGR34" s="36"/>
      <c r="KGU34" s="36"/>
      <c r="KGV34" s="36"/>
      <c r="KGY34" s="36"/>
      <c r="KGZ34" s="36"/>
      <c r="KHC34" s="36"/>
      <c r="KHD34" s="36"/>
      <c r="KHG34" s="36"/>
      <c r="KHH34" s="36"/>
      <c r="KHK34" s="36"/>
      <c r="KHL34" s="36"/>
      <c r="KHO34" s="36"/>
      <c r="KHP34" s="36"/>
      <c r="KHS34" s="36"/>
      <c r="KHT34" s="36"/>
      <c r="KHW34" s="36"/>
      <c r="KHX34" s="36"/>
      <c r="KIA34" s="36"/>
      <c r="KIB34" s="36"/>
      <c r="KIE34" s="36"/>
      <c r="KIF34" s="36"/>
      <c r="KII34" s="36"/>
      <c r="KIJ34" s="36"/>
      <c r="KIM34" s="36"/>
      <c r="KIN34" s="36"/>
      <c r="KIQ34" s="36"/>
      <c r="KIR34" s="36"/>
      <c r="KIU34" s="36"/>
      <c r="KIV34" s="36"/>
      <c r="KIY34" s="36"/>
      <c r="KIZ34" s="36"/>
      <c r="KJC34" s="36"/>
      <c r="KJD34" s="36"/>
      <c r="KJG34" s="36"/>
      <c r="KJH34" s="36"/>
      <c r="KJK34" s="36"/>
      <c r="KJL34" s="36"/>
      <c r="KJO34" s="36"/>
      <c r="KJP34" s="36"/>
      <c r="KJS34" s="36"/>
      <c r="KJT34" s="36"/>
      <c r="KJW34" s="36"/>
      <c r="KJX34" s="36"/>
      <c r="KKA34" s="36"/>
      <c r="KKB34" s="36"/>
      <c r="KKE34" s="36"/>
      <c r="KKF34" s="36"/>
      <c r="KKI34" s="36"/>
      <c r="KKJ34" s="36"/>
      <c r="KKM34" s="36"/>
      <c r="KKN34" s="36"/>
      <c r="KKQ34" s="36"/>
      <c r="KKR34" s="36"/>
      <c r="KKU34" s="36"/>
      <c r="KKV34" s="36"/>
      <c r="KKY34" s="36"/>
      <c r="KKZ34" s="36"/>
      <c r="KLC34" s="36"/>
      <c r="KLD34" s="36"/>
      <c r="KLG34" s="36"/>
      <c r="KLH34" s="36"/>
      <c r="KLK34" s="36"/>
      <c r="KLL34" s="36"/>
      <c r="KLO34" s="36"/>
      <c r="KLP34" s="36"/>
      <c r="KLS34" s="36"/>
      <c r="KLT34" s="36"/>
      <c r="KLW34" s="36"/>
      <c r="KLX34" s="36"/>
      <c r="KMA34" s="36"/>
      <c r="KMB34" s="36"/>
      <c r="KME34" s="36"/>
      <c r="KMF34" s="36"/>
      <c r="KMI34" s="36"/>
      <c r="KMJ34" s="36"/>
      <c r="KMM34" s="36"/>
      <c r="KMN34" s="36"/>
      <c r="KMQ34" s="36"/>
      <c r="KMR34" s="36"/>
      <c r="KMU34" s="36"/>
      <c r="KMV34" s="36"/>
      <c r="KMY34" s="36"/>
      <c r="KMZ34" s="36"/>
      <c r="KNC34" s="36"/>
      <c r="KND34" s="36"/>
      <c r="KNG34" s="36"/>
      <c r="KNH34" s="36"/>
      <c r="KNK34" s="36"/>
      <c r="KNL34" s="36"/>
      <c r="KNO34" s="36"/>
      <c r="KNP34" s="36"/>
      <c r="KNS34" s="36"/>
      <c r="KNT34" s="36"/>
      <c r="KNW34" s="36"/>
      <c r="KNX34" s="36"/>
      <c r="KOA34" s="36"/>
      <c r="KOB34" s="36"/>
      <c r="KOE34" s="36"/>
      <c r="KOF34" s="36"/>
      <c r="KOI34" s="36"/>
      <c r="KOJ34" s="36"/>
      <c r="KOM34" s="36"/>
      <c r="KON34" s="36"/>
      <c r="KOQ34" s="36"/>
      <c r="KOR34" s="36"/>
      <c r="KOU34" s="36"/>
      <c r="KOV34" s="36"/>
      <c r="KOY34" s="36"/>
      <c r="KOZ34" s="36"/>
      <c r="KPC34" s="36"/>
      <c r="KPD34" s="36"/>
      <c r="KPG34" s="36"/>
      <c r="KPH34" s="36"/>
      <c r="KPK34" s="36"/>
      <c r="KPL34" s="36"/>
      <c r="KPO34" s="36"/>
      <c r="KPP34" s="36"/>
      <c r="KPS34" s="36"/>
      <c r="KPT34" s="36"/>
      <c r="KPW34" s="36"/>
      <c r="KPX34" s="36"/>
      <c r="KQA34" s="36"/>
      <c r="KQB34" s="36"/>
      <c r="KQE34" s="36"/>
      <c r="KQF34" s="36"/>
      <c r="KQI34" s="36"/>
      <c r="KQJ34" s="36"/>
      <c r="KQM34" s="36"/>
      <c r="KQN34" s="36"/>
      <c r="KQQ34" s="36"/>
      <c r="KQR34" s="36"/>
      <c r="KQU34" s="36"/>
      <c r="KQV34" s="36"/>
      <c r="KQY34" s="36"/>
      <c r="KQZ34" s="36"/>
      <c r="KRC34" s="36"/>
      <c r="KRD34" s="36"/>
      <c r="KRG34" s="36"/>
      <c r="KRH34" s="36"/>
      <c r="KRK34" s="36"/>
      <c r="KRL34" s="36"/>
      <c r="KRO34" s="36"/>
      <c r="KRP34" s="36"/>
      <c r="KRS34" s="36"/>
      <c r="KRT34" s="36"/>
      <c r="KRW34" s="36"/>
      <c r="KRX34" s="36"/>
      <c r="KSA34" s="36"/>
      <c r="KSB34" s="36"/>
      <c r="KSE34" s="36"/>
      <c r="KSF34" s="36"/>
      <c r="KSI34" s="36"/>
      <c r="KSJ34" s="36"/>
      <c r="KSM34" s="36"/>
      <c r="KSN34" s="36"/>
      <c r="KSQ34" s="36"/>
      <c r="KSR34" s="36"/>
      <c r="KSU34" s="36"/>
      <c r="KSV34" s="36"/>
      <c r="KSY34" s="36"/>
      <c r="KSZ34" s="36"/>
      <c r="KTC34" s="36"/>
      <c r="KTD34" s="36"/>
      <c r="KTG34" s="36"/>
      <c r="KTH34" s="36"/>
      <c r="KTK34" s="36"/>
      <c r="KTL34" s="36"/>
      <c r="KTO34" s="36"/>
      <c r="KTP34" s="36"/>
      <c r="KTS34" s="36"/>
      <c r="KTT34" s="36"/>
      <c r="KTW34" s="36"/>
      <c r="KTX34" s="36"/>
      <c r="KUA34" s="36"/>
      <c r="KUB34" s="36"/>
      <c r="KUE34" s="36"/>
      <c r="KUF34" s="36"/>
      <c r="KUI34" s="36"/>
      <c r="KUJ34" s="36"/>
      <c r="KUM34" s="36"/>
      <c r="KUN34" s="36"/>
      <c r="KUQ34" s="36"/>
      <c r="KUR34" s="36"/>
      <c r="KUU34" s="36"/>
      <c r="KUV34" s="36"/>
      <c r="KUY34" s="36"/>
      <c r="KUZ34" s="36"/>
      <c r="KVC34" s="36"/>
      <c r="KVD34" s="36"/>
      <c r="KVG34" s="36"/>
      <c r="KVH34" s="36"/>
      <c r="KVK34" s="36"/>
      <c r="KVL34" s="36"/>
      <c r="KVO34" s="36"/>
      <c r="KVP34" s="36"/>
      <c r="KVS34" s="36"/>
      <c r="KVT34" s="36"/>
      <c r="KVW34" s="36"/>
      <c r="KVX34" s="36"/>
      <c r="KWA34" s="36"/>
      <c r="KWB34" s="36"/>
      <c r="KWE34" s="36"/>
      <c r="KWF34" s="36"/>
      <c r="KWI34" s="36"/>
      <c r="KWJ34" s="36"/>
      <c r="KWM34" s="36"/>
      <c r="KWN34" s="36"/>
      <c r="KWQ34" s="36"/>
      <c r="KWR34" s="36"/>
      <c r="KWU34" s="36"/>
      <c r="KWV34" s="36"/>
      <c r="KWY34" s="36"/>
      <c r="KWZ34" s="36"/>
      <c r="KXC34" s="36"/>
      <c r="KXD34" s="36"/>
      <c r="KXG34" s="36"/>
      <c r="KXH34" s="36"/>
      <c r="KXK34" s="36"/>
      <c r="KXL34" s="36"/>
      <c r="KXO34" s="36"/>
      <c r="KXP34" s="36"/>
      <c r="KXS34" s="36"/>
      <c r="KXT34" s="36"/>
      <c r="KXW34" s="36"/>
      <c r="KXX34" s="36"/>
      <c r="KYA34" s="36"/>
      <c r="KYB34" s="36"/>
      <c r="KYE34" s="36"/>
      <c r="KYF34" s="36"/>
      <c r="KYI34" s="36"/>
      <c r="KYJ34" s="36"/>
      <c r="KYM34" s="36"/>
      <c r="KYN34" s="36"/>
      <c r="KYQ34" s="36"/>
      <c r="KYR34" s="36"/>
      <c r="KYU34" s="36"/>
      <c r="KYV34" s="36"/>
      <c r="KYY34" s="36"/>
      <c r="KYZ34" s="36"/>
      <c r="KZC34" s="36"/>
      <c r="KZD34" s="36"/>
      <c r="KZG34" s="36"/>
      <c r="KZH34" s="36"/>
      <c r="KZK34" s="36"/>
      <c r="KZL34" s="36"/>
      <c r="KZO34" s="36"/>
      <c r="KZP34" s="36"/>
      <c r="KZS34" s="36"/>
      <c r="KZT34" s="36"/>
      <c r="KZW34" s="36"/>
      <c r="KZX34" s="36"/>
      <c r="LAA34" s="36"/>
      <c r="LAB34" s="36"/>
      <c r="LAE34" s="36"/>
      <c r="LAF34" s="36"/>
      <c r="LAI34" s="36"/>
      <c r="LAJ34" s="36"/>
      <c r="LAM34" s="36"/>
      <c r="LAN34" s="36"/>
      <c r="LAQ34" s="36"/>
      <c r="LAR34" s="36"/>
      <c r="LAU34" s="36"/>
      <c r="LAV34" s="36"/>
      <c r="LAY34" s="36"/>
      <c r="LAZ34" s="36"/>
      <c r="LBC34" s="36"/>
      <c r="LBD34" s="36"/>
      <c r="LBG34" s="36"/>
      <c r="LBH34" s="36"/>
      <c r="LBK34" s="36"/>
      <c r="LBL34" s="36"/>
      <c r="LBO34" s="36"/>
      <c r="LBP34" s="36"/>
      <c r="LBS34" s="36"/>
      <c r="LBT34" s="36"/>
      <c r="LBW34" s="36"/>
      <c r="LBX34" s="36"/>
      <c r="LCA34" s="36"/>
      <c r="LCB34" s="36"/>
      <c r="LCE34" s="36"/>
      <c r="LCF34" s="36"/>
      <c r="LCI34" s="36"/>
      <c r="LCJ34" s="36"/>
      <c r="LCM34" s="36"/>
      <c r="LCN34" s="36"/>
      <c r="LCQ34" s="36"/>
      <c r="LCR34" s="36"/>
      <c r="LCU34" s="36"/>
      <c r="LCV34" s="36"/>
      <c r="LCY34" s="36"/>
      <c r="LCZ34" s="36"/>
      <c r="LDC34" s="36"/>
      <c r="LDD34" s="36"/>
      <c r="LDG34" s="36"/>
      <c r="LDH34" s="36"/>
      <c r="LDK34" s="36"/>
      <c r="LDL34" s="36"/>
      <c r="LDO34" s="36"/>
      <c r="LDP34" s="36"/>
      <c r="LDS34" s="36"/>
      <c r="LDT34" s="36"/>
      <c r="LDW34" s="36"/>
      <c r="LDX34" s="36"/>
      <c r="LEA34" s="36"/>
      <c r="LEB34" s="36"/>
      <c r="LEE34" s="36"/>
      <c r="LEF34" s="36"/>
      <c r="LEI34" s="36"/>
      <c r="LEJ34" s="36"/>
      <c r="LEM34" s="36"/>
      <c r="LEN34" s="36"/>
      <c r="LEQ34" s="36"/>
      <c r="LER34" s="36"/>
      <c r="LEU34" s="36"/>
      <c r="LEV34" s="36"/>
      <c r="LEY34" s="36"/>
      <c r="LEZ34" s="36"/>
      <c r="LFC34" s="36"/>
      <c r="LFD34" s="36"/>
      <c r="LFG34" s="36"/>
      <c r="LFH34" s="36"/>
      <c r="LFK34" s="36"/>
      <c r="LFL34" s="36"/>
      <c r="LFO34" s="36"/>
      <c r="LFP34" s="36"/>
      <c r="LFS34" s="36"/>
      <c r="LFT34" s="36"/>
      <c r="LFW34" s="36"/>
      <c r="LFX34" s="36"/>
      <c r="LGA34" s="36"/>
      <c r="LGB34" s="36"/>
      <c r="LGE34" s="36"/>
      <c r="LGF34" s="36"/>
      <c r="LGI34" s="36"/>
      <c r="LGJ34" s="36"/>
      <c r="LGM34" s="36"/>
      <c r="LGN34" s="36"/>
      <c r="LGQ34" s="36"/>
      <c r="LGR34" s="36"/>
      <c r="LGU34" s="36"/>
      <c r="LGV34" s="36"/>
      <c r="LGY34" s="36"/>
      <c r="LGZ34" s="36"/>
      <c r="LHC34" s="36"/>
      <c r="LHD34" s="36"/>
      <c r="LHG34" s="36"/>
      <c r="LHH34" s="36"/>
      <c r="LHK34" s="36"/>
      <c r="LHL34" s="36"/>
      <c r="LHO34" s="36"/>
      <c r="LHP34" s="36"/>
      <c r="LHS34" s="36"/>
      <c r="LHT34" s="36"/>
      <c r="LHW34" s="36"/>
      <c r="LHX34" s="36"/>
      <c r="LIA34" s="36"/>
      <c r="LIB34" s="36"/>
      <c r="LIE34" s="36"/>
      <c r="LIF34" s="36"/>
      <c r="LII34" s="36"/>
      <c r="LIJ34" s="36"/>
      <c r="LIM34" s="36"/>
      <c r="LIN34" s="36"/>
      <c r="LIQ34" s="36"/>
      <c r="LIR34" s="36"/>
      <c r="LIU34" s="36"/>
      <c r="LIV34" s="36"/>
      <c r="LIY34" s="36"/>
      <c r="LIZ34" s="36"/>
      <c r="LJC34" s="36"/>
      <c r="LJD34" s="36"/>
      <c r="LJG34" s="36"/>
      <c r="LJH34" s="36"/>
      <c r="LJK34" s="36"/>
      <c r="LJL34" s="36"/>
      <c r="LJO34" s="36"/>
      <c r="LJP34" s="36"/>
      <c r="LJS34" s="36"/>
      <c r="LJT34" s="36"/>
      <c r="LJW34" s="36"/>
      <c r="LJX34" s="36"/>
      <c r="LKA34" s="36"/>
      <c r="LKB34" s="36"/>
      <c r="LKE34" s="36"/>
      <c r="LKF34" s="36"/>
      <c r="LKI34" s="36"/>
      <c r="LKJ34" s="36"/>
      <c r="LKM34" s="36"/>
      <c r="LKN34" s="36"/>
      <c r="LKQ34" s="36"/>
      <c r="LKR34" s="36"/>
      <c r="LKU34" s="36"/>
      <c r="LKV34" s="36"/>
      <c r="LKY34" s="36"/>
      <c r="LKZ34" s="36"/>
      <c r="LLC34" s="36"/>
      <c r="LLD34" s="36"/>
      <c r="LLG34" s="36"/>
      <c r="LLH34" s="36"/>
      <c r="LLK34" s="36"/>
      <c r="LLL34" s="36"/>
      <c r="LLO34" s="36"/>
      <c r="LLP34" s="36"/>
      <c r="LLS34" s="36"/>
      <c r="LLT34" s="36"/>
      <c r="LLW34" s="36"/>
      <c r="LLX34" s="36"/>
      <c r="LMA34" s="36"/>
      <c r="LMB34" s="36"/>
      <c r="LME34" s="36"/>
      <c r="LMF34" s="36"/>
      <c r="LMI34" s="36"/>
      <c r="LMJ34" s="36"/>
      <c r="LMM34" s="36"/>
      <c r="LMN34" s="36"/>
      <c r="LMQ34" s="36"/>
      <c r="LMR34" s="36"/>
      <c r="LMU34" s="36"/>
      <c r="LMV34" s="36"/>
      <c r="LMY34" s="36"/>
      <c r="LMZ34" s="36"/>
      <c r="LNC34" s="36"/>
      <c r="LND34" s="36"/>
      <c r="LNG34" s="36"/>
      <c r="LNH34" s="36"/>
      <c r="LNK34" s="36"/>
      <c r="LNL34" s="36"/>
      <c r="LNO34" s="36"/>
      <c r="LNP34" s="36"/>
      <c r="LNS34" s="36"/>
      <c r="LNT34" s="36"/>
      <c r="LNW34" s="36"/>
      <c r="LNX34" s="36"/>
      <c r="LOA34" s="36"/>
      <c r="LOB34" s="36"/>
      <c r="LOE34" s="36"/>
      <c r="LOF34" s="36"/>
      <c r="LOI34" s="36"/>
      <c r="LOJ34" s="36"/>
      <c r="LOM34" s="36"/>
      <c r="LON34" s="36"/>
      <c r="LOQ34" s="36"/>
      <c r="LOR34" s="36"/>
      <c r="LOU34" s="36"/>
      <c r="LOV34" s="36"/>
      <c r="LOY34" s="36"/>
      <c r="LOZ34" s="36"/>
      <c r="LPC34" s="36"/>
      <c r="LPD34" s="36"/>
      <c r="LPG34" s="36"/>
      <c r="LPH34" s="36"/>
      <c r="LPK34" s="36"/>
      <c r="LPL34" s="36"/>
      <c r="LPO34" s="36"/>
      <c r="LPP34" s="36"/>
      <c r="LPS34" s="36"/>
      <c r="LPT34" s="36"/>
      <c r="LPW34" s="36"/>
      <c r="LPX34" s="36"/>
      <c r="LQA34" s="36"/>
      <c r="LQB34" s="36"/>
      <c r="LQE34" s="36"/>
      <c r="LQF34" s="36"/>
      <c r="LQI34" s="36"/>
      <c r="LQJ34" s="36"/>
      <c r="LQM34" s="36"/>
      <c r="LQN34" s="36"/>
      <c r="LQQ34" s="36"/>
      <c r="LQR34" s="36"/>
      <c r="LQU34" s="36"/>
      <c r="LQV34" s="36"/>
      <c r="LQY34" s="36"/>
      <c r="LQZ34" s="36"/>
      <c r="LRC34" s="36"/>
      <c r="LRD34" s="36"/>
      <c r="LRG34" s="36"/>
      <c r="LRH34" s="36"/>
      <c r="LRK34" s="36"/>
      <c r="LRL34" s="36"/>
      <c r="LRO34" s="36"/>
      <c r="LRP34" s="36"/>
      <c r="LRS34" s="36"/>
      <c r="LRT34" s="36"/>
      <c r="LRW34" s="36"/>
      <c r="LRX34" s="36"/>
      <c r="LSA34" s="36"/>
      <c r="LSB34" s="36"/>
      <c r="LSE34" s="36"/>
      <c r="LSF34" s="36"/>
      <c r="LSI34" s="36"/>
      <c r="LSJ34" s="36"/>
      <c r="LSM34" s="36"/>
      <c r="LSN34" s="36"/>
      <c r="LSQ34" s="36"/>
      <c r="LSR34" s="36"/>
      <c r="LSU34" s="36"/>
      <c r="LSV34" s="36"/>
      <c r="LSY34" s="36"/>
      <c r="LSZ34" s="36"/>
      <c r="LTC34" s="36"/>
      <c r="LTD34" s="36"/>
      <c r="LTG34" s="36"/>
      <c r="LTH34" s="36"/>
      <c r="LTK34" s="36"/>
      <c r="LTL34" s="36"/>
      <c r="LTO34" s="36"/>
      <c r="LTP34" s="36"/>
      <c r="LTS34" s="36"/>
      <c r="LTT34" s="36"/>
      <c r="LTW34" s="36"/>
      <c r="LTX34" s="36"/>
      <c r="LUA34" s="36"/>
      <c r="LUB34" s="36"/>
      <c r="LUE34" s="36"/>
      <c r="LUF34" s="36"/>
      <c r="LUI34" s="36"/>
      <c r="LUJ34" s="36"/>
      <c r="LUM34" s="36"/>
      <c r="LUN34" s="36"/>
      <c r="LUQ34" s="36"/>
      <c r="LUR34" s="36"/>
      <c r="LUU34" s="36"/>
      <c r="LUV34" s="36"/>
      <c r="LUY34" s="36"/>
      <c r="LUZ34" s="36"/>
      <c r="LVC34" s="36"/>
      <c r="LVD34" s="36"/>
      <c r="LVG34" s="36"/>
      <c r="LVH34" s="36"/>
      <c r="LVK34" s="36"/>
      <c r="LVL34" s="36"/>
      <c r="LVO34" s="36"/>
      <c r="LVP34" s="36"/>
      <c r="LVS34" s="36"/>
      <c r="LVT34" s="36"/>
      <c r="LVW34" s="36"/>
      <c r="LVX34" s="36"/>
      <c r="LWA34" s="36"/>
      <c r="LWB34" s="36"/>
      <c r="LWE34" s="36"/>
      <c r="LWF34" s="36"/>
      <c r="LWI34" s="36"/>
      <c r="LWJ34" s="36"/>
      <c r="LWM34" s="36"/>
      <c r="LWN34" s="36"/>
      <c r="LWQ34" s="36"/>
      <c r="LWR34" s="36"/>
      <c r="LWU34" s="36"/>
      <c r="LWV34" s="36"/>
      <c r="LWY34" s="36"/>
      <c r="LWZ34" s="36"/>
      <c r="LXC34" s="36"/>
      <c r="LXD34" s="36"/>
      <c r="LXG34" s="36"/>
      <c r="LXH34" s="36"/>
      <c r="LXK34" s="36"/>
      <c r="LXL34" s="36"/>
      <c r="LXO34" s="36"/>
      <c r="LXP34" s="36"/>
      <c r="LXS34" s="36"/>
      <c r="LXT34" s="36"/>
      <c r="LXW34" s="36"/>
      <c r="LXX34" s="36"/>
      <c r="LYA34" s="36"/>
      <c r="LYB34" s="36"/>
      <c r="LYE34" s="36"/>
      <c r="LYF34" s="36"/>
      <c r="LYI34" s="36"/>
      <c r="LYJ34" s="36"/>
      <c r="LYM34" s="36"/>
      <c r="LYN34" s="36"/>
      <c r="LYQ34" s="36"/>
      <c r="LYR34" s="36"/>
      <c r="LYU34" s="36"/>
      <c r="LYV34" s="36"/>
      <c r="LYY34" s="36"/>
      <c r="LYZ34" s="36"/>
      <c r="LZC34" s="36"/>
      <c r="LZD34" s="36"/>
      <c r="LZG34" s="36"/>
      <c r="LZH34" s="36"/>
      <c r="LZK34" s="36"/>
      <c r="LZL34" s="36"/>
      <c r="LZO34" s="36"/>
      <c r="LZP34" s="36"/>
      <c r="LZS34" s="36"/>
      <c r="LZT34" s="36"/>
      <c r="LZW34" s="36"/>
      <c r="LZX34" s="36"/>
      <c r="MAA34" s="36"/>
      <c r="MAB34" s="36"/>
      <c r="MAE34" s="36"/>
      <c r="MAF34" s="36"/>
      <c r="MAI34" s="36"/>
      <c r="MAJ34" s="36"/>
      <c r="MAM34" s="36"/>
      <c r="MAN34" s="36"/>
      <c r="MAQ34" s="36"/>
      <c r="MAR34" s="36"/>
      <c r="MAU34" s="36"/>
      <c r="MAV34" s="36"/>
      <c r="MAY34" s="36"/>
      <c r="MAZ34" s="36"/>
      <c r="MBC34" s="36"/>
      <c r="MBD34" s="36"/>
      <c r="MBG34" s="36"/>
      <c r="MBH34" s="36"/>
      <c r="MBK34" s="36"/>
      <c r="MBL34" s="36"/>
      <c r="MBO34" s="36"/>
      <c r="MBP34" s="36"/>
      <c r="MBS34" s="36"/>
      <c r="MBT34" s="36"/>
      <c r="MBW34" s="36"/>
      <c r="MBX34" s="36"/>
      <c r="MCA34" s="36"/>
      <c r="MCB34" s="36"/>
      <c r="MCE34" s="36"/>
      <c r="MCF34" s="36"/>
      <c r="MCI34" s="36"/>
      <c r="MCJ34" s="36"/>
      <c r="MCM34" s="36"/>
      <c r="MCN34" s="36"/>
      <c r="MCQ34" s="36"/>
      <c r="MCR34" s="36"/>
      <c r="MCU34" s="36"/>
      <c r="MCV34" s="36"/>
      <c r="MCY34" s="36"/>
      <c r="MCZ34" s="36"/>
      <c r="MDC34" s="36"/>
      <c r="MDD34" s="36"/>
      <c r="MDG34" s="36"/>
      <c r="MDH34" s="36"/>
      <c r="MDK34" s="36"/>
      <c r="MDL34" s="36"/>
      <c r="MDO34" s="36"/>
      <c r="MDP34" s="36"/>
      <c r="MDS34" s="36"/>
      <c r="MDT34" s="36"/>
      <c r="MDW34" s="36"/>
      <c r="MDX34" s="36"/>
      <c r="MEA34" s="36"/>
      <c r="MEB34" s="36"/>
      <c r="MEE34" s="36"/>
      <c r="MEF34" s="36"/>
      <c r="MEI34" s="36"/>
      <c r="MEJ34" s="36"/>
      <c r="MEM34" s="36"/>
      <c r="MEN34" s="36"/>
      <c r="MEQ34" s="36"/>
      <c r="MER34" s="36"/>
      <c r="MEU34" s="36"/>
      <c r="MEV34" s="36"/>
      <c r="MEY34" s="36"/>
      <c r="MEZ34" s="36"/>
      <c r="MFC34" s="36"/>
      <c r="MFD34" s="36"/>
      <c r="MFG34" s="36"/>
      <c r="MFH34" s="36"/>
      <c r="MFK34" s="36"/>
      <c r="MFL34" s="36"/>
      <c r="MFO34" s="36"/>
      <c r="MFP34" s="36"/>
      <c r="MFS34" s="36"/>
      <c r="MFT34" s="36"/>
      <c r="MFW34" s="36"/>
      <c r="MFX34" s="36"/>
      <c r="MGA34" s="36"/>
      <c r="MGB34" s="36"/>
      <c r="MGE34" s="36"/>
      <c r="MGF34" s="36"/>
      <c r="MGI34" s="36"/>
      <c r="MGJ34" s="36"/>
      <c r="MGM34" s="36"/>
      <c r="MGN34" s="36"/>
      <c r="MGQ34" s="36"/>
      <c r="MGR34" s="36"/>
      <c r="MGU34" s="36"/>
      <c r="MGV34" s="36"/>
      <c r="MGY34" s="36"/>
      <c r="MGZ34" s="36"/>
      <c r="MHC34" s="36"/>
      <c r="MHD34" s="36"/>
      <c r="MHG34" s="36"/>
      <c r="MHH34" s="36"/>
      <c r="MHK34" s="36"/>
      <c r="MHL34" s="36"/>
      <c r="MHO34" s="36"/>
      <c r="MHP34" s="36"/>
      <c r="MHS34" s="36"/>
      <c r="MHT34" s="36"/>
      <c r="MHW34" s="36"/>
      <c r="MHX34" s="36"/>
      <c r="MIA34" s="36"/>
      <c r="MIB34" s="36"/>
      <c r="MIE34" s="36"/>
      <c r="MIF34" s="36"/>
      <c r="MII34" s="36"/>
      <c r="MIJ34" s="36"/>
      <c r="MIM34" s="36"/>
      <c r="MIN34" s="36"/>
      <c r="MIQ34" s="36"/>
      <c r="MIR34" s="36"/>
      <c r="MIU34" s="36"/>
      <c r="MIV34" s="36"/>
      <c r="MIY34" s="36"/>
      <c r="MIZ34" s="36"/>
      <c r="MJC34" s="36"/>
      <c r="MJD34" s="36"/>
      <c r="MJG34" s="36"/>
      <c r="MJH34" s="36"/>
      <c r="MJK34" s="36"/>
      <c r="MJL34" s="36"/>
      <c r="MJO34" s="36"/>
      <c r="MJP34" s="36"/>
      <c r="MJS34" s="36"/>
      <c r="MJT34" s="36"/>
      <c r="MJW34" s="36"/>
      <c r="MJX34" s="36"/>
      <c r="MKA34" s="36"/>
      <c r="MKB34" s="36"/>
      <c r="MKE34" s="36"/>
      <c r="MKF34" s="36"/>
      <c r="MKI34" s="36"/>
      <c r="MKJ34" s="36"/>
      <c r="MKM34" s="36"/>
      <c r="MKN34" s="36"/>
      <c r="MKQ34" s="36"/>
      <c r="MKR34" s="36"/>
      <c r="MKU34" s="36"/>
      <c r="MKV34" s="36"/>
      <c r="MKY34" s="36"/>
      <c r="MKZ34" s="36"/>
      <c r="MLC34" s="36"/>
      <c r="MLD34" s="36"/>
      <c r="MLG34" s="36"/>
      <c r="MLH34" s="36"/>
      <c r="MLK34" s="36"/>
      <c r="MLL34" s="36"/>
      <c r="MLO34" s="36"/>
      <c r="MLP34" s="36"/>
      <c r="MLS34" s="36"/>
      <c r="MLT34" s="36"/>
      <c r="MLW34" s="36"/>
      <c r="MLX34" s="36"/>
      <c r="MMA34" s="36"/>
      <c r="MMB34" s="36"/>
      <c r="MME34" s="36"/>
      <c r="MMF34" s="36"/>
      <c r="MMI34" s="36"/>
      <c r="MMJ34" s="36"/>
      <c r="MMM34" s="36"/>
      <c r="MMN34" s="36"/>
      <c r="MMQ34" s="36"/>
      <c r="MMR34" s="36"/>
      <c r="MMU34" s="36"/>
      <c r="MMV34" s="36"/>
      <c r="MMY34" s="36"/>
      <c r="MMZ34" s="36"/>
      <c r="MNC34" s="36"/>
      <c r="MND34" s="36"/>
      <c r="MNG34" s="36"/>
      <c r="MNH34" s="36"/>
      <c r="MNK34" s="36"/>
      <c r="MNL34" s="36"/>
      <c r="MNO34" s="36"/>
      <c r="MNP34" s="36"/>
      <c r="MNS34" s="36"/>
      <c r="MNT34" s="36"/>
      <c r="MNW34" s="36"/>
      <c r="MNX34" s="36"/>
      <c r="MOA34" s="36"/>
      <c r="MOB34" s="36"/>
      <c r="MOE34" s="36"/>
      <c r="MOF34" s="36"/>
      <c r="MOI34" s="36"/>
      <c r="MOJ34" s="36"/>
      <c r="MOM34" s="36"/>
      <c r="MON34" s="36"/>
      <c r="MOQ34" s="36"/>
      <c r="MOR34" s="36"/>
      <c r="MOU34" s="36"/>
      <c r="MOV34" s="36"/>
      <c r="MOY34" s="36"/>
      <c r="MOZ34" s="36"/>
      <c r="MPC34" s="36"/>
      <c r="MPD34" s="36"/>
      <c r="MPG34" s="36"/>
      <c r="MPH34" s="36"/>
      <c r="MPK34" s="36"/>
      <c r="MPL34" s="36"/>
      <c r="MPO34" s="36"/>
      <c r="MPP34" s="36"/>
      <c r="MPS34" s="36"/>
      <c r="MPT34" s="36"/>
      <c r="MPW34" s="36"/>
      <c r="MPX34" s="36"/>
      <c r="MQA34" s="36"/>
      <c r="MQB34" s="36"/>
      <c r="MQE34" s="36"/>
      <c r="MQF34" s="36"/>
      <c r="MQI34" s="36"/>
      <c r="MQJ34" s="36"/>
      <c r="MQM34" s="36"/>
      <c r="MQN34" s="36"/>
      <c r="MQQ34" s="36"/>
      <c r="MQR34" s="36"/>
      <c r="MQU34" s="36"/>
      <c r="MQV34" s="36"/>
      <c r="MQY34" s="36"/>
      <c r="MQZ34" s="36"/>
      <c r="MRC34" s="36"/>
      <c r="MRD34" s="36"/>
      <c r="MRG34" s="36"/>
      <c r="MRH34" s="36"/>
      <c r="MRK34" s="36"/>
      <c r="MRL34" s="36"/>
      <c r="MRO34" s="36"/>
      <c r="MRP34" s="36"/>
      <c r="MRS34" s="36"/>
      <c r="MRT34" s="36"/>
      <c r="MRW34" s="36"/>
      <c r="MRX34" s="36"/>
      <c r="MSA34" s="36"/>
      <c r="MSB34" s="36"/>
      <c r="MSE34" s="36"/>
      <c r="MSF34" s="36"/>
      <c r="MSI34" s="36"/>
      <c r="MSJ34" s="36"/>
      <c r="MSM34" s="36"/>
      <c r="MSN34" s="36"/>
      <c r="MSQ34" s="36"/>
      <c r="MSR34" s="36"/>
      <c r="MSU34" s="36"/>
      <c r="MSV34" s="36"/>
      <c r="MSY34" s="36"/>
      <c r="MSZ34" s="36"/>
      <c r="MTC34" s="36"/>
      <c r="MTD34" s="36"/>
      <c r="MTG34" s="36"/>
      <c r="MTH34" s="36"/>
      <c r="MTK34" s="36"/>
      <c r="MTL34" s="36"/>
      <c r="MTO34" s="36"/>
      <c r="MTP34" s="36"/>
      <c r="MTS34" s="36"/>
      <c r="MTT34" s="36"/>
      <c r="MTW34" s="36"/>
      <c r="MTX34" s="36"/>
      <c r="MUA34" s="36"/>
      <c r="MUB34" s="36"/>
      <c r="MUE34" s="36"/>
      <c r="MUF34" s="36"/>
      <c r="MUI34" s="36"/>
      <c r="MUJ34" s="36"/>
      <c r="MUM34" s="36"/>
      <c r="MUN34" s="36"/>
      <c r="MUQ34" s="36"/>
      <c r="MUR34" s="36"/>
      <c r="MUU34" s="36"/>
      <c r="MUV34" s="36"/>
      <c r="MUY34" s="36"/>
      <c r="MUZ34" s="36"/>
      <c r="MVC34" s="36"/>
      <c r="MVD34" s="36"/>
      <c r="MVG34" s="36"/>
      <c r="MVH34" s="36"/>
      <c r="MVK34" s="36"/>
      <c r="MVL34" s="36"/>
      <c r="MVO34" s="36"/>
      <c r="MVP34" s="36"/>
      <c r="MVS34" s="36"/>
      <c r="MVT34" s="36"/>
      <c r="MVW34" s="36"/>
      <c r="MVX34" s="36"/>
      <c r="MWA34" s="36"/>
      <c r="MWB34" s="36"/>
      <c r="MWE34" s="36"/>
      <c r="MWF34" s="36"/>
      <c r="MWI34" s="36"/>
      <c r="MWJ34" s="36"/>
      <c r="MWM34" s="36"/>
      <c r="MWN34" s="36"/>
      <c r="MWQ34" s="36"/>
      <c r="MWR34" s="36"/>
      <c r="MWU34" s="36"/>
      <c r="MWV34" s="36"/>
      <c r="MWY34" s="36"/>
      <c r="MWZ34" s="36"/>
      <c r="MXC34" s="36"/>
      <c r="MXD34" s="36"/>
      <c r="MXG34" s="36"/>
      <c r="MXH34" s="36"/>
      <c r="MXK34" s="36"/>
      <c r="MXL34" s="36"/>
      <c r="MXO34" s="36"/>
      <c r="MXP34" s="36"/>
      <c r="MXS34" s="36"/>
      <c r="MXT34" s="36"/>
      <c r="MXW34" s="36"/>
      <c r="MXX34" s="36"/>
      <c r="MYA34" s="36"/>
      <c r="MYB34" s="36"/>
      <c r="MYE34" s="36"/>
      <c r="MYF34" s="36"/>
      <c r="MYI34" s="36"/>
      <c r="MYJ34" s="36"/>
      <c r="MYM34" s="36"/>
      <c r="MYN34" s="36"/>
      <c r="MYQ34" s="36"/>
      <c r="MYR34" s="36"/>
      <c r="MYU34" s="36"/>
      <c r="MYV34" s="36"/>
      <c r="MYY34" s="36"/>
      <c r="MYZ34" s="36"/>
      <c r="MZC34" s="36"/>
      <c r="MZD34" s="36"/>
      <c r="MZG34" s="36"/>
      <c r="MZH34" s="36"/>
      <c r="MZK34" s="36"/>
      <c r="MZL34" s="36"/>
      <c r="MZO34" s="36"/>
      <c r="MZP34" s="36"/>
      <c r="MZS34" s="36"/>
      <c r="MZT34" s="36"/>
      <c r="MZW34" s="36"/>
      <c r="MZX34" s="36"/>
      <c r="NAA34" s="36"/>
      <c r="NAB34" s="36"/>
      <c r="NAE34" s="36"/>
      <c r="NAF34" s="36"/>
      <c r="NAI34" s="36"/>
      <c r="NAJ34" s="36"/>
      <c r="NAM34" s="36"/>
      <c r="NAN34" s="36"/>
      <c r="NAQ34" s="36"/>
      <c r="NAR34" s="36"/>
      <c r="NAU34" s="36"/>
      <c r="NAV34" s="36"/>
      <c r="NAY34" s="36"/>
      <c r="NAZ34" s="36"/>
      <c r="NBC34" s="36"/>
      <c r="NBD34" s="36"/>
      <c r="NBG34" s="36"/>
      <c r="NBH34" s="36"/>
      <c r="NBK34" s="36"/>
      <c r="NBL34" s="36"/>
      <c r="NBO34" s="36"/>
      <c r="NBP34" s="36"/>
      <c r="NBS34" s="36"/>
      <c r="NBT34" s="36"/>
      <c r="NBW34" s="36"/>
      <c r="NBX34" s="36"/>
      <c r="NCA34" s="36"/>
      <c r="NCB34" s="36"/>
      <c r="NCE34" s="36"/>
      <c r="NCF34" s="36"/>
      <c r="NCI34" s="36"/>
      <c r="NCJ34" s="36"/>
      <c r="NCM34" s="36"/>
      <c r="NCN34" s="36"/>
      <c r="NCQ34" s="36"/>
      <c r="NCR34" s="36"/>
      <c r="NCU34" s="36"/>
      <c r="NCV34" s="36"/>
      <c r="NCY34" s="36"/>
      <c r="NCZ34" s="36"/>
      <c r="NDC34" s="36"/>
      <c r="NDD34" s="36"/>
      <c r="NDG34" s="36"/>
      <c r="NDH34" s="36"/>
      <c r="NDK34" s="36"/>
      <c r="NDL34" s="36"/>
      <c r="NDO34" s="36"/>
      <c r="NDP34" s="36"/>
      <c r="NDS34" s="36"/>
      <c r="NDT34" s="36"/>
      <c r="NDW34" s="36"/>
      <c r="NDX34" s="36"/>
      <c r="NEA34" s="36"/>
      <c r="NEB34" s="36"/>
      <c r="NEE34" s="36"/>
      <c r="NEF34" s="36"/>
      <c r="NEI34" s="36"/>
      <c r="NEJ34" s="36"/>
      <c r="NEM34" s="36"/>
      <c r="NEN34" s="36"/>
      <c r="NEQ34" s="36"/>
      <c r="NER34" s="36"/>
      <c r="NEU34" s="36"/>
      <c r="NEV34" s="36"/>
      <c r="NEY34" s="36"/>
      <c r="NEZ34" s="36"/>
      <c r="NFC34" s="36"/>
      <c r="NFD34" s="36"/>
      <c r="NFG34" s="36"/>
      <c r="NFH34" s="36"/>
      <c r="NFK34" s="36"/>
      <c r="NFL34" s="36"/>
      <c r="NFO34" s="36"/>
      <c r="NFP34" s="36"/>
      <c r="NFS34" s="36"/>
      <c r="NFT34" s="36"/>
      <c r="NFW34" s="36"/>
      <c r="NFX34" s="36"/>
      <c r="NGA34" s="36"/>
      <c r="NGB34" s="36"/>
      <c r="NGE34" s="36"/>
      <c r="NGF34" s="36"/>
      <c r="NGI34" s="36"/>
      <c r="NGJ34" s="36"/>
      <c r="NGM34" s="36"/>
      <c r="NGN34" s="36"/>
      <c r="NGQ34" s="36"/>
      <c r="NGR34" s="36"/>
      <c r="NGU34" s="36"/>
      <c r="NGV34" s="36"/>
      <c r="NGY34" s="36"/>
      <c r="NGZ34" s="36"/>
      <c r="NHC34" s="36"/>
      <c r="NHD34" s="36"/>
      <c r="NHG34" s="36"/>
      <c r="NHH34" s="36"/>
      <c r="NHK34" s="36"/>
      <c r="NHL34" s="36"/>
      <c r="NHO34" s="36"/>
      <c r="NHP34" s="36"/>
      <c r="NHS34" s="36"/>
      <c r="NHT34" s="36"/>
      <c r="NHW34" s="36"/>
      <c r="NHX34" s="36"/>
      <c r="NIA34" s="36"/>
      <c r="NIB34" s="36"/>
      <c r="NIE34" s="36"/>
      <c r="NIF34" s="36"/>
      <c r="NII34" s="36"/>
      <c r="NIJ34" s="36"/>
      <c r="NIM34" s="36"/>
      <c r="NIN34" s="36"/>
      <c r="NIQ34" s="36"/>
      <c r="NIR34" s="36"/>
      <c r="NIU34" s="36"/>
      <c r="NIV34" s="36"/>
      <c r="NIY34" s="36"/>
      <c r="NIZ34" s="36"/>
      <c r="NJC34" s="36"/>
      <c r="NJD34" s="36"/>
      <c r="NJG34" s="36"/>
      <c r="NJH34" s="36"/>
      <c r="NJK34" s="36"/>
      <c r="NJL34" s="36"/>
      <c r="NJO34" s="36"/>
      <c r="NJP34" s="36"/>
      <c r="NJS34" s="36"/>
      <c r="NJT34" s="36"/>
      <c r="NJW34" s="36"/>
      <c r="NJX34" s="36"/>
      <c r="NKA34" s="36"/>
      <c r="NKB34" s="36"/>
      <c r="NKE34" s="36"/>
      <c r="NKF34" s="36"/>
      <c r="NKI34" s="36"/>
      <c r="NKJ34" s="36"/>
      <c r="NKM34" s="36"/>
      <c r="NKN34" s="36"/>
      <c r="NKQ34" s="36"/>
      <c r="NKR34" s="36"/>
      <c r="NKU34" s="36"/>
      <c r="NKV34" s="36"/>
      <c r="NKY34" s="36"/>
      <c r="NKZ34" s="36"/>
      <c r="NLC34" s="36"/>
      <c r="NLD34" s="36"/>
      <c r="NLG34" s="36"/>
      <c r="NLH34" s="36"/>
      <c r="NLK34" s="36"/>
      <c r="NLL34" s="36"/>
      <c r="NLO34" s="36"/>
      <c r="NLP34" s="36"/>
      <c r="NLS34" s="36"/>
      <c r="NLT34" s="36"/>
      <c r="NLW34" s="36"/>
      <c r="NLX34" s="36"/>
      <c r="NMA34" s="36"/>
      <c r="NMB34" s="36"/>
      <c r="NME34" s="36"/>
      <c r="NMF34" s="36"/>
      <c r="NMI34" s="36"/>
      <c r="NMJ34" s="36"/>
      <c r="NMM34" s="36"/>
      <c r="NMN34" s="36"/>
      <c r="NMQ34" s="36"/>
      <c r="NMR34" s="36"/>
      <c r="NMU34" s="36"/>
      <c r="NMV34" s="36"/>
      <c r="NMY34" s="36"/>
      <c r="NMZ34" s="36"/>
      <c r="NNC34" s="36"/>
      <c r="NND34" s="36"/>
      <c r="NNG34" s="36"/>
      <c r="NNH34" s="36"/>
      <c r="NNK34" s="36"/>
      <c r="NNL34" s="36"/>
      <c r="NNO34" s="36"/>
      <c r="NNP34" s="36"/>
      <c r="NNS34" s="36"/>
      <c r="NNT34" s="36"/>
      <c r="NNW34" s="36"/>
      <c r="NNX34" s="36"/>
      <c r="NOA34" s="36"/>
      <c r="NOB34" s="36"/>
      <c r="NOE34" s="36"/>
      <c r="NOF34" s="36"/>
      <c r="NOI34" s="36"/>
      <c r="NOJ34" s="36"/>
      <c r="NOM34" s="36"/>
      <c r="NON34" s="36"/>
      <c r="NOQ34" s="36"/>
      <c r="NOR34" s="36"/>
      <c r="NOU34" s="36"/>
      <c r="NOV34" s="36"/>
      <c r="NOY34" s="36"/>
      <c r="NOZ34" s="36"/>
      <c r="NPC34" s="36"/>
      <c r="NPD34" s="36"/>
      <c r="NPG34" s="36"/>
      <c r="NPH34" s="36"/>
      <c r="NPK34" s="36"/>
      <c r="NPL34" s="36"/>
      <c r="NPO34" s="36"/>
      <c r="NPP34" s="36"/>
      <c r="NPS34" s="36"/>
      <c r="NPT34" s="36"/>
      <c r="NPW34" s="36"/>
      <c r="NPX34" s="36"/>
      <c r="NQA34" s="36"/>
      <c r="NQB34" s="36"/>
      <c r="NQE34" s="36"/>
      <c r="NQF34" s="36"/>
      <c r="NQI34" s="36"/>
      <c r="NQJ34" s="36"/>
      <c r="NQM34" s="36"/>
      <c r="NQN34" s="36"/>
      <c r="NQQ34" s="36"/>
      <c r="NQR34" s="36"/>
      <c r="NQU34" s="36"/>
      <c r="NQV34" s="36"/>
      <c r="NQY34" s="36"/>
      <c r="NQZ34" s="36"/>
      <c r="NRC34" s="36"/>
      <c r="NRD34" s="36"/>
      <c r="NRG34" s="36"/>
      <c r="NRH34" s="36"/>
      <c r="NRK34" s="36"/>
      <c r="NRL34" s="36"/>
      <c r="NRO34" s="36"/>
      <c r="NRP34" s="36"/>
      <c r="NRS34" s="36"/>
      <c r="NRT34" s="36"/>
      <c r="NRW34" s="36"/>
      <c r="NRX34" s="36"/>
      <c r="NSA34" s="36"/>
      <c r="NSB34" s="36"/>
      <c r="NSE34" s="36"/>
      <c r="NSF34" s="36"/>
      <c r="NSI34" s="36"/>
      <c r="NSJ34" s="36"/>
      <c r="NSM34" s="36"/>
      <c r="NSN34" s="36"/>
      <c r="NSQ34" s="36"/>
      <c r="NSR34" s="36"/>
      <c r="NSU34" s="36"/>
      <c r="NSV34" s="36"/>
      <c r="NSY34" s="36"/>
      <c r="NSZ34" s="36"/>
      <c r="NTC34" s="36"/>
      <c r="NTD34" s="36"/>
      <c r="NTG34" s="36"/>
      <c r="NTH34" s="36"/>
      <c r="NTK34" s="36"/>
      <c r="NTL34" s="36"/>
      <c r="NTO34" s="36"/>
      <c r="NTP34" s="36"/>
      <c r="NTS34" s="36"/>
      <c r="NTT34" s="36"/>
      <c r="NTW34" s="36"/>
      <c r="NTX34" s="36"/>
      <c r="NUA34" s="36"/>
      <c r="NUB34" s="36"/>
      <c r="NUE34" s="36"/>
      <c r="NUF34" s="36"/>
      <c r="NUI34" s="36"/>
      <c r="NUJ34" s="36"/>
      <c r="NUM34" s="36"/>
      <c r="NUN34" s="36"/>
      <c r="NUQ34" s="36"/>
      <c r="NUR34" s="36"/>
      <c r="NUU34" s="36"/>
      <c r="NUV34" s="36"/>
      <c r="NUY34" s="36"/>
      <c r="NUZ34" s="36"/>
      <c r="NVC34" s="36"/>
      <c r="NVD34" s="36"/>
      <c r="NVG34" s="36"/>
      <c r="NVH34" s="36"/>
      <c r="NVK34" s="36"/>
      <c r="NVL34" s="36"/>
      <c r="NVO34" s="36"/>
      <c r="NVP34" s="36"/>
      <c r="NVS34" s="36"/>
      <c r="NVT34" s="36"/>
      <c r="NVW34" s="36"/>
      <c r="NVX34" s="36"/>
      <c r="NWA34" s="36"/>
      <c r="NWB34" s="36"/>
      <c r="NWE34" s="36"/>
      <c r="NWF34" s="36"/>
      <c r="NWI34" s="36"/>
      <c r="NWJ34" s="36"/>
      <c r="NWM34" s="36"/>
      <c r="NWN34" s="36"/>
      <c r="NWQ34" s="36"/>
      <c r="NWR34" s="36"/>
      <c r="NWU34" s="36"/>
      <c r="NWV34" s="36"/>
      <c r="NWY34" s="36"/>
      <c r="NWZ34" s="36"/>
      <c r="NXC34" s="36"/>
      <c r="NXD34" s="36"/>
      <c r="NXG34" s="36"/>
      <c r="NXH34" s="36"/>
      <c r="NXK34" s="36"/>
      <c r="NXL34" s="36"/>
      <c r="NXO34" s="36"/>
      <c r="NXP34" s="36"/>
      <c r="NXS34" s="36"/>
      <c r="NXT34" s="36"/>
      <c r="NXW34" s="36"/>
      <c r="NXX34" s="36"/>
      <c r="NYA34" s="36"/>
      <c r="NYB34" s="36"/>
      <c r="NYE34" s="36"/>
      <c r="NYF34" s="36"/>
      <c r="NYI34" s="36"/>
      <c r="NYJ34" s="36"/>
      <c r="NYM34" s="36"/>
      <c r="NYN34" s="36"/>
      <c r="NYQ34" s="36"/>
      <c r="NYR34" s="36"/>
      <c r="NYU34" s="36"/>
      <c r="NYV34" s="36"/>
      <c r="NYY34" s="36"/>
      <c r="NYZ34" s="36"/>
      <c r="NZC34" s="36"/>
      <c r="NZD34" s="36"/>
      <c r="NZG34" s="36"/>
      <c r="NZH34" s="36"/>
      <c r="NZK34" s="36"/>
      <c r="NZL34" s="36"/>
      <c r="NZO34" s="36"/>
      <c r="NZP34" s="36"/>
      <c r="NZS34" s="36"/>
      <c r="NZT34" s="36"/>
      <c r="NZW34" s="36"/>
      <c r="NZX34" s="36"/>
      <c r="OAA34" s="36"/>
      <c r="OAB34" s="36"/>
      <c r="OAE34" s="36"/>
      <c r="OAF34" s="36"/>
      <c r="OAI34" s="36"/>
      <c r="OAJ34" s="36"/>
      <c r="OAM34" s="36"/>
      <c r="OAN34" s="36"/>
      <c r="OAQ34" s="36"/>
      <c r="OAR34" s="36"/>
      <c r="OAU34" s="36"/>
      <c r="OAV34" s="36"/>
      <c r="OAY34" s="36"/>
      <c r="OAZ34" s="36"/>
      <c r="OBC34" s="36"/>
      <c r="OBD34" s="36"/>
      <c r="OBG34" s="36"/>
      <c r="OBH34" s="36"/>
      <c r="OBK34" s="36"/>
      <c r="OBL34" s="36"/>
      <c r="OBO34" s="36"/>
      <c r="OBP34" s="36"/>
      <c r="OBS34" s="36"/>
      <c r="OBT34" s="36"/>
      <c r="OBW34" s="36"/>
      <c r="OBX34" s="36"/>
      <c r="OCA34" s="36"/>
      <c r="OCB34" s="36"/>
      <c r="OCE34" s="36"/>
      <c r="OCF34" s="36"/>
      <c r="OCI34" s="36"/>
      <c r="OCJ34" s="36"/>
      <c r="OCM34" s="36"/>
      <c r="OCN34" s="36"/>
      <c r="OCQ34" s="36"/>
      <c r="OCR34" s="36"/>
      <c r="OCU34" s="36"/>
      <c r="OCV34" s="36"/>
      <c r="OCY34" s="36"/>
      <c r="OCZ34" s="36"/>
      <c r="ODC34" s="36"/>
      <c r="ODD34" s="36"/>
      <c r="ODG34" s="36"/>
      <c r="ODH34" s="36"/>
      <c r="ODK34" s="36"/>
      <c r="ODL34" s="36"/>
      <c r="ODO34" s="36"/>
      <c r="ODP34" s="36"/>
      <c r="ODS34" s="36"/>
      <c r="ODT34" s="36"/>
      <c r="ODW34" s="36"/>
      <c r="ODX34" s="36"/>
      <c r="OEA34" s="36"/>
      <c r="OEB34" s="36"/>
      <c r="OEE34" s="36"/>
      <c r="OEF34" s="36"/>
      <c r="OEI34" s="36"/>
      <c r="OEJ34" s="36"/>
      <c r="OEM34" s="36"/>
      <c r="OEN34" s="36"/>
      <c r="OEQ34" s="36"/>
      <c r="OER34" s="36"/>
      <c r="OEU34" s="36"/>
      <c r="OEV34" s="36"/>
      <c r="OEY34" s="36"/>
      <c r="OEZ34" s="36"/>
      <c r="OFC34" s="36"/>
      <c r="OFD34" s="36"/>
      <c r="OFG34" s="36"/>
      <c r="OFH34" s="36"/>
      <c r="OFK34" s="36"/>
      <c r="OFL34" s="36"/>
      <c r="OFO34" s="36"/>
      <c r="OFP34" s="36"/>
      <c r="OFS34" s="36"/>
      <c r="OFT34" s="36"/>
      <c r="OFW34" s="36"/>
      <c r="OFX34" s="36"/>
      <c r="OGA34" s="36"/>
      <c r="OGB34" s="36"/>
      <c r="OGE34" s="36"/>
      <c r="OGF34" s="36"/>
      <c r="OGI34" s="36"/>
      <c r="OGJ34" s="36"/>
      <c r="OGM34" s="36"/>
      <c r="OGN34" s="36"/>
      <c r="OGQ34" s="36"/>
      <c r="OGR34" s="36"/>
      <c r="OGU34" s="36"/>
      <c r="OGV34" s="36"/>
      <c r="OGY34" s="36"/>
      <c r="OGZ34" s="36"/>
      <c r="OHC34" s="36"/>
      <c r="OHD34" s="36"/>
      <c r="OHG34" s="36"/>
      <c r="OHH34" s="36"/>
      <c r="OHK34" s="36"/>
      <c r="OHL34" s="36"/>
      <c r="OHO34" s="36"/>
      <c r="OHP34" s="36"/>
      <c r="OHS34" s="36"/>
      <c r="OHT34" s="36"/>
      <c r="OHW34" s="36"/>
      <c r="OHX34" s="36"/>
      <c r="OIA34" s="36"/>
      <c r="OIB34" s="36"/>
      <c r="OIE34" s="36"/>
      <c r="OIF34" s="36"/>
      <c r="OII34" s="36"/>
      <c r="OIJ34" s="36"/>
      <c r="OIM34" s="36"/>
      <c r="OIN34" s="36"/>
      <c r="OIQ34" s="36"/>
      <c r="OIR34" s="36"/>
      <c r="OIU34" s="36"/>
      <c r="OIV34" s="36"/>
      <c r="OIY34" s="36"/>
      <c r="OIZ34" s="36"/>
      <c r="OJC34" s="36"/>
      <c r="OJD34" s="36"/>
      <c r="OJG34" s="36"/>
      <c r="OJH34" s="36"/>
      <c r="OJK34" s="36"/>
      <c r="OJL34" s="36"/>
      <c r="OJO34" s="36"/>
      <c r="OJP34" s="36"/>
      <c r="OJS34" s="36"/>
      <c r="OJT34" s="36"/>
      <c r="OJW34" s="36"/>
      <c r="OJX34" s="36"/>
      <c r="OKA34" s="36"/>
      <c r="OKB34" s="36"/>
      <c r="OKE34" s="36"/>
      <c r="OKF34" s="36"/>
      <c r="OKI34" s="36"/>
      <c r="OKJ34" s="36"/>
      <c r="OKM34" s="36"/>
      <c r="OKN34" s="36"/>
      <c r="OKQ34" s="36"/>
      <c r="OKR34" s="36"/>
      <c r="OKU34" s="36"/>
      <c r="OKV34" s="36"/>
      <c r="OKY34" s="36"/>
      <c r="OKZ34" s="36"/>
      <c r="OLC34" s="36"/>
      <c r="OLD34" s="36"/>
      <c r="OLG34" s="36"/>
      <c r="OLH34" s="36"/>
      <c r="OLK34" s="36"/>
      <c r="OLL34" s="36"/>
      <c r="OLO34" s="36"/>
      <c r="OLP34" s="36"/>
      <c r="OLS34" s="36"/>
      <c r="OLT34" s="36"/>
      <c r="OLW34" s="36"/>
      <c r="OLX34" s="36"/>
      <c r="OMA34" s="36"/>
      <c r="OMB34" s="36"/>
      <c r="OME34" s="36"/>
      <c r="OMF34" s="36"/>
      <c r="OMI34" s="36"/>
      <c r="OMJ34" s="36"/>
      <c r="OMM34" s="36"/>
      <c r="OMN34" s="36"/>
      <c r="OMQ34" s="36"/>
      <c r="OMR34" s="36"/>
      <c r="OMU34" s="36"/>
      <c r="OMV34" s="36"/>
      <c r="OMY34" s="36"/>
      <c r="OMZ34" s="36"/>
      <c r="ONC34" s="36"/>
      <c r="OND34" s="36"/>
      <c r="ONG34" s="36"/>
      <c r="ONH34" s="36"/>
      <c r="ONK34" s="36"/>
      <c r="ONL34" s="36"/>
      <c r="ONO34" s="36"/>
      <c r="ONP34" s="36"/>
      <c r="ONS34" s="36"/>
      <c r="ONT34" s="36"/>
      <c r="ONW34" s="36"/>
      <c r="ONX34" s="36"/>
      <c r="OOA34" s="36"/>
      <c r="OOB34" s="36"/>
      <c r="OOE34" s="36"/>
      <c r="OOF34" s="36"/>
      <c r="OOI34" s="36"/>
      <c r="OOJ34" s="36"/>
      <c r="OOM34" s="36"/>
      <c r="OON34" s="36"/>
      <c r="OOQ34" s="36"/>
      <c r="OOR34" s="36"/>
      <c r="OOU34" s="36"/>
      <c r="OOV34" s="36"/>
      <c r="OOY34" s="36"/>
      <c r="OOZ34" s="36"/>
      <c r="OPC34" s="36"/>
      <c r="OPD34" s="36"/>
      <c r="OPG34" s="36"/>
      <c r="OPH34" s="36"/>
      <c r="OPK34" s="36"/>
      <c r="OPL34" s="36"/>
      <c r="OPO34" s="36"/>
      <c r="OPP34" s="36"/>
      <c r="OPS34" s="36"/>
      <c r="OPT34" s="36"/>
      <c r="OPW34" s="36"/>
      <c r="OPX34" s="36"/>
      <c r="OQA34" s="36"/>
      <c r="OQB34" s="36"/>
      <c r="OQE34" s="36"/>
      <c r="OQF34" s="36"/>
      <c r="OQI34" s="36"/>
      <c r="OQJ34" s="36"/>
      <c r="OQM34" s="36"/>
      <c r="OQN34" s="36"/>
      <c r="OQQ34" s="36"/>
      <c r="OQR34" s="36"/>
      <c r="OQU34" s="36"/>
      <c r="OQV34" s="36"/>
      <c r="OQY34" s="36"/>
      <c r="OQZ34" s="36"/>
      <c r="ORC34" s="36"/>
      <c r="ORD34" s="36"/>
      <c r="ORG34" s="36"/>
      <c r="ORH34" s="36"/>
      <c r="ORK34" s="36"/>
      <c r="ORL34" s="36"/>
      <c r="ORO34" s="36"/>
      <c r="ORP34" s="36"/>
      <c r="ORS34" s="36"/>
      <c r="ORT34" s="36"/>
      <c r="ORW34" s="36"/>
      <c r="ORX34" s="36"/>
      <c r="OSA34" s="36"/>
      <c r="OSB34" s="36"/>
      <c r="OSE34" s="36"/>
      <c r="OSF34" s="36"/>
      <c r="OSI34" s="36"/>
      <c r="OSJ34" s="36"/>
      <c r="OSM34" s="36"/>
      <c r="OSN34" s="36"/>
      <c r="OSQ34" s="36"/>
      <c r="OSR34" s="36"/>
      <c r="OSU34" s="36"/>
      <c r="OSV34" s="36"/>
      <c r="OSY34" s="36"/>
      <c r="OSZ34" s="36"/>
      <c r="OTC34" s="36"/>
      <c r="OTD34" s="36"/>
      <c r="OTG34" s="36"/>
      <c r="OTH34" s="36"/>
      <c r="OTK34" s="36"/>
      <c r="OTL34" s="36"/>
      <c r="OTO34" s="36"/>
      <c r="OTP34" s="36"/>
      <c r="OTS34" s="36"/>
      <c r="OTT34" s="36"/>
      <c r="OTW34" s="36"/>
      <c r="OTX34" s="36"/>
      <c r="OUA34" s="36"/>
      <c r="OUB34" s="36"/>
      <c r="OUE34" s="36"/>
      <c r="OUF34" s="36"/>
      <c r="OUI34" s="36"/>
      <c r="OUJ34" s="36"/>
      <c r="OUM34" s="36"/>
      <c r="OUN34" s="36"/>
      <c r="OUQ34" s="36"/>
      <c r="OUR34" s="36"/>
      <c r="OUU34" s="36"/>
      <c r="OUV34" s="36"/>
      <c r="OUY34" s="36"/>
      <c r="OUZ34" s="36"/>
      <c r="OVC34" s="36"/>
      <c r="OVD34" s="36"/>
      <c r="OVG34" s="36"/>
      <c r="OVH34" s="36"/>
      <c r="OVK34" s="36"/>
      <c r="OVL34" s="36"/>
      <c r="OVO34" s="36"/>
      <c r="OVP34" s="36"/>
      <c r="OVS34" s="36"/>
      <c r="OVT34" s="36"/>
      <c r="OVW34" s="36"/>
      <c r="OVX34" s="36"/>
      <c r="OWA34" s="36"/>
      <c r="OWB34" s="36"/>
      <c r="OWE34" s="36"/>
      <c r="OWF34" s="36"/>
      <c r="OWI34" s="36"/>
      <c r="OWJ34" s="36"/>
      <c r="OWM34" s="36"/>
      <c r="OWN34" s="36"/>
      <c r="OWQ34" s="36"/>
      <c r="OWR34" s="36"/>
      <c r="OWU34" s="36"/>
      <c r="OWV34" s="36"/>
      <c r="OWY34" s="36"/>
      <c r="OWZ34" s="36"/>
      <c r="OXC34" s="36"/>
      <c r="OXD34" s="36"/>
      <c r="OXG34" s="36"/>
      <c r="OXH34" s="36"/>
      <c r="OXK34" s="36"/>
      <c r="OXL34" s="36"/>
      <c r="OXO34" s="36"/>
      <c r="OXP34" s="36"/>
      <c r="OXS34" s="36"/>
      <c r="OXT34" s="36"/>
      <c r="OXW34" s="36"/>
      <c r="OXX34" s="36"/>
      <c r="OYA34" s="36"/>
      <c r="OYB34" s="36"/>
      <c r="OYE34" s="36"/>
      <c r="OYF34" s="36"/>
      <c r="OYI34" s="36"/>
      <c r="OYJ34" s="36"/>
      <c r="OYM34" s="36"/>
      <c r="OYN34" s="36"/>
      <c r="OYQ34" s="36"/>
      <c r="OYR34" s="36"/>
      <c r="OYU34" s="36"/>
      <c r="OYV34" s="36"/>
      <c r="OYY34" s="36"/>
      <c r="OYZ34" s="36"/>
      <c r="OZC34" s="36"/>
      <c r="OZD34" s="36"/>
      <c r="OZG34" s="36"/>
      <c r="OZH34" s="36"/>
      <c r="OZK34" s="36"/>
      <c r="OZL34" s="36"/>
      <c r="OZO34" s="36"/>
      <c r="OZP34" s="36"/>
      <c r="OZS34" s="36"/>
      <c r="OZT34" s="36"/>
      <c r="OZW34" s="36"/>
      <c r="OZX34" s="36"/>
      <c r="PAA34" s="36"/>
      <c r="PAB34" s="36"/>
      <c r="PAE34" s="36"/>
      <c r="PAF34" s="36"/>
      <c r="PAI34" s="36"/>
      <c r="PAJ34" s="36"/>
      <c r="PAM34" s="36"/>
      <c r="PAN34" s="36"/>
      <c r="PAQ34" s="36"/>
      <c r="PAR34" s="36"/>
      <c r="PAU34" s="36"/>
      <c r="PAV34" s="36"/>
      <c r="PAY34" s="36"/>
      <c r="PAZ34" s="36"/>
      <c r="PBC34" s="36"/>
      <c r="PBD34" s="36"/>
      <c r="PBG34" s="36"/>
      <c r="PBH34" s="36"/>
      <c r="PBK34" s="36"/>
      <c r="PBL34" s="36"/>
      <c r="PBO34" s="36"/>
      <c r="PBP34" s="36"/>
      <c r="PBS34" s="36"/>
      <c r="PBT34" s="36"/>
      <c r="PBW34" s="36"/>
      <c r="PBX34" s="36"/>
      <c r="PCA34" s="36"/>
      <c r="PCB34" s="36"/>
      <c r="PCE34" s="36"/>
      <c r="PCF34" s="36"/>
      <c r="PCI34" s="36"/>
      <c r="PCJ34" s="36"/>
      <c r="PCM34" s="36"/>
      <c r="PCN34" s="36"/>
      <c r="PCQ34" s="36"/>
      <c r="PCR34" s="36"/>
      <c r="PCU34" s="36"/>
      <c r="PCV34" s="36"/>
      <c r="PCY34" s="36"/>
      <c r="PCZ34" s="36"/>
      <c r="PDC34" s="36"/>
      <c r="PDD34" s="36"/>
      <c r="PDG34" s="36"/>
      <c r="PDH34" s="36"/>
      <c r="PDK34" s="36"/>
      <c r="PDL34" s="36"/>
      <c r="PDO34" s="36"/>
      <c r="PDP34" s="36"/>
      <c r="PDS34" s="36"/>
      <c r="PDT34" s="36"/>
      <c r="PDW34" s="36"/>
      <c r="PDX34" s="36"/>
      <c r="PEA34" s="36"/>
      <c r="PEB34" s="36"/>
      <c r="PEE34" s="36"/>
      <c r="PEF34" s="36"/>
      <c r="PEI34" s="36"/>
      <c r="PEJ34" s="36"/>
      <c r="PEM34" s="36"/>
      <c r="PEN34" s="36"/>
      <c r="PEQ34" s="36"/>
      <c r="PER34" s="36"/>
      <c r="PEU34" s="36"/>
      <c r="PEV34" s="36"/>
      <c r="PEY34" s="36"/>
      <c r="PEZ34" s="36"/>
      <c r="PFC34" s="36"/>
      <c r="PFD34" s="36"/>
      <c r="PFG34" s="36"/>
      <c r="PFH34" s="36"/>
      <c r="PFK34" s="36"/>
      <c r="PFL34" s="36"/>
      <c r="PFO34" s="36"/>
      <c r="PFP34" s="36"/>
      <c r="PFS34" s="36"/>
      <c r="PFT34" s="36"/>
      <c r="PFW34" s="36"/>
      <c r="PFX34" s="36"/>
      <c r="PGA34" s="36"/>
      <c r="PGB34" s="36"/>
      <c r="PGE34" s="36"/>
      <c r="PGF34" s="36"/>
      <c r="PGI34" s="36"/>
      <c r="PGJ34" s="36"/>
      <c r="PGM34" s="36"/>
      <c r="PGN34" s="36"/>
      <c r="PGQ34" s="36"/>
      <c r="PGR34" s="36"/>
      <c r="PGU34" s="36"/>
      <c r="PGV34" s="36"/>
      <c r="PGY34" s="36"/>
      <c r="PGZ34" s="36"/>
      <c r="PHC34" s="36"/>
      <c r="PHD34" s="36"/>
      <c r="PHG34" s="36"/>
      <c r="PHH34" s="36"/>
      <c r="PHK34" s="36"/>
      <c r="PHL34" s="36"/>
      <c r="PHO34" s="36"/>
      <c r="PHP34" s="36"/>
      <c r="PHS34" s="36"/>
      <c r="PHT34" s="36"/>
      <c r="PHW34" s="36"/>
      <c r="PHX34" s="36"/>
      <c r="PIA34" s="36"/>
      <c r="PIB34" s="36"/>
      <c r="PIE34" s="36"/>
      <c r="PIF34" s="36"/>
      <c r="PII34" s="36"/>
      <c r="PIJ34" s="36"/>
      <c r="PIM34" s="36"/>
      <c r="PIN34" s="36"/>
      <c r="PIQ34" s="36"/>
      <c r="PIR34" s="36"/>
      <c r="PIU34" s="36"/>
      <c r="PIV34" s="36"/>
      <c r="PIY34" s="36"/>
      <c r="PIZ34" s="36"/>
      <c r="PJC34" s="36"/>
      <c r="PJD34" s="36"/>
      <c r="PJG34" s="36"/>
      <c r="PJH34" s="36"/>
      <c r="PJK34" s="36"/>
      <c r="PJL34" s="36"/>
      <c r="PJO34" s="36"/>
      <c r="PJP34" s="36"/>
      <c r="PJS34" s="36"/>
      <c r="PJT34" s="36"/>
      <c r="PJW34" s="36"/>
      <c r="PJX34" s="36"/>
      <c r="PKA34" s="36"/>
      <c r="PKB34" s="36"/>
      <c r="PKE34" s="36"/>
      <c r="PKF34" s="36"/>
      <c r="PKI34" s="36"/>
      <c r="PKJ34" s="36"/>
      <c r="PKM34" s="36"/>
      <c r="PKN34" s="36"/>
      <c r="PKQ34" s="36"/>
      <c r="PKR34" s="36"/>
      <c r="PKU34" s="36"/>
      <c r="PKV34" s="36"/>
      <c r="PKY34" s="36"/>
      <c r="PKZ34" s="36"/>
      <c r="PLC34" s="36"/>
      <c r="PLD34" s="36"/>
      <c r="PLG34" s="36"/>
      <c r="PLH34" s="36"/>
      <c r="PLK34" s="36"/>
      <c r="PLL34" s="36"/>
      <c r="PLO34" s="36"/>
      <c r="PLP34" s="36"/>
      <c r="PLS34" s="36"/>
      <c r="PLT34" s="36"/>
      <c r="PLW34" s="36"/>
      <c r="PLX34" s="36"/>
      <c r="PMA34" s="36"/>
      <c r="PMB34" s="36"/>
      <c r="PME34" s="36"/>
      <c r="PMF34" s="36"/>
      <c r="PMI34" s="36"/>
      <c r="PMJ34" s="36"/>
      <c r="PMM34" s="36"/>
      <c r="PMN34" s="36"/>
      <c r="PMQ34" s="36"/>
      <c r="PMR34" s="36"/>
      <c r="PMU34" s="36"/>
      <c r="PMV34" s="36"/>
      <c r="PMY34" s="36"/>
      <c r="PMZ34" s="36"/>
      <c r="PNC34" s="36"/>
      <c r="PND34" s="36"/>
      <c r="PNG34" s="36"/>
      <c r="PNH34" s="36"/>
      <c r="PNK34" s="36"/>
      <c r="PNL34" s="36"/>
      <c r="PNO34" s="36"/>
      <c r="PNP34" s="36"/>
      <c r="PNS34" s="36"/>
      <c r="PNT34" s="36"/>
      <c r="PNW34" s="36"/>
      <c r="PNX34" s="36"/>
      <c r="POA34" s="36"/>
      <c r="POB34" s="36"/>
      <c r="POE34" s="36"/>
      <c r="POF34" s="36"/>
      <c r="POI34" s="36"/>
      <c r="POJ34" s="36"/>
      <c r="POM34" s="36"/>
      <c r="PON34" s="36"/>
      <c r="POQ34" s="36"/>
      <c r="POR34" s="36"/>
      <c r="POU34" s="36"/>
      <c r="POV34" s="36"/>
      <c r="POY34" s="36"/>
      <c r="POZ34" s="36"/>
      <c r="PPC34" s="36"/>
      <c r="PPD34" s="36"/>
      <c r="PPG34" s="36"/>
      <c r="PPH34" s="36"/>
      <c r="PPK34" s="36"/>
      <c r="PPL34" s="36"/>
      <c r="PPO34" s="36"/>
      <c r="PPP34" s="36"/>
      <c r="PPS34" s="36"/>
      <c r="PPT34" s="36"/>
      <c r="PPW34" s="36"/>
      <c r="PPX34" s="36"/>
      <c r="PQA34" s="36"/>
      <c r="PQB34" s="36"/>
      <c r="PQE34" s="36"/>
      <c r="PQF34" s="36"/>
      <c r="PQI34" s="36"/>
      <c r="PQJ34" s="36"/>
      <c r="PQM34" s="36"/>
      <c r="PQN34" s="36"/>
      <c r="PQQ34" s="36"/>
      <c r="PQR34" s="36"/>
      <c r="PQU34" s="36"/>
      <c r="PQV34" s="36"/>
      <c r="PQY34" s="36"/>
      <c r="PQZ34" s="36"/>
      <c r="PRC34" s="36"/>
      <c r="PRD34" s="36"/>
      <c r="PRG34" s="36"/>
      <c r="PRH34" s="36"/>
      <c r="PRK34" s="36"/>
      <c r="PRL34" s="36"/>
      <c r="PRO34" s="36"/>
      <c r="PRP34" s="36"/>
      <c r="PRS34" s="36"/>
      <c r="PRT34" s="36"/>
      <c r="PRW34" s="36"/>
      <c r="PRX34" s="36"/>
      <c r="PSA34" s="36"/>
      <c r="PSB34" s="36"/>
      <c r="PSE34" s="36"/>
      <c r="PSF34" s="36"/>
      <c r="PSI34" s="36"/>
      <c r="PSJ34" s="36"/>
      <c r="PSM34" s="36"/>
      <c r="PSN34" s="36"/>
      <c r="PSQ34" s="36"/>
      <c r="PSR34" s="36"/>
      <c r="PSU34" s="36"/>
      <c r="PSV34" s="36"/>
      <c r="PSY34" s="36"/>
      <c r="PSZ34" s="36"/>
      <c r="PTC34" s="36"/>
      <c r="PTD34" s="36"/>
      <c r="PTG34" s="36"/>
      <c r="PTH34" s="36"/>
      <c r="PTK34" s="36"/>
      <c r="PTL34" s="36"/>
      <c r="PTO34" s="36"/>
      <c r="PTP34" s="36"/>
      <c r="PTS34" s="36"/>
      <c r="PTT34" s="36"/>
      <c r="PTW34" s="36"/>
      <c r="PTX34" s="36"/>
      <c r="PUA34" s="36"/>
      <c r="PUB34" s="36"/>
      <c r="PUE34" s="36"/>
      <c r="PUF34" s="36"/>
      <c r="PUI34" s="36"/>
      <c r="PUJ34" s="36"/>
      <c r="PUM34" s="36"/>
      <c r="PUN34" s="36"/>
      <c r="PUQ34" s="36"/>
      <c r="PUR34" s="36"/>
      <c r="PUU34" s="36"/>
      <c r="PUV34" s="36"/>
      <c r="PUY34" s="36"/>
      <c r="PUZ34" s="36"/>
      <c r="PVC34" s="36"/>
      <c r="PVD34" s="36"/>
      <c r="PVG34" s="36"/>
      <c r="PVH34" s="36"/>
      <c r="PVK34" s="36"/>
      <c r="PVL34" s="36"/>
      <c r="PVO34" s="36"/>
      <c r="PVP34" s="36"/>
      <c r="PVS34" s="36"/>
      <c r="PVT34" s="36"/>
      <c r="PVW34" s="36"/>
      <c r="PVX34" s="36"/>
      <c r="PWA34" s="36"/>
      <c r="PWB34" s="36"/>
      <c r="PWE34" s="36"/>
      <c r="PWF34" s="36"/>
      <c r="PWI34" s="36"/>
      <c r="PWJ34" s="36"/>
      <c r="PWM34" s="36"/>
      <c r="PWN34" s="36"/>
      <c r="PWQ34" s="36"/>
      <c r="PWR34" s="36"/>
      <c r="PWU34" s="36"/>
      <c r="PWV34" s="36"/>
      <c r="PWY34" s="36"/>
      <c r="PWZ34" s="36"/>
      <c r="PXC34" s="36"/>
      <c r="PXD34" s="36"/>
      <c r="PXG34" s="36"/>
      <c r="PXH34" s="36"/>
      <c r="PXK34" s="36"/>
      <c r="PXL34" s="36"/>
      <c r="PXO34" s="36"/>
      <c r="PXP34" s="36"/>
      <c r="PXS34" s="36"/>
      <c r="PXT34" s="36"/>
      <c r="PXW34" s="36"/>
      <c r="PXX34" s="36"/>
      <c r="PYA34" s="36"/>
      <c r="PYB34" s="36"/>
      <c r="PYE34" s="36"/>
      <c r="PYF34" s="36"/>
      <c r="PYI34" s="36"/>
      <c r="PYJ34" s="36"/>
      <c r="PYM34" s="36"/>
      <c r="PYN34" s="36"/>
      <c r="PYQ34" s="36"/>
      <c r="PYR34" s="36"/>
      <c r="PYU34" s="36"/>
      <c r="PYV34" s="36"/>
      <c r="PYY34" s="36"/>
      <c r="PYZ34" s="36"/>
      <c r="PZC34" s="36"/>
      <c r="PZD34" s="36"/>
      <c r="PZG34" s="36"/>
      <c r="PZH34" s="36"/>
      <c r="PZK34" s="36"/>
      <c r="PZL34" s="36"/>
      <c r="PZO34" s="36"/>
      <c r="PZP34" s="36"/>
      <c r="PZS34" s="36"/>
      <c r="PZT34" s="36"/>
      <c r="PZW34" s="36"/>
      <c r="PZX34" s="36"/>
      <c r="QAA34" s="36"/>
      <c r="QAB34" s="36"/>
      <c r="QAE34" s="36"/>
      <c r="QAF34" s="36"/>
      <c r="QAI34" s="36"/>
      <c r="QAJ34" s="36"/>
      <c r="QAM34" s="36"/>
      <c r="QAN34" s="36"/>
      <c r="QAQ34" s="36"/>
      <c r="QAR34" s="36"/>
      <c r="QAU34" s="36"/>
      <c r="QAV34" s="36"/>
      <c r="QAY34" s="36"/>
      <c r="QAZ34" s="36"/>
      <c r="QBC34" s="36"/>
      <c r="QBD34" s="36"/>
      <c r="QBG34" s="36"/>
      <c r="QBH34" s="36"/>
      <c r="QBK34" s="36"/>
      <c r="QBL34" s="36"/>
      <c r="QBO34" s="36"/>
      <c r="QBP34" s="36"/>
      <c r="QBS34" s="36"/>
      <c r="QBT34" s="36"/>
      <c r="QBW34" s="36"/>
      <c r="QBX34" s="36"/>
      <c r="QCA34" s="36"/>
      <c r="QCB34" s="36"/>
      <c r="QCE34" s="36"/>
      <c r="QCF34" s="36"/>
      <c r="QCI34" s="36"/>
      <c r="QCJ34" s="36"/>
      <c r="QCM34" s="36"/>
      <c r="QCN34" s="36"/>
      <c r="QCQ34" s="36"/>
      <c r="QCR34" s="36"/>
      <c r="QCU34" s="36"/>
      <c r="QCV34" s="36"/>
      <c r="QCY34" s="36"/>
      <c r="QCZ34" s="36"/>
      <c r="QDC34" s="36"/>
      <c r="QDD34" s="36"/>
      <c r="QDG34" s="36"/>
      <c r="QDH34" s="36"/>
      <c r="QDK34" s="36"/>
      <c r="QDL34" s="36"/>
      <c r="QDO34" s="36"/>
      <c r="QDP34" s="36"/>
      <c r="QDS34" s="36"/>
      <c r="QDT34" s="36"/>
      <c r="QDW34" s="36"/>
      <c r="QDX34" s="36"/>
      <c r="QEA34" s="36"/>
      <c r="QEB34" s="36"/>
      <c r="QEE34" s="36"/>
      <c r="QEF34" s="36"/>
      <c r="QEI34" s="36"/>
      <c r="QEJ34" s="36"/>
      <c r="QEM34" s="36"/>
      <c r="QEN34" s="36"/>
      <c r="QEQ34" s="36"/>
      <c r="QER34" s="36"/>
      <c r="QEU34" s="36"/>
      <c r="QEV34" s="36"/>
      <c r="QEY34" s="36"/>
      <c r="QEZ34" s="36"/>
      <c r="QFC34" s="36"/>
      <c r="QFD34" s="36"/>
      <c r="QFG34" s="36"/>
      <c r="QFH34" s="36"/>
      <c r="QFK34" s="36"/>
      <c r="QFL34" s="36"/>
      <c r="QFO34" s="36"/>
      <c r="QFP34" s="36"/>
      <c r="QFS34" s="36"/>
      <c r="QFT34" s="36"/>
      <c r="QFW34" s="36"/>
      <c r="QFX34" s="36"/>
      <c r="QGA34" s="36"/>
      <c r="QGB34" s="36"/>
      <c r="QGE34" s="36"/>
      <c r="QGF34" s="36"/>
      <c r="QGI34" s="36"/>
      <c r="QGJ34" s="36"/>
      <c r="QGM34" s="36"/>
      <c r="QGN34" s="36"/>
      <c r="QGQ34" s="36"/>
      <c r="QGR34" s="36"/>
      <c r="QGU34" s="36"/>
      <c r="QGV34" s="36"/>
      <c r="QGY34" s="36"/>
      <c r="QGZ34" s="36"/>
      <c r="QHC34" s="36"/>
      <c r="QHD34" s="36"/>
      <c r="QHG34" s="36"/>
      <c r="QHH34" s="36"/>
      <c r="QHK34" s="36"/>
      <c r="QHL34" s="36"/>
      <c r="QHO34" s="36"/>
      <c r="QHP34" s="36"/>
      <c r="QHS34" s="36"/>
      <c r="QHT34" s="36"/>
      <c r="QHW34" s="36"/>
      <c r="QHX34" s="36"/>
      <c r="QIA34" s="36"/>
      <c r="QIB34" s="36"/>
      <c r="QIE34" s="36"/>
      <c r="QIF34" s="36"/>
      <c r="QII34" s="36"/>
      <c r="QIJ34" s="36"/>
      <c r="QIM34" s="36"/>
      <c r="QIN34" s="36"/>
      <c r="QIQ34" s="36"/>
      <c r="QIR34" s="36"/>
      <c r="QIU34" s="36"/>
      <c r="QIV34" s="36"/>
      <c r="QIY34" s="36"/>
      <c r="QIZ34" s="36"/>
      <c r="QJC34" s="36"/>
      <c r="QJD34" s="36"/>
      <c r="QJG34" s="36"/>
      <c r="QJH34" s="36"/>
      <c r="QJK34" s="36"/>
      <c r="QJL34" s="36"/>
      <c r="QJO34" s="36"/>
      <c r="QJP34" s="36"/>
      <c r="QJS34" s="36"/>
      <c r="QJT34" s="36"/>
      <c r="QJW34" s="36"/>
      <c r="QJX34" s="36"/>
      <c r="QKA34" s="36"/>
      <c r="QKB34" s="36"/>
      <c r="QKE34" s="36"/>
      <c r="QKF34" s="36"/>
      <c r="QKI34" s="36"/>
      <c r="QKJ34" s="36"/>
      <c r="QKM34" s="36"/>
      <c r="QKN34" s="36"/>
      <c r="QKQ34" s="36"/>
      <c r="QKR34" s="36"/>
      <c r="QKU34" s="36"/>
      <c r="QKV34" s="36"/>
      <c r="QKY34" s="36"/>
      <c r="QKZ34" s="36"/>
      <c r="QLC34" s="36"/>
      <c r="QLD34" s="36"/>
      <c r="QLG34" s="36"/>
      <c r="QLH34" s="36"/>
      <c r="QLK34" s="36"/>
      <c r="QLL34" s="36"/>
      <c r="QLO34" s="36"/>
      <c r="QLP34" s="36"/>
      <c r="QLS34" s="36"/>
      <c r="QLT34" s="36"/>
      <c r="QLW34" s="36"/>
      <c r="QLX34" s="36"/>
      <c r="QMA34" s="36"/>
      <c r="QMB34" s="36"/>
      <c r="QME34" s="36"/>
      <c r="QMF34" s="36"/>
      <c r="QMI34" s="36"/>
      <c r="QMJ34" s="36"/>
      <c r="QMM34" s="36"/>
      <c r="QMN34" s="36"/>
      <c r="QMQ34" s="36"/>
      <c r="QMR34" s="36"/>
      <c r="QMU34" s="36"/>
      <c r="QMV34" s="36"/>
      <c r="QMY34" s="36"/>
      <c r="QMZ34" s="36"/>
      <c r="QNC34" s="36"/>
      <c r="QND34" s="36"/>
      <c r="QNG34" s="36"/>
      <c r="QNH34" s="36"/>
      <c r="QNK34" s="36"/>
      <c r="QNL34" s="36"/>
      <c r="QNO34" s="36"/>
      <c r="QNP34" s="36"/>
      <c r="QNS34" s="36"/>
      <c r="QNT34" s="36"/>
      <c r="QNW34" s="36"/>
      <c r="QNX34" s="36"/>
      <c r="QOA34" s="36"/>
      <c r="QOB34" s="36"/>
      <c r="QOE34" s="36"/>
      <c r="QOF34" s="36"/>
      <c r="QOI34" s="36"/>
      <c r="QOJ34" s="36"/>
      <c r="QOM34" s="36"/>
      <c r="QON34" s="36"/>
      <c r="QOQ34" s="36"/>
      <c r="QOR34" s="36"/>
      <c r="QOU34" s="36"/>
      <c r="QOV34" s="36"/>
      <c r="QOY34" s="36"/>
      <c r="QOZ34" s="36"/>
      <c r="QPC34" s="36"/>
      <c r="QPD34" s="36"/>
      <c r="QPG34" s="36"/>
      <c r="QPH34" s="36"/>
      <c r="QPK34" s="36"/>
      <c r="QPL34" s="36"/>
      <c r="QPO34" s="36"/>
      <c r="QPP34" s="36"/>
      <c r="QPS34" s="36"/>
      <c r="QPT34" s="36"/>
      <c r="QPW34" s="36"/>
      <c r="QPX34" s="36"/>
      <c r="QQA34" s="36"/>
      <c r="QQB34" s="36"/>
      <c r="QQE34" s="36"/>
      <c r="QQF34" s="36"/>
      <c r="QQI34" s="36"/>
      <c r="QQJ34" s="36"/>
      <c r="QQM34" s="36"/>
      <c r="QQN34" s="36"/>
      <c r="QQQ34" s="36"/>
      <c r="QQR34" s="36"/>
      <c r="QQU34" s="36"/>
      <c r="QQV34" s="36"/>
      <c r="QQY34" s="36"/>
      <c r="QQZ34" s="36"/>
      <c r="QRC34" s="36"/>
      <c r="QRD34" s="36"/>
      <c r="QRG34" s="36"/>
      <c r="QRH34" s="36"/>
      <c r="QRK34" s="36"/>
      <c r="QRL34" s="36"/>
      <c r="QRO34" s="36"/>
      <c r="QRP34" s="36"/>
      <c r="QRS34" s="36"/>
      <c r="QRT34" s="36"/>
      <c r="QRW34" s="36"/>
      <c r="QRX34" s="36"/>
      <c r="QSA34" s="36"/>
      <c r="QSB34" s="36"/>
      <c r="QSE34" s="36"/>
      <c r="QSF34" s="36"/>
      <c r="QSI34" s="36"/>
      <c r="QSJ34" s="36"/>
      <c r="QSM34" s="36"/>
      <c r="QSN34" s="36"/>
      <c r="QSQ34" s="36"/>
      <c r="QSR34" s="36"/>
      <c r="QSU34" s="36"/>
      <c r="QSV34" s="36"/>
      <c r="QSY34" s="36"/>
      <c r="QSZ34" s="36"/>
      <c r="QTC34" s="36"/>
      <c r="QTD34" s="36"/>
      <c r="QTG34" s="36"/>
      <c r="QTH34" s="36"/>
      <c r="QTK34" s="36"/>
      <c r="QTL34" s="36"/>
      <c r="QTO34" s="36"/>
      <c r="QTP34" s="36"/>
      <c r="QTS34" s="36"/>
      <c r="QTT34" s="36"/>
      <c r="QTW34" s="36"/>
      <c r="QTX34" s="36"/>
      <c r="QUA34" s="36"/>
      <c r="QUB34" s="36"/>
      <c r="QUE34" s="36"/>
      <c r="QUF34" s="36"/>
      <c r="QUI34" s="36"/>
      <c r="QUJ34" s="36"/>
      <c r="QUM34" s="36"/>
      <c r="QUN34" s="36"/>
      <c r="QUQ34" s="36"/>
      <c r="QUR34" s="36"/>
      <c r="QUU34" s="36"/>
      <c r="QUV34" s="36"/>
      <c r="QUY34" s="36"/>
      <c r="QUZ34" s="36"/>
      <c r="QVC34" s="36"/>
      <c r="QVD34" s="36"/>
      <c r="QVG34" s="36"/>
      <c r="QVH34" s="36"/>
      <c r="QVK34" s="36"/>
      <c r="QVL34" s="36"/>
      <c r="QVO34" s="36"/>
      <c r="QVP34" s="36"/>
      <c r="QVS34" s="36"/>
      <c r="QVT34" s="36"/>
      <c r="QVW34" s="36"/>
      <c r="QVX34" s="36"/>
      <c r="QWA34" s="36"/>
      <c r="QWB34" s="36"/>
      <c r="QWE34" s="36"/>
      <c r="QWF34" s="36"/>
      <c r="QWI34" s="36"/>
      <c r="QWJ34" s="36"/>
      <c r="QWM34" s="36"/>
      <c r="QWN34" s="36"/>
      <c r="QWQ34" s="36"/>
      <c r="QWR34" s="36"/>
      <c r="QWU34" s="36"/>
      <c r="QWV34" s="36"/>
      <c r="QWY34" s="36"/>
      <c r="QWZ34" s="36"/>
      <c r="QXC34" s="36"/>
      <c r="QXD34" s="36"/>
      <c r="QXG34" s="36"/>
      <c r="QXH34" s="36"/>
      <c r="QXK34" s="36"/>
      <c r="QXL34" s="36"/>
      <c r="QXO34" s="36"/>
      <c r="QXP34" s="36"/>
      <c r="QXS34" s="36"/>
      <c r="QXT34" s="36"/>
      <c r="QXW34" s="36"/>
      <c r="QXX34" s="36"/>
      <c r="QYA34" s="36"/>
      <c r="QYB34" s="36"/>
      <c r="QYE34" s="36"/>
      <c r="QYF34" s="36"/>
      <c r="QYI34" s="36"/>
      <c r="QYJ34" s="36"/>
      <c r="QYM34" s="36"/>
      <c r="QYN34" s="36"/>
      <c r="QYQ34" s="36"/>
      <c r="QYR34" s="36"/>
      <c r="QYU34" s="36"/>
      <c r="QYV34" s="36"/>
      <c r="QYY34" s="36"/>
      <c r="QYZ34" s="36"/>
      <c r="QZC34" s="36"/>
      <c r="QZD34" s="36"/>
      <c r="QZG34" s="36"/>
      <c r="QZH34" s="36"/>
      <c r="QZK34" s="36"/>
      <c r="QZL34" s="36"/>
      <c r="QZO34" s="36"/>
      <c r="QZP34" s="36"/>
      <c r="QZS34" s="36"/>
      <c r="QZT34" s="36"/>
      <c r="QZW34" s="36"/>
      <c r="QZX34" s="36"/>
      <c r="RAA34" s="36"/>
      <c r="RAB34" s="36"/>
      <c r="RAE34" s="36"/>
      <c r="RAF34" s="36"/>
      <c r="RAI34" s="36"/>
      <c r="RAJ34" s="36"/>
      <c r="RAM34" s="36"/>
      <c r="RAN34" s="36"/>
      <c r="RAQ34" s="36"/>
      <c r="RAR34" s="36"/>
      <c r="RAU34" s="36"/>
      <c r="RAV34" s="36"/>
      <c r="RAY34" s="36"/>
      <c r="RAZ34" s="36"/>
      <c r="RBC34" s="36"/>
      <c r="RBD34" s="36"/>
      <c r="RBG34" s="36"/>
      <c r="RBH34" s="36"/>
      <c r="RBK34" s="36"/>
      <c r="RBL34" s="36"/>
      <c r="RBO34" s="36"/>
      <c r="RBP34" s="36"/>
      <c r="RBS34" s="36"/>
      <c r="RBT34" s="36"/>
      <c r="RBW34" s="36"/>
      <c r="RBX34" s="36"/>
      <c r="RCA34" s="36"/>
      <c r="RCB34" s="36"/>
      <c r="RCE34" s="36"/>
      <c r="RCF34" s="36"/>
      <c r="RCI34" s="36"/>
      <c r="RCJ34" s="36"/>
      <c r="RCM34" s="36"/>
      <c r="RCN34" s="36"/>
      <c r="RCQ34" s="36"/>
      <c r="RCR34" s="36"/>
      <c r="RCU34" s="36"/>
      <c r="RCV34" s="36"/>
      <c r="RCY34" s="36"/>
      <c r="RCZ34" s="36"/>
      <c r="RDC34" s="36"/>
      <c r="RDD34" s="36"/>
      <c r="RDG34" s="36"/>
      <c r="RDH34" s="36"/>
      <c r="RDK34" s="36"/>
      <c r="RDL34" s="36"/>
      <c r="RDO34" s="36"/>
      <c r="RDP34" s="36"/>
      <c r="RDS34" s="36"/>
      <c r="RDT34" s="36"/>
      <c r="RDW34" s="36"/>
      <c r="RDX34" s="36"/>
      <c r="REA34" s="36"/>
      <c r="REB34" s="36"/>
      <c r="REE34" s="36"/>
      <c r="REF34" s="36"/>
      <c r="REI34" s="36"/>
      <c r="REJ34" s="36"/>
      <c r="REM34" s="36"/>
      <c r="REN34" s="36"/>
      <c r="REQ34" s="36"/>
      <c r="RER34" s="36"/>
      <c r="REU34" s="36"/>
      <c r="REV34" s="36"/>
      <c r="REY34" s="36"/>
      <c r="REZ34" s="36"/>
      <c r="RFC34" s="36"/>
      <c r="RFD34" s="36"/>
      <c r="RFG34" s="36"/>
      <c r="RFH34" s="36"/>
      <c r="RFK34" s="36"/>
      <c r="RFL34" s="36"/>
      <c r="RFO34" s="36"/>
      <c r="RFP34" s="36"/>
      <c r="RFS34" s="36"/>
      <c r="RFT34" s="36"/>
      <c r="RFW34" s="36"/>
      <c r="RFX34" s="36"/>
      <c r="RGA34" s="36"/>
      <c r="RGB34" s="36"/>
      <c r="RGE34" s="36"/>
      <c r="RGF34" s="36"/>
      <c r="RGI34" s="36"/>
      <c r="RGJ34" s="36"/>
      <c r="RGM34" s="36"/>
      <c r="RGN34" s="36"/>
      <c r="RGQ34" s="36"/>
      <c r="RGR34" s="36"/>
      <c r="RGU34" s="36"/>
      <c r="RGV34" s="36"/>
      <c r="RGY34" s="36"/>
      <c r="RGZ34" s="36"/>
      <c r="RHC34" s="36"/>
      <c r="RHD34" s="36"/>
      <c r="RHG34" s="36"/>
      <c r="RHH34" s="36"/>
      <c r="RHK34" s="36"/>
      <c r="RHL34" s="36"/>
      <c r="RHO34" s="36"/>
      <c r="RHP34" s="36"/>
      <c r="RHS34" s="36"/>
      <c r="RHT34" s="36"/>
      <c r="RHW34" s="36"/>
      <c r="RHX34" s="36"/>
      <c r="RIA34" s="36"/>
      <c r="RIB34" s="36"/>
      <c r="RIE34" s="36"/>
      <c r="RIF34" s="36"/>
      <c r="RII34" s="36"/>
      <c r="RIJ34" s="36"/>
      <c r="RIM34" s="36"/>
      <c r="RIN34" s="36"/>
      <c r="RIQ34" s="36"/>
      <c r="RIR34" s="36"/>
      <c r="RIU34" s="36"/>
      <c r="RIV34" s="36"/>
      <c r="RIY34" s="36"/>
      <c r="RIZ34" s="36"/>
      <c r="RJC34" s="36"/>
      <c r="RJD34" s="36"/>
      <c r="RJG34" s="36"/>
      <c r="RJH34" s="36"/>
      <c r="RJK34" s="36"/>
      <c r="RJL34" s="36"/>
      <c r="RJO34" s="36"/>
      <c r="RJP34" s="36"/>
      <c r="RJS34" s="36"/>
      <c r="RJT34" s="36"/>
      <c r="RJW34" s="36"/>
      <c r="RJX34" s="36"/>
      <c r="RKA34" s="36"/>
      <c r="RKB34" s="36"/>
      <c r="RKE34" s="36"/>
      <c r="RKF34" s="36"/>
      <c r="RKI34" s="36"/>
      <c r="RKJ34" s="36"/>
      <c r="RKM34" s="36"/>
      <c r="RKN34" s="36"/>
      <c r="RKQ34" s="36"/>
      <c r="RKR34" s="36"/>
      <c r="RKU34" s="36"/>
      <c r="RKV34" s="36"/>
      <c r="RKY34" s="36"/>
      <c r="RKZ34" s="36"/>
      <c r="RLC34" s="36"/>
      <c r="RLD34" s="36"/>
      <c r="RLG34" s="36"/>
      <c r="RLH34" s="36"/>
      <c r="RLK34" s="36"/>
      <c r="RLL34" s="36"/>
      <c r="RLO34" s="36"/>
      <c r="RLP34" s="36"/>
      <c r="RLS34" s="36"/>
      <c r="RLT34" s="36"/>
      <c r="RLW34" s="36"/>
      <c r="RLX34" s="36"/>
      <c r="RMA34" s="36"/>
      <c r="RMB34" s="36"/>
      <c r="RME34" s="36"/>
      <c r="RMF34" s="36"/>
      <c r="RMI34" s="36"/>
      <c r="RMJ34" s="36"/>
      <c r="RMM34" s="36"/>
      <c r="RMN34" s="36"/>
      <c r="RMQ34" s="36"/>
      <c r="RMR34" s="36"/>
      <c r="RMU34" s="36"/>
      <c r="RMV34" s="36"/>
      <c r="RMY34" s="36"/>
      <c r="RMZ34" s="36"/>
      <c r="RNC34" s="36"/>
      <c r="RND34" s="36"/>
      <c r="RNG34" s="36"/>
      <c r="RNH34" s="36"/>
      <c r="RNK34" s="36"/>
      <c r="RNL34" s="36"/>
      <c r="RNO34" s="36"/>
      <c r="RNP34" s="36"/>
      <c r="RNS34" s="36"/>
      <c r="RNT34" s="36"/>
      <c r="RNW34" s="36"/>
      <c r="RNX34" s="36"/>
      <c r="ROA34" s="36"/>
      <c r="ROB34" s="36"/>
      <c r="ROE34" s="36"/>
      <c r="ROF34" s="36"/>
      <c r="ROI34" s="36"/>
      <c r="ROJ34" s="36"/>
      <c r="ROM34" s="36"/>
      <c r="RON34" s="36"/>
      <c r="ROQ34" s="36"/>
      <c r="ROR34" s="36"/>
      <c r="ROU34" s="36"/>
      <c r="ROV34" s="36"/>
      <c r="ROY34" s="36"/>
      <c r="ROZ34" s="36"/>
      <c r="RPC34" s="36"/>
      <c r="RPD34" s="36"/>
      <c r="RPG34" s="36"/>
      <c r="RPH34" s="36"/>
      <c r="RPK34" s="36"/>
      <c r="RPL34" s="36"/>
      <c r="RPO34" s="36"/>
      <c r="RPP34" s="36"/>
      <c r="RPS34" s="36"/>
      <c r="RPT34" s="36"/>
      <c r="RPW34" s="36"/>
      <c r="RPX34" s="36"/>
      <c r="RQA34" s="36"/>
      <c r="RQB34" s="36"/>
      <c r="RQE34" s="36"/>
      <c r="RQF34" s="36"/>
      <c r="RQI34" s="36"/>
      <c r="RQJ34" s="36"/>
      <c r="RQM34" s="36"/>
      <c r="RQN34" s="36"/>
      <c r="RQQ34" s="36"/>
      <c r="RQR34" s="36"/>
      <c r="RQU34" s="36"/>
      <c r="RQV34" s="36"/>
      <c r="RQY34" s="36"/>
      <c r="RQZ34" s="36"/>
      <c r="RRC34" s="36"/>
      <c r="RRD34" s="36"/>
      <c r="RRG34" s="36"/>
      <c r="RRH34" s="36"/>
      <c r="RRK34" s="36"/>
      <c r="RRL34" s="36"/>
      <c r="RRO34" s="36"/>
      <c r="RRP34" s="36"/>
      <c r="RRS34" s="36"/>
      <c r="RRT34" s="36"/>
      <c r="RRW34" s="36"/>
      <c r="RRX34" s="36"/>
      <c r="RSA34" s="36"/>
      <c r="RSB34" s="36"/>
      <c r="RSE34" s="36"/>
      <c r="RSF34" s="36"/>
      <c r="RSI34" s="36"/>
      <c r="RSJ34" s="36"/>
      <c r="RSM34" s="36"/>
      <c r="RSN34" s="36"/>
      <c r="RSQ34" s="36"/>
      <c r="RSR34" s="36"/>
      <c r="RSU34" s="36"/>
      <c r="RSV34" s="36"/>
      <c r="RSY34" s="36"/>
      <c r="RSZ34" s="36"/>
      <c r="RTC34" s="36"/>
      <c r="RTD34" s="36"/>
      <c r="RTG34" s="36"/>
      <c r="RTH34" s="36"/>
      <c r="RTK34" s="36"/>
      <c r="RTL34" s="36"/>
      <c r="RTO34" s="36"/>
      <c r="RTP34" s="36"/>
      <c r="RTS34" s="36"/>
      <c r="RTT34" s="36"/>
      <c r="RTW34" s="36"/>
      <c r="RTX34" s="36"/>
      <c r="RUA34" s="36"/>
      <c r="RUB34" s="36"/>
      <c r="RUE34" s="36"/>
      <c r="RUF34" s="36"/>
      <c r="RUI34" s="36"/>
      <c r="RUJ34" s="36"/>
      <c r="RUM34" s="36"/>
      <c r="RUN34" s="36"/>
      <c r="RUQ34" s="36"/>
      <c r="RUR34" s="36"/>
      <c r="RUU34" s="36"/>
      <c r="RUV34" s="36"/>
      <c r="RUY34" s="36"/>
      <c r="RUZ34" s="36"/>
      <c r="RVC34" s="36"/>
      <c r="RVD34" s="36"/>
      <c r="RVG34" s="36"/>
      <c r="RVH34" s="36"/>
      <c r="RVK34" s="36"/>
      <c r="RVL34" s="36"/>
      <c r="RVO34" s="36"/>
      <c r="RVP34" s="36"/>
      <c r="RVS34" s="36"/>
      <c r="RVT34" s="36"/>
      <c r="RVW34" s="36"/>
      <c r="RVX34" s="36"/>
      <c r="RWA34" s="36"/>
      <c r="RWB34" s="36"/>
      <c r="RWE34" s="36"/>
      <c r="RWF34" s="36"/>
      <c r="RWI34" s="36"/>
      <c r="RWJ34" s="36"/>
      <c r="RWM34" s="36"/>
      <c r="RWN34" s="36"/>
      <c r="RWQ34" s="36"/>
      <c r="RWR34" s="36"/>
      <c r="RWU34" s="36"/>
      <c r="RWV34" s="36"/>
      <c r="RWY34" s="36"/>
      <c r="RWZ34" s="36"/>
      <c r="RXC34" s="36"/>
      <c r="RXD34" s="36"/>
      <c r="RXG34" s="36"/>
      <c r="RXH34" s="36"/>
      <c r="RXK34" s="36"/>
      <c r="RXL34" s="36"/>
      <c r="RXO34" s="36"/>
      <c r="RXP34" s="36"/>
      <c r="RXS34" s="36"/>
      <c r="RXT34" s="36"/>
      <c r="RXW34" s="36"/>
      <c r="RXX34" s="36"/>
      <c r="RYA34" s="36"/>
      <c r="RYB34" s="36"/>
      <c r="RYE34" s="36"/>
      <c r="RYF34" s="36"/>
      <c r="RYI34" s="36"/>
      <c r="RYJ34" s="36"/>
      <c r="RYM34" s="36"/>
      <c r="RYN34" s="36"/>
      <c r="RYQ34" s="36"/>
      <c r="RYR34" s="36"/>
      <c r="RYU34" s="36"/>
      <c r="RYV34" s="36"/>
      <c r="RYY34" s="36"/>
      <c r="RYZ34" s="36"/>
      <c r="RZC34" s="36"/>
      <c r="RZD34" s="36"/>
      <c r="RZG34" s="36"/>
      <c r="RZH34" s="36"/>
      <c r="RZK34" s="36"/>
      <c r="RZL34" s="36"/>
      <c r="RZO34" s="36"/>
      <c r="RZP34" s="36"/>
      <c r="RZS34" s="36"/>
      <c r="RZT34" s="36"/>
      <c r="RZW34" s="36"/>
      <c r="RZX34" s="36"/>
      <c r="SAA34" s="36"/>
      <c r="SAB34" s="36"/>
      <c r="SAE34" s="36"/>
      <c r="SAF34" s="36"/>
      <c r="SAI34" s="36"/>
      <c r="SAJ34" s="36"/>
      <c r="SAM34" s="36"/>
      <c r="SAN34" s="36"/>
      <c r="SAQ34" s="36"/>
      <c r="SAR34" s="36"/>
      <c r="SAU34" s="36"/>
      <c r="SAV34" s="36"/>
      <c r="SAY34" s="36"/>
      <c r="SAZ34" s="36"/>
      <c r="SBC34" s="36"/>
      <c r="SBD34" s="36"/>
      <c r="SBG34" s="36"/>
      <c r="SBH34" s="36"/>
      <c r="SBK34" s="36"/>
      <c r="SBL34" s="36"/>
      <c r="SBO34" s="36"/>
      <c r="SBP34" s="36"/>
      <c r="SBS34" s="36"/>
      <c r="SBT34" s="36"/>
      <c r="SBW34" s="36"/>
      <c r="SBX34" s="36"/>
      <c r="SCA34" s="36"/>
      <c r="SCB34" s="36"/>
      <c r="SCE34" s="36"/>
      <c r="SCF34" s="36"/>
      <c r="SCI34" s="36"/>
      <c r="SCJ34" s="36"/>
      <c r="SCM34" s="36"/>
      <c r="SCN34" s="36"/>
      <c r="SCQ34" s="36"/>
      <c r="SCR34" s="36"/>
      <c r="SCU34" s="36"/>
      <c r="SCV34" s="36"/>
      <c r="SCY34" s="36"/>
      <c r="SCZ34" s="36"/>
      <c r="SDC34" s="36"/>
      <c r="SDD34" s="36"/>
      <c r="SDG34" s="36"/>
      <c r="SDH34" s="36"/>
      <c r="SDK34" s="36"/>
      <c r="SDL34" s="36"/>
      <c r="SDO34" s="36"/>
      <c r="SDP34" s="36"/>
      <c r="SDS34" s="36"/>
      <c r="SDT34" s="36"/>
      <c r="SDW34" s="36"/>
      <c r="SDX34" s="36"/>
      <c r="SEA34" s="36"/>
      <c r="SEB34" s="36"/>
      <c r="SEE34" s="36"/>
      <c r="SEF34" s="36"/>
      <c r="SEI34" s="36"/>
      <c r="SEJ34" s="36"/>
      <c r="SEM34" s="36"/>
      <c r="SEN34" s="36"/>
      <c r="SEQ34" s="36"/>
      <c r="SER34" s="36"/>
      <c r="SEU34" s="36"/>
      <c r="SEV34" s="36"/>
      <c r="SEY34" s="36"/>
      <c r="SEZ34" s="36"/>
      <c r="SFC34" s="36"/>
      <c r="SFD34" s="36"/>
      <c r="SFG34" s="36"/>
      <c r="SFH34" s="36"/>
      <c r="SFK34" s="36"/>
      <c r="SFL34" s="36"/>
      <c r="SFO34" s="36"/>
      <c r="SFP34" s="36"/>
      <c r="SFS34" s="36"/>
      <c r="SFT34" s="36"/>
      <c r="SFW34" s="36"/>
      <c r="SFX34" s="36"/>
      <c r="SGA34" s="36"/>
      <c r="SGB34" s="36"/>
      <c r="SGE34" s="36"/>
      <c r="SGF34" s="36"/>
      <c r="SGI34" s="36"/>
      <c r="SGJ34" s="36"/>
      <c r="SGM34" s="36"/>
      <c r="SGN34" s="36"/>
      <c r="SGQ34" s="36"/>
      <c r="SGR34" s="36"/>
      <c r="SGU34" s="36"/>
      <c r="SGV34" s="36"/>
      <c r="SGY34" s="36"/>
      <c r="SGZ34" s="36"/>
      <c r="SHC34" s="36"/>
      <c r="SHD34" s="36"/>
      <c r="SHG34" s="36"/>
      <c r="SHH34" s="36"/>
      <c r="SHK34" s="36"/>
      <c r="SHL34" s="36"/>
      <c r="SHO34" s="36"/>
      <c r="SHP34" s="36"/>
      <c r="SHS34" s="36"/>
      <c r="SHT34" s="36"/>
      <c r="SHW34" s="36"/>
      <c r="SHX34" s="36"/>
      <c r="SIA34" s="36"/>
      <c r="SIB34" s="36"/>
      <c r="SIE34" s="36"/>
      <c r="SIF34" s="36"/>
      <c r="SII34" s="36"/>
      <c r="SIJ34" s="36"/>
      <c r="SIM34" s="36"/>
      <c r="SIN34" s="36"/>
      <c r="SIQ34" s="36"/>
      <c r="SIR34" s="36"/>
      <c r="SIU34" s="36"/>
      <c r="SIV34" s="36"/>
      <c r="SIY34" s="36"/>
      <c r="SIZ34" s="36"/>
      <c r="SJC34" s="36"/>
      <c r="SJD34" s="36"/>
      <c r="SJG34" s="36"/>
      <c r="SJH34" s="36"/>
      <c r="SJK34" s="36"/>
      <c r="SJL34" s="36"/>
      <c r="SJO34" s="36"/>
      <c r="SJP34" s="36"/>
      <c r="SJS34" s="36"/>
      <c r="SJT34" s="36"/>
      <c r="SJW34" s="36"/>
      <c r="SJX34" s="36"/>
      <c r="SKA34" s="36"/>
      <c r="SKB34" s="36"/>
      <c r="SKE34" s="36"/>
      <c r="SKF34" s="36"/>
      <c r="SKI34" s="36"/>
      <c r="SKJ34" s="36"/>
      <c r="SKM34" s="36"/>
      <c r="SKN34" s="36"/>
      <c r="SKQ34" s="36"/>
      <c r="SKR34" s="36"/>
      <c r="SKU34" s="36"/>
      <c r="SKV34" s="36"/>
      <c r="SKY34" s="36"/>
      <c r="SKZ34" s="36"/>
      <c r="SLC34" s="36"/>
      <c r="SLD34" s="36"/>
      <c r="SLG34" s="36"/>
      <c r="SLH34" s="36"/>
      <c r="SLK34" s="36"/>
      <c r="SLL34" s="36"/>
      <c r="SLO34" s="36"/>
      <c r="SLP34" s="36"/>
      <c r="SLS34" s="36"/>
      <c r="SLT34" s="36"/>
      <c r="SLW34" s="36"/>
      <c r="SLX34" s="36"/>
      <c r="SMA34" s="36"/>
      <c r="SMB34" s="36"/>
      <c r="SME34" s="36"/>
      <c r="SMF34" s="36"/>
      <c r="SMI34" s="36"/>
      <c r="SMJ34" s="36"/>
      <c r="SMM34" s="36"/>
      <c r="SMN34" s="36"/>
      <c r="SMQ34" s="36"/>
      <c r="SMR34" s="36"/>
      <c r="SMU34" s="36"/>
      <c r="SMV34" s="36"/>
      <c r="SMY34" s="36"/>
      <c r="SMZ34" s="36"/>
      <c r="SNC34" s="36"/>
      <c r="SND34" s="36"/>
      <c r="SNG34" s="36"/>
      <c r="SNH34" s="36"/>
      <c r="SNK34" s="36"/>
      <c r="SNL34" s="36"/>
      <c r="SNO34" s="36"/>
      <c r="SNP34" s="36"/>
      <c r="SNS34" s="36"/>
      <c r="SNT34" s="36"/>
      <c r="SNW34" s="36"/>
      <c r="SNX34" s="36"/>
      <c r="SOA34" s="36"/>
      <c r="SOB34" s="36"/>
      <c r="SOE34" s="36"/>
      <c r="SOF34" s="36"/>
      <c r="SOI34" s="36"/>
      <c r="SOJ34" s="36"/>
      <c r="SOM34" s="36"/>
      <c r="SON34" s="36"/>
      <c r="SOQ34" s="36"/>
      <c r="SOR34" s="36"/>
      <c r="SOU34" s="36"/>
      <c r="SOV34" s="36"/>
      <c r="SOY34" s="36"/>
      <c r="SOZ34" s="36"/>
      <c r="SPC34" s="36"/>
      <c r="SPD34" s="36"/>
      <c r="SPG34" s="36"/>
      <c r="SPH34" s="36"/>
      <c r="SPK34" s="36"/>
      <c r="SPL34" s="36"/>
      <c r="SPO34" s="36"/>
      <c r="SPP34" s="36"/>
      <c r="SPS34" s="36"/>
      <c r="SPT34" s="36"/>
      <c r="SPW34" s="36"/>
      <c r="SPX34" s="36"/>
      <c r="SQA34" s="36"/>
      <c r="SQB34" s="36"/>
      <c r="SQE34" s="36"/>
      <c r="SQF34" s="36"/>
      <c r="SQI34" s="36"/>
      <c r="SQJ34" s="36"/>
      <c r="SQM34" s="36"/>
      <c r="SQN34" s="36"/>
      <c r="SQQ34" s="36"/>
      <c r="SQR34" s="36"/>
      <c r="SQU34" s="36"/>
      <c r="SQV34" s="36"/>
      <c r="SQY34" s="36"/>
      <c r="SQZ34" s="36"/>
      <c r="SRC34" s="36"/>
      <c r="SRD34" s="36"/>
      <c r="SRG34" s="36"/>
      <c r="SRH34" s="36"/>
      <c r="SRK34" s="36"/>
      <c r="SRL34" s="36"/>
      <c r="SRO34" s="36"/>
      <c r="SRP34" s="36"/>
      <c r="SRS34" s="36"/>
      <c r="SRT34" s="36"/>
      <c r="SRW34" s="36"/>
      <c r="SRX34" s="36"/>
      <c r="SSA34" s="36"/>
      <c r="SSB34" s="36"/>
      <c r="SSE34" s="36"/>
      <c r="SSF34" s="36"/>
      <c r="SSI34" s="36"/>
      <c r="SSJ34" s="36"/>
      <c r="SSM34" s="36"/>
      <c r="SSN34" s="36"/>
      <c r="SSQ34" s="36"/>
      <c r="SSR34" s="36"/>
      <c r="SSU34" s="36"/>
      <c r="SSV34" s="36"/>
      <c r="SSY34" s="36"/>
      <c r="SSZ34" s="36"/>
      <c r="STC34" s="36"/>
      <c r="STD34" s="36"/>
      <c r="STG34" s="36"/>
      <c r="STH34" s="36"/>
      <c r="STK34" s="36"/>
      <c r="STL34" s="36"/>
      <c r="STO34" s="36"/>
      <c r="STP34" s="36"/>
      <c r="STS34" s="36"/>
      <c r="STT34" s="36"/>
      <c r="STW34" s="36"/>
      <c r="STX34" s="36"/>
      <c r="SUA34" s="36"/>
      <c r="SUB34" s="36"/>
      <c r="SUE34" s="36"/>
      <c r="SUF34" s="36"/>
      <c r="SUI34" s="36"/>
      <c r="SUJ34" s="36"/>
      <c r="SUM34" s="36"/>
      <c r="SUN34" s="36"/>
      <c r="SUQ34" s="36"/>
      <c r="SUR34" s="36"/>
      <c r="SUU34" s="36"/>
      <c r="SUV34" s="36"/>
      <c r="SUY34" s="36"/>
      <c r="SUZ34" s="36"/>
      <c r="SVC34" s="36"/>
      <c r="SVD34" s="36"/>
      <c r="SVG34" s="36"/>
      <c r="SVH34" s="36"/>
      <c r="SVK34" s="36"/>
      <c r="SVL34" s="36"/>
      <c r="SVO34" s="36"/>
      <c r="SVP34" s="36"/>
      <c r="SVS34" s="36"/>
      <c r="SVT34" s="36"/>
      <c r="SVW34" s="36"/>
      <c r="SVX34" s="36"/>
      <c r="SWA34" s="36"/>
      <c r="SWB34" s="36"/>
      <c r="SWE34" s="36"/>
      <c r="SWF34" s="36"/>
      <c r="SWI34" s="36"/>
      <c r="SWJ34" s="36"/>
      <c r="SWM34" s="36"/>
      <c r="SWN34" s="36"/>
      <c r="SWQ34" s="36"/>
      <c r="SWR34" s="36"/>
      <c r="SWU34" s="36"/>
      <c r="SWV34" s="36"/>
      <c r="SWY34" s="36"/>
      <c r="SWZ34" s="36"/>
      <c r="SXC34" s="36"/>
      <c r="SXD34" s="36"/>
      <c r="SXG34" s="36"/>
      <c r="SXH34" s="36"/>
      <c r="SXK34" s="36"/>
      <c r="SXL34" s="36"/>
      <c r="SXO34" s="36"/>
      <c r="SXP34" s="36"/>
      <c r="SXS34" s="36"/>
      <c r="SXT34" s="36"/>
      <c r="SXW34" s="36"/>
      <c r="SXX34" s="36"/>
      <c r="SYA34" s="36"/>
      <c r="SYB34" s="36"/>
      <c r="SYE34" s="36"/>
      <c r="SYF34" s="36"/>
      <c r="SYI34" s="36"/>
      <c r="SYJ34" s="36"/>
      <c r="SYM34" s="36"/>
      <c r="SYN34" s="36"/>
      <c r="SYQ34" s="36"/>
      <c r="SYR34" s="36"/>
      <c r="SYU34" s="36"/>
      <c r="SYV34" s="36"/>
      <c r="SYY34" s="36"/>
      <c r="SYZ34" s="36"/>
      <c r="SZC34" s="36"/>
      <c r="SZD34" s="36"/>
      <c r="SZG34" s="36"/>
      <c r="SZH34" s="36"/>
      <c r="SZK34" s="36"/>
      <c r="SZL34" s="36"/>
      <c r="SZO34" s="36"/>
      <c r="SZP34" s="36"/>
      <c r="SZS34" s="36"/>
      <c r="SZT34" s="36"/>
      <c r="SZW34" s="36"/>
      <c r="SZX34" s="36"/>
      <c r="TAA34" s="36"/>
      <c r="TAB34" s="36"/>
      <c r="TAE34" s="36"/>
      <c r="TAF34" s="36"/>
      <c r="TAI34" s="36"/>
      <c r="TAJ34" s="36"/>
      <c r="TAM34" s="36"/>
      <c r="TAN34" s="36"/>
      <c r="TAQ34" s="36"/>
      <c r="TAR34" s="36"/>
      <c r="TAU34" s="36"/>
      <c r="TAV34" s="36"/>
      <c r="TAY34" s="36"/>
      <c r="TAZ34" s="36"/>
      <c r="TBC34" s="36"/>
      <c r="TBD34" s="36"/>
      <c r="TBG34" s="36"/>
      <c r="TBH34" s="36"/>
      <c r="TBK34" s="36"/>
      <c r="TBL34" s="36"/>
      <c r="TBO34" s="36"/>
      <c r="TBP34" s="36"/>
      <c r="TBS34" s="36"/>
      <c r="TBT34" s="36"/>
      <c r="TBW34" s="36"/>
      <c r="TBX34" s="36"/>
      <c r="TCA34" s="36"/>
      <c r="TCB34" s="36"/>
      <c r="TCE34" s="36"/>
      <c r="TCF34" s="36"/>
      <c r="TCI34" s="36"/>
      <c r="TCJ34" s="36"/>
      <c r="TCM34" s="36"/>
      <c r="TCN34" s="36"/>
      <c r="TCQ34" s="36"/>
      <c r="TCR34" s="36"/>
      <c r="TCU34" s="36"/>
      <c r="TCV34" s="36"/>
      <c r="TCY34" s="36"/>
      <c r="TCZ34" s="36"/>
      <c r="TDC34" s="36"/>
      <c r="TDD34" s="36"/>
      <c r="TDG34" s="36"/>
      <c r="TDH34" s="36"/>
      <c r="TDK34" s="36"/>
      <c r="TDL34" s="36"/>
      <c r="TDO34" s="36"/>
      <c r="TDP34" s="36"/>
      <c r="TDS34" s="36"/>
      <c r="TDT34" s="36"/>
      <c r="TDW34" s="36"/>
      <c r="TDX34" s="36"/>
      <c r="TEA34" s="36"/>
      <c r="TEB34" s="36"/>
      <c r="TEE34" s="36"/>
      <c r="TEF34" s="36"/>
      <c r="TEI34" s="36"/>
      <c r="TEJ34" s="36"/>
      <c r="TEM34" s="36"/>
      <c r="TEN34" s="36"/>
      <c r="TEQ34" s="36"/>
      <c r="TER34" s="36"/>
      <c r="TEU34" s="36"/>
      <c r="TEV34" s="36"/>
      <c r="TEY34" s="36"/>
      <c r="TEZ34" s="36"/>
      <c r="TFC34" s="36"/>
      <c r="TFD34" s="36"/>
      <c r="TFG34" s="36"/>
      <c r="TFH34" s="36"/>
      <c r="TFK34" s="36"/>
      <c r="TFL34" s="36"/>
      <c r="TFO34" s="36"/>
      <c r="TFP34" s="36"/>
      <c r="TFS34" s="36"/>
      <c r="TFT34" s="36"/>
      <c r="TFW34" s="36"/>
      <c r="TFX34" s="36"/>
      <c r="TGA34" s="36"/>
      <c r="TGB34" s="36"/>
      <c r="TGE34" s="36"/>
      <c r="TGF34" s="36"/>
      <c r="TGI34" s="36"/>
      <c r="TGJ34" s="36"/>
      <c r="TGM34" s="36"/>
      <c r="TGN34" s="36"/>
      <c r="TGQ34" s="36"/>
      <c r="TGR34" s="36"/>
      <c r="TGU34" s="36"/>
      <c r="TGV34" s="36"/>
      <c r="TGY34" s="36"/>
      <c r="TGZ34" s="36"/>
      <c r="THC34" s="36"/>
      <c r="THD34" s="36"/>
      <c r="THG34" s="36"/>
      <c r="THH34" s="36"/>
      <c r="THK34" s="36"/>
      <c r="THL34" s="36"/>
      <c r="THO34" s="36"/>
      <c r="THP34" s="36"/>
      <c r="THS34" s="36"/>
      <c r="THT34" s="36"/>
      <c r="THW34" s="36"/>
      <c r="THX34" s="36"/>
      <c r="TIA34" s="36"/>
      <c r="TIB34" s="36"/>
      <c r="TIE34" s="36"/>
      <c r="TIF34" s="36"/>
      <c r="TII34" s="36"/>
      <c r="TIJ34" s="36"/>
      <c r="TIM34" s="36"/>
      <c r="TIN34" s="36"/>
      <c r="TIQ34" s="36"/>
      <c r="TIR34" s="36"/>
      <c r="TIU34" s="36"/>
      <c r="TIV34" s="36"/>
      <c r="TIY34" s="36"/>
      <c r="TIZ34" s="36"/>
      <c r="TJC34" s="36"/>
      <c r="TJD34" s="36"/>
      <c r="TJG34" s="36"/>
      <c r="TJH34" s="36"/>
      <c r="TJK34" s="36"/>
      <c r="TJL34" s="36"/>
      <c r="TJO34" s="36"/>
      <c r="TJP34" s="36"/>
      <c r="TJS34" s="36"/>
      <c r="TJT34" s="36"/>
      <c r="TJW34" s="36"/>
      <c r="TJX34" s="36"/>
      <c r="TKA34" s="36"/>
      <c r="TKB34" s="36"/>
      <c r="TKE34" s="36"/>
      <c r="TKF34" s="36"/>
      <c r="TKI34" s="36"/>
      <c r="TKJ34" s="36"/>
      <c r="TKM34" s="36"/>
      <c r="TKN34" s="36"/>
      <c r="TKQ34" s="36"/>
      <c r="TKR34" s="36"/>
      <c r="TKU34" s="36"/>
      <c r="TKV34" s="36"/>
      <c r="TKY34" s="36"/>
      <c r="TKZ34" s="36"/>
      <c r="TLC34" s="36"/>
      <c r="TLD34" s="36"/>
      <c r="TLG34" s="36"/>
      <c r="TLH34" s="36"/>
      <c r="TLK34" s="36"/>
      <c r="TLL34" s="36"/>
      <c r="TLO34" s="36"/>
      <c r="TLP34" s="36"/>
      <c r="TLS34" s="36"/>
      <c r="TLT34" s="36"/>
      <c r="TLW34" s="36"/>
      <c r="TLX34" s="36"/>
      <c r="TMA34" s="36"/>
      <c r="TMB34" s="36"/>
      <c r="TME34" s="36"/>
      <c r="TMF34" s="36"/>
      <c r="TMI34" s="36"/>
      <c r="TMJ34" s="36"/>
      <c r="TMM34" s="36"/>
      <c r="TMN34" s="36"/>
      <c r="TMQ34" s="36"/>
      <c r="TMR34" s="36"/>
      <c r="TMU34" s="36"/>
      <c r="TMV34" s="36"/>
      <c r="TMY34" s="36"/>
      <c r="TMZ34" s="36"/>
      <c r="TNC34" s="36"/>
      <c r="TND34" s="36"/>
      <c r="TNG34" s="36"/>
      <c r="TNH34" s="36"/>
      <c r="TNK34" s="36"/>
      <c r="TNL34" s="36"/>
      <c r="TNO34" s="36"/>
      <c r="TNP34" s="36"/>
      <c r="TNS34" s="36"/>
      <c r="TNT34" s="36"/>
      <c r="TNW34" s="36"/>
      <c r="TNX34" s="36"/>
      <c r="TOA34" s="36"/>
      <c r="TOB34" s="36"/>
      <c r="TOE34" s="36"/>
      <c r="TOF34" s="36"/>
      <c r="TOI34" s="36"/>
      <c r="TOJ34" s="36"/>
      <c r="TOM34" s="36"/>
      <c r="TON34" s="36"/>
      <c r="TOQ34" s="36"/>
      <c r="TOR34" s="36"/>
      <c r="TOU34" s="36"/>
      <c r="TOV34" s="36"/>
      <c r="TOY34" s="36"/>
      <c r="TOZ34" s="36"/>
      <c r="TPC34" s="36"/>
      <c r="TPD34" s="36"/>
      <c r="TPG34" s="36"/>
      <c r="TPH34" s="36"/>
      <c r="TPK34" s="36"/>
      <c r="TPL34" s="36"/>
      <c r="TPO34" s="36"/>
      <c r="TPP34" s="36"/>
      <c r="TPS34" s="36"/>
      <c r="TPT34" s="36"/>
      <c r="TPW34" s="36"/>
      <c r="TPX34" s="36"/>
      <c r="TQA34" s="36"/>
      <c r="TQB34" s="36"/>
      <c r="TQE34" s="36"/>
      <c r="TQF34" s="36"/>
      <c r="TQI34" s="36"/>
      <c r="TQJ34" s="36"/>
      <c r="TQM34" s="36"/>
      <c r="TQN34" s="36"/>
      <c r="TQQ34" s="36"/>
      <c r="TQR34" s="36"/>
      <c r="TQU34" s="36"/>
      <c r="TQV34" s="36"/>
      <c r="TQY34" s="36"/>
      <c r="TQZ34" s="36"/>
      <c r="TRC34" s="36"/>
      <c r="TRD34" s="36"/>
      <c r="TRG34" s="36"/>
      <c r="TRH34" s="36"/>
      <c r="TRK34" s="36"/>
      <c r="TRL34" s="36"/>
      <c r="TRO34" s="36"/>
      <c r="TRP34" s="36"/>
      <c r="TRS34" s="36"/>
      <c r="TRT34" s="36"/>
      <c r="TRW34" s="36"/>
      <c r="TRX34" s="36"/>
      <c r="TSA34" s="36"/>
      <c r="TSB34" s="36"/>
      <c r="TSE34" s="36"/>
      <c r="TSF34" s="36"/>
      <c r="TSI34" s="36"/>
      <c r="TSJ34" s="36"/>
      <c r="TSM34" s="36"/>
      <c r="TSN34" s="36"/>
      <c r="TSQ34" s="36"/>
      <c r="TSR34" s="36"/>
      <c r="TSU34" s="36"/>
      <c r="TSV34" s="36"/>
      <c r="TSY34" s="36"/>
      <c r="TSZ34" s="36"/>
      <c r="TTC34" s="36"/>
      <c r="TTD34" s="36"/>
      <c r="TTG34" s="36"/>
      <c r="TTH34" s="36"/>
      <c r="TTK34" s="36"/>
      <c r="TTL34" s="36"/>
      <c r="TTO34" s="36"/>
      <c r="TTP34" s="36"/>
      <c r="TTS34" s="36"/>
      <c r="TTT34" s="36"/>
      <c r="TTW34" s="36"/>
      <c r="TTX34" s="36"/>
      <c r="TUA34" s="36"/>
      <c r="TUB34" s="36"/>
      <c r="TUE34" s="36"/>
      <c r="TUF34" s="36"/>
      <c r="TUI34" s="36"/>
      <c r="TUJ34" s="36"/>
      <c r="TUM34" s="36"/>
      <c r="TUN34" s="36"/>
      <c r="TUQ34" s="36"/>
      <c r="TUR34" s="36"/>
      <c r="TUU34" s="36"/>
      <c r="TUV34" s="36"/>
      <c r="TUY34" s="36"/>
      <c r="TUZ34" s="36"/>
      <c r="TVC34" s="36"/>
      <c r="TVD34" s="36"/>
      <c r="TVG34" s="36"/>
      <c r="TVH34" s="36"/>
      <c r="TVK34" s="36"/>
      <c r="TVL34" s="36"/>
      <c r="TVO34" s="36"/>
      <c r="TVP34" s="36"/>
      <c r="TVS34" s="36"/>
      <c r="TVT34" s="36"/>
      <c r="TVW34" s="36"/>
      <c r="TVX34" s="36"/>
      <c r="TWA34" s="36"/>
      <c r="TWB34" s="36"/>
      <c r="TWE34" s="36"/>
      <c r="TWF34" s="36"/>
      <c r="TWI34" s="36"/>
      <c r="TWJ34" s="36"/>
      <c r="TWM34" s="36"/>
      <c r="TWN34" s="36"/>
      <c r="TWQ34" s="36"/>
      <c r="TWR34" s="36"/>
      <c r="TWU34" s="36"/>
      <c r="TWV34" s="36"/>
      <c r="TWY34" s="36"/>
      <c r="TWZ34" s="36"/>
      <c r="TXC34" s="36"/>
      <c r="TXD34" s="36"/>
      <c r="TXG34" s="36"/>
      <c r="TXH34" s="36"/>
      <c r="TXK34" s="36"/>
      <c r="TXL34" s="36"/>
      <c r="TXO34" s="36"/>
      <c r="TXP34" s="36"/>
      <c r="TXS34" s="36"/>
      <c r="TXT34" s="36"/>
      <c r="TXW34" s="36"/>
      <c r="TXX34" s="36"/>
      <c r="TYA34" s="36"/>
      <c r="TYB34" s="36"/>
      <c r="TYE34" s="36"/>
      <c r="TYF34" s="36"/>
      <c r="TYI34" s="36"/>
      <c r="TYJ34" s="36"/>
      <c r="TYM34" s="36"/>
      <c r="TYN34" s="36"/>
      <c r="TYQ34" s="36"/>
      <c r="TYR34" s="36"/>
      <c r="TYU34" s="36"/>
      <c r="TYV34" s="36"/>
      <c r="TYY34" s="36"/>
      <c r="TYZ34" s="36"/>
      <c r="TZC34" s="36"/>
      <c r="TZD34" s="36"/>
      <c r="TZG34" s="36"/>
      <c r="TZH34" s="36"/>
      <c r="TZK34" s="36"/>
      <c r="TZL34" s="36"/>
      <c r="TZO34" s="36"/>
      <c r="TZP34" s="36"/>
      <c r="TZS34" s="36"/>
      <c r="TZT34" s="36"/>
      <c r="TZW34" s="36"/>
      <c r="TZX34" s="36"/>
      <c r="UAA34" s="36"/>
      <c r="UAB34" s="36"/>
      <c r="UAE34" s="36"/>
      <c r="UAF34" s="36"/>
      <c r="UAI34" s="36"/>
      <c r="UAJ34" s="36"/>
      <c r="UAM34" s="36"/>
      <c r="UAN34" s="36"/>
      <c r="UAQ34" s="36"/>
      <c r="UAR34" s="36"/>
      <c r="UAU34" s="36"/>
      <c r="UAV34" s="36"/>
      <c r="UAY34" s="36"/>
      <c r="UAZ34" s="36"/>
      <c r="UBC34" s="36"/>
      <c r="UBD34" s="36"/>
      <c r="UBG34" s="36"/>
      <c r="UBH34" s="36"/>
      <c r="UBK34" s="36"/>
      <c r="UBL34" s="36"/>
      <c r="UBO34" s="36"/>
      <c r="UBP34" s="36"/>
      <c r="UBS34" s="36"/>
      <c r="UBT34" s="36"/>
      <c r="UBW34" s="36"/>
      <c r="UBX34" s="36"/>
      <c r="UCA34" s="36"/>
      <c r="UCB34" s="36"/>
      <c r="UCE34" s="36"/>
      <c r="UCF34" s="36"/>
      <c r="UCI34" s="36"/>
      <c r="UCJ34" s="36"/>
      <c r="UCM34" s="36"/>
      <c r="UCN34" s="36"/>
      <c r="UCQ34" s="36"/>
      <c r="UCR34" s="36"/>
      <c r="UCU34" s="36"/>
      <c r="UCV34" s="36"/>
      <c r="UCY34" s="36"/>
      <c r="UCZ34" s="36"/>
      <c r="UDC34" s="36"/>
      <c r="UDD34" s="36"/>
      <c r="UDG34" s="36"/>
      <c r="UDH34" s="36"/>
      <c r="UDK34" s="36"/>
      <c r="UDL34" s="36"/>
      <c r="UDO34" s="36"/>
      <c r="UDP34" s="36"/>
      <c r="UDS34" s="36"/>
      <c r="UDT34" s="36"/>
      <c r="UDW34" s="36"/>
      <c r="UDX34" s="36"/>
      <c r="UEA34" s="36"/>
      <c r="UEB34" s="36"/>
      <c r="UEE34" s="36"/>
      <c r="UEF34" s="36"/>
      <c r="UEI34" s="36"/>
      <c r="UEJ34" s="36"/>
      <c r="UEM34" s="36"/>
      <c r="UEN34" s="36"/>
      <c r="UEQ34" s="36"/>
      <c r="UER34" s="36"/>
      <c r="UEU34" s="36"/>
      <c r="UEV34" s="36"/>
      <c r="UEY34" s="36"/>
      <c r="UEZ34" s="36"/>
      <c r="UFC34" s="36"/>
      <c r="UFD34" s="36"/>
      <c r="UFG34" s="36"/>
      <c r="UFH34" s="36"/>
      <c r="UFK34" s="36"/>
      <c r="UFL34" s="36"/>
      <c r="UFO34" s="36"/>
      <c r="UFP34" s="36"/>
      <c r="UFS34" s="36"/>
      <c r="UFT34" s="36"/>
      <c r="UFW34" s="36"/>
      <c r="UFX34" s="36"/>
      <c r="UGA34" s="36"/>
      <c r="UGB34" s="36"/>
      <c r="UGE34" s="36"/>
      <c r="UGF34" s="36"/>
      <c r="UGI34" s="36"/>
      <c r="UGJ34" s="36"/>
      <c r="UGM34" s="36"/>
      <c r="UGN34" s="36"/>
      <c r="UGQ34" s="36"/>
      <c r="UGR34" s="36"/>
      <c r="UGU34" s="36"/>
      <c r="UGV34" s="36"/>
      <c r="UGY34" s="36"/>
      <c r="UGZ34" s="36"/>
      <c r="UHC34" s="36"/>
      <c r="UHD34" s="36"/>
      <c r="UHG34" s="36"/>
      <c r="UHH34" s="36"/>
      <c r="UHK34" s="36"/>
      <c r="UHL34" s="36"/>
      <c r="UHO34" s="36"/>
      <c r="UHP34" s="36"/>
      <c r="UHS34" s="36"/>
      <c r="UHT34" s="36"/>
      <c r="UHW34" s="36"/>
      <c r="UHX34" s="36"/>
      <c r="UIA34" s="36"/>
      <c r="UIB34" s="36"/>
      <c r="UIE34" s="36"/>
      <c r="UIF34" s="36"/>
      <c r="UII34" s="36"/>
      <c r="UIJ34" s="36"/>
      <c r="UIM34" s="36"/>
      <c r="UIN34" s="36"/>
      <c r="UIQ34" s="36"/>
      <c r="UIR34" s="36"/>
      <c r="UIU34" s="36"/>
      <c r="UIV34" s="36"/>
      <c r="UIY34" s="36"/>
      <c r="UIZ34" s="36"/>
      <c r="UJC34" s="36"/>
      <c r="UJD34" s="36"/>
      <c r="UJG34" s="36"/>
      <c r="UJH34" s="36"/>
      <c r="UJK34" s="36"/>
      <c r="UJL34" s="36"/>
      <c r="UJO34" s="36"/>
      <c r="UJP34" s="36"/>
      <c r="UJS34" s="36"/>
      <c r="UJT34" s="36"/>
      <c r="UJW34" s="36"/>
      <c r="UJX34" s="36"/>
      <c r="UKA34" s="36"/>
      <c r="UKB34" s="36"/>
      <c r="UKE34" s="36"/>
      <c r="UKF34" s="36"/>
      <c r="UKI34" s="36"/>
      <c r="UKJ34" s="36"/>
      <c r="UKM34" s="36"/>
      <c r="UKN34" s="36"/>
      <c r="UKQ34" s="36"/>
      <c r="UKR34" s="36"/>
      <c r="UKU34" s="36"/>
      <c r="UKV34" s="36"/>
      <c r="UKY34" s="36"/>
      <c r="UKZ34" s="36"/>
      <c r="ULC34" s="36"/>
      <c r="ULD34" s="36"/>
      <c r="ULG34" s="36"/>
      <c r="ULH34" s="36"/>
      <c r="ULK34" s="36"/>
      <c r="ULL34" s="36"/>
      <c r="ULO34" s="36"/>
      <c r="ULP34" s="36"/>
      <c r="ULS34" s="36"/>
      <c r="ULT34" s="36"/>
      <c r="ULW34" s="36"/>
      <c r="ULX34" s="36"/>
      <c r="UMA34" s="36"/>
      <c r="UMB34" s="36"/>
      <c r="UME34" s="36"/>
      <c r="UMF34" s="36"/>
      <c r="UMI34" s="36"/>
      <c r="UMJ34" s="36"/>
      <c r="UMM34" s="36"/>
      <c r="UMN34" s="36"/>
      <c r="UMQ34" s="36"/>
      <c r="UMR34" s="36"/>
      <c r="UMU34" s="36"/>
      <c r="UMV34" s="36"/>
      <c r="UMY34" s="36"/>
      <c r="UMZ34" s="36"/>
      <c r="UNC34" s="36"/>
      <c r="UND34" s="36"/>
      <c r="UNG34" s="36"/>
      <c r="UNH34" s="36"/>
      <c r="UNK34" s="36"/>
      <c r="UNL34" s="36"/>
      <c r="UNO34" s="36"/>
      <c r="UNP34" s="36"/>
      <c r="UNS34" s="36"/>
      <c r="UNT34" s="36"/>
      <c r="UNW34" s="36"/>
      <c r="UNX34" s="36"/>
      <c r="UOA34" s="36"/>
      <c r="UOB34" s="36"/>
      <c r="UOE34" s="36"/>
      <c r="UOF34" s="36"/>
      <c r="UOI34" s="36"/>
      <c r="UOJ34" s="36"/>
      <c r="UOM34" s="36"/>
      <c r="UON34" s="36"/>
      <c r="UOQ34" s="36"/>
      <c r="UOR34" s="36"/>
      <c r="UOU34" s="36"/>
      <c r="UOV34" s="36"/>
      <c r="UOY34" s="36"/>
      <c r="UOZ34" s="36"/>
      <c r="UPC34" s="36"/>
      <c r="UPD34" s="36"/>
      <c r="UPG34" s="36"/>
      <c r="UPH34" s="36"/>
      <c r="UPK34" s="36"/>
      <c r="UPL34" s="36"/>
      <c r="UPO34" s="36"/>
      <c r="UPP34" s="36"/>
      <c r="UPS34" s="36"/>
      <c r="UPT34" s="36"/>
      <c r="UPW34" s="36"/>
      <c r="UPX34" s="36"/>
      <c r="UQA34" s="36"/>
      <c r="UQB34" s="36"/>
      <c r="UQE34" s="36"/>
      <c r="UQF34" s="36"/>
      <c r="UQI34" s="36"/>
      <c r="UQJ34" s="36"/>
      <c r="UQM34" s="36"/>
      <c r="UQN34" s="36"/>
      <c r="UQQ34" s="36"/>
      <c r="UQR34" s="36"/>
      <c r="UQU34" s="36"/>
      <c r="UQV34" s="36"/>
      <c r="UQY34" s="36"/>
      <c r="UQZ34" s="36"/>
      <c r="URC34" s="36"/>
      <c r="URD34" s="36"/>
      <c r="URG34" s="36"/>
      <c r="URH34" s="36"/>
      <c r="URK34" s="36"/>
      <c r="URL34" s="36"/>
      <c r="URO34" s="36"/>
      <c r="URP34" s="36"/>
      <c r="URS34" s="36"/>
      <c r="URT34" s="36"/>
      <c r="URW34" s="36"/>
      <c r="URX34" s="36"/>
      <c r="USA34" s="36"/>
      <c r="USB34" s="36"/>
      <c r="USE34" s="36"/>
      <c r="USF34" s="36"/>
      <c r="USI34" s="36"/>
      <c r="USJ34" s="36"/>
      <c r="USM34" s="36"/>
      <c r="USN34" s="36"/>
      <c r="USQ34" s="36"/>
      <c r="USR34" s="36"/>
      <c r="USU34" s="36"/>
      <c r="USV34" s="36"/>
      <c r="USY34" s="36"/>
      <c r="USZ34" s="36"/>
      <c r="UTC34" s="36"/>
      <c r="UTD34" s="36"/>
      <c r="UTG34" s="36"/>
      <c r="UTH34" s="36"/>
      <c r="UTK34" s="36"/>
      <c r="UTL34" s="36"/>
      <c r="UTO34" s="36"/>
      <c r="UTP34" s="36"/>
      <c r="UTS34" s="36"/>
      <c r="UTT34" s="36"/>
      <c r="UTW34" s="36"/>
      <c r="UTX34" s="36"/>
      <c r="UUA34" s="36"/>
      <c r="UUB34" s="36"/>
      <c r="UUE34" s="36"/>
      <c r="UUF34" s="36"/>
      <c r="UUI34" s="36"/>
      <c r="UUJ34" s="36"/>
      <c r="UUM34" s="36"/>
      <c r="UUN34" s="36"/>
      <c r="UUQ34" s="36"/>
      <c r="UUR34" s="36"/>
      <c r="UUU34" s="36"/>
      <c r="UUV34" s="36"/>
      <c r="UUY34" s="36"/>
      <c r="UUZ34" s="36"/>
      <c r="UVC34" s="36"/>
      <c r="UVD34" s="36"/>
      <c r="UVG34" s="36"/>
      <c r="UVH34" s="36"/>
      <c r="UVK34" s="36"/>
      <c r="UVL34" s="36"/>
      <c r="UVO34" s="36"/>
      <c r="UVP34" s="36"/>
      <c r="UVS34" s="36"/>
      <c r="UVT34" s="36"/>
      <c r="UVW34" s="36"/>
      <c r="UVX34" s="36"/>
      <c r="UWA34" s="36"/>
      <c r="UWB34" s="36"/>
      <c r="UWE34" s="36"/>
      <c r="UWF34" s="36"/>
      <c r="UWI34" s="36"/>
      <c r="UWJ34" s="36"/>
      <c r="UWM34" s="36"/>
      <c r="UWN34" s="36"/>
      <c r="UWQ34" s="36"/>
      <c r="UWR34" s="36"/>
      <c r="UWU34" s="36"/>
      <c r="UWV34" s="36"/>
      <c r="UWY34" s="36"/>
      <c r="UWZ34" s="36"/>
      <c r="UXC34" s="36"/>
      <c r="UXD34" s="36"/>
      <c r="UXG34" s="36"/>
      <c r="UXH34" s="36"/>
      <c r="UXK34" s="36"/>
      <c r="UXL34" s="36"/>
      <c r="UXO34" s="36"/>
      <c r="UXP34" s="36"/>
      <c r="UXS34" s="36"/>
      <c r="UXT34" s="36"/>
      <c r="UXW34" s="36"/>
      <c r="UXX34" s="36"/>
      <c r="UYA34" s="36"/>
      <c r="UYB34" s="36"/>
      <c r="UYE34" s="36"/>
      <c r="UYF34" s="36"/>
      <c r="UYI34" s="36"/>
      <c r="UYJ34" s="36"/>
      <c r="UYM34" s="36"/>
      <c r="UYN34" s="36"/>
      <c r="UYQ34" s="36"/>
      <c r="UYR34" s="36"/>
      <c r="UYU34" s="36"/>
      <c r="UYV34" s="36"/>
      <c r="UYY34" s="36"/>
      <c r="UYZ34" s="36"/>
      <c r="UZC34" s="36"/>
      <c r="UZD34" s="36"/>
      <c r="UZG34" s="36"/>
      <c r="UZH34" s="36"/>
      <c r="UZK34" s="36"/>
      <c r="UZL34" s="36"/>
      <c r="UZO34" s="36"/>
      <c r="UZP34" s="36"/>
      <c r="UZS34" s="36"/>
      <c r="UZT34" s="36"/>
      <c r="UZW34" s="36"/>
      <c r="UZX34" s="36"/>
      <c r="VAA34" s="36"/>
      <c r="VAB34" s="36"/>
      <c r="VAE34" s="36"/>
      <c r="VAF34" s="36"/>
      <c r="VAI34" s="36"/>
      <c r="VAJ34" s="36"/>
      <c r="VAM34" s="36"/>
      <c r="VAN34" s="36"/>
      <c r="VAQ34" s="36"/>
      <c r="VAR34" s="36"/>
      <c r="VAU34" s="36"/>
      <c r="VAV34" s="36"/>
      <c r="VAY34" s="36"/>
      <c r="VAZ34" s="36"/>
      <c r="VBC34" s="36"/>
      <c r="VBD34" s="36"/>
      <c r="VBG34" s="36"/>
      <c r="VBH34" s="36"/>
      <c r="VBK34" s="36"/>
      <c r="VBL34" s="36"/>
      <c r="VBO34" s="36"/>
      <c r="VBP34" s="36"/>
      <c r="VBS34" s="36"/>
      <c r="VBT34" s="36"/>
      <c r="VBW34" s="36"/>
      <c r="VBX34" s="36"/>
      <c r="VCA34" s="36"/>
      <c r="VCB34" s="36"/>
      <c r="VCE34" s="36"/>
      <c r="VCF34" s="36"/>
      <c r="VCI34" s="36"/>
      <c r="VCJ34" s="36"/>
      <c r="VCM34" s="36"/>
      <c r="VCN34" s="36"/>
      <c r="VCQ34" s="36"/>
      <c r="VCR34" s="36"/>
      <c r="VCU34" s="36"/>
      <c r="VCV34" s="36"/>
      <c r="VCY34" s="36"/>
      <c r="VCZ34" s="36"/>
      <c r="VDC34" s="36"/>
      <c r="VDD34" s="36"/>
      <c r="VDG34" s="36"/>
      <c r="VDH34" s="36"/>
      <c r="VDK34" s="36"/>
      <c r="VDL34" s="36"/>
      <c r="VDO34" s="36"/>
      <c r="VDP34" s="36"/>
      <c r="VDS34" s="36"/>
      <c r="VDT34" s="36"/>
      <c r="VDW34" s="36"/>
      <c r="VDX34" s="36"/>
      <c r="VEA34" s="36"/>
      <c r="VEB34" s="36"/>
      <c r="VEE34" s="36"/>
      <c r="VEF34" s="36"/>
      <c r="VEI34" s="36"/>
      <c r="VEJ34" s="36"/>
      <c r="VEM34" s="36"/>
      <c r="VEN34" s="36"/>
      <c r="VEQ34" s="36"/>
      <c r="VER34" s="36"/>
      <c r="VEU34" s="36"/>
      <c r="VEV34" s="36"/>
      <c r="VEY34" s="36"/>
      <c r="VEZ34" s="36"/>
      <c r="VFC34" s="36"/>
      <c r="VFD34" s="36"/>
      <c r="VFG34" s="36"/>
      <c r="VFH34" s="36"/>
      <c r="VFK34" s="36"/>
      <c r="VFL34" s="36"/>
      <c r="VFO34" s="36"/>
      <c r="VFP34" s="36"/>
      <c r="VFS34" s="36"/>
      <c r="VFT34" s="36"/>
      <c r="VFW34" s="36"/>
      <c r="VFX34" s="36"/>
      <c r="VGA34" s="36"/>
      <c r="VGB34" s="36"/>
      <c r="VGE34" s="36"/>
      <c r="VGF34" s="36"/>
      <c r="VGI34" s="36"/>
      <c r="VGJ34" s="36"/>
      <c r="VGM34" s="36"/>
      <c r="VGN34" s="36"/>
      <c r="VGQ34" s="36"/>
      <c r="VGR34" s="36"/>
      <c r="VGU34" s="36"/>
      <c r="VGV34" s="36"/>
      <c r="VGY34" s="36"/>
      <c r="VGZ34" s="36"/>
      <c r="VHC34" s="36"/>
      <c r="VHD34" s="36"/>
      <c r="VHG34" s="36"/>
      <c r="VHH34" s="36"/>
      <c r="VHK34" s="36"/>
      <c r="VHL34" s="36"/>
      <c r="VHO34" s="36"/>
      <c r="VHP34" s="36"/>
      <c r="VHS34" s="36"/>
      <c r="VHT34" s="36"/>
      <c r="VHW34" s="36"/>
      <c r="VHX34" s="36"/>
      <c r="VIA34" s="36"/>
      <c r="VIB34" s="36"/>
      <c r="VIE34" s="36"/>
      <c r="VIF34" s="36"/>
      <c r="VII34" s="36"/>
      <c r="VIJ34" s="36"/>
      <c r="VIM34" s="36"/>
      <c r="VIN34" s="36"/>
      <c r="VIQ34" s="36"/>
      <c r="VIR34" s="36"/>
      <c r="VIU34" s="36"/>
      <c r="VIV34" s="36"/>
      <c r="VIY34" s="36"/>
      <c r="VIZ34" s="36"/>
      <c r="VJC34" s="36"/>
      <c r="VJD34" s="36"/>
      <c r="VJG34" s="36"/>
      <c r="VJH34" s="36"/>
      <c r="VJK34" s="36"/>
      <c r="VJL34" s="36"/>
      <c r="VJO34" s="36"/>
      <c r="VJP34" s="36"/>
      <c r="VJS34" s="36"/>
      <c r="VJT34" s="36"/>
      <c r="VJW34" s="36"/>
      <c r="VJX34" s="36"/>
      <c r="VKA34" s="36"/>
      <c r="VKB34" s="36"/>
      <c r="VKE34" s="36"/>
      <c r="VKF34" s="36"/>
      <c r="VKI34" s="36"/>
      <c r="VKJ34" s="36"/>
      <c r="VKM34" s="36"/>
      <c r="VKN34" s="36"/>
      <c r="VKQ34" s="36"/>
      <c r="VKR34" s="36"/>
      <c r="VKU34" s="36"/>
      <c r="VKV34" s="36"/>
      <c r="VKY34" s="36"/>
      <c r="VKZ34" s="36"/>
      <c r="VLC34" s="36"/>
      <c r="VLD34" s="36"/>
      <c r="VLG34" s="36"/>
      <c r="VLH34" s="36"/>
      <c r="VLK34" s="36"/>
      <c r="VLL34" s="36"/>
      <c r="VLO34" s="36"/>
      <c r="VLP34" s="36"/>
      <c r="VLS34" s="36"/>
      <c r="VLT34" s="36"/>
      <c r="VLW34" s="36"/>
      <c r="VLX34" s="36"/>
      <c r="VMA34" s="36"/>
      <c r="VMB34" s="36"/>
      <c r="VME34" s="36"/>
      <c r="VMF34" s="36"/>
      <c r="VMI34" s="36"/>
      <c r="VMJ34" s="36"/>
      <c r="VMM34" s="36"/>
      <c r="VMN34" s="36"/>
      <c r="VMQ34" s="36"/>
      <c r="VMR34" s="36"/>
      <c r="VMU34" s="36"/>
      <c r="VMV34" s="36"/>
      <c r="VMY34" s="36"/>
      <c r="VMZ34" s="36"/>
      <c r="VNC34" s="36"/>
      <c r="VND34" s="36"/>
      <c r="VNG34" s="36"/>
      <c r="VNH34" s="36"/>
      <c r="VNK34" s="36"/>
      <c r="VNL34" s="36"/>
      <c r="VNO34" s="36"/>
      <c r="VNP34" s="36"/>
      <c r="VNS34" s="36"/>
      <c r="VNT34" s="36"/>
      <c r="VNW34" s="36"/>
      <c r="VNX34" s="36"/>
      <c r="VOA34" s="36"/>
      <c r="VOB34" s="36"/>
      <c r="VOE34" s="36"/>
      <c r="VOF34" s="36"/>
      <c r="VOI34" s="36"/>
      <c r="VOJ34" s="36"/>
      <c r="VOM34" s="36"/>
      <c r="VON34" s="36"/>
      <c r="VOQ34" s="36"/>
      <c r="VOR34" s="36"/>
      <c r="VOU34" s="36"/>
      <c r="VOV34" s="36"/>
      <c r="VOY34" s="36"/>
      <c r="VOZ34" s="36"/>
      <c r="VPC34" s="36"/>
      <c r="VPD34" s="36"/>
      <c r="VPG34" s="36"/>
      <c r="VPH34" s="36"/>
      <c r="VPK34" s="36"/>
      <c r="VPL34" s="36"/>
      <c r="VPO34" s="36"/>
      <c r="VPP34" s="36"/>
      <c r="VPS34" s="36"/>
      <c r="VPT34" s="36"/>
      <c r="VPW34" s="36"/>
      <c r="VPX34" s="36"/>
      <c r="VQA34" s="36"/>
      <c r="VQB34" s="36"/>
      <c r="VQE34" s="36"/>
      <c r="VQF34" s="36"/>
      <c r="VQI34" s="36"/>
      <c r="VQJ34" s="36"/>
      <c r="VQM34" s="36"/>
      <c r="VQN34" s="36"/>
      <c r="VQQ34" s="36"/>
      <c r="VQR34" s="36"/>
      <c r="VQU34" s="36"/>
      <c r="VQV34" s="36"/>
      <c r="VQY34" s="36"/>
      <c r="VQZ34" s="36"/>
      <c r="VRC34" s="36"/>
      <c r="VRD34" s="36"/>
      <c r="VRG34" s="36"/>
      <c r="VRH34" s="36"/>
      <c r="VRK34" s="36"/>
      <c r="VRL34" s="36"/>
      <c r="VRO34" s="36"/>
      <c r="VRP34" s="36"/>
      <c r="VRS34" s="36"/>
      <c r="VRT34" s="36"/>
      <c r="VRW34" s="36"/>
      <c r="VRX34" s="36"/>
      <c r="VSA34" s="36"/>
      <c r="VSB34" s="36"/>
      <c r="VSE34" s="36"/>
      <c r="VSF34" s="36"/>
      <c r="VSI34" s="36"/>
      <c r="VSJ34" s="36"/>
      <c r="VSM34" s="36"/>
      <c r="VSN34" s="36"/>
      <c r="VSQ34" s="36"/>
      <c r="VSR34" s="36"/>
      <c r="VSU34" s="36"/>
      <c r="VSV34" s="36"/>
      <c r="VSY34" s="36"/>
      <c r="VSZ34" s="36"/>
      <c r="VTC34" s="36"/>
      <c r="VTD34" s="36"/>
      <c r="VTG34" s="36"/>
      <c r="VTH34" s="36"/>
      <c r="VTK34" s="36"/>
      <c r="VTL34" s="36"/>
      <c r="VTO34" s="36"/>
      <c r="VTP34" s="36"/>
      <c r="VTS34" s="36"/>
      <c r="VTT34" s="36"/>
      <c r="VTW34" s="36"/>
      <c r="VTX34" s="36"/>
      <c r="VUA34" s="36"/>
      <c r="VUB34" s="36"/>
      <c r="VUE34" s="36"/>
      <c r="VUF34" s="36"/>
      <c r="VUI34" s="36"/>
      <c r="VUJ34" s="36"/>
      <c r="VUM34" s="36"/>
      <c r="VUN34" s="36"/>
      <c r="VUQ34" s="36"/>
      <c r="VUR34" s="36"/>
      <c r="VUU34" s="36"/>
      <c r="VUV34" s="36"/>
      <c r="VUY34" s="36"/>
      <c r="VUZ34" s="36"/>
      <c r="VVC34" s="36"/>
      <c r="VVD34" s="36"/>
      <c r="VVG34" s="36"/>
      <c r="VVH34" s="36"/>
      <c r="VVK34" s="36"/>
      <c r="VVL34" s="36"/>
      <c r="VVO34" s="36"/>
      <c r="VVP34" s="36"/>
      <c r="VVS34" s="36"/>
      <c r="VVT34" s="36"/>
      <c r="VVW34" s="36"/>
      <c r="VVX34" s="36"/>
      <c r="VWA34" s="36"/>
      <c r="VWB34" s="36"/>
      <c r="VWE34" s="36"/>
      <c r="VWF34" s="36"/>
      <c r="VWI34" s="36"/>
      <c r="VWJ34" s="36"/>
      <c r="VWM34" s="36"/>
      <c r="VWN34" s="36"/>
      <c r="VWQ34" s="36"/>
      <c r="VWR34" s="36"/>
      <c r="VWU34" s="36"/>
      <c r="VWV34" s="36"/>
      <c r="VWY34" s="36"/>
      <c r="VWZ34" s="36"/>
      <c r="VXC34" s="36"/>
      <c r="VXD34" s="36"/>
      <c r="VXG34" s="36"/>
      <c r="VXH34" s="36"/>
      <c r="VXK34" s="36"/>
      <c r="VXL34" s="36"/>
      <c r="VXO34" s="36"/>
      <c r="VXP34" s="36"/>
      <c r="VXS34" s="36"/>
      <c r="VXT34" s="36"/>
      <c r="VXW34" s="36"/>
      <c r="VXX34" s="36"/>
      <c r="VYA34" s="36"/>
      <c r="VYB34" s="36"/>
      <c r="VYE34" s="36"/>
      <c r="VYF34" s="36"/>
      <c r="VYI34" s="36"/>
      <c r="VYJ34" s="36"/>
      <c r="VYM34" s="36"/>
      <c r="VYN34" s="36"/>
      <c r="VYQ34" s="36"/>
      <c r="VYR34" s="36"/>
      <c r="VYU34" s="36"/>
      <c r="VYV34" s="36"/>
      <c r="VYY34" s="36"/>
      <c r="VYZ34" s="36"/>
      <c r="VZC34" s="36"/>
      <c r="VZD34" s="36"/>
      <c r="VZG34" s="36"/>
      <c r="VZH34" s="36"/>
      <c r="VZK34" s="36"/>
      <c r="VZL34" s="36"/>
      <c r="VZO34" s="36"/>
      <c r="VZP34" s="36"/>
      <c r="VZS34" s="36"/>
      <c r="VZT34" s="36"/>
      <c r="VZW34" s="36"/>
      <c r="VZX34" s="36"/>
      <c r="WAA34" s="36"/>
      <c r="WAB34" s="36"/>
      <c r="WAE34" s="36"/>
      <c r="WAF34" s="36"/>
      <c r="WAI34" s="36"/>
      <c r="WAJ34" s="36"/>
      <c r="WAM34" s="36"/>
      <c r="WAN34" s="36"/>
      <c r="WAQ34" s="36"/>
      <c r="WAR34" s="36"/>
      <c r="WAU34" s="36"/>
      <c r="WAV34" s="36"/>
      <c r="WAY34" s="36"/>
      <c r="WAZ34" s="36"/>
      <c r="WBC34" s="36"/>
      <c r="WBD34" s="36"/>
      <c r="WBG34" s="36"/>
      <c r="WBH34" s="36"/>
      <c r="WBK34" s="36"/>
      <c r="WBL34" s="36"/>
      <c r="WBO34" s="36"/>
      <c r="WBP34" s="36"/>
      <c r="WBS34" s="36"/>
      <c r="WBT34" s="36"/>
      <c r="WBW34" s="36"/>
      <c r="WBX34" s="36"/>
      <c r="WCA34" s="36"/>
      <c r="WCB34" s="36"/>
      <c r="WCE34" s="36"/>
      <c r="WCF34" s="36"/>
      <c r="WCI34" s="36"/>
      <c r="WCJ34" s="36"/>
      <c r="WCM34" s="36"/>
      <c r="WCN34" s="36"/>
      <c r="WCQ34" s="36"/>
      <c r="WCR34" s="36"/>
      <c r="WCU34" s="36"/>
      <c r="WCV34" s="36"/>
      <c r="WCY34" s="36"/>
      <c r="WCZ34" s="36"/>
      <c r="WDC34" s="36"/>
      <c r="WDD34" s="36"/>
      <c r="WDG34" s="36"/>
      <c r="WDH34" s="36"/>
      <c r="WDK34" s="36"/>
      <c r="WDL34" s="36"/>
      <c r="WDO34" s="36"/>
      <c r="WDP34" s="36"/>
      <c r="WDS34" s="36"/>
      <c r="WDT34" s="36"/>
      <c r="WDW34" s="36"/>
      <c r="WDX34" s="36"/>
      <c r="WEA34" s="36"/>
      <c r="WEB34" s="36"/>
      <c r="WEE34" s="36"/>
      <c r="WEF34" s="36"/>
      <c r="WEI34" s="36"/>
      <c r="WEJ34" s="36"/>
      <c r="WEM34" s="36"/>
      <c r="WEN34" s="36"/>
      <c r="WEQ34" s="36"/>
      <c r="WER34" s="36"/>
      <c r="WEU34" s="36"/>
      <c r="WEV34" s="36"/>
      <c r="WEY34" s="36"/>
      <c r="WEZ34" s="36"/>
      <c r="WFC34" s="36"/>
      <c r="WFD34" s="36"/>
      <c r="WFG34" s="36"/>
      <c r="WFH34" s="36"/>
      <c r="WFK34" s="36"/>
      <c r="WFL34" s="36"/>
      <c r="WFO34" s="36"/>
      <c r="WFP34" s="36"/>
      <c r="WFS34" s="36"/>
      <c r="WFT34" s="36"/>
      <c r="WFW34" s="36"/>
      <c r="WFX34" s="36"/>
      <c r="WGA34" s="36"/>
      <c r="WGB34" s="36"/>
      <c r="WGE34" s="36"/>
      <c r="WGF34" s="36"/>
      <c r="WGI34" s="36"/>
      <c r="WGJ34" s="36"/>
      <c r="WGM34" s="36"/>
      <c r="WGN34" s="36"/>
      <c r="WGQ34" s="36"/>
      <c r="WGR34" s="36"/>
      <c r="WGU34" s="36"/>
      <c r="WGV34" s="36"/>
      <c r="WGY34" s="36"/>
      <c r="WGZ34" s="36"/>
      <c r="WHC34" s="36"/>
      <c r="WHD34" s="36"/>
      <c r="WHG34" s="36"/>
      <c r="WHH34" s="36"/>
      <c r="WHK34" s="36"/>
      <c r="WHL34" s="36"/>
      <c r="WHO34" s="36"/>
      <c r="WHP34" s="36"/>
      <c r="WHS34" s="36"/>
      <c r="WHT34" s="36"/>
      <c r="WHW34" s="36"/>
      <c r="WHX34" s="36"/>
      <c r="WIA34" s="36"/>
      <c r="WIB34" s="36"/>
      <c r="WIE34" s="36"/>
      <c r="WIF34" s="36"/>
      <c r="WII34" s="36"/>
      <c r="WIJ34" s="36"/>
      <c r="WIM34" s="36"/>
      <c r="WIN34" s="36"/>
      <c r="WIQ34" s="36"/>
      <c r="WIR34" s="36"/>
      <c r="WIU34" s="36"/>
      <c r="WIV34" s="36"/>
      <c r="WIY34" s="36"/>
      <c r="WIZ34" s="36"/>
      <c r="WJC34" s="36"/>
      <c r="WJD34" s="36"/>
      <c r="WJG34" s="36"/>
      <c r="WJH34" s="36"/>
      <c r="WJK34" s="36"/>
      <c r="WJL34" s="36"/>
      <c r="WJO34" s="36"/>
      <c r="WJP34" s="36"/>
      <c r="WJS34" s="36"/>
      <c r="WJT34" s="36"/>
      <c r="WJW34" s="36"/>
      <c r="WJX34" s="36"/>
      <c r="WKA34" s="36"/>
      <c r="WKB34" s="36"/>
      <c r="WKE34" s="36"/>
      <c r="WKF34" s="36"/>
      <c r="WKI34" s="36"/>
      <c r="WKJ34" s="36"/>
      <c r="WKM34" s="36"/>
      <c r="WKN34" s="36"/>
      <c r="WKQ34" s="36"/>
      <c r="WKR34" s="36"/>
      <c r="WKU34" s="36"/>
      <c r="WKV34" s="36"/>
      <c r="WKY34" s="36"/>
      <c r="WKZ34" s="36"/>
      <c r="WLC34" s="36"/>
      <c r="WLD34" s="36"/>
      <c r="WLG34" s="36"/>
      <c r="WLH34" s="36"/>
      <c r="WLK34" s="36"/>
      <c r="WLL34" s="36"/>
      <c r="WLO34" s="36"/>
      <c r="WLP34" s="36"/>
      <c r="WLS34" s="36"/>
      <c r="WLT34" s="36"/>
      <c r="WLW34" s="36"/>
      <c r="WLX34" s="36"/>
      <c r="WMA34" s="36"/>
      <c r="WMB34" s="36"/>
      <c r="WME34" s="36"/>
      <c r="WMF34" s="36"/>
      <c r="WMI34" s="36"/>
      <c r="WMJ34" s="36"/>
      <c r="WMM34" s="36"/>
      <c r="WMN34" s="36"/>
      <c r="WMQ34" s="36"/>
      <c r="WMR34" s="36"/>
      <c r="WMU34" s="36"/>
      <c r="WMV34" s="36"/>
      <c r="WMY34" s="36"/>
      <c r="WMZ34" s="36"/>
      <c r="WNC34" s="36"/>
      <c r="WND34" s="36"/>
      <c r="WNG34" s="36"/>
      <c r="WNH34" s="36"/>
      <c r="WNK34" s="36"/>
      <c r="WNL34" s="36"/>
      <c r="WNO34" s="36"/>
      <c r="WNP34" s="36"/>
      <c r="WNS34" s="36"/>
      <c r="WNT34" s="36"/>
      <c r="WNW34" s="36"/>
      <c r="WNX34" s="36"/>
      <c r="WOA34" s="36"/>
      <c r="WOB34" s="36"/>
      <c r="WOE34" s="36"/>
      <c r="WOF34" s="36"/>
      <c r="WOI34" s="36"/>
      <c r="WOJ34" s="36"/>
      <c r="WOM34" s="36"/>
      <c r="WON34" s="36"/>
      <c r="WOQ34" s="36"/>
      <c r="WOR34" s="36"/>
      <c r="WOU34" s="36"/>
      <c r="WOV34" s="36"/>
      <c r="WOY34" s="36"/>
      <c r="WOZ34" s="36"/>
      <c r="WPC34" s="36"/>
      <c r="WPD34" s="36"/>
      <c r="WPG34" s="36"/>
      <c r="WPH34" s="36"/>
      <c r="WPK34" s="36"/>
      <c r="WPL34" s="36"/>
      <c r="WPO34" s="36"/>
      <c r="WPP34" s="36"/>
      <c r="WPS34" s="36"/>
      <c r="WPT34" s="36"/>
      <c r="WPW34" s="36"/>
      <c r="WPX34" s="36"/>
      <c r="WQA34" s="36"/>
      <c r="WQB34" s="36"/>
      <c r="WQE34" s="36"/>
      <c r="WQF34" s="36"/>
      <c r="WQI34" s="36"/>
      <c r="WQJ34" s="36"/>
      <c r="WQM34" s="36"/>
      <c r="WQN34" s="36"/>
      <c r="WQQ34" s="36"/>
      <c r="WQR34" s="36"/>
      <c r="WQU34" s="36"/>
      <c r="WQV34" s="36"/>
      <c r="WQY34" s="36"/>
      <c r="WQZ34" s="36"/>
      <c r="WRC34" s="36"/>
      <c r="WRD34" s="36"/>
      <c r="WRG34" s="36"/>
      <c r="WRH34" s="36"/>
      <c r="WRK34" s="36"/>
      <c r="WRL34" s="36"/>
      <c r="WRO34" s="36"/>
      <c r="WRP34" s="36"/>
      <c r="WRS34" s="36"/>
      <c r="WRT34" s="36"/>
      <c r="WRW34" s="36"/>
      <c r="WRX34" s="36"/>
      <c r="WSA34" s="36"/>
      <c r="WSB34" s="36"/>
      <c r="WSE34" s="36"/>
      <c r="WSF34" s="36"/>
      <c r="WSI34" s="36"/>
      <c r="WSJ34" s="36"/>
      <c r="WSM34" s="36"/>
      <c r="WSN34" s="36"/>
      <c r="WSQ34" s="36"/>
      <c r="WSR34" s="36"/>
      <c r="WSU34" s="36"/>
      <c r="WSV34" s="36"/>
      <c r="WSY34" s="36"/>
      <c r="WSZ34" s="36"/>
      <c r="WTC34" s="36"/>
      <c r="WTD34" s="36"/>
      <c r="WTG34" s="36"/>
      <c r="WTH34" s="36"/>
      <c r="WTK34" s="36"/>
      <c r="WTL34" s="36"/>
      <c r="WTO34" s="36"/>
      <c r="WTP34" s="36"/>
      <c r="WTS34" s="36"/>
      <c r="WTT34" s="36"/>
      <c r="WTW34" s="36"/>
      <c r="WTX34" s="36"/>
      <c r="WUA34" s="36"/>
      <c r="WUB34" s="36"/>
      <c r="WUE34" s="36"/>
      <c r="WUF34" s="36"/>
      <c r="WUI34" s="36"/>
      <c r="WUJ34" s="36"/>
      <c r="WUM34" s="36"/>
      <c r="WUN34" s="36"/>
      <c r="WUQ34" s="36"/>
      <c r="WUR34" s="36"/>
      <c r="WUU34" s="36"/>
      <c r="WUV34" s="36"/>
      <c r="WUY34" s="36"/>
      <c r="WUZ34" s="36"/>
      <c r="WVC34" s="36"/>
      <c r="WVD34" s="36"/>
      <c r="WVG34" s="36"/>
      <c r="WVH34" s="36"/>
      <c r="WVK34" s="36"/>
      <c r="WVL34" s="36"/>
      <c r="WVO34" s="36"/>
      <c r="WVP34" s="36"/>
      <c r="WVS34" s="36"/>
      <c r="WVT34" s="36"/>
      <c r="WVW34" s="36"/>
      <c r="WVX34" s="36"/>
      <c r="WWA34" s="36"/>
      <c r="WWB34" s="36"/>
      <c r="WWE34" s="36"/>
      <c r="WWF34" s="36"/>
      <c r="WWI34" s="36"/>
      <c r="WWJ34" s="36"/>
      <c r="WWM34" s="36"/>
      <c r="WWN34" s="36"/>
      <c r="WWQ34" s="36"/>
      <c r="WWR34" s="36"/>
      <c r="WWU34" s="36"/>
      <c r="WWV34" s="36"/>
      <c r="WWY34" s="36"/>
      <c r="WWZ34" s="36"/>
      <c r="WXC34" s="36"/>
      <c r="WXD34" s="36"/>
      <c r="WXG34" s="36"/>
      <c r="WXH34" s="36"/>
      <c r="WXK34" s="36"/>
      <c r="WXL34" s="36"/>
      <c r="WXO34" s="36"/>
      <c r="WXP34" s="36"/>
      <c r="WXS34" s="36"/>
      <c r="WXT34" s="36"/>
      <c r="WXW34" s="36"/>
      <c r="WXX34" s="36"/>
      <c r="WYA34" s="36"/>
      <c r="WYB34" s="36"/>
      <c r="WYE34" s="36"/>
      <c r="WYF34" s="36"/>
      <c r="WYI34" s="36"/>
      <c r="WYJ34" s="36"/>
      <c r="WYM34" s="36"/>
      <c r="WYN34" s="36"/>
      <c r="WYQ34" s="36"/>
      <c r="WYR34" s="36"/>
      <c r="WYU34" s="36"/>
      <c r="WYV34" s="36"/>
      <c r="WYY34" s="36"/>
      <c r="WYZ34" s="36"/>
      <c r="WZC34" s="36"/>
      <c r="WZD34" s="36"/>
      <c r="WZG34" s="36"/>
      <c r="WZH34" s="36"/>
      <c r="WZK34" s="36"/>
      <c r="WZL34" s="36"/>
      <c r="WZO34" s="36"/>
      <c r="WZP34" s="36"/>
      <c r="WZS34" s="36"/>
      <c r="WZT34" s="36"/>
      <c r="WZW34" s="36"/>
      <c r="WZX34" s="36"/>
      <c r="XAA34" s="36"/>
      <c r="XAB34" s="36"/>
      <c r="XAE34" s="36"/>
      <c r="XAF34" s="36"/>
      <c r="XAI34" s="36"/>
      <c r="XAJ34" s="36"/>
      <c r="XAM34" s="36"/>
      <c r="XAN34" s="36"/>
      <c r="XAQ34" s="36"/>
      <c r="XAR34" s="36"/>
      <c r="XAU34" s="36"/>
      <c r="XAV34" s="36"/>
      <c r="XAY34" s="36"/>
      <c r="XAZ34" s="36"/>
      <c r="XBC34" s="36"/>
      <c r="XBD34" s="36"/>
      <c r="XBG34" s="36"/>
      <c r="XBH34" s="36"/>
      <c r="XBK34" s="36"/>
      <c r="XBL34" s="36"/>
      <c r="XBO34" s="36"/>
      <c r="XBP34" s="36"/>
      <c r="XBS34" s="36"/>
      <c r="XBT34" s="36"/>
      <c r="XBW34" s="36"/>
      <c r="XBX34" s="36"/>
      <c r="XCA34" s="36"/>
      <c r="XCB34" s="36"/>
      <c r="XCE34" s="36"/>
      <c r="XCF34" s="36"/>
      <c r="XCI34" s="36"/>
      <c r="XCJ34" s="36"/>
      <c r="XCM34" s="36"/>
      <c r="XCN34" s="36"/>
      <c r="XCQ34" s="36"/>
      <c r="XCR34" s="36"/>
      <c r="XCU34" s="36"/>
      <c r="XCV34" s="36"/>
      <c r="XCY34" s="36"/>
      <c r="XCZ34" s="36"/>
      <c r="XDC34" s="36"/>
      <c r="XDD34" s="36"/>
    </row>
    <row r="35" spans="1:1024 1027:2048 2051:3072 3075:4096 4099:5120 5123:6144 6147:7168 7171:8192 8195:9216 9219:10240 10243:11264 11267:12288 12291:13312 13315:14336 14339:15360 15363:16332" ht="14.4" customHeight="1" x14ac:dyDescent="0.3">
      <c r="B35" s="10" t="s">
        <v>159</v>
      </c>
      <c r="C35" s="34">
        <v>23375</v>
      </c>
      <c r="D35" s="12">
        <v>9233.0390000000007</v>
      </c>
      <c r="E35" s="12">
        <v>32608.039000000001</v>
      </c>
      <c r="F35" s="34">
        <v>297160.89900000003</v>
      </c>
      <c r="G35" s="34">
        <v>-264552.86000000004</v>
      </c>
      <c r="H35" s="36"/>
      <c r="I35" s="34"/>
      <c r="K35" s="36"/>
      <c r="L35" s="36"/>
      <c r="O35" s="36"/>
      <c r="P35" s="36"/>
      <c r="S35" s="36"/>
      <c r="T35" s="36"/>
      <c r="W35" s="36"/>
      <c r="X35" s="36"/>
      <c r="AA35" s="36"/>
      <c r="AB35" s="36"/>
      <c r="AE35" s="36"/>
      <c r="AF35" s="36"/>
      <c r="AI35" s="36"/>
      <c r="AJ35" s="36"/>
      <c r="AM35" s="36"/>
      <c r="AN35" s="36"/>
      <c r="AQ35" s="36"/>
      <c r="AR35" s="36"/>
      <c r="AU35" s="36"/>
      <c r="AV35" s="36"/>
      <c r="AY35" s="36"/>
      <c r="AZ35" s="36"/>
      <c r="BC35" s="36"/>
      <c r="BD35" s="36"/>
      <c r="BG35" s="36"/>
      <c r="BH35" s="36"/>
      <c r="BK35" s="36"/>
      <c r="BL35" s="36"/>
      <c r="BO35" s="36"/>
      <c r="BP35" s="36"/>
      <c r="BS35" s="36"/>
      <c r="BT35" s="36"/>
      <c r="BW35" s="36"/>
      <c r="BX35" s="36"/>
      <c r="CA35" s="36"/>
      <c r="CB35" s="36"/>
      <c r="CE35" s="36"/>
      <c r="CF35" s="36"/>
      <c r="CI35" s="36"/>
      <c r="CJ35" s="36"/>
      <c r="CM35" s="36"/>
      <c r="CN35" s="36"/>
      <c r="CQ35" s="36"/>
      <c r="CR35" s="36"/>
      <c r="CU35" s="36"/>
      <c r="CV35" s="36"/>
      <c r="CY35" s="36"/>
      <c r="CZ35" s="36"/>
      <c r="DC35" s="36"/>
      <c r="DD35" s="36"/>
      <c r="DG35" s="36"/>
      <c r="DH35" s="36"/>
      <c r="DK35" s="36"/>
      <c r="DL35" s="36"/>
      <c r="DO35" s="36"/>
      <c r="DP35" s="36"/>
      <c r="DS35" s="36"/>
      <c r="DT35" s="36"/>
      <c r="DW35" s="36"/>
      <c r="DX35" s="36"/>
      <c r="EA35" s="36"/>
      <c r="EB35" s="36"/>
      <c r="EE35" s="36"/>
      <c r="EF35" s="36"/>
      <c r="EI35" s="36"/>
      <c r="EJ35" s="36"/>
      <c r="EM35" s="36"/>
      <c r="EN35" s="36"/>
      <c r="EQ35" s="36"/>
      <c r="ER35" s="36"/>
      <c r="EU35" s="36"/>
      <c r="EV35" s="36"/>
      <c r="EY35" s="36"/>
      <c r="EZ35" s="36"/>
      <c r="FC35" s="36"/>
      <c r="FD35" s="36"/>
      <c r="FG35" s="36"/>
      <c r="FH35" s="36"/>
      <c r="FK35" s="36"/>
      <c r="FL35" s="36"/>
      <c r="FO35" s="36"/>
      <c r="FP35" s="36"/>
      <c r="FS35" s="36"/>
      <c r="FT35" s="36"/>
      <c r="FW35" s="36"/>
      <c r="FX35" s="36"/>
      <c r="GA35" s="36"/>
      <c r="GB35" s="36"/>
      <c r="GE35" s="36"/>
      <c r="GF35" s="36"/>
      <c r="GI35" s="36"/>
      <c r="GJ35" s="36"/>
      <c r="GM35" s="36"/>
      <c r="GN35" s="36"/>
      <c r="GQ35" s="36"/>
      <c r="GR35" s="36"/>
      <c r="GU35" s="36"/>
      <c r="GV35" s="36"/>
      <c r="GY35" s="36"/>
      <c r="GZ35" s="36"/>
      <c r="HC35" s="36"/>
      <c r="HD35" s="36"/>
      <c r="HG35" s="36"/>
      <c r="HH35" s="36"/>
      <c r="HK35" s="36"/>
      <c r="HL35" s="36"/>
      <c r="HO35" s="36"/>
      <c r="HP35" s="36"/>
      <c r="HS35" s="36"/>
      <c r="HT35" s="36"/>
      <c r="HW35" s="36"/>
      <c r="HX35" s="36"/>
      <c r="IA35" s="36"/>
      <c r="IB35" s="36"/>
      <c r="IE35" s="36"/>
      <c r="IF35" s="36"/>
      <c r="II35" s="36"/>
      <c r="IJ35" s="36"/>
      <c r="IM35" s="36"/>
      <c r="IN35" s="36"/>
      <c r="IQ35" s="36"/>
      <c r="IR35" s="36"/>
      <c r="IU35" s="36"/>
      <c r="IV35" s="36"/>
      <c r="IY35" s="36"/>
      <c r="IZ35" s="36"/>
      <c r="JC35" s="36"/>
      <c r="JD35" s="36"/>
      <c r="JG35" s="36"/>
      <c r="JH35" s="36"/>
      <c r="JK35" s="36"/>
      <c r="JL35" s="36"/>
      <c r="JO35" s="36"/>
      <c r="JP35" s="36"/>
      <c r="JS35" s="36"/>
      <c r="JT35" s="36"/>
      <c r="JW35" s="36"/>
      <c r="JX35" s="36"/>
      <c r="KA35" s="36"/>
      <c r="KB35" s="36"/>
      <c r="KE35" s="36"/>
      <c r="KF35" s="36"/>
      <c r="KI35" s="36"/>
      <c r="KJ35" s="36"/>
      <c r="KM35" s="36"/>
      <c r="KN35" s="36"/>
      <c r="KQ35" s="36"/>
      <c r="KR35" s="36"/>
      <c r="KU35" s="36"/>
      <c r="KV35" s="36"/>
      <c r="KY35" s="36"/>
      <c r="KZ35" s="36"/>
      <c r="LC35" s="36"/>
      <c r="LD35" s="36"/>
      <c r="LG35" s="36"/>
      <c r="LH35" s="36"/>
      <c r="LK35" s="36"/>
      <c r="LL35" s="36"/>
      <c r="LO35" s="36"/>
      <c r="LP35" s="36"/>
      <c r="LS35" s="36"/>
      <c r="LT35" s="36"/>
      <c r="LW35" s="36"/>
      <c r="LX35" s="36"/>
      <c r="MA35" s="36"/>
      <c r="MB35" s="36"/>
      <c r="ME35" s="36"/>
      <c r="MF35" s="36"/>
      <c r="MI35" s="36"/>
      <c r="MJ35" s="36"/>
      <c r="MM35" s="36"/>
      <c r="MN35" s="36"/>
      <c r="MQ35" s="36"/>
      <c r="MR35" s="36"/>
      <c r="MU35" s="36"/>
      <c r="MV35" s="36"/>
      <c r="MY35" s="36"/>
      <c r="MZ35" s="36"/>
      <c r="NC35" s="36"/>
      <c r="ND35" s="36"/>
      <c r="NG35" s="36"/>
      <c r="NH35" s="36"/>
      <c r="NK35" s="36"/>
      <c r="NL35" s="36"/>
      <c r="NO35" s="36"/>
      <c r="NP35" s="36"/>
      <c r="NS35" s="36"/>
      <c r="NT35" s="36"/>
      <c r="NW35" s="36"/>
      <c r="NX35" s="36"/>
      <c r="OA35" s="36"/>
      <c r="OB35" s="36"/>
      <c r="OE35" s="36"/>
      <c r="OF35" s="36"/>
      <c r="OI35" s="36"/>
      <c r="OJ35" s="36"/>
      <c r="OM35" s="36"/>
      <c r="ON35" s="36"/>
      <c r="OQ35" s="36"/>
      <c r="OR35" s="36"/>
      <c r="OU35" s="36"/>
      <c r="OV35" s="36"/>
      <c r="OY35" s="36"/>
      <c r="OZ35" s="36"/>
      <c r="PC35" s="36"/>
      <c r="PD35" s="36"/>
      <c r="PG35" s="36"/>
      <c r="PH35" s="36"/>
      <c r="PK35" s="36"/>
      <c r="PL35" s="36"/>
      <c r="PO35" s="36"/>
      <c r="PP35" s="36"/>
      <c r="PS35" s="36"/>
      <c r="PT35" s="36"/>
      <c r="PW35" s="36"/>
      <c r="PX35" s="36"/>
      <c r="QA35" s="36"/>
      <c r="QB35" s="36"/>
      <c r="QE35" s="36"/>
      <c r="QF35" s="36"/>
      <c r="QI35" s="36"/>
      <c r="QJ35" s="36"/>
      <c r="QM35" s="36"/>
      <c r="QN35" s="36"/>
      <c r="QQ35" s="36"/>
      <c r="QR35" s="36"/>
      <c r="QU35" s="36"/>
      <c r="QV35" s="36"/>
      <c r="QY35" s="36"/>
      <c r="QZ35" s="36"/>
      <c r="RC35" s="36"/>
      <c r="RD35" s="36"/>
      <c r="RG35" s="36"/>
      <c r="RH35" s="36"/>
      <c r="RK35" s="36"/>
      <c r="RL35" s="36"/>
      <c r="RO35" s="36"/>
      <c r="RP35" s="36"/>
      <c r="RS35" s="36"/>
      <c r="RT35" s="36"/>
      <c r="RW35" s="36"/>
      <c r="RX35" s="36"/>
      <c r="SA35" s="36"/>
      <c r="SB35" s="36"/>
      <c r="SE35" s="36"/>
      <c r="SF35" s="36"/>
      <c r="SI35" s="36"/>
      <c r="SJ35" s="36"/>
      <c r="SM35" s="36"/>
      <c r="SN35" s="36"/>
      <c r="SQ35" s="36"/>
      <c r="SR35" s="36"/>
      <c r="SU35" s="36"/>
      <c r="SV35" s="36"/>
      <c r="SY35" s="36"/>
      <c r="SZ35" s="36"/>
      <c r="TC35" s="36"/>
      <c r="TD35" s="36"/>
      <c r="TG35" s="36"/>
      <c r="TH35" s="36"/>
      <c r="TK35" s="36"/>
      <c r="TL35" s="36"/>
      <c r="TO35" s="36"/>
      <c r="TP35" s="36"/>
      <c r="TS35" s="36"/>
      <c r="TT35" s="36"/>
      <c r="TW35" s="36"/>
      <c r="TX35" s="36"/>
      <c r="UA35" s="36"/>
      <c r="UB35" s="36"/>
      <c r="UE35" s="36"/>
      <c r="UF35" s="36"/>
      <c r="UI35" s="36"/>
      <c r="UJ35" s="36"/>
      <c r="UM35" s="36"/>
      <c r="UN35" s="36"/>
      <c r="UQ35" s="36"/>
      <c r="UR35" s="36"/>
      <c r="UU35" s="36"/>
      <c r="UV35" s="36"/>
      <c r="UY35" s="36"/>
      <c r="UZ35" s="36"/>
      <c r="VC35" s="36"/>
      <c r="VD35" s="36"/>
      <c r="VG35" s="36"/>
      <c r="VH35" s="36"/>
      <c r="VK35" s="36"/>
      <c r="VL35" s="36"/>
      <c r="VO35" s="36"/>
      <c r="VP35" s="36"/>
      <c r="VS35" s="36"/>
      <c r="VT35" s="36"/>
      <c r="VW35" s="36"/>
      <c r="VX35" s="36"/>
      <c r="WA35" s="36"/>
      <c r="WB35" s="36"/>
      <c r="WE35" s="36"/>
      <c r="WF35" s="36"/>
      <c r="WI35" s="36"/>
      <c r="WJ35" s="36"/>
      <c r="WM35" s="36"/>
      <c r="WN35" s="36"/>
      <c r="WQ35" s="36"/>
      <c r="WR35" s="36"/>
      <c r="WU35" s="36"/>
      <c r="WV35" s="36"/>
      <c r="WY35" s="36"/>
      <c r="WZ35" s="36"/>
      <c r="XC35" s="36"/>
      <c r="XD35" s="36"/>
      <c r="XG35" s="36"/>
      <c r="XH35" s="36"/>
      <c r="XK35" s="36"/>
      <c r="XL35" s="36"/>
      <c r="XO35" s="36"/>
      <c r="XP35" s="36"/>
      <c r="XS35" s="36"/>
      <c r="XT35" s="36"/>
      <c r="XW35" s="36"/>
      <c r="XX35" s="36"/>
      <c r="YA35" s="36"/>
      <c r="YB35" s="36"/>
      <c r="YE35" s="36"/>
      <c r="YF35" s="36"/>
      <c r="YI35" s="36"/>
      <c r="YJ35" s="36"/>
      <c r="YM35" s="36"/>
      <c r="YN35" s="36"/>
      <c r="YQ35" s="36"/>
      <c r="YR35" s="36"/>
      <c r="YU35" s="36"/>
      <c r="YV35" s="36"/>
      <c r="YY35" s="36"/>
      <c r="YZ35" s="36"/>
      <c r="ZC35" s="36"/>
      <c r="ZD35" s="36"/>
      <c r="ZG35" s="36"/>
      <c r="ZH35" s="36"/>
      <c r="ZK35" s="36"/>
      <c r="ZL35" s="36"/>
      <c r="ZO35" s="36"/>
      <c r="ZP35" s="36"/>
      <c r="ZS35" s="36"/>
      <c r="ZT35" s="36"/>
      <c r="ZW35" s="36"/>
      <c r="ZX35" s="36"/>
      <c r="AAA35" s="36"/>
      <c r="AAB35" s="36"/>
      <c r="AAE35" s="36"/>
      <c r="AAF35" s="36"/>
      <c r="AAI35" s="36"/>
      <c r="AAJ35" s="36"/>
      <c r="AAM35" s="36"/>
      <c r="AAN35" s="36"/>
      <c r="AAQ35" s="36"/>
      <c r="AAR35" s="36"/>
      <c r="AAU35" s="36"/>
      <c r="AAV35" s="36"/>
      <c r="AAY35" s="36"/>
      <c r="AAZ35" s="36"/>
      <c r="ABC35" s="36"/>
      <c r="ABD35" s="36"/>
      <c r="ABG35" s="36"/>
      <c r="ABH35" s="36"/>
      <c r="ABK35" s="36"/>
      <c r="ABL35" s="36"/>
      <c r="ABO35" s="36"/>
      <c r="ABP35" s="36"/>
      <c r="ABS35" s="36"/>
      <c r="ABT35" s="36"/>
      <c r="ABW35" s="36"/>
      <c r="ABX35" s="36"/>
      <c r="ACA35" s="36"/>
      <c r="ACB35" s="36"/>
      <c r="ACE35" s="36"/>
      <c r="ACF35" s="36"/>
      <c r="ACI35" s="36"/>
      <c r="ACJ35" s="36"/>
      <c r="ACM35" s="36"/>
      <c r="ACN35" s="36"/>
      <c r="ACQ35" s="36"/>
      <c r="ACR35" s="36"/>
      <c r="ACU35" s="36"/>
      <c r="ACV35" s="36"/>
      <c r="ACY35" s="36"/>
      <c r="ACZ35" s="36"/>
      <c r="ADC35" s="36"/>
      <c r="ADD35" s="36"/>
      <c r="ADG35" s="36"/>
      <c r="ADH35" s="36"/>
      <c r="ADK35" s="36"/>
      <c r="ADL35" s="36"/>
      <c r="ADO35" s="36"/>
      <c r="ADP35" s="36"/>
      <c r="ADS35" s="36"/>
      <c r="ADT35" s="36"/>
      <c r="ADW35" s="36"/>
      <c r="ADX35" s="36"/>
      <c r="AEA35" s="36"/>
      <c r="AEB35" s="36"/>
      <c r="AEE35" s="36"/>
      <c r="AEF35" s="36"/>
      <c r="AEI35" s="36"/>
      <c r="AEJ35" s="36"/>
      <c r="AEM35" s="36"/>
      <c r="AEN35" s="36"/>
      <c r="AEQ35" s="36"/>
      <c r="AER35" s="36"/>
      <c r="AEU35" s="36"/>
      <c r="AEV35" s="36"/>
      <c r="AEY35" s="36"/>
      <c r="AEZ35" s="36"/>
      <c r="AFC35" s="36"/>
      <c r="AFD35" s="36"/>
      <c r="AFG35" s="36"/>
      <c r="AFH35" s="36"/>
      <c r="AFK35" s="36"/>
      <c r="AFL35" s="36"/>
      <c r="AFO35" s="36"/>
      <c r="AFP35" s="36"/>
      <c r="AFS35" s="36"/>
      <c r="AFT35" s="36"/>
      <c r="AFW35" s="36"/>
      <c r="AFX35" s="36"/>
      <c r="AGA35" s="36"/>
      <c r="AGB35" s="36"/>
      <c r="AGE35" s="36"/>
      <c r="AGF35" s="36"/>
      <c r="AGI35" s="36"/>
      <c r="AGJ35" s="36"/>
      <c r="AGM35" s="36"/>
      <c r="AGN35" s="36"/>
      <c r="AGQ35" s="36"/>
      <c r="AGR35" s="36"/>
      <c r="AGU35" s="36"/>
      <c r="AGV35" s="36"/>
      <c r="AGY35" s="36"/>
      <c r="AGZ35" s="36"/>
      <c r="AHC35" s="36"/>
      <c r="AHD35" s="36"/>
      <c r="AHG35" s="36"/>
      <c r="AHH35" s="36"/>
      <c r="AHK35" s="36"/>
      <c r="AHL35" s="36"/>
      <c r="AHO35" s="36"/>
      <c r="AHP35" s="36"/>
      <c r="AHS35" s="36"/>
      <c r="AHT35" s="36"/>
      <c r="AHW35" s="36"/>
      <c r="AHX35" s="36"/>
      <c r="AIA35" s="36"/>
      <c r="AIB35" s="36"/>
      <c r="AIE35" s="36"/>
      <c r="AIF35" s="36"/>
      <c r="AII35" s="36"/>
      <c r="AIJ35" s="36"/>
      <c r="AIM35" s="36"/>
      <c r="AIN35" s="36"/>
      <c r="AIQ35" s="36"/>
      <c r="AIR35" s="36"/>
      <c r="AIU35" s="36"/>
      <c r="AIV35" s="36"/>
      <c r="AIY35" s="36"/>
      <c r="AIZ35" s="36"/>
      <c r="AJC35" s="36"/>
      <c r="AJD35" s="36"/>
      <c r="AJG35" s="36"/>
      <c r="AJH35" s="36"/>
      <c r="AJK35" s="36"/>
      <c r="AJL35" s="36"/>
      <c r="AJO35" s="36"/>
      <c r="AJP35" s="36"/>
      <c r="AJS35" s="36"/>
      <c r="AJT35" s="36"/>
      <c r="AJW35" s="36"/>
      <c r="AJX35" s="36"/>
      <c r="AKA35" s="36"/>
      <c r="AKB35" s="36"/>
      <c r="AKE35" s="36"/>
      <c r="AKF35" s="36"/>
      <c r="AKI35" s="36"/>
      <c r="AKJ35" s="36"/>
      <c r="AKM35" s="36"/>
      <c r="AKN35" s="36"/>
      <c r="AKQ35" s="36"/>
      <c r="AKR35" s="36"/>
      <c r="AKU35" s="36"/>
      <c r="AKV35" s="36"/>
      <c r="AKY35" s="36"/>
      <c r="AKZ35" s="36"/>
      <c r="ALC35" s="36"/>
      <c r="ALD35" s="36"/>
      <c r="ALG35" s="36"/>
      <c r="ALH35" s="36"/>
      <c r="ALK35" s="36"/>
      <c r="ALL35" s="36"/>
      <c r="ALO35" s="36"/>
      <c r="ALP35" s="36"/>
      <c r="ALS35" s="36"/>
      <c r="ALT35" s="36"/>
      <c r="ALW35" s="36"/>
      <c r="ALX35" s="36"/>
      <c r="AMA35" s="36"/>
      <c r="AMB35" s="36"/>
      <c r="AME35" s="36"/>
      <c r="AMF35" s="36"/>
      <c r="AMI35" s="36"/>
      <c r="AMJ35" s="36"/>
      <c r="AMM35" s="36"/>
      <c r="AMN35" s="36"/>
      <c r="AMQ35" s="36"/>
      <c r="AMR35" s="36"/>
      <c r="AMU35" s="36"/>
      <c r="AMV35" s="36"/>
      <c r="AMY35" s="36"/>
      <c r="AMZ35" s="36"/>
      <c r="ANC35" s="36"/>
      <c r="AND35" s="36"/>
      <c r="ANG35" s="36"/>
      <c r="ANH35" s="36"/>
      <c r="ANK35" s="36"/>
      <c r="ANL35" s="36"/>
      <c r="ANO35" s="36"/>
      <c r="ANP35" s="36"/>
      <c r="ANS35" s="36"/>
      <c r="ANT35" s="36"/>
      <c r="ANW35" s="36"/>
      <c r="ANX35" s="36"/>
      <c r="AOA35" s="36"/>
      <c r="AOB35" s="36"/>
      <c r="AOE35" s="36"/>
      <c r="AOF35" s="36"/>
      <c r="AOI35" s="36"/>
      <c r="AOJ35" s="36"/>
      <c r="AOM35" s="36"/>
      <c r="AON35" s="36"/>
      <c r="AOQ35" s="36"/>
      <c r="AOR35" s="36"/>
      <c r="AOU35" s="36"/>
      <c r="AOV35" s="36"/>
      <c r="AOY35" s="36"/>
      <c r="AOZ35" s="36"/>
      <c r="APC35" s="36"/>
      <c r="APD35" s="36"/>
      <c r="APG35" s="36"/>
      <c r="APH35" s="36"/>
      <c r="APK35" s="36"/>
      <c r="APL35" s="36"/>
      <c r="APO35" s="36"/>
      <c r="APP35" s="36"/>
      <c r="APS35" s="36"/>
      <c r="APT35" s="36"/>
      <c r="APW35" s="36"/>
      <c r="APX35" s="36"/>
      <c r="AQA35" s="36"/>
      <c r="AQB35" s="36"/>
      <c r="AQE35" s="36"/>
      <c r="AQF35" s="36"/>
      <c r="AQI35" s="36"/>
      <c r="AQJ35" s="36"/>
      <c r="AQM35" s="36"/>
      <c r="AQN35" s="36"/>
      <c r="AQQ35" s="36"/>
      <c r="AQR35" s="36"/>
      <c r="AQU35" s="36"/>
      <c r="AQV35" s="36"/>
      <c r="AQY35" s="36"/>
      <c r="AQZ35" s="36"/>
      <c r="ARC35" s="36"/>
      <c r="ARD35" s="36"/>
      <c r="ARG35" s="36"/>
      <c r="ARH35" s="36"/>
      <c r="ARK35" s="36"/>
      <c r="ARL35" s="36"/>
      <c r="ARO35" s="36"/>
      <c r="ARP35" s="36"/>
      <c r="ARS35" s="36"/>
      <c r="ART35" s="36"/>
      <c r="ARW35" s="36"/>
      <c r="ARX35" s="36"/>
      <c r="ASA35" s="36"/>
      <c r="ASB35" s="36"/>
      <c r="ASE35" s="36"/>
      <c r="ASF35" s="36"/>
      <c r="ASI35" s="36"/>
      <c r="ASJ35" s="36"/>
      <c r="ASM35" s="36"/>
      <c r="ASN35" s="36"/>
      <c r="ASQ35" s="36"/>
      <c r="ASR35" s="36"/>
      <c r="ASU35" s="36"/>
      <c r="ASV35" s="36"/>
      <c r="ASY35" s="36"/>
      <c r="ASZ35" s="36"/>
      <c r="ATC35" s="36"/>
      <c r="ATD35" s="36"/>
      <c r="ATG35" s="36"/>
      <c r="ATH35" s="36"/>
      <c r="ATK35" s="36"/>
      <c r="ATL35" s="36"/>
      <c r="ATO35" s="36"/>
      <c r="ATP35" s="36"/>
      <c r="ATS35" s="36"/>
      <c r="ATT35" s="36"/>
      <c r="ATW35" s="36"/>
      <c r="ATX35" s="36"/>
      <c r="AUA35" s="36"/>
      <c r="AUB35" s="36"/>
      <c r="AUE35" s="36"/>
      <c r="AUF35" s="36"/>
      <c r="AUI35" s="36"/>
      <c r="AUJ35" s="36"/>
      <c r="AUM35" s="36"/>
      <c r="AUN35" s="36"/>
      <c r="AUQ35" s="36"/>
      <c r="AUR35" s="36"/>
      <c r="AUU35" s="36"/>
      <c r="AUV35" s="36"/>
      <c r="AUY35" s="36"/>
      <c r="AUZ35" s="36"/>
      <c r="AVC35" s="36"/>
      <c r="AVD35" s="36"/>
      <c r="AVG35" s="36"/>
      <c r="AVH35" s="36"/>
      <c r="AVK35" s="36"/>
      <c r="AVL35" s="36"/>
      <c r="AVO35" s="36"/>
      <c r="AVP35" s="36"/>
      <c r="AVS35" s="36"/>
      <c r="AVT35" s="36"/>
      <c r="AVW35" s="36"/>
      <c r="AVX35" s="36"/>
      <c r="AWA35" s="36"/>
      <c r="AWB35" s="36"/>
      <c r="AWE35" s="36"/>
      <c r="AWF35" s="36"/>
      <c r="AWI35" s="36"/>
      <c r="AWJ35" s="36"/>
      <c r="AWM35" s="36"/>
      <c r="AWN35" s="36"/>
      <c r="AWQ35" s="36"/>
      <c r="AWR35" s="36"/>
      <c r="AWU35" s="36"/>
      <c r="AWV35" s="36"/>
      <c r="AWY35" s="36"/>
      <c r="AWZ35" s="36"/>
      <c r="AXC35" s="36"/>
      <c r="AXD35" s="36"/>
      <c r="AXG35" s="36"/>
      <c r="AXH35" s="36"/>
      <c r="AXK35" s="36"/>
      <c r="AXL35" s="36"/>
      <c r="AXO35" s="36"/>
      <c r="AXP35" s="36"/>
      <c r="AXS35" s="36"/>
      <c r="AXT35" s="36"/>
      <c r="AXW35" s="36"/>
      <c r="AXX35" s="36"/>
      <c r="AYA35" s="36"/>
      <c r="AYB35" s="36"/>
      <c r="AYE35" s="36"/>
      <c r="AYF35" s="36"/>
      <c r="AYI35" s="36"/>
      <c r="AYJ35" s="36"/>
      <c r="AYM35" s="36"/>
      <c r="AYN35" s="36"/>
      <c r="AYQ35" s="36"/>
      <c r="AYR35" s="36"/>
      <c r="AYU35" s="36"/>
      <c r="AYV35" s="36"/>
      <c r="AYY35" s="36"/>
      <c r="AYZ35" s="36"/>
      <c r="AZC35" s="36"/>
      <c r="AZD35" s="36"/>
      <c r="AZG35" s="36"/>
      <c r="AZH35" s="36"/>
      <c r="AZK35" s="36"/>
      <c r="AZL35" s="36"/>
      <c r="AZO35" s="36"/>
      <c r="AZP35" s="36"/>
      <c r="AZS35" s="36"/>
      <c r="AZT35" s="36"/>
      <c r="AZW35" s="36"/>
      <c r="AZX35" s="36"/>
      <c r="BAA35" s="36"/>
      <c r="BAB35" s="36"/>
      <c r="BAE35" s="36"/>
      <c r="BAF35" s="36"/>
      <c r="BAI35" s="36"/>
      <c r="BAJ35" s="36"/>
      <c r="BAM35" s="36"/>
      <c r="BAN35" s="36"/>
      <c r="BAQ35" s="36"/>
      <c r="BAR35" s="36"/>
      <c r="BAU35" s="36"/>
      <c r="BAV35" s="36"/>
      <c r="BAY35" s="36"/>
      <c r="BAZ35" s="36"/>
      <c r="BBC35" s="36"/>
      <c r="BBD35" s="36"/>
      <c r="BBG35" s="36"/>
      <c r="BBH35" s="36"/>
      <c r="BBK35" s="36"/>
      <c r="BBL35" s="36"/>
      <c r="BBO35" s="36"/>
      <c r="BBP35" s="36"/>
      <c r="BBS35" s="36"/>
      <c r="BBT35" s="36"/>
      <c r="BBW35" s="36"/>
      <c r="BBX35" s="36"/>
      <c r="BCA35" s="36"/>
      <c r="BCB35" s="36"/>
      <c r="BCE35" s="36"/>
      <c r="BCF35" s="36"/>
      <c r="BCI35" s="36"/>
      <c r="BCJ35" s="36"/>
      <c r="BCM35" s="36"/>
      <c r="BCN35" s="36"/>
      <c r="BCQ35" s="36"/>
      <c r="BCR35" s="36"/>
      <c r="BCU35" s="36"/>
      <c r="BCV35" s="36"/>
      <c r="BCY35" s="36"/>
      <c r="BCZ35" s="36"/>
      <c r="BDC35" s="36"/>
      <c r="BDD35" s="36"/>
      <c r="BDG35" s="36"/>
      <c r="BDH35" s="36"/>
      <c r="BDK35" s="36"/>
      <c r="BDL35" s="36"/>
      <c r="BDO35" s="36"/>
      <c r="BDP35" s="36"/>
      <c r="BDS35" s="36"/>
      <c r="BDT35" s="36"/>
      <c r="BDW35" s="36"/>
      <c r="BDX35" s="36"/>
      <c r="BEA35" s="36"/>
      <c r="BEB35" s="36"/>
      <c r="BEE35" s="36"/>
      <c r="BEF35" s="36"/>
      <c r="BEI35" s="36"/>
      <c r="BEJ35" s="36"/>
      <c r="BEM35" s="36"/>
      <c r="BEN35" s="36"/>
      <c r="BEQ35" s="36"/>
      <c r="BER35" s="36"/>
      <c r="BEU35" s="36"/>
      <c r="BEV35" s="36"/>
      <c r="BEY35" s="36"/>
      <c r="BEZ35" s="36"/>
      <c r="BFC35" s="36"/>
      <c r="BFD35" s="36"/>
      <c r="BFG35" s="36"/>
      <c r="BFH35" s="36"/>
      <c r="BFK35" s="36"/>
      <c r="BFL35" s="36"/>
      <c r="BFO35" s="36"/>
      <c r="BFP35" s="36"/>
      <c r="BFS35" s="36"/>
      <c r="BFT35" s="36"/>
      <c r="BFW35" s="36"/>
      <c r="BFX35" s="36"/>
      <c r="BGA35" s="36"/>
      <c r="BGB35" s="36"/>
      <c r="BGE35" s="36"/>
      <c r="BGF35" s="36"/>
      <c r="BGI35" s="36"/>
      <c r="BGJ35" s="36"/>
      <c r="BGM35" s="36"/>
      <c r="BGN35" s="36"/>
      <c r="BGQ35" s="36"/>
      <c r="BGR35" s="36"/>
      <c r="BGU35" s="36"/>
      <c r="BGV35" s="36"/>
      <c r="BGY35" s="36"/>
      <c r="BGZ35" s="36"/>
      <c r="BHC35" s="36"/>
      <c r="BHD35" s="36"/>
      <c r="BHG35" s="36"/>
      <c r="BHH35" s="36"/>
      <c r="BHK35" s="36"/>
      <c r="BHL35" s="36"/>
      <c r="BHO35" s="36"/>
      <c r="BHP35" s="36"/>
      <c r="BHS35" s="36"/>
      <c r="BHT35" s="36"/>
      <c r="BHW35" s="36"/>
      <c r="BHX35" s="36"/>
      <c r="BIA35" s="36"/>
      <c r="BIB35" s="36"/>
      <c r="BIE35" s="36"/>
      <c r="BIF35" s="36"/>
      <c r="BII35" s="36"/>
      <c r="BIJ35" s="36"/>
      <c r="BIM35" s="36"/>
      <c r="BIN35" s="36"/>
      <c r="BIQ35" s="36"/>
      <c r="BIR35" s="36"/>
      <c r="BIU35" s="36"/>
      <c r="BIV35" s="36"/>
      <c r="BIY35" s="36"/>
      <c r="BIZ35" s="36"/>
      <c r="BJC35" s="36"/>
      <c r="BJD35" s="36"/>
      <c r="BJG35" s="36"/>
      <c r="BJH35" s="36"/>
      <c r="BJK35" s="36"/>
      <c r="BJL35" s="36"/>
      <c r="BJO35" s="36"/>
      <c r="BJP35" s="36"/>
      <c r="BJS35" s="36"/>
      <c r="BJT35" s="36"/>
      <c r="BJW35" s="36"/>
      <c r="BJX35" s="36"/>
      <c r="BKA35" s="36"/>
      <c r="BKB35" s="36"/>
      <c r="BKE35" s="36"/>
      <c r="BKF35" s="36"/>
      <c r="BKI35" s="36"/>
      <c r="BKJ35" s="36"/>
      <c r="BKM35" s="36"/>
      <c r="BKN35" s="36"/>
      <c r="BKQ35" s="36"/>
      <c r="BKR35" s="36"/>
      <c r="BKU35" s="36"/>
      <c r="BKV35" s="36"/>
      <c r="BKY35" s="36"/>
      <c r="BKZ35" s="36"/>
      <c r="BLC35" s="36"/>
      <c r="BLD35" s="36"/>
      <c r="BLG35" s="36"/>
      <c r="BLH35" s="36"/>
      <c r="BLK35" s="36"/>
      <c r="BLL35" s="36"/>
      <c r="BLO35" s="36"/>
      <c r="BLP35" s="36"/>
      <c r="BLS35" s="36"/>
      <c r="BLT35" s="36"/>
      <c r="BLW35" s="36"/>
      <c r="BLX35" s="36"/>
      <c r="BMA35" s="36"/>
      <c r="BMB35" s="36"/>
      <c r="BME35" s="36"/>
      <c r="BMF35" s="36"/>
      <c r="BMI35" s="36"/>
      <c r="BMJ35" s="36"/>
      <c r="BMM35" s="36"/>
      <c r="BMN35" s="36"/>
      <c r="BMQ35" s="36"/>
      <c r="BMR35" s="36"/>
      <c r="BMU35" s="36"/>
      <c r="BMV35" s="36"/>
      <c r="BMY35" s="36"/>
      <c r="BMZ35" s="36"/>
      <c r="BNC35" s="36"/>
      <c r="BND35" s="36"/>
      <c r="BNG35" s="36"/>
      <c r="BNH35" s="36"/>
      <c r="BNK35" s="36"/>
      <c r="BNL35" s="36"/>
      <c r="BNO35" s="36"/>
      <c r="BNP35" s="36"/>
      <c r="BNS35" s="36"/>
      <c r="BNT35" s="36"/>
      <c r="BNW35" s="36"/>
      <c r="BNX35" s="36"/>
      <c r="BOA35" s="36"/>
      <c r="BOB35" s="36"/>
      <c r="BOE35" s="36"/>
      <c r="BOF35" s="36"/>
      <c r="BOI35" s="36"/>
      <c r="BOJ35" s="36"/>
      <c r="BOM35" s="36"/>
      <c r="BON35" s="36"/>
      <c r="BOQ35" s="36"/>
      <c r="BOR35" s="36"/>
      <c r="BOU35" s="36"/>
      <c r="BOV35" s="36"/>
      <c r="BOY35" s="36"/>
      <c r="BOZ35" s="36"/>
      <c r="BPC35" s="36"/>
      <c r="BPD35" s="36"/>
      <c r="BPG35" s="36"/>
      <c r="BPH35" s="36"/>
      <c r="BPK35" s="36"/>
      <c r="BPL35" s="36"/>
      <c r="BPO35" s="36"/>
      <c r="BPP35" s="36"/>
      <c r="BPS35" s="36"/>
      <c r="BPT35" s="36"/>
      <c r="BPW35" s="36"/>
      <c r="BPX35" s="36"/>
      <c r="BQA35" s="36"/>
      <c r="BQB35" s="36"/>
      <c r="BQE35" s="36"/>
      <c r="BQF35" s="36"/>
      <c r="BQI35" s="36"/>
      <c r="BQJ35" s="36"/>
      <c r="BQM35" s="36"/>
      <c r="BQN35" s="36"/>
      <c r="BQQ35" s="36"/>
      <c r="BQR35" s="36"/>
      <c r="BQU35" s="36"/>
      <c r="BQV35" s="36"/>
      <c r="BQY35" s="36"/>
      <c r="BQZ35" s="36"/>
      <c r="BRC35" s="36"/>
      <c r="BRD35" s="36"/>
      <c r="BRG35" s="36"/>
      <c r="BRH35" s="36"/>
      <c r="BRK35" s="36"/>
      <c r="BRL35" s="36"/>
      <c r="BRO35" s="36"/>
      <c r="BRP35" s="36"/>
      <c r="BRS35" s="36"/>
      <c r="BRT35" s="36"/>
      <c r="BRW35" s="36"/>
      <c r="BRX35" s="36"/>
      <c r="BSA35" s="36"/>
      <c r="BSB35" s="36"/>
      <c r="BSE35" s="36"/>
      <c r="BSF35" s="36"/>
      <c r="BSI35" s="36"/>
      <c r="BSJ35" s="36"/>
      <c r="BSM35" s="36"/>
      <c r="BSN35" s="36"/>
      <c r="BSQ35" s="36"/>
      <c r="BSR35" s="36"/>
      <c r="BSU35" s="36"/>
      <c r="BSV35" s="36"/>
      <c r="BSY35" s="36"/>
      <c r="BSZ35" s="36"/>
      <c r="BTC35" s="36"/>
      <c r="BTD35" s="36"/>
      <c r="BTG35" s="36"/>
      <c r="BTH35" s="36"/>
      <c r="BTK35" s="36"/>
      <c r="BTL35" s="36"/>
      <c r="BTO35" s="36"/>
      <c r="BTP35" s="36"/>
      <c r="BTS35" s="36"/>
      <c r="BTT35" s="36"/>
      <c r="BTW35" s="36"/>
      <c r="BTX35" s="36"/>
      <c r="BUA35" s="36"/>
      <c r="BUB35" s="36"/>
      <c r="BUE35" s="36"/>
      <c r="BUF35" s="36"/>
      <c r="BUI35" s="36"/>
      <c r="BUJ35" s="36"/>
      <c r="BUM35" s="36"/>
      <c r="BUN35" s="36"/>
      <c r="BUQ35" s="36"/>
      <c r="BUR35" s="36"/>
      <c r="BUU35" s="36"/>
      <c r="BUV35" s="36"/>
      <c r="BUY35" s="36"/>
      <c r="BUZ35" s="36"/>
      <c r="BVC35" s="36"/>
      <c r="BVD35" s="36"/>
      <c r="BVG35" s="36"/>
      <c r="BVH35" s="36"/>
      <c r="BVK35" s="36"/>
      <c r="BVL35" s="36"/>
      <c r="BVO35" s="36"/>
      <c r="BVP35" s="36"/>
      <c r="BVS35" s="36"/>
      <c r="BVT35" s="36"/>
      <c r="BVW35" s="36"/>
      <c r="BVX35" s="36"/>
      <c r="BWA35" s="36"/>
      <c r="BWB35" s="36"/>
      <c r="BWE35" s="36"/>
      <c r="BWF35" s="36"/>
      <c r="BWI35" s="36"/>
      <c r="BWJ35" s="36"/>
      <c r="BWM35" s="36"/>
      <c r="BWN35" s="36"/>
      <c r="BWQ35" s="36"/>
      <c r="BWR35" s="36"/>
      <c r="BWU35" s="36"/>
      <c r="BWV35" s="36"/>
      <c r="BWY35" s="36"/>
      <c r="BWZ35" s="36"/>
      <c r="BXC35" s="36"/>
      <c r="BXD35" s="36"/>
      <c r="BXG35" s="36"/>
      <c r="BXH35" s="36"/>
      <c r="BXK35" s="36"/>
      <c r="BXL35" s="36"/>
      <c r="BXO35" s="36"/>
      <c r="BXP35" s="36"/>
      <c r="BXS35" s="36"/>
      <c r="BXT35" s="36"/>
      <c r="BXW35" s="36"/>
      <c r="BXX35" s="36"/>
      <c r="BYA35" s="36"/>
      <c r="BYB35" s="36"/>
      <c r="BYE35" s="36"/>
      <c r="BYF35" s="36"/>
      <c r="BYI35" s="36"/>
      <c r="BYJ35" s="36"/>
      <c r="BYM35" s="36"/>
      <c r="BYN35" s="36"/>
      <c r="BYQ35" s="36"/>
      <c r="BYR35" s="36"/>
      <c r="BYU35" s="36"/>
      <c r="BYV35" s="36"/>
      <c r="BYY35" s="36"/>
      <c r="BYZ35" s="36"/>
      <c r="BZC35" s="36"/>
      <c r="BZD35" s="36"/>
      <c r="BZG35" s="36"/>
      <c r="BZH35" s="36"/>
      <c r="BZK35" s="36"/>
      <c r="BZL35" s="36"/>
      <c r="BZO35" s="36"/>
      <c r="BZP35" s="36"/>
      <c r="BZS35" s="36"/>
      <c r="BZT35" s="36"/>
      <c r="BZW35" s="36"/>
      <c r="BZX35" s="36"/>
      <c r="CAA35" s="36"/>
      <c r="CAB35" s="36"/>
      <c r="CAE35" s="36"/>
      <c r="CAF35" s="36"/>
      <c r="CAI35" s="36"/>
      <c r="CAJ35" s="36"/>
      <c r="CAM35" s="36"/>
      <c r="CAN35" s="36"/>
      <c r="CAQ35" s="36"/>
      <c r="CAR35" s="36"/>
      <c r="CAU35" s="36"/>
      <c r="CAV35" s="36"/>
      <c r="CAY35" s="36"/>
      <c r="CAZ35" s="36"/>
      <c r="CBC35" s="36"/>
      <c r="CBD35" s="36"/>
      <c r="CBG35" s="36"/>
      <c r="CBH35" s="36"/>
      <c r="CBK35" s="36"/>
      <c r="CBL35" s="36"/>
      <c r="CBO35" s="36"/>
      <c r="CBP35" s="36"/>
      <c r="CBS35" s="36"/>
      <c r="CBT35" s="36"/>
      <c r="CBW35" s="36"/>
      <c r="CBX35" s="36"/>
      <c r="CCA35" s="36"/>
      <c r="CCB35" s="36"/>
      <c r="CCE35" s="36"/>
      <c r="CCF35" s="36"/>
      <c r="CCI35" s="36"/>
      <c r="CCJ35" s="36"/>
      <c r="CCM35" s="36"/>
      <c r="CCN35" s="36"/>
      <c r="CCQ35" s="36"/>
      <c r="CCR35" s="36"/>
      <c r="CCU35" s="36"/>
      <c r="CCV35" s="36"/>
      <c r="CCY35" s="36"/>
      <c r="CCZ35" s="36"/>
      <c r="CDC35" s="36"/>
      <c r="CDD35" s="36"/>
      <c r="CDG35" s="36"/>
      <c r="CDH35" s="36"/>
      <c r="CDK35" s="36"/>
      <c r="CDL35" s="36"/>
      <c r="CDO35" s="36"/>
      <c r="CDP35" s="36"/>
      <c r="CDS35" s="36"/>
      <c r="CDT35" s="36"/>
      <c r="CDW35" s="36"/>
      <c r="CDX35" s="36"/>
      <c r="CEA35" s="36"/>
      <c r="CEB35" s="36"/>
      <c r="CEE35" s="36"/>
      <c r="CEF35" s="36"/>
      <c r="CEI35" s="36"/>
      <c r="CEJ35" s="36"/>
      <c r="CEM35" s="36"/>
      <c r="CEN35" s="36"/>
      <c r="CEQ35" s="36"/>
      <c r="CER35" s="36"/>
      <c r="CEU35" s="36"/>
      <c r="CEV35" s="36"/>
      <c r="CEY35" s="36"/>
      <c r="CEZ35" s="36"/>
      <c r="CFC35" s="36"/>
      <c r="CFD35" s="36"/>
      <c r="CFG35" s="36"/>
      <c r="CFH35" s="36"/>
      <c r="CFK35" s="36"/>
      <c r="CFL35" s="36"/>
      <c r="CFO35" s="36"/>
      <c r="CFP35" s="36"/>
      <c r="CFS35" s="36"/>
      <c r="CFT35" s="36"/>
      <c r="CFW35" s="36"/>
      <c r="CFX35" s="36"/>
      <c r="CGA35" s="36"/>
      <c r="CGB35" s="36"/>
      <c r="CGE35" s="36"/>
      <c r="CGF35" s="36"/>
      <c r="CGI35" s="36"/>
      <c r="CGJ35" s="36"/>
      <c r="CGM35" s="36"/>
      <c r="CGN35" s="36"/>
      <c r="CGQ35" s="36"/>
      <c r="CGR35" s="36"/>
      <c r="CGU35" s="36"/>
      <c r="CGV35" s="36"/>
      <c r="CGY35" s="36"/>
      <c r="CGZ35" s="36"/>
      <c r="CHC35" s="36"/>
      <c r="CHD35" s="36"/>
      <c r="CHG35" s="36"/>
      <c r="CHH35" s="36"/>
      <c r="CHK35" s="36"/>
      <c r="CHL35" s="36"/>
      <c r="CHO35" s="36"/>
      <c r="CHP35" s="36"/>
      <c r="CHS35" s="36"/>
      <c r="CHT35" s="36"/>
      <c r="CHW35" s="36"/>
      <c r="CHX35" s="36"/>
      <c r="CIA35" s="36"/>
      <c r="CIB35" s="36"/>
      <c r="CIE35" s="36"/>
      <c r="CIF35" s="36"/>
      <c r="CII35" s="36"/>
      <c r="CIJ35" s="36"/>
      <c r="CIM35" s="36"/>
      <c r="CIN35" s="36"/>
      <c r="CIQ35" s="36"/>
      <c r="CIR35" s="36"/>
      <c r="CIU35" s="36"/>
      <c r="CIV35" s="36"/>
      <c r="CIY35" s="36"/>
      <c r="CIZ35" s="36"/>
      <c r="CJC35" s="36"/>
      <c r="CJD35" s="36"/>
      <c r="CJG35" s="36"/>
      <c r="CJH35" s="36"/>
      <c r="CJK35" s="36"/>
      <c r="CJL35" s="36"/>
      <c r="CJO35" s="36"/>
      <c r="CJP35" s="36"/>
      <c r="CJS35" s="36"/>
      <c r="CJT35" s="36"/>
      <c r="CJW35" s="36"/>
      <c r="CJX35" s="36"/>
      <c r="CKA35" s="36"/>
      <c r="CKB35" s="36"/>
      <c r="CKE35" s="36"/>
      <c r="CKF35" s="36"/>
      <c r="CKI35" s="36"/>
      <c r="CKJ35" s="36"/>
      <c r="CKM35" s="36"/>
      <c r="CKN35" s="36"/>
      <c r="CKQ35" s="36"/>
      <c r="CKR35" s="36"/>
      <c r="CKU35" s="36"/>
      <c r="CKV35" s="36"/>
      <c r="CKY35" s="36"/>
      <c r="CKZ35" s="36"/>
      <c r="CLC35" s="36"/>
      <c r="CLD35" s="36"/>
      <c r="CLG35" s="36"/>
      <c r="CLH35" s="36"/>
      <c r="CLK35" s="36"/>
      <c r="CLL35" s="36"/>
      <c r="CLO35" s="36"/>
      <c r="CLP35" s="36"/>
      <c r="CLS35" s="36"/>
      <c r="CLT35" s="36"/>
      <c r="CLW35" s="36"/>
      <c r="CLX35" s="36"/>
      <c r="CMA35" s="36"/>
      <c r="CMB35" s="36"/>
      <c r="CME35" s="36"/>
      <c r="CMF35" s="36"/>
      <c r="CMI35" s="36"/>
      <c r="CMJ35" s="36"/>
      <c r="CMM35" s="36"/>
      <c r="CMN35" s="36"/>
      <c r="CMQ35" s="36"/>
      <c r="CMR35" s="36"/>
      <c r="CMU35" s="36"/>
      <c r="CMV35" s="36"/>
      <c r="CMY35" s="36"/>
      <c r="CMZ35" s="36"/>
      <c r="CNC35" s="36"/>
      <c r="CND35" s="36"/>
      <c r="CNG35" s="36"/>
      <c r="CNH35" s="36"/>
      <c r="CNK35" s="36"/>
      <c r="CNL35" s="36"/>
      <c r="CNO35" s="36"/>
      <c r="CNP35" s="36"/>
      <c r="CNS35" s="36"/>
      <c r="CNT35" s="36"/>
      <c r="CNW35" s="36"/>
      <c r="CNX35" s="36"/>
      <c r="COA35" s="36"/>
      <c r="COB35" s="36"/>
      <c r="COE35" s="36"/>
      <c r="COF35" s="36"/>
      <c r="COI35" s="36"/>
      <c r="COJ35" s="36"/>
      <c r="COM35" s="36"/>
      <c r="CON35" s="36"/>
      <c r="COQ35" s="36"/>
      <c r="COR35" s="36"/>
      <c r="COU35" s="36"/>
      <c r="COV35" s="36"/>
      <c r="COY35" s="36"/>
      <c r="COZ35" s="36"/>
      <c r="CPC35" s="36"/>
      <c r="CPD35" s="36"/>
      <c r="CPG35" s="36"/>
      <c r="CPH35" s="36"/>
      <c r="CPK35" s="36"/>
      <c r="CPL35" s="36"/>
      <c r="CPO35" s="36"/>
      <c r="CPP35" s="36"/>
      <c r="CPS35" s="36"/>
      <c r="CPT35" s="36"/>
      <c r="CPW35" s="36"/>
      <c r="CPX35" s="36"/>
      <c r="CQA35" s="36"/>
      <c r="CQB35" s="36"/>
      <c r="CQE35" s="36"/>
      <c r="CQF35" s="36"/>
      <c r="CQI35" s="36"/>
      <c r="CQJ35" s="36"/>
      <c r="CQM35" s="36"/>
      <c r="CQN35" s="36"/>
      <c r="CQQ35" s="36"/>
      <c r="CQR35" s="36"/>
      <c r="CQU35" s="36"/>
      <c r="CQV35" s="36"/>
      <c r="CQY35" s="36"/>
      <c r="CQZ35" s="36"/>
      <c r="CRC35" s="36"/>
      <c r="CRD35" s="36"/>
      <c r="CRG35" s="36"/>
      <c r="CRH35" s="36"/>
      <c r="CRK35" s="36"/>
      <c r="CRL35" s="36"/>
      <c r="CRO35" s="36"/>
      <c r="CRP35" s="36"/>
      <c r="CRS35" s="36"/>
      <c r="CRT35" s="36"/>
      <c r="CRW35" s="36"/>
      <c r="CRX35" s="36"/>
      <c r="CSA35" s="36"/>
      <c r="CSB35" s="36"/>
      <c r="CSE35" s="36"/>
      <c r="CSF35" s="36"/>
      <c r="CSI35" s="36"/>
      <c r="CSJ35" s="36"/>
      <c r="CSM35" s="36"/>
      <c r="CSN35" s="36"/>
      <c r="CSQ35" s="36"/>
      <c r="CSR35" s="36"/>
      <c r="CSU35" s="36"/>
      <c r="CSV35" s="36"/>
      <c r="CSY35" s="36"/>
      <c r="CSZ35" s="36"/>
      <c r="CTC35" s="36"/>
      <c r="CTD35" s="36"/>
      <c r="CTG35" s="36"/>
      <c r="CTH35" s="36"/>
      <c r="CTK35" s="36"/>
      <c r="CTL35" s="36"/>
      <c r="CTO35" s="36"/>
      <c r="CTP35" s="36"/>
      <c r="CTS35" s="36"/>
      <c r="CTT35" s="36"/>
      <c r="CTW35" s="36"/>
      <c r="CTX35" s="36"/>
      <c r="CUA35" s="36"/>
      <c r="CUB35" s="36"/>
      <c r="CUE35" s="36"/>
      <c r="CUF35" s="36"/>
      <c r="CUI35" s="36"/>
      <c r="CUJ35" s="36"/>
      <c r="CUM35" s="36"/>
      <c r="CUN35" s="36"/>
      <c r="CUQ35" s="36"/>
      <c r="CUR35" s="36"/>
      <c r="CUU35" s="36"/>
      <c r="CUV35" s="36"/>
      <c r="CUY35" s="36"/>
      <c r="CUZ35" s="36"/>
      <c r="CVC35" s="36"/>
      <c r="CVD35" s="36"/>
      <c r="CVG35" s="36"/>
      <c r="CVH35" s="36"/>
      <c r="CVK35" s="36"/>
      <c r="CVL35" s="36"/>
      <c r="CVO35" s="36"/>
      <c r="CVP35" s="36"/>
      <c r="CVS35" s="36"/>
      <c r="CVT35" s="36"/>
      <c r="CVW35" s="36"/>
      <c r="CVX35" s="36"/>
      <c r="CWA35" s="36"/>
      <c r="CWB35" s="36"/>
      <c r="CWE35" s="36"/>
      <c r="CWF35" s="36"/>
      <c r="CWI35" s="36"/>
      <c r="CWJ35" s="36"/>
      <c r="CWM35" s="36"/>
      <c r="CWN35" s="36"/>
      <c r="CWQ35" s="36"/>
      <c r="CWR35" s="36"/>
      <c r="CWU35" s="36"/>
      <c r="CWV35" s="36"/>
      <c r="CWY35" s="36"/>
      <c r="CWZ35" s="36"/>
      <c r="CXC35" s="36"/>
      <c r="CXD35" s="36"/>
      <c r="CXG35" s="36"/>
      <c r="CXH35" s="36"/>
      <c r="CXK35" s="36"/>
      <c r="CXL35" s="36"/>
      <c r="CXO35" s="36"/>
      <c r="CXP35" s="36"/>
      <c r="CXS35" s="36"/>
      <c r="CXT35" s="36"/>
      <c r="CXW35" s="36"/>
      <c r="CXX35" s="36"/>
      <c r="CYA35" s="36"/>
      <c r="CYB35" s="36"/>
      <c r="CYE35" s="36"/>
      <c r="CYF35" s="36"/>
      <c r="CYI35" s="36"/>
      <c r="CYJ35" s="36"/>
      <c r="CYM35" s="36"/>
      <c r="CYN35" s="36"/>
      <c r="CYQ35" s="36"/>
      <c r="CYR35" s="36"/>
      <c r="CYU35" s="36"/>
      <c r="CYV35" s="36"/>
      <c r="CYY35" s="36"/>
      <c r="CYZ35" s="36"/>
      <c r="CZC35" s="36"/>
      <c r="CZD35" s="36"/>
      <c r="CZG35" s="36"/>
      <c r="CZH35" s="36"/>
      <c r="CZK35" s="36"/>
      <c r="CZL35" s="36"/>
      <c r="CZO35" s="36"/>
      <c r="CZP35" s="36"/>
      <c r="CZS35" s="36"/>
      <c r="CZT35" s="36"/>
      <c r="CZW35" s="36"/>
      <c r="CZX35" s="36"/>
      <c r="DAA35" s="36"/>
      <c r="DAB35" s="36"/>
      <c r="DAE35" s="36"/>
      <c r="DAF35" s="36"/>
      <c r="DAI35" s="36"/>
      <c r="DAJ35" s="36"/>
      <c r="DAM35" s="36"/>
      <c r="DAN35" s="36"/>
      <c r="DAQ35" s="36"/>
      <c r="DAR35" s="36"/>
      <c r="DAU35" s="36"/>
      <c r="DAV35" s="36"/>
      <c r="DAY35" s="36"/>
      <c r="DAZ35" s="36"/>
      <c r="DBC35" s="36"/>
      <c r="DBD35" s="36"/>
      <c r="DBG35" s="36"/>
      <c r="DBH35" s="36"/>
      <c r="DBK35" s="36"/>
      <c r="DBL35" s="36"/>
      <c r="DBO35" s="36"/>
      <c r="DBP35" s="36"/>
      <c r="DBS35" s="36"/>
      <c r="DBT35" s="36"/>
      <c r="DBW35" s="36"/>
      <c r="DBX35" s="36"/>
      <c r="DCA35" s="36"/>
      <c r="DCB35" s="36"/>
      <c r="DCE35" s="36"/>
      <c r="DCF35" s="36"/>
      <c r="DCI35" s="36"/>
      <c r="DCJ35" s="36"/>
      <c r="DCM35" s="36"/>
      <c r="DCN35" s="36"/>
      <c r="DCQ35" s="36"/>
      <c r="DCR35" s="36"/>
      <c r="DCU35" s="36"/>
      <c r="DCV35" s="36"/>
      <c r="DCY35" s="36"/>
      <c r="DCZ35" s="36"/>
      <c r="DDC35" s="36"/>
      <c r="DDD35" s="36"/>
      <c r="DDG35" s="36"/>
      <c r="DDH35" s="36"/>
      <c r="DDK35" s="36"/>
      <c r="DDL35" s="36"/>
      <c r="DDO35" s="36"/>
      <c r="DDP35" s="36"/>
      <c r="DDS35" s="36"/>
      <c r="DDT35" s="36"/>
      <c r="DDW35" s="36"/>
      <c r="DDX35" s="36"/>
      <c r="DEA35" s="36"/>
      <c r="DEB35" s="36"/>
      <c r="DEE35" s="36"/>
      <c r="DEF35" s="36"/>
      <c r="DEI35" s="36"/>
      <c r="DEJ35" s="36"/>
      <c r="DEM35" s="36"/>
      <c r="DEN35" s="36"/>
      <c r="DEQ35" s="36"/>
      <c r="DER35" s="36"/>
      <c r="DEU35" s="36"/>
      <c r="DEV35" s="36"/>
      <c r="DEY35" s="36"/>
      <c r="DEZ35" s="36"/>
      <c r="DFC35" s="36"/>
      <c r="DFD35" s="36"/>
      <c r="DFG35" s="36"/>
      <c r="DFH35" s="36"/>
      <c r="DFK35" s="36"/>
      <c r="DFL35" s="36"/>
      <c r="DFO35" s="36"/>
      <c r="DFP35" s="36"/>
      <c r="DFS35" s="36"/>
      <c r="DFT35" s="36"/>
      <c r="DFW35" s="36"/>
      <c r="DFX35" s="36"/>
      <c r="DGA35" s="36"/>
      <c r="DGB35" s="36"/>
      <c r="DGE35" s="36"/>
      <c r="DGF35" s="36"/>
      <c r="DGI35" s="36"/>
      <c r="DGJ35" s="36"/>
      <c r="DGM35" s="36"/>
      <c r="DGN35" s="36"/>
      <c r="DGQ35" s="36"/>
      <c r="DGR35" s="36"/>
      <c r="DGU35" s="36"/>
      <c r="DGV35" s="36"/>
      <c r="DGY35" s="36"/>
      <c r="DGZ35" s="36"/>
      <c r="DHC35" s="36"/>
      <c r="DHD35" s="36"/>
      <c r="DHG35" s="36"/>
      <c r="DHH35" s="36"/>
      <c r="DHK35" s="36"/>
      <c r="DHL35" s="36"/>
      <c r="DHO35" s="36"/>
      <c r="DHP35" s="36"/>
      <c r="DHS35" s="36"/>
      <c r="DHT35" s="36"/>
      <c r="DHW35" s="36"/>
      <c r="DHX35" s="36"/>
      <c r="DIA35" s="36"/>
      <c r="DIB35" s="36"/>
      <c r="DIE35" s="36"/>
      <c r="DIF35" s="36"/>
      <c r="DII35" s="36"/>
      <c r="DIJ35" s="36"/>
      <c r="DIM35" s="36"/>
      <c r="DIN35" s="36"/>
      <c r="DIQ35" s="36"/>
      <c r="DIR35" s="36"/>
      <c r="DIU35" s="36"/>
      <c r="DIV35" s="36"/>
      <c r="DIY35" s="36"/>
      <c r="DIZ35" s="36"/>
      <c r="DJC35" s="36"/>
      <c r="DJD35" s="36"/>
      <c r="DJG35" s="36"/>
      <c r="DJH35" s="36"/>
      <c r="DJK35" s="36"/>
      <c r="DJL35" s="36"/>
      <c r="DJO35" s="36"/>
      <c r="DJP35" s="36"/>
      <c r="DJS35" s="36"/>
      <c r="DJT35" s="36"/>
      <c r="DJW35" s="36"/>
      <c r="DJX35" s="36"/>
      <c r="DKA35" s="36"/>
      <c r="DKB35" s="36"/>
      <c r="DKE35" s="36"/>
      <c r="DKF35" s="36"/>
      <c r="DKI35" s="36"/>
      <c r="DKJ35" s="36"/>
      <c r="DKM35" s="36"/>
      <c r="DKN35" s="36"/>
      <c r="DKQ35" s="36"/>
      <c r="DKR35" s="36"/>
      <c r="DKU35" s="36"/>
      <c r="DKV35" s="36"/>
      <c r="DKY35" s="36"/>
      <c r="DKZ35" s="36"/>
      <c r="DLC35" s="36"/>
      <c r="DLD35" s="36"/>
      <c r="DLG35" s="36"/>
      <c r="DLH35" s="36"/>
      <c r="DLK35" s="36"/>
      <c r="DLL35" s="36"/>
      <c r="DLO35" s="36"/>
      <c r="DLP35" s="36"/>
      <c r="DLS35" s="36"/>
      <c r="DLT35" s="36"/>
      <c r="DLW35" s="36"/>
      <c r="DLX35" s="36"/>
      <c r="DMA35" s="36"/>
      <c r="DMB35" s="36"/>
      <c r="DME35" s="36"/>
      <c r="DMF35" s="36"/>
      <c r="DMI35" s="36"/>
      <c r="DMJ35" s="36"/>
      <c r="DMM35" s="36"/>
      <c r="DMN35" s="36"/>
      <c r="DMQ35" s="36"/>
      <c r="DMR35" s="36"/>
      <c r="DMU35" s="36"/>
      <c r="DMV35" s="36"/>
      <c r="DMY35" s="36"/>
      <c r="DMZ35" s="36"/>
      <c r="DNC35" s="36"/>
      <c r="DND35" s="36"/>
      <c r="DNG35" s="36"/>
      <c r="DNH35" s="36"/>
      <c r="DNK35" s="36"/>
      <c r="DNL35" s="36"/>
      <c r="DNO35" s="36"/>
      <c r="DNP35" s="36"/>
      <c r="DNS35" s="36"/>
      <c r="DNT35" s="36"/>
      <c r="DNW35" s="36"/>
      <c r="DNX35" s="36"/>
      <c r="DOA35" s="36"/>
      <c r="DOB35" s="36"/>
      <c r="DOE35" s="36"/>
      <c r="DOF35" s="36"/>
      <c r="DOI35" s="36"/>
      <c r="DOJ35" s="36"/>
      <c r="DOM35" s="36"/>
      <c r="DON35" s="36"/>
      <c r="DOQ35" s="36"/>
      <c r="DOR35" s="36"/>
      <c r="DOU35" s="36"/>
      <c r="DOV35" s="36"/>
      <c r="DOY35" s="36"/>
      <c r="DOZ35" s="36"/>
      <c r="DPC35" s="36"/>
      <c r="DPD35" s="36"/>
      <c r="DPG35" s="36"/>
      <c r="DPH35" s="36"/>
      <c r="DPK35" s="36"/>
      <c r="DPL35" s="36"/>
      <c r="DPO35" s="36"/>
      <c r="DPP35" s="36"/>
      <c r="DPS35" s="36"/>
      <c r="DPT35" s="36"/>
      <c r="DPW35" s="36"/>
      <c r="DPX35" s="36"/>
      <c r="DQA35" s="36"/>
      <c r="DQB35" s="36"/>
      <c r="DQE35" s="36"/>
      <c r="DQF35" s="36"/>
      <c r="DQI35" s="36"/>
      <c r="DQJ35" s="36"/>
      <c r="DQM35" s="36"/>
      <c r="DQN35" s="36"/>
      <c r="DQQ35" s="36"/>
      <c r="DQR35" s="36"/>
      <c r="DQU35" s="36"/>
      <c r="DQV35" s="36"/>
      <c r="DQY35" s="36"/>
      <c r="DQZ35" s="36"/>
      <c r="DRC35" s="36"/>
      <c r="DRD35" s="36"/>
      <c r="DRG35" s="36"/>
      <c r="DRH35" s="36"/>
      <c r="DRK35" s="36"/>
      <c r="DRL35" s="36"/>
      <c r="DRO35" s="36"/>
      <c r="DRP35" s="36"/>
      <c r="DRS35" s="36"/>
      <c r="DRT35" s="36"/>
      <c r="DRW35" s="36"/>
      <c r="DRX35" s="36"/>
      <c r="DSA35" s="36"/>
      <c r="DSB35" s="36"/>
      <c r="DSE35" s="36"/>
      <c r="DSF35" s="36"/>
      <c r="DSI35" s="36"/>
      <c r="DSJ35" s="36"/>
      <c r="DSM35" s="36"/>
      <c r="DSN35" s="36"/>
      <c r="DSQ35" s="36"/>
      <c r="DSR35" s="36"/>
      <c r="DSU35" s="36"/>
      <c r="DSV35" s="36"/>
      <c r="DSY35" s="36"/>
      <c r="DSZ35" s="36"/>
      <c r="DTC35" s="36"/>
      <c r="DTD35" s="36"/>
      <c r="DTG35" s="36"/>
      <c r="DTH35" s="36"/>
      <c r="DTK35" s="36"/>
      <c r="DTL35" s="36"/>
      <c r="DTO35" s="36"/>
      <c r="DTP35" s="36"/>
      <c r="DTS35" s="36"/>
      <c r="DTT35" s="36"/>
      <c r="DTW35" s="36"/>
      <c r="DTX35" s="36"/>
      <c r="DUA35" s="36"/>
      <c r="DUB35" s="36"/>
      <c r="DUE35" s="36"/>
      <c r="DUF35" s="36"/>
      <c r="DUI35" s="36"/>
      <c r="DUJ35" s="36"/>
      <c r="DUM35" s="36"/>
      <c r="DUN35" s="36"/>
      <c r="DUQ35" s="36"/>
      <c r="DUR35" s="36"/>
      <c r="DUU35" s="36"/>
      <c r="DUV35" s="36"/>
      <c r="DUY35" s="36"/>
      <c r="DUZ35" s="36"/>
      <c r="DVC35" s="36"/>
      <c r="DVD35" s="36"/>
      <c r="DVG35" s="36"/>
      <c r="DVH35" s="36"/>
      <c r="DVK35" s="36"/>
      <c r="DVL35" s="36"/>
      <c r="DVO35" s="36"/>
      <c r="DVP35" s="36"/>
      <c r="DVS35" s="36"/>
      <c r="DVT35" s="36"/>
      <c r="DVW35" s="36"/>
      <c r="DVX35" s="36"/>
      <c r="DWA35" s="36"/>
      <c r="DWB35" s="36"/>
      <c r="DWE35" s="36"/>
      <c r="DWF35" s="36"/>
      <c r="DWI35" s="36"/>
      <c r="DWJ35" s="36"/>
      <c r="DWM35" s="36"/>
      <c r="DWN35" s="36"/>
      <c r="DWQ35" s="36"/>
      <c r="DWR35" s="36"/>
      <c r="DWU35" s="36"/>
      <c r="DWV35" s="36"/>
      <c r="DWY35" s="36"/>
      <c r="DWZ35" s="36"/>
      <c r="DXC35" s="36"/>
      <c r="DXD35" s="36"/>
      <c r="DXG35" s="36"/>
      <c r="DXH35" s="36"/>
      <c r="DXK35" s="36"/>
      <c r="DXL35" s="36"/>
      <c r="DXO35" s="36"/>
      <c r="DXP35" s="36"/>
      <c r="DXS35" s="36"/>
      <c r="DXT35" s="36"/>
      <c r="DXW35" s="36"/>
      <c r="DXX35" s="36"/>
      <c r="DYA35" s="36"/>
      <c r="DYB35" s="36"/>
      <c r="DYE35" s="36"/>
      <c r="DYF35" s="36"/>
      <c r="DYI35" s="36"/>
      <c r="DYJ35" s="36"/>
      <c r="DYM35" s="36"/>
      <c r="DYN35" s="36"/>
      <c r="DYQ35" s="36"/>
      <c r="DYR35" s="36"/>
      <c r="DYU35" s="36"/>
      <c r="DYV35" s="36"/>
      <c r="DYY35" s="36"/>
      <c r="DYZ35" s="36"/>
      <c r="DZC35" s="36"/>
      <c r="DZD35" s="36"/>
      <c r="DZG35" s="36"/>
      <c r="DZH35" s="36"/>
      <c r="DZK35" s="36"/>
      <c r="DZL35" s="36"/>
      <c r="DZO35" s="36"/>
      <c r="DZP35" s="36"/>
      <c r="DZS35" s="36"/>
      <c r="DZT35" s="36"/>
      <c r="DZW35" s="36"/>
      <c r="DZX35" s="36"/>
      <c r="EAA35" s="36"/>
      <c r="EAB35" s="36"/>
      <c r="EAE35" s="36"/>
      <c r="EAF35" s="36"/>
      <c r="EAI35" s="36"/>
      <c r="EAJ35" s="36"/>
      <c r="EAM35" s="36"/>
      <c r="EAN35" s="36"/>
      <c r="EAQ35" s="36"/>
      <c r="EAR35" s="36"/>
      <c r="EAU35" s="36"/>
      <c r="EAV35" s="36"/>
      <c r="EAY35" s="36"/>
      <c r="EAZ35" s="36"/>
      <c r="EBC35" s="36"/>
      <c r="EBD35" s="36"/>
      <c r="EBG35" s="36"/>
      <c r="EBH35" s="36"/>
      <c r="EBK35" s="36"/>
      <c r="EBL35" s="36"/>
      <c r="EBO35" s="36"/>
      <c r="EBP35" s="36"/>
      <c r="EBS35" s="36"/>
      <c r="EBT35" s="36"/>
      <c r="EBW35" s="36"/>
      <c r="EBX35" s="36"/>
      <c r="ECA35" s="36"/>
      <c r="ECB35" s="36"/>
      <c r="ECE35" s="36"/>
      <c r="ECF35" s="36"/>
      <c r="ECI35" s="36"/>
      <c r="ECJ35" s="36"/>
      <c r="ECM35" s="36"/>
      <c r="ECN35" s="36"/>
      <c r="ECQ35" s="36"/>
      <c r="ECR35" s="36"/>
      <c r="ECU35" s="36"/>
      <c r="ECV35" s="36"/>
      <c r="ECY35" s="36"/>
      <c r="ECZ35" s="36"/>
      <c r="EDC35" s="36"/>
      <c r="EDD35" s="36"/>
      <c r="EDG35" s="36"/>
      <c r="EDH35" s="36"/>
      <c r="EDK35" s="36"/>
      <c r="EDL35" s="36"/>
      <c r="EDO35" s="36"/>
      <c r="EDP35" s="36"/>
      <c r="EDS35" s="36"/>
      <c r="EDT35" s="36"/>
      <c r="EDW35" s="36"/>
      <c r="EDX35" s="36"/>
      <c r="EEA35" s="36"/>
      <c r="EEB35" s="36"/>
      <c r="EEE35" s="36"/>
      <c r="EEF35" s="36"/>
      <c r="EEI35" s="36"/>
      <c r="EEJ35" s="36"/>
      <c r="EEM35" s="36"/>
      <c r="EEN35" s="36"/>
      <c r="EEQ35" s="36"/>
      <c r="EER35" s="36"/>
      <c r="EEU35" s="36"/>
      <c r="EEV35" s="36"/>
      <c r="EEY35" s="36"/>
      <c r="EEZ35" s="36"/>
      <c r="EFC35" s="36"/>
      <c r="EFD35" s="36"/>
      <c r="EFG35" s="36"/>
      <c r="EFH35" s="36"/>
      <c r="EFK35" s="36"/>
      <c r="EFL35" s="36"/>
      <c r="EFO35" s="36"/>
      <c r="EFP35" s="36"/>
      <c r="EFS35" s="36"/>
      <c r="EFT35" s="36"/>
      <c r="EFW35" s="36"/>
      <c r="EFX35" s="36"/>
      <c r="EGA35" s="36"/>
      <c r="EGB35" s="36"/>
      <c r="EGE35" s="36"/>
      <c r="EGF35" s="36"/>
      <c r="EGI35" s="36"/>
      <c r="EGJ35" s="36"/>
      <c r="EGM35" s="36"/>
      <c r="EGN35" s="36"/>
      <c r="EGQ35" s="36"/>
      <c r="EGR35" s="36"/>
      <c r="EGU35" s="36"/>
      <c r="EGV35" s="36"/>
      <c r="EGY35" s="36"/>
      <c r="EGZ35" s="36"/>
      <c r="EHC35" s="36"/>
      <c r="EHD35" s="36"/>
      <c r="EHG35" s="36"/>
      <c r="EHH35" s="36"/>
      <c r="EHK35" s="36"/>
      <c r="EHL35" s="36"/>
      <c r="EHO35" s="36"/>
      <c r="EHP35" s="36"/>
      <c r="EHS35" s="36"/>
      <c r="EHT35" s="36"/>
      <c r="EHW35" s="36"/>
      <c r="EHX35" s="36"/>
      <c r="EIA35" s="36"/>
      <c r="EIB35" s="36"/>
      <c r="EIE35" s="36"/>
      <c r="EIF35" s="36"/>
      <c r="EII35" s="36"/>
      <c r="EIJ35" s="36"/>
      <c r="EIM35" s="36"/>
      <c r="EIN35" s="36"/>
      <c r="EIQ35" s="36"/>
      <c r="EIR35" s="36"/>
      <c r="EIU35" s="36"/>
      <c r="EIV35" s="36"/>
      <c r="EIY35" s="36"/>
      <c r="EIZ35" s="36"/>
      <c r="EJC35" s="36"/>
      <c r="EJD35" s="36"/>
      <c r="EJG35" s="36"/>
      <c r="EJH35" s="36"/>
      <c r="EJK35" s="36"/>
      <c r="EJL35" s="36"/>
      <c r="EJO35" s="36"/>
      <c r="EJP35" s="36"/>
      <c r="EJS35" s="36"/>
      <c r="EJT35" s="36"/>
      <c r="EJW35" s="36"/>
      <c r="EJX35" s="36"/>
      <c r="EKA35" s="36"/>
      <c r="EKB35" s="36"/>
      <c r="EKE35" s="36"/>
      <c r="EKF35" s="36"/>
      <c r="EKI35" s="36"/>
      <c r="EKJ35" s="36"/>
      <c r="EKM35" s="36"/>
      <c r="EKN35" s="36"/>
      <c r="EKQ35" s="36"/>
      <c r="EKR35" s="36"/>
      <c r="EKU35" s="36"/>
      <c r="EKV35" s="36"/>
      <c r="EKY35" s="36"/>
      <c r="EKZ35" s="36"/>
      <c r="ELC35" s="36"/>
      <c r="ELD35" s="36"/>
      <c r="ELG35" s="36"/>
      <c r="ELH35" s="36"/>
      <c r="ELK35" s="36"/>
      <c r="ELL35" s="36"/>
      <c r="ELO35" s="36"/>
      <c r="ELP35" s="36"/>
      <c r="ELS35" s="36"/>
      <c r="ELT35" s="36"/>
      <c r="ELW35" s="36"/>
      <c r="ELX35" s="36"/>
      <c r="EMA35" s="36"/>
      <c r="EMB35" s="36"/>
      <c r="EME35" s="36"/>
      <c r="EMF35" s="36"/>
      <c r="EMI35" s="36"/>
      <c r="EMJ35" s="36"/>
      <c r="EMM35" s="36"/>
      <c r="EMN35" s="36"/>
      <c r="EMQ35" s="36"/>
      <c r="EMR35" s="36"/>
      <c r="EMU35" s="36"/>
      <c r="EMV35" s="36"/>
      <c r="EMY35" s="36"/>
      <c r="EMZ35" s="36"/>
      <c r="ENC35" s="36"/>
      <c r="END35" s="36"/>
      <c r="ENG35" s="36"/>
      <c r="ENH35" s="36"/>
      <c r="ENK35" s="36"/>
      <c r="ENL35" s="36"/>
      <c r="ENO35" s="36"/>
      <c r="ENP35" s="36"/>
      <c r="ENS35" s="36"/>
      <c r="ENT35" s="36"/>
      <c r="ENW35" s="36"/>
      <c r="ENX35" s="36"/>
      <c r="EOA35" s="36"/>
      <c r="EOB35" s="36"/>
      <c r="EOE35" s="36"/>
      <c r="EOF35" s="36"/>
      <c r="EOI35" s="36"/>
      <c r="EOJ35" s="36"/>
      <c r="EOM35" s="36"/>
      <c r="EON35" s="36"/>
      <c r="EOQ35" s="36"/>
      <c r="EOR35" s="36"/>
      <c r="EOU35" s="36"/>
      <c r="EOV35" s="36"/>
      <c r="EOY35" s="36"/>
      <c r="EOZ35" s="36"/>
      <c r="EPC35" s="36"/>
      <c r="EPD35" s="36"/>
      <c r="EPG35" s="36"/>
      <c r="EPH35" s="36"/>
      <c r="EPK35" s="36"/>
      <c r="EPL35" s="36"/>
      <c r="EPO35" s="36"/>
      <c r="EPP35" s="36"/>
      <c r="EPS35" s="36"/>
      <c r="EPT35" s="36"/>
      <c r="EPW35" s="36"/>
      <c r="EPX35" s="36"/>
      <c r="EQA35" s="36"/>
      <c r="EQB35" s="36"/>
      <c r="EQE35" s="36"/>
      <c r="EQF35" s="36"/>
      <c r="EQI35" s="36"/>
      <c r="EQJ35" s="36"/>
      <c r="EQM35" s="36"/>
      <c r="EQN35" s="36"/>
      <c r="EQQ35" s="36"/>
      <c r="EQR35" s="36"/>
      <c r="EQU35" s="36"/>
      <c r="EQV35" s="36"/>
      <c r="EQY35" s="36"/>
      <c r="EQZ35" s="36"/>
      <c r="ERC35" s="36"/>
      <c r="ERD35" s="36"/>
      <c r="ERG35" s="36"/>
      <c r="ERH35" s="36"/>
      <c r="ERK35" s="36"/>
      <c r="ERL35" s="36"/>
      <c r="ERO35" s="36"/>
      <c r="ERP35" s="36"/>
      <c r="ERS35" s="36"/>
      <c r="ERT35" s="36"/>
      <c r="ERW35" s="36"/>
      <c r="ERX35" s="36"/>
      <c r="ESA35" s="36"/>
      <c r="ESB35" s="36"/>
      <c r="ESE35" s="36"/>
      <c r="ESF35" s="36"/>
      <c r="ESI35" s="36"/>
      <c r="ESJ35" s="36"/>
      <c r="ESM35" s="36"/>
      <c r="ESN35" s="36"/>
      <c r="ESQ35" s="36"/>
      <c r="ESR35" s="36"/>
      <c r="ESU35" s="36"/>
      <c r="ESV35" s="36"/>
      <c r="ESY35" s="36"/>
      <c r="ESZ35" s="36"/>
      <c r="ETC35" s="36"/>
      <c r="ETD35" s="36"/>
      <c r="ETG35" s="36"/>
      <c r="ETH35" s="36"/>
      <c r="ETK35" s="36"/>
      <c r="ETL35" s="36"/>
      <c r="ETO35" s="36"/>
      <c r="ETP35" s="36"/>
      <c r="ETS35" s="36"/>
      <c r="ETT35" s="36"/>
      <c r="ETW35" s="36"/>
      <c r="ETX35" s="36"/>
      <c r="EUA35" s="36"/>
      <c r="EUB35" s="36"/>
      <c r="EUE35" s="36"/>
      <c r="EUF35" s="36"/>
      <c r="EUI35" s="36"/>
      <c r="EUJ35" s="36"/>
      <c r="EUM35" s="36"/>
      <c r="EUN35" s="36"/>
      <c r="EUQ35" s="36"/>
      <c r="EUR35" s="36"/>
      <c r="EUU35" s="36"/>
      <c r="EUV35" s="36"/>
      <c r="EUY35" s="36"/>
      <c r="EUZ35" s="36"/>
      <c r="EVC35" s="36"/>
      <c r="EVD35" s="36"/>
      <c r="EVG35" s="36"/>
      <c r="EVH35" s="36"/>
      <c r="EVK35" s="36"/>
      <c r="EVL35" s="36"/>
      <c r="EVO35" s="36"/>
      <c r="EVP35" s="36"/>
      <c r="EVS35" s="36"/>
      <c r="EVT35" s="36"/>
      <c r="EVW35" s="36"/>
      <c r="EVX35" s="36"/>
      <c r="EWA35" s="36"/>
      <c r="EWB35" s="36"/>
      <c r="EWE35" s="36"/>
      <c r="EWF35" s="36"/>
      <c r="EWI35" s="36"/>
      <c r="EWJ35" s="36"/>
      <c r="EWM35" s="36"/>
      <c r="EWN35" s="36"/>
      <c r="EWQ35" s="36"/>
      <c r="EWR35" s="36"/>
      <c r="EWU35" s="36"/>
      <c r="EWV35" s="36"/>
      <c r="EWY35" s="36"/>
      <c r="EWZ35" s="36"/>
      <c r="EXC35" s="36"/>
      <c r="EXD35" s="36"/>
      <c r="EXG35" s="36"/>
      <c r="EXH35" s="36"/>
      <c r="EXK35" s="36"/>
      <c r="EXL35" s="36"/>
      <c r="EXO35" s="36"/>
      <c r="EXP35" s="36"/>
      <c r="EXS35" s="36"/>
      <c r="EXT35" s="36"/>
      <c r="EXW35" s="36"/>
      <c r="EXX35" s="36"/>
      <c r="EYA35" s="36"/>
      <c r="EYB35" s="36"/>
      <c r="EYE35" s="36"/>
      <c r="EYF35" s="36"/>
      <c r="EYI35" s="36"/>
      <c r="EYJ35" s="36"/>
      <c r="EYM35" s="36"/>
      <c r="EYN35" s="36"/>
      <c r="EYQ35" s="36"/>
      <c r="EYR35" s="36"/>
      <c r="EYU35" s="36"/>
      <c r="EYV35" s="36"/>
      <c r="EYY35" s="36"/>
      <c r="EYZ35" s="36"/>
      <c r="EZC35" s="36"/>
      <c r="EZD35" s="36"/>
      <c r="EZG35" s="36"/>
      <c r="EZH35" s="36"/>
      <c r="EZK35" s="36"/>
      <c r="EZL35" s="36"/>
      <c r="EZO35" s="36"/>
      <c r="EZP35" s="36"/>
      <c r="EZS35" s="36"/>
      <c r="EZT35" s="36"/>
      <c r="EZW35" s="36"/>
      <c r="EZX35" s="36"/>
      <c r="FAA35" s="36"/>
      <c r="FAB35" s="36"/>
      <c r="FAE35" s="36"/>
      <c r="FAF35" s="36"/>
      <c r="FAI35" s="36"/>
      <c r="FAJ35" s="36"/>
      <c r="FAM35" s="36"/>
      <c r="FAN35" s="36"/>
      <c r="FAQ35" s="36"/>
      <c r="FAR35" s="36"/>
      <c r="FAU35" s="36"/>
      <c r="FAV35" s="36"/>
      <c r="FAY35" s="36"/>
      <c r="FAZ35" s="36"/>
      <c r="FBC35" s="36"/>
      <c r="FBD35" s="36"/>
      <c r="FBG35" s="36"/>
      <c r="FBH35" s="36"/>
      <c r="FBK35" s="36"/>
      <c r="FBL35" s="36"/>
      <c r="FBO35" s="36"/>
      <c r="FBP35" s="36"/>
      <c r="FBS35" s="36"/>
      <c r="FBT35" s="36"/>
      <c r="FBW35" s="36"/>
      <c r="FBX35" s="36"/>
      <c r="FCA35" s="36"/>
      <c r="FCB35" s="36"/>
      <c r="FCE35" s="36"/>
      <c r="FCF35" s="36"/>
      <c r="FCI35" s="36"/>
      <c r="FCJ35" s="36"/>
      <c r="FCM35" s="36"/>
      <c r="FCN35" s="36"/>
      <c r="FCQ35" s="36"/>
      <c r="FCR35" s="36"/>
      <c r="FCU35" s="36"/>
      <c r="FCV35" s="36"/>
      <c r="FCY35" s="36"/>
      <c r="FCZ35" s="36"/>
      <c r="FDC35" s="36"/>
      <c r="FDD35" s="36"/>
      <c r="FDG35" s="36"/>
      <c r="FDH35" s="36"/>
      <c r="FDK35" s="36"/>
      <c r="FDL35" s="36"/>
      <c r="FDO35" s="36"/>
      <c r="FDP35" s="36"/>
      <c r="FDS35" s="36"/>
      <c r="FDT35" s="36"/>
      <c r="FDW35" s="36"/>
      <c r="FDX35" s="36"/>
      <c r="FEA35" s="36"/>
      <c r="FEB35" s="36"/>
      <c r="FEE35" s="36"/>
      <c r="FEF35" s="36"/>
      <c r="FEI35" s="36"/>
      <c r="FEJ35" s="36"/>
      <c r="FEM35" s="36"/>
      <c r="FEN35" s="36"/>
      <c r="FEQ35" s="36"/>
      <c r="FER35" s="36"/>
      <c r="FEU35" s="36"/>
      <c r="FEV35" s="36"/>
      <c r="FEY35" s="36"/>
      <c r="FEZ35" s="36"/>
      <c r="FFC35" s="36"/>
      <c r="FFD35" s="36"/>
      <c r="FFG35" s="36"/>
      <c r="FFH35" s="36"/>
      <c r="FFK35" s="36"/>
      <c r="FFL35" s="36"/>
      <c r="FFO35" s="36"/>
      <c r="FFP35" s="36"/>
      <c r="FFS35" s="36"/>
      <c r="FFT35" s="36"/>
      <c r="FFW35" s="36"/>
      <c r="FFX35" s="36"/>
      <c r="FGA35" s="36"/>
      <c r="FGB35" s="36"/>
      <c r="FGE35" s="36"/>
      <c r="FGF35" s="36"/>
      <c r="FGI35" s="36"/>
      <c r="FGJ35" s="36"/>
      <c r="FGM35" s="36"/>
      <c r="FGN35" s="36"/>
      <c r="FGQ35" s="36"/>
      <c r="FGR35" s="36"/>
      <c r="FGU35" s="36"/>
      <c r="FGV35" s="36"/>
      <c r="FGY35" s="36"/>
      <c r="FGZ35" s="36"/>
      <c r="FHC35" s="36"/>
      <c r="FHD35" s="36"/>
      <c r="FHG35" s="36"/>
      <c r="FHH35" s="36"/>
      <c r="FHK35" s="36"/>
      <c r="FHL35" s="36"/>
      <c r="FHO35" s="36"/>
      <c r="FHP35" s="36"/>
      <c r="FHS35" s="36"/>
      <c r="FHT35" s="36"/>
      <c r="FHW35" s="36"/>
      <c r="FHX35" s="36"/>
      <c r="FIA35" s="36"/>
      <c r="FIB35" s="36"/>
      <c r="FIE35" s="36"/>
      <c r="FIF35" s="36"/>
      <c r="FII35" s="36"/>
      <c r="FIJ35" s="36"/>
      <c r="FIM35" s="36"/>
      <c r="FIN35" s="36"/>
      <c r="FIQ35" s="36"/>
      <c r="FIR35" s="36"/>
      <c r="FIU35" s="36"/>
      <c r="FIV35" s="36"/>
      <c r="FIY35" s="36"/>
      <c r="FIZ35" s="36"/>
      <c r="FJC35" s="36"/>
      <c r="FJD35" s="36"/>
      <c r="FJG35" s="36"/>
      <c r="FJH35" s="36"/>
      <c r="FJK35" s="36"/>
      <c r="FJL35" s="36"/>
      <c r="FJO35" s="36"/>
      <c r="FJP35" s="36"/>
      <c r="FJS35" s="36"/>
      <c r="FJT35" s="36"/>
      <c r="FJW35" s="36"/>
      <c r="FJX35" s="36"/>
      <c r="FKA35" s="36"/>
      <c r="FKB35" s="36"/>
      <c r="FKE35" s="36"/>
      <c r="FKF35" s="36"/>
      <c r="FKI35" s="36"/>
      <c r="FKJ35" s="36"/>
      <c r="FKM35" s="36"/>
      <c r="FKN35" s="36"/>
      <c r="FKQ35" s="36"/>
      <c r="FKR35" s="36"/>
      <c r="FKU35" s="36"/>
      <c r="FKV35" s="36"/>
      <c r="FKY35" s="36"/>
      <c r="FKZ35" s="36"/>
      <c r="FLC35" s="36"/>
      <c r="FLD35" s="36"/>
      <c r="FLG35" s="36"/>
      <c r="FLH35" s="36"/>
      <c r="FLK35" s="36"/>
      <c r="FLL35" s="36"/>
      <c r="FLO35" s="36"/>
      <c r="FLP35" s="36"/>
      <c r="FLS35" s="36"/>
      <c r="FLT35" s="36"/>
      <c r="FLW35" s="36"/>
      <c r="FLX35" s="36"/>
      <c r="FMA35" s="36"/>
      <c r="FMB35" s="36"/>
      <c r="FME35" s="36"/>
      <c r="FMF35" s="36"/>
      <c r="FMI35" s="36"/>
      <c r="FMJ35" s="36"/>
      <c r="FMM35" s="36"/>
      <c r="FMN35" s="36"/>
      <c r="FMQ35" s="36"/>
      <c r="FMR35" s="36"/>
      <c r="FMU35" s="36"/>
      <c r="FMV35" s="36"/>
      <c r="FMY35" s="36"/>
      <c r="FMZ35" s="36"/>
      <c r="FNC35" s="36"/>
      <c r="FND35" s="36"/>
      <c r="FNG35" s="36"/>
      <c r="FNH35" s="36"/>
      <c r="FNK35" s="36"/>
      <c r="FNL35" s="36"/>
      <c r="FNO35" s="36"/>
      <c r="FNP35" s="36"/>
      <c r="FNS35" s="36"/>
      <c r="FNT35" s="36"/>
      <c r="FNW35" s="36"/>
      <c r="FNX35" s="36"/>
      <c r="FOA35" s="36"/>
      <c r="FOB35" s="36"/>
      <c r="FOE35" s="36"/>
      <c r="FOF35" s="36"/>
      <c r="FOI35" s="36"/>
      <c r="FOJ35" s="36"/>
      <c r="FOM35" s="36"/>
      <c r="FON35" s="36"/>
      <c r="FOQ35" s="36"/>
      <c r="FOR35" s="36"/>
      <c r="FOU35" s="36"/>
      <c r="FOV35" s="36"/>
      <c r="FOY35" s="36"/>
      <c r="FOZ35" s="36"/>
      <c r="FPC35" s="36"/>
      <c r="FPD35" s="36"/>
      <c r="FPG35" s="36"/>
      <c r="FPH35" s="36"/>
      <c r="FPK35" s="36"/>
      <c r="FPL35" s="36"/>
      <c r="FPO35" s="36"/>
      <c r="FPP35" s="36"/>
      <c r="FPS35" s="36"/>
      <c r="FPT35" s="36"/>
      <c r="FPW35" s="36"/>
      <c r="FPX35" s="36"/>
      <c r="FQA35" s="36"/>
      <c r="FQB35" s="36"/>
      <c r="FQE35" s="36"/>
      <c r="FQF35" s="36"/>
      <c r="FQI35" s="36"/>
      <c r="FQJ35" s="36"/>
      <c r="FQM35" s="36"/>
      <c r="FQN35" s="36"/>
      <c r="FQQ35" s="36"/>
      <c r="FQR35" s="36"/>
      <c r="FQU35" s="36"/>
      <c r="FQV35" s="36"/>
      <c r="FQY35" s="36"/>
      <c r="FQZ35" s="36"/>
      <c r="FRC35" s="36"/>
      <c r="FRD35" s="36"/>
      <c r="FRG35" s="36"/>
      <c r="FRH35" s="36"/>
      <c r="FRK35" s="36"/>
      <c r="FRL35" s="36"/>
      <c r="FRO35" s="36"/>
      <c r="FRP35" s="36"/>
      <c r="FRS35" s="36"/>
      <c r="FRT35" s="36"/>
      <c r="FRW35" s="36"/>
      <c r="FRX35" s="36"/>
      <c r="FSA35" s="36"/>
      <c r="FSB35" s="36"/>
      <c r="FSE35" s="36"/>
      <c r="FSF35" s="36"/>
      <c r="FSI35" s="36"/>
      <c r="FSJ35" s="36"/>
      <c r="FSM35" s="36"/>
      <c r="FSN35" s="36"/>
      <c r="FSQ35" s="36"/>
      <c r="FSR35" s="36"/>
      <c r="FSU35" s="36"/>
      <c r="FSV35" s="36"/>
      <c r="FSY35" s="36"/>
      <c r="FSZ35" s="36"/>
      <c r="FTC35" s="36"/>
      <c r="FTD35" s="36"/>
      <c r="FTG35" s="36"/>
      <c r="FTH35" s="36"/>
      <c r="FTK35" s="36"/>
      <c r="FTL35" s="36"/>
      <c r="FTO35" s="36"/>
      <c r="FTP35" s="36"/>
      <c r="FTS35" s="36"/>
      <c r="FTT35" s="36"/>
      <c r="FTW35" s="36"/>
      <c r="FTX35" s="36"/>
      <c r="FUA35" s="36"/>
      <c r="FUB35" s="36"/>
      <c r="FUE35" s="36"/>
      <c r="FUF35" s="36"/>
      <c r="FUI35" s="36"/>
      <c r="FUJ35" s="36"/>
      <c r="FUM35" s="36"/>
      <c r="FUN35" s="36"/>
      <c r="FUQ35" s="36"/>
      <c r="FUR35" s="36"/>
      <c r="FUU35" s="36"/>
      <c r="FUV35" s="36"/>
      <c r="FUY35" s="36"/>
      <c r="FUZ35" s="36"/>
      <c r="FVC35" s="36"/>
      <c r="FVD35" s="36"/>
      <c r="FVG35" s="36"/>
      <c r="FVH35" s="36"/>
      <c r="FVK35" s="36"/>
      <c r="FVL35" s="36"/>
      <c r="FVO35" s="36"/>
      <c r="FVP35" s="36"/>
      <c r="FVS35" s="36"/>
      <c r="FVT35" s="36"/>
      <c r="FVW35" s="36"/>
      <c r="FVX35" s="36"/>
      <c r="FWA35" s="36"/>
      <c r="FWB35" s="36"/>
      <c r="FWE35" s="36"/>
      <c r="FWF35" s="36"/>
      <c r="FWI35" s="36"/>
      <c r="FWJ35" s="36"/>
      <c r="FWM35" s="36"/>
      <c r="FWN35" s="36"/>
      <c r="FWQ35" s="36"/>
      <c r="FWR35" s="36"/>
      <c r="FWU35" s="36"/>
      <c r="FWV35" s="36"/>
      <c r="FWY35" s="36"/>
      <c r="FWZ35" s="36"/>
      <c r="FXC35" s="36"/>
      <c r="FXD35" s="36"/>
      <c r="FXG35" s="36"/>
      <c r="FXH35" s="36"/>
      <c r="FXK35" s="36"/>
      <c r="FXL35" s="36"/>
      <c r="FXO35" s="36"/>
      <c r="FXP35" s="36"/>
      <c r="FXS35" s="36"/>
      <c r="FXT35" s="36"/>
      <c r="FXW35" s="36"/>
      <c r="FXX35" s="36"/>
      <c r="FYA35" s="36"/>
      <c r="FYB35" s="36"/>
      <c r="FYE35" s="36"/>
      <c r="FYF35" s="36"/>
      <c r="FYI35" s="36"/>
      <c r="FYJ35" s="36"/>
      <c r="FYM35" s="36"/>
      <c r="FYN35" s="36"/>
      <c r="FYQ35" s="36"/>
      <c r="FYR35" s="36"/>
      <c r="FYU35" s="36"/>
      <c r="FYV35" s="36"/>
      <c r="FYY35" s="36"/>
      <c r="FYZ35" s="36"/>
      <c r="FZC35" s="36"/>
      <c r="FZD35" s="36"/>
      <c r="FZG35" s="36"/>
      <c r="FZH35" s="36"/>
      <c r="FZK35" s="36"/>
      <c r="FZL35" s="36"/>
      <c r="FZO35" s="36"/>
      <c r="FZP35" s="36"/>
      <c r="FZS35" s="36"/>
      <c r="FZT35" s="36"/>
      <c r="FZW35" s="36"/>
      <c r="FZX35" s="36"/>
      <c r="GAA35" s="36"/>
      <c r="GAB35" s="36"/>
      <c r="GAE35" s="36"/>
      <c r="GAF35" s="36"/>
      <c r="GAI35" s="36"/>
      <c r="GAJ35" s="36"/>
      <c r="GAM35" s="36"/>
      <c r="GAN35" s="36"/>
      <c r="GAQ35" s="36"/>
      <c r="GAR35" s="36"/>
      <c r="GAU35" s="36"/>
      <c r="GAV35" s="36"/>
      <c r="GAY35" s="36"/>
      <c r="GAZ35" s="36"/>
      <c r="GBC35" s="36"/>
      <c r="GBD35" s="36"/>
      <c r="GBG35" s="36"/>
      <c r="GBH35" s="36"/>
      <c r="GBK35" s="36"/>
      <c r="GBL35" s="36"/>
      <c r="GBO35" s="36"/>
      <c r="GBP35" s="36"/>
      <c r="GBS35" s="36"/>
      <c r="GBT35" s="36"/>
      <c r="GBW35" s="36"/>
      <c r="GBX35" s="36"/>
      <c r="GCA35" s="36"/>
      <c r="GCB35" s="36"/>
      <c r="GCE35" s="36"/>
      <c r="GCF35" s="36"/>
      <c r="GCI35" s="36"/>
      <c r="GCJ35" s="36"/>
      <c r="GCM35" s="36"/>
      <c r="GCN35" s="36"/>
      <c r="GCQ35" s="36"/>
      <c r="GCR35" s="36"/>
      <c r="GCU35" s="36"/>
      <c r="GCV35" s="36"/>
      <c r="GCY35" s="36"/>
      <c r="GCZ35" s="36"/>
      <c r="GDC35" s="36"/>
      <c r="GDD35" s="36"/>
      <c r="GDG35" s="36"/>
      <c r="GDH35" s="36"/>
      <c r="GDK35" s="36"/>
      <c r="GDL35" s="36"/>
      <c r="GDO35" s="36"/>
      <c r="GDP35" s="36"/>
      <c r="GDS35" s="36"/>
      <c r="GDT35" s="36"/>
      <c r="GDW35" s="36"/>
      <c r="GDX35" s="36"/>
      <c r="GEA35" s="36"/>
      <c r="GEB35" s="36"/>
      <c r="GEE35" s="36"/>
      <c r="GEF35" s="36"/>
      <c r="GEI35" s="36"/>
      <c r="GEJ35" s="36"/>
      <c r="GEM35" s="36"/>
      <c r="GEN35" s="36"/>
      <c r="GEQ35" s="36"/>
      <c r="GER35" s="36"/>
      <c r="GEU35" s="36"/>
      <c r="GEV35" s="36"/>
      <c r="GEY35" s="36"/>
      <c r="GEZ35" s="36"/>
      <c r="GFC35" s="36"/>
      <c r="GFD35" s="36"/>
      <c r="GFG35" s="36"/>
      <c r="GFH35" s="36"/>
      <c r="GFK35" s="36"/>
      <c r="GFL35" s="36"/>
      <c r="GFO35" s="36"/>
      <c r="GFP35" s="36"/>
      <c r="GFS35" s="36"/>
      <c r="GFT35" s="36"/>
      <c r="GFW35" s="36"/>
      <c r="GFX35" s="36"/>
      <c r="GGA35" s="36"/>
      <c r="GGB35" s="36"/>
      <c r="GGE35" s="36"/>
      <c r="GGF35" s="36"/>
      <c r="GGI35" s="36"/>
      <c r="GGJ35" s="36"/>
      <c r="GGM35" s="36"/>
      <c r="GGN35" s="36"/>
      <c r="GGQ35" s="36"/>
      <c r="GGR35" s="36"/>
      <c r="GGU35" s="36"/>
      <c r="GGV35" s="36"/>
      <c r="GGY35" s="36"/>
      <c r="GGZ35" s="36"/>
      <c r="GHC35" s="36"/>
      <c r="GHD35" s="36"/>
      <c r="GHG35" s="36"/>
      <c r="GHH35" s="36"/>
      <c r="GHK35" s="36"/>
      <c r="GHL35" s="36"/>
      <c r="GHO35" s="36"/>
      <c r="GHP35" s="36"/>
      <c r="GHS35" s="36"/>
      <c r="GHT35" s="36"/>
      <c r="GHW35" s="36"/>
      <c r="GHX35" s="36"/>
      <c r="GIA35" s="36"/>
      <c r="GIB35" s="36"/>
      <c r="GIE35" s="36"/>
      <c r="GIF35" s="36"/>
      <c r="GII35" s="36"/>
      <c r="GIJ35" s="36"/>
      <c r="GIM35" s="36"/>
      <c r="GIN35" s="36"/>
      <c r="GIQ35" s="36"/>
      <c r="GIR35" s="36"/>
      <c r="GIU35" s="36"/>
      <c r="GIV35" s="36"/>
      <c r="GIY35" s="36"/>
      <c r="GIZ35" s="36"/>
      <c r="GJC35" s="36"/>
      <c r="GJD35" s="36"/>
      <c r="GJG35" s="36"/>
      <c r="GJH35" s="36"/>
      <c r="GJK35" s="36"/>
      <c r="GJL35" s="36"/>
      <c r="GJO35" s="36"/>
      <c r="GJP35" s="36"/>
      <c r="GJS35" s="36"/>
      <c r="GJT35" s="36"/>
      <c r="GJW35" s="36"/>
      <c r="GJX35" s="36"/>
      <c r="GKA35" s="36"/>
      <c r="GKB35" s="36"/>
      <c r="GKE35" s="36"/>
      <c r="GKF35" s="36"/>
      <c r="GKI35" s="36"/>
      <c r="GKJ35" s="36"/>
      <c r="GKM35" s="36"/>
      <c r="GKN35" s="36"/>
      <c r="GKQ35" s="36"/>
      <c r="GKR35" s="36"/>
      <c r="GKU35" s="36"/>
      <c r="GKV35" s="36"/>
      <c r="GKY35" s="36"/>
      <c r="GKZ35" s="36"/>
      <c r="GLC35" s="36"/>
      <c r="GLD35" s="36"/>
      <c r="GLG35" s="36"/>
      <c r="GLH35" s="36"/>
      <c r="GLK35" s="36"/>
      <c r="GLL35" s="36"/>
      <c r="GLO35" s="36"/>
      <c r="GLP35" s="36"/>
      <c r="GLS35" s="36"/>
      <c r="GLT35" s="36"/>
      <c r="GLW35" s="36"/>
      <c r="GLX35" s="36"/>
      <c r="GMA35" s="36"/>
      <c r="GMB35" s="36"/>
      <c r="GME35" s="36"/>
      <c r="GMF35" s="36"/>
      <c r="GMI35" s="36"/>
      <c r="GMJ35" s="36"/>
      <c r="GMM35" s="36"/>
      <c r="GMN35" s="36"/>
      <c r="GMQ35" s="36"/>
      <c r="GMR35" s="36"/>
      <c r="GMU35" s="36"/>
      <c r="GMV35" s="36"/>
      <c r="GMY35" s="36"/>
      <c r="GMZ35" s="36"/>
      <c r="GNC35" s="36"/>
      <c r="GND35" s="36"/>
      <c r="GNG35" s="36"/>
      <c r="GNH35" s="36"/>
      <c r="GNK35" s="36"/>
      <c r="GNL35" s="36"/>
      <c r="GNO35" s="36"/>
      <c r="GNP35" s="36"/>
      <c r="GNS35" s="36"/>
      <c r="GNT35" s="36"/>
      <c r="GNW35" s="36"/>
      <c r="GNX35" s="36"/>
      <c r="GOA35" s="36"/>
      <c r="GOB35" s="36"/>
      <c r="GOE35" s="36"/>
      <c r="GOF35" s="36"/>
      <c r="GOI35" s="36"/>
      <c r="GOJ35" s="36"/>
      <c r="GOM35" s="36"/>
      <c r="GON35" s="36"/>
      <c r="GOQ35" s="36"/>
      <c r="GOR35" s="36"/>
      <c r="GOU35" s="36"/>
      <c r="GOV35" s="36"/>
      <c r="GOY35" s="36"/>
      <c r="GOZ35" s="36"/>
      <c r="GPC35" s="36"/>
      <c r="GPD35" s="36"/>
      <c r="GPG35" s="36"/>
      <c r="GPH35" s="36"/>
      <c r="GPK35" s="36"/>
      <c r="GPL35" s="36"/>
      <c r="GPO35" s="36"/>
      <c r="GPP35" s="36"/>
      <c r="GPS35" s="36"/>
      <c r="GPT35" s="36"/>
      <c r="GPW35" s="36"/>
      <c r="GPX35" s="36"/>
      <c r="GQA35" s="36"/>
      <c r="GQB35" s="36"/>
      <c r="GQE35" s="36"/>
      <c r="GQF35" s="36"/>
      <c r="GQI35" s="36"/>
      <c r="GQJ35" s="36"/>
      <c r="GQM35" s="36"/>
      <c r="GQN35" s="36"/>
      <c r="GQQ35" s="36"/>
      <c r="GQR35" s="36"/>
      <c r="GQU35" s="36"/>
      <c r="GQV35" s="36"/>
      <c r="GQY35" s="36"/>
      <c r="GQZ35" s="36"/>
      <c r="GRC35" s="36"/>
      <c r="GRD35" s="36"/>
      <c r="GRG35" s="36"/>
      <c r="GRH35" s="36"/>
      <c r="GRK35" s="36"/>
      <c r="GRL35" s="36"/>
      <c r="GRO35" s="36"/>
      <c r="GRP35" s="36"/>
      <c r="GRS35" s="36"/>
      <c r="GRT35" s="36"/>
      <c r="GRW35" s="36"/>
      <c r="GRX35" s="36"/>
      <c r="GSA35" s="36"/>
      <c r="GSB35" s="36"/>
      <c r="GSE35" s="36"/>
      <c r="GSF35" s="36"/>
      <c r="GSI35" s="36"/>
      <c r="GSJ35" s="36"/>
      <c r="GSM35" s="36"/>
      <c r="GSN35" s="36"/>
      <c r="GSQ35" s="36"/>
      <c r="GSR35" s="36"/>
      <c r="GSU35" s="36"/>
      <c r="GSV35" s="36"/>
      <c r="GSY35" s="36"/>
      <c r="GSZ35" s="36"/>
      <c r="GTC35" s="36"/>
      <c r="GTD35" s="36"/>
      <c r="GTG35" s="36"/>
      <c r="GTH35" s="36"/>
      <c r="GTK35" s="36"/>
      <c r="GTL35" s="36"/>
      <c r="GTO35" s="36"/>
      <c r="GTP35" s="36"/>
      <c r="GTS35" s="36"/>
      <c r="GTT35" s="36"/>
      <c r="GTW35" s="36"/>
      <c r="GTX35" s="36"/>
      <c r="GUA35" s="36"/>
      <c r="GUB35" s="36"/>
      <c r="GUE35" s="36"/>
      <c r="GUF35" s="36"/>
      <c r="GUI35" s="36"/>
      <c r="GUJ35" s="36"/>
      <c r="GUM35" s="36"/>
      <c r="GUN35" s="36"/>
      <c r="GUQ35" s="36"/>
      <c r="GUR35" s="36"/>
      <c r="GUU35" s="36"/>
      <c r="GUV35" s="36"/>
      <c r="GUY35" s="36"/>
      <c r="GUZ35" s="36"/>
      <c r="GVC35" s="36"/>
      <c r="GVD35" s="36"/>
      <c r="GVG35" s="36"/>
      <c r="GVH35" s="36"/>
      <c r="GVK35" s="36"/>
      <c r="GVL35" s="36"/>
      <c r="GVO35" s="36"/>
      <c r="GVP35" s="36"/>
      <c r="GVS35" s="36"/>
      <c r="GVT35" s="36"/>
      <c r="GVW35" s="36"/>
      <c r="GVX35" s="36"/>
      <c r="GWA35" s="36"/>
      <c r="GWB35" s="36"/>
      <c r="GWE35" s="36"/>
      <c r="GWF35" s="36"/>
      <c r="GWI35" s="36"/>
      <c r="GWJ35" s="36"/>
      <c r="GWM35" s="36"/>
      <c r="GWN35" s="36"/>
      <c r="GWQ35" s="36"/>
      <c r="GWR35" s="36"/>
      <c r="GWU35" s="36"/>
      <c r="GWV35" s="36"/>
      <c r="GWY35" s="36"/>
      <c r="GWZ35" s="36"/>
      <c r="GXC35" s="36"/>
      <c r="GXD35" s="36"/>
      <c r="GXG35" s="36"/>
      <c r="GXH35" s="36"/>
      <c r="GXK35" s="36"/>
      <c r="GXL35" s="36"/>
      <c r="GXO35" s="36"/>
      <c r="GXP35" s="36"/>
      <c r="GXS35" s="36"/>
      <c r="GXT35" s="36"/>
      <c r="GXW35" s="36"/>
      <c r="GXX35" s="36"/>
      <c r="GYA35" s="36"/>
      <c r="GYB35" s="36"/>
      <c r="GYE35" s="36"/>
      <c r="GYF35" s="36"/>
      <c r="GYI35" s="36"/>
      <c r="GYJ35" s="36"/>
      <c r="GYM35" s="36"/>
      <c r="GYN35" s="36"/>
      <c r="GYQ35" s="36"/>
      <c r="GYR35" s="36"/>
      <c r="GYU35" s="36"/>
      <c r="GYV35" s="36"/>
      <c r="GYY35" s="36"/>
      <c r="GYZ35" s="36"/>
      <c r="GZC35" s="36"/>
      <c r="GZD35" s="36"/>
      <c r="GZG35" s="36"/>
      <c r="GZH35" s="36"/>
      <c r="GZK35" s="36"/>
      <c r="GZL35" s="36"/>
      <c r="GZO35" s="36"/>
      <c r="GZP35" s="36"/>
      <c r="GZS35" s="36"/>
      <c r="GZT35" s="36"/>
      <c r="GZW35" s="36"/>
      <c r="GZX35" s="36"/>
      <c r="HAA35" s="36"/>
      <c r="HAB35" s="36"/>
      <c r="HAE35" s="36"/>
      <c r="HAF35" s="36"/>
      <c r="HAI35" s="36"/>
      <c r="HAJ35" s="36"/>
      <c r="HAM35" s="36"/>
      <c r="HAN35" s="36"/>
      <c r="HAQ35" s="36"/>
      <c r="HAR35" s="36"/>
      <c r="HAU35" s="36"/>
      <c r="HAV35" s="36"/>
      <c r="HAY35" s="36"/>
      <c r="HAZ35" s="36"/>
      <c r="HBC35" s="36"/>
      <c r="HBD35" s="36"/>
      <c r="HBG35" s="36"/>
      <c r="HBH35" s="36"/>
      <c r="HBK35" s="36"/>
      <c r="HBL35" s="36"/>
      <c r="HBO35" s="36"/>
      <c r="HBP35" s="36"/>
      <c r="HBS35" s="36"/>
      <c r="HBT35" s="36"/>
      <c r="HBW35" s="36"/>
      <c r="HBX35" s="36"/>
      <c r="HCA35" s="36"/>
      <c r="HCB35" s="36"/>
      <c r="HCE35" s="36"/>
      <c r="HCF35" s="36"/>
      <c r="HCI35" s="36"/>
      <c r="HCJ35" s="36"/>
      <c r="HCM35" s="36"/>
      <c r="HCN35" s="36"/>
      <c r="HCQ35" s="36"/>
      <c r="HCR35" s="36"/>
      <c r="HCU35" s="36"/>
      <c r="HCV35" s="36"/>
      <c r="HCY35" s="36"/>
      <c r="HCZ35" s="36"/>
      <c r="HDC35" s="36"/>
      <c r="HDD35" s="36"/>
      <c r="HDG35" s="36"/>
      <c r="HDH35" s="36"/>
      <c r="HDK35" s="36"/>
      <c r="HDL35" s="36"/>
      <c r="HDO35" s="36"/>
      <c r="HDP35" s="36"/>
      <c r="HDS35" s="36"/>
      <c r="HDT35" s="36"/>
      <c r="HDW35" s="36"/>
      <c r="HDX35" s="36"/>
      <c r="HEA35" s="36"/>
      <c r="HEB35" s="36"/>
      <c r="HEE35" s="36"/>
      <c r="HEF35" s="36"/>
      <c r="HEI35" s="36"/>
      <c r="HEJ35" s="36"/>
      <c r="HEM35" s="36"/>
      <c r="HEN35" s="36"/>
      <c r="HEQ35" s="36"/>
      <c r="HER35" s="36"/>
      <c r="HEU35" s="36"/>
      <c r="HEV35" s="36"/>
      <c r="HEY35" s="36"/>
      <c r="HEZ35" s="36"/>
      <c r="HFC35" s="36"/>
      <c r="HFD35" s="36"/>
      <c r="HFG35" s="36"/>
      <c r="HFH35" s="36"/>
      <c r="HFK35" s="36"/>
      <c r="HFL35" s="36"/>
      <c r="HFO35" s="36"/>
      <c r="HFP35" s="36"/>
      <c r="HFS35" s="36"/>
      <c r="HFT35" s="36"/>
      <c r="HFW35" s="36"/>
      <c r="HFX35" s="36"/>
      <c r="HGA35" s="36"/>
      <c r="HGB35" s="36"/>
      <c r="HGE35" s="36"/>
      <c r="HGF35" s="36"/>
      <c r="HGI35" s="36"/>
      <c r="HGJ35" s="36"/>
      <c r="HGM35" s="36"/>
      <c r="HGN35" s="36"/>
      <c r="HGQ35" s="36"/>
      <c r="HGR35" s="36"/>
      <c r="HGU35" s="36"/>
      <c r="HGV35" s="36"/>
      <c r="HGY35" s="36"/>
      <c r="HGZ35" s="36"/>
      <c r="HHC35" s="36"/>
      <c r="HHD35" s="36"/>
      <c r="HHG35" s="36"/>
      <c r="HHH35" s="36"/>
      <c r="HHK35" s="36"/>
      <c r="HHL35" s="36"/>
      <c r="HHO35" s="36"/>
      <c r="HHP35" s="36"/>
      <c r="HHS35" s="36"/>
      <c r="HHT35" s="36"/>
      <c r="HHW35" s="36"/>
      <c r="HHX35" s="36"/>
      <c r="HIA35" s="36"/>
      <c r="HIB35" s="36"/>
      <c r="HIE35" s="36"/>
      <c r="HIF35" s="36"/>
      <c r="HII35" s="36"/>
      <c r="HIJ35" s="36"/>
      <c r="HIM35" s="36"/>
      <c r="HIN35" s="36"/>
      <c r="HIQ35" s="36"/>
      <c r="HIR35" s="36"/>
      <c r="HIU35" s="36"/>
      <c r="HIV35" s="36"/>
      <c r="HIY35" s="36"/>
      <c r="HIZ35" s="36"/>
      <c r="HJC35" s="36"/>
      <c r="HJD35" s="36"/>
      <c r="HJG35" s="36"/>
      <c r="HJH35" s="36"/>
      <c r="HJK35" s="36"/>
      <c r="HJL35" s="36"/>
      <c r="HJO35" s="36"/>
      <c r="HJP35" s="36"/>
      <c r="HJS35" s="36"/>
      <c r="HJT35" s="36"/>
      <c r="HJW35" s="36"/>
      <c r="HJX35" s="36"/>
      <c r="HKA35" s="36"/>
      <c r="HKB35" s="36"/>
      <c r="HKE35" s="36"/>
      <c r="HKF35" s="36"/>
      <c r="HKI35" s="36"/>
      <c r="HKJ35" s="36"/>
      <c r="HKM35" s="36"/>
      <c r="HKN35" s="36"/>
      <c r="HKQ35" s="36"/>
      <c r="HKR35" s="36"/>
      <c r="HKU35" s="36"/>
      <c r="HKV35" s="36"/>
      <c r="HKY35" s="36"/>
      <c r="HKZ35" s="36"/>
      <c r="HLC35" s="36"/>
      <c r="HLD35" s="36"/>
      <c r="HLG35" s="36"/>
      <c r="HLH35" s="36"/>
      <c r="HLK35" s="36"/>
      <c r="HLL35" s="36"/>
      <c r="HLO35" s="36"/>
      <c r="HLP35" s="36"/>
      <c r="HLS35" s="36"/>
      <c r="HLT35" s="36"/>
      <c r="HLW35" s="36"/>
      <c r="HLX35" s="36"/>
      <c r="HMA35" s="36"/>
      <c r="HMB35" s="36"/>
      <c r="HME35" s="36"/>
      <c r="HMF35" s="36"/>
      <c r="HMI35" s="36"/>
      <c r="HMJ35" s="36"/>
      <c r="HMM35" s="36"/>
      <c r="HMN35" s="36"/>
      <c r="HMQ35" s="36"/>
      <c r="HMR35" s="36"/>
      <c r="HMU35" s="36"/>
      <c r="HMV35" s="36"/>
      <c r="HMY35" s="36"/>
      <c r="HMZ35" s="36"/>
      <c r="HNC35" s="36"/>
      <c r="HND35" s="36"/>
      <c r="HNG35" s="36"/>
      <c r="HNH35" s="36"/>
      <c r="HNK35" s="36"/>
      <c r="HNL35" s="36"/>
      <c r="HNO35" s="36"/>
      <c r="HNP35" s="36"/>
      <c r="HNS35" s="36"/>
      <c r="HNT35" s="36"/>
      <c r="HNW35" s="36"/>
      <c r="HNX35" s="36"/>
      <c r="HOA35" s="36"/>
      <c r="HOB35" s="36"/>
      <c r="HOE35" s="36"/>
      <c r="HOF35" s="36"/>
      <c r="HOI35" s="36"/>
      <c r="HOJ35" s="36"/>
      <c r="HOM35" s="36"/>
      <c r="HON35" s="36"/>
      <c r="HOQ35" s="36"/>
      <c r="HOR35" s="36"/>
      <c r="HOU35" s="36"/>
      <c r="HOV35" s="36"/>
      <c r="HOY35" s="36"/>
      <c r="HOZ35" s="36"/>
      <c r="HPC35" s="36"/>
      <c r="HPD35" s="36"/>
      <c r="HPG35" s="36"/>
      <c r="HPH35" s="36"/>
      <c r="HPK35" s="36"/>
      <c r="HPL35" s="36"/>
      <c r="HPO35" s="36"/>
      <c r="HPP35" s="36"/>
      <c r="HPS35" s="36"/>
      <c r="HPT35" s="36"/>
      <c r="HPW35" s="36"/>
      <c r="HPX35" s="36"/>
      <c r="HQA35" s="36"/>
      <c r="HQB35" s="36"/>
      <c r="HQE35" s="36"/>
      <c r="HQF35" s="36"/>
      <c r="HQI35" s="36"/>
      <c r="HQJ35" s="36"/>
      <c r="HQM35" s="36"/>
      <c r="HQN35" s="36"/>
      <c r="HQQ35" s="36"/>
      <c r="HQR35" s="36"/>
      <c r="HQU35" s="36"/>
      <c r="HQV35" s="36"/>
      <c r="HQY35" s="36"/>
      <c r="HQZ35" s="36"/>
      <c r="HRC35" s="36"/>
      <c r="HRD35" s="36"/>
      <c r="HRG35" s="36"/>
      <c r="HRH35" s="36"/>
      <c r="HRK35" s="36"/>
      <c r="HRL35" s="36"/>
      <c r="HRO35" s="36"/>
      <c r="HRP35" s="36"/>
      <c r="HRS35" s="36"/>
      <c r="HRT35" s="36"/>
      <c r="HRW35" s="36"/>
      <c r="HRX35" s="36"/>
      <c r="HSA35" s="36"/>
      <c r="HSB35" s="36"/>
      <c r="HSE35" s="36"/>
      <c r="HSF35" s="36"/>
      <c r="HSI35" s="36"/>
      <c r="HSJ35" s="36"/>
      <c r="HSM35" s="36"/>
      <c r="HSN35" s="36"/>
      <c r="HSQ35" s="36"/>
      <c r="HSR35" s="36"/>
      <c r="HSU35" s="36"/>
      <c r="HSV35" s="36"/>
      <c r="HSY35" s="36"/>
      <c r="HSZ35" s="36"/>
      <c r="HTC35" s="36"/>
      <c r="HTD35" s="36"/>
      <c r="HTG35" s="36"/>
      <c r="HTH35" s="36"/>
      <c r="HTK35" s="36"/>
      <c r="HTL35" s="36"/>
      <c r="HTO35" s="36"/>
      <c r="HTP35" s="36"/>
      <c r="HTS35" s="36"/>
      <c r="HTT35" s="36"/>
      <c r="HTW35" s="36"/>
      <c r="HTX35" s="36"/>
      <c r="HUA35" s="36"/>
      <c r="HUB35" s="36"/>
      <c r="HUE35" s="36"/>
      <c r="HUF35" s="36"/>
      <c r="HUI35" s="36"/>
      <c r="HUJ35" s="36"/>
      <c r="HUM35" s="36"/>
      <c r="HUN35" s="36"/>
      <c r="HUQ35" s="36"/>
      <c r="HUR35" s="36"/>
      <c r="HUU35" s="36"/>
      <c r="HUV35" s="36"/>
      <c r="HUY35" s="36"/>
      <c r="HUZ35" s="36"/>
      <c r="HVC35" s="36"/>
      <c r="HVD35" s="36"/>
      <c r="HVG35" s="36"/>
      <c r="HVH35" s="36"/>
      <c r="HVK35" s="36"/>
      <c r="HVL35" s="36"/>
      <c r="HVO35" s="36"/>
      <c r="HVP35" s="36"/>
      <c r="HVS35" s="36"/>
      <c r="HVT35" s="36"/>
      <c r="HVW35" s="36"/>
      <c r="HVX35" s="36"/>
      <c r="HWA35" s="36"/>
      <c r="HWB35" s="36"/>
      <c r="HWE35" s="36"/>
      <c r="HWF35" s="36"/>
      <c r="HWI35" s="36"/>
      <c r="HWJ35" s="36"/>
      <c r="HWM35" s="36"/>
      <c r="HWN35" s="36"/>
      <c r="HWQ35" s="36"/>
      <c r="HWR35" s="36"/>
      <c r="HWU35" s="36"/>
      <c r="HWV35" s="36"/>
      <c r="HWY35" s="36"/>
      <c r="HWZ35" s="36"/>
      <c r="HXC35" s="36"/>
      <c r="HXD35" s="36"/>
      <c r="HXG35" s="36"/>
      <c r="HXH35" s="36"/>
      <c r="HXK35" s="36"/>
      <c r="HXL35" s="36"/>
      <c r="HXO35" s="36"/>
      <c r="HXP35" s="36"/>
      <c r="HXS35" s="36"/>
      <c r="HXT35" s="36"/>
      <c r="HXW35" s="36"/>
      <c r="HXX35" s="36"/>
      <c r="HYA35" s="36"/>
      <c r="HYB35" s="36"/>
      <c r="HYE35" s="36"/>
      <c r="HYF35" s="36"/>
      <c r="HYI35" s="36"/>
      <c r="HYJ35" s="36"/>
      <c r="HYM35" s="36"/>
      <c r="HYN35" s="36"/>
      <c r="HYQ35" s="36"/>
      <c r="HYR35" s="36"/>
      <c r="HYU35" s="36"/>
      <c r="HYV35" s="36"/>
      <c r="HYY35" s="36"/>
      <c r="HYZ35" s="36"/>
      <c r="HZC35" s="36"/>
      <c r="HZD35" s="36"/>
      <c r="HZG35" s="36"/>
      <c r="HZH35" s="36"/>
      <c r="HZK35" s="36"/>
      <c r="HZL35" s="36"/>
      <c r="HZO35" s="36"/>
      <c r="HZP35" s="36"/>
      <c r="HZS35" s="36"/>
      <c r="HZT35" s="36"/>
      <c r="HZW35" s="36"/>
      <c r="HZX35" s="36"/>
      <c r="IAA35" s="36"/>
      <c r="IAB35" s="36"/>
      <c r="IAE35" s="36"/>
      <c r="IAF35" s="36"/>
      <c r="IAI35" s="36"/>
      <c r="IAJ35" s="36"/>
      <c r="IAM35" s="36"/>
      <c r="IAN35" s="36"/>
      <c r="IAQ35" s="36"/>
      <c r="IAR35" s="36"/>
      <c r="IAU35" s="36"/>
      <c r="IAV35" s="36"/>
      <c r="IAY35" s="36"/>
      <c r="IAZ35" s="36"/>
      <c r="IBC35" s="36"/>
      <c r="IBD35" s="36"/>
      <c r="IBG35" s="36"/>
      <c r="IBH35" s="36"/>
      <c r="IBK35" s="36"/>
      <c r="IBL35" s="36"/>
      <c r="IBO35" s="36"/>
      <c r="IBP35" s="36"/>
      <c r="IBS35" s="36"/>
      <c r="IBT35" s="36"/>
      <c r="IBW35" s="36"/>
      <c r="IBX35" s="36"/>
      <c r="ICA35" s="36"/>
      <c r="ICB35" s="36"/>
      <c r="ICE35" s="36"/>
      <c r="ICF35" s="36"/>
      <c r="ICI35" s="36"/>
      <c r="ICJ35" s="36"/>
      <c r="ICM35" s="36"/>
      <c r="ICN35" s="36"/>
      <c r="ICQ35" s="36"/>
      <c r="ICR35" s="36"/>
      <c r="ICU35" s="36"/>
      <c r="ICV35" s="36"/>
      <c r="ICY35" s="36"/>
      <c r="ICZ35" s="36"/>
      <c r="IDC35" s="36"/>
      <c r="IDD35" s="36"/>
      <c r="IDG35" s="36"/>
      <c r="IDH35" s="36"/>
      <c r="IDK35" s="36"/>
      <c r="IDL35" s="36"/>
      <c r="IDO35" s="36"/>
      <c r="IDP35" s="36"/>
      <c r="IDS35" s="36"/>
      <c r="IDT35" s="36"/>
      <c r="IDW35" s="36"/>
      <c r="IDX35" s="36"/>
      <c r="IEA35" s="36"/>
      <c r="IEB35" s="36"/>
      <c r="IEE35" s="36"/>
      <c r="IEF35" s="36"/>
      <c r="IEI35" s="36"/>
      <c r="IEJ35" s="36"/>
      <c r="IEM35" s="36"/>
      <c r="IEN35" s="36"/>
      <c r="IEQ35" s="36"/>
      <c r="IER35" s="36"/>
      <c r="IEU35" s="36"/>
      <c r="IEV35" s="36"/>
      <c r="IEY35" s="36"/>
      <c r="IEZ35" s="36"/>
      <c r="IFC35" s="36"/>
      <c r="IFD35" s="36"/>
      <c r="IFG35" s="36"/>
      <c r="IFH35" s="36"/>
      <c r="IFK35" s="36"/>
      <c r="IFL35" s="36"/>
      <c r="IFO35" s="36"/>
      <c r="IFP35" s="36"/>
      <c r="IFS35" s="36"/>
      <c r="IFT35" s="36"/>
      <c r="IFW35" s="36"/>
      <c r="IFX35" s="36"/>
      <c r="IGA35" s="36"/>
      <c r="IGB35" s="36"/>
      <c r="IGE35" s="36"/>
      <c r="IGF35" s="36"/>
      <c r="IGI35" s="36"/>
      <c r="IGJ35" s="36"/>
      <c r="IGM35" s="36"/>
      <c r="IGN35" s="36"/>
      <c r="IGQ35" s="36"/>
      <c r="IGR35" s="36"/>
      <c r="IGU35" s="36"/>
      <c r="IGV35" s="36"/>
      <c r="IGY35" s="36"/>
      <c r="IGZ35" s="36"/>
      <c r="IHC35" s="36"/>
      <c r="IHD35" s="36"/>
      <c r="IHG35" s="36"/>
      <c r="IHH35" s="36"/>
      <c r="IHK35" s="36"/>
      <c r="IHL35" s="36"/>
      <c r="IHO35" s="36"/>
      <c r="IHP35" s="36"/>
      <c r="IHS35" s="36"/>
      <c r="IHT35" s="36"/>
      <c r="IHW35" s="36"/>
      <c r="IHX35" s="36"/>
      <c r="IIA35" s="36"/>
      <c r="IIB35" s="36"/>
      <c r="IIE35" s="36"/>
      <c r="IIF35" s="36"/>
      <c r="III35" s="36"/>
      <c r="IIJ35" s="36"/>
      <c r="IIM35" s="36"/>
      <c r="IIN35" s="36"/>
      <c r="IIQ35" s="36"/>
      <c r="IIR35" s="36"/>
      <c r="IIU35" s="36"/>
      <c r="IIV35" s="36"/>
      <c r="IIY35" s="36"/>
      <c r="IIZ35" s="36"/>
      <c r="IJC35" s="36"/>
      <c r="IJD35" s="36"/>
      <c r="IJG35" s="36"/>
      <c r="IJH35" s="36"/>
      <c r="IJK35" s="36"/>
      <c r="IJL35" s="36"/>
      <c r="IJO35" s="36"/>
      <c r="IJP35" s="36"/>
      <c r="IJS35" s="36"/>
      <c r="IJT35" s="36"/>
      <c r="IJW35" s="36"/>
      <c r="IJX35" s="36"/>
      <c r="IKA35" s="36"/>
      <c r="IKB35" s="36"/>
      <c r="IKE35" s="36"/>
      <c r="IKF35" s="36"/>
      <c r="IKI35" s="36"/>
      <c r="IKJ35" s="36"/>
      <c r="IKM35" s="36"/>
      <c r="IKN35" s="36"/>
      <c r="IKQ35" s="36"/>
      <c r="IKR35" s="36"/>
      <c r="IKU35" s="36"/>
      <c r="IKV35" s="36"/>
      <c r="IKY35" s="36"/>
      <c r="IKZ35" s="36"/>
      <c r="ILC35" s="36"/>
      <c r="ILD35" s="36"/>
      <c r="ILG35" s="36"/>
      <c r="ILH35" s="36"/>
      <c r="ILK35" s="36"/>
      <c r="ILL35" s="36"/>
      <c r="ILO35" s="36"/>
      <c r="ILP35" s="36"/>
      <c r="ILS35" s="36"/>
      <c r="ILT35" s="36"/>
      <c r="ILW35" s="36"/>
      <c r="ILX35" s="36"/>
      <c r="IMA35" s="36"/>
      <c r="IMB35" s="36"/>
      <c r="IME35" s="36"/>
      <c r="IMF35" s="36"/>
      <c r="IMI35" s="36"/>
      <c r="IMJ35" s="36"/>
      <c r="IMM35" s="36"/>
      <c r="IMN35" s="36"/>
      <c r="IMQ35" s="36"/>
      <c r="IMR35" s="36"/>
      <c r="IMU35" s="36"/>
      <c r="IMV35" s="36"/>
      <c r="IMY35" s="36"/>
      <c r="IMZ35" s="36"/>
      <c r="INC35" s="36"/>
      <c r="IND35" s="36"/>
      <c r="ING35" s="36"/>
      <c r="INH35" s="36"/>
      <c r="INK35" s="36"/>
      <c r="INL35" s="36"/>
      <c r="INO35" s="36"/>
      <c r="INP35" s="36"/>
      <c r="INS35" s="36"/>
      <c r="INT35" s="36"/>
      <c r="INW35" s="36"/>
      <c r="INX35" s="36"/>
      <c r="IOA35" s="36"/>
      <c r="IOB35" s="36"/>
      <c r="IOE35" s="36"/>
      <c r="IOF35" s="36"/>
      <c r="IOI35" s="36"/>
      <c r="IOJ35" s="36"/>
      <c r="IOM35" s="36"/>
      <c r="ION35" s="36"/>
      <c r="IOQ35" s="36"/>
      <c r="IOR35" s="36"/>
      <c r="IOU35" s="36"/>
      <c r="IOV35" s="36"/>
      <c r="IOY35" s="36"/>
      <c r="IOZ35" s="36"/>
      <c r="IPC35" s="36"/>
      <c r="IPD35" s="36"/>
      <c r="IPG35" s="36"/>
      <c r="IPH35" s="36"/>
      <c r="IPK35" s="36"/>
      <c r="IPL35" s="36"/>
      <c r="IPO35" s="36"/>
      <c r="IPP35" s="36"/>
      <c r="IPS35" s="36"/>
      <c r="IPT35" s="36"/>
      <c r="IPW35" s="36"/>
      <c r="IPX35" s="36"/>
      <c r="IQA35" s="36"/>
      <c r="IQB35" s="36"/>
      <c r="IQE35" s="36"/>
      <c r="IQF35" s="36"/>
      <c r="IQI35" s="36"/>
      <c r="IQJ35" s="36"/>
      <c r="IQM35" s="36"/>
      <c r="IQN35" s="36"/>
      <c r="IQQ35" s="36"/>
      <c r="IQR35" s="36"/>
      <c r="IQU35" s="36"/>
      <c r="IQV35" s="36"/>
      <c r="IQY35" s="36"/>
      <c r="IQZ35" s="36"/>
      <c r="IRC35" s="36"/>
      <c r="IRD35" s="36"/>
      <c r="IRG35" s="36"/>
      <c r="IRH35" s="36"/>
      <c r="IRK35" s="36"/>
      <c r="IRL35" s="36"/>
      <c r="IRO35" s="36"/>
      <c r="IRP35" s="36"/>
      <c r="IRS35" s="36"/>
      <c r="IRT35" s="36"/>
      <c r="IRW35" s="36"/>
      <c r="IRX35" s="36"/>
      <c r="ISA35" s="36"/>
      <c r="ISB35" s="36"/>
      <c r="ISE35" s="36"/>
      <c r="ISF35" s="36"/>
      <c r="ISI35" s="36"/>
      <c r="ISJ35" s="36"/>
      <c r="ISM35" s="36"/>
      <c r="ISN35" s="36"/>
      <c r="ISQ35" s="36"/>
      <c r="ISR35" s="36"/>
      <c r="ISU35" s="36"/>
      <c r="ISV35" s="36"/>
      <c r="ISY35" s="36"/>
      <c r="ISZ35" s="36"/>
      <c r="ITC35" s="36"/>
      <c r="ITD35" s="36"/>
      <c r="ITG35" s="36"/>
      <c r="ITH35" s="36"/>
      <c r="ITK35" s="36"/>
      <c r="ITL35" s="36"/>
      <c r="ITO35" s="36"/>
      <c r="ITP35" s="36"/>
      <c r="ITS35" s="36"/>
      <c r="ITT35" s="36"/>
      <c r="ITW35" s="36"/>
      <c r="ITX35" s="36"/>
      <c r="IUA35" s="36"/>
      <c r="IUB35" s="36"/>
      <c r="IUE35" s="36"/>
      <c r="IUF35" s="36"/>
      <c r="IUI35" s="36"/>
      <c r="IUJ35" s="36"/>
      <c r="IUM35" s="36"/>
      <c r="IUN35" s="36"/>
      <c r="IUQ35" s="36"/>
      <c r="IUR35" s="36"/>
      <c r="IUU35" s="36"/>
      <c r="IUV35" s="36"/>
      <c r="IUY35" s="36"/>
      <c r="IUZ35" s="36"/>
      <c r="IVC35" s="36"/>
      <c r="IVD35" s="36"/>
      <c r="IVG35" s="36"/>
      <c r="IVH35" s="36"/>
      <c r="IVK35" s="36"/>
      <c r="IVL35" s="36"/>
      <c r="IVO35" s="36"/>
      <c r="IVP35" s="36"/>
      <c r="IVS35" s="36"/>
      <c r="IVT35" s="36"/>
      <c r="IVW35" s="36"/>
      <c r="IVX35" s="36"/>
      <c r="IWA35" s="36"/>
      <c r="IWB35" s="36"/>
      <c r="IWE35" s="36"/>
      <c r="IWF35" s="36"/>
      <c r="IWI35" s="36"/>
      <c r="IWJ35" s="36"/>
      <c r="IWM35" s="36"/>
      <c r="IWN35" s="36"/>
      <c r="IWQ35" s="36"/>
      <c r="IWR35" s="36"/>
      <c r="IWU35" s="36"/>
      <c r="IWV35" s="36"/>
      <c r="IWY35" s="36"/>
      <c r="IWZ35" s="36"/>
      <c r="IXC35" s="36"/>
      <c r="IXD35" s="36"/>
      <c r="IXG35" s="36"/>
      <c r="IXH35" s="36"/>
      <c r="IXK35" s="36"/>
      <c r="IXL35" s="36"/>
      <c r="IXO35" s="36"/>
      <c r="IXP35" s="36"/>
      <c r="IXS35" s="36"/>
      <c r="IXT35" s="36"/>
      <c r="IXW35" s="36"/>
      <c r="IXX35" s="36"/>
      <c r="IYA35" s="36"/>
      <c r="IYB35" s="36"/>
      <c r="IYE35" s="36"/>
      <c r="IYF35" s="36"/>
      <c r="IYI35" s="36"/>
      <c r="IYJ35" s="36"/>
      <c r="IYM35" s="36"/>
      <c r="IYN35" s="36"/>
      <c r="IYQ35" s="36"/>
      <c r="IYR35" s="36"/>
      <c r="IYU35" s="36"/>
      <c r="IYV35" s="36"/>
      <c r="IYY35" s="36"/>
      <c r="IYZ35" s="36"/>
      <c r="IZC35" s="36"/>
      <c r="IZD35" s="36"/>
      <c r="IZG35" s="36"/>
      <c r="IZH35" s="36"/>
      <c r="IZK35" s="36"/>
      <c r="IZL35" s="36"/>
      <c r="IZO35" s="36"/>
      <c r="IZP35" s="36"/>
      <c r="IZS35" s="36"/>
      <c r="IZT35" s="36"/>
      <c r="IZW35" s="36"/>
      <c r="IZX35" s="36"/>
      <c r="JAA35" s="36"/>
      <c r="JAB35" s="36"/>
      <c r="JAE35" s="36"/>
      <c r="JAF35" s="36"/>
      <c r="JAI35" s="36"/>
      <c r="JAJ35" s="36"/>
      <c r="JAM35" s="36"/>
      <c r="JAN35" s="36"/>
      <c r="JAQ35" s="36"/>
      <c r="JAR35" s="36"/>
      <c r="JAU35" s="36"/>
      <c r="JAV35" s="36"/>
      <c r="JAY35" s="36"/>
      <c r="JAZ35" s="36"/>
      <c r="JBC35" s="36"/>
      <c r="JBD35" s="36"/>
      <c r="JBG35" s="36"/>
      <c r="JBH35" s="36"/>
      <c r="JBK35" s="36"/>
      <c r="JBL35" s="36"/>
      <c r="JBO35" s="36"/>
      <c r="JBP35" s="36"/>
      <c r="JBS35" s="36"/>
      <c r="JBT35" s="36"/>
      <c r="JBW35" s="36"/>
      <c r="JBX35" s="36"/>
      <c r="JCA35" s="36"/>
      <c r="JCB35" s="36"/>
      <c r="JCE35" s="36"/>
      <c r="JCF35" s="36"/>
      <c r="JCI35" s="36"/>
      <c r="JCJ35" s="36"/>
      <c r="JCM35" s="36"/>
      <c r="JCN35" s="36"/>
      <c r="JCQ35" s="36"/>
      <c r="JCR35" s="36"/>
      <c r="JCU35" s="36"/>
      <c r="JCV35" s="36"/>
      <c r="JCY35" s="36"/>
      <c r="JCZ35" s="36"/>
      <c r="JDC35" s="36"/>
      <c r="JDD35" s="36"/>
      <c r="JDG35" s="36"/>
      <c r="JDH35" s="36"/>
      <c r="JDK35" s="36"/>
      <c r="JDL35" s="36"/>
      <c r="JDO35" s="36"/>
      <c r="JDP35" s="36"/>
      <c r="JDS35" s="36"/>
      <c r="JDT35" s="36"/>
      <c r="JDW35" s="36"/>
      <c r="JDX35" s="36"/>
      <c r="JEA35" s="36"/>
      <c r="JEB35" s="36"/>
      <c r="JEE35" s="36"/>
      <c r="JEF35" s="36"/>
      <c r="JEI35" s="36"/>
      <c r="JEJ35" s="36"/>
      <c r="JEM35" s="36"/>
      <c r="JEN35" s="36"/>
      <c r="JEQ35" s="36"/>
      <c r="JER35" s="36"/>
      <c r="JEU35" s="36"/>
      <c r="JEV35" s="36"/>
      <c r="JEY35" s="36"/>
      <c r="JEZ35" s="36"/>
      <c r="JFC35" s="36"/>
      <c r="JFD35" s="36"/>
      <c r="JFG35" s="36"/>
      <c r="JFH35" s="36"/>
      <c r="JFK35" s="36"/>
      <c r="JFL35" s="36"/>
      <c r="JFO35" s="36"/>
      <c r="JFP35" s="36"/>
      <c r="JFS35" s="36"/>
      <c r="JFT35" s="36"/>
      <c r="JFW35" s="36"/>
      <c r="JFX35" s="36"/>
      <c r="JGA35" s="36"/>
      <c r="JGB35" s="36"/>
      <c r="JGE35" s="36"/>
      <c r="JGF35" s="36"/>
      <c r="JGI35" s="36"/>
      <c r="JGJ35" s="36"/>
      <c r="JGM35" s="36"/>
      <c r="JGN35" s="36"/>
      <c r="JGQ35" s="36"/>
      <c r="JGR35" s="36"/>
      <c r="JGU35" s="36"/>
      <c r="JGV35" s="36"/>
      <c r="JGY35" s="36"/>
      <c r="JGZ35" s="36"/>
      <c r="JHC35" s="36"/>
      <c r="JHD35" s="36"/>
      <c r="JHG35" s="36"/>
      <c r="JHH35" s="36"/>
      <c r="JHK35" s="36"/>
      <c r="JHL35" s="36"/>
      <c r="JHO35" s="36"/>
      <c r="JHP35" s="36"/>
      <c r="JHS35" s="36"/>
      <c r="JHT35" s="36"/>
      <c r="JHW35" s="36"/>
      <c r="JHX35" s="36"/>
      <c r="JIA35" s="36"/>
      <c r="JIB35" s="36"/>
      <c r="JIE35" s="36"/>
      <c r="JIF35" s="36"/>
      <c r="JII35" s="36"/>
      <c r="JIJ35" s="36"/>
      <c r="JIM35" s="36"/>
      <c r="JIN35" s="36"/>
      <c r="JIQ35" s="36"/>
      <c r="JIR35" s="36"/>
      <c r="JIU35" s="36"/>
      <c r="JIV35" s="36"/>
      <c r="JIY35" s="36"/>
      <c r="JIZ35" s="36"/>
      <c r="JJC35" s="36"/>
      <c r="JJD35" s="36"/>
      <c r="JJG35" s="36"/>
      <c r="JJH35" s="36"/>
      <c r="JJK35" s="36"/>
      <c r="JJL35" s="36"/>
      <c r="JJO35" s="36"/>
      <c r="JJP35" s="36"/>
      <c r="JJS35" s="36"/>
      <c r="JJT35" s="36"/>
      <c r="JJW35" s="36"/>
      <c r="JJX35" s="36"/>
      <c r="JKA35" s="36"/>
      <c r="JKB35" s="36"/>
      <c r="JKE35" s="36"/>
      <c r="JKF35" s="36"/>
      <c r="JKI35" s="36"/>
      <c r="JKJ35" s="36"/>
      <c r="JKM35" s="36"/>
      <c r="JKN35" s="36"/>
      <c r="JKQ35" s="36"/>
      <c r="JKR35" s="36"/>
      <c r="JKU35" s="36"/>
      <c r="JKV35" s="36"/>
      <c r="JKY35" s="36"/>
      <c r="JKZ35" s="36"/>
      <c r="JLC35" s="36"/>
      <c r="JLD35" s="36"/>
      <c r="JLG35" s="36"/>
      <c r="JLH35" s="36"/>
      <c r="JLK35" s="36"/>
      <c r="JLL35" s="36"/>
      <c r="JLO35" s="36"/>
      <c r="JLP35" s="36"/>
      <c r="JLS35" s="36"/>
      <c r="JLT35" s="36"/>
      <c r="JLW35" s="36"/>
      <c r="JLX35" s="36"/>
      <c r="JMA35" s="36"/>
      <c r="JMB35" s="36"/>
      <c r="JME35" s="36"/>
      <c r="JMF35" s="36"/>
      <c r="JMI35" s="36"/>
      <c r="JMJ35" s="36"/>
      <c r="JMM35" s="36"/>
      <c r="JMN35" s="36"/>
      <c r="JMQ35" s="36"/>
      <c r="JMR35" s="36"/>
      <c r="JMU35" s="36"/>
      <c r="JMV35" s="36"/>
      <c r="JMY35" s="36"/>
      <c r="JMZ35" s="36"/>
      <c r="JNC35" s="36"/>
      <c r="JND35" s="36"/>
      <c r="JNG35" s="36"/>
      <c r="JNH35" s="36"/>
      <c r="JNK35" s="36"/>
      <c r="JNL35" s="36"/>
      <c r="JNO35" s="36"/>
      <c r="JNP35" s="36"/>
      <c r="JNS35" s="36"/>
      <c r="JNT35" s="36"/>
      <c r="JNW35" s="36"/>
      <c r="JNX35" s="36"/>
      <c r="JOA35" s="36"/>
      <c r="JOB35" s="36"/>
      <c r="JOE35" s="36"/>
      <c r="JOF35" s="36"/>
      <c r="JOI35" s="36"/>
      <c r="JOJ35" s="36"/>
      <c r="JOM35" s="36"/>
      <c r="JON35" s="36"/>
      <c r="JOQ35" s="36"/>
      <c r="JOR35" s="36"/>
      <c r="JOU35" s="36"/>
      <c r="JOV35" s="36"/>
      <c r="JOY35" s="36"/>
      <c r="JOZ35" s="36"/>
      <c r="JPC35" s="36"/>
      <c r="JPD35" s="36"/>
      <c r="JPG35" s="36"/>
      <c r="JPH35" s="36"/>
      <c r="JPK35" s="36"/>
      <c r="JPL35" s="36"/>
      <c r="JPO35" s="36"/>
      <c r="JPP35" s="36"/>
      <c r="JPS35" s="36"/>
      <c r="JPT35" s="36"/>
      <c r="JPW35" s="36"/>
      <c r="JPX35" s="36"/>
      <c r="JQA35" s="36"/>
      <c r="JQB35" s="36"/>
      <c r="JQE35" s="36"/>
      <c r="JQF35" s="36"/>
      <c r="JQI35" s="36"/>
      <c r="JQJ35" s="36"/>
      <c r="JQM35" s="36"/>
      <c r="JQN35" s="36"/>
      <c r="JQQ35" s="36"/>
      <c r="JQR35" s="36"/>
      <c r="JQU35" s="36"/>
      <c r="JQV35" s="36"/>
      <c r="JQY35" s="36"/>
      <c r="JQZ35" s="36"/>
      <c r="JRC35" s="36"/>
      <c r="JRD35" s="36"/>
      <c r="JRG35" s="36"/>
      <c r="JRH35" s="36"/>
      <c r="JRK35" s="36"/>
      <c r="JRL35" s="36"/>
      <c r="JRO35" s="36"/>
      <c r="JRP35" s="36"/>
      <c r="JRS35" s="36"/>
      <c r="JRT35" s="36"/>
      <c r="JRW35" s="36"/>
      <c r="JRX35" s="36"/>
      <c r="JSA35" s="36"/>
      <c r="JSB35" s="36"/>
      <c r="JSE35" s="36"/>
      <c r="JSF35" s="36"/>
      <c r="JSI35" s="36"/>
      <c r="JSJ35" s="36"/>
      <c r="JSM35" s="36"/>
      <c r="JSN35" s="36"/>
      <c r="JSQ35" s="36"/>
      <c r="JSR35" s="36"/>
      <c r="JSU35" s="36"/>
      <c r="JSV35" s="36"/>
      <c r="JSY35" s="36"/>
      <c r="JSZ35" s="36"/>
      <c r="JTC35" s="36"/>
      <c r="JTD35" s="36"/>
      <c r="JTG35" s="36"/>
      <c r="JTH35" s="36"/>
      <c r="JTK35" s="36"/>
      <c r="JTL35" s="36"/>
      <c r="JTO35" s="36"/>
      <c r="JTP35" s="36"/>
      <c r="JTS35" s="36"/>
      <c r="JTT35" s="36"/>
      <c r="JTW35" s="36"/>
      <c r="JTX35" s="36"/>
      <c r="JUA35" s="36"/>
      <c r="JUB35" s="36"/>
      <c r="JUE35" s="36"/>
      <c r="JUF35" s="36"/>
      <c r="JUI35" s="36"/>
      <c r="JUJ35" s="36"/>
      <c r="JUM35" s="36"/>
      <c r="JUN35" s="36"/>
      <c r="JUQ35" s="36"/>
      <c r="JUR35" s="36"/>
      <c r="JUU35" s="36"/>
      <c r="JUV35" s="36"/>
      <c r="JUY35" s="36"/>
      <c r="JUZ35" s="36"/>
      <c r="JVC35" s="36"/>
      <c r="JVD35" s="36"/>
      <c r="JVG35" s="36"/>
      <c r="JVH35" s="36"/>
      <c r="JVK35" s="36"/>
      <c r="JVL35" s="36"/>
      <c r="JVO35" s="36"/>
      <c r="JVP35" s="36"/>
      <c r="JVS35" s="36"/>
      <c r="JVT35" s="36"/>
      <c r="JVW35" s="36"/>
      <c r="JVX35" s="36"/>
      <c r="JWA35" s="36"/>
      <c r="JWB35" s="36"/>
      <c r="JWE35" s="36"/>
      <c r="JWF35" s="36"/>
      <c r="JWI35" s="36"/>
      <c r="JWJ35" s="36"/>
      <c r="JWM35" s="36"/>
      <c r="JWN35" s="36"/>
      <c r="JWQ35" s="36"/>
      <c r="JWR35" s="36"/>
      <c r="JWU35" s="36"/>
      <c r="JWV35" s="36"/>
      <c r="JWY35" s="36"/>
      <c r="JWZ35" s="36"/>
      <c r="JXC35" s="36"/>
      <c r="JXD35" s="36"/>
      <c r="JXG35" s="36"/>
      <c r="JXH35" s="36"/>
      <c r="JXK35" s="36"/>
      <c r="JXL35" s="36"/>
      <c r="JXO35" s="36"/>
      <c r="JXP35" s="36"/>
      <c r="JXS35" s="36"/>
      <c r="JXT35" s="36"/>
      <c r="JXW35" s="36"/>
      <c r="JXX35" s="36"/>
      <c r="JYA35" s="36"/>
      <c r="JYB35" s="36"/>
      <c r="JYE35" s="36"/>
      <c r="JYF35" s="36"/>
      <c r="JYI35" s="36"/>
      <c r="JYJ35" s="36"/>
      <c r="JYM35" s="36"/>
      <c r="JYN35" s="36"/>
      <c r="JYQ35" s="36"/>
      <c r="JYR35" s="36"/>
      <c r="JYU35" s="36"/>
      <c r="JYV35" s="36"/>
      <c r="JYY35" s="36"/>
      <c r="JYZ35" s="36"/>
      <c r="JZC35" s="36"/>
      <c r="JZD35" s="36"/>
      <c r="JZG35" s="36"/>
      <c r="JZH35" s="36"/>
      <c r="JZK35" s="36"/>
      <c r="JZL35" s="36"/>
      <c r="JZO35" s="36"/>
      <c r="JZP35" s="36"/>
      <c r="JZS35" s="36"/>
      <c r="JZT35" s="36"/>
      <c r="JZW35" s="36"/>
      <c r="JZX35" s="36"/>
      <c r="KAA35" s="36"/>
      <c r="KAB35" s="36"/>
      <c r="KAE35" s="36"/>
      <c r="KAF35" s="36"/>
      <c r="KAI35" s="36"/>
      <c r="KAJ35" s="36"/>
      <c r="KAM35" s="36"/>
      <c r="KAN35" s="36"/>
      <c r="KAQ35" s="36"/>
      <c r="KAR35" s="36"/>
      <c r="KAU35" s="36"/>
      <c r="KAV35" s="36"/>
      <c r="KAY35" s="36"/>
      <c r="KAZ35" s="36"/>
      <c r="KBC35" s="36"/>
      <c r="KBD35" s="36"/>
      <c r="KBG35" s="36"/>
      <c r="KBH35" s="36"/>
      <c r="KBK35" s="36"/>
      <c r="KBL35" s="36"/>
      <c r="KBO35" s="36"/>
      <c r="KBP35" s="36"/>
      <c r="KBS35" s="36"/>
      <c r="KBT35" s="36"/>
      <c r="KBW35" s="36"/>
      <c r="KBX35" s="36"/>
      <c r="KCA35" s="36"/>
      <c r="KCB35" s="36"/>
      <c r="KCE35" s="36"/>
      <c r="KCF35" s="36"/>
      <c r="KCI35" s="36"/>
      <c r="KCJ35" s="36"/>
      <c r="KCM35" s="36"/>
      <c r="KCN35" s="36"/>
      <c r="KCQ35" s="36"/>
      <c r="KCR35" s="36"/>
      <c r="KCU35" s="36"/>
      <c r="KCV35" s="36"/>
      <c r="KCY35" s="36"/>
      <c r="KCZ35" s="36"/>
      <c r="KDC35" s="36"/>
      <c r="KDD35" s="36"/>
      <c r="KDG35" s="36"/>
      <c r="KDH35" s="36"/>
      <c r="KDK35" s="36"/>
      <c r="KDL35" s="36"/>
      <c r="KDO35" s="36"/>
      <c r="KDP35" s="36"/>
      <c r="KDS35" s="36"/>
      <c r="KDT35" s="36"/>
      <c r="KDW35" s="36"/>
      <c r="KDX35" s="36"/>
      <c r="KEA35" s="36"/>
      <c r="KEB35" s="36"/>
      <c r="KEE35" s="36"/>
      <c r="KEF35" s="36"/>
      <c r="KEI35" s="36"/>
      <c r="KEJ35" s="36"/>
      <c r="KEM35" s="36"/>
      <c r="KEN35" s="36"/>
      <c r="KEQ35" s="36"/>
      <c r="KER35" s="36"/>
      <c r="KEU35" s="36"/>
      <c r="KEV35" s="36"/>
      <c r="KEY35" s="36"/>
      <c r="KEZ35" s="36"/>
      <c r="KFC35" s="36"/>
      <c r="KFD35" s="36"/>
      <c r="KFG35" s="36"/>
      <c r="KFH35" s="36"/>
      <c r="KFK35" s="36"/>
      <c r="KFL35" s="36"/>
      <c r="KFO35" s="36"/>
      <c r="KFP35" s="36"/>
      <c r="KFS35" s="36"/>
      <c r="KFT35" s="36"/>
      <c r="KFW35" s="36"/>
      <c r="KFX35" s="36"/>
      <c r="KGA35" s="36"/>
      <c r="KGB35" s="36"/>
      <c r="KGE35" s="36"/>
      <c r="KGF35" s="36"/>
      <c r="KGI35" s="36"/>
      <c r="KGJ35" s="36"/>
      <c r="KGM35" s="36"/>
      <c r="KGN35" s="36"/>
      <c r="KGQ35" s="36"/>
      <c r="KGR35" s="36"/>
      <c r="KGU35" s="36"/>
      <c r="KGV35" s="36"/>
      <c r="KGY35" s="36"/>
      <c r="KGZ35" s="36"/>
      <c r="KHC35" s="36"/>
      <c r="KHD35" s="36"/>
      <c r="KHG35" s="36"/>
      <c r="KHH35" s="36"/>
      <c r="KHK35" s="36"/>
      <c r="KHL35" s="36"/>
      <c r="KHO35" s="36"/>
      <c r="KHP35" s="36"/>
      <c r="KHS35" s="36"/>
      <c r="KHT35" s="36"/>
      <c r="KHW35" s="36"/>
      <c r="KHX35" s="36"/>
      <c r="KIA35" s="36"/>
      <c r="KIB35" s="36"/>
      <c r="KIE35" s="36"/>
      <c r="KIF35" s="36"/>
      <c r="KII35" s="36"/>
      <c r="KIJ35" s="36"/>
      <c r="KIM35" s="36"/>
      <c r="KIN35" s="36"/>
      <c r="KIQ35" s="36"/>
      <c r="KIR35" s="36"/>
      <c r="KIU35" s="36"/>
      <c r="KIV35" s="36"/>
      <c r="KIY35" s="36"/>
      <c r="KIZ35" s="36"/>
      <c r="KJC35" s="36"/>
      <c r="KJD35" s="36"/>
      <c r="KJG35" s="36"/>
      <c r="KJH35" s="36"/>
      <c r="KJK35" s="36"/>
      <c r="KJL35" s="36"/>
      <c r="KJO35" s="36"/>
      <c r="KJP35" s="36"/>
      <c r="KJS35" s="36"/>
      <c r="KJT35" s="36"/>
      <c r="KJW35" s="36"/>
      <c r="KJX35" s="36"/>
      <c r="KKA35" s="36"/>
      <c r="KKB35" s="36"/>
      <c r="KKE35" s="36"/>
      <c r="KKF35" s="36"/>
      <c r="KKI35" s="36"/>
      <c r="KKJ35" s="36"/>
      <c r="KKM35" s="36"/>
      <c r="KKN35" s="36"/>
      <c r="KKQ35" s="36"/>
      <c r="KKR35" s="36"/>
      <c r="KKU35" s="36"/>
      <c r="KKV35" s="36"/>
      <c r="KKY35" s="36"/>
      <c r="KKZ35" s="36"/>
      <c r="KLC35" s="36"/>
      <c r="KLD35" s="36"/>
      <c r="KLG35" s="36"/>
      <c r="KLH35" s="36"/>
      <c r="KLK35" s="36"/>
      <c r="KLL35" s="36"/>
      <c r="KLO35" s="36"/>
      <c r="KLP35" s="36"/>
      <c r="KLS35" s="36"/>
      <c r="KLT35" s="36"/>
      <c r="KLW35" s="36"/>
      <c r="KLX35" s="36"/>
      <c r="KMA35" s="36"/>
      <c r="KMB35" s="36"/>
      <c r="KME35" s="36"/>
      <c r="KMF35" s="36"/>
      <c r="KMI35" s="36"/>
      <c r="KMJ35" s="36"/>
      <c r="KMM35" s="36"/>
      <c r="KMN35" s="36"/>
      <c r="KMQ35" s="36"/>
      <c r="KMR35" s="36"/>
      <c r="KMU35" s="36"/>
      <c r="KMV35" s="36"/>
      <c r="KMY35" s="36"/>
      <c r="KMZ35" s="36"/>
      <c r="KNC35" s="36"/>
      <c r="KND35" s="36"/>
      <c r="KNG35" s="36"/>
      <c r="KNH35" s="36"/>
      <c r="KNK35" s="36"/>
      <c r="KNL35" s="36"/>
      <c r="KNO35" s="36"/>
      <c r="KNP35" s="36"/>
      <c r="KNS35" s="36"/>
      <c r="KNT35" s="36"/>
      <c r="KNW35" s="36"/>
      <c r="KNX35" s="36"/>
      <c r="KOA35" s="36"/>
      <c r="KOB35" s="36"/>
      <c r="KOE35" s="36"/>
      <c r="KOF35" s="36"/>
      <c r="KOI35" s="36"/>
      <c r="KOJ35" s="36"/>
      <c r="KOM35" s="36"/>
      <c r="KON35" s="36"/>
      <c r="KOQ35" s="36"/>
      <c r="KOR35" s="36"/>
      <c r="KOU35" s="36"/>
      <c r="KOV35" s="36"/>
      <c r="KOY35" s="36"/>
      <c r="KOZ35" s="36"/>
      <c r="KPC35" s="36"/>
      <c r="KPD35" s="36"/>
      <c r="KPG35" s="36"/>
      <c r="KPH35" s="36"/>
      <c r="KPK35" s="36"/>
      <c r="KPL35" s="36"/>
      <c r="KPO35" s="36"/>
      <c r="KPP35" s="36"/>
      <c r="KPS35" s="36"/>
      <c r="KPT35" s="36"/>
      <c r="KPW35" s="36"/>
      <c r="KPX35" s="36"/>
      <c r="KQA35" s="36"/>
      <c r="KQB35" s="36"/>
      <c r="KQE35" s="36"/>
      <c r="KQF35" s="36"/>
      <c r="KQI35" s="36"/>
      <c r="KQJ35" s="36"/>
      <c r="KQM35" s="36"/>
      <c r="KQN35" s="36"/>
      <c r="KQQ35" s="36"/>
      <c r="KQR35" s="36"/>
      <c r="KQU35" s="36"/>
      <c r="KQV35" s="36"/>
      <c r="KQY35" s="36"/>
      <c r="KQZ35" s="36"/>
      <c r="KRC35" s="36"/>
      <c r="KRD35" s="36"/>
      <c r="KRG35" s="36"/>
      <c r="KRH35" s="36"/>
      <c r="KRK35" s="36"/>
      <c r="KRL35" s="36"/>
      <c r="KRO35" s="36"/>
      <c r="KRP35" s="36"/>
      <c r="KRS35" s="36"/>
      <c r="KRT35" s="36"/>
      <c r="KRW35" s="36"/>
      <c r="KRX35" s="36"/>
      <c r="KSA35" s="36"/>
      <c r="KSB35" s="36"/>
      <c r="KSE35" s="36"/>
      <c r="KSF35" s="36"/>
      <c r="KSI35" s="36"/>
      <c r="KSJ35" s="36"/>
      <c r="KSM35" s="36"/>
      <c r="KSN35" s="36"/>
      <c r="KSQ35" s="36"/>
      <c r="KSR35" s="36"/>
      <c r="KSU35" s="36"/>
      <c r="KSV35" s="36"/>
      <c r="KSY35" s="36"/>
      <c r="KSZ35" s="36"/>
      <c r="KTC35" s="36"/>
      <c r="KTD35" s="36"/>
      <c r="KTG35" s="36"/>
      <c r="KTH35" s="36"/>
      <c r="KTK35" s="36"/>
      <c r="KTL35" s="36"/>
      <c r="KTO35" s="36"/>
      <c r="KTP35" s="36"/>
      <c r="KTS35" s="36"/>
      <c r="KTT35" s="36"/>
      <c r="KTW35" s="36"/>
      <c r="KTX35" s="36"/>
      <c r="KUA35" s="36"/>
      <c r="KUB35" s="36"/>
      <c r="KUE35" s="36"/>
      <c r="KUF35" s="36"/>
      <c r="KUI35" s="36"/>
      <c r="KUJ35" s="36"/>
      <c r="KUM35" s="36"/>
      <c r="KUN35" s="36"/>
      <c r="KUQ35" s="36"/>
      <c r="KUR35" s="36"/>
      <c r="KUU35" s="36"/>
      <c r="KUV35" s="36"/>
      <c r="KUY35" s="36"/>
      <c r="KUZ35" s="36"/>
      <c r="KVC35" s="36"/>
      <c r="KVD35" s="36"/>
      <c r="KVG35" s="36"/>
      <c r="KVH35" s="36"/>
      <c r="KVK35" s="36"/>
      <c r="KVL35" s="36"/>
      <c r="KVO35" s="36"/>
      <c r="KVP35" s="36"/>
      <c r="KVS35" s="36"/>
      <c r="KVT35" s="36"/>
      <c r="KVW35" s="36"/>
      <c r="KVX35" s="36"/>
      <c r="KWA35" s="36"/>
      <c r="KWB35" s="36"/>
      <c r="KWE35" s="36"/>
      <c r="KWF35" s="36"/>
      <c r="KWI35" s="36"/>
      <c r="KWJ35" s="36"/>
      <c r="KWM35" s="36"/>
      <c r="KWN35" s="36"/>
      <c r="KWQ35" s="36"/>
      <c r="KWR35" s="36"/>
      <c r="KWU35" s="36"/>
      <c r="KWV35" s="36"/>
      <c r="KWY35" s="36"/>
      <c r="KWZ35" s="36"/>
      <c r="KXC35" s="36"/>
      <c r="KXD35" s="36"/>
      <c r="KXG35" s="36"/>
      <c r="KXH35" s="36"/>
      <c r="KXK35" s="36"/>
      <c r="KXL35" s="36"/>
      <c r="KXO35" s="36"/>
      <c r="KXP35" s="36"/>
      <c r="KXS35" s="36"/>
      <c r="KXT35" s="36"/>
      <c r="KXW35" s="36"/>
      <c r="KXX35" s="36"/>
      <c r="KYA35" s="36"/>
      <c r="KYB35" s="36"/>
      <c r="KYE35" s="36"/>
      <c r="KYF35" s="36"/>
      <c r="KYI35" s="36"/>
      <c r="KYJ35" s="36"/>
      <c r="KYM35" s="36"/>
      <c r="KYN35" s="36"/>
      <c r="KYQ35" s="36"/>
      <c r="KYR35" s="36"/>
      <c r="KYU35" s="36"/>
      <c r="KYV35" s="36"/>
      <c r="KYY35" s="36"/>
      <c r="KYZ35" s="36"/>
      <c r="KZC35" s="36"/>
      <c r="KZD35" s="36"/>
      <c r="KZG35" s="36"/>
      <c r="KZH35" s="36"/>
      <c r="KZK35" s="36"/>
      <c r="KZL35" s="36"/>
      <c r="KZO35" s="36"/>
      <c r="KZP35" s="36"/>
      <c r="KZS35" s="36"/>
      <c r="KZT35" s="36"/>
      <c r="KZW35" s="36"/>
      <c r="KZX35" s="36"/>
      <c r="LAA35" s="36"/>
      <c r="LAB35" s="36"/>
      <c r="LAE35" s="36"/>
      <c r="LAF35" s="36"/>
      <c r="LAI35" s="36"/>
      <c r="LAJ35" s="36"/>
      <c r="LAM35" s="36"/>
      <c r="LAN35" s="36"/>
      <c r="LAQ35" s="36"/>
      <c r="LAR35" s="36"/>
      <c r="LAU35" s="36"/>
      <c r="LAV35" s="36"/>
      <c r="LAY35" s="36"/>
      <c r="LAZ35" s="36"/>
      <c r="LBC35" s="36"/>
      <c r="LBD35" s="36"/>
      <c r="LBG35" s="36"/>
      <c r="LBH35" s="36"/>
      <c r="LBK35" s="36"/>
      <c r="LBL35" s="36"/>
      <c r="LBO35" s="36"/>
      <c r="LBP35" s="36"/>
      <c r="LBS35" s="36"/>
      <c r="LBT35" s="36"/>
      <c r="LBW35" s="36"/>
      <c r="LBX35" s="36"/>
      <c r="LCA35" s="36"/>
      <c r="LCB35" s="36"/>
      <c r="LCE35" s="36"/>
      <c r="LCF35" s="36"/>
      <c r="LCI35" s="36"/>
      <c r="LCJ35" s="36"/>
      <c r="LCM35" s="36"/>
      <c r="LCN35" s="36"/>
      <c r="LCQ35" s="36"/>
      <c r="LCR35" s="36"/>
      <c r="LCU35" s="36"/>
      <c r="LCV35" s="36"/>
      <c r="LCY35" s="36"/>
      <c r="LCZ35" s="36"/>
      <c r="LDC35" s="36"/>
      <c r="LDD35" s="36"/>
      <c r="LDG35" s="36"/>
      <c r="LDH35" s="36"/>
      <c r="LDK35" s="36"/>
      <c r="LDL35" s="36"/>
      <c r="LDO35" s="36"/>
      <c r="LDP35" s="36"/>
      <c r="LDS35" s="36"/>
      <c r="LDT35" s="36"/>
      <c r="LDW35" s="36"/>
      <c r="LDX35" s="36"/>
      <c r="LEA35" s="36"/>
      <c r="LEB35" s="36"/>
      <c r="LEE35" s="36"/>
      <c r="LEF35" s="36"/>
      <c r="LEI35" s="36"/>
      <c r="LEJ35" s="36"/>
      <c r="LEM35" s="36"/>
      <c r="LEN35" s="36"/>
      <c r="LEQ35" s="36"/>
      <c r="LER35" s="36"/>
      <c r="LEU35" s="36"/>
      <c r="LEV35" s="36"/>
      <c r="LEY35" s="36"/>
      <c r="LEZ35" s="36"/>
      <c r="LFC35" s="36"/>
      <c r="LFD35" s="36"/>
      <c r="LFG35" s="36"/>
      <c r="LFH35" s="36"/>
      <c r="LFK35" s="36"/>
      <c r="LFL35" s="36"/>
      <c r="LFO35" s="36"/>
      <c r="LFP35" s="36"/>
      <c r="LFS35" s="36"/>
      <c r="LFT35" s="36"/>
      <c r="LFW35" s="36"/>
      <c r="LFX35" s="36"/>
      <c r="LGA35" s="36"/>
      <c r="LGB35" s="36"/>
      <c r="LGE35" s="36"/>
      <c r="LGF35" s="36"/>
      <c r="LGI35" s="36"/>
      <c r="LGJ35" s="36"/>
      <c r="LGM35" s="36"/>
      <c r="LGN35" s="36"/>
      <c r="LGQ35" s="36"/>
      <c r="LGR35" s="36"/>
      <c r="LGU35" s="36"/>
      <c r="LGV35" s="36"/>
      <c r="LGY35" s="36"/>
      <c r="LGZ35" s="36"/>
      <c r="LHC35" s="36"/>
      <c r="LHD35" s="36"/>
      <c r="LHG35" s="36"/>
      <c r="LHH35" s="36"/>
      <c r="LHK35" s="36"/>
      <c r="LHL35" s="36"/>
      <c r="LHO35" s="36"/>
      <c r="LHP35" s="36"/>
      <c r="LHS35" s="36"/>
      <c r="LHT35" s="36"/>
      <c r="LHW35" s="36"/>
      <c r="LHX35" s="36"/>
      <c r="LIA35" s="36"/>
      <c r="LIB35" s="36"/>
      <c r="LIE35" s="36"/>
      <c r="LIF35" s="36"/>
      <c r="LII35" s="36"/>
      <c r="LIJ35" s="36"/>
      <c r="LIM35" s="36"/>
      <c r="LIN35" s="36"/>
      <c r="LIQ35" s="36"/>
      <c r="LIR35" s="36"/>
      <c r="LIU35" s="36"/>
      <c r="LIV35" s="36"/>
      <c r="LIY35" s="36"/>
      <c r="LIZ35" s="36"/>
      <c r="LJC35" s="36"/>
      <c r="LJD35" s="36"/>
      <c r="LJG35" s="36"/>
      <c r="LJH35" s="36"/>
      <c r="LJK35" s="36"/>
      <c r="LJL35" s="36"/>
      <c r="LJO35" s="36"/>
      <c r="LJP35" s="36"/>
      <c r="LJS35" s="36"/>
      <c r="LJT35" s="36"/>
      <c r="LJW35" s="36"/>
      <c r="LJX35" s="36"/>
      <c r="LKA35" s="36"/>
      <c r="LKB35" s="36"/>
      <c r="LKE35" s="36"/>
      <c r="LKF35" s="36"/>
      <c r="LKI35" s="36"/>
      <c r="LKJ35" s="36"/>
      <c r="LKM35" s="36"/>
      <c r="LKN35" s="36"/>
      <c r="LKQ35" s="36"/>
      <c r="LKR35" s="36"/>
      <c r="LKU35" s="36"/>
      <c r="LKV35" s="36"/>
      <c r="LKY35" s="36"/>
      <c r="LKZ35" s="36"/>
      <c r="LLC35" s="36"/>
      <c r="LLD35" s="36"/>
      <c r="LLG35" s="36"/>
      <c r="LLH35" s="36"/>
      <c r="LLK35" s="36"/>
      <c r="LLL35" s="36"/>
      <c r="LLO35" s="36"/>
      <c r="LLP35" s="36"/>
      <c r="LLS35" s="36"/>
      <c r="LLT35" s="36"/>
      <c r="LLW35" s="36"/>
      <c r="LLX35" s="36"/>
      <c r="LMA35" s="36"/>
      <c r="LMB35" s="36"/>
      <c r="LME35" s="36"/>
      <c r="LMF35" s="36"/>
      <c r="LMI35" s="36"/>
      <c r="LMJ35" s="36"/>
      <c r="LMM35" s="36"/>
      <c r="LMN35" s="36"/>
      <c r="LMQ35" s="36"/>
      <c r="LMR35" s="36"/>
      <c r="LMU35" s="36"/>
      <c r="LMV35" s="36"/>
      <c r="LMY35" s="36"/>
      <c r="LMZ35" s="36"/>
      <c r="LNC35" s="36"/>
      <c r="LND35" s="36"/>
      <c r="LNG35" s="36"/>
      <c r="LNH35" s="36"/>
      <c r="LNK35" s="36"/>
      <c r="LNL35" s="36"/>
      <c r="LNO35" s="36"/>
      <c r="LNP35" s="36"/>
      <c r="LNS35" s="36"/>
      <c r="LNT35" s="36"/>
      <c r="LNW35" s="36"/>
      <c r="LNX35" s="36"/>
      <c r="LOA35" s="36"/>
      <c r="LOB35" s="36"/>
      <c r="LOE35" s="36"/>
      <c r="LOF35" s="36"/>
      <c r="LOI35" s="36"/>
      <c r="LOJ35" s="36"/>
      <c r="LOM35" s="36"/>
      <c r="LON35" s="36"/>
      <c r="LOQ35" s="36"/>
      <c r="LOR35" s="36"/>
      <c r="LOU35" s="36"/>
      <c r="LOV35" s="36"/>
      <c r="LOY35" s="36"/>
      <c r="LOZ35" s="36"/>
      <c r="LPC35" s="36"/>
      <c r="LPD35" s="36"/>
      <c r="LPG35" s="36"/>
      <c r="LPH35" s="36"/>
      <c r="LPK35" s="36"/>
      <c r="LPL35" s="36"/>
      <c r="LPO35" s="36"/>
      <c r="LPP35" s="36"/>
      <c r="LPS35" s="36"/>
      <c r="LPT35" s="36"/>
      <c r="LPW35" s="36"/>
      <c r="LPX35" s="36"/>
      <c r="LQA35" s="36"/>
      <c r="LQB35" s="36"/>
      <c r="LQE35" s="36"/>
      <c r="LQF35" s="36"/>
      <c r="LQI35" s="36"/>
      <c r="LQJ35" s="36"/>
      <c r="LQM35" s="36"/>
      <c r="LQN35" s="36"/>
      <c r="LQQ35" s="36"/>
      <c r="LQR35" s="36"/>
      <c r="LQU35" s="36"/>
      <c r="LQV35" s="36"/>
      <c r="LQY35" s="36"/>
      <c r="LQZ35" s="36"/>
      <c r="LRC35" s="36"/>
      <c r="LRD35" s="36"/>
      <c r="LRG35" s="36"/>
      <c r="LRH35" s="36"/>
      <c r="LRK35" s="36"/>
      <c r="LRL35" s="36"/>
      <c r="LRO35" s="36"/>
      <c r="LRP35" s="36"/>
      <c r="LRS35" s="36"/>
      <c r="LRT35" s="36"/>
      <c r="LRW35" s="36"/>
      <c r="LRX35" s="36"/>
      <c r="LSA35" s="36"/>
      <c r="LSB35" s="36"/>
      <c r="LSE35" s="36"/>
      <c r="LSF35" s="36"/>
      <c r="LSI35" s="36"/>
      <c r="LSJ35" s="36"/>
      <c r="LSM35" s="36"/>
      <c r="LSN35" s="36"/>
      <c r="LSQ35" s="36"/>
      <c r="LSR35" s="36"/>
      <c r="LSU35" s="36"/>
      <c r="LSV35" s="36"/>
      <c r="LSY35" s="36"/>
      <c r="LSZ35" s="36"/>
      <c r="LTC35" s="36"/>
      <c r="LTD35" s="36"/>
      <c r="LTG35" s="36"/>
      <c r="LTH35" s="36"/>
      <c r="LTK35" s="36"/>
      <c r="LTL35" s="36"/>
      <c r="LTO35" s="36"/>
      <c r="LTP35" s="36"/>
      <c r="LTS35" s="36"/>
      <c r="LTT35" s="36"/>
      <c r="LTW35" s="36"/>
      <c r="LTX35" s="36"/>
      <c r="LUA35" s="36"/>
      <c r="LUB35" s="36"/>
      <c r="LUE35" s="36"/>
      <c r="LUF35" s="36"/>
      <c r="LUI35" s="36"/>
      <c r="LUJ35" s="36"/>
      <c r="LUM35" s="36"/>
      <c r="LUN35" s="36"/>
      <c r="LUQ35" s="36"/>
      <c r="LUR35" s="36"/>
      <c r="LUU35" s="36"/>
      <c r="LUV35" s="36"/>
      <c r="LUY35" s="36"/>
      <c r="LUZ35" s="36"/>
      <c r="LVC35" s="36"/>
      <c r="LVD35" s="36"/>
      <c r="LVG35" s="36"/>
      <c r="LVH35" s="36"/>
      <c r="LVK35" s="36"/>
      <c r="LVL35" s="36"/>
      <c r="LVO35" s="36"/>
      <c r="LVP35" s="36"/>
      <c r="LVS35" s="36"/>
      <c r="LVT35" s="36"/>
      <c r="LVW35" s="36"/>
      <c r="LVX35" s="36"/>
      <c r="LWA35" s="36"/>
      <c r="LWB35" s="36"/>
      <c r="LWE35" s="36"/>
      <c r="LWF35" s="36"/>
      <c r="LWI35" s="36"/>
      <c r="LWJ35" s="36"/>
      <c r="LWM35" s="36"/>
      <c r="LWN35" s="36"/>
      <c r="LWQ35" s="36"/>
      <c r="LWR35" s="36"/>
      <c r="LWU35" s="36"/>
      <c r="LWV35" s="36"/>
      <c r="LWY35" s="36"/>
      <c r="LWZ35" s="36"/>
      <c r="LXC35" s="36"/>
      <c r="LXD35" s="36"/>
      <c r="LXG35" s="36"/>
      <c r="LXH35" s="36"/>
      <c r="LXK35" s="36"/>
      <c r="LXL35" s="36"/>
      <c r="LXO35" s="36"/>
      <c r="LXP35" s="36"/>
      <c r="LXS35" s="36"/>
      <c r="LXT35" s="36"/>
      <c r="LXW35" s="36"/>
      <c r="LXX35" s="36"/>
      <c r="LYA35" s="36"/>
      <c r="LYB35" s="36"/>
      <c r="LYE35" s="36"/>
      <c r="LYF35" s="36"/>
      <c r="LYI35" s="36"/>
      <c r="LYJ35" s="36"/>
      <c r="LYM35" s="36"/>
      <c r="LYN35" s="36"/>
      <c r="LYQ35" s="36"/>
      <c r="LYR35" s="36"/>
      <c r="LYU35" s="36"/>
      <c r="LYV35" s="36"/>
      <c r="LYY35" s="36"/>
      <c r="LYZ35" s="36"/>
      <c r="LZC35" s="36"/>
      <c r="LZD35" s="36"/>
      <c r="LZG35" s="36"/>
      <c r="LZH35" s="36"/>
      <c r="LZK35" s="36"/>
      <c r="LZL35" s="36"/>
      <c r="LZO35" s="36"/>
      <c r="LZP35" s="36"/>
      <c r="LZS35" s="36"/>
      <c r="LZT35" s="36"/>
      <c r="LZW35" s="36"/>
      <c r="LZX35" s="36"/>
      <c r="MAA35" s="36"/>
      <c r="MAB35" s="36"/>
      <c r="MAE35" s="36"/>
      <c r="MAF35" s="36"/>
      <c r="MAI35" s="36"/>
      <c r="MAJ35" s="36"/>
      <c r="MAM35" s="36"/>
      <c r="MAN35" s="36"/>
      <c r="MAQ35" s="36"/>
      <c r="MAR35" s="36"/>
      <c r="MAU35" s="36"/>
      <c r="MAV35" s="36"/>
      <c r="MAY35" s="36"/>
      <c r="MAZ35" s="36"/>
      <c r="MBC35" s="36"/>
      <c r="MBD35" s="36"/>
      <c r="MBG35" s="36"/>
      <c r="MBH35" s="36"/>
      <c r="MBK35" s="36"/>
      <c r="MBL35" s="36"/>
      <c r="MBO35" s="36"/>
      <c r="MBP35" s="36"/>
      <c r="MBS35" s="36"/>
      <c r="MBT35" s="36"/>
      <c r="MBW35" s="36"/>
      <c r="MBX35" s="36"/>
      <c r="MCA35" s="36"/>
      <c r="MCB35" s="36"/>
      <c r="MCE35" s="36"/>
      <c r="MCF35" s="36"/>
      <c r="MCI35" s="36"/>
      <c r="MCJ35" s="36"/>
      <c r="MCM35" s="36"/>
      <c r="MCN35" s="36"/>
      <c r="MCQ35" s="36"/>
      <c r="MCR35" s="36"/>
      <c r="MCU35" s="36"/>
      <c r="MCV35" s="36"/>
      <c r="MCY35" s="36"/>
      <c r="MCZ35" s="36"/>
      <c r="MDC35" s="36"/>
      <c r="MDD35" s="36"/>
      <c r="MDG35" s="36"/>
      <c r="MDH35" s="36"/>
      <c r="MDK35" s="36"/>
      <c r="MDL35" s="36"/>
      <c r="MDO35" s="36"/>
      <c r="MDP35" s="36"/>
      <c r="MDS35" s="36"/>
      <c r="MDT35" s="36"/>
      <c r="MDW35" s="36"/>
      <c r="MDX35" s="36"/>
      <c r="MEA35" s="36"/>
      <c r="MEB35" s="36"/>
      <c r="MEE35" s="36"/>
      <c r="MEF35" s="36"/>
      <c r="MEI35" s="36"/>
      <c r="MEJ35" s="36"/>
      <c r="MEM35" s="36"/>
      <c r="MEN35" s="36"/>
      <c r="MEQ35" s="36"/>
      <c r="MER35" s="36"/>
      <c r="MEU35" s="36"/>
      <c r="MEV35" s="36"/>
      <c r="MEY35" s="36"/>
      <c r="MEZ35" s="36"/>
      <c r="MFC35" s="36"/>
      <c r="MFD35" s="36"/>
      <c r="MFG35" s="36"/>
      <c r="MFH35" s="36"/>
      <c r="MFK35" s="36"/>
      <c r="MFL35" s="36"/>
      <c r="MFO35" s="36"/>
      <c r="MFP35" s="36"/>
      <c r="MFS35" s="36"/>
      <c r="MFT35" s="36"/>
      <c r="MFW35" s="36"/>
      <c r="MFX35" s="36"/>
      <c r="MGA35" s="36"/>
      <c r="MGB35" s="36"/>
      <c r="MGE35" s="36"/>
      <c r="MGF35" s="36"/>
      <c r="MGI35" s="36"/>
      <c r="MGJ35" s="36"/>
      <c r="MGM35" s="36"/>
      <c r="MGN35" s="36"/>
      <c r="MGQ35" s="36"/>
      <c r="MGR35" s="36"/>
      <c r="MGU35" s="36"/>
      <c r="MGV35" s="36"/>
      <c r="MGY35" s="36"/>
      <c r="MGZ35" s="36"/>
      <c r="MHC35" s="36"/>
      <c r="MHD35" s="36"/>
      <c r="MHG35" s="36"/>
      <c r="MHH35" s="36"/>
      <c r="MHK35" s="36"/>
      <c r="MHL35" s="36"/>
      <c r="MHO35" s="36"/>
      <c r="MHP35" s="36"/>
      <c r="MHS35" s="36"/>
      <c r="MHT35" s="36"/>
      <c r="MHW35" s="36"/>
      <c r="MHX35" s="36"/>
      <c r="MIA35" s="36"/>
      <c r="MIB35" s="36"/>
      <c r="MIE35" s="36"/>
      <c r="MIF35" s="36"/>
      <c r="MII35" s="36"/>
      <c r="MIJ35" s="36"/>
      <c r="MIM35" s="36"/>
      <c r="MIN35" s="36"/>
      <c r="MIQ35" s="36"/>
      <c r="MIR35" s="36"/>
      <c r="MIU35" s="36"/>
      <c r="MIV35" s="36"/>
      <c r="MIY35" s="36"/>
      <c r="MIZ35" s="36"/>
      <c r="MJC35" s="36"/>
      <c r="MJD35" s="36"/>
      <c r="MJG35" s="36"/>
      <c r="MJH35" s="36"/>
      <c r="MJK35" s="36"/>
      <c r="MJL35" s="36"/>
      <c r="MJO35" s="36"/>
      <c r="MJP35" s="36"/>
      <c r="MJS35" s="36"/>
      <c r="MJT35" s="36"/>
      <c r="MJW35" s="36"/>
      <c r="MJX35" s="36"/>
      <c r="MKA35" s="36"/>
      <c r="MKB35" s="36"/>
      <c r="MKE35" s="36"/>
      <c r="MKF35" s="36"/>
      <c r="MKI35" s="36"/>
      <c r="MKJ35" s="36"/>
      <c r="MKM35" s="36"/>
      <c r="MKN35" s="36"/>
      <c r="MKQ35" s="36"/>
      <c r="MKR35" s="36"/>
      <c r="MKU35" s="36"/>
      <c r="MKV35" s="36"/>
      <c r="MKY35" s="36"/>
      <c r="MKZ35" s="36"/>
      <c r="MLC35" s="36"/>
      <c r="MLD35" s="36"/>
      <c r="MLG35" s="36"/>
      <c r="MLH35" s="36"/>
      <c r="MLK35" s="36"/>
      <c r="MLL35" s="36"/>
      <c r="MLO35" s="36"/>
      <c r="MLP35" s="36"/>
      <c r="MLS35" s="36"/>
      <c r="MLT35" s="36"/>
      <c r="MLW35" s="36"/>
      <c r="MLX35" s="36"/>
      <c r="MMA35" s="36"/>
      <c r="MMB35" s="36"/>
      <c r="MME35" s="36"/>
      <c r="MMF35" s="36"/>
      <c r="MMI35" s="36"/>
      <c r="MMJ35" s="36"/>
      <c r="MMM35" s="36"/>
      <c r="MMN35" s="36"/>
      <c r="MMQ35" s="36"/>
      <c r="MMR35" s="36"/>
      <c r="MMU35" s="36"/>
      <c r="MMV35" s="36"/>
      <c r="MMY35" s="36"/>
      <c r="MMZ35" s="36"/>
      <c r="MNC35" s="36"/>
      <c r="MND35" s="36"/>
      <c r="MNG35" s="36"/>
      <c r="MNH35" s="36"/>
      <c r="MNK35" s="36"/>
      <c r="MNL35" s="36"/>
      <c r="MNO35" s="36"/>
      <c r="MNP35" s="36"/>
      <c r="MNS35" s="36"/>
      <c r="MNT35" s="36"/>
      <c r="MNW35" s="36"/>
      <c r="MNX35" s="36"/>
      <c r="MOA35" s="36"/>
      <c r="MOB35" s="36"/>
      <c r="MOE35" s="36"/>
      <c r="MOF35" s="36"/>
      <c r="MOI35" s="36"/>
      <c r="MOJ35" s="36"/>
      <c r="MOM35" s="36"/>
      <c r="MON35" s="36"/>
      <c r="MOQ35" s="36"/>
      <c r="MOR35" s="36"/>
      <c r="MOU35" s="36"/>
      <c r="MOV35" s="36"/>
      <c r="MOY35" s="36"/>
      <c r="MOZ35" s="36"/>
      <c r="MPC35" s="36"/>
      <c r="MPD35" s="36"/>
      <c r="MPG35" s="36"/>
      <c r="MPH35" s="36"/>
      <c r="MPK35" s="36"/>
      <c r="MPL35" s="36"/>
      <c r="MPO35" s="36"/>
      <c r="MPP35" s="36"/>
      <c r="MPS35" s="36"/>
      <c r="MPT35" s="36"/>
      <c r="MPW35" s="36"/>
      <c r="MPX35" s="36"/>
      <c r="MQA35" s="36"/>
      <c r="MQB35" s="36"/>
      <c r="MQE35" s="36"/>
      <c r="MQF35" s="36"/>
      <c r="MQI35" s="36"/>
      <c r="MQJ35" s="36"/>
      <c r="MQM35" s="36"/>
      <c r="MQN35" s="36"/>
      <c r="MQQ35" s="36"/>
      <c r="MQR35" s="36"/>
      <c r="MQU35" s="36"/>
      <c r="MQV35" s="36"/>
      <c r="MQY35" s="36"/>
      <c r="MQZ35" s="36"/>
      <c r="MRC35" s="36"/>
      <c r="MRD35" s="36"/>
      <c r="MRG35" s="36"/>
      <c r="MRH35" s="36"/>
      <c r="MRK35" s="36"/>
      <c r="MRL35" s="36"/>
      <c r="MRO35" s="36"/>
      <c r="MRP35" s="36"/>
      <c r="MRS35" s="36"/>
      <c r="MRT35" s="36"/>
      <c r="MRW35" s="36"/>
      <c r="MRX35" s="36"/>
      <c r="MSA35" s="36"/>
      <c r="MSB35" s="36"/>
      <c r="MSE35" s="36"/>
      <c r="MSF35" s="36"/>
      <c r="MSI35" s="36"/>
      <c r="MSJ35" s="36"/>
      <c r="MSM35" s="36"/>
      <c r="MSN35" s="36"/>
      <c r="MSQ35" s="36"/>
      <c r="MSR35" s="36"/>
      <c r="MSU35" s="36"/>
      <c r="MSV35" s="36"/>
      <c r="MSY35" s="36"/>
      <c r="MSZ35" s="36"/>
      <c r="MTC35" s="36"/>
      <c r="MTD35" s="36"/>
      <c r="MTG35" s="36"/>
      <c r="MTH35" s="36"/>
      <c r="MTK35" s="36"/>
      <c r="MTL35" s="36"/>
      <c r="MTO35" s="36"/>
      <c r="MTP35" s="36"/>
      <c r="MTS35" s="36"/>
      <c r="MTT35" s="36"/>
      <c r="MTW35" s="36"/>
      <c r="MTX35" s="36"/>
      <c r="MUA35" s="36"/>
      <c r="MUB35" s="36"/>
      <c r="MUE35" s="36"/>
      <c r="MUF35" s="36"/>
      <c r="MUI35" s="36"/>
      <c r="MUJ35" s="36"/>
      <c r="MUM35" s="36"/>
      <c r="MUN35" s="36"/>
      <c r="MUQ35" s="36"/>
      <c r="MUR35" s="36"/>
      <c r="MUU35" s="36"/>
      <c r="MUV35" s="36"/>
      <c r="MUY35" s="36"/>
      <c r="MUZ35" s="36"/>
      <c r="MVC35" s="36"/>
      <c r="MVD35" s="36"/>
      <c r="MVG35" s="36"/>
      <c r="MVH35" s="36"/>
      <c r="MVK35" s="36"/>
      <c r="MVL35" s="36"/>
      <c r="MVO35" s="36"/>
      <c r="MVP35" s="36"/>
      <c r="MVS35" s="36"/>
      <c r="MVT35" s="36"/>
      <c r="MVW35" s="36"/>
      <c r="MVX35" s="36"/>
      <c r="MWA35" s="36"/>
      <c r="MWB35" s="36"/>
      <c r="MWE35" s="36"/>
      <c r="MWF35" s="36"/>
      <c r="MWI35" s="36"/>
      <c r="MWJ35" s="36"/>
      <c r="MWM35" s="36"/>
      <c r="MWN35" s="36"/>
      <c r="MWQ35" s="36"/>
      <c r="MWR35" s="36"/>
      <c r="MWU35" s="36"/>
      <c r="MWV35" s="36"/>
      <c r="MWY35" s="36"/>
      <c r="MWZ35" s="36"/>
      <c r="MXC35" s="36"/>
      <c r="MXD35" s="36"/>
      <c r="MXG35" s="36"/>
      <c r="MXH35" s="36"/>
      <c r="MXK35" s="36"/>
      <c r="MXL35" s="36"/>
      <c r="MXO35" s="36"/>
      <c r="MXP35" s="36"/>
      <c r="MXS35" s="36"/>
      <c r="MXT35" s="36"/>
      <c r="MXW35" s="36"/>
      <c r="MXX35" s="36"/>
      <c r="MYA35" s="36"/>
      <c r="MYB35" s="36"/>
      <c r="MYE35" s="36"/>
      <c r="MYF35" s="36"/>
      <c r="MYI35" s="36"/>
      <c r="MYJ35" s="36"/>
      <c r="MYM35" s="36"/>
      <c r="MYN35" s="36"/>
      <c r="MYQ35" s="36"/>
      <c r="MYR35" s="36"/>
      <c r="MYU35" s="36"/>
      <c r="MYV35" s="36"/>
      <c r="MYY35" s="36"/>
      <c r="MYZ35" s="36"/>
      <c r="MZC35" s="36"/>
      <c r="MZD35" s="36"/>
      <c r="MZG35" s="36"/>
      <c r="MZH35" s="36"/>
      <c r="MZK35" s="36"/>
      <c r="MZL35" s="36"/>
      <c r="MZO35" s="36"/>
      <c r="MZP35" s="36"/>
      <c r="MZS35" s="36"/>
      <c r="MZT35" s="36"/>
      <c r="MZW35" s="36"/>
      <c r="MZX35" s="36"/>
      <c r="NAA35" s="36"/>
      <c r="NAB35" s="36"/>
      <c r="NAE35" s="36"/>
      <c r="NAF35" s="36"/>
      <c r="NAI35" s="36"/>
      <c r="NAJ35" s="36"/>
      <c r="NAM35" s="36"/>
      <c r="NAN35" s="36"/>
      <c r="NAQ35" s="36"/>
      <c r="NAR35" s="36"/>
      <c r="NAU35" s="36"/>
      <c r="NAV35" s="36"/>
      <c r="NAY35" s="36"/>
      <c r="NAZ35" s="36"/>
      <c r="NBC35" s="36"/>
      <c r="NBD35" s="36"/>
      <c r="NBG35" s="36"/>
      <c r="NBH35" s="36"/>
      <c r="NBK35" s="36"/>
      <c r="NBL35" s="36"/>
      <c r="NBO35" s="36"/>
      <c r="NBP35" s="36"/>
      <c r="NBS35" s="36"/>
      <c r="NBT35" s="36"/>
      <c r="NBW35" s="36"/>
      <c r="NBX35" s="36"/>
      <c r="NCA35" s="36"/>
      <c r="NCB35" s="36"/>
      <c r="NCE35" s="36"/>
      <c r="NCF35" s="36"/>
      <c r="NCI35" s="36"/>
      <c r="NCJ35" s="36"/>
      <c r="NCM35" s="36"/>
      <c r="NCN35" s="36"/>
      <c r="NCQ35" s="36"/>
      <c r="NCR35" s="36"/>
      <c r="NCU35" s="36"/>
      <c r="NCV35" s="36"/>
      <c r="NCY35" s="36"/>
      <c r="NCZ35" s="36"/>
      <c r="NDC35" s="36"/>
      <c r="NDD35" s="36"/>
      <c r="NDG35" s="36"/>
      <c r="NDH35" s="36"/>
      <c r="NDK35" s="36"/>
      <c r="NDL35" s="36"/>
      <c r="NDO35" s="36"/>
      <c r="NDP35" s="36"/>
      <c r="NDS35" s="36"/>
      <c r="NDT35" s="36"/>
      <c r="NDW35" s="36"/>
      <c r="NDX35" s="36"/>
      <c r="NEA35" s="36"/>
      <c r="NEB35" s="36"/>
      <c r="NEE35" s="36"/>
      <c r="NEF35" s="36"/>
      <c r="NEI35" s="36"/>
      <c r="NEJ35" s="36"/>
      <c r="NEM35" s="36"/>
      <c r="NEN35" s="36"/>
      <c r="NEQ35" s="36"/>
      <c r="NER35" s="36"/>
      <c r="NEU35" s="36"/>
      <c r="NEV35" s="36"/>
      <c r="NEY35" s="36"/>
      <c r="NEZ35" s="36"/>
      <c r="NFC35" s="36"/>
      <c r="NFD35" s="36"/>
      <c r="NFG35" s="36"/>
      <c r="NFH35" s="36"/>
      <c r="NFK35" s="36"/>
      <c r="NFL35" s="36"/>
      <c r="NFO35" s="36"/>
      <c r="NFP35" s="36"/>
      <c r="NFS35" s="36"/>
      <c r="NFT35" s="36"/>
      <c r="NFW35" s="36"/>
      <c r="NFX35" s="36"/>
      <c r="NGA35" s="36"/>
      <c r="NGB35" s="36"/>
      <c r="NGE35" s="36"/>
      <c r="NGF35" s="36"/>
      <c r="NGI35" s="36"/>
      <c r="NGJ35" s="36"/>
      <c r="NGM35" s="36"/>
      <c r="NGN35" s="36"/>
      <c r="NGQ35" s="36"/>
      <c r="NGR35" s="36"/>
      <c r="NGU35" s="36"/>
      <c r="NGV35" s="36"/>
      <c r="NGY35" s="36"/>
      <c r="NGZ35" s="36"/>
      <c r="NHC35" s="36"/>
      <c r="NHD35" s="36"/>
      <c r="NHG35" s="36"/>
      <c r="NHH35" s="36"/>
      <c r="NHK35" s="36"/>
      <c r="NHL35" s="36"/>
      <c r="NHO35" s="36"/>
      <c r="NHP35" s="36"/>
      <c r="NHS35" s="36"/>
      <c r="NHT35" s="36"/>
      <c r="NHW35" s="36"/>
      <c r="NHX35" s="36"/>
      <c r="NIA35" s="36"/>
      <c r="NIB35" s="36"/>
      <c r="NIE35" s="36"/>
      <c r="NIF35" s="36"/>
      <c r="NII35" s="36"/>
      <c r="NIJ35" s="36"/>
      <c r="NIM35" s="36"/>
      <c r="NIN35" s="36"/>
      <c r="NIQ35" s="36"/>
      <c r="NIR35" s="36"/>
      <c r="NIU35" s="36"/>
      <c r="NIV35" s="36"/>
      <c r="NIY35" s="36"/>
      <c r="NIZ35" s="36"/>
      <c r="NJC35" s="36"/>
      <c r="NJD35" s="36"/>
      <c r="NJG35" s="36"/>
      <c r="NJH35" s="36"/>
      <c r="NJK35" s="36"/>
      <c r="NJL35" s="36"/>
      <c r="NJO35" s="36"/>
      <c r="NJP35" s="36"/>
      <c r="NJS35" s="36"/>
      <c r="NJT35" s="36"/>
      <c r="NJW35" s="36"/>
      <c r="NJX35" s="36"/>
      <c r="NKA35" s="36"/>
      <c r="NKB35" s="36"/>
      <c r="NKE35" s="36"/>
      <c r="NKF35" s="36"/>
      <c r="NKI35" s="36"/>
      <c r="NKJ35" s="36"/>
      <c r="NKM35" s="36"/>
      <c r="NKN35" s="36"/>
      <c r="NKQ35" s="36"/>
      <c r="NKR35" s="36"/>
      <c r="NKU35" s="36"/>
      <c r="NKV35" s="36"/>
      <c r="NKY35" s="36"/>
      <c r="NKZ35" s="36"/>
      <c r="NLC35" s="36"/>
      <c r="NLD35" s="36"/>
      <c r="NLG35" s="36"/>
      <c r="NLH35" s="36"/>
      <c r="NLK35" s="36"/>
      <c r="NLL35" s="36"/>
      <c r="NLO35" s="36"/>
      <c r="NLP35" s="36"/>
      <c r="NLS35" s="36"/>
      <c r="NLT35" s="36"/>
      <c r="NLW35" s="36"/>
      <c r="NLX35" s="36"/>
      <c r="NMA35" s="36"/>
      <c r="NMB35" s="36"/>
      <c r="NME35" s="36"/>
      <c r="NMF35" s="36"/>
      <c r="NMI35" s="36"/>
      <c r="NMJ35" s="36"/>
      <c r="NMM35" s="36"/>
      <c r="NMN35" s="36"/>
      <c r="NMQ35" s="36"/>
      <c r="NMR35" s="36"/>
      <c r="NMU35" s="36"/>
      <c r="NMV35" s="36"/>
      <c r="NMY35" s="36"/>
      <c r="NMZ35" s="36"/>
      <c r="NNC35" s="36"/>
      <c r="NND35" s="36"/>
      <c r="NNG35" s="36"/>
      <c r="NNH35" s="36"/>
      <c r="NNK35" s="36"/>
      <c r="NNL35" s="36"/>
      <c r="NNO35" s="36"/>
      <c r="NNP35" s="36"/>
      <c r="NNS35" s="36"/>
      <c r="NNT35" s="36"/>
      <c r="NNW35" s="36"/>
      <c r="NNX35" s="36"/>
      <c r="NOA35" s="36"/>
      <c r="NOB35" s="36"/>
      <c r="NOE35" s="36"/>
      <c r="NOF35" s="36"/>
      <c r="NOI35" s="36"/>
      <c r="NOJ35" s="36"/>
      <c r="NOM35" s="36"/>
      <c r="NON35" s="36"/>
      <c r="NOQ35" s="36"/>
      <c r="NOR35" s="36"/>
      <c r="NOU35" s="36"/>
      <c r="NOV35" s="36"/>
      <c r="NOY35" s="36"/>
      <c r="NOZ35" s="36"/>
      <c r="NPC35" s="36"/>
      <c r="NPD35" s="36"/>
      <c r="NPG35" s="36"/>
      <c r="NPH35" s="36"/>
      <c r="NPK35" s="36"/>
      <c r="NPL35" s="36"/>
      <c r="NPO35" s="36"/>
      <c r="NPP35" s="36"/>
      <c r="NPS35" s="36"/>
      <c r="NPT35" s="36"/>
      <c r="NPW35" s="36"/>
      <c r="NPX35" s="36"/>
      <c r="NQA35" s="36"/>
      <c r="NQB35" s="36"/>
      <c r="NQE35" s="36"/>
      <c r="NQF35" s="36"/>
      <c r="NQI35" s="36"/>
      <c r="NQJ35" s="36"/>
      <c r="NQM35" s="36"/>
      <c r="NQN35" s="36"/>
      <c r="NQQ35" s="36"/>
      <c r="NQR35" s="36"/>
      <c r="NQU35" s="36"/>
      <c r="NQV35" s="36"/>
      <c r="NQY35" s="36"/>
      <c r="NQZ35" s="36"/>
      <c r="NRC35" s="36"/>
      <c r="NRD35" s="36"/>
      <c r="NRG35" s="36"/>
      <c r="NRH35" s="36"/>
      <c r="NRK35" s="36"/>
      <c r="NRL35" s="36"/>
      <c r="NRO35" s="36"/>
      <c r="NRP35" s="36"/>
      <c r="NRS35" s="36"/>
      <c r="NRT35" s="36"/>
      <c r="NRW35" s="36"/>
      <c r="NRX35" s="36"/>
      <c r="NSA35" s="36"/>
      <c r="NSB35" s="36"/>
      <c r="NSE35" s="36"/>
      <c r="NSF35" s="36"/>
      <c r="NSI35" s="36"/>
      <c r="NSJ35" s="36"/>
      <c r="NSM35" s="36"/>
      <c r="NSN35" s="36"/>
      <c r="NSQ35" s="36"/>
      <c r="NSR35" s="36"/>
      <c r="NSU35" s="36"/>
      <c r="NSV35" s="36"/>
      <c r="NSY35" s="36"/>
      <c r="NSZ35" s="36"/>
      <c r="NTC35" s="36"/>
      <c r="NTD35" s="36"/>
      <c r="NTG35" s="36"/>
      <c r="NTH35" s="36"/>
      <c r="NTK35" s="36"/>
      <c r="NTL35" s="36"/>
      <c r="NTO35" s="36"/>
      <c r="NTP35" s="36"/>
      <c r="NTS35" s="36"/>
      <c r="NTT35" s="36"/>
      <c r="NTW35" s="36"/>
      <c r="NTX35" s="36"/>
      <c r="NUA35" s="36"/>
      <c r="NUB35" s="36"/>
      <c r="NUE35" s="36"/>
      <c r="NUF35" s="36"/>
      <c r="NUI35" s="36"/>
      <c r="NUJ35" s="36"/>
      <c r="NUM35" s="36"/>
      <c r="NUN35" s="36"/>
      <c r="NUQ35" s="36"/>
      <c r="NUR35" s="36"/>
      <c r="NUU35" s="36"/>
      <c r="NUV35" s="36"/>
      <c r="NUY35" s="36"/>
      <c r="NUZ35" s="36"/>
      <c r="NVC35" s="36"/>
      <c r="NVD35" s="36"/>
      <c r="NVG35" s="36"/>
      <c r="NVH35" s="36"/>
      <c r="NVK35" s="36"/>
      <c r="NVL35" s="36"/>
      <c r="NVO35" s="36"/>
      <c r="NVP35" s="36"/>
      <c r="NVS35" s="36"/>
      <c r="NVT35" s="36"/>
      <c r="NVW35" s="36"/>
      <c r="NVX35" s="36"/>
      <c r="NWA35" s="36"/>
      <c r="NWB35" s="36"/>
      <c r="NWE35" s="36"/>
      <c r="NWF35" s="36"/>
      <c r="NWI35" s="36"/>
      <c r="NWJ35" s="36"/>
      <c r="NWM35" s="36"/>
      <c r="NWN35" s="36"/>
      <c r="NWQ35" s="36"/>
      <c r="NWR35" s="36"/>
      <c r="NWU35" s="36"/>
      <c r="NWV35" s="36"/>
      <c r="NWY35" s="36"/>
      <c r="NWZ35" s="36"/>
      <c r="NXC35" s="36"/>
      <c r="NXD35" s="36"/>
      <c r="NXG35" s="36"/>
      <c r="NXH35" s="36"/>
      <c r="NXK35" s="36"/>
      <c r="NXL35" s="36"/>
      <c r="NXO35" s="36"/>
      <c r="NXP35" s="36"/>
      <c r="NXS35" s="36"/>
      <c r="NXT35" s="36"/>
      <c r="NXW35" s="36"/>
      <c r="NXX35" s="36"/>
      <c r="NYA35" s="36"/>
      <c r="NYB35" s="36"/>
      <c r="NYE35" s="36"/>
      <c r="NYF35" s="36"/>
      <c r="NYI35" s="36"/>
      <c r="NYJ35" s="36"/>
      <c r="NYM35" s="36"/>
      <c r="NYN35" s="36"/>
      <c r="NYQ35" s="36"/>
      <c r="NYR35" s="36"/>
      <c r="NYU35" s="36"/>
      <c r="NYV35" s="36"/>
      <c r="NYY35" s="36"/>
      <c r="NYZ35" s="36"/>
      <c r="NZC35" s="36"/>
      <c r="NZD35" s="36"/>
      <c r="NZG35" s="36"/>
      <c r="NZH35" s="36"/>
      <c r="NZK35" s="36"/>
      <c r="NZL35" s="36"/>
      <c r="NZO35" s="36"/>
      <c r="NZP35" s="36"/>
      <c r="NZS35" s="36"/>
      <c r="NZT35" s="36"/>
      <c r="NZW35" s="36"/>
      <c r="NZX35" s="36"/>
      <c r="OAA35" s="36"/>
      <c r="OAB35" s="36"/>
      <c r="OAE35" s="36"/>
      <c r="OAF35" s="36"/>
      <c r="OAI35" s="36"/>
      <c r="OAJ35" s="36"/>
      <c r="OAM35" s="36"/>
      <c r="OAN35" s="36"/>
      <c r="OAQ35" s="36"/>
      <c r="OAR35" s="36"/>
      <c r="OAU35" s="36"/>
      <c r="OAV35" s="36"/>
      <c r="OAY35" s="36"/>
      <c r="OAZ35" s="36"/>
      <c r="OBC35" s="36"/>
      <c r="OBD35" s="36"/>
      <c r="OBG35" s="36"/>
      <c r="OBH35" s="36"/>
      <c r="OBK35" s="36"/>
      <c r="OBL35" s="36"/>
      <c r="OBO35" s="36"/>
      <c r="OBP35" s="36"/>
      <c r="OBS35" s="36"/>
      <c r="OBT35" s="36"/>
      <c r="OBW35" s="36"/>
      <c r="OBX35" s="36"/>
      <c r="OCA35" s="36"/>
      <c r="OCB35" s="36"/>
      <c r="OCE35" s="36"/>
      <c r="OCF35" s="36"/>
      <c r="OCI35" s="36"/>
      <c r="OCJ35" s="36"/>
      <c r="OCM35" s="36"/>
      <c r="OCN35" s="36"/>
      <c r="OCQ35" s="36"/>
      <c r="OCR35" s="36"/>
      <c r="OCU35" s="36"/>
      <c r="OCV35" s="36"/>
      <c r="OCY35" s="36"/>
      <c r="OCZ35" s="36"/>
      <c r="ODC35" s="36"/>
      <c r="ODD35" s="36"/>
      <c r="ODG35" s="36"/>
      <c r="ODH35" s="36"/>
      <c r="ODK35" s="36"/>
      <c r="ODL35" s="36"/>
      <c r="ODO35" s="36"/>
      <c r="ODP35" s="36"/>
      <c r="ODS35" s="36"/>
      <c r="ODT35" s="36"/>
      <c r="ODW35" s="36"/>
      <c r="ODX35" s="36"/>
      <c r="OEA35" s="36"/>
      <c r="OEB35" s="36"/>
      <c r="OEE35" s="36"/>
      <c r="OEF35" s="36"/>
      <c r="OEI35" s="36"/>
      <c r="OEJ35" s="36"/>
      <c r="OEM35" s="36"/>
      <c r="OEN35" s="36"/>
      <c r="OEQ35" s="36"/>
      <c r="OER35" s="36"/>
      <c r="OEU35" s="36"/>
      <c r="OEV35" s="36"/>
      <c r="OEY35" s="36"/>
      <c r="OEZ35" s="36"/>
      <c r="OFC35" s="36"/>
      <c r="OFD35" s="36"/>
      <c r="OFG35" s="36"/>
      <c r="OFH35" s="36"/>
      <c r="OFK35" s="36"/>
      <c r="OFL35" s="36"/>
      <c r="OFO35" s="36"/>
      <c r="OFP35" s="36"/>
      <c r="OFS35" s="36"/>
      <c r="OFT35" s="36"/>
      <c r="OFW35" s="36"/>
      <c r="OFX35" s="36"/>
      <c r="OGA35" s="36"/>
      <c r="OGB35" s="36"/>
      <c r="OGE35" s="36"/>
      <c r="OGF35" s="36"/>
      <c r="OGI35" s="36"/>
      <c r="OGJ35" s="36"/>
      <c r="OGM35" s="36"/>
      <c r="OGN35" s="36"/>
      <c r="OGQ35" s="36"/>
      <c r="OGR35" s="36"/>
      <c r="OGU35" s="36"/>
      <c r="OGV35" s="36"/>
      <c r="OGY35" s="36"/>
      <c r="OGZ35" s="36"/>
      <c r="OHC35" s="36"/>
      <c r="OHD35" s="36"/>
      <c r="OHG35" s="36"/>
      <c r="OHH35" s="36"/>
      <c r="OHK35" s="36"/>
      <c r="OHL35" s="36"/>
      <c r="OHO35" s="36"/>
      <c r="OHP35" s="36"/>
      <c r="OHS35" s="36"/>
      <c r="OHT35" s="36"/>
      <c r="OHW35" s="36"/>
      <c r="OHX35" s="36"/>
      <c r="OIA35" s="36"/>
      <c r="OIB35" s="36"/>
      <c r="OIE35" s="36"/>
      <c r="OIF35" s="36"/>
      <c r="OII35" s="36"/>
      <c r="OIJ35" s="36"/>
      <c r="OIM35" s="36"/>
      <c r="OIN35" s="36"/>
      <c r="OIQ35" s="36"/>
      <c r="OIR35" s="36"/>
      <c r="OIU35" s="36"/>
      <c r="OIV35" s="36"/>
      <c r="OIY35" s="36"/>
      <c r="OIZ35" s="36"/>
      <c r="OJC35" s="36"/>
      <c r="OJD35" s="36"/>
      <c r="OJG35" s="36"/>
      <c r="OJH35" s="36"/>
      <c r="OJK35" s="36"/>
      <c r="OJL35" s="36"/>
      <c r="OJO35" s="36"/>
      <c r="OJP35" s="36"/>
      <c r="OJS35" s="36"/>
      <c r="OJT35" s="36"/>
      <c r="OJW35" s="36"/>
      <c r="OJX35" s="36"/>
      <c r="OKA35" s="36"/>
      <c r="OKB35" s="36"/>
      <c r="OKE35" s="36"/>
      <c r="OKF35" s="36"/>
      <c r="OKI35" s="36"/>
      <c r="OKJ35" s="36"/>
      <c r="OKM35" s="36"/>
      <c r="OKN35" s="36"/>
      <c r="OKQ35" s="36"/>
      <c r="OKR35" s="36"/>
      <c r="OKU35" s="36"/>
      <c r="OKV35" s="36"/>
      <c r="OKY35" s="36"/>
      <c r="OKZ35" s="36"/>
      <c r="OLC35" s="36"/>
      <c r="OLD35" s="36"/>
      <c r="OLG35" s="36"/>
      <c r="OLH35" s="36"/>
      <c r="OLK35" s="36"/>
      <c r="OLL35" s="36"/>
      <c r="OLO35" s="36"/>
      <c r="OLP35" s="36"/>
      <c r="OLS35" s="36"/>
      <c r="OLT35" s="36"/>
      <c r="OLW35" s="36"/>
      <c r="OLX35" s="36"/>
      <c r="OMA35" s="36"/>
      <c r="OMB35" s="36"/>
      <c r="OME35" s="36"/>
      <c r="OMF35" s="36"/>
      <c r="OMI35" s="36"/>
      <c r="OMJ35" s="36"/>
      <c r="OMM35" s="36"/>
      <c r="OMN35" s="36"/>
      <c r="OMQ35" s="36"/>
      <c r="OMR35" s="36"/>
      <c r="OMU35" s="36"/>
      <c r="OMV35" s="36"/>
      <c r="OMY35" s="36"/>
      <c r="OMZ35" s="36"/>
      <c r="ONC35" s="36"/>
      <c r="OND35" s="36"/>
      <c r="ONG35" s="36"/>
      <c r="ONH35" s="36"/>
      <c r="ONK35" s="36"/>
      <c r="ONL35" s="36"/>
      <c r="ONO35" s="36"/>
      <c r="ONP35" s="36"/>
      <c r="ONS35" s="36"/>
      <c r="ONT35" s="36"/>
      <c r="ONW35" s="36"/>
      <c r="ONX35" s="36"/>
      <c r="OOA35" s="36"/>
      <c r="OOB35" s="36"/>
      <c r="OOE35" s="36"/>
      <c r="OOF35" s="36"/>
      <c r="OOI35" s="36"/>
      <c r="OOJ35" s="36"/>
      <c r="OOM35" s="36"/>
      <c r="OON35" s="36"/>
      <c r="OOQ35" s="36"/>
      <c r="OOR35" s="36"/>
      <c r="OOU35" s="36"/>
      <c r="OOV35" s="36"/>
      <c r="OOY35" s="36"/>
      <c r="OOZ35" s="36"/>
      <c r="OPC35" s="36"/>
      <c r="OPD35" s="36"/>
      <c r="OPG35" s="36"/>
      <c r="OPH35" s="36"/>
      <c r="OPK35" s="36"/>
      <c r="OPL35" s="36"/>
      <c r="OPO35" s="36"/>
      <c r="OPP35" s="36"/>
      <c r="OPS35" s="36"/>
      <c r="OPT35" s="36"/>
      <c r="OPW35" s="36"/>
      <c r="OPX35" s="36"/>
      <c r="OQA35" s="36"/>
      <c r="OQB35" s="36"/>
      <c r="OQE35" s="36"/>
      <c r="OQF35" s="36"/>
      <c r="OQI35" s="36"/>
      <c r="OQJ35" s="36"/>
      <c r="OQM35" s="36"/>
      <c r="OQN35" s="36"/>
      <c r="OQQ35" s="36"/>
      <c r="OQR35" s="36"/>
      <c r="OQU35" s="36"/>
      <c r="OQV35" s="36"/>
      <c r="OQY35" s="36"/>
      <c r="OQZ35" s="36"/>
      <c r="ORC35" s="36"/>
      <c r="ORD35" s="36"/>
      <c r="ORG35" s="36"/>
      <c r="ORH35" s="36"/>
      <c r="ORK35" s="36"/>
      <c r="ORL35" s="36"/>
      <c r="ORO35" s="36"/>
      <c r="ORP35" s="36"/>
      <c r="ORS35" s="36"/>
      <c r="ORT35" s="36"/>
      <c r="ORW35" s="36"/>
      <c r="ORX35" s="36"/>
      <c r="OSA35" s="36"/>
      <c r="OSB35" s="36"/>
      <c r="OSE35" s="36"/>
      <c r="OSF35" s="36"/>
      <c r="OSI35" s="36"/>
      <c r="OSJ35" s="36"/>
      <c r="OSM35" s="36"/>
      <c r="OSN35" s="36"/>
      <c r="OSQ35" s="36"/>
      <c r="OSR35" s="36"/>
      <c r="OSU35" s="36"/>
      <c r="OSV35" s="36"/>
      <c r="OSY35" s="36"/>
      <c r="OSZ35" s="36"/>
      <c r="OTC35" s="36"/>
      <c r="OTD35" s="36"/>
      <c r="OTG35" s="36"/>
      <c r="OTH35" s="36"/>
      <c r="OTK35" s="36"/>
      <c r="OTL35" s="36"/>
      <c r="OTO35" s="36"/>
      <c r="OTP35" s="36"/>
      <c r="OTS35" s="36"/>
      <c r="OTT35" s="36"/>
      <c r="OTW35" s="36"/>
      <c r="OTX35" s="36"/>
      <c r="OUA35" s="36"/>
      <c r="OUB35" s="36"/>
      <c r="OUE35" s="36"/>
      <c r="OUF35" s="36"/>
      <c r="OUI35" s="36"/>
      <c r="OUJ35" s="36"/>
      <c r="OUM35" s="36"/>
      <c r="OUN35" s="36"/>
      <c r="OUQ35" s="36"/>
      <c r="OUR35" s="36"/>
      <c r="OUU35" s="36"/>
      <c r="OUV35" s="36"/>
      <c r="OUY35" s="36"/>
      <c r="OUZ35" s="36"/>
      <c r="OVC35" s="36"/>
      <c r="OVD35" s="36"/>
      <c r="OVG35" s="36"/>
      <c r="OVH35" s="36"/>
      <c r="OVK35" s="36"/>
      <c r="OVL35" s="36"/>
      <c r="OVO35" s="36"/>
      <c r="OVP35" s="36"/>
      <c r="OVS35" s="36"/>
      <c r="OVT35" s="36"/>
      <c r="OVW35" s="36"/>
      <c r="OVX35" s="36"/>
      <c r="OWA35" s="36"/>
      <c r="OWB35" s="36"/>
      <c r="OWE35" s="36"/>
      <c r="OWF35" s="36"/>
      <c r="OWI35" s="36"/>
      <c r="OWJ35" s="36"/>
      <c r="OWM35" s="36"/>
      <c r="OWN35" s="36"/>
      <c r="OWQ35" s="36"/>
      <c r="OWR35" s="36"/>
      <c r="OWU35" s="36"/>
      <c r="OWV35" s="36"/>
      <c r="OWY35" s="36"/>
      <c r="OWZ35" s="36"/>
      <c r="OXC35" s="36"/>
      <c r="OXD35" s="36"/>
      <c r="OXG35" s="36"/>
      <c r="OXH35" s="36"/>
      <c r="OXK35" s="36"/>
      <c r="OXL35" s="36"/>
      <c r="OXO35" s="36"/>
      <c r="OXP35" s="36"/>
      <c r="OXS35" s="36"/>
      <c r="OXT35" s="36"/>
      <c r="OXW35" s="36"/>
      <c r="OXX35" s="36"/>
      <c r="OYA35" s="36"/>
      <c r="OYB35" s="36"/>
      <c r="OYE35" s="36"/>
      <c r="OYF35" s="36"/>
      <c r="OYI35" s="36"/>
      <c r="OYJ35" s="36"/>
      <c r="OYM35" s="36"/>
      <c r="OYN35" s="36"/>
      <c r="OYQ35" s="36"/>
      <c r="OYR35" s="36"/>
      <c r="OYU35" s="36"/>
      <c r="OYV35" s="36"/>
      <c r="OYY35" s="36"/>
      <c r="OYZ35" s="36"/>
      <c r="OZC35" s="36"/>
      <c r="OZD35" s="36"/>
      <c r="OZG35" s="36"/>
      <c r="OZH35" s="36"/>
      <c r="OZK35" s="36"/>
      <c r="OZL35" s="36"/>
      <c r="OZO35" s="36"/>
      <c r="OZP35" s="36"/>
      <c r="OZS35" s="36"/>
      <c r="OZT35" s="36"/>
      <c r="OZW35" s="36"/>
      <c r="OZX35" s="36"/>
      <c r="PAA35" s="36"/>
      <c r="PAB35" s="36"/>
      <c r="PAE35" s="36"/>
      <c r="PAF35" s="36"/>
      <c r="PAI35" s="36"/>
      <c r="PAJ35" s="36"/>
      <c r="PAM35" s="36"/>
      <c r="PAN35" s="36"/>
      <c r="PAQ35" s="36"/>
      <c r="PAR35" s="36"/>
      <c r="PAU35" s="36"/>
      <c r="PAV35" s="36"/>
      <c r="PAY35" s="36"/>
      <c r="PAZ35" s="36"/>
      <c r="PBC35" s="36"/>
      <c r="PBD35" s="36"/>
      <c r="PBG35" s="36"/>
      <c r="PBH35" s="36"/>
      <c r="PBK35" s="36"/>
      <c r="PBL35" s="36"/>
      <c r="PBO35" s="36"/>
      <c r="PBP35" s="36"/>
      <c r="PBS35" s="36"/>
      <c r="PBT35" s="36"/>
      <c r="PBW35" s="36"/>
      <c r="PBX35" s="36"/>
      <c r="PCA35" s="36"/>
      <c r="PCB35" s="36"/>
      <c r="PCE35" s="36"/>
      <c r="PCF35" s="36"/>
      <c r="PCI35" s="36"/>
      <c r="PCJ35" s="36"/>
      <c r="PCM35" s="36"/>
      <c r="PCN35" s="36"/>
      <c r="PCQ35" s="36"/>
      <c r="PCR35" s="36"/>
      <c r="PCU35" s="36"/>
      <c r="PCV35" s="36"/>
      <c r="PCY35" s="36"/>
      <c r="PCZ35" s="36"/>
      <c r="PDC35" s="36"/>
      <c r="PDD35" s="36"/>
      <c r="PDG35" s="36"/>
      <c r="PDH35" s="36"/>
      <c r="PDK35" s="36"/>
      <c r="PDL35" s="36"/>
      <c r="PDO35" s="36"/>
      <c r="PDP35" s="36"/>
      <c r="PDS35" s="36"/>
      <c r="PDT35" s="36"/>
      <c r="PDW35" s="36"/>
      <c r="PDX35" s="36"/>
      <c r="PEA35" s="36"/>
      <c r="PEB35" s="36"/>
      <c r="PEE35" s="36"/>
      <c r="PEF35" s="36"/>
      <c r="PEI35" s="36"/>
      <c r="PEJ35" s="36"/>
      <c r="PEM35" s="36"/>
      <c r="PEN35" s="36"/>
      <c r="PEQ35" s="36"/>
      <c r="PER35" s="36"/>
      <c r="PEU35" s="36"/>
      <c r="PEV35" s="36"/>
      <c r="PEY35" s="36"/>
      <c r="PEZ35" s="36"/>
      <c r="PFC35" s="36"/>
      <c r="PFD35" s="36"/>
      <c r="PFG35" s="36"/>
      <c r="PFH35" s="36"/>
      <c r="PFK35" s="36"/>
      <c r="PFL35" s="36"/>
      <c r="PFO35" s="36"/>
      <c r="PFP35" s="36"/>
      <c r="PFS35" s="36"/>
      <c r="PFT35" s="36"/>
      <c r="PFW35" s="36"/>
      <c r="PFX35" s="36"/>
      <c r="PGA35" s="36"/>
      <c r="PGB35" s="36"/>
      <c r="PGE35" s="36"/>
      <c r="PGF35" s="36"/>
      <c r="PGI35" s="36"/>
      <c r="PGJ35" s="36"/>
      <c r="PGM35" s="36"/>
      <c r="PGN35" s="36"/>
      <c r="PGQ35" s="36"/>
      <c r="PGR35" s="36"/>
      <c r="PGU35" s="36"/>
      <c r="PGV35" s="36"/>
      <c r="PGY35" s="36"/>
      <c r="PGZ35" s="36"/>
      <c r="PHC35" s="36"/>
      <c r="PHD35" s="36"/>
      <c r="PHG35" s="36"/>
      <c r="PHH35" s="36"/>
      <c r="PHK35" s="36"/>
      <c r="PHL35" s="36"/>
      <c r="PHO35" s="36"/>
      <c r="PHP35" s="36"/>
      <c r="PHS35" s="36"/>
      <c r="PHT35" s="36"/>
      <c r="PHW35" s="36"/>
      <c r="PHX35" s="36"/>
      <c r="PIA35" s="36"/>
      <c r="PIB35" s="36"/>
      <c r="PIE35" s="36"/>
      <c r="PIF35" s="36"/>
      <c r="PII35" s="36"/>
      <c r="PIJ35" s="36"/>
      <c r="PIM35" s="36"/>
      <c r="PIN35" s="36"/>
      <c r="PIQ35" s="36"/>
      <c r="PIR35" s="36"/>
      <c r="PIU35" s="36"/>
      <c r="PIV35" s="36"/>
      <c r="PIY35" s="36"/>
      <c r="PIZ35" s="36"/>
      <c r="PJC35" s="36"/>
      <c r="PJD35" s="36"/>
      <c r="PJG35" s="36"/>
      <c r="PJH35" s="36"/>
      <c r="PJK35" s="36"/>
      <c r="PJL35" s="36"/>
      <c r="PJO35" s="36"/>
      <c r="PJP35" s="36"/>
      <c r="PJS35" s="36"/>
      <c r="PJT35" s="36"/>
      <c r="PJW35" s="36"/>
      <c r="PJX35" s="36"/>
      <c r="PKA35" s="36"/>
      <c r="PKB35" s="36"/>
      <c r="PKE35" s="36"/>
      <c r="PKF35" s="36"/>
      <c r="PKI35" s="36"/>
      <c r="PKJ35" s="36"/>
      <c r="PKM35" s="36"/>
      <c r="PKN35" s="36"/>
      <c r="PKQ35" s="36"/>
      <c r="PKR35" s="36"/>
      <c r="PKU35" s="36"/>
      <c r="PKV35" s="36"/>
      <c r="PKY35" s="36"/>
      <c r="PKZ35" s="36"/>
      <c r="PLC35" s="36"/>
      <c r="PLD35" s="36"/>
      <c r="PLG35" s="36"/>
      <c r="PLH35" s="36"/>
      <c r="PLK35" s="36"/>
      <c r="PLL35" s="36"/>
      <c r="PLO35" s="36"/>
      <c r="PLP35" s="36"/>
      <c r="PLS35" s="36"/>
      <c r="PLT35" s="36"/>
      <c r="PLW35" s="36"/>
      <c r="PLX35" s="36"/>
      <c r="PMA35" s="36"/>
      <c r="PMB35" s="36"/>
      <c r="PME35" s="36"/>
      <c r="PMF35" s="36"/>
      <c r="PMI35" s="36"/>
      <c r="PMJ35" s="36"/>
      <c r="PMM35" s="36"/>
      <c r="PMN35" s="36"/>
      <c r="PMQ35" s="36"/>
      <c r="PMR35" s="36"/>
      <c r="PMU35" s="36"/>
      <c r="PMV35" s="36"/>
      <c r="PMY35" s="36"/>
      <c r="PMZ35" s="36"/>
      <c r="PNC35" s="36"/>
      <c r="PND35" s="36"/>
      <c r="PNG35" s="36"/>
      <c r="PNH35" s="36"/>
      <c r="PNK35" s="36"/>
      <c r="PNL35" s="36"/>
      <c r="PNO35" s="36"/>
      <c r="PNP35" s="36"/>
      <c r="PNS35" s="36"/>
      <c r="PNT35" s="36"/>
      <c r="PNW35" s="36"/>
      <c r="PNX35" s="36"/>
      <c r="POA35" s="36"/>
      <c r="POB35" s="36"/>
      <c r="POE35" s="36"/>
      <c r="POF35" s="36"/>
      <c r="POI35" s="36"/>
      <c r="POJ35" s="36"/>
      <c r="POM35" s="36"/>
      <c r="PON35" s="36"/>
      <c r="POQ35" s="36"/>
      <c r="POR35" s="36"/>
      <c r="POU35" s="36"/>
      <c r="POV35" s="36"/>
      <c r="POY35" s="36"/>
      <c r="POZ35" s="36"/>
      <c r="PPC35" s="36"/>
      <c r="PPD35" s="36"/>
      <c r="PPG35" s="36"/>
      <c r="PPH35" s="36"/>
      <c r="PPK35" s="36"/>
      <c r="PPL35" s="36"/>
      <c r="PPO35" s="36"/>
      <c r="PPP35" s="36"/>
      <c r="PPS35" s="36"/>
      <c r="PPT35" s="36"/>
      <c r="PPW35" s="36"/>
      <c r="PPX35" s="36"/>
      <c r="PQA35" s="36"/>
      <c r="PQB35" s="36"/>
      <c r="PQE35" s="36"/>
      <c r="PQF35" s="36"/>
      <c r="PQI35" s="36"/>
      <c r="PQJ35" s="36"/>
      <c r="PQM35" s="36"/>
      <c r="PQN35" s="36"/>
      <c r="PQQ35" s="36"/>
      <c r="PQR35" s="36"/>
      <c r="PQU35" s="36"/>
      <c r="PQV35" s="36"/>
      <c r="PQY35" s="36"/>
      <c r="PQZ35" s="36"/>
      <c r="PRC35" s="36"/>
      <c r="PRD35" s="36"/>
      <c r="PRG35" s="36"/>
      <c r="PRH35" s="36"/>
      <c r="PRK35" s="36"/>
      <c r="PRL35" s="36"/>
      <c r="PRO35" s="36"/>
      <c r="PRP35" s="36"/>
      <c r="PRS35" s="36"/>
      <c r="PRT35" s="36"/>
      <c r="PRW35" s="36"/>
      <c r="PRX35" s="36"/>
      <c r="PSA35" s="36"/>
      <c r="PSB35" s="36"/>
      <c r="PSE35" s="36"/>
      <c r="PSF35" s="36"/>
      <c r="PSI35" s="36"/>
      <c r="PSJ35" s="36"/>
      <c r="PSM35" s="36"/>
      <c r="PSN35" s="36"/>
      <c r="PSQ35" s="36"/>
      <c r="PSR35" s="36"/>
      <c r="PSU35" s="36"/>
      <c r="PSV35" s="36"/>
      <c r="PSY35" s="36"/>
      <c r="PSZ35" s="36"/>
      <c r="PTC35" s="36"/>
      <c r="PTD35" s="36"/>
      <c r="PTG35" s="36"/>
      <c r="PTH35" s="36"/>
      <c r="PTK35" s="36"/>
      <c r="PTL35" s="36"/>
      <c r="PTO35" s="36"/>
      <c r="PTP35" s="36"/>
      <c r="PTS35" s="36"/>
      <c r="PTT35" s="36"/>
      <c r="PTW35" s="36"/>
      <c r="PTX35" s="36"/>
      <c r="PUA35" s="36"/>
      <c r="PUB35" s="36"/>
      <c r="PUE35" s="36"/>
      <c r="PUF35" s="36"/>
      <c r="PUI35" s="36"/>
      <c r="PUJ35" s="36"/>
      <c r="PUM35" s="36"/>
      <c r="PUN35" s="36"/>
      <c r="PUQ35" s="36"/>
      <c r="PUR35" s="36"/>
      <c r="PUU35" s="36"/>
      <c r="PUV35" s="36"/>
      <c r="PUY35" s="36"/>
      <c r="PUZ35" s="36"/>
      <c r="PVC35" s="36"/>
      <c r="PVD35" s="36"/>
      <c r="PVG35" s="36"/>
      <c r="PVH35" s="36"/>
      <c r="PVK35" s="36"/>
      <c r="PVL35" s="36"/>
      <c r="PVO35" s="36"/>
      <c r="PVP35" s="36"/>
      <c r="PVS35" s="36"/>
      <c r="PVT35" s="36"/>
      <c r="PVW35" s="36"/>
      <c r="PVX35" s="36"/>
      <c r="PWA35" s="36"/>
      <c r="PWB35" s="36"/>
      <c r="PWE35" s="36"/>
      <c r="PWF35" s="36"/>
      <c r="PWI35" s="36"/>
      <c r="PWJ35" s="36"/>
      <c r="PWM35" s="36"/>
      <c r="PWN35" s="36"/>
      <c r="PWQ35" s="36"/>
      <c r="PWR35" s="36"/>
      <c r="PWU35" s="36"/>
      <c r="PWV35" s="36"/>
      <c r="PWY35" s="36"/>
      <c r="PWZ35" s="36"/>
      <c r="PXC35" s="36"/>
      <c r="PXD35" s="36"/>
      <c r="PXG35" s="36"/>
      <c r="PXH35" s="36"/>
      <c r="PXK35" s="36"/>
      <c r="PXL35" s="36"/>
      <c r="PXO35" s="36"/>
      <c r="PXP35" s="36"/>
      <c r="PXS35" s="36"/>
      <c r="PXT35" s="36"/>
      <c r="PXW35" s="36"/>
      <c r="PXX35" s="36"/>
      <c r="PYA35" s="36"/>
      <c r="PYB35" s="36"/>
      <c r="PYE35" s="36"/>
      <c r="PYF35" s="36"/>
      <c r="PYI35" s="36"/>
      <c r="PYJ35" s="36"/>
      <c r="PYM35" s="36"/>
      <c r="PYN35" s="36"/>
      <c r="PYQ35" s="36"/>
      <c r="PYR35" s="36"/>
      <c r="PYU35" s="36"/>
      <c r="PYV35" s="36"/>
      <c r="PYY35" s="36"/>
      <c r="PYZ35" s="36"/>
      <c r="PZC35" s="36"/>
      <c r="PZD35" s="36"/>
      <c r="PZG35" s="36"/>
      <c r="PZH35" s="36"/>
      <c r="PZK35" s="36"/>
      <c r="PZL35" s="36"/>
      <c r="PZO35" s="36"/>
      <c r="PZP35" s="36"/>
      <c r="PZS35" s="36"/>
      <c r="PZT35" s="36"/>
      <c r="PZW35" s="36"/>
      <c r="PZX35" s="36"/>
      <c r="QAA35" s="36"/>
      <c r="QAB35" s="36"/>
      <c r="QAE35" s="36"/>
      <c r="QAF35" s="36"/>
      <c r="QAI35" s="36"/>
      <c r="QAJ35" s="36"/>
      <c r="QAM35" s="36"/>
      <c r="QAN35" s="36"/>
      <c r="QAQ35" s="36"/>
      <c r="QAR35" s="36"/>
      <c r="QAU35" s="36"/>
      <c r="QAV35" s="36"/>
      <c r="QAY35" s="36"/>
      <c r="QAZ35" s="36"/>
      <c r="QBC35" s="36"/>
      <c r="QBD35" s="36"/>
      <c r="QBG35" s="36"/>
      <c r="QBH35" s="36"/>
      <c r="QBK35" s="36"/>
      <c r="QBL35" s="36"/>
      <c r="QBO35" s="36"/>
      <c r="QBP35" s="36"/>
      <c r="QBS35" s="36"/>
      <c r="QBT35" s="36"/>
      <c r="QBW35" s="36"/>
      <c r="QBX35" s="36"/>
      <c r="QCA35" s="36"/>
      <c r="QCB35" s="36"/>
      <c r="QCE35" s="36"/>
      <c r="QCF35" s="36"/>
      <c r="QCI35" s="36"/>
      <c r="QCJ35" s="36"/>
      <c r="QCM35" s="36"/>
      <c r="QCN35" s="36"/>
      <c r="QCQ35" s="36"/>
      <c r="QCR35" s="36"/>
      <c r="QCU35" s="36"/>
      <c r="QCV35" s="36"/>
      <c r="QCY35" s="36"/>
      <c r="QCZ35" s="36"/>
      <c r="QDC35" s="36"/>
      <c r="QDD35" s="36"/>
      <c r="QDG35" s="36"/>
      <c r="QDH35" s="36"/>
      <c r="QDK35" s="36"/>
      <c r="QDL35" s="36"/>
      <c r="QDO35" s="36"/>
      <c r="QDP35" s="36"/>
      <c r="QDS35" s="36"/>
      <c r="QDT35" s="36"/>
      <c r="QDW35" s="36"/>
      <c r="QDX35" s="36"/>
      <c r="QEA35" s="36"/>
      <c r="QEB35" s="36"/>
      <c r="QEE35" s="36"/>
      <c r="QEF35" s="36"/>
      <c r="QEI35" s="36"/>
      <c r="QEJ35" s="36"/>
      <c r="QEM35" s="36"/>
      <c r="QEN35" s="36"/>
      <c r="QEQ35" s="36"/>
      <c r="QER35" s="36"/>
      <c r="QEU35" s="36"/>
      <c r="QEV35" s="36"/>
      <c r="QEY35" s="36"/>
      <c r="QEZ35" s="36"/>
      <c r="QFC35" s="36"/>
      <c r="QFD35" s="36"/>
      <c r="QFG35" s="36"/>
      <c r="QFH35" s="36"/>
      <c r="QFK35" s="36"/>
      <c r="QFL35" s="36"/>
      <c r="QFO35" s="36"/>
      <c r="QFP35" s="36"/>
      <c r="QFS35" s="36"/>
      <c r="QFT35" s="36"/>
      <c r="QFW35" s="36"/>
      <c r="QFX35" s="36"/>
      <c r="QGA35" s="36"/>
      <c r="QGB35" s="36"/>
      <c r="QGE35" s="36"/>
      <c r="QGF35" s="36"/>
      <c r="QGI35" s="36"/>
      <c r="QGJ35" s="36"/>
      <c r="QGM35" s="36"/>
      <c r="QGN35" s="36"/>
      <c r="QGQ35" s="36"/>
      <c r="QGR35" s="36"/>
      <c r="QGU35" s="36"/>
      <c r="QGV35" s="36"/>
      <c r="QGY35" s="36"/>
      <c r="QGZ35" s="36"/>
      <c r="QHC35" s="36"/>
      <c r="QHD35" s="36"/>
      <c r="QHG35" s="36"/>
      <c r="QHH35" s="36"/>
      <c r="QHK35" s="36"/>
      <c r="QHL35" s="36"/>
      <c r="QHO35" s="36"/>
      <c r="QHP35" s="36"/>
      <c r="QHS35" s="36"/>
      <c r="QHT35" s="36"/>
      <c r="QHW35" s="36"/>
      <c r="QHX35" s="36"/>
      <c r="QIA35" s="36"/>
      <c r="QIB35" s="36"/>
      <c r="QIE35" s="36"/>
      <c r="QIF35" s="36"/>
      <c r="QII35" s="36"/>
      <c r="QIJ35" s="36"/>
      <c r="QIM35" s="36"/>
      <c r="QIN35" s="36"/>
      <c r="QIQ35" s="36"/>
      <c r="QIR35" s="36"/>
      <c r="QIU35" s="36"/>
      <c r="QIV35" s="36"/>
      <c r="QIY35" s="36"/>
      <c r="QIZ35" s="36"/>
      <c r="QJC35" s="36"/>
      <c r="QJD35" s="36"/>
      <c r="QJG35" s="36"/>
      <c r="QJH35" s="36"/>
      <c r="QJK35" s="36"/>
      <c r="QJL35" s="36"/>
      <c r="QJO35" s="36"/>
      <c r="QJP35" s="36"/>
      <c r="QJS35" s="36"/>
      <c r="QJT35" s="36"/>
      <c r="QJW35" s="36"/>
      <c r="QJX35" s="36"/>
      <c r="QKA35" s="36"/>
      <c r="QKB35" s="36"/>
      <c r="QKE35" s="36"/>
      <c r="QKF35" s="36"/>
      <c r="QKI35" s="36"/>
      <c r="QKJ35" s="36"/>
      <c r="QKM35" s="36"/>
      <c r="QKN35" s="36"/>
      <c r="QKQ35" s="36"/>
      <c r="QKR35" s="36"/>
      <c r="QKU35" s="36"/>
      <c r="QKV35" s="36"/>
      <c r="QKY35" s="36"/>
      <c r="QKZ35" s="36"/>
      <c r="QLC35" s="36"/>
      <c r="QLD35" s="36"/>
      <c r="QLG35" s="36"/>
      <c r="QLH35" s="36"/>
      <c r="QLK35" s="36"/>
      <c r="QLL35" s="36"/>
      <c r="QLO35" s="36"/>
      <c r="QLP35" s="36"/>
      <c r="QLS35" s="36"/>
      <c r="QLT35" s="36"/>
      <c r="QLW35" s="36"/>
      <c r="QLX35" s="36"/>
      <c r="QMA35" s="36"/>
      <c r="QMB35" s="36"/>
      <c r="QME35" s="36"/>
      <c r="QMF35" s="36"/>
      <c r="QMI35" s="36"/>
      <c r="QMJ35" s="36"/>
      <c r="QMM35" s="36"/>
      <c r="QMN35" s="36"/>
      <c r="QMQ35" s="36"/>
      <c r="QMR35" s="36"/>
      <c r="QMU35" s="36"/>
      <c r="QMV35" s="36"/>
      <c r="QMY35" s="36"/>
      <c r="QMZ35" s="36"/>
      <c r="QNC35" s="36"/>
      <c r="QND35" s="36"/>
      <c r="QNG35" s="36"/>
      <c r="QNH35" s="36"/>
      <c r="QNK35" s="36"/>
      <c r="QNL35" s="36"/>
      <c r="QNO35" s="36"/>
      <c r="QNP35" s="36"/>
      <c r="QNS35" s="36"/>
      <c r="QNT35" s="36"/>
      <c r="QNW35" s="36"/>
      <c r="QNX35" s="36"/>
      <c r="QOA35" s="36"/>
      <c r="QOB35" s="36"/>
      <c r="QOE35" s="36"/>
      <c r="QOF35" s="36"/>
      <c r="QOI35" s="36"/>
      <c r="QOJ35" s="36"/>
      <c r="QOM35" s="36"/>
      <c r="QON35" s="36"/>
      <c r="QOQ35" s="36"/>
      <c r="QOR35" s="36"/>
      <c r="QOU35" s="36"/>
      <c r="QOV35" s="36"/>
      <c r="QOY35" s="36"/>
      <c r="QOZ35" s="36"/>
      <c r="QPC35" s="36"/>
      <c r="QPD35" s="36"/>
      <c r="QPG35" s="36"/>
      <c r="QPH35" s="36"/>
      <c r="QPK35" s="36"/>
      <c r="QPL35" s="36"/>
      <c r="QPO35" s="36"/>
      <c r="QPP35" s="36"/>
      <c r="QPS35" s="36"/>
      <c r="QPT35" s="36"/>
      <c r="QPW35" s="36"/>
      <c r="QPX35" s="36"/>
      <c r="QQA35" s="36"/>
      <c r="QQB35" s="36"/>
      <c r="QQE35" s="36"/>
      <c r="QQF35" s="36"/>
      <c r="QQI35" s="36"/>
      <c r="QQJ35" s="36"/>
      <c r="QQM35" s="36"/>
      <c r="QQN35" s="36"/>
      <c r="QQQ35" s="36"/>
      <c r="QQR35" s="36"/>
      <c r="QQU35" s="36"/>
      <c r="QQV35" s="36"/>
      <c r="QQY35" s="36"/>
      <c r="QQZ35" s="36"/>
      <c r="QRC35" s="36"/>
      <c r="QRD35" s="36"/>
      <c r="QRG35" s="36"/>
      <c r="QRH35" s="36"/>
      <c r="QRK35" s="36"/>
      <c r="QRL35" s="36"/>
      <c r="QRO35" s="36"/>
      <c r="QRP35" s="36"/>
      <c r="QRS35" s="36"/>
      <c r="QRT35" s="36"/>
      <c r="QRW35" s="36"/>
      <c r="QRX35" s="36"/>
      <c r="QSA35" s="36"/>
      <c r="QSB35" s="36"/>
      <c r="QSE35" s="36"/>
      <c r="QSF35" s="36"/>
      <c r="QSI35" s="36"/>
      <c r="QSJ35" s="36"/>
      <c r="QSM35" s="36"/>
      <c r="QSN35" s="36"/>
      <c r="QSQ35" s="36"/>
      <c r="QSR35" s="36"/>
      <c r="QSU35" s="36"/>
      <c r="QSV35" s="36"/>
      <c r="QSY35" s="36"/>
      <c r="QSZ35" s="36"/>
      <c r="QTC35" s="36"/>
      <c r="QTD35" s="36"/>
      <c r="QTG35" s="36"/>
      <c r="QTH35" s="36"/>
      <c r="QTK35" s="36"/>
      <c r="QTL35" s="36"/>
      <c r="QTO35" s="36"/>
      <c r="QTP35" s="36"/>
      <c r="QTS35" s="36"/>
      <c r="QTT35" s="36"/>
      <c r="QTW35" s="36"/>
      <c r="QTX35" s="36"/>
      <c r="QUA35" s="36"/>
      <c r="QUB35" s="36"/>
      <c r="QUE35" s="36"/>
      <c r="QUF35" s="36"/>
      <c r="QUI35" s="36"/>
      <c r="QUJ35" s="36"/>
      <c r="QUM35" s="36"/>
      <c r="QUN35" s="36"/>
      <c r="QUQ35" s="36"/>
      <c r="QUR35" s="36"/>
      <c r="QUU35" s="36"/>
      <c r="QUV35" s="36"/>
      <c r="QUY35" s="36"/>
      <c r="QUZ35" s="36"/>
      <c r="QVC35" s="36"/>
      <c r="QVD35" s="36"/>
      <c r="QVG35" s="36"/>
      <c r="QVH35" s="36"/>
      <c r="QVK35" s="36"/>
      <c r="QVL35" s="36"/>
      <c r="QVO35" s="36"/>
      <c r="QVP35" s="36"/>
      <c r="QVS35" s="36"/>
      <c r="QVT35" s="36"/>
      <c r="QVW35" s="36"/>
      <c r="QVX35" s="36"/>
      <c r="QWA35" s="36"/>
      <c r="QWB35" s="36"/>
      <c r="QWE35" s="36"/>
      <c r="QWF35" s="36"/>
      <c r="QWI35" s="36"/>
      <c r="QWJ35" s="36"/>
      <c r="QWM35" s="36"/>
      <c r="QWN35" s="36"/>
      <c r="QWQ35" s="36"/>
      <c r="QWR35" s="36"/>
      <c r="QWU35" s="36"/>
      <c r="QWV35" s="36"/>
      <c r="QWY35" s="36"/>
      <c r="QWZ35" s="36"/>
      <c r="QXC35" s="36"/>
      <c r="QXD35" s="36"/>
      <c r="QXG35" s="36"/>
      <c r="QXH35" s="36"/>
      <c r="QXK35" s="36"/>
      <c r="QXL35" s="36"/>
      <c r="QXO35" s="36"/>
      <c r="QXP35" s="36"/>
      <c r="QXS35" s="36"/>
      <c r="QXT35" s="36"/>
      <c r="QXW35" s="36"/>
      <c r="QXX35" s="36"/>
      <c r="QYA35" s="36"/>
      <c r="QYB35" s="36"/>
      <c r="QYE35" s="36"/>
      <c r="QYF35" s="36"/>
      <c r="QYI35" s="36"/>
      <c r="QYJ35" s="36"/>
      <c r="QYM35" s="36"/>
      <c r="QYN35" s="36"/>
      <c r="QYQ35" s="36"/>
      <c r="QYR35" s="36"/>
      <c r="QYU35" s="36"/>
      <c r="QYV35" s="36"/>
      <c r="QYY35" s="36"/>
      <c r="QYZ35" s="36"/>
      <c r="QZC35" s="36"/>
      <c r="QZD35" s="36"/>
      <c r="QZG35" s="36"/>
      <c r="QZH35" s="36"/>
      <c r="QZK35" s="36"/>
      <c r="QZL35" s="36"/>
      <c r="QZO35" s="36"/>
      <c r="QZP35" s="36"/>
      <c r="QZS35" s="36"/>
      <c r="QZT35" s="36"/>
      <c r="QZW35" s="36"/>
      <c r="QZX35" s="36"/>
      <c r="RAA35" s="36"/>
      <c r="RAB35" s="36"/>
      <c r="RAE35" s="36"/>
      <c r="RAF35" s="36"/>
      <c r="RAI35" s="36"/>
      <c r="RAJ35" s="36"/>
      <c r="RAM35" s="36"/>
      <c r="RAN35" s="36"/>
      <c r="RAQ35" s="36"/>
      <c r="RAR35" s="36"/>
      <c r="RAU35" s="36"/>
      <c r="RAV35" s="36"/>
      <c r="RAY35" s="36"/>
      <c r="RAZ35" s="36"/>
      <c r="RBC35" s="36"/>
      <c r="RBD35" s="36"/>
      <c r="RBG35" s="36"/>
      <c r="RBH35" s="36"/>
      <c r="RBK35" s="36"/>
      <c r="RBL35" s="36"/>
      <c r="RBO35" s="36"/>
      <c r="RBP35" s="36"/>
      <c r="RBS35" s="36"/>
      <c r="RBT35" s="36"/>
      <c r="RBW35" s="36"/>
      <c r="RBX35" s="36"/>
      <c r="RCA35" s="36"/>
      <c r="RCB35" s="36"/>
      <c r="RCE35" s="36"/>
      <c r="RCF35" s="36"/>
      <c r="RCI35" s="36"/>
      <c r="RCJ35" s="36"/>
      <c r="RCM35" s="36"/>
      <c r="RCN35" s="36"/>
      <c r="RCQ35" s="36"/>
      <c r="RCR35" s="36"/>
      <c r="RCU35" s="36"/>
      <c r="RCV35" s="36"/>
      <c r="RCY35" s="36"/>
      <c r="RCZ35" s="36"/>
      <c r="RDC35" s="36"/>
      <c r="RDD35" s="36"/>
      <c r="RDG35" s="36"/>
      <c r="RDH35" s="36"/>
      <c r="RDK35" s="36"/>
      <c r="RDL35" s="36"/>
      <c r="RDO35" s="36"/>
      <c r="RDP35" s="36"/>
      <c r="RDS35" s="36"/>
      <c r="RDT35" s="36"/>
      <c r="RDW35" s="36"/>
      <c r="RDX35" s="36"/>
      <c r="REA35" s="36"/>
      <c r="REB35" s="36"/>
      <c r="REE35" s="36"/>
      <c r="REF35" s="36"/>
      <c r="REI35" s="36"/>
      <c r="REJ35" s="36"/>
      <c r="REM35" s="36"/>
      <c r="REN35" s="36"/>
      <c r="REQ35" s="36"/>
      <c r="RER35" s="36"/>
      <c r="REU35" s="36"/>
      <c r="REV35" s="36"/>
      <c r="REY35" s="36"/>
      <c r="REZ35" s="36"/>
      <c r="RFC35" s="36"/>
      <c r="RFD35" s="36"/>
      <c r="RFG35" s="36"/>
      <c r="RFH35" s="36"/>
      <c r="RFK35" s="36"/>
      <c r="RFL35" s="36"/>
      <c r="RFO35" s="36"/>
      <c r="RFP35" s="36"/>
      <c r="RFS35" s="36"/>
      <c r="RFT35" s="36"/>
      <c r="RFW35" s="36"/>
      <c r="RFX35" s="36"/>
      <c r="RGA35" s="36"/>
      <c r="RGB35" s="36"/>
      <c r="RGE35" s="36"/>
      <c r="RGF35" s="36"/>
      <c r="RGI35" s="36"/>
      <c r="RGJ35" s="36"/>
      <c r="RGM35" s="36"/>
      <c r="RGN35" s="36"/>
      <c r="RGQ35" s="36"/>
      <c r="RGR35" s="36"/>
      <c r="RGU35" s="36"/>
      <c r="RGV35" s="36"/>
      <c r="RGY35" s="36"/>
      <c r="RGZ35" s="36"/>
      <c r="RHC35" s="36"/>
      <c r="RHD35" s="36"/>
      <c r="RHG35" s="36"/>
      <c r="RHH35" s="36"/>
      <c r="RHK35" s="36"/>
      <c r="RHL35" s="36"/>
      <c r="RHO35" s="36"/>
      <c r="RHP35" s="36"/>
      <c r="RHS35" s="36"/>
      <c r="RHT35" s="36"/>
      <c r="RHW35" s="36"/>
      <c r="RHX35" s="36"/>
      <c r="RIA35" s="36"/>
      <c r="RIB35" s="36"/>
      <c r="RIE35" s="36"/>
      <c r="RIF35" s="36"/>
      <c r="RII35" s="36"/>
      <c r="RIJ35" s="36"/>
      <c r="RIM35" s="36"/>
      <c r="RIN35" s="36"/>
      <c r="RIQ35" s="36"/>
      <c r="RIR35" s="36"/>
      <c r="RIU35" s="36"/>
      <c r="RIV35" s="36"/>
      <c r="RIY35" s="36"/>
      <c r="RIZ35" s="36"/>
      <c r="RJC35" s="36"/>
      <c r="RJD35" s="36"/>
      <c r="RJG35" s="36"/>
      <c r="RJH35" s="36"/>
      <c r="RJK35" s="36"/>
      <c r="RJL35" s="36"/>
      <c r="RJO35" s="36"/>
      <c r="RJP35" s="36"/>
      <c r="RJS35" s="36"/>
      <c r="RJT35" s="36"/>
      <c r="RJW35" s="36"/>
      <c r="RJX35" s="36"/>
      <c r="RKA35" s="36"/>
      <c r="RKB35" s="36"/>
      <c r="RKE35" s="36"/>
      <c r="RKF35" s="36"/>
      <c r="RKI35" s="36"/>
      <c r="RKJ35" s="36"/>
      <c r="RKM35" s="36"/>
      <c r="RKN35" s="36"/>
      <c r="RKQ35" s="36"/>
      <c r="RKR35" s="36"/>
      <c r="RKU35" s="36"/>
      <c r="RKV35" s="36"/>
      <c r="RKY35" s="36"/>
      <c r="RKZ35" s="36"/>
      <c r="RLC35" s="36"/>
      <c r="RLD35" s="36"/>
      <c r="RLG35" s="36"/>
      <c r="RLH35" s="36"/>
      <c r="RLK35" s="36"/>
      <c r="RLL35" s="36"/>
      <c r="RLO35" s="36"/>
      <c r="RLP35" s="36"/>
      <c r="RLS35" s="36"/>
      <c r="RLT35" s="36"/>
      <c r="RLW35" s="36"/>
      <c r="RLX35" s="36"/>
      <c r="RMA35" s="36"/>
      <c r="RMB35" s="36"/>
      <c r="RME35" s="36"/>
      <c r="RMF35" s="36"/>
      <c r="RMI35" s="36"/>
      <c r="RMJ35" s="36"/>
      <c r="RMM35" s="36"/>
      <c r="RMN35" s="36"/>
      <c r="RMQ35" s="36"/>
      <c r="RMR35" s="36"/>
      <c r="RMU35" s="36"/>
      <c r="RMV35" s="36"/>
      <c r="RMY35" s="36"/>
      <c r="RMZ35" s="36"/>
      <c r="RNC35" s="36"/>
      <c r="RND35" s="36"/>
      <c r="RNG35" s="36"/>
      <c r="RNH35" s="36"/>
      <c r="RNK35" s="36"/>
      <c r="RNL35" s="36"/>
      <c r="RNO35" s="36"/>
      <c r="RNP35" s="36"/>
      <c r="RNS35" s="36"/>
      <c r="RNT35" s="36"/>
      <c r="RNW35" s="36"/>
      <c r="RNX35" s="36"/>
      <c r="ROA35" s="36"/>
      <c r="ROB35" s="36"/>
      <c r="ROE35" s="36"/>
      <c r="ROF35" s="36"/>
      <c r="ROI35" s="36"/>
      <c r="ROJ35" s="36"/>
      <c r="ROM35" s="36"/>
      <c r="RON35" s="36"/>
      <c r="ROQ35" s="36"/>
      <c r="ROR35" s="36"/>
      <c r="ROU35" s="36"/>
      <c r="ROV35" s="36"/>
      <c r="ROY35" s="36"/>
      <c r="ROZ35" s="36"/>
      <c r="RPC35" s="36"/>
      <c r="RPD35" s="36"/>
      <c r="RPG35" s="36"/>
      <c r="RPH35" s="36"/>
      <c r="RPK35" s="36"/>
      <c r="RPL35" s="36"/>
      <c r="RPO35" s="36"/>
      <c r="RPP35" s="36"/>
      <c r="RPS35" s="36"/>
      <c r="RPT35" s="36"/>
      <c r="RPW35" s="36"/>
      <c r="RPX35" s="36"/>
      <c r="RQA35" s="36"/>
      <c r="RQB35" s="36"/>
      <c r="RQE35" s="36"/>
      <c r="RQF35" s="36"/>
      <c r="RQI35" s="36"/>
      <c r="RQJ35" s="36"/>
      <c r="RQM35" s="36"/>
      <c r="RQN35" s="36"/>
      <c r="RQQ35" s="36"/>
      <c r="RQR35" s="36"/>
      <c r="RQU35" s="36"/>
      <c r="RQV35" s="36"/>
      <c r="RQY35" s="36"/>
      <c r="RQZ35" s="36"/>
      <c r="RRC35" s="36"/>
      <c r="RRD35" s="36"/>
      <c r="RRG35" s="36"/>
      <c r="RRH35" s="36"/>
      <c r="RRK35" s="36"/>
      <c r="RRL35" s="36"/>
      <c r="RRO35" s="36"/>
      <c r="RRP35" s="36"/>
      <c r="RRS35" s="36"/>
      <c r="RRT35" s="36"/>
      <c r="RRW35" s="36"/>
      <c r="RRX35" s="36"/>
      <c r="RSA35" s="36"/>
      <c r="RSB35" s="36"/>
      <c r="RSE35" s="36"/>
      <c r="RSF35" s="36"/>
      <c r="RSI35" s="36"/>
      <c r="RSJ35" s="36"/>
      <c r="RSM35" s="36"/>
      <c r="RSN35" s="36"/>
      <c r="RSQ35" s="36"/>
      <c r="RSR35" s="36"/>
      <c r="RSU35" s="36"/>
      <c r="RSV35" s="36"/>
      <c r="RSY35" s="36"/>
      <c r="RSZ35" s="36"/>
      <c r="RTC35" s="36"/>
      <c r="RTD35" s="36"/>
      <c r="RTG35" s="36"/>
      <c r="RTH35" s="36"/>
      <c r="RTK35" s="36"/>
      <c r="RTL35" s="36"/>
      <c r="RTO35" s="36"/>
      <c r="RTP35" s="36"/>
      <c r="RTS35" s="36"/>
      <c r="RTT35" s="36"/>
      <c r="RTW35" s="36"/>
      <c r="RTX35" s="36"/>
      <c r="RUA35" s="36"/>
      <c r="RUB35" s="36"/>
      <c r="RUE35" s="36"/>
      <c r="RUF35" s="36"/>
      <c r="RUI35" s="36"/>
      <c r="RUJ35" s="36"/>
      <c r="RUM35" s="36"/>
      <c r="RUN35" s="36"/>
      <c r="RUQ35" s="36"/>
      <c r="RUR35" s="36"/>
      <c r="RUU35" s="36"/>
      <c r="RUV35" s="36"/>
      <c r="RUY35" s="36"/>
      <c r="RUZ35" s="36"/>
      <c r="RVC35" s="36"/>
      <c r="RVD35" s="36"/>
      <c r="RVG35" s="36"/>
      <c r="RVH35" s="36"/>
      <c r="RVK35" s="36"/>
      <c r="RVL35" s="36"/>
      <c r="RVO35" s="36"/>
      <c r="RVP35" s="36"/>
      <c r="RVS35" s="36"/>
      <c r="RVT35" s="36"/>
      <c r="RVW35" s="36"/>
      <c r="RVX35" s="36"/>
      <c r="RWA35" s="36"/>
      <c r="RWB35" s="36"/>
      <c r="RWE35" s="36"/>
      <c r="RWF35" s="36"/>
      <c r="RWI35" s="36"/>
      <c r="RWJ35" s="36"/>
      <c r="RWM35" s="36"/>
      <c r="RWN35" s="36"/>
      <c r="RWQ35" s="36"/>
      <c r="RWR35" s="36"/>
      <c r="RWU35" s="36"/>
      <c r="RWV35" s="36"/>
      <c r="RWY35" s="36"/>
      <c r="RWZ35" s="36"/>
      <c r="RXC35" s="36"/>
      <c r="RXD35" s="36"/>
      <c r="RXG35" s="36"/>
      <c r="RXH35" s="36"/>
      <c r="RXK35" s="36"/>
      <c r="RXL35" s="36"/>
      <c r="RXO35" s="36"/>
      <c r="RXP35" s="36"/>
      <c r="RXS35" s="36"/>
      <c r="RXT35" s="36"/>
      <c r="RXW35" s="36"/>
      <c r="RXX35" s="36"/>
      <c r="RYA35" s="36"/>
      <c r="RYB35" s="36"/>
      <c r="RYE35" s="36"/>
      <c r="RYF35" s="36"/>
      <c r="RYI35" s="36"/>
      <c r="RYJ35" s="36"/>
      <c r="RYM35" s="36"/>
      <c r="RYN35" s="36"/>
      <c r="RYQ35" s="36"/>
      <c r="RYR35" s="36"/>
      <c r="RYU35" s="36"/>
      <c r="RYV35" s="36"/>
      <c r="RYY35" s="36"/>
      <c r="RYZ35" s="36"/>
      <c r="RZC35" s="36"/>
      <c r="RZD35" s="36"/>
      <c r="RZG35" s="36"/>
      <c r="RZH35" s="36"/>
      <c r="RZK35" s="36"/>
      <c r="RZL35" s="36"/>
      <c r="RZO35" s="36"/>
      <c r="RZP35" s="36"/>
      <c r="RZS35" s="36"/>
      <c r="RZT35" s="36"/>
      <c r="RZW35" s="36"/>
      <c r="RZX35" s="36"/>
      <c r="SAA35" s="36"/>
      <c r="SAB35" s="36"/>
      <c r="SAE35" s="36"/>
      <c r="SAF35" s="36"/>
      <c r="SAI35" s="36"/>
      <c r="SAJ35" s="36"/>
      <c r="SAM35" s="36"/>
      <c r="SAN35" s="36"/>
      <c r="SAQ35" s="36"/>
      <c r="SAR35" s="36"/>
      <c r="SAU35" s="36"/>
      <c r="SAV35" s="36"/>
      <c r="SAY35" s="36"/>
      <c r="SAZ35" s="36"/>
      <c r="SBC35" s="36"/>
      <c r="SBD35" s="36"/>
      <c r="SBG35" s="36"/>
      <c r="SBH35" s="36"/>
      <c r="SBK35" s="36"/>
      <c r="SBL35" s="36"/>
      <c r="SBO35" s="36"/>
      <c r="SBP35" s="36"/>
      <c r="SBS35" s="36"/>
      <c r="SBT35" s="36"/>
      <c r="SBW35" s="36"/>
      <c r="SBX35" s="36"/>
      <c r="SCA35" s="36"/>
      <c r="SCB35" s="36"/>
      <c r="SCE35" s="36"/>
      <c r="SCF35" s="36"/>
      <c r="SCI35" s="36"/>
      <c r="SCJ35" s="36"/>
      <c r="SCM35" s="36"/>
      <c r="SCN35" s="36"/>
      <c r="SCQ35" s="36"/>
      <c r="SCR35" s="36"/>
      <c r="SCU35" s="36"/>
      <c r="SCV35" s="36"/>
      <c r="SCY35" s="36"/>
      <c r="SCZ35" s="36"/>
      <c r="SDC35" s="36"/>
      <c r="SDD35" s="36"/>
      <c r="SDG35" s="36"/>
      <c r="SDH35" s="36"/>
      <c r="SDK35" s="36"/>
      <c r="SDL35" s="36"/>
      <c r="SDO35" s="36"/>
      <c r="SDP35" s="36"/>
      <c r="SDS35" s="36"/>
      <c r="SDT35" s="36"/>
      <c r="SDW35" s="36"/>
      <c r="SDX35" s="36"/>
      <c r="SEA35" s="36"/>
      <c r="SEB35" s="36"/>
      <c r="SEE35" s="36"/>
      <c r="SEF35" s="36"/>
      <c r="SEI35" s="36"/>
      <c r="SEJ35" s="36"/>
      <c r="SEM35" s="36"/>
      <c r="SEN35" s="36"/>
      <c r="SEQ35" s="36"/>
      <c r="SER35" s="36"/>
      <c r="SEU35" s="36"/>
      <c r="SEV35" s="36"/>
      <c r="SEY35" s="36"/>
      <c r="SEZ35" s="36"/>
      <c r="SFC35" s="36"/>
      <c r="SFD35" s="36"/>
      <c r="SFG35" s="36"/>
      <c r="SFH35" s="36"/>
      <c r="SFK35" s="36"/>
      <c r="SFL35" s="36"/>
      <c r="SFO35" s="36"/>
      <c r="SFP35" s="36"/>
      <c r="SFS35" s="36"/>
      <c r="SFT35" s="36"/>
      <c r="SFW35" s="36"/>
      <c r="SFX35" s="36"/>
      <c r="SGA35" s="36"/>
      <c r="SGB35" s="36"/>
      <c r="SGE35" s="36"/>
      <c r="SGF35" s="36"/>
      <c r="SGI35" s="36"/>
      <c r="SGJ35" s="36"/>
      <c r="SGM35" s="36"/>
      <c r="SGN35" s="36"/>
      <c r="SGQ35" s="36"/>
      <c r="SGR35" s="36"/>
      <c r="SGU35" s="36"/>
      <c r="SGV35" s="36"/>
      <c r="SGY35" s="36"/>
      <c r="SGZ35" s="36"/>
      <c r="SHC35" s="36"/>
      <c r="SHD35" s="36"/>
      <c r="SHG35" s="36"/>
      <c r="SHH35" s="36"/>
      <c r="SHK35" s="36"/>
      <c r="SHL35" s="36"/>
      <c r="SHO35" s="36"/>
      <c r="SHP35" s="36"/>
      <c r="SHS35" s="36"/>
      <c r="SHT35" s="36"/>
      <c r="SHW35" s="36"/>
      <c r="SHX35" s="36"/>
      <c r="SIA35" s="36"/>
      <c r="SIB35" s="36"/>
      <c r="SIE35" s="36"/>
      <c r="SIF35" s="36"/>
      <c r="SII35" s="36"/>
      <c r="SIJ35" s="36"/>
      <c r="SIM35" s="36"/>
      <c r="SIN35" s="36"/>
      <c r="SIQ35" s="36"/>
      <c r="SIR35" s="36"/>
      <c r="SIU35" s="36"/>
      <c r="SIV35" s="36"/>
      <c r="SIY35" s="36"/>
      <c r="SIZ35" s="36"/>
      <c r="SJC35" s="36"/>
      <c r="SJD35" s="36"/>
      <c r="SJG35" s="36"/>
      <c r="SJH35" s="36"/>
      <c r="SJK35" s="36"/>
      <c r="SJL35" s="36"/>
      <c r="SJO35" s="36"/>
      <c r="SJP35" s="36"/>
      <c r="SJS35" s="36"/>
      <c r="SJT35" s="36"/>
      <c r="SJW35" s="36"/>
      <c r="SJX35" s="36"/>
      <c r="SKA35" s="36"/>
      <c r="SKB35" s="36"/>
      <c r="SKE35" s="36"/>
      <c r="SKF35" s="36"/>
      <c r="SKI35" s="36"/>
      <c r="SKJ35" s="36"/>
      <c r="SKM35" s="36"/>
      <c r="SKN35" s="36"/>
      <c r="SKQ35" s="36"/>
      <c r="SKR35" s="36"/>
      <c r="SKU35" s="36"/>
      <c r="SKV35" s="36"/>
      <c r="SKY35" s="36"/>
      <c r="SKZ35" s="36"/>
      <c r="SLC35" s="36"/>
      <c r="SLD35" s="36"/>
      <c r="SLG35" s="36"/>
      <c r="SLH35" s="36"/>
      <c r="SLK35" s="36"/>
      <c r="SLL35" s="36"/>
      <c r="SLO35" s="36"/>
      <c r="SLP35" s="36"/>
      <c r="SLS35" s="36"/>
      <c r="SLT35" s="36"/>
      <c r="SLW35" s="36"/>
      <c r="SLX35" s="36"/>
      <c r="SMA35" s="36"/>
      <c r="SMB35" s="36"/>
      <c r="SME35" s="36"/>
      <c r="SMF35" s="36"/>
      <c r="SMI35" s="36"/>
      <c r="SMJ35" s="36"/>
      <c r="SMM35" s="36"/>
      <c r="SMN35" s="36"/>
      <c r="SMQ35" s="36"/>
      <c r="SMR35" s="36"/>
      <c r="SMU35" s="36"/>
      <c r="SMV35" s="36"/>
      <c r="SMY35" s="36"/>
      <c r="SMZ35" s="36"/>
      <c r="SNC35" s="36"/>
      <c r="SND35" s="36"/>
      <c r="SNG35" s="36"/>
      <c r="SNH35" s="36"/>
      <c r="SNK35" s="36"/>
      <c r="SNL35" s="36"/>
      <c r="SNO35" s="36"/>
      <c r="SNP35" s="36"/>
      <c r="SNS35" s="36"/>
      <c r="SNT35" s="36"/>
      <c r="SNW35" s="36"/>
      <c r="SNX35" s="36"/>
      <c r="SOA35" s="36"/>
      <c r="SOB35" s="36"/>
      <c r="SOE35" s="36"/>
      <c r="SOF35" s="36"/>
      <c r="SOI35" s="36"/>
      <c r="SOJ35" s="36"/>
      <c r="SOM35" s="36"/>
      <c r="SON35" s="36"/>
      <c r="SOQ35" s="36"/>
      <c r="SOR35" s="36"/>
      <c r="SOU35" s="36"/>
      <c r="SOV35" s="36"/>
      <c r="SOY35" s="36"/>
      <c r="SOZ35" s="36"/>
      <c r="SPC35" s="36"/>
      <c r="SPD35" s="36"/>
      <c r="SPG35" s="36"/>
      <c r="SPH35" s="36"/>
      <c r="SPK35" s="36"/>
      <c r="SPL35" s="36"/>
      <c r="SPO35" s="36"/>
      <c r="SPP35" s="36"/>
      <c r="SPS35" s="36"/>
      <c r="SPT35" s="36"/>
      <c r="SPW35" s="36"/>
      <c r="SPX35" s="36"/>
      <c r="SQA35" s="36"/>
      <c r="SQB35" s="36"/>
      <c r="SQE35" s="36"/>
      <c r="SQF35" s="36"/>
      <c r="SQI35" s="36"/>
      <c r="SQJ35" s="36"/>
      <c r="SQM35" s="36"/>
      <c r="SQN35" s="36"/>
      <c r="SQQ35" s="36"/>
      <c r="SQR35" s="36"/>
      <c r="SQU35" s="36"/>
      <c r="SQV35" s="36"/>
      <c r="SQY35" s="36"/>
      <c r="SQZ35" s="36"/>
      <c r="SRC35" s="36"/>
      <c r="SRD35" s="36"/>
      <c r="SRG35" s="36"/>
      <c r="SRH35" s="36"/>
      <c r="SRK35" s="36"/>
      <c r="SRL35" s="36"/>
      <c r="SRO35" s="36"/>
      <c r="SRP35" s="36"/>
      <c r="SRS35" s="36"/>
      <c r="SRT35" s="36"/>
      <c r="SRW35" s="36"/>
      <c r="SRX35" s="36"/>
      <c r="SSA35" s="36"/>
      <c r="SSB35" s="36"/>
      <c r="SSE35" s="36"/>
      <c r="SSF35" s="36"/>
      <c r="SSI35" s="36"/>
      <c r="SSJ35" s="36"/>
      <c r="SSM35" s="36"/>
      <c r="SSN35" s="36"/>
      <c r="SSQ35" s="36"/>
      <c r="SSR35" s="36"/>
      <c r="SSU35" s="36"/>
      <c r="SSV35" s="36"/>
      <c r="SSY35" s="36"/>
      <c r="SSZ35" s="36"/>
      <c r="STC35" s="36"/>
      <c r="STD35" s="36"/>
      <c r="STG35" s="36"/>
      <c r="STH35" s="36"/>
      <c r="STK35" s="36"/>
      <c r="STL35" s="36"/>
      <c r="STO35" s="36"/>
      <c r="STP35" s="36"/>
      <c r="STS35" s="36"/>
      <c r="STT35" s="36"/>
      <c r="STW35" s="36"/>
      <c r="STX35" s="36"/>
      <c r="SUA35" s="36"/>
      <c r="SUB35" s="36"/>
      <c r="SUE35" s="36"/>
      <c r="SUF35" s="36"/>
      <c r="SUI35" s="36"/>
      <c r="SUJ35" s="36"/>
      <c r="SUM35" s="36"/>
      <c r="SUN35" s="36"/>
      <c r="SUQ35" s="36"/>
      <c r="SUR35" s="36"/>
      <c r="SUU35" s="36"/>
      <c r="SUV35" s="36"/>
      <c r="SUY35" s="36"/>
      <c r="SUZ35" s="36"/>
      <c r="SVC35" s="36"/>
      <c r="SVD35" s="36"/>
      <c r="SVG35" s="36"/>
      <c r="SVH35" s="36"/>
      <c r="SVK35" s="36"/>
      <c r="SVL35" s="36"/>
      <c r="SVO35" s="36"/>
      <c r="SVP35" s="36"/>
      <c r="SVS35" s="36"/>
      <c r="SVT35" s="36"/>
      <c r="SVW35" s="36"/>
      <c r="SVX35" s="36"/>
      <c r="SWA35" s="36"/>
      <c r="SWB35" s="36"/>
      <c r="SWE35" s="36"/>
      <c r="SWF35" s="36"/>
      <c r="SWI35" s="36"/>
      <c r="SWJ35" s="36"/>
      <c r="SWM35" s="36"/>
      <c r="SWN35" s="36"/>
      <c r="SWQ35" s="36"/>
      <c r="SWR35" s="36"/>
      <c r="SWU35" s="36"/>
      <c r="SWV35" s="36"/>
      <c r="SWY35" s="36"/>
      <c r="SWZ35" s="36"/>
      <c r="SXC35" s="36"/>
      <c r="SXD35" s="36"/>
      <c r="SXG35" s="36"/>
      <c r="SXH35" s="36"/>
      <c r="SXK35" s="36"/>
      <c r="SXL35" s="36"/>
      <c r="SXO35" s="36"/>
      <c r="SXP35" s="36"/>
      <c r="SXS35" s="36"/>
      <c r="SXT35" s="36"/>
      <c r="SXW35" s="36"/>
      <c r="SXX35" s="36"/>
      <c r="SYA35" s="36"/>
      <c r="SYB35" s="36"/>
      <c r="SYE35" s="36"/>
      <c r="SYF35" s="36"/>
      <c r="SYI35" s="36"/>
      <c r="SYJ35" s="36"/>
      <c r="SYM35" s="36"/>
      <c r="SYN35" s="36"/>
      <c r="SYQ35" s="36"/>
      <c r="SYR35" s="36"/>
      <c r="SYU35" s="36"/>
      <c r="SYV35" s="36"/>
      <c r="SYY35" s="36"/>
      <c r="SYZ35" s="36"/>
      <c r="SZC35" s="36"/>
      <c r="SZD35" s="36"/>
      <c r="SZG35" s="36"/>
      <c r="SZH35" s="36"/>
      <c r="SZK35" s="36"/>
      <c r="SZL35" s="36"/>
      <c r="SZO35" s="36"/>
      <c r="SZP35" s="36"/>
      <c r="SZS35" s="36"/>
      <c r="SZT35" s="36"/>
      <c r="SZW35" s="36"/>
      <c r="SZX35" s="36"/>
      <c r="TAA35" s="36"/>
      <c r="TAB35" s="36"/>
      <c r="TAE35" s="36"/>
      <c r="TAF35" s="36"/>
      <c r="TAI35" s="36"/>
      <c r="TAJ35" s="36"/>
      <c r="TAM35" s="36"/>
      <c r="TAN35" s="36"/>
      <c r="TAQ35" s="36"/>
      <c r="TAR35" s="36"/>
      <c r="TAU35" s="36"/>
      <c r="TAV35" s="36"/>
      <c r="TAY35" s="36"/>
      <c r="TAZ35" s="36"/>
      <c r="TBC35" s="36"/>
      <c r="TBD35" s="36"/>
      <c r="TBG35" s="36"/>
      <c r="TBH35" s="36"/>
      <c r="TBK35" s="36"/>
      <c r="TBL35" s="36"/>
      <c r="TBO35" s="36"/>
      <c r="TBP35" s="36"/>
      <c r="TBS35" s="36"/>
      <c r="TBT35" s="36"/>
      <c r="TBW35" s="36"/>
      <c r="TBX35" s="36"/>
      <c r="TCA35" s="36"/>
      <c r="TCB35" s="36"/>
      <c r="TCE35" s="36"/>
      <c r="TCF35" s="36"/>
      <c r="TCI35" s="36"/>
      <c r="TCJ35" s="36"/>
      <c r="TCM35" s="36"/>
      <c r="TCN35" s="36"/>
      <c r="TCQ35" s="36"/>
      <c r="TCR35" s="36"/>
      <c r="TCU35" s="36"/>
      <c r="TCV35" s="36"/>
      <c r="TCY35" s="36"/>
      <c r="TCZ35" s="36"/>
      <c r="TDC35" s="36"/>
      <c r="TDD35" s="36"/>
      <c r="TDG35" s="36"/>
      <c r="TDH35" s="36"/>
      <c r="TDK35" s="36"/>
      <c r="TDL35" s="36"/>
      <c r="TDO35" s="36"/>
      <c r="TDP35" s="36"/>
      <c r="TDS35" s="36"/>
      <c r="TDT35" s="36"/>
      <c r="TDW35" s="36"/>
      <c r="TDX35" s="36"/>
      <c r="TEA35" s="36"/>
      <c r="TEB35" s="36"/>
      <c r="TEE35" s="36"/>
      <c r="TEF35" s="36"/>
      <c r="TEI35" s="36"/>
      <c r="TEJ35" s="36"/>
      <c r="TEM35" s="36"/>
      <c r="TEN35" s="36"/>
      <c r="TEQ35" s="36"/>
      <c r="TER35" s="36"/>
      <c r="TEU35" s="36"/>
      <c r="TEV35" s="36"/>
      <c r="TEY35" s="36"/>
      <c r="TEZ35" s="36"/>
      <c r="TFC35" s="36"/>
      <c r="TFD35" s="36"/>
      <c r="TFG35" s="36"/>
      <c r="TFH35" s="36"/>
      <c r="TFK35" s="36"/>
      <c r="TFL35" s="36"/>
      <c r="TFO35" s="36"/>
      <c r="TFP35" s="36"/>
      <c r="TFS35" s="36"/>
      <c r="TFT35" s="36"/>
      <c r="TFW35" s="36"/>
      <c r="TFX35" s="36"/>
      <c r="TGA35" s="36"/>
      <c r="TGB35" s="36"/>
      <c r="TGE35" s="36"/>
      <c r="TGF35" s="36"/>
      <c r="TGI35" s="36"/>
      <c r="TGJ35" s="36"/>
      <c r="TGM35" s="36"/>
      <c r="TGN35" s="36"/>
      <c r="TGQ35" s="36"/>
      <c r="TGR35" s="36"/>
      <c r="TGU35" s="36"/>
      <c r="TGV35" s="36"/>
      <c r="TGY35" s="36"/>
      <c r="TGZ35" s="36"/>
      <c r="THC35" s="36"/>
      <c r="THD35" s="36"/>
      <c r="THG35" s="36"/>
      <c r="THH35" s="36"/>
      <c r="THK35" s="36"/>
      <c r="THL35" s="36"/>
      <c r="THO35" s="36"/>
      <c r="THP35" s="36"/>
      <c r="THS35" s="36"/>
      <c r="THT35" s="36"/>
      <c r="THW35" s="36"/>
      <c r="THX35" s="36"/>
      <c r="TIA35" s="36"/>
      <c r="TIB35" s="36"/>
      <c r="TIE35" s="36"/>
      <c r="TIF35" s="36"/>
      <c r="TII35" s="36"/>
      <c r="TIJ35" s="36"/>
      <c r="TIM35" s="36"/>
      <c r="TIN35" s="36"/>
      <c r="TIQ35" s="36"/>
      <c r="TIR35" s="36"/>
      <c r="TIU35" s="36"/>
      <c r="TIV35" s="36"/>
      <c r="TIY35" s="36"/>
      <c r="TIZ35" s="36"/>
      <c r="TJC35" s="36"/>
      <c r="TJD35" s="36"/>
      <c r="TJG35" s="36"/>
      <c r="TJH35" s="36"/>
      <c r="TJK35" s="36"/>
      <c r="TJL35" s="36"/>
      <c r="TJO35" s="36"/>
      <c r="TJP35" s="36"/>
      <c r="TJS35" s="36"/>
      <c r="TJT35" s="36"/>
      <c r="TJW35" s="36"/>
      <c r="TJX35" s="36"/>
      <c r="TKA35" s="36"/>
      <c r="TKB35" s="36"/>
      <c r="TKE35" s="36"/>
      <c r="TKF35" s="36"/>
      <c r="TKI35" s="36"/>
      <c r="TKJ35" s="36"/>
      <c r="TKM35" s="36"/>
      <c r="TKN35" s="36"/>
      <c r="TKQ35" s="36"/>
      <c r="TKR35" s="36"/>
      <c r="TKU35" s="36"/>
      <c r="TKV35" s="36"/>
      <c r="TKY35" s="36"/>
      <c r="TKZ35" s="36"/>
      <c r="TLC35" s="36"/>
      <c r="TLD35" s="36"/>
      <c r="TLG35" s="36"/>
      <c r="TLH35" s="36"/>
      <c r="TLK35" s="36"/>
      <c r="TLL35" s="36"/>
      <c r="TLO35" s="36"/>
      <c r="TLP35" s="36"/>
      <c r="TLS35" s="36"/>
      <c r="TLT35" s="36"/>
      <c r="TLW35" s="36"/>
      <c r="TLX35" s="36"/>
      <c r="TMA35" s="36"/>
      <c r="TMB35" s="36"/>
      <c r="TME35" s="36"/>
      <c r="TMF35" s="36"/>
      <c r="TMI35" s="36"/>
      <c r="TMJ35" s="36"/>
      <c r="TMM35" s="36"/>
      <c r="TMN35" s="36"/>
      <c r="TMQ35" s="36"/>
      <c r="TMR35" s="36"/>
      <c r="TMU35" s="36"/>
      <c r="TMV35" s="36"/>
      <c r="TMY35" s="36"/>
      <c r="TMZ35" s="36"/>
      <c r="TNC35" s="36"/>
      <c r="TND35" s="36"/>
      <c r="TNG35" s="36"/>
      <c r="TNH35" s="36"/>
      <c r="TNK35" s="36"/>
      <c r="TNL35" s="36"/>
      <c r="TNO35" s="36"/>
      <c r="TNP35" s="36"/>
      <c r="TNS35" s="36"/>
      <c r="TNT35" s="36"/>
      <c r="TNW35" s="36"/>
      <c r="TNX35" s="36"/>
      <c r="TOA35" s="36"/>
      <c r="TOB35" s="36"/>
      <c r="TOE35" s="36"/>
      <c r="TOF35" s="36"/>
      <c r="TOI35" s="36"/>
      <c r="TOJ35" s="36"/>
      <c r="TOM35" s="36"/>
      <c r="TON35" s="36"/>
      <c r="TOQ35" s="36"/>
      <c r="TOR35" s="36"/>
      <c r="TOU35" s="36"/>
      <c r="TOV35" s="36"/>
      <c r="TOY35" s="36"/>
      <c r="TOZ35" s="36"/>
      <c r="TPC35" s="36"/>
      <c r="TPD35" s="36"/>
      <c r="TPG35" s="36"/>
      <c r="TPH35" s="36"/>
      <c r="TPK35" s="36"/>
      <c r="TPL35" s="36"/>
      <c r="TPO35" s="36"/>
      <c r="TPP35" s="36"/>
      <c r="TPS35" s="36"/>
      <c r="TPT35" s="36"/>
      <c r="TPW35" s="36"/>
      <c r="TPX35" s="36"/>
      <c r="TQA35" s="36"/>
      <c r="TQB35" s="36"/>
      <c r="TQE35" s="36"/>
      <c r="TQF35" s="36"/>
      <c r="TQI35" s="36"/>
      <c r="TQJ35" s="36"/>
      <c r="TQM35" s="36"/>
      <c r="TQN35" s="36"/>
      <c r="TQQ35" s="36"/>
      <c r="TQR35" s="36"/>
      <c r="TQU35" s="36"/>
      <c r="TQV35" s="36"/>
      <c r="TQY35" s="36"/>
      <c r="TQZ35" s="36"/>
      <c r="TRC35" s="36"/>
      <c r="TRD35" s="36"/>
      <c r="TRG35" s="36"/>
      <c r="TRH35" s="36"/>
      <c r="TRK35" s="36"/>
      <c r="TRL35" s="36"/>
      <c r="TRO35" s="36"/>
      <c r="TRP35" s="36"/>
      <c r="TRS35" s="36"/>
      <c r="TRT35" s="36"/>
      <c r="TRW35" s="36"/>
      <c r="TRX35" s="36"/>
      <c r="TSA35" s="36"/>
      <c r="TSB35" s="36"/>
      <c r="TSE35" s="36"/>
      <c r="TSF35" s="36"/>
      <c r="TSI35" s="36"/>
      <c r="TSJ35" s="36"/>
      <c r="TSM35" s="36"/>
      <c r="TSN35" s="36"/>
      <c r="TSQ35" s="36"/>
      <c r="TSR35" s="36"/>
      <c r="TSU35" s="36"/>
      <c r="TSV35" s="36"/>
      <c r="TSY35" s="36"/>
      <c r="TSZ35" s="36"/>
      <c r="TTC35" s="36"/>
      <c r="TTD35" s="36"/>
      <c r="TTG35" s="36"/>
      <c r="TTH35" s="36"/>
      <c r="TTK35" s="36"/>
      <c r="TTL35" s="36"/>
      <c r="TTO35" s="36"/>
      <c r="TTP35" s="36"/>
      <c r="TTS35" s="36"/>
      <c r="TTT35" s="36"/>
      <c r="TTW35" s="36"/>
      <c r="TTX35" s="36"/>
      <c r="TUA35" s="36"/>
      <c r="TUB35" s="36"/>
      <c r="TUE35" s="36"/>
      <c r="TUF35" s="36"/>
      <c r="TUI35" s="36"/>
      <c r="TUJ35" s="36"/>
      <c r="TUM35" s="36"/>
      <c r="TUN35" s="36"/>
      <c r="TUQ35" s="36"/>
      <c r="TUR35" s="36"/>
      <c r="TUU35" s="36"/>
      <c r="TUV35" s="36"/>
      <c r="TUY35" s="36"/>
      <c r="TUZ35" s="36"/>
      <c r="TVC35" s="36"/>
      <c r="TVD35" s="36"/>
      <c r="TVG35" s="36"/>
      <c r="TVH35" s="36"/>
      <c r="TVK35" s="36"/>
      <c r="TVL35" s="36"/>
      <c r="TVO35" s="36"/>
      <c r="TVP35" s="36"/>
      <c r="TVS35" s="36"/>
      <c r="TVT35" s="36"/>
      <c r="TVW35" s="36"/>
      <c r="TVX35" s="36"/>
      <c r="TWA35" s="36"/>
      <c r="TWB35" s="36"/>
      <c r="TWE35" s="36"/>
      <c r="TWF35" s="36"/>
      <c r="TWI35" s="36"/>
      <c r="TWJ35" s="36"/>
      <c r="TWM35" s="36"/>
      <c r="TWN35" s="36"/>
      <c r="TWQ35" s="36"/>
      <c r="TWR35" s="36"/>
      <c r="TWU35" s="36"/>
      <c r="TWV35" s="36"/>
      <c r="TWY35" s="36"/>
      <c r="TWZ35" s="36"/>
      <c r="TXC35" s="36"/>
      <c r="TXD35" s="36"/>
      <c r="TXG35" s="36"/>
      <c r="TXH35" s="36"/>
      <c r="TXK35" s="36"/>
      <c r="TXL35" s="36"/>
      <c r="TXO35" s="36"/>
      <c r="TXP35" s="36"/>
      <c r="TXS35" s="36"/>
      <c r="TXT35" s="36"/>
      <c r="TXW35" s="36"/>
      <c r="TXX35" s="36"/>
      <c r="TYA35" s="36"/>
      <c r="TYB35" s="36"/>
      <c r="TYE35" s="36"/>
      <c r="TYF35" s="36"/>
      <c r="TYI35" s="36"/>
      <c r="TYJ35" s="36"/>
      <c r="TYM35" s="36"/>
      <c r="TYN35" s="36"/>
      <c r="TYQ35" s="36"/>
      <c r="TYR35" s="36"/>
      <c r="TYU35" s="36"/>
      <c r="TYV35" s="36"/>
      <c r="TYY35" s="36"/>
      <c r="TYZ35" s="36"/>
      <c r="TZC35" s="36"/>
      <c r="TZD35" s="36"/>
      <c r="TZG35" s="36"/>
      <c r="TZH35" s="36"/>
      <c r="TZK35" s="36"/>
      <c r="TZL35" s="36"/>
      <c r="TZO35" s="36"/>
      <c r="TZP35" s="36"/>
      <c r="TZS35" s="36"/>
      <c r="TZT35" s="36"/>
      <c r="TZW35" s="36"/>
      <c r="TZX35" s="36"/>
      <c r="UAA35" s="36"/>
      <c r="UAB35" s="36"/>
      <c r="UAE35" s="36"/>
      <c r="UAF35" s="36"/>
      <c r="UAI35" s="36"/>
      <c r="UAJ35" s="36"/>
      <c r="UAM35" s="36"/>
      <c r="UAN35" s="36"/>
      <c r="UAQ35" s="36"/>
      <c r="UAR35" s="36"/>
      <c r="UAU35" s="36"/>
      <c r="UAV35" s="36"/>
      <c r="UAY35" s="36"/>
      <c r="UAZ35" s="36"/>
      <c r="UBC35" s="36"/>
      <c r="UBD35" s="36"/>
      <c r="UBG35" s="36"/>
      <c r="UBH35" s="36"/>
      <c r="UBK35" s="36"/>
      <c r="UBL35" s="36"/>
      <c r="UBO35" s="36"/>
      <c r="UBP35" s="36"/>
      <c r="UBS35" s="36"/>
      <c r="UBT35" s="36"/>
      <c r="UBW35" s="36"/>
      <c r="UBX35" s="36"/>
      <c r="UCA35" s="36"/>
      <c r="UCB35" s="36"/>
      <c r="UCE35" s="36"/>
      <c r="UCF35" s="36"/>
      <c r="UCI35" s="36"/>
      <c r="UCJ35" s="36"/>
      <c r="UCM35" s="36"/>
      <c r="UCN35" s="36"/>
      <c r="UCQ35" s="36"/>
      <c r="UCR35" s="36"/>
      <c r="UCU35" s="36"/>
      <c r="UCV35" s="36"/>
      <c r="UCY35" s="36"/>
      <c r="UCZ35" s="36"/>
      <c r="UDC35" s="36"/>
      <c r="UDD35" s="36"/>
      <c r="UDG35" s="36"/>
      <c r="UDH35" s="36"/>
      <c r="UDK35" s="36"/>
      <c r="UDL35" s="36"/>
      <c r="UDO35" s="36"/>
      <c r="UDP35" s="36"/>
      <c r="UDS35" s="36"/>
      <c r="UDT35" s="36"/>
      <c r="UDW35" s="36"/>
      <c r="UDX35" s="36"/>
      <c r="UEA35" s="36"/>
      <c r="UEB35" s="36"/>
      <c r="UEE35" s="36"/>
      <c r="UEF35" s="36"/>
      <c r="UEI35" s="36"/>
      <c r="UEJ35" s="36"/>
      <c r="UEM35" s="36"/>
      <c r="UEN35" s="36"/>
      <c r="UEQ35" s="36"/>
      <c r="UER35" s="36"/>
      <c r="UEU35" s="36"/>
      <c r="UEV35" s="36"/>
      <c r="UEY35" s="36"/>
      <c r="UEZ35" s="36"/>
      <c r="UFC35" s="36"/>
      <c r="UFD35" s="36"/>
      <c r="UFG35" s="36"/>
      <c r="UFH35" s="36"/>
      <c r="UFK35" s="36"/>
      <c r="UFL35" s="36"/>
      <c r="UFO35" s="36"/>
      <c r="UFP35" s="36"/>
      <c r="UFS35" s="36"/>
      <c r="UFT35" s="36"/>
      <c r="UFW35" s="36"/>
      <c r="UFX35" s="36"/>
      <c r="UGA35" s="36"/>
      <c r="UGB35" s="36"/>
      <c r="UGE35" s="36"/>
      <c r="UGF35" s="36"/>
      <c r="UGI35" s="36"/>
      <c r="UGJ35" s="36"/>
      <c r="UGM35" s="36"/>
      <c r="UGN35" s="36"/>
      <c r="UGQ35" s="36"/>
      <c r="UGR35" s="36"/>
      <c r="UGU35" s="36"/>
      <c r="UGV35" s="36"/>
      <c r="UGY35" s="36"/>
      <c r="UGZ35" s="36"/>
      <c r="UHC35" s="36"/>
      <c r="UHD35" s="36"/>
      <c r="UHG35" s="36"/>
      <c r="UHH35" s="36"/>
      <c r="UHK35" s="36"/>
      <c r="UHL35" s="36"/>
      <c r="UHO35" s="36"/>
      <c r="UHP35" s="36"/>
      <c r="UHS35" s="36"/>
      <c r="UHT35" s="36"/>
      <c r="UHW35" s="36"/>
      <c r="UHX35" s="36"/>
      <c r="UIA35" s="36"/>
      <c r="UIB35" s="36"/>
      <c r="UIE35" s="36"/>
      <c r="UIF35" s="36"/>
      <c r="UII35" s="36"/>
      <c r="UIJ35" s="36"/>
      <c r="UIM35" s="36"/>
      <c r="UIN35" s="36"/>
      <c r="UIQ35" s="36"/>
      <c r="UIR35" s="36"/>
      <c r="UIU35" s="36"/>
      <c r="UIV35" s="36"/>
      <c r="UIY35" s="36"/>
      <c r="UIZ35" s="36"/>
      <c r="UJC35" s="36"/>
      <c r="UJD35" s="36"/>
      <c r="UJG35" s="36"/>
      <c r="UJH35" s="36"/>
      <c r="UJK35" s="36"/>
      <c r="UJL35" s="36"/>
      <c r="UJO35" s="36"/>
      <c r="UJP35" s="36"/>
      <c r="UJS35" s="36"/>
      <c r="UJT35" s="36"/>
      <c r="UJW35" s="36"/>
      <c r="UJX35" s="36"/>
      <c r="UKA35" s="36"/>
      <c r="UKB35" s="36"/>
      <c r="UKE35" s="36"/>
      <c r="UKF35" s="36"/>
      <c r="UKI35" s="36"/>
      <c r="UKJ35" s="36"/>
      <c r="UKM35" s="36"/>
      <c r="UKN35" s="36"/>
      <c r="UKQ35" s="36"/>
      <c r="UKR35" s="36"/>
      <c r="UKU35" s="36"/>
      <c r="UKV35" s="36"/>
      <c r="UKY35" s="36"/>
      <c r="UKZ35" s="36"/>
      <c r="ULC35" s="36"/>
      <c r="ULD35" s="36"/>
      <c r="ULG35" s="36"/>
      <c r="ULH35" s="36"/>
      <c r="ULK35" s="36"/>
      <c r="ULL35" s="36"/>
      <c r="ULO35" s="36"/>
      <c r="ULP35" s="36"/>
      <c r="ULS35" s="36"/>
      <c r="ULT35" s="36"/>
      <c r="ULW35" s="36"/>
      <c r="ULX35" s="36"/>
      <c r="UMA35" s="36"/>
      <c r="UMB35" s="36"/>
      <c r="UME35" s="36"/>
      <c r="UMF35" s="36"/>
      <c r="UMI35" s="36"/>
      <c r="UMJ35" s="36"/>
      <c r="UMM35" s="36"/>
      <c r="UMN35" s="36"/>
      <c r="UMQ35" s="36"/>
      <c r="UMR35" s="36"/>
      <c r="UMU35" s="36"/>
      <c r="UMV35" s="36"/>
      <c r="UMY35" s="36"/>
      <c r="UMZ35" s="36"/>
      <c r="UNC35" s="36"/>
      <c r="UND35" s="36"/>
      <c r="UNG35" s="36"/>
      <c r="UNH35" s="36"/>
      <c r="UNK35" s="36"/>
      <c r="UNL35" s="36"/>
      <c r="UNO35" s="36"/>
      <c r="UNP35" s="36"/>
      <c r="UNS35" s="36"/>
      <c r="UNT35" s="36"/>
      <c r="UNW35" s="36"/>
      <c r="UNX35" s="36"/>
      <c r="UOA35" s="36"/>
      <c r="UOB35" s="36"/>
      <c r="UOE35" s="36"/>
      <c r="UOF35" s="36"/>
      <c r="UOI35" s="36"/>
      <c r="UOJ35" s="36"/>
      <c r="UOM35" s="36"/>
      <c r="UON35" s="36"/>
      <c r="UOQ35" s="36"/>
      <c r="UOR35" s="36"/>
      <c r="UOU35" s="36"/>
      <c r="UOV35" s="36"/>
      <c r="UOY35" s="36"/>
      <c r="UOZ35" s="36"/>
      <c r="UPC35" s="36"/>
      <c r="UPD35" s="36"/>
      <c r="UPG35" s="36"/>
      <c r="UPH35" s="36"/>
      <c r="UPK35" s="36"/>
      <c r="UPL35" s="36"/>
      <c r="UPO35" s="36"/>
      <c r="UPP35" s="36"/>
      <c r="UPS35" s="36"/>
      <c r="UPT35" s="36"/>
      <c r="UPW35" s="36"/>
      <c r="UPX35" s="36"/>
      <c r="UQA35" s="36"/>
      <c r="UQB35" s="36"/>
      <c r="UQE35" s="36"/>
      <c r="UQF35" s="36"/>
      <c r="UQI35" s="36"/>
      <c r="UQJ35" s="36"/>
      <c r="UQM35" s="36"/>
      <c r="UQN35" s="36"/>
      <c r="UQQ35" s="36"/>
      <c r="UQR35" s="36"/>
      <c r="UQU35" s="36"/>
      <c r="UQV35" s="36"/>
      <c r="UQY35" s="36"/>
      <c r="UQZ35" s="36"/>
      <c r="URC35" s="36"/>
      <c r="URD35" s="36"/>
      <c r="URG35" s="36"/>
      <c r="URH35" s="36"/>
      <c r="URK35" s="36"/>
      <c r="URL35" s="36"/>
      <c r="URO35" s="36"/>
      <c r="URP35" s="36"/>
      <c r="URS35" s="36"/>
      <c r="URT35" s="36"/>
      <c r="URW35" s="36"/>
      <c r="URX35" s="36"/>
      <c r="USA35" s="36"/>
      <c r="USB35" s="36"/>
      <c r="USE35" s="36"/>
      <c r="USF35" s="36"/>
      <c r="USI35" s="36"/>
      <c r="USJ35" s="36"/>
      <c r="USM35" s="36"/>
      <c r="USN35" s="36"/>
      <c r="USQ35" s="36"/>
      <c r="USR35" s="36"/>
      <c r="USU35" s="36"/>
      <c r="USV35" s="36"/>
      <c r="USY35" s="36"/>
      <c r="USZ35" s="36"/>
      <c r="UTC35" s="36"/>
      <c r="UTD35" s="36"/>
      <c r="UTG35" s="36"/>
      <c r="UTH35" s="36"/>
      <c r="UTK35" s="36"/>
      <c r="UTL35" s="36"/>
      <c r="UTO35" s="36"/>
      <c r="UTP35" s="36"/>
      <c r="UTS35" s="36"/>
      <c r="UTT35" s="36"/>
      <c r="UTW35" s="36"/>
      <c r="UTX35" s="36"/>
      <c r="UUA35" s="36"/>
      <c r="UUB35" s="36"/>
      <c r="UUE35" s="36"/>
      <c r="UUF35" s="36"/>
      <c r="UUI35" s="36"/>
      <c r="UUJ35" s="36"/>
      <c r="UUM35" s="36"/>
      <c r="UUN35" s="36"/>
      <c r="UUQ35" s="36"/>
      <c r="UUR35" s="36"/>
      <c r="UUU35" s="36"/>
      <c r="UUV35" s="36"/>
      <c r="UUY35" s="36"/>
      <c r="UUZ35" s="36"/>
      <c r="UVC35" s="36"/>
      <c r="UVD35" s="36"/>
      <c r="UVG35" s="36"/>
      <c r="UVH35" s="36"/>
      <c r="UVK35" s="36"/>
      <c r="UVL35" s="36"/>
      <c r="UVO35" s="36"/>
      <c r="UVP35" s="36"/>
      <c r="UVS35" s="36"/>
      <c r="UVT35" s="36"/>
      <c r="UVW35" s="36"/>
      <c r="UVX35" s="36"/>
      <c r="UWA35" s="36"/>
      <c r="UWB35" s="36"/>
      <c r="UWE35" s="36"/>
      <c r="UWF35" s="36"/>
      <c r="UWI35" s="36"/>
      <c r="UWJ35" s="36"/>
      <c r="UWM35" s="36"/>
      <c r="UWN35" s="36"/>
      <c r="UWQ35" s="36"/>
      <c r="UWR35" s="36"/>
      <c r="UWU35" s="36"/>
      <c r="UWV35" s="36"/>
      <c r="UWY35" s="36"/>
      <c r="UWZ35" s="36"/>
      <c r="UXC35" s="36"/>
      <c r="UXD35" s="36"/>
      <c r="UXG35" s="36"/>
      <c r="UXH35" s="36"/>
      <c r="UXK35" s="36"/>
      <c r="UXL35" s="36"/>
      <c r="UXO35" s="36"/>
      <c r="UXP35" s="36"/>
      <c r="UXS35" s="36"/>
      <c r="UXT35" s="36"/>
      <c r="UXW35" s="36"/>
      <c r="UXX35" s="36"/>
      <c r="UYA35" s="36"/>
      <c r="UYB35" s="36"/>
      <c r="UYE35" s="36"/>
      <c r="UYF35" s="36"/>
      <c r="UYI35" s="36"/>
      <c r="UYJ35" s="36"/>
      <c r="UYM35" s="36"/>
      <c r="UYN35" s="36"/>
      <c r="UYQ35" s="36"/>
      <c r="UYR35" s="36"/>
      <c r="UYU35" s="36"/>
      <c r="UYV35" s="36"/>
      <c r="UYY35" s="36"/>
      <c r="UYZ35" s="36"/>
      <c r="UZC35" s="36"/>
      <c r="UZD35" s="36"/>
      <c r="UZG35" s="36"/>
      <c r="UZH35" s="36"/>
      <c r="UZK35" s="36"/>
      <c r="UZL35" s="36"/>
      <c r="UZO35" s="36"/>
      <c r="UZP35" s="36"/>
      <c r="UZS35" s="36"/>
      <c r="UZT35" s="36"/>
      <c r="UZW35" s="36"/>
      <c r="UZX35" s="36"/>
      <c r="VAA35" s="36"/>
      <c r="VAB35" s="36"/>
      <c r="VAE35" s="36"/>
      <c r="VAF35" s="36"/>
      <c r="VAI35" s="36"/>
      <c r="VAJ35" s="36"/>
      <c r="VAM35" s="36"/>
      <c r="VAN35" s="36"/>
      <c r="VAQ35" s="36"/>
      <c r="VAR35" s="36"/>
      <c r="VAU35" s="36"/>
      <c r="VAV35" s="36"/>
      <c r="VAY35" s="36"/>
      <c r="VAZ35" s="36"/>
      <c r="VBC35" s="36"/>
      <c r="VBD35" s="36"/>
      <c r="VBG35" s="36"/>
      <c r="VBH35" s="36"/>
      <c r="VBK35" s="36"/>
      <c r="VBL35" s="36"/>
      <c r="VBO35" s="36"/>
      <c r="VBP35" s="36"/>
      <c r="VBS35" s="36"/>
      <c r="VBT35" s="36"/>
      <c r="VBW35" s="36"/>
      <c r="VBX35" s="36"/>
      <c r="VCA35" s="36"/>
      <c r="VCB35" s="36"/>
      <c r="VCE35" s="36"/>
      <c r="VCF35" s="36"/>
      <c r="VCI35" s="36"/>
      <c r="VCJ35" s="36"/>
      <c r="VCM35" s="36"/>
      <c r="VCN35" s="36"/>
      <c r="VCQ35" s="36"/>
      <c r="VCR35" s="36"/>
      <c r="VCU35" s="36"/>
      <c r="VCV35" s="36"/>
      <c r="VCY35" s="36"/>
      <c r="VCZ35" s="36"/>
      <c r="VDC35" s="36"/>
      <c r="VDD35" s="36"/>
      <c r="VDG35" s="36"/>
      <c r="VDH35" s="36"/>
      <c r="VDK35" s="36"/>
      <c r="VDL35" s="36"/>
      <c r="VDO35" s="36"/>
      <c r="VDP35" s="36"/>
      <c r="VDS35" s="36"/>
      <c r="VDT35" s="36"/>
      <c r="VDW35" s="36"/>
      <c r="VDX35" s="36"/>
      <c r="VEA35" s="36"/>
      <c r="VEB35" s="36"/>
      <c r="VEE35" s="36"/>
      <c r="VEF35" s="36"/>
      <c r="VEI35" s="36"/>
      <c r="VEJ35" s="36"/>
      <c r="VEM35" s="36"/>
      <c r="VEN35" s="36"/>
      <c r="VEQ35" s="36"/>
      <c r="VER35" s="36"/>
      <c r="VEU35" s="36"/>
      <c r="VEV35" s="36"/>
      <c r="VEY35" s="36"/>
      <c r="VEZ35" s="36"/>
      <c r="VFC35" s="36"/>
      <c r="VFD35" s="36"/>
      <c r="VFG35" s="36"/>
      <c r="VFH35" s="36"/>
      <c r="VFK35" s="36"/>
      <c r="VFL35" s="36"/>
      <c r="VFO35" s="36"/>
      <c r="VFP35" s="36"/>
      <c r="VFS35" s="36"/>
      <c r="VFT35" s="36"/>
      <c r="VFW35" s="36"/>
      <c r="VFX35" s="36"/>
      <c r="VGA35" s="36"/>
      <c r="VGB35" s="36"/>
      <c r="VGE35" s="36"/>
      <c r="VGF35" s="36"/>
      <c r="VGI35" s="36"/>
      <c r="VGJ35" s="36"/>
      <c r="VGM35" s="36"/>
      <c r="VGN35" s="36"/>
      <c r="VGQ35" s="36"/>
      <c r="VGR35" s="36"/>
      <c r="VGU35" s="36"/>
      <c r="VGV35" s="36"/>
      <c r="VGY35" s="36"/>
      <c r="VGZ35" s="36"/>
      <c r="VHC35" s="36"/>
      <c r="VHD35" s="36"/>
      <c r="VHG35" s="36"/>
      <c r="VHH35" s="36"/>
      <c r="VHK35" s="36"/>
      <c r="VHL35" s="36"/>
      <c r="VHO35" s="36"/>
      <c r="VHP35" s="36"/>
      <c r="VHS35" s="36"/>
      <c r="VHT35" s="36"/>
      <c r="VHW35" s="36"/>
      <c r="VHX35" s="36"/>
      <c r="VIA35" s="36"/>
      <c r="VIB35" s="36"/>
      <c r="VIE35" s="36"/>
      <c r="VIF35" s="36"/>
      <c r="VII35" s="36"/>
      <c r="VIJ35" s="36"/>
      <c r="VIM35" s="36"/>
      <c r="VIN35" s="36"/>
      <c r="VIQ35" s="36"/>
      <c r="VIR35" s="36"/>
      <c r="VIU35" s="36"/>
      <c r="VIV35" s="36"/>
      <c r="VIY35" s="36"/>
      <c r="VIZ35" s="36"/>
      <c r="VJC35" s="36"/>
      <c r="VJD35" s="36"/>
      <c r="VJG35" s="36"/>
      <c r="VJH35" s="36"/>
      <c r="VJK35" s="36"/>
      <c r="VJL35" s="36"/>
      <c r="VJO35" s="36"/>
      <c r="VJP35" s="36"/>
      <c r="VJS35" s="36"/>
      <c r="VJT35" s="36"/>
      <c r="VJW35" s="36"/>
      <c r="VJX35" s="36"/>
      <c r="VKA35" s="36"/>
      <c r="VKB35" s="36"/>
      <c r="VKE35" s="36"/>
      <c r="VKF35" s="36"/>
      <c r="VKI35" s="36"/>
      <c r="VKJ35" s="36"/>
      <c r="VKM35" s="36"/>
      <c r="VKN35" s="36"/>
      <c r="VKQ35" s="36"/>
      <c r="VKR35" s="36"/>
      <c r="VKU35" s="36"/>
      <c r="VKV35" s="36"/>
      <c r="VKY35" s="36"/>
      <c r="VKZ35" s="36"/>
      <c r="VLC35" s="36"/>
      <c r="VLD35" s="36"/>
      <c r="VLG35" s="36"/>
      <c r="VLH35" s="36"/>
      <c r="VLK35" s="36"/>
      <c r="VLL35" s="36"/>
      <c r="VLO35" s="36"/>
      <c r="VLP35" s="36"/>
      <c r="VLS35" s="36"/>
      <c r="VLT35" s="36"/>
      <c r="VLW35" s="36"/>
      <c r="VLX35" s="36"/>
      <c r="VMA35" s="36"/>
      <c r="VMB35" s="36"/>
      <c r="VME35" s="36"/>
      <c r="VMF35" s="36"/>
      <c r="VMI35" s="36"/>
      <c r="VMJ35" s="36"/>
      <c r="VMM35" s="36"/>
      <c r="VMN35" s="36"/>
      <c r="VMQ35" s="36"/>
      <c r="VMR35" s="36"/>
      <c r="VMU35" s="36"/>
      <c r="VMV35" s="36"/>
      <c r="VMY35" s="36"/>
      <c r="VMZ35" s="36"/>
      <c r="VNC35" s="36"/>
      <c r="VND35" s="36"/>
      <c r="VNG35" s="36"/>
      <c r="VNH35" s="36"/>
      <c r="VNK35" s="36"/>
      <c r="VNL35" s="36"/>
      <c r="VNO35" s="36"/>
      <c r="VNP35" s="36"/>
      <c r="VNS35" s="36"/>
      <c r="VNT35" s="36"/>
      <c r="VNW35" s="36"/>
      <c r="VNX35" s="36"/>
      <c r="VOA35" s="36"/>
      <c r="VOB35" s="36"/>
      <c r="VOE35" s="36"/>
      <c r="VOF35" s="36"/>
      <c r="VOI35" s="36"/>
      <c r="VOJ35" s="36"/>
      <c r="VOM35" s="36"/>
      <c r="VON35" s="36"/>
      <c r="VOQ35" s="36"/>
      <c r="VOR35" s="36"/>
      <c r="VOU35" s="36"/>
      <c r="VOV35" s="36"/>
      <c r="VOY35" s="36"/>
      <c r="VOZ35" s="36"/>
      <c r="VPC35" s="36"/>
      <c r="VPD35" s="36"/>
      <c r="VPG35" s="36"/>
      <c r="VPH35" s="36"/>
      <c r="VPK35" s="36"/>
      <c r="VPL35" s="36"/>
      <c r="VPO35" s="36"/>
      <c r="VPP35" s="36"/>
      <c r="VPS35" s="36"/>
      <c r="VPT35" s="36"/>
      <c r="VPW35" s="36"/>
      <c r="VPX35" s="36"/>
      <c r="VQA35" s="36"/>
      <c r="VQB35" s="36"/>
      <c r="VQE35" s="36"/>
      <c r="VQF35" s="36"/>
      <c r="VQI35" s="36"/>
      <c r="VQJ35" s="36"/>
      <c r="VQM35" s="36"/>
      <c r="VQN35" s="36"/>
      <c r="VQQ35" s="36"/>
      <c r="VQR35" s="36"/>
      <c r="VQU35" s="36"/>
      <c r="VQV35" s="36"/>
      <c r="VQY35" s="36"/>
      <c r="VQZ35" s="36"/>
      <c r="VRC35" s="36"/>
      <c r="VRD35" s="36"/>
      <c r="VRG35" s="36"/>
      <c r="VRH35" s="36"/>
      <c r="VRK35" s="36"/>
      <c r="VRL35" s="36"/>
      <c r="VRO35" s="36"/>
      <c r="VRP35" s="36"/>
      <c r="VRS35" s="36"/>
      <c r="VRT35" s="36"/>
      <c r="VRW35" s="36"/>
      <c r="VRX35" s="36"/>
      <c r="VSA35" s="36"/>
      <c r="VSB35" s="36"/>
      <c r="VSE35" s="36"/>
      <c r="VSF35" s="36"/>
      <c r="VSI35" s="36"/>
      <c r="VSJ35" s="36"/>
      <c r="VSM35" s="36"/>
      <c r="VSN35" s="36"/>
      <c r="VSQ35" s="36"/>
      <c r="VSR35" s="36"/>
      <c r="VSU35" s="36"/>
      <c r="VSV35" s="36"/>
      <c r="VSY35" s="36"/>
      <c r="VSZ35" s="36"/>
      <c r="VTC35" s="36"/>
      <c r="VTD35" s="36"/>
      <c r="VTG35" s="36"/>
      <c r="VTH35" s="36"/>
      <c r="VTK35" s="36"/>
      <c r="VTL35" s="36"/>
      <c r="VTO35" s="36"/>
      <c r="VTP35" s="36"/>
      <c r="VTS35" s="36"/>
      <c r="VTT35" s="36"/>
      <c r="VTW35" s="36"/>
      <c r="VTX35" s="36"/>
      <c r="VUA35" s="36"/>
      <c r="VUB35" s="36"/>
      <c r="VUE35" s="36"/>
      <c r="VUF35" s="36"/>
      <c r="VUI35" s="36"/>
      <c r="VUJ35" s="36"/>
      <c r="VUM35" s="36"/>
      <c r="VUN35" s="36"/>
      <c r="VUQ35" s="36"/>
      <c r="VUR35" s="36"/>
      <c r="VUU35" s="36"/>
      <c r="VUV35" s="36"/>
      <c r="VUY35" s="36"/>
      <c r="VUZ35" s="36"/>
      <c r="VVC35" s="36"/>
      <c r="VVD35" s="36"/>
      <c r="VVG35" s="36"/>
      <c r="VVH35" s="36"/>
      <c r="VVK35" s="36"/>
      <c r="VVL35" s="36"/>
      <c r="VVO35" s="36"/>
      <c r="VVP35" s="36"/>
      <c r="VVS35" s="36"/>
      <c r="VVT35" s="36"/>
      <c r="VVW35" s="36"/>
      <c r="VVX35" s="36"/>
      <c r="VWA35" s="36"/>
      <c r="VWB35" s="36"/>
      <c r="VWE35" s="36"/>
      <c r="VWF35" s="36"/>
      <c r="VWI35" s="36"/>
      <c r="VWJ35" s="36"/>
      <c r="VWM35" s="36"/>
      <c r="VWN35" s="36"/>
      <c r="VWQ35" s="36"/>
      <c r="VWR35" s="36"/>
      <c r="VWU35" s="36"/>
      <c r="VWV35" s="36"/>
      <c r="VWY35" s="36"/>
      <c r="VWZ35" s="36"/>
      <c r="VXC35" s="36"/>
      <c r="VXD35" s="36"/>
      <c r="VXG35" s="36"/>
      <c r="VXH35" s="36"/>
      <c r="VXK35" s="36"/>
      <c r="VXL35" s="36"/>
      <c r="VXO35" s="36"/>
      <c r="VXP35" s="36"/>
      <c r="VXS35" s="36"/>
      <c r="VXT35" s="36"/>
      <c r="VXW35" s="36"/>
      <c r="VXX35" s="36"/>
      <c r="VYA35" s="36"/>
      <c r="VYB35" s="36"/>
      <c r="VYE35" s="36"/>
      <c r="VYF35" s="36"/>
      <c r="VYI35" s="36"/>
      <c r="VYJ35" s="36"/>
      <c r="VYM35" s="36"/>
      <c r="VYN35" s="36"/>
      <c r="VYQ35" s="36"/>
      <c r="VYR35" s="36"/>
      <c r="VYU35" s="36"/>
      <c r="VYV35" s="36"/>
      <c r="VYY35" s="36"/>
      <c r="VYZ35" s="36"/>
      <c r="VZC35" s="36"/>
      <c r="VZD35" s="36"/>
      <c r="VZG35" s="36"/>
      <c r="VZH35" s="36"/>
      <c r="VZK35" s="36"/>
      <c r="VZL35" s="36"/>
      <c r="VZO35" s="36"/>
      <c r="VZP35" s="36"/>
      <c r="VZS35" s="36"/>
      <c r="VZT35" s="36"/>
      <c r="VZW35" s="36"/>
      <c r="VZX35" s="36"/>
      <c r="WAA35" s="36"/>
      <c r="WAB35" s="36"/>
      <c r="WAE35" s="36"/>
      <c r="WAF35" s="36"/>
      <c r="WAI35" s="36"/>
      <c r="WAJ35" s="36"/>
      <c r="WAM35" s="36"/>
      <c r="WAN35" s="36"/>
      <c r="WAQ35" s="36"/>
      <c r="WAR35" s="36"/>
      <c r="WAU35" s="36"/>
      <c r="WAV35" s="36"/>
      <c r="WAY35" s="36"/>
      <c r="WAZ35" s="36"/>
      <c r="WBC35" s="36"/>
      <c r="WBD35" s="36"/>
      <c r="WBG35" s="36"/>
      <c r="WBH35" s="36"/>
      <c r="WBK35" s="36"/>
      <c r="WBL35" s="36"/>
      <c r="WBO35" s="36"/>
      <c r="WBP35" s="36"/>
      <c r="WBS35" s="36"/>
      <c r="WBT35" s="36"/>
      <c r="WBW35" s="36"/>
      <c r="WBX35" s="36"/>
      <c r="WCA35" s="36"/>
      <c r="WCB35" s="36"/>
      <c r="WCE35" s="36"/>
      <c r="WCF35" s="36"/>
      <c r="WCI35" s="36"/>
      <c r="WCJ35" s="36"/>
      <c r="WCM35" s="36"/>
      <c r="WCN35" s="36"/>
      <c r="WCQ35" s="36"/>
      <c r="WCR35" s="36"/>
      <c r="WCU35" s="36"/>
      <c r="WCV35" s="36"/>
      <c r="WCY35" s="36"/>
      <c r="WCZ35" s="36"/>
      <c r="WDC35" s="36"/>
      <c r="WDD35" s="36"/>
      <c r="WDG35" s="36"/>
      <c r="WDH35" s="36"/>
      <c r="WDK35" s="36"/>
      <c r="WDL35" s="36"/>
      <c r="WDO35" s="36"/>
      <c r="WDP35" s="36"/>
      <c r="WDS35" s="36"/>
      <c r="WDT35" s="36"/>
      <c r="WDW35" s="36"/>
      <c r="WDX35" s="36"/>
      <c r="WEA35" s="36"/>
      <c r="WEB35" s="36"/>
      <c r="WEE35" s="36"/>
      <c r="WEF35" s="36"/>
      <c r="WEI35" s="36"/>
      <c r="WEJ35" s="36"/>
      <c r="WEM35" s="36"/>
      <c r="WEN35" s="36"/>
      <c r="WEQ35" s="36"/>
      <c r="WER35" s="36"/>
      <c r="WEU35" s="36"/>
      <c r="WEV35" s="36"/>
      <c r="WEY35" s="36"/>
      <c r="WEZ35" s="36"/>
      <c r="WFC35" s="36"/>
      <c r="WFD35" s="36"/>
      <c r="WFG35" s="36"/>
      <c r="WFH35" s="36"/>
      <c r="WFK35" s="36"/>
      <c r="WFL35" s="36"/>
      <c r="WFO35" s="36"/>
      <c r="WFP35" s="36"/>
      <c r="WFS35" s="36"/>
      <c r="WFT35" s="36"/>
      <c r="WFW35" s="36"/>
      <c r="WFX35" s="36"/>
      <c r="WGA35" s="36"/>
      <c r="WGB35" s="36"/>
      <c r="WGE35" s="36"/>
      <c r="WGF35" s="36"/>
      <c r="WGI35" s="36"/>
      <c r="WGJ35" s="36"/>
      <c r="WGM35" s="36"/>
      <c r="WGN35" s="36"/>
      <c r="WGQ35" s="36"/>
      <c r="WGR35" s="36"/>
      <c r="WGU35" s="36"/>
      <c r="WGV35" s="36"/>
      <c r="WGY35" s="36"/>
      <c r="WGZ35" s="36"/>
      <c r="WHC35" s="36"/>
      <c r="WHD35" s="36"/>
      <c r="WHG35" s="36"/>
      <c r="WHH35" s="36"/>
      <c r="WHK35" s="36"/>
      <c r="WHL35" s="36"/>
      <c r="WHO35" s="36"/>
      <c r="WHP35" s="36"/>
      <c r="WHS35" s="36"/>
      <c r="WHT35" s="36"/>
      <c r="WHW35" s="36"/>
      <c r="WHX35" s="36"/>
      <c r="WIA35" s="36"/>
      <c r="WIB35" s="36"/>
      <c r="WIE35" s="36"/>
      <c r="WIF35" s="36"/>
      <c r="WII35" s="36"/>
      <c r="WIJ35" s="36"/>
      <c r="WIM35" s="36"/>
      <c r="WIN35" s="36"/>
      <c r="WIQ35" s="36"/>
      <c r="WIR35" s="36"/>
      <c r="WIU35" s="36"/>
      <c r="WIV35" s="36"/>
      <c r="WIY35" s="36"/>
      <c r="WIZ35" s="36"/>
      <c r="WJC35" s="36"/>
      <c r="WJD35" s="36"/>
      <c r="WJG35" s="36"/>
      <c r="WJH35" s="36"/>
      <c r="WJK35" s="36"/>
      <c r="WJL35" s="36"/>
      <c r="WJO35" s="36"/>
      <c r="WJP35" s="36"/>
      <c r="WJS35" s="36"/>
      <c r="WJT35" s="36"/>
      <c r="WJW35" s="36"/>
      <c r="WJX35" s="36"/>
      <c r="WKA35" s="36"/>
      <c r="WKB35" s="36"/>
      <c r="WKE35" s="36"/>
      <c r="WKF35" s="36"/>
      <c r="WKI35" s="36"/>
      <c r="WKJ35" s="36"/>
      <c r="WKM35" s="36"/>
      <c r="WKN35" s="36"/>
      <c r="WKQ35" s="36"/>
      <c r="WKR35" s="36"/>
      <c r="WKU35" s="36"/>
      <c r="WKV35" s="36"/>
      <c r="WKY35" s="36"/>
      <c r="WKZ35" s="36"/>
      <c r="WLC35" s="36"/>
      <c r="WLD35" s="36"/>
      <c r="WLG35" s="36"/>
      <c r="WLH35" s="36"/>
      <c r="WLK35" s="36"/>
      <c r="WLL35" s="36"/>
      <c r="WLO35" s="36"/>
      <c r="WLP35" s="36"/>
      <c r="WLS35" s="36"/>
      <c r="WLT35" s="36"/>
      <c r="WLW35" s="36"/>
      <c r="WLX35" s="36"/>
      <c r="WMA35" s="36"/>
      <c r="WMB35" s="36"/>
      <c r="WME35" s="36"/>
      <c r="WMF35" s="36"/>
      <c r="WMI35" s="36"/>
      <c r="WMJ35" s="36"/>
      <c r="WMM35" s="36"/>
      <c r="WMN35" s="36"/>
      <c r="WMQ35" s="36"/>
      <c r="WMR35" s="36"/>
      <c r="WMU35" s="36"/>
      <c r="WMV35" s="36"/>
      <c r="WMY35" s="36"/>
      <c r="WMZ35" s="36"/>
      <c r="WNC35" s="36"/>
      <c r="WND35" s="36"/>
      <c r="WNG35" s="36"/>
      <c r="WNH35" s="36"/>
      <c r="WNK35" s="36"/>
      <c r="WNL35" s="36"/>
      <c r="WNO35" s="36"/>
      <c r="WNP35" s="36"/>
      <c r="WNS35" s="36"/>
      <c r="WNT35" s="36"/>
      <c r="WNW35" s="36"/>
      <c r="WNX35" s="36"/>
      <c r="WOA35" s="36"/>
      <c r="WOB35" s="36"/>
      <c r="WOE35" s="36"/>
      <c r="WOF35" s="36"/>
      <c r="WOI35" s="36"/>
      <c r="WOJ35" s="36"/>
      <c r="WOM35" s="36"/>
      <c r="WON35" s="36"/>
      <c r="WOQ35" s="36"/>
      <c r="WOR35" s="36"/>
      <c r="WOU35" s="36"/>
      <c r="WOV35" s="36"/>
      <c r="WOY35" s="36"/>
      <c r="WOZ35" s="36"/>
      <c r="WPC35" s="36"/>
      <c r="WPD35" s="36"/>
      <c r="WPG35" s="36"/>
      <c r="WPH35" s="36"/>
      <c r="WPK35" s="36"/>
      <c r="WPL35" s="36"/>
      <c r="WPO35" s="36"/>
      <c r="WPP35" s="36"/>
      <c r="WPS35" s="36"/>
      <c r="WPT35" s="36"/>
      <c r="WPW35" s="36"/>
      <c r="WPX35" s="36"/>
      <c r="WQA35" s="36"/>
      <c r="WQB35" s="36"/>
      <c r="WQE35" s="36"/>
      <c r="WQF35" s="36"/>
      <c r="WQI35" s="36"/>
      <c r="WQJ35" s="36"/>
      <c r="WQM35" s="36"/>
      <c r="WQN35" s="36"/>
      <c r="WQQ35" s="36"/>
      <c r="WQR35" s="36"/>
      <c r="WQU35" s="36"/>
      <c r="WQV35" s="36"/>
      <c r="WQY35" s="36"/>
      <c r="WQZ35" s="36"/>
      <c r="WRC35" s="36"/>
      <c r="WRD35" s="36"/>
      <c r="WRG35" s="36"/>
      <c r="WRH35" s="36"/>
      <c r="WRK35" s="36"/>
      <c r="WRL35" s="36"/>
      <c r="WRO35" s="36"/>
      <c r="WRP35" s="36"/>
      <c r="WRS35" s="36"/>
      <c r="WRT35" s="36"/>
      <c r="WRW35" s="36"/>
      <c r="WRX35" s="36"/>
      <c r="WSA35" s="36"/>
      <c r="WSB35" s="36"/>
      <c r="WSE35" s="36"/>
      <c r="WSF35" s="36"/>
      <c r="WSI35" s="36"/>
      <c r="WSJ35" s="36"/>
      <c r="WSM35" s="36"/>
      <c r="WSN35" s="36"/>
      <c r="WSQ35" s="36"/>
      <c r="WSR35" s="36"/>
      <c r="WSU35" s="36"/>
      <c r="WSV35" s="36"/>
      <c r="WSY35" s="36"/>
      <c r="WSZ35" s="36"/>
      <c r="WTC35" s="36"/>
      <c r="WTD35" s="36"/>
      <c r="WTG35" s="36"/>
      <c r="WTH35" s="36"/>
      <c r="WTK35" s="36"/>
      <c r="WTL35" s="36"/>
      <c r="WTO35" s="36"/>
      <c r="WTP35" s="36"/>
      <c r="WTS35" s="36"/>
      <c r="WTT35" s="36"/>
      <c r="WTW35" s="36"/>
      <c r="WTX35" s="36"/>
      <c r="WUA35" s="36"/>
      <c r="WUB35" s="36"/>
      <c r="WUE35" s="36"/>
      <c r="WUF35" s="36"/>
      <c r="WUI35" s="36"/>
      <c r="WUJ35" s="36"/>
      <c r="WUM35" s="36"/>
      <c r="WUN35" s="36"/>
      <c r="WUQ35" s="36"/>
      <c r="WUR35" s="36"/>
      <c r="WUU35" s="36"/>
      <c r="WUV35" s="36"/>
      <c r="WUY35" s="36"/>
      <c r="WUZ35" s="36"/>
      <c r="WVC35" s="36"/>
      <c r="WVD35" s="36"/>
      <c r="WVG35" s="36"/>
      <c r="WVH35" s="36"/>
      <c r="WVK35" s="36"/>
      <c r="WVL35" s="36"/>
      <c r="WVO35" s="36"/>
      <c r="WVP35" s="36"/>
      <c r="WVS35" s="36"/>
      <c r="WVT35" s="36"/>
      <c r="WVW35" s="36"/>
      <c r="WVX35" s="36"/>
      <c r="WWA35" s="36"/>
      <c r="WWB35" s="36"/>
      <c r="WWE35" s="36"/>
      <c r="WWF35" s="36"/>
      <c r="WWI35" s="36"/>
      <c r="WWJ35" s="36"/>
      <c r="WWM35" s="36"/>
      <c r="WWN35" s="36"/>
      <c r="WWQ35" s="36"/>
      <c r="WWR35" s="36"/>
      <c r="WWU35" s="36"/>
      <c r="WWV35" s="36"/>
      <c r="WWY35" s="36"/>
      <c r="WWZ35" s="36"/>
      <c r="WXC35" s="36"/>
      <c r="WXD35" s="36"/>
      <c r="WXG35" s="36"/>
      <c r="WXH35" s="36"/>
      <c r="WXK35" s="36"/>
      <c r="WXL35" s="36"/>
      <c r="WXO35" s="36"/>
      <c r="WXP35" s="36"/>
      <c r="WXS35" s="36"/>
      <c r="WXT35" s="36"/>
      <c r="WXW35" s="36"/>
      <c r="WXX35" s="36"/>
      <c r="WYA35" s="36"/>
      <c r="WYB35" s="36"/>
      <c r="WYE35" s="36"/>
      <c r="WYF35" s="36"/>
      <c r="WYI35" s="36"/>
      <c r="WYJ35" s="36"/>
      <c r="WYM35" s="36"/>
      <c r="WYN35" s="36"/>
      <c r="WYQ35" s="36"/>
      <c r="WYR35" s="36"/>
      <c r="WYU35" s="36"/>
      <c r="WYV35" s="36"/>
      <c r="WYY35" s="36"/>
      <c r="WYZ35" s="36"/>
      <c r="WZC35" s="36"/>
      <c r="WZD35" s="36"/>
      <c r="WZG35" s="36"/>
      <c r="WZH35" s="36"/>
      <c r="WZK35" s="36"/>
      <c r="WZL35" s="36"/>
      <c r="WZO35" s="36"/>
      <c r="WZP35" s="36"/>
      <c r="WZS35" s="36"/>
      <c r="WZT35" s="36"/>
      <c r="WZW35" s="36"/>
      <c r="WZX35" s="36"/>
      <c r="XAA35" s="36"/>
      <c r="XAB35" s="36"/>
      <c r="XAE35" s="36"/>
      <c r="XAF35" s="36"/>
      <c r="XAI35" s="36"/>
      <c r="XAJ35" s="36"/>
      <c r="XAM35" s="36"/>
      <c r="XAN35" s="36"/>
      <c r="XAQ35" s="36"/>
      <c r="XAR35" s="36"/>
      <c r="XAU35" s="36"/>
      <c r="XAV35" s="36"/>
      <c r="XAY35" s="36"/>
      <c r="XAZ35" s="36"/>
      <c r="XBC35" s="36"/>
      <c r="XBD35" s="36"/>
      <c r="XBG35" s="36"/>
      <c r="XBH35" s="36"/>
      <c r="XBK35" s="36"/>
      <c r="XBL35" s="36"/>
      <c r="XBO35" s="36"/>
      <c r="XBP35" s="36"/>
      <c r="XBS35" s="36"/>
      <c r="XBT35" s="36"/>
      <c r="XBW35" s="36"/>
      <c r="XBX35" s="36"/>
      <c r="XCA35" s="36"/>
      <c r="XCB35" s="36"/>
      <c r="XCE35" s="36"/>
      <c r="XCF35" s="36"/>
      <c r="XCI35" s="36"/>
      <c r="XCJ35" s="36"/>
      <c r="XCM35" s="36"/>
      <c r="XCN35" s="36"/>
      <c r="XCQ35" s="36"/>
      <c r="XCR35" s="36"/>
      <c r="XCU35" s="36"/>
      <c r="XCV35" s="36"/>
      <c r="XCY35" s="36"/>
      <c r="XCZ35" s="36"/>
      <c r="XDC35" s="36"/>
      <c r="XDD35" s="36"/>
    </row>
    <row r="36" spans="1:1024 1027:2048 2051:3072 3075:4096 4099:5120 5123:6144 6147:7168 7171:8192 8195:9216 9219:10240 10243:11264 11267:12288 12291:13312 13315:14336 14339:15360 15363:16332" x14ac:dyDescent="0.3">
      <c r="B36" s="10"/>
      <c r="E36" s="12"/>
      <c r="G36" s="34"/>
      <c r="H36" s="36"/>
      <c r="I36" s="34"/>
      <c r="K36" s="36"/>
      <c r="L36" s="36"/>
      <c r="O36" s="36"/>
      <c r="P36" s="36"/>
      <c r="S36" s="36"/>
      <c r="T36" s="36"/>
      <c r="W36" s="36"/>
      <c r="X36" s="36"/>
      <c r="AA36" s="36"/>
      <c r="AB36" s="36"/>
      <c r="AE36" s="36"/>
      <c r="AF36" s="36"/>
      <c r="AI36" s="36"/>
      <c r="AJ36" s="36"/>
      <c r="AM36" s="36"/>
      <c r="AN36" s="36"/>
      <c r="AQ36" s="36"/>
      <c r="AR36" s="36"/>
      <c r="AU36" s="36"/>
      <c r="AV36" s="36"/>
      <c r="AY36" s="36"/>
      <c r="AZ36" s="36"/>
      <c r="BC36" s="36"/>
      <c r="BD36" s="36"/>
      <c r="BG36" s="36"/>
      <c r="BH36" s="36"/>
      <c r="BK36" s="36"/>
      <c r="BL36" s="36"/>
      <c r="BO36" s="36"/>
      <c r="BP36" s="36"/>
      <c r="BS36" s="36"/>
      <c r="BT36" s="36"/>
      <c r="BW36" s="36"/>
      <c r="BX36" s="36"/>
      <c r="CA36" s="36"/>
      <c r="CB36" s="36"/>
      <c r="CE36" s="36"/>
      <c r="CF36" s="36"/>
      <c r="CI36" s="36"/>
      <c r="CJ36" s="36"/>
      <c r="CM36" s="36"/>
      <c r="CN36" s="36"/>
      <c r="CQ36" s="36"/>
      <c r="CR36" s="36"/>
      <c r="CU36" s="36"/>
      <c r="CV36" s="36"/>
      <c r="CY36" s="36"/>
      <c r="CZ36" s="36"/>
      <c r="DC36" s="36"/>
      <c r="DD36" s="36"/>
      <c r="DG36" s="36"/>
      <c r="DH36" s="36"/>
      <c r="DK36" s="36"/>
      <c r="DL36" s="36"/>
      <c r="DO36" s="36"/>
      <c r="DP36" s="36"/>
      <c r="DS36" s="36"/>
      <c r="DT36" s="36"/>
      <c r="DW36" s="36"/>
      <c r="DX36" s="36"/>
      <c r="EA36" s="36"/>
      <c r="EB36" s="36"/>
      <c r="EE36" s="36"/>
      <c r="EF36" s="36"/>
      <c r="EI36" s="36"/>
      <c r="EJ36" s="36"/>
      <c r="EM36" s="36"/>
      <c r="EN36" s="36"/>
      <c r="EQ36" s="36"/>
      <c r="ER36" s="36"/>
      <c r="EU36" s="36"/>
      <c r="EV36" s="36"/>
      <c r="EY36" s="36"/>
      <c r="EZ36" s="36"/>
      <c r="FC36" s="36"/>
      <c r="FD36" s="36"/>
      <c r="FG36" s="36"/>
      <c r="FH36" s="36"/>
      <c r="FK36" s="36"/>
      <c r="FL36" s="36"/>
      <c r="FO36" s="36"/>
      <c r="FP36" s="36"/>
      <c r="FS36" s="36"/>
      <c r="FT36" s="36"/>
      <c r="FW36" s="36"/>
      <c r="FX36" s="36"/>
      <c r="GA36" s="36"/>
      <c r="GB36" s="36"/>
      <c r="GE36" s="36"/>
      <c r="GF36" s="36"/>
      <c r="GI36" s="36"/>
      <c r="GJ36" s="36"/>
      <c r="GM36" s="36"/>
      <c r="GN36" s="36"/>
      <c r="GQ36" s="36"/>
      <c r="GR36" s="36"/>
      <c r="GU36" s="36"/>
      <c r="GV36" s="36"/>
      <c r="GY36" s="36"/>
      <c r="GZ36" s="36"/>
      <c r="HC36" s="36"/>
      <c r="HD36" s="36"/>
      <c r="HG36" s="36"/>
      <c r="HH36" s="36"/>
      <c r="HK36" s="36"/>
      <c r="HL36" s="36"/>
      <c r="HO36" s="36"/>
      <c r="HP36" s="36"/>
      <c r="HS36" s="36"/>
      <c r="HT36" s="36"/>
      <c r="HW36" s="36"/>
      <c r="HX36" s="36"/>
      <c r="IA36" s="36"/>
      <c r="IB36" s="36"/>
      <c r="IE36" s="36"/>
      <c r="IF36" s="36"/>
      <c r="II36" s="36"/>
      <c r="IJ36" s="36"/>
      <c r="IM36" s="36"/>
      <c r="IN36" s="36"/>
      <c r="IQ36" s="36"/>
      <c r="IR36" s="36"/>
      <c r="IU36" s="36"/>
      <c r="IV36" s="36"/>
      <c r="IY36" s="36"/>
      <c r="IZ36" s="36"/>
      <c r="JC36" s="36"/>
      <c r="JD36" s="36"/>
      <c r="JG36" s="36"/>
      <c r="JH36" s="36"/>
      <c r="JK36" s="36"/>
      <c r="JL36" s="36"/>
      <c r="JO36" s="36"/>
      <c r="JP36" s="36"/>
      <c r="JS36" s="36"/>
      <c r="JT36" s="36"/>
      <c r="JW36" s="36"/>
      <c r="JX36" s="36"/>
      <c r="KA36" s="36"/>
      <c r="KB36" s="36"/>
      <c r="KE36" s="36"/>
      <c r="KF36" s="36"/>
      <c r="KI36" s="36"/>
      <c r="KJ36" s="36"/>
      <c r="KM36" s="36"/>
      <c r="KN36" s="36"/>
      <c r="KQ36" s="36"/>
      <c r="KR36" s="36"/>
      <c r="KU36" s="36"/>
      <c r="KV36" s="36"/>
      <c r="KY36" s="36"/>
      <c r="KZ36" s="36"/>
      <c r="LC36" s="36"/>
      <c r="LD36" s="36"/>
      <c r="LG36" s="36"/>
      <c r="LH36" s="36"/>
      <c r="LK36" s="36"/>
      <c r="LL36" s="36"/>
      <c r="LO36" s="36"/>
      <c r="LP36" s="36"/>
      <c r="LS36" s="36"/>
      <c r="LT36" s="36"/>
      <c r="LW36" s="36"/>
      <c r="LX36" s="36"/>
      <c r="MA36" s="36"/>
      <c r="MB36" s="36"/>
      <c r="ME36" s="36"/>
      <c r="MF36" s="36"/>
      <c r="MI36" s="36"/>
      <c r="MJ36" s="36"/>
      <c r="MM36" s="36"/>
      <c r="MN36" s="36"/>
      <c r="MQ36" s="36"/>
      <c r="MR36" s="36"/>
      <c r="MU36" s="36"/>
      <c r="MV36" s="36"/>
      <c r="MY36" s="36"/>
      <c r="MZ36" s="36"/>
      <c r="NC36" s="36"/>
      <c r="ND36" s="36"/>
      <c r="NG36" s="36"/>
      <c r="NH36" s="36"/>
      <c r="NK36" s="36"/>
      <c r="NL36" s="36"/>
      <c r="NO36" s="36"/>
      <c r="NP36" s="36"/>
      <c r="NS36" s="36"/>
      <c r="NT36" s="36"/>
      <c r="NW36" s="36"/>
      <c r="NX36" s="36"/>
      <c r="OA36" s="36"/>
      <c r="OB36" s="36"/>
      <c r="OE36" s="36"/>
      <c r="OF36" s="36"/>
      <c r="OI36" s="36"/>
      <c r="OJ36" s="36"/>
      <c r="OM36" s="36"/>
      <c r="ON36" s="36"/>
      <c r="OQ36" s="36"/>
      <c r="OR36" s="36"/>
      <c r="OU36" s="36"/>
      <c r="OV36" s="36"/>
      <c r="OY36" s="36"/>
      <c r="OZ36" s="36"/>
      <c r="PC36" s="36"/>
      <c r="PD36" s="36"/>
      <c r="PG36" s="36"/>
      <c r="PH36" s="36"/>
      <c r="PK36" s="36"/>
      <c r="PL36" s="36"/>
      <c r="PO36" s="36"/>
      <c r="PP36" s="36"/>
      <c r="PS36" s="36"/>
      <c r="PT36" s="36"/>
      <c r="PW36" s="36"/>
      <c r="PX36" s="36"/>
      <c r="QA36" s="36"/>
      <c r="QB36" s="36"/>
      <c r="QE36" s="36"/>
      <c r="QF36" s="36"/>
      <c r="QI36" s="36"/>
      <c r="QJ36" s="36"/>
      <c r="QM36" s="36"/>
      <c r="QN36" s="36"/>
      <c r="QQ36" s="36"/>
      <c r="QR36" s="36"/>
      <c r="QU36" s="36"/>
      <c r="QV36" s="36"/>
      <c r="QY36" s="36"/>
      <c r="QZ36" s="36"/>
      <c r="RC36" s="36"/>
      <c r="RD36" s="36"/>
      <c r="RG36" s="36"/>
      <c r="RH36" s="36"/>
      <c r="RK36" s="36"/>
      <c r="RL36" s="36"/>
      <c r="RO36" s="36"/>
      <c r="RP36" s="36"/>
      <c r="RS36" s="36"/>
      <c r="RT36" s="36"/>
      <c r="RW36" s="36"/>
      <c r="RX36" s="36"/>
      <c r="SA36" s="36"/>
      <c r="SB36" s="36"/>
      <c r="SE36" s="36"/>
      <c r="SF36" s="36"/>
      <c r="SI36" s="36"/>
      <c r="SJ36" s="36"/>
      <c r="SM36" s="36"/>
      <c r="SN36" s="36"/>
      <c r="SQ36" s="36"/>
      <c r="SR36" s="36"/>
      <c r="SU36" s="36"/>
      <c r="SV36" s="36"/>
      <c r="SY36" s="36"/>
      <c r="SZ36" s="36"/>
      <c r="TC36" s="36"/>
      <c r="TD36" s="36"/>
      <c r="TG36" s="36"/>
      <c r="TH36" s="36"/>
      <c r="TK36" s="36"/>
      <c r="TL36" s="36"/>
      <c r="TO36" s="36"/>
      <c r="TP36" s="36"/>
      <c r="TS36" s="36"/>
      <c r="TT36" s="36"/>
      <c r="TW36" s="36"/>
      <c r="TX36" s="36"/>
      <c r="UA36" s="36"/>
      <c r="UB36" s="36"/>
      <c r="UE36" s="36"/>
      <c r="UF36" s="36"/>
      <c r="UI36" s="36"/>
      <c r="UJ36" s="36"/>
      <c r="UM36" s="36"/>
      <c r="UN36" s="36"/>
      <c r="UQ36" s="36"/>
      <c r="UR36" s="36"/>
      <c r="UU36" s="36"/>
      <c r="UV36" s="36"/>
      <c r="UY36" s="36"/>
      <c r="UZ36" s="36"/>
      <c r="VC36" s="36"/>
      <c r="VD36" s="36"/>
      <c r="VG36" s="36"/>
      <c r="VH36" s="36"/>
      <c r="VK36" s="36"/>
      <c r="VL36" s="36"/>
      <c r="VO36" s="36"/>
      <c r="VP36" s="36"/>
      <c r="VS36" s="36"/>
      <c r="VT36" s="36"/>
      <c r="VW36" s="36"/>
      <c r="VX36" s="36"/>
      <c r="WA36" s="36"/>
      <c r="WB36" s="36"/>
      <c r="WE36" s="36"/>
      <c r="WF36" s="36"/>
      <c r="WI36" s="36"/>
      <c r="WJ36" s="36"/>
      <c r="WM36" s="36"/>
      <c r="WN36" s="36"/>
      <c r="WQ36" s="36"/>
      <c r="WR36" s="36"/>
      <c r="WU36" s="36"/>
      <c r="WV36" s="36"/>
      <c r="WY36" s="36"/>
      <c r="WZ36" s="36"/>
      <c r="XC36" s="36"/>
      <c r="XD36" s="36"/>
      <c r="XG36" s="36"/>
      <c r="XH36" s="36"/>
      <c r="XK36" s="36"/>
      <c r="XL36" s="36"/>
      <c r="XO36" s="36"/>
      <c r="XP36" s="36"/>
      <c r="XS36" s="36"/>
      <c r="XT36" s="36"/>
      <c r="XW36" s="36"/>
      <c r="XX36" s="36"/>
      <c r="YA36" s="36"/>
      <c r="YB36" s="36"/>
      <c r="YE36" s="36"/>
      <c r="YF36" s="36"/>
      <c r="YI36" s="36"/>
      <c r="YJ36" s="36"/>
      <c r="YM36" s="36"/>
      <c r="YN36" s="36"/>
      <c r="YQ36" s="36"/>
      <c r="YR36" s="36"/>
      <c r="YU36" s="36"/>
      <c r="YV36" s="36"/>
      <c r="YY36" s="36"/>
      <c r="YZ36" s="36"/>
      <c r="ZC36" s="36"/>
      <c r="ZD36" s="36"/>
      <c r="ZG36" s="36"/>
      <c r="ZH36" s="36"/>
      <c r="ZK36" s="36"/>
      <c r="ZL36" s="36"/>
      <c r="ZO36" s="36"/>
      <c r="ZP36" s="36"/>
      <c r="ZS36" s="36"/>
      <c r="ZT36" s="36"/>
      <c r="ZW36" s="36"/>
      <c r="ZX36" s="36"/>
      <c r="AAA36" s="36"/>
      <c r="AAB36" s="36"/>
      <c r="AAE36" s="36"/>
      <c r="AAF36" s="36"/>
      <c r="AAI36" s="36"/>
      <c r="AAJ36" s="36"/>
      <c r="AAM36" s="36"/>
      <c r="AAN36" s="36"/>
      <c r="AAQ36" s="36"/>
      <c r="AAR36" s="36"/>
      <c r="AAU36" s="36"/>
      <c r="AAV36" s="36"/>
      <c r="AAY36" s="36"/>
      <c r="AAZ36" s="36"/>
      <c r="ABC36" s="36"/>
      <c r="ABD36" s="36"/>
      <c r="ABG36" s="36"/>
      <c r="ABH36" s="36"/>
      <c r="ABK36" s="36"/>
      <c r="ABL36" s="36"/>
      <c r="ABO36" s="36"/>
      <c r="ABP36" s="36"/>
      <c r="ABS36" s="36"/>
      <c r="ABT36" s="36"/>
      <c r="ABW36" s="36"/>
      <c r="ABX36" s="36"/>
      <c r="ACA36" s="36"/>
      <c r="ACB36" s="36"/>
      <c r="ACE36" s="36"/>
      <c r="ACF36" s="36"/>
      <c r="ACI36" s="36"/>
      <c r="ACJ36" s="36"/>
      <c r="ACM36" s="36"/>
      <c r="ACN36" s="36"/>
      <c r="ACQ36" s="36"/>
      <c r="ACR36" s="36"/>
      <c r="ACU36" s="36"/>
      <c r="ACV36" s="36"/>
      <c r="ACY36" s="36"/>
      <c r="ACZ36" s="36"/>
      <c r="ADC36" s="36"/>
      <c r="ADD36" s="36"/>
      <c r="ADG36" s="36"/>
      <c r="ADH36" s="36"/>
      <c r="ADK36" s="36"/>
      <c r="ADL36" s="36"/>
      <c r="ADO36" s="36"/>
      <c r="ADP36" s="36"/>
      <c r="ADS36" s="36"/>
      <c r="ADT36" s="36"/>
      <c r="ADW36" s="36"/>
      <c r="ADX36" s="36"/>
      <c r="AEA36" s="36"/>
      <c r="AEB36" s="36"/>
      <c r="AEE36" s="36"/>
      <c r="AEF36" s="36"/>
      <c r="AEI36" s="36"/>
      <c r="AEJ36" s="36"/>
      <c r="AEM36" s="36"/>
      <c r="AEN36" s="36"/>
      <c r="AEQ36" s="36"/>
      <c r="AER36" s="36"/>
      <c r="AEU36" s="36"/>
      <c r="AEV36" s="36"/>
      <c r="AEY36" s="36"/>
      <c r="AEZ36" s="36"/>
      <c r="AFC36" s="36"/>
      <c r="AFD36" s="36"/>
      <c r="AFG36" s="36"/>
      <c r="AFH36" s="36"/>
      <c r="AFK36" s="36"/>
      <c r="AFL36" s="36"/>
      <c r="AFO36" s="36"/>
      <c r="AFP36" s="36"/>
      <c r="AFS36" s="36"/>
      <c r="AFT36" s="36"/>
      <c r="AFW36" s="36"/>
      <c r="AFX36" s="36"/>
      <c r="AGA36" s="36"/>
      <c r="AGB36" s="36"/>
      <c r="AGE36" s="36"/>
      <c r="AGF36" s="36"/>
      <c r="AGI36" s="36"/>
      <c r="AGJ36" s="36"/>
      <c r="AGM36" s="36"/>
      <c r="AGN36" s="36"/>
      <c r="AGQ36" s="36"/>
      <c r="AGR36" s="36"/>
      <c r="AGU36" s="36"/>
      <c r="AGV36" s="36"/>
      <c r="AGY36" s="36"/>
      <c r="AGZ36" s="36"/>
      <c r="AHC36" s="36"/>
      <c r="AHD36" s="36"/>
      <c r="AHG36" s="36"/>
      <c r="AHH36" s="36"/>
      <c r="AHK36" s="36"/>
      <c r="AHL36" s="36"/>
      <c r="AHO36" s="36"/>
      <c r="AHP36" s="36"/>
      <c r="AHS36" s="36"/>
      <c r="AHT36" s="36"/>
      <c r="AHW36" s="36"/>
      <c r="AHX36" s="36"/>
      <c r="AIA36" s="36"/>
      <c r="AIB36" s="36"/>
      <c r="AIE36" s="36"/>
      <c r="AIF36" s="36"/>
      <c r="AII36" s="36"/>
      <c r="AIJ36" s="36"/>
      <c r="AIM36" s="36"/>
      <c r="AIN36" s="36"/>
      <c r="AIQ36" s="36"/>
      <c r="AIR36" s="36"/>
      <c r="AIU36" s="36"/>
      <c r="AIV36" s="36"/>
      <c r="AIY36" s="36"/>
      <c r="AIZ36" s="36"/>
      <c r="AJC36" s="36"/>
      <c r="AJD36" s="36"/>
      <c r="AJG36" s="36"/>
      <c r="AJH36" s="36"/>
      <c r="AJK36" s="36"/>
      <c r="AJL36" s="36"/>
      <c r="AJO36" s="36"/>
      <c r="AJP36" s="36"/>
      <c r="AJS36" s="36"/>
      <c r="AJT36" s="36"/>
      <c r="AJW36" s="36"/>
      <c r="AJX36" s="36"/>
      <c r="AKA36" s="36"/>
      <c r="AKB36" s="36"/>
      <c r="AKE36" s="36"/>
      <c r="AKF36" s="36"/>
      <c r="AKI36" s="36"/>
      <c r="AKJ36" s="36"/>
      <c r="AKM36" s="36"/>
      <c r="AKN36" s="36"/>
      <c r="AKQ36" s="36"/>
      <c r="AKR36" s="36"/>
      <c r="AKU36" s="36"/>
      <c r="AKV36" s="36"/>
      <c r="AKY36" s="36"/>
      <c r="AKZ36" s="36"/>
      <c r="ALC36" s="36"/>
      <c r="ALD36" s="36"/>
      <c r="ALG36" s="36"/>
      <c r="ALH36" s="36"/>
      <c r="ALK36" s="36"/>
      <c r="ALL36" s="36"/>
      <c r="ALO36" s="36"/>
      <c r="ALP36" s="36"/>
      <c r="ALS36" s="36"/>
      <c r="ALT36" s="36"/>
      <c r="ALW36" s="36"/>
      <c r="ALX36" s="36"/>
      <c r="AMA36" s="36"/>
      <c r="AMB36" s="36"/>
      <c r="AME36" s="36"/>
      <c r="AMF36" s="36"/>
      <c r="AMI36" s="36"/>
      <c r="AMJ36" s="36"/>
      <c r="AMM36" s="36"/>
      <c r="AMN36" s="36"/>
      <c r="AMQ36" s="36"/>
      <c r="AMR36" s="36"/>
      <c r="AMU36" s="36"/>
      <c r="AMV36" s="36"/>
      <c r="AMY36" s="36"/>
      <c r="AMZ36" s="36"/>
      <c r="ANC36" s="36"/>
      <c r="AND36" s="36"/>
      <c r="ANG36" s="36"/>
      <c r="ANH36" s="36"/>
      <c r="ANK36" s="36"/>
      <c r="ANL36" s="36"/>
      <c r="ANO36" s="36"/>
      <c r="ANP36" s="36"/>
      <c r="ANS36" s="36"/>
      <c r="ANT36" s="36"/>
      <c r="ANW36" s="36"/>
      <c r="ANX36" s="36"/>
      <c r="AOA36" s="36"/>
      <c r="AOB36" s="36"/>
      <c r="AOE36" s="36"/>
      <c r="AOF36" s="36"/>
      <c r="AOI36" s="36"/>
      <c r="AOJ36" s="36"/>
      <c r="AOM36" s="36"/>
      <c r="AON36" s="36"/>
      <c r="AOQ36" s="36"/>
      <c r="AOR36" s="36"/>
      <c r="AOU36" s="36"/>
      <c r="AOV36" s="36"/>
      <c r="AOY36" s="36"/>
      <c r="AOZ36" s="36"/>
      <c r="APC36" s="36"/>
      <c r="APD36" s="36"/>
      <c r="APG36" s="36"/>
      <c r="APH36" s="36"/>
      <c r="APK36" s="36"/>
      <c r="APL36" s="36"/>
      <c r="APO36" s="36"/>
      <c r="APP36" s="36"/>
      <c r="APS36" s="36"/>
      <c r="APT36" s="36"/>
      <c r="APW36" s="36"/>
      <c r="APX36" s="36"/>
      <c r="AQA36" s="36"/>
      <c r="AQB36" s="36"/>
      <c r="AQE36" s="36"/>
      <c r="AQF36" s="36"/>
      <c r="AQI36" s="36"/>
      <c r="AQJ36" s="36"/>
      <c r="AQM36" s="36"/>
      <c r="AQN36" s="36"/>
      <c r="AQQ36" s="36"/>
      <c r="AQR36" s="36"/>
      <c r="AQU36" s="36"/>
      <c r="AQV36" s="36"/>
      <c r="AQY36" s="36"/>
      <c r="AQZ36" s="36"/>
      <c r="ARC36" s="36"/>
      <c r="ARD36" s="36"/>
      <c r="ARG36" s="36"/>
      <c r="ARH36" s="36"/>
      <c r="ARK36" s="36"/>
      <c r="ARL36" s="36"/>
      <c r="ARO36" s="36"/>
      <c r="ARP36" s="36"/>
      <c r="ARS36" s="36"/>
      <c r="ART36" s="36"/>
      <c r="ARW36" s="36"/>
      <c r="ARX36" s="36"/>
      <c r="ASA36" s="36"/>
      <c r="ASB36" s="36"/>
      <c r="ASE36" s="36"/>
      <c r="ASF36" s="36"/>
      <c r="ASI36" s="36"/>
      <c r="ASJ36" s="36"/>
      <c r="ASM36" s="36"/>
      <c r="ASN36" s="36"/>
      <c r="ASQ36" s="36"/>
      <c r="ASR36" s="36"/>
      <c r="ASU36" s="36"/>
      <c r="ASV36" s="36"/>
      <c r="ASY36" s="36"/>
      <c r="ASZ36" s="36"/>
      <c r="ATC36" s="36"/>
      <c r="ATD36" s="36"/>
      <c r="ATG36" s="36"/>
      <c r="ATH36" s="36"/>
      <c r="ATK36" s="36"/>
      <c r="ATL36" s="36"/>
      <c r="ATO36" s="36"/>
      <c r="ATP36" s="36"/>
      <c r="ATS36" s="36"/>
      <c r="ATT36" s="36"/>
      <c r="ATW36" s="36"/>
      <c r="ATX36" s="36"/>
      <c r="AUA36" s="36"/>
      <c r="AUB36" s="36"/>
      <c r="AUE36" s="36"/>
      <c r="AUF36" s="36"/>
      <c r="AUI36" s="36"/>
      <c r="AUJ36" s="36"/>
      <c r="AUM36" s="36"/>
      <c r="AUN36" s="36"/>
      <c r="AUQ36" s="36"/>
      <c r="AUR36" s="36"/>
      <c r="AUU36" s="36"/>
      <c r="AUV36" s="36"/>
      <c r="AUY36" s="36"/>
      <c r="AUZ36" s="36"/>
      <c r="AVC36" s="36"/>
      <c r="AVD36" s="36"/>
      <c r="AVG36" s="36"/>
      <c r="AVH36" s="36"/>
      <c r="AVK36" s="36"/>
      <c r="AVL36" s="36"/>
      <c r="AVO36" s="36"/>
      <c r="AVP36" s="36"/>
      <c r="AVS36" s="36"/>
      <c r="AVT36" s="36"/>
      <c r="AVW36" s="36"/>
      <c r="AVX36" s="36"/>
      <c r="AWA36" s="36"/>
      <c r="AWB36" s="36"/>
      <c r="AWE36" s="36"/>
      <c r="AWF36" s="36"/>
      <c r="AWI36" s="36"/>
      <c r="AWJ36" s="36"/>
      <c r="AWM36" s="36"/>
      <c r="AWN36" s="36"/>
      <c r="AWQ36" s="36"/>
      <c r="AWR36" s="36"/>
      <c r="AWU36" s="36"/>
      <c r="AWV36" s="36"/>
      <c r="AWY36" s="36"/>
      <c r="AWZ36" s="36"/>
      <c r="AXC36" s="36"/>
      <c r="AXD36" s="36"/>
      <c r="AXG36" s="36"/>
      <c r="AXH36" s="36"/>
      <c r="AXK36" s="36"/>
      <c r="AXL36" s="36"/>
      <c r="AXO36" s="36"/>
      <c r="AXP36" s="36"/>
      <c r="AXS36" s="36"/>
      <c r="AXT36" s="36"/>
      <c r="AXW36" s="36"/>
      <c r="AXX36" s="36"/>
      <c r="AYA36" s="36"/>
      <c r="AYB36" s="36"/>
      <c r="AYE36" s="36"/>
      <c r="AYF36" s="36"/>
      <c r="AYI36" s="36"/>
      <c r="AYJ36" s="36"/>
      <c r="AYM36" s="36"/>
      <c r="AYN36" s="36"/>
      <c r="AYQ36" s="36"/>
      <c r="AYR36" s="36"/>
      <c r="AYU36" s="36"/>
      <c r="AYV36" s="36"/>
      <c r="AYY36" s="36"/>
      <c r="AYZ36" s="36"/>
      <c r="AZC36" s="36"/>
      <c r="AZD36" s="36"/>
      <c r="AZG36" s="36"/>
      <c r="AZH36" s="36"/>
      <c r="AZK36" s="36"/>
      <c r="AZL36" s="36"/>
      <c r="AZO36" s="36"/>
      <c r="AZP36" s="36"/>
      <c r="AZS36" s="36"/>
      <c r="AZT36" s="36"/>
      <c r="AZW36" s="36"/>
      <c r="AZX36" s="36"/>
      <c r="BAA36" s="36"/>
      <c r="BAB36" s="36"/>
      <c r="BAE36" s="36"/>
      <c r="BAF36" s="36"/>
      <c r="BAI36" s="36"/>
      <c r="BAJ36" s="36"/>
      <c r="BAM36" s="36"/>
      <c r="BAN36" s="36"/>
      <c r="BAQ36" s="36"/>
      <c r="BAR36" s="36"/>
      <c r="BAU36" s="36"/>
      <c r="BAV36" s="36"/>
      <c r="BAY36" s="36"/>
      <c r="BAZ36" s="36"/>
      <c r="BBC36" s="36"/>
      <c r="BBD36" s="36"/>
      <c r="BBG36" s="36"/>
      <c r="BBH36" s="36"/>
      <c r="BBK36" s="36"/>
      <c r="BBL36" s="36"/>
      <c r="BBO36" s="36"/>
      <c r="BBP36" s="36"/>
      <c r="BBS36" s="36"/>
      <c r="BBT36" s="36"/>
      <c r="BBW36" s="36"/>
      <c r="BBX36" s="36"/>
      <c r="BCA36" s="36"/>
      <c r="BCB36" s="36"/>
      <c r="BCE36" s="36"/>
      <c r="BCF36" s="36"/>
      <c r="BCI36" s="36"/>
      <c r="BCJ36" s="36"/>
      <c r="BCM36" s="36"/>
      <c r="BCN36" s="36"/>
      <c r="BCQ36" s="36"/>
      <c r="BCR36" s="36"/>
      <c r="BCU36" s="36"/>
      <c r="BCV36" s="36"/>
      <c r="BCY36" s="36"/>
      <c r="BCZ36" s="36"/>
      <c r="BDC36" s="36"/>
      <c r="BDD36" s="36"/>
      <c r="BDG36" s="36"/>
      <c r="BDH36" s="36"/>
      <c r="BDK36" s="36"/>
      <c r="BDL36" s="36"/>
      <c r="BDO36" s="36"/>
      <c r="BDP36" s="36"/>
      <c r="BDS36" s="36"/>
      <c r="BDT36" s="36"/>
      <c r="BDW36" s="36"/>
      <c r="BDX36" s="36"/>
      <c r="BEA36" s="36"/>
      <c r="BEB36" s="36"/>
      <c r="BEE36" s="36"/>
      <c r="BEF36" s="36"/>
      <c r="BEI36" s="36"/>
      <c r="BEJ36" s="36"/>
      <c r="BEM36" s="36"/>
      <c r="BEN36" s="36"/>
      <c r="BEQ36" s="36"/>
      <c r="BER36" s="36"/>
      <c r="BEU36" s="36"/>
      <c r="BEV36" s="36"/>
      <c r="BEY36" s="36"/>
      <c r="BEZ36" s="36"/>
      <c r="BFC36" s="36"/>
      <c r="BFD36" s="36"/>
      <c r="BFG36" s="36"/>
      <c r="BFH36" s="36"/>
      <c r="BFK36" s="36"/>
      <c r="BFL36" s="36"/>
      <c r="BFO36" s="36"/>
      <c r="BFP36" s="36"/>
      <c r="BFS36" s="36"/>
      <c r="BFT36" s="36"/>
      <c r="BFW36" s="36"/>
      <c r="BFX36" s="36"/>
      <c r="BGA36" s="36"/>
      <c r="BGB36" s="36"/>
      <c r="BGE36" s="36"/>
      <c r="BGF36" s="36"/>
      <c r="BGI36" s="36"/>
      <c r="BGJ36" s="36"/>
      <c r="BGM36" s="36"/>
      <c r="BGN36" s="36"/>
      <c r="BGQ36" s="36"/>
      <c r="BGR36" s="36"/>
      <c r="BGU36" s="36"/>
      <c r="BGV36" s="36"/>
      <c r="BGY36" s="36"/>
      <c r="BGZ36" s="36"/>
      <c r="BHC36" s="36"/>
      <c r="BHD36" s="36"/>
      <c r="BHG36" s="36"/>
      <c r="BHH36" s="36"/>
      <c r="BHK36" s="36"/>
      <c r="BHL36" s="36"/>
      <c r="BHO36" s="36"/>
      <c r="BHP36" s="36"/>
      <c r="BHS36" s="36"/>
      <c r="BHT36" s="36"/>
      <c r="BHW36" s="36"/>
      <c r="BHX36" s="36"/>
      <c r="BIA36" s="36"/>
      <c r="BIB36" s="36"/>
      <c r="BIE36" s="36"/>
      <c r="BIF36" s="36"/>
      <c r="BII36" s="36"/>
      <c r="BIJ36" s="36"/>
      <c r="BIM36" s="36"/>
      <c r="BIN36" s="36"/>
      <c r="BIQ36" s="36"/>
      <c r="BIR36" s="36"/>
      <c r="BIU36" s="36"/>
      <c r="BIV36" s="36"/>
      <c r="BIY36" s="36"/>
      <c r="BIZ36" s="36"/>
      <c r="BJC36" s="36"/>
      <c r="BJD36" s="36"/>
      <c r="BJG36" s="36"/>
      <c r="BJH36" s="36"/>
      <c r="BJK36" s="36"/>
      <c r="BJL36" s="36"/>
      <c r="BJO36" s="36"/>
      <c r="BJP36" s="36"/>
      <c r="BJS36" s="36"/>
      <c r="BJT36" s="36"/>
      <c r="BJW36" s="36"/>
      <c r="BJX36" s="36"/>
      <c r="BKA36" s="36"/>
      <c r="BKB36" s="36"/>
      <c r="BKE36" s="36"/>
      <c r="BKF36" s="36"/>
      <c r="BKI36" s="36"/>
      <c r="BKJ36" s="36"/>
      <c r="BKM36" s="36"/>
      <c r="BKN36" s="36"/>
      <c r="BKQ36" s="36"/>
      <c r="BKR36" s="36"/>
      <c r="BKU36" s="36"/>
      <c r="BKV36" s="36"/>
      <c r="BKY36" s="36"/>
      <c r="BKZ36" s="36"/>
      <c r="BLC36" s="36"/>
      <c r="BLD36" s="36"/>
      <c r="BLG36" s="36"/>
      <c r="BLH36" s="36"/>
      <c r="BLK36" s="36"/>
      <c r="BLL36" s="36"/>
      <c r="BLO36" s="36"/>
      <c r="BLP36" s="36"/>
      <c r="BLS36" s="36"/>
      <c r="BLT36" s="36"/>
      <c r="BLW36" s="36"/>
      <c r="BLX36" s="36"/>
      <c r="BMA36" s="36"/>
      <c r="BMB36" s="36"/>
      <c r="BME36" s="36"/>
      <c r="BMF36" s="36"/>
      <c r="BMI36" s="36"/>
      <c r="BMJ36" s="36"/>
      <c r="BMM36" s="36"/>
      <c r="BMN36" s="36"/>
      <c r="BMQ36" s="36"/>
      <c r="BMR36" s="36"/>
      <c r="BMU36" s="36"/>
      <c r="BMV36" s="36"/>
      <c r="BMY36" s="36"/>
      <c r="BMZ36" s="36"/>
      <c r="BNC36" s="36"/>
      <c r="BND36" s="36"/>
      <c r="BNG36" s="36"/>
      <c r="BNH36" s="36"/>
      <c r="BNK36" s="36"/>
      <c r="BNL36" s="36"/>
      <c r="BNO36" s="36"/>
      <c r="BNP36" s="36"/>
      <c r="BNS36" s="36"/>
      <c r="BNT36" s="36"/>
      <c r="BNW36" s="36"/>
      <c r="BNX36" s="36"/>
      <c r="BOA36" s="36"/>
      <c r="BOB36" s="36"/>
      <c r="BOE36" s="36"/>
      <c r="BOF36" s="36"/>
      <c r="BOI36" s="36"/>
      <c r="BOJ36" s="36"/>
      <c r="BOM36" s="36"/>
      <c r="BON36" s="36"/>
      <c r="BOQ36" s="36"/>
      <c r="BOR36" s="36"/>
      <c r="BOU36" s="36"/>
      <c r="BOV36" s="36"/>
      <c r="BOY36" s="36"/>
      <c r="BOZ36" s="36"/>
      <c r="BPC36" s="36"/>
      <c r="BPD36" s="36"/>
      <c r="BPG36" s="36"/>
      <c r="BPH36" s="36"/>
      <c r="BPK36" s="36"/>
      <c r="BPL36" s="36"/>
      <c r="BPO36" s="36"/>
      <c r="BPP36" s="36"/>
      <c r="BPS36" s="36"/>
      <c r="BPT36" s="36"/>
      <c r="BPW36" s="36"/>
      <c r="BPX36" s="36"/>
      <c r="BQA36" s="36"/>
      <c r="BQB36" s="36"/>
      <c r="BQE36" s="36"/>
      <c r="BQF36" s="36"/>
      <c r="BQI36" s="36"/>
      <c r="BQJ36" s="36"/>
      <c r="BQM36" s="36"/>
      <c r="BQN36" s="36"/>
      <c r="BQQ36" s="36"/>
      <c r="BQR36" s="36"/>
      <c r="BQU36" s="36"/>
      <c r="BQV36" s="36"/>
      <c r="BQY36" s="36"/>
      <c r="BQZ36" s="36"/>
      <c r="BRC36" s="36"/>
      <c r="BRD36" s="36"/>
      <c r="BRG36" s="36"/>
      <c r="BRH36" s="36"/>
      <c r="BRK36" s="36"/>
      <c r="BRL36" s="36"/>
      <c r="BRO36" s="36"/>
      <c r="BRP36" s="36"/>
      <c r="BRS36" s="36"/>
      <c r="BRT36" s="36"/>
      <c r="BRW36" s="36"/>
      <c r="BRX36" s="36"/>
      <c r="BSA36" s="36"/>
      <c r="BSB36" s="36"/>
      <c r="BSE36" s="36"/>
      <c r="BSF36" s="36"/>
      <c r="BSI36" s="36"/>
      <c r="BSJ36" s="36"/>
      <c r="BSM36" s="36"/>
      <c r="BSN36" s="36"/>
      <c r="BSQ36" s="36"/>
      <c r="BSR36" s="36"/>
      <c r="BSU36" s="36"/>
      <c r="BSV36" s="36"/>
      <c r="BSY36" s="36"/>
      <c r="BSZ36" s="36"/>
      <c r="BTC36" s="36"/>
      <c r="BTD36" s="36"/>
      <c r="BTG36" s="36"/>
      <c r="BTH36" s="36"/>
      <c r="BTK36" s="36"/>
      <c r="BTL36" s="36"/>
      <c r="BTO36" s="36"/>
      <c r="BTP36" s="36"/>
      <c r="BTS36" s="36"/>
      <c r="BTT36" s="36"/>
      <c r="BTW36" s="36"/>
      <c r="BTX36" s="36"/>
      <c r="BUA36" s="36"/>
      <c r="BUB36" s="36"/>
      <c r="BUE36" s="36"/>
      <c r="BUF36" s="36"/>
      <c r="BUI36" s="36"/>
      <c r="BUJ36" s="36"/>
      <c r="BUM36" s="36"/>
      <c r="BUN36" s="36"/>
      <c r="BUQ36" s="36"/>
      <c r="BUR36" s="36"/>
      <c r="BUU36" s="36"/>
      <c r="BUV36" s="36"/>
      <c r="BUY36" s="36"/>
      <c r="BUZ36" s="36"/>
      <c r="BVC36" s="36"/>
      <c r="BVD36" s="36"/>
      <c r="BVG36" s="36"/>
      <c r="BVH36" s="36"/>
      <c r="BVK36" s="36"/>
      <c r="BVL36" s="36"/>
      <c r="BVO36" s="36"/>
      <c r="BVP36" s="36"/>
      <c r="BVS36" s="36"/>
      <c r="BVT36" s="36"/>
      <c r="BVW36" s="36"/>
      <c r="BVX36" s="36"/>
      <c r="BWA36" s="36"/>
      <c r="BWB36" s="36"/>
      <c r="BWE36" s="36"/>
      <c r="BWF36" s="36"/>
      <c r="BWI36" s="36"/>
      <c r="BWJ36" s="36"/>
      <c r="BWM36" s="36"/>
      <c r="BWN36" s="36"/>
      <c r="BWQ36" s="36"/>
      <c r="BWR36" s="36"/>
      <c r="BWU36" s="36"/>
      <c r="BWV36" s="36"/>
      <c r="BWY36" s="36"/>
      <c r="BWZ36" s="36"/>
      <c r="BXC36" s="36"/>
      <c r="BXD36" s="36"/>
      <c r="BXG36" s="36"/>
      <c r="BXH36" s="36"/>
      <c r="BXK36" s="36"/>
      <c r="BXL36" s="36"/>
      <c r="BXO36" s="36"/>
      <c r="BXP36" s="36"/>
      <c r="BXS36" s="36"/>
      <c r="BXT36" s="36"/>
      <c r="BXW36" s="36"/>
      <c r="BXX36" s="36"/>
      <c r="BYA36" s="36"/>
      <c r="BYB36" s="36"/>
      <c r="BYE36" s="36"/>
      <c r="BYF36" s="36"/>
      <c r="BYI36" s="36"/>
      <c r="BYJ36" s="36"/>
      <c r="BYM36" s="36"/>
      <c r="BYN36" s="36"/>
      <c r="BYQ36" s="36"/>
      <c r="BYR36" s="36"/>
      <c r="BYU36" s="36"/>
      <c r="BYV36" s="36"/>
      <c r="BYY36" s="36"/>
      <c r="BYZ36" s="36"/>
      <c r="BZC36" s="36"/>
      <c r="BZD36" s="36"/>
      <c r="BZG36" s="36"/>
      <c r="BZH36" s="36"/>
      <c r="BZK36" s="36"/>
      <c r="BZL36" s="36"/>
      <c r="BZO36" s="36"/>
      <c r="BZP36" s="36"/>
      <c r="BZS36" s="36"/>
      <c r="BZT36" s="36"/>
      <c r="BZW36" s="36"/>
      <c r="BZX36" s="36"/>
      <c r="CAA36" s="36"/>
      <c r="CAB36" s="36"/>
      <c r="CAE36" s="36"/>
      <c r="CAF36" s="36"/>
      <c r="CAI36" s="36"/>
      <c r="CAJ36" s="36"/>
      <c r="CAM36" s="36"/>
      <c r="CAN36" s="36"/>
      <c r="CAQ36" s="36"/>
      <c r="CAR36" s="36"/>
      <c r="CAU36" s="36"/>
      <c r="CAV36" s="36"/>
      <c r="CAY36" s="36"/>
      <c r="CAZ36" s="36"/>
      <c r="CBC36" s="36"/>
      <c r="CBD36" s="36"/>
      <c r="CBG36" s="36"/>
      <c r="CBH36" s="36"/>
      <c r="CBK36" s="36"/>
      <c r="CBL36" s="36"/>
      <c r="CBO36" s="36"/>
      <c r="CBP36" s="36"/>
      <c r="CBS36" s="36"/>
      <c r="CBT36" s="36"/>
      <c r="CBW36" s="36"/>
      <c r="CBX36" s="36"/>
      <c r="CCA36" s="36"/>
      <c r="CCB36" s="36"/>
      <c r="CCE36" s="36"/>
      <c r="CCF36" s="36"/>
      <c r="CCI36" s="36"/>
      <c r="CCJ36" s="36"/>
      <c r="CCM36" s="36"/>
      <c r="CCN36" s="36"/>
      <c r="CCQ36" s="36"/>
      <c r="CCR36" s="36"/>
      <c r="CCU36" s="36"/>
      <c r="CCV36" s="36"/>
      <c r="CCY36" s="36"/>
      <c r="CCZ36" s="36"/>
      <c r="CDC36" s="36"/>
      <c r="CDD36" s="36"/>
      <c r="CDG36" s="36"/>
      <c r="CDH36" s="36"/>
      <c r="CDK36" s="36"/>
      <c r="CDL36" s="36"/>
      <c r="CDO36" s="36"/>
      <c r="CDP36" s="36"/>
      <c r="CDS36" s="36"/>
      <c r="CDT36" s="36"/>
      <c r="CDW36" s="36"/>
      <c r="CDX36" s="36"/>
      <c r="CEA36" s="36"/>
      <c r="CEB36" s="36"/>
      <c r="CEE36" s="36"/>
      <c r="CEF36" s="36"/>
      <c r="CEI36" s="36"/>
      <c r="CEJ36" s="36"/>
      <c r="CEM36" s="36"/>
      <c r="CEN36" s="36"/>
      <c r="CEQ36" s="36"/>
      <c r="CER36" s="36"/>
      <c r="CEU36" s="36"/>
      <c r="CEV36" s="36"/>
      <c r="CEY36" s="36"/>
      <c r="CEZ36" s="36"/>
      <c r="CFC36" s="36"/>
      <c r="CFD36" s="36"/>
      <c r="CFG36" s="36"/>
      <c r="CFH36" s="36"/>
      <c r="CFK36" s="36"/>
      <c r="CFL36" s="36"/>
      <c r="CFO36" s="36"/>
      <c r="CFP36" s="36"/>
      <c r="CFS36" s="36"/>
      <c r="CFT36" s="36"/>
      <c r="CFW36" s="36"/>
      <c r="CFX36" s="36"/>
      <c r="CGA36" s="36"/>
      <c r="CGB36" s="36"/>
      <c r="CGE36" s="36"/>
      <c r="CGF36" s="36"/>
      <c r="CGI36" s="36"/>
      <c r="CGJ36" s="36"/>
      <c r="CGM36" s="36"/>
      <c r="CGN36" s="36"/>
      <c r="CGQ36" s="36"/>
      <c r="CGR36" s="36"/>
      <c r="CGU36" s="36"/>
      <c r="CGV36" s="36"/>
      <c r="CGY36" s="36"/>
      <c r="CGZ36" s="36"/>
      <c r="CHC36" s="36"/>
      <c r="CHD36" s="36"/>
      <c r="CHG36" s="36"/>
      <c r="CHH36" s="36"/>
      <c r="CHK36" s="36"/>
      <c r="CHL36" s="36"/>
      <c r="CHO36" s="36"/>
      <c r="CHP36" s="36"/>
      <c r="CHS36" s="36"/>
      <c r="CHT36" s="36"/>
      <c r="CHW36" s="36"/>
      <c r="CHX36" s="36"/>
      <c r="CIA36" s="36"/>
      <c r="CIB36" s="36"/>
      <c r="CIE36" s="36"/>
      <c r="CIF36" s="36"/>
      <c r="CII36" s="36"/>
      <c r="CIJ36" s="36"/>
      <c r="CIM36" s="36"/>
      <c r="CIN36" s="36"/>
      <c r="CIQ36" s="36"/>
      <c r="CIR36" s="36"/>
      <c r="CIU36" s="36"/>
      <c r="CIV36" s="36"/>
      <c r="CIY36" s="36"/>
      <c r="CIZ36" s="36"/>
      <c r="CJC36" s="36"/>
      <c r="CJD36" s="36"/>
      <c r="CJG36" s="36"/>
      <c r="CJH36" s="36"/>
      <c r="CJK36" s="36"/>
      <c r="CJL36" s="36"/>
      <c r="CJO36" s="36"/>
      <c r="CJP36" s="36"/>
      <c r="CJS36" s="36"/>
      <c r="CJT36" s="36"/>
      <c r="CJW36" s="36"/>
      <c r="CJX36" s="36"/>
      <c r="CKA36" s="36"/>
      <c r="CKB36" s="36"/>
      <c r="CKE36" s="36"/>
      <c r="CKF36" s="36"/>
      <c r="CKI36" s="36"/>
      <c r="CKJ36" s="36"/>
      <c r="CKM36" s="36"/>
      <c r="CKN36" s="36"/>
      <c r="CKQ36" s="36"/>
      <c r="CKR36" s="36"/>
      <c r="CKU36" s="36"/>
      <c r="CKV36" s="36"/>
      <c r="CKY36" s="36"/>
      <c r="CKZ36" s="36"/>
      <c r="CLC36" s="36"/>
      <c r="CLD36" s="36"/>
      <c r="CLG36" s="36"/>
      <c r="CLH36" s="36"/>
      <c r="CLK36" s="36"/>
      <c r="CLL36" s="36"/>
      <c r="CLO36" s="36"/>
      <c r="CLP36" s="36"/>
      <c r="CLS36" s="36"/>
      <c r="CLT36" s="36"/>
      <c r="CLW36" s="36"/>
      <c r="CLX36" s="36"/>
      <c r="CMA36" s="36"/>
      <c r="CMB36" s="36"/>
      <c r="CME36" s="36"/>
      <c r="CMF36" s="36"/>
      <c r="CMI36" s="36"/>
      <c r="CMJ36" s="36"/>
      <c r="CMM36" s="36"/>
      <c r="CMN36" s="36"/>
      <c r="CMQ36" s="36"/>
      <c r="CMR36" s="36"/>
      <c r="CMU36" s="36"/>
      <c r="CMV36" s="36"/>
      <c r="CMY36" s="36"/>
      <c r="CMZ36" s="36"/>
      <c r="CNC36" s="36"/>
      <c r="CND36" s="36"/>
      <c r="CNG36" s="36"/>
      <c r="CNH36" s="36"/>
      <c r="CNK36" s="36"/>
      <c r="CNL36" s="36"/>
      <c r="CNO36" s="36"/>
      <c r="CNP36" s="36"/>
      <c r="CNS36" s="36"/>
      <c r="CNT36" s="36"/>
      <c r="CNW36" s="36"/>
      <c r="CNX36" s="36"/>
      <c r="COA36" s="36"/>
      <c r="COB36" s="36"/>
      <c r="COE36" s="36"/>
      <c r="COF36" s="36"/>
      <c r="COI36" s="36"/>
      <c r="COJ36" s="36"/>
      <c r="COM36" s="36"/>
      <c r="CON36" s="36"/>
      <c r="COQ36" s="36"/>
      <c r="COR36" s="36"/>
      <c r="COU36" s="36"/>
      <c r="COV36" s="36"/>
      <c r="COY36" s="36"/>
      <c r="COZ36" s="36"/>
      <c r="CPC36" s="36"/>
      <c r="CPD36" s="36"/>
      <c r="CPG36" s="36"/>
      <c r="CPH36" s="36"/>
      <c r="CPK36" s="36"/>
      <c r="CPL36" s="36"/>
      <c r="CPO36" s="36"/>
      <c r="CPP36" s="36"/>
      <c r="CPS36" s="36"/>
      <c r="CPT36" s="36"/>
      <c r="CPW36" s="36"/>
      <c r="CPX36" s="36"/>
      <c r="CQA36" s="36"/>
      <c r="CQB36" s="36"/>
      <c r="CQE36" s="36"/>
      <c r="CQF36" s="36"/>
      <c r="CQI36" s="36"/>
      <c r="CQJ36" s="36"/>
      <c r="CQM36" s="36"/>
      <c r="CQN36" s="36"/>
      <c r="CQQ36" s="36"/>
      <c r="CQR36" s="36"/>
      <c r="CQU36" s="36"/>
      <c r="CQV36" s="36"/>
      <c r="CQY36" s="36"/>
      <c r="CQZ36" s="36"/>
      <c r="CRC36" s="36"/>
      <c r="CRD36" s="36"/>
      <c r="CRG36" s="36"/>
      <c r="CRH36" s="36"/>
      <c r="CRK36" s="36"/>
      <c r="CRL36" s="36"/>
      <c r="CRO36" s="36"/>
      <c r="CRP36" s="36"/>
      <c r="CRS36" s="36"/>
      <c r="CRT36" s="36"/>
      <c r="CRW36" s="36"/>
      <c r="CRX36" s="36"/>
      <c r="CSA36" s="36"/>
      <c r="CSB36" s="36"/>
      <c r="CSE36" s="36"/>
      <c r="CSF36" s="36"/>
      <c r="CSI36" s="36"/>
      <c r="CSJ36" s="36"/>
      <c r="CSM36" s="36"/>
      <c r="CSN36" s="36"/>
      <c r="CSQ36" s="36"/>
      <c r="CSR36" s="36"/>
      <c r="CSU36" s="36"/>
      <c r="CSV36" s="36"/>
      <c r="CSY36" s="36"/>
      <c r="CSZ36" s="36"/>
      <c r="CTC36" s="36"/>
      <c r="CTD36" s="36"/>
      <c r="CTG36" s="36"/>
      <c r="CTH36" s="36"/>
      <c r="CTK36" s="36"/>
      <c r="CTL36" s="36"/>
      <c r="CTO36" s="36"/>
      <c r="CTP36" s="36"/>
      <c r="CTS36" s="36"/>
      <c r="CTT36" s="36"/>
      <c r="CTW36" s="36"/>
      <c r="CTX36" s="36"/>
      <c r="CUA36" s="36"/>
      <c r="CUB36" s="36"/>
      <c r="CUE36" s="36"/>
      <c r="CUF36" s="36"/>
      <c r="CUI36" s="36"/>
      <c r="CUJ36" s="36"/>
      <c r="CUM36" s="36"/>
      <c r="CUN36" s="36"/>
      <c r="CUQ36" s="36"/>
      <c r="CUR36" s="36"/>
      <c r="CUU36" s="36"/>
      <c r="CUV36" s="36"/>
      <c r="CUY36" s="36"/>
      <c r="CUZ36" s="36"/>
      <c r="CVC36" s="36"/>
      <c r="CVD36" s="36"/>
      <c r="CVG36" s="36"/>
      <c r="CVH36" s="36"/>
      <c r="CVK36" s="36"/>
      <c r="CVL36" s="36"/>
      <c r="CVO36" s="36"/>
      <c r="CVP36" s="36"/>
      <c r="CVS36" s="36"/>
      <c r="CVT36" s="36"/>
      <c r="CVW36" s="36"/>
      <c r="CVX36" s="36"/>
      <c r="CWA36" s="36"/>
      <c r="CWB36" s="36"/>
      <c r="CWE36" s="36"/>
      <c r="CWF36" s="36"/>
      <c r="CWI36" s="36"/>
      <c r="CWJ36" s="36"/>
      <c r="CWM36" s="36"/>
      <c r="CWN36" s="36"/>
      <c r="CWQ36" s="36"/>
      <c r="CWR36" s="36"/>
      <c r="CWU36" s="36"/>
      <c r="CWV36" s="36"/>
      <c r="CWY36" s="36"/>
      <c r="CWZ36" s="36"/>
      <c r="CXC36" s="36"/>
      <c r="CXD36" s="36"/>
      <c r="CXG36" s="36"/>
      <c r="CXH36" s="36"/>
      <c r="CXK36" s="36"/>
      <c r="CXL36" s="36"/>
      <c r="CXO36" s="36"/>
      <c r="CXP36" s="36"/>
      <c r="CXS36" s="36"/>
      <c r="CXT36" s="36"/>
      <c r="CXW36" s="36"/>
      <c r="CXX36" s="36"/>
      <c r="CYA36" s="36"/>
      <c r="CYB36" s="36"/>
      <c r="CYE36" s="36"/>
      <c r="CYF36" s="36"/>
      <c r="CYI36" s="36"/>
      <c r="CYJ36" s="36"/>
      <c r="CYM36" s="36"/>
      <c r="CYN36" s="36"/>
      <c r="CYQ36" s="36"/>
      <c r="CYR36" s="36"/>
      <c r="CYU36" s="36"/>
      <c r="CYV36" s="36"/>
      <c r="CYY36" s="36"/>
      <c r="CYZ36" s="36"/>
      <c r="CZC36" s="36"/>
      <c r="CZD36" s="36"/>
      <c r="CZG36" s="36"/>
      <c r="CZH36" s="36"/>
      <c r="CZK36" s="36"/>
      <c r="CZL36" s="36"/>
      <c r="CZO36" s="36"/>
      <c r="CZP36" s="36"/>
      <c r="CZS36" s="36"/>
      <c r="CZT36" s="36"/>
      <c r="CZW36" s="36"/>
      <c r="CZX36" s="36"/>
      <c r="DAA36" s="36"/>
      <c r="DAB36" s="36"/>
      <c r="DAE36" s="36"/>
      <c r="DAF36" s="36"/>
      <c r="DAI36" s="36"/>
      <c r="DAJ36" s="36"/>
      <c r="DAM36" s="36"/>
      <c r="DAN36" s="36"/>
      <c r="DAQ36" s="36"/>
      <c r="DAR36" s="36"/>
      <c r="DAU36" s="36"/>
      <c r="DAV36" s="36"/>
      <c r="DAY36" s="36"/>
      <c r="DAZ36" s="36"/>
      <c r="DBC36" s="36"/>
      <c r="DBD36" s="36"/>
      <c r="DBG36" s="36"/>
      <c r="DBH36" s="36"/>
      <c r="DBK36" s="36"/>
      <c r="DBL36" s="36"/>
      <c r="DBO36" s="36"/>
      <c r="DBP36" s="36"/>
      <c r="DBS36" s="36"/>
      <c r="DBT36" s="36"/>
      <c r="DBW36" s="36"/>
      <c r="DBX36" s="36"/>
      <c r="DCA36" s="36"/>
      <c r="DCB36" s="36"/>
      <c r="DCE36" s="36"/>
      <c r="DCF36" s="36"/>
      <c r="DCI36" s="36"/>
      <c r="DCJ36" s="36"/>
      <c r="DCM36" s="36"/>
      <c r="DCN36" s="36"/>
      <c r="DCQ36" s="36"/>
      <c r="DCR36" s="36"/>
      <c r="DCU36" s="36"/>
      <c r="DCV36" s="36"/>
      <c r="DCY36" s="36"/>
      <c r="DCZ36" s="36"/>
      <c r="DDC36" s="36"/>
      <c r="DDD36" s="36"/>
      <c r="DDG36" s="36"/>
      <c r="DDH36" s="36"/>
      <c r="DDK36" s="36"/>
      <c r="DDL36" s="36"/>
      <c r="DDO36" s="36"/>
      <c r="DDP36" s="36"/>
      <c r="DDS36" s="36"/>
      <c r="DDT36" s="36"/>
      <c r="DDW36" s="36"/>
      <c r="DDX36" s="36"/>
      <c r="DEA36" s="36"/>
      <c r="DEB36" s="36"/>
      <c r="DEE36" s="36"/>
      <c r="DEF36" s="36"/>
      <c r="DEI36" s="36"/>
      <c r="DEJ36" s="36"/>
      <c r="DEM36" s="36"/>
      <c r="DEN36" s="36"/>
      <c r="DEQ36" s="36"/>
      <c r="DER36" s="36"/>
      <c r="DEU36" s="36"/>
      <c r="DEV36" s="36"/>
      <c r="DEY36" s="36"/>
      <c r="DEZ36" s="36"/>
      <c r="DFC36" s="36"/>
      <c r="DFD36" s="36"/>
      <c r="DFG36" s="36"/>
      <c r="DFH36" s="36"/>
      <c r="DFK36" s="36"/>
      <c r="DFL36" s="36"/>
      <c r="DFO36" s="36"/>
      <c r="DFP36" s="36"/>
      <c r="DFS36" s="36"/>
      <c r="DFT36" s="36"/>
      <c r="DFW36" s="36"/>
      <c r="DFX36" s="36"/>
      <c r="DGA36" s="36"/>
      <c r="DGB36" s="36"/>
      <c r="DGE36" s="36"/>
      <c r="DGF36" s="36"/>
      <c r="DGI36" s="36"/>
      <c r="DGJ36" s="36"/>
      <c r="DGM36" s="36"/>
      <c r="DGN36" s="36"/>
      <c r="DGQ36" s="36"/>
      <c r="DGR36" s="36"/>
      <c r="DGU36" s="36"/>
      <c r="DGV36" s="36"/>
      <c r="DGY36" s="36"/>
      <c r="DGZ36" s="36"/>
      <c r="DHC36" s="36"/>
      <c r="DHD36" s="36"/>
      <c r="DHG36" s="36"/>
      <c r="DHH36" s="36"/>
      <c r="DHK36" s="36"/>
      <c r="DHL36" s="36"/>
      <c r="DHO36" s="36"/>
      <c r="DHP36" s="36"/>
      <c r="DHS36" s="36"/>
      <c r="DHT36" s="36"/>
      <c r="DHW36" s="36"/>
      <c r="DHX36" s="36"/>
      <c r="DIA36" s="36"/>
      <c r="DIB36" s="36"/>
      <c r="DIE36" s="36"/>
      <c r="DIF36" s="36"/>
      <c r="DII36" s="36"/>
      <c r="DIJ36" s="36"/>
      <c r="DIM36" s="36"/>
      <c r="DIN36" s="36"/>
      <c r="DIQ36" s="36"/>
      <c r="DIR36" s="36"/>
      <c r="DIU36" s="36"/>
      <c r="DIV36" s="36"/>
      <c r="DIY36" s="36"/>
      <c r="DIZ36" s="36"/>
      <c r="DJC36" s="36"/>
      <c r="DJD36" s="36"/>
      <c r="DJG36" s="36"/>
      <c r="DJH36" s="36"/>
      <c r="DJK36" s="36"/>
      <c r="DJL36" s="36"/>
      <c r="DJO36" s="36"/>
      <c r="DJP36" s="36"/>
      <c r="DJS36" s="36"/>
      <c r="DJT36" s="36"/>
      <c r="DJW36" s="36"/>
      <c r="DJX36" s="36"/>
      <c r="DKA36" s="36"/>
      <c r="DKB36" s="36"/>
      <c r="DKE36" s="36"/>
      <c r="DKF36" s="36"/>
      <c r="DKI36" s="36"/>
      <c r="DKJ36" s="36"/>
      <c r="DKM36" s="36"/>
      <c r="DKN36" s="36"/>
      <c r="DKQ36" s="36"/>
      <c r="DKR36" s="36"/>
      <c r="DKU36" s="36"/>
      <c r="DKV36" s="36"/>
      <c r="DKY36" s="36"/>
      <c r="DKZ36" s="36"/>
      <c r="DLC36" s="36"/>
      <c r="DLD36" s="36"/>
      <c r="DLG36" s="36"/>
      <c r="DLH36" s="36"/>
      <c r="DLK36" s="36"/>
      <c r="DLL36" s="36"/>
      <c r="DLO36" s="36"/>
      <c r="DLP36" s="36"/>
      <c r="DLS36" s="36"/>
      <c r="DLT36" s="36"/>
      <c r="DLW36" s="36"/>
      <c r="DLX36" s="36"/>
      <c r="DMA36" s="36"/>
      <c r="DMB36" s="36"/>
      <c r="DME36" s="36"/>
      <c r="DMF36" s="36"/>
      <c r="DMI36" s="36"/>
      <c r="DMJ36" s="36"/>
      <c r="DMM36" s="36"/>
      <c r="DMN36" s="36"/>
      <c r="DMQ36" s="36"/>
      <c r="DMR36" s="36"/>
      <c r="DMU36" s="36"/>
      <c r="DMV36" s="36"/>
      <c r="DMY36" s="36"/>
      <c r="DMZ36" s="36"/>
      <c r="DNC36" s="36"/>
      <c r="DND36" s="36"/>
      <c r="DNG36" s="36"/>
      <c r="DNH36" s="36"/>
      <c r="DNK36" s="36"/>
      <c r="DNL36" s="36"/>
      <c r="DNO36" s="36"/>
      <c r="DNP36" s="36"/>
      <c r="DNS36" s="36"/>
      <c r="DNT36" s="36"/>
      <c r="DNW36" s="36"/>
      <c r="DNX36" s="36"/>
      <c r="DOA36" s="36"/>
      <c r="DOB36" s="36"/>
      <c r="DOE36" s="36"/>
      <c r="DOF36" s="36"/>
      <c r="DOI36" s="36"/>
      <c r="DOJ36" s="36"/>
      <c r="DOM36" s="36"/>
      <c r="DON36" s="36"/>
      <c r="DOQ36" s="36"/>
      <c r="DOR36" s="36"/>
      <c r="DOU36" s="36"/>
      <c r="DOV36" s="36"/>
      <c r="DOY36" s="36"/>
      <c r="DOZ36" s="36"/>
      <c r="DPC36" s="36"/>
      <c r="DPD36" s="36"/>
      <c r="DPG36" s="36"/>
      <c r="DPH36" s="36"/>
      <c r="DPK36" s="36"/>
      <c r="DPL36" s="36"/>
      <c r="DPO36" s="36"/>
      <c r="DPP36" s="36"/>
      <c r="DPS36" s="36"/>
      <c r="DPT36" s="36"/>
      <c r="DPW36" s="36"/>
      <c r="DPX36" s="36"/>
      <c r="DQA36" s="36"/>
      <c r="DQB36" s="36"/>
      <c r="DQE36" s="36"/>
      <c r="DQF36" s="36"/>
      <c r="DQI36" s="36"/>
      <c r="DQJ36" s="36"/>
      <c r="DQM36" s="36"/>
      <c r="DQN36" s="36"/>
      <c r="DQQ36" s="36"/>
      <c r="DQR36" s="36"/>
      <c r="DQU36" s="36"/>
      <c r="DQV36" s="36"/>
      <c r="DQY36" s="36"/>
      <c r="DQZ36" s="36"/>
      <c r="DRC36" s="36"/>
      <c r="DRD36" s="36"/>
      <c r="DRG36" s="36"/>
      <c r="DRH36" s="36"/>
      <c r="DRK36" s="36"/>
      <c r="DRL36" s="36"/>
      <c r="DRO36" s="36"/>
      <c r="DRP36" s="36"/>
      <c r="DRS36" s="36"/>
      <c r="DRT36" s="36"/>
      <c r="DRW36" s="36"/>
      <c r="DRX36" s="36"/>
      <c r="DSA36" s="36"/>
      <c r="DSB36" s="36"/>
      <c r="DSE36" s="36"/>
      <c r="DSF36" s="36"/>
      <c r="DSI36" s="36"/>
      <c r="DSJ36" s="36"/>
      <c r="DSM36" s="36"/>
      <c r="DSN36" s="36"/>
      <c r="DSQ36" s="36"/>
      <c r="DSR36" s="36"/>
      <c r="DSU36" s="36"/>
      <c r="DSV36" s="36"/>
      <c r="DSY36" s="36"/>
      <c r="DSZ36" s="36"/>
      <c r="DTC36" s="36"/>
      <c r="DTD36" s="36"/>
      <c r="DTG36" s="36"/>
      <c r="DTH36" s="36"/>
      <c r="DTK36" s="36"/>
      <c r="DTL36" s="36"/>
      <c r="DTO36" s="36"/>
      <c r="DTP36" s="36"/>
      <c r="DTS36" s="36"/>
      <c r="DTT36" s="36"/>
      <c r="DTW36" s="36"/>
      <c r="DTX36" s="36"/>
      <c r="DUA36" s="36"/>
      <c r="DUB36" s="36"/>
      <c r="DUE36" s="36"/>
      <c r="DUF36" s="36"/>
      <c r="DUI36" s="36"/>
      <c r="DUJ36" s="36"/>
      <c r="DUM36" s="36"/>
      <c r="DUN36" s="36"/>
      <c r="DUQ36" s="36"/>
      <c r="DUR36" s="36"/>
      <c r="DUU36" s="36"/>
      <c r="DUV36" s="36"/>
      <c r="DUY36" s="36"/>
      <c r="DUZ36" s="36"/>
      <c r="DVC36" s="36"/>
      <c r="DVD36" s="36"/>
      <c r="DVG36" s="36"/>
      <c r="DVH36" s="36"/>
      <c r="DVK36" s="36"/>
      <c r="DVL36" s="36"/>
      <c r="DVO36" s="36"/>
      <c r="DVP36" s="36"/>
      <c r="DVS36" s="36"/>
      <c r="DVT36" s="36"/>
      <c r="DVW36" s="36"/>
      <c r="DVX36" s="36"/>
      <c r="DWA36" s="36"/>
      <c r="DWB36" s="36"/>
      <c r="DWE36" s="36"/>
      <c r="DWF36" s="36"/>
      <c r="DWI36" s="36"/>
      <c r="DWJ36" s="36"/>
      <c r="DWM36" s="36"/>
      <c r="DWN36" s="36"/>
      <c r="DWQ36" s="36"/>
      <c r="DWR36" s="36"/>
      <c r="DWU36" s="36"/>
      <c r="DWV36" s="36"/>
      <c r="DWY36" s="36"/>
      <c r="DWZ36" s="36"/>
      <c r="DXC36" s="36"/>
      <c r="DXD36" s="36"/>
      <c r="DXG36" s="36"/>
      <c r="DXH36" s="36"/>
      <c r="DXK36" s="36"/>
      <c r="DXL36" s="36"/>
      <c r="DXO36" s="36"/>
      <c r="DXP36" s="36"/>
      <c r="DXS36" s="36"/>
      <c r="DXT36" s="36"/>
      <c r="DXW36" s="36"/>
      <c r="DXX36" s="36"/>
      <c r="DYA36" s="36"/>
      <c r="DYB36" s="36"/>
      <c r="DYE36" s="36"/>
      <c r="DYF36" s="36"/>
      <c r="DYI36" s="36"/>
      <c r="DYJ36" s="36"/>
      <c r="DYM36" s="36"/>
      <c r="DYN36" s="36"/>
      <c r="DYQ36" s="36"/>
      <c r="DYR36" s="36"/>
      <c r="DYU36" s="36"/>
      <c r="DYV36" s="36"/>
      <c r="DYY36" s="36"/>
      <c r="DYZ36" s="36"/>
      <c r="DZC36" s="36"/>
      <c r="DZD36" s="36"/>
      <c r="DZG36" s="36"/>
      <c r="DZH36" s="36"/>
      <c r="DZK36" s="36"/>
      <c r="DZL36" s="36"/>
      <c r="DZO36" s="36"/>
      <c r="DZP36" s="36"/>
      <c r="DZS36" s="36"/>
      <c r="DZT36" s="36"/>
      <c r="DZW36" s="36"/>
      <c r="DZX36" s="36"/>
      <c r="EAA36" s="36"/>
      <c r="EAB36" s="36"/>
      <c r="EAE36" s="36"/>
      <c r="EAF36" s="36"/>
      <c r="EAI36" s="36"/>
      <c r="EAJ36" s="36"/>
      <c r="EAM36" s="36"/>
      <c r="EAN36" s="36"/>
      <c r="EAQ36" s="36"/>
      <c r="EAR36" s="36"/>
      <c r="EAU36" s="36"/>
      <c r="EAV36" s="36"/>
      <c r="EAY36" s="36"/>
      <c r="EAZ36" s="36"/>
      <c r="EBC36" s="36"/>
      <c r="EBD36" s="36"/>
      <c r="EBG36" s="36"/>
      <c r="EBH36" s="36"/>
      <c r="EBK36" s="36"/>
      <c r="EBL36" s="36"/>
      <c r="EBO36" s="36"/>
      <c r="EBP36" s="36"/>
      <c r="EBS36" s="36"/>
      <c r="EBT36" s="36"/>
      <c r="EBW36" s="36"/>
      <c r="EBX36" s="36"/>
      <c r="ECA36" s="36"/>
      <c r="ECB36" s="36"/>
      <c r="ECE36" s="36"/>
      <c r="ECF36" s="36"/>
      <c r="ECI36" s="36"/>
      <c r="ECJ36" s="36"/>
      <c r="ECM36" s="36"/>
      <c r="ECN36" s="36"/>
      <c r="ECQ36" s="36"/>
      <c r="ECR36" s="36"/>
      <c r="ECU36" s="36"/>
      <c r="ECV36" s="36"/>
      <c r="ECY36" s="36"/>
      <c r="ECZ36" s="36"/>
      <c r="EDC36" s="36"/>
      <c r="EDD36" s="36"/>
      <c r="EDG36" s="36"/>
      <c r="EDH36" s="36"/>
      <c r="EDK36" s="36"/>
      <c r="EDL36" s="36"/>
      <c r="EDO36" s="36"/>
      <c r="EDP36" s="36"/>
      <c r="EDS36" s="36"/>
      <c r="EDT36" s="36"/>
      <c r="EDW36" s="36"/>
      <c r="EDX36" s="36"/>
      <c r="EEA36" s="36"/>
      <c r="EEB36" s="36"/>
      <c r="EEE36" s="36"/>
      <c r="EEF36" s="36"/>
      <c r="EEI36" s="36"/>
      <c r="EEJ36" s="36"/>
      <c r="EEM36" s="36"/>
      <c r="EEN36" s="36"/>
      <c r="EEQ36" s="36"/>
      <c r="EER36" s="36"/>
      <c r="EEU36" s="36"/>
      <c r="EEV36" s="36"/>
      <c r="EEY36" s="36"/>
      <c r="EEZ36" s="36"/>
      <c r="EFC36" s="36"/>
      <c r="EFD36" s="36"/>
      <c r="EFG36" s="36"/>
      <c r="EFH36" s="36"/>
      <c r="EFK36" s="36"/>
      <c r="EFL36" s="36"/>
      <c r="EFO36" s="36"/>
      <c r="EFP36" s="36"/>
      <c r="EFS36" s="36"/>
      <c r="EFT36" s="36"/>
      <c r="EFW36" s="36"/>
      <c r="EFX36" s="36"/>
      <c r="EGA36" s="36"/>
      <c r="EGB36" s="36"/>
      <c r="EGE36" s="36"/>
      <c r="EGF36" s="36"/>
      <c r="EGI36" s="36"/>
      <c r="EGJ36" s="36"/>
      <c r="EGM36" s="36"/>
      <c r="EGN36" s="36"/>
      <c r="EGQ36" s="36"/>
      <c r="EGR36" s="36"/>
      <c r="EGU36" s="36"/>
      <c r="EGV36" s="36"/>
      <c r="EGY36" s="36"/>
      <c r="EGZ36" s="36"/>
      <c r="EHC36" s="36"/>
      <c r="EHD36" s="36"/>
      <c r="EHG36" s="36"/>
      <c r="EHH36" s="36"/>
      <c r="EHK36" s="36"/>
      <c r="EHL36" s="36"/>
      <c r="EHO36" s="36"/>
      <c r="EHP36" s="36"/>
      <c r="EHS36" s="36"/>
      <c r="EHT36" s="36"/>
      <c r="EHW36" s="36"/>
      <c r="EHX36" s="36"/>
      <c r="EIA36" s="36"/>
      <c r="EIB36" s="36"/>
      <c r="EIE36" s="36"/>
      <c r="EIF36" s="36"/>
      <c r="EII36" s="36"/>
      <c r="EIJ36" s="36"/>
      <c r="EIM36" s="36"/>
      <c r="EIN36" s="36"/>
      <c r="EIQ36" s="36"/>
      <c r="EIR36" s="36"/>
      <c r="EIU36" s="36"/>
      <c r="EIV36" s="36"/>
      <c r="EIY36" s="36"/>
      <c r="EIZ36" s="36"/>
      <c r="EJC36" s="36"/>
      <c r="EJD36" s="36"/>
      <c r="EJG36" s="36"/>
      <c r="EJH36" s="36"/>
      <c r="EJK36" s="36"/>
      <c r="EJL36" s="36"/>
      <c r="EJO36" s="36"/>
      <c r="EJP36" s="36"/>
      <c r="EJS36" s="36"/>
      <c r="EJT36" s="36"/>
      <c r="EJW36" s="36"/>
      <c r="EJX36" s="36"/>
      <c r="EKA36" s="36"/>
      <c r="EKB36" s="36"/>
      <c r="EKE36" s="36"/>
      <c r="EKF36" s="36"/>
      <c r="EKI36" s="36"/>
      <c r="EKJ36" s="36"/>
      <c r="EKM36" s="36"/>
      <c r="EKN36" s="36"/>
      <c r="EKQ36" s="36"/>
      <c r="EKR36" s="36"/>
      <c r="EKU36" s="36"/>
      <c r="EKV36" s="36"/>
      <c r="EKY36" s="36"/>
      <c r="EKZ36" s="36"/>
      <c r="ELC36" s="36"/>
      <c r="ELD36" s="36"/>
      <c r="ELG36" s="36"/>
      <c r="ELH36" s="36"/>
      <c r="ELK36" s="36"/>
      <c r="ELL36" s="36"/>
      <c r="ELO36" s="36"/>
      <c r="ELP36" s="36"/>
      <c r="ELS36" s="36"/>
      <c r="ELT36" s="36"/>
      <c r="ELW36" s="36"/>
      <c r="ELX36" s="36"/>
      <c r="EMA36" s="36"/>
      <c r="EMB36" s="36"/>
      <c r="EME36" s="36"/>
      <c r="EMF36" s="36"/>
      <c r="EMI36" s="36"/>
      <c r="EMJ36" s="36"/>
      <c r="EMM36" s="36"/>
      <c r="EMN36" s="36"/>
      <c r="EMQ36" s="36"/>
      <c r="EMR36" s="36"/>
      <c r="EMU36" s="36"/>
      <c r="EMV36" s="36"/>
      <c r="EMY36" s="36"/>
      <c r="EMZ36" s="36"/>
      <c r="ENC36" s="36"/>
      <c r="END36" s="36"/>
      <c r="ENG36" s="36"/>
      <c r="ENH36" s="36"/>
      <c r="ENK36" s="36"/>
      <c r="ENL36" s="36"/>
      <c r="ENO36" s="36"/>
      <c r="ENP36" s="36"/>
      <c r="ENS36" s="36"/>
      <c r="ENT36" s="36"/>
      <c r="ENW36" s="36"/>
      <c r="ENX36" s="36"/>
      <c r="EOA36" s="36"/>
      <c r="EOB36" s="36"/>
      <c r="EOE36" s="36"/>
      <c r="EOF36" s="36"/>
      <c r="EOI36" s="36"/>
      <c r="EOJ36" s="36"/>
      <c r="EOM36" s="36"/>
      <c r="EON36" s="36"/>
      <c r="EOQ36" s="36"/>
      <c r="EOR36" s="36"/>
      <c r="EOU36" s="36"/>
      <c r="EOV36" s="36"/>
      <c r="EOY36" s="36"/>
      <c r="EOZ36" s="36"/>
      <c r="EPC36" s="36"/>
      <c r="EPD36" s="36"/>
      <c r="EPG36" s="36"/>
      <c r="EPH36" s="36"/>
      <c r="EPK36" s="36"/>
      <c r="EPL36" s="36"/>
      <c r="EPO36" s="36"/>
      <c r="EPP36" s="36"/>
      <c r="EPS36" s="36"/>
      <c r="EPT36" s="36"/>
      <c r="EPW36" s="36"/>
      <c r="EPX36" s="36"/>
      <c r="EQA36" s="36"/>
      <c r="EQB36" s="36"/>
      <c r="EQE36" s="36"/>
      <c r="EQF36" s="36"/>
      <c r="EQI36" s="36"/>
      <c r="EQJ36" s="36"/>
      <c r="EQM36" s="36"/>
      <c r="EQN36" s="36"/>
      <c r="EQQ36" s="36"/>
      <c r="EQR36" s="36"/>
      <c r="EQU36" s="36"/>
      <c r="EQV36" s="36"/>
      <c r="EQY36" s="36"/>
      <c r="EQZ36" s="36"/>
      <c r="ERC36" s="36"/>
      <c r="ERD36" s="36"/>
      <c r="ERG36" s="36"/>
      <c r="ERH36" s="36"/>
      <c r="ERK36" s="36"/>
      <c r="ERL36" s="36"/>
      <c r="ERO36" s="36"/>
      <c r="ERP36" s="36"/>
      <c r="ERS36" s="36"/>
      <c r="ERT36" s="36"/>
      <c r="ERW36" s="36"/>
      <c r="ERX36" s="36"/>
      <c r="ESA36" s="36"/>
      <c r="ESB36" s="36"/>
      <c r="ESE36" s="36"/>
      <c r="ESF36" s="36"/>
      <c r="ESI36" s="36"/>
      <c r="ESJ36" s="36"/>
      <c r="ESM36" s="36"/>
      <c r="ESN36" s="36"/>
      <c r="ESQ36" s="36"/>
      <c r="ESR36" s="36"/>
      <c r="ESU36" s="36"/>
      <c r="ESV36" s="36"/>
      <c r="ESY36" s="36"/>
      <c r="ESZ36" s="36"/>
      <c r="ETC36" s="36"/>
      <c r="ETD36" s="36"/>
      <c r="ETG36" s="36"/>
      <c r="ETH36" s="36"/>
      <c r="ETK36" s="36"/>
      <c r="ETL36" s="36"/>
      <c r="ETO36" s="36"/>
      <c r="ETP36" s="36"/>
      <c r="ETS36" s="36"/>
      <c r="ETT36" s="36"/>
      <c r="ETW36" s="36"/>
      <c r="ETX36" s="36"/>
      <c r="EUA36" s="36"/>
      <c r="EUB36" s="36"/>
      <c r="EUE36" s="36"/>
      <c r="EUF36" s="36"/>
      <c r="EUI36" s="36"/>
      <c r="EUJ36" s="36"/>
      <c r="EUM36" s="36"/>
      <c r="EUN36" s="36"/>
      <c r="EUQ36" s="36"/>
      <c r="EUR36" s="36"/>
      <c r="EUU36" s="36"/>
      <c r="EUV36" s="36"/>
      <c r="EUY36" s="36"/>
      <c r="EUZ36" s="36"/>
      <c r="EVC36" s="36"/>
      <c r="EVD36" s="36"/>
      <c r="EVG36" s="36"/>
      <c r="EVH36" s="36"/>
      <c r="EVK36" s="36"/>
      <c r="EVL36" s="36"/>
      <c r="EVO36" s="36"/>
      <c r="EVP36" s="36"/>
      <c r="EVS36" s="36"/>
      <c r="EVT36" s="36"/>
      <c r="EVW36" s="36"/>
      <c r="EVX36" s="36"/>
      <c r="EWA36" s="36"/>
      <c r="EWB36" s="36"/>
      <c r="EWE36" s="36"/>
      <c r="EWF36" s="36"/>
      <c r="EWI36" s="36"/>
      <c r="EWJ36" s="36"/>
      <c r="EWM36" s="36"/>
      <c r="EWN36" s="36"/>
      <c r="EWQ36" s="36"/>
      <c r="EWR36" s="36"/>
      <c r="EWU36" s="36"/>
      <c r="EWV36" s="36"/>
      <c r="EWY36" s="36"/>
      <c r="EWZ36" s="36"/>
      <c r="EXC36" s="36"/>
      <c r="EXD36" s="36"/>
      <c r="EXG36" s="36"/>
      <c r="EXH36" s="36"/>
      <c r="EXK36" s="36"/>
      <c r="EXL36" s="36"/>
      <c r="EXO36" s="36"/>
      <c r="EXP36" s="36"/>
      <c r="EXS36" s="36"/>
      <c r="EXT36" s="36"/>
      <c r="EXW36" s="36"/>
      <c r="EXX36" s="36"/>
      <c r="EYA36" s="36"/>
      <c r="EYB36" s="36"/>
      <c r="EYE36" s="36"/>
      <c r="EYF36" s="36"/>
      <c r="EYI36" s="36"/>
      <c r="EYJ36" s="36"/>
      <c r="EYM36" s="36"/>
      <c r="EYN36" s="36"/>
      <c r="EYQ36" s="36"/>
      <c r="EYR36" s="36"/>
      <c r="EYU36" s="36"/>
      <c r="EYV36" s="36"/>
      <c r="EYY36" s="36"/>
      <c r="EYZ36" s="36"/>
      <c r="EZC36" s="36"/>
      <c r="EZD36" s="36"/>
      <c r="EZG36" s="36"/>
      <c r="EZH36" s="36"/>
      <c r="EZK36" s="36"/>
      <c r="EZL36" s="36"/>
      <c r="EZO36" s="36"/>
      <c r="EZP36" s="36"/>
      <c r="EZS36" s="36"/>
      <c r="EZT36" s="36"/>
      <c r="EZW36" s="36"/>
      <c r="EZX36" s="36"/>
      <c r="FAA36" s="36"/>
      <c r="FAB36" s="36"/>
      <c r="FAE36" s="36"/>
      <c r="FAF36" s="36"/>
      <c r="FAI36" s="36"/>
      <c r="FAJ36" s="36"/>
      <c r="FAM36" s="36"/>
      <c r="FAN36" s="36"/>
      <c r="FAQ36" s="36"/>
      <c r="FAR36" s="36"/>
      <c r="FAU36" s="36"/>
      <c r="FAV36" s="36"/>
      <c r="FAY36" s="36"/>
      <c r="FAZ36" s="36"/>
      <c r="FBC36" s="36"/>
      <c r="FBD36" s="36"/>
      <c r="FBG36" s="36"/>
      <c r="FBH36" s="36"/>
      <c r="FBK36" s="36"/>
      <c r="FBL36" s="36"/>
      <c r="FBO36" s="36"/>
      <c r="FBP36" s="36"/>
      <c r="FBS36" s="36"/>
      <c r="FBT36" s="36"/>
      <c r="FBW36" s="36"/>
      <c r="FBX36" s="36"/>
      <c r="FCA36" s="36"/>
      <c r="FCB36" s="36"/>
      <c r="FCE36" s="36"/>
      <c r="FCF36" s="36"/>
      <c r="FCI36" s="36"/>
      <c r="FCJ36" s="36"/>
      <c r="FCM36" s="36"/>
      <c r="FCN36" s="36"/>
      <c r="FCQ36" s="36"/>
      <c r="FCR36" s="36"/>
      <c r="FCU36" s="36"/>
      <c r="FCV36" s="36"/>
      <c r="FCY36" s="36"/>
      <c r="FCZ36" s="36"/>
      <c r="FDC36" s="36"/>
      <c r="FDD36" s="36"/>
      <c r="FDG36" s="36"/>
      <c r="FDH36" s="36"/>
      <c r="FDK36" s="36"/>
      <c r="FDL36" s="36"/>
      <c r="FDO36" s="36"/>
      <c r="FDP36" s="36"/>
      <c r="FDS36" s="36"/>
      <c r="FDT36" s="36"/>
      <c r="FDW36" s="36"/>
      <c r="FDX36" s="36"/>
      <c r="FEA36" s="36"/>
      <c r="FEB36" s="36"/>
      <c r="FEE36" s="36"/>
      <c r="FEF36" s="36"/>
      <c r="FEI36" s="36"/>
      <c r="FEJ36" s="36"/>
      <c r="FEM36" s="36"/>
      <c r="FEN36" s="36"/>
      <c r="FEQ36" s="36"/>
      <c r="FER36" s="36"/>
      <c r="FEU36" s="36"/>
      <c r="FEV36" s="36"/>
      <c r="FEY36" s="36"/>
      <c r="FEZ36" s="36"/>
      <c r="FFC36" s="36"/>
      <c r="FFD36" s="36"/>
      <c r="FFG36" s="36"/>
      <c r="FFH36" s="36"/>
      <c r="FFK36" s="36"/>
      <c r="FFL36" s="36"/>
      <c r="FFO36" s="36"/>
      <c r="FFP36" s="36"/>
      <c r="FFS36" s="36"/>
      <c r="FFT36" s="36"/>
      <c r="FFW36" s="36"/>
      <c r="FFX36" s="36"/>
      <c r="FGA36" s="36"/>
      <c r="FGB36" s="36"/>
      <c r="FGE36" s="36"/>
      <c r="FGF36" s="36"/>
      <c r="FGI36" s="36"/>
      <c r="FGJ36" s="36"/>
      <c r="FGM36" s="36"/>
      <c r="FGN36" s="36"/>
      <c r="FGQ36" s="36"/>
      <c r="FGR36" s="36"/>
      <c r="FGU36" s="36"/>
      <c r="FGV36" s="36"/>
      <c r="FGY36" s="36"/>
      <c r="FGZ36" s="36"/>
      <c r="FHC36" s="36"/>
      <c r="FHD36" s="36"/>
      <c r="FHG36" s="36"/>
      <c r="FHH36" s="36"/>
      <c r="FHK36" s="36"/>
      <c r="FHL36" s="36"/>
      <c r="FHO36" s="36"/>
      <c r="FHP36" s="36"/>
      <c r="FHS36" s="36"/>
      <c r="FHT36" s="36"/>
      <c r="FHW36" s="36"/>
      <c r="FHX36" s="36"/>
      <c r="FIA36" s="36"/>
      <c r="FIB36" s="36"/>
      <c r="FIE36" s="36"/>
      <c r="FIF36" s="36"/>
      <c r="FII36" s="36"/>
      <c r="FIJ36" s="36"/>
      <c r="FIM36" s="36"/>
      <c r="FIN36" s="36"/>
      <c r="FIQ36" s="36"/>
      <c r="FIR36" s="36"/>
      <c r="FIU36" s="36"/>
      <c r="FIV36" s="36"/>
      <c r="FIY36" s="36"/>
      <c r="FIZ36" s="36"/>
      <c r="FJC36" s="36"/>
      <c r="FJD36" s="36"/>
      <c r="FJG36" s="36"/>
      <c r="FJH36" s="36"/>
      <c r="FJK36" s="36"/>
      <c r="FJL36" s="36"/>
      <c r="FJO36" s="36"/>
      <c r="FJP36" s="36"/>
      <c r="FJS36" s="36"/>
      <c r="FJT36" s="36"/>
      <c r="FJW36" s="36"/>
      <c r="FJX36" s="36"/>
      <c r="FKA36" s="36"/>
      <c r="FKB36" s="36"/>
      <c r="FKE36" s="36"/>
      <c r="FKF36" s="36"/>
      <c r="FKI36" s="36"/>
      <c r="FKJ36" s="36"/>
      <c r="FKM36" s="36"/>
      <c r="FKN36" s="36"/>
      <c r="FKQ36" s="36"/>
      <c r="FKR36" s="36"/>
      <c r="FKU36" s="36"/>
      <c r="FKV36" s="36"/>
      <c r="FKY36" s="36"/>
      <c r="FKZ36" s="36"/>
      <c r="FLC36" s="36"/>
      <c r="FLD36" s="36"/>
      <c r="FLG36" s="36"/>
      <c r="FLH36" s="36"/>
      <c r="FLK36" s="36"/>
      <c r="FLL36" s="36"/>
      <c r="FLO36" s="36"/>
      <c r="FLP36" s="36"/>
      <c r="FLS36" s="36"/>
      <c r="FLT36" s="36"/>
      <c r="FLW36" s="36"/>
      <c r="FLX36" s="36"/>
      <c r="FMA36" s="36"/>
      <c r="FMB36" s="36"/>
      <c r="FME36" s="36"/>
      <c r="FMF36" s="36"/>
      <c r="FMI36" s="36"/>
      <c r="FMJ36" s="36"/>
      <c r="FMM36" s="36"/>
      <c r="FMN36" s="36"/>
      <c r="FMQ36" s="36"/>
      <c r="FMR36" s="36"/>
      <c r="FMU36" s="36"/>
      <c r="FMV36" s="36"/>
      <c r="FMY36" s="36"/>
      <c r="FMZ36" s="36"/>
      <c r="FNC36" s="36"/>
      <c r="FND36" s="36"/>
      <c r="FNG36" s="36"/>
      <c r="FNH36" s="36"/>
      <c r="FNK36" s="36"/>
      <c r="FNL36" s="36"/>
      <c r="FNO36" s="36"/>
      <c r="FNP36" s="36"/>
      <c r="FNS36" s="36"/>
      <c r="FNT36" s="36"/>
      <c r="FNW36" s="36"/>
      <c r="FNX36" s="36"/>
      <c r="FOA36" s="36"/>
      <c r="FOB36" s="36"/>
      <c r="FOE36" s="36"/>
      <c r="FOF36" s="36"/>
      <c r="FOI36" s="36"/>
      <c r="FOJ36" s="36"/>
      <c r="FOM36" s="36"/>
      <c r="FON36" s="36"/>
      <c r="FOQ36" s="36"/>
      <c r="FOR36" s="36"/>
      <c r="FOU36" s="36"/>
      <c r="FOV36" s="36"/>
      <c r="FOY36" s="36"/>
      <c r="FOZ36" s="36"/>
      <c r="FPC36" s="36"/>
      <c r="FPD36" s="36"/>
      <c r="FPG36" s="36"/>
      <c r="FPH36" s="36"/>
      <c r="FPK36" s="36"/>
      <c r="FPL36" s="36"/>
      <c r="FPO36" s="36"/>
      <c r="FPP36" s="36"/>
      <c r="FPS36" s="36"/>
      <c r="FPT36" s="36"/>
      <c r="FPW36" s="36"/>
      <c r="FPX36" s="36"/>
      <c r="FQA36" s="36"/>
      <c r="FQB36" s="36"/>
      <c r="FQE36" s="36"/>
      <c r="FQF36" s="36"/>
      <c r="FQI36" s="36"/>
      <c r="FQJ36" s="36"/>
      <c r="FQM36" s="36"/>
      <c r="FQN36" s="36"/>
      <c r="FQQ36" s="36"/>
      <c r="FQR36" s="36"/>
      <c r="FQU36" s="36"/>
      <c r="FQV36" s="36"/>
      <c r="FQY36" s="36"/>
      <c r="FQZ36" s="36"/>
      <c r="FRC36" s="36"/>
      <c r="FRD36" s="36"/>
      <c r="FRG36" s="36"/>
      <c r="FRH36" s="36"/>
      <c r="FRK36" s="36"/>
      <c r="FRL36" s="36"/>
      <c r="FRO36" s="36"/>
      <c r="FRP36" s="36"/>
      <c r="FRS36" s="36"/>
      <c r="FRT36" s="36"/>
      <c r="FRW36" s="36"/>
      <c r="FRX36" s="36"/>
      <c r="FSA36" s="36"/>
      <c r="FSB36" s="36"/>
      <c r="FSE36" s="36"/>
      <c r="FSF36" s="36"/>
      <c r="FSI36" s="36"/>
      <c r="FSJ36" s="36"/>
      <c r="FSM36" s="36"/>
      <c r="FSN36" s="36"/>
      <c r="FSQ36" s="36"/>
      <c r="FSR36" s="36"/>
      <c r="FSU36" s="36"/>
      <c r="FSV36" s="36"/>
      <c r="FSY36" s="36"/>
      <c r="FSZ36" s="36"/>
      <c r="FTC36" s="36"/>
      <c r="FTD36" s="36"/>
      <c r="FTG36" s="36"/>
      <c r="FTH36" s="36"/>
      <c r="FTK36" s="36"/>
      <c r="FTL36" s="36"/>
      <c r="FTO36" s="36"/>
      <c r="FTP36" s="36"/>
      <c r="FTS36" s="36"/>
      <c r="FTT36" s="36"/>
      <c r="FTW36" s="36"/>
      <c r="FTX36" s="36"/>
      <c r="FUA36" s="36"/>
      <c r="FUB36" s="36"/>
      <c r="FUE36" s="36"/>
      <c r="FUF36" s="36"/>
      <c r="FUI36" s="36"/>
      <c r="FUJ36" s="36"/>
      <c r="FUM36" s="36"/>
      <c r="FUN36" s="36"/>
      <c r="FUQ36" s="36"/>
      <c r="FUR36" s="36"/>
      <c r="FUU36" s="36"/>
      <c r="FUV36" s="36"/>
      <c r="FUY36" s="36"/>
      <c r="FUZ36" s="36"/>
      <c r="FVC36" s="36"/>
      <c r="FVD36" s="36"/>
      <c r="FVG36" s="36"/>
      <c r="FVH36" s="36"/>
      <c r="FVK36" s="36"/>
      <c r="FVL36" s="36"/>
      <c r="FVO36" s="36"/>
      <c r="FVP36" s="36"/>
      <c r="FVS36" s="36"/>
      <c r="FVT36" s="36"/>
      <c r="FVW36" s="36"/>
      <c r="FVX36" s="36"/>
      <c r="FWA36" s="36"/>
      <c r="FWB36" s="36"/>
      <c r="FWE36" s="36"/>
      <c r="FWF36" s="36"/>
      <c r="FWI36" s="36"/>
      <c r="FWJ36" s="36"/>
      <c r="FWM36" s="36"/>
      <c r="FWN36" s="36"/>
      <c r="FWQ36" s="36"/>
      <c r="FWR36" s="36"/>
      <c r="FWU36" s="36"/>
      <c r="FWV36" s="36"/>
      <c r="FWY36" s="36"/>
      <c r="FWZ36" s="36"/>
      <c r="FXC36" s="36"/>
      <c r="FXD36" s="36"/>
      <c r="FXG36" s="36"/>
      <c r="FXH36" s="36"/>
      <c r="FXK36" s="36"/>
      <c r="FXL36" s="36"/>
      <c r="FXO36" s="36"/>
      <c r="FXP36" s="36"/>
      <c r="FXS36" s="36"/>
      <c r="FXT36" s="36"/>
      <c r="FXW36" s="36"/>
      <c r="FXX36" s="36"/>
      <c r="FYA36" s="36"/>
      <c r="FYB36" s="36"/>
      <c r="FYE36" s="36"/>
      <c r="FYF36" s="36"/>
      <c r="FYI36" s="36"/>
      <c r="FYJ36" s="36"/>
      <c r="FYM36" s="36"/>
      <c r="FYN36" s="36"/>
      <c r="FYQ36" s="36"/>
      <c r="FYR36" s="36"/>
      <c r="FYU36" s="36"/>
      <c r="FYV36" s="36"/>
      <c r="FYY36" s="36"/>
      <c r="FYZ36" s="36"/>
      <c r="FZC36" s="36"/>
      <c r="FZD36" s="36"/>
      <c r="FZG36" s="36"/>
      <c r="FZH36" s="36"/>
      <c r="FZK36" s="36"/>
      <c r="FZL36" s="36"/>
      <c r="FZO36" s="36"/>
      <c r="FZP36" s="36"/>
      <c r="FZS36" s="36"/>
      <c r="FZT36" s="36"/>
      <c r="FZW36" s="36"/>
      <c r="FZX36" s="36"/>
      <c r="GAA36" s="36"/>
      <c r="GAB36" s="36"/>
      <c r="GAE36" s="36"/>
      <c r="GAF36" s="36"/>
      <c r="GAI36" s="36"/>
      <c r="GAJ36" s="36"/>
      <c r="GAM36" s="36"/>
      <c r="GAN36" s="36"/>
      <c r="GAQ36" s="36"/>
      <c r="GAR36" s="36"/>
      <c r="GAU36" s="36"/>
      <c r="GAV36" s="36"/>
      <c r="GAY36" s="36"/>
      <c r="GAZ36" s="36"/>
      <c r="GBC36" s="36"/>
      <c r="GBD36" s="36"/>
      <c r="GBG36" s="36"/>
      <c r="GBH36" s="36"/>
      <c r="GBK36" s="36"/>
      <c r="GBL36" s="36"/>
      <c r="GBO36" s="36"/>
      <c r="GBP36" s="36"/>
      <c r="GBS36" s="36"/>
      <c r="GBT36" s="36"/>
      <c r="GBW36" s="36"/>
      <c r="GBX36" s="36"/>
      <c r="GCA36" s="36"/>
      <c r="GCB36" s="36"/>
      <c r="GCE36" s="36"/>
      <c r="GCF36" s="36"/>
      <c r="GCI36" s="36"/>
      <c r="GCJ36" s="36"/>
      <c r="GCM36" s="36"/>
      <c r="GCN36" s="36"/>
      <c r="GCQ36" s="36"/>
      <c r="GCR36" s="36"/>
      <c r="GCU36" s="36"/>
      <c r="GCV36" s="36"/>
      <c r="GCY36" s="36"/>
      <c r="GCZ36" s="36"/>
      <c r="GDC36" s="36"/>
      <c r="GDD36" s="36"/>
      <c r="GDG36" s="36"/>
      <c r="GDH36" s="36"/>
      <c r="GDK36" s="36"/>
      <c r="GDL36" s="36"/>
      <c r="GDO36" s="36"/>
      <c r="GDP36" s="36"/>
      <c r="GDS36" s="36"/>
      <c r="GDT36" s="36"/>
      <c r="GDW36" s="36"/>
      <c r="GDX36" s="36"/>
      <c r="GEA36" s="36"/>
      <c r="GEB36" s="36"/>
      <c r="GEE36" s="36"/>
      <c r="GEF36" s="36"/>
      <c r="GEI36" s="36"/>
      <c r="GEJ36" s="36"/>
      <c r="GEM36" s="36"/>
      <c r="GEN36" s="36"/>
      <c r="GEQ36" s="36"/>
      <c r="GER36" s="36"/>
      <c r="GEU36" s="36"/>
      <c r="GEV36" s="36"/>
      <c r="GEY36" s="36"/>
      <c r="GEZ36" s="36"/>
      <c r="GFC36" s="36"/>
      <c r="GFD36" s="36"/>
      <c r="GFG36" s="36"/>
      <c r="GFH36" s="36"/>
      <c r="GFK36" s="36"/>
      <c r="GFL36" s="36"/>
      <c r="GFO36" s="36"/>
      <c r="GFP36" s="36"/>
      <c r="GFS36" s="36"/>
      <c r="GFT36" s="36"/>
      <c r="GFW36" s="36"/>
      <c r="GFX36" s="36"/>
      <c r="GGA36" s="36"/>
      <c r="GGB36" s="36"/>
      <c r="GGE36" s="36"/>
      <c r="GGF36" s="36"/>
      <c r="GGI36" s="36"/>
      <c r="GGJ36" s="36"/>
      <c r="GGM36" s="36"/>
      <c r="GGN36" s="36"/>
      <c r="GGQ36" s="36"/>
      <c r="GGR36" s="36"/>
      <c r="GGU36" s="36"/>
      <c r="GGV36" s="36"/>
      <c r="GGY36" s="36"/>
      <c r="GGZ36" s="36"/>
      <c r="GHC36" s="36"/>
      <c r="GHD36" s="36"/>
      <c r="GHG36" s="36"/>
      <c r="GHH36" s="36"/>
      <c r="GHK36" s="36"/>
      <c r="GHL36" s="36"/>
      <c r="GHO36" s="36"/>
      <c r="GHP36" s="36"/>
      <c r="GHS36" s="36"/>
      <c r="GHT36" s="36"/>
      <c r="GHW36" s="36"/>
      <c r="GHX36" s="36"/>
      <c r="GIA36" s="36"/>
      <c r="GIB36" s="36"/>
      <c r="GIE36" s="36"/>
      <c r="GIF36" s="36"/>
      <c r="GII36" s="36"/>
      <c r="GIJ36" s="36"/>
      <c r="GIM36" s="36"/>
      <c r="GIN36" s="36"/>
      <c r="GIQ36" s="36"/>
      <c r="GIR36" s="36"/>
      <c r="GIU36" s="36"/>
      <c r="GIV36" s="36"/>
      <c r="GIY36" s="36"/>
      <c r="GIZ36" s="36"/>
      <c r="GJC36" s="36"/>
      <c r="GJD36" s="36"/>
      <c r="GJG36" s="36"/>
      <c r="GJH36" s="36"/>
      <c r="GJK36" s="36"/>
      <c r="GJL36" s="36"/>
      <c r="GJO36" s="36"/>
      <c r="GJP36" s="36"/>
      <c r="GJS36" s="36"/>
      <c r="GJT36" s="36"/>
      <c r="GJW36" s="36"/>
      <c r="GJX36" s="36"/>
      <c r="GKA36" s="36"/>
      <c r="GKB36" s="36"/>
      <c r="GKE36" s="36"/>
      <c r="GKF36" s="36"/>
      <c r="GKI36" s="36"/>
      <c r="GKJ36" s="36"/>
      <c r="GKM36" s="36"/>
      <c r="GKN36" s="36"/>
      <c r="GKQ36" s="36"/>
      <c r="GKR36" s="36"/>
      <c r="GKU36" s="36"/>
      <c r="GKV36" s="36"/>
      <c r="GKY36" s="36"/>
      <c r="GKZ36" s="36"/>
      <c r="GLC36" s="36"/>
      <c r="GLD36" s="36"/>
      <c r="GLG36" s="36"/>
      <c r="GLH36" s="36"/>
      <c r="GLK36" s="36"/>
      <c r="GLL36" s="36"/>
      <c r="GLO36" s="36"/>
      <c r="GLP36" s="36"/>
      <c r="GLS36" s="36"/>
      <c r="GLT36" s="36"/>
      <c r="GLW36" s="36"/>
      <c r="GLX36" s="36"/>
      <c r="GMA36" s="36"/>
      <c r="GMB36" s="36"/>
      <c r="GME36" s="36"/>
      <c r="GMF36" s="36"/>
      <c r="GMI36" s="36"/>
      <c r="GMJ36" s="36"/>
      <c r="GMM36" s="36"/>
      <c r="GMN36" s="36"/>
      <c r="GMQ36" s="36"/>
      <c r="GMR36" s="36"/>
      <c r="GMU36" s="36"/>
      <c r="GMV36" s="36"/>
      <c r="GMY36" s="36"/>
      <c r="GMZ36" s="36"/>
      <c r="GNC36" s="36"/>
      <c r="GND36" s="36"/>
      <c r="GNG36" s="36"/>
      <c r="GNH36" s="36"/>
      <c r="GNK36" s="36"/>
      <c r="GNL36" s="36"/>
      <c r="GNO36" s="36"/>
      <c r="GNP36" s="36"/>
      <c r="GNS36" s="36"/>
      <c r="GNT36" s="36"/>
      <c r="GNW36" s="36"/>
      <c r="GNX36" s="36"/>
      <c r="GOA36" s="36"/>
      <c r="GOB36" s="36"/>
      <c r="GOE36" s="36"/>
      <c r="GOF36" s="36"/>
      <c r="GOI36" s="36"/>
      <c r="GOJ36" s="36"/>
      <c r="GOM36" s="36"/>
      <c r="GON36" s="36"/>
      <c r="GOQ36" s="36"/>
      <c r="GOR36" s="36"/>
      <c r="GOU36" s="36"/>
      <c r="GOV36" s="36"/>
      <c r="GOY36" s="36"/>
      <c r="GOZ36" s="36"/>
      <c r="GPC36" s="36"/>
      <c r="GPD36" s="36"/>
      <c r="GPG36" s="36"/>
      <c r="GPH36" s="36"/>
      <c r="GPK36" s="36"/>
      <c r="GPL36" s="36"/>
      <c r="GPO36" s="36"/>
      <c r="GPP36" s="36"/>
      <c r="GPS36" s="36"/>
      <c r="GPT36" s="36"/>
      <c r="GPW36" s="36"/>
      <c r="GPX36" s="36"/>
      <c r="GQA36" s="36"/>
      <c r="GQB36" s="36"/>
      <c r="GQE36" s="36"/>
      <c r="GQF36" s="36"/>
      <c r="GQI36" s="36"/>
      <c r="GQJ36" s="36"/>
      <c r="GQM36" s="36"/>
      <c r="GQN36" s="36"/>
      <c r="GQQ36" s="36"/>
      <c r="GQR36" s="36"/>
      <c r="GQU36" s="36"/>
      <c r="GQV36" s="36"/>
      <c r="GQY36" s="36"/>
      <c r="GQZ36" s="36"/>
      <c r="GRC36" s="36"/>
      <c r="GRD36" s="36"/>
      <c r="GRG36" s="36"/>
      <c r="GRH36" s="36"/>
      <c r="GRK36" s="36"/>
      <c r="GRL36" s="36"/>
      <c r="GRO36" s="36"/>
      <c r="GRP36" s="36"/>
      <c r="GRS36" s="36"/>
      <c r="GRT36" s="36"/>
      <c r="GRW36" s="36"/>
      <c r="GRX36" s="36"/>
      <c r="GSA36" s="36"/>
      <c r="GSB36" s="36"/>
      <c r="GSE36" s="36"/>
      <c r="GSF36" s="36"/>
      <c r="GSI36" s="36"/>
      <c r="GSJ36" s="36"/>
      <c r="GSM36" s="36"/>
      <c r="GSN36" s="36"/>
      <c r="GSQ36" s="36"/>
      <c r="GSR36" s="36"/>
      <c r="GSU36" s="36"/>
      <c r="GSV36" s="36"/>
      <c r="GSY36" s="36"/>
      <c r="GSZ36" s="36"/>
      <c r="GTC36" s="36"/>
      <c r="GTD36" s="36"/>
      <c r="GTG36" s="36"/>
      <c r="GTH36" s="36"/>
      <c r="GTK36" s="36"/>
      <c r="GTL36" s="36"/>
      <c r="GTO36" s="36"/>
      <c r="GTP36" s="36"/>
      <c r="GTS36" s="36"/>
      <c r="GTT36" s="36"/>
      <c r="GTW36" s="36"/>
      <c r="GTX36" s="36"/>
      <c r="GUA36" s="36"/>
      <c r="GUB36" s="36"/>
      <c r="GUE36" s="36"/>
      <c r="GUF36" s="36"/>
      <c r="GUI36" s="36"/>
      <c r="GUJ36" s="36"/>
      <c r="GUM36" s="36"/>
      <c r="GUN36" s="36"/>
      <c r="GUQ36" s="36"/>
      <c r="GUR36" s="36"/>
      <c r="GUU36" s="36"/>
      <c r="GUV36" s="36"/>
      <c r="GUY36" s="36"/>
      <c r="GUZ36" s="36"/>
      <c r="GVC36" s="36"/>
      <c r="GVD36" s="36"/>
      <c r="GVG36" s="36"/>
      <c r="GVH36" s="36"/>
      <c r="GVK36" s="36"/>
      <c r="GVL36" s="36"/>
      <c r="GVO36" s="36"/>
      <c r="GVP36" s="36"/>
      <c r="GVS36" s="36"/>
      <c r="GVT36" s="36"/>
      <c r="GVW36" s="36"/>
      <c r="GVX36" s="36"/>
      <c r="GWA36" s="36"/>
      <c r="GWB36" s="36"/>
      <c r="GWE36" s="36"/>
      <c r="GWF36" s="36"/>
      <c r="GWI36" s="36"/>
      <c r="GWJ36" s="36"/>
      <c r="GWM36" s="36"/>
      <c r="GWN36" s="36"/>
      <c r="GWQ36" s="36"/>
      <c r="GWR36" s="36"/>
      <c r="GWU36" s="36"/>
      <c r="GWV36" s="36"/>
      <c r="GWY36" s="36"/>
      <c r="GWZ36" s="36"/>
      <c r="GXC36" s="36"/>
      <c r="GXD36" s="36"/>
      <c r="GXG36" s="36"/>
      <c r="GXH36" s="36"/>
      <c r="GXK36" s="36"/>
      <c r="GXL36" s="36"/>
      <c r="GXO36" s="36"/>
      <c r="GXP36" s="36"/>
      <c r="GXS36" s="36"/>
      <c r="GXT36" s="36"/>
      <c r="GXW36" s="36"/>
      <c r="GXX36" s="36"/>
      <c r="GYA36" s="36"/>
      <c r="GYB36" s="36"/>
      <c r="GYE36" s="36"/>
      <c r="GYF36" s="36"/>
      <c r="GYI36" s="36"/>
      <c r="GYJ36" s="36"/>
      <c r="GYM36" s="36"/>
      <c r="GYN36" s="36"/>
      <c r="GYQ36" s="36"/>
      <c r="GYR36" s="36"/>
      <c r="GYU36" s="36"/>
      <c r="GYV36" s="36"/>
      <c r="GYY36" s="36"/>
      <c r="GYZ36" s="36"/>
      <c r="GZC36" s="36"/>
      <c r="GZD36" s="36"/>
      <c r="GZG36" s="36"/>
      <c r="GZH36" s="36"/>
      <c r="GZK36" s="36"/>
      <c r="GZL36" s="36"/>
      <c r="GZO36" s="36"/>
      <c r="GZP36" s="36"/>
      <c r="GZS36" s="36"/>
      <c r="GZT36" s="36"/>
      <c r="GZW36" s="36"/>
      <c r="GZX36" s="36"/>
      <c r="HAA36" s="36"/>
      <c r="HAB36" s="36"/>
      <c r="HAE36" s="36"/>
      <c r="HAF36" s="36"/>
      <c r="HAI36" s="36"/>
      <c r="HAJ36" s="36"/>
      <c r="HAM36" s="36"/>
      <c r="HAN36" s="36"/>
      <c r="HAQ36" s="36"/>
      <c r="HAR36" s="36"/>
      <c r="HAU36" s="36"/>
      <c r="HAV36" s="36"/>
      <c r="HAY36" s="36"/>
      <c r="HAZ36" s="36"/>
      <c r="HBC36" s="36"/>
      <c r="HBD36" s="36"/>
      <c r="HBG36" s="36"/>
      <c r="HBH36" s="36"/>
      <c r="HBK36" s="36"/>
      <c r="HBL36" s="36"/>
      <c r="HBO36" s="36"/>
      <c r="HBP36" s="36"/>
      <c r="HBS36" s="36"/>
      <c r="HBT36" s="36"/>
      <c r="HBW36" s="36"/>
      <c r="HBX36" s="36"/>
      <c r="HCA36" s="36"/>
      <c r="HCB36" s="36"/>
      <c r="HCE36" s="36"/>
      <c r="HCF36" s="36"/>
      <c r="HCI36" s="36"/>
      <c r="HCJ36" s="36"/>
      <c r="HCM36" s="36"/>
      <c r="HCN36" s="36"/>
      <c r="HCQ36" s="36"/>
      <c r="HCR36" s="36"/>
      <c r="HCU36" s="36"/>
      <c r="HCV36" s="36"/>
      <c r="HCY36" s="36"/>
      <c r="HCZ36" s="36"/>
      <c r="HDC36" s="36"/>
      <c r="HDD36" s="36"/>
      <c r="HDG36" s="36"/>
      <c r="HDH36" s="36"/>
      <c r="HDK36" s="36"/>
      <c r="HDL36" s="36"/>
      <c r="HDO36" s="36"/>
      <c r="HDP36" s="36"/>
      <c r="HDS36" s="36"/>
      <c r="HDT36" s="36"/>
      <c r="HDW36" s="36"/>
      <c r="HDX36" s="36"/>
      <c r="HEA36" s="36"/>
      <c r="HEB36" s="36"/>
      <c r="HEE36" s="36"/>
      <c r="HEF36" s="36"/>
      <c r="HEI36" s="36"/>
      <c r="HEJ36" s="36"/>
      <c r="HEM36" s="36"/>
      <c r="HEN36" s="36"/>
      <c r="HEQ36" s="36"/>
      <c r="HER36" s="36"/>
      <c r="HEU36" s="36"/>
      <c r="HEV36" s="36"/>
      <c r="HEY36" s="36"/>
      <c r="HEZ36" s="36"/>
      <c r="HFC36" s="36"/>
      <c r="HFD36" s="36"/>
      <c r="HFG36" s="36"/>
      <c r="HFH36" s="36"/>
      <c r="HFK36" s="36"/>
      <c r="HFL36" s="36"/>
      <c r="HFO36" s="36"/>
      <c r="HFP36" s="36"/>
      <c r="HFS36" s="36"/>
      <c r="HFT36" s="36"/>
      <c r="HFW36" s="36"/>
      <c r="HFX36" s="36"/>
      <c r="HGA36" s="36"/>
      <c r="HGB36" s="36"/>
      <c r="HGE36" s="36"/>
      <c r="HGF36" s="36"/>
      <c r="HGI36" s="36"/>
      <c r="HGJ36" s="36"/>
      <c r="HGM36" s="36"/>
      <c r="HGN36" s="36"/>
      <c r="HGQ36" s="36"/>
      <c r="HGR36" s="36"/>
      <c r="HGU36" s="36"/>
      <c r="HGV36" s="36"/>
      <c r="HGY36" s="36"/>
      <c r="HGZ36" s="36"/>
      <c r="HHC36" s="36"/>
      <c r="HHD36" s="36"/>
      <c r="HHG36" s="36"/>
      <c r="HHH36" s="36"/>
      <c r="HHK36" s="36"/>
      <c r="HHL36" s="36"/>
      <c r="HHO36" s="36"/>
      <c r="HHP36" s="36"/>
      <c r="HHS36" s="36"/>
      <c r="HHT36" s="36"/>
      <c r="HHW36" s="36"/>
      <c r="HHX36" s="36"/>
      <c r="HIA36" s="36"/>
      <c r="HIB36" s="36"/>
      <c r="HIE36" s="36"/>
      <c r="HIF36" s="36"/>
      <c r="HII36" s="36"/>
      <c r="HIJ36" s="36"/>
      <c r="HIM36" s="36"/>
      <c r="HIN36" s="36"/>
      <c r="HIQ36" s="36"/>
      <c r="HIR36" s="36"/>
      <c r="HIU36" s="36"/>
      <c r="HIV36" s="36"/>
      <c r="HIY36" s="36"/>
      <c r="HIZ36" s="36"/>
      <c r="HJC36" s="36"/>
      <c r="HJD36" s="36"/>
      <c r="HJG36" s="36"/>
      <c r="HJH36" s="36"/>
      <c r="HJK36" s="36"/>
      <c r="HJL36" s="36"/>
      <c r="HJO36" s="36"/>
      <c r="HJP36" s="36"/>
      <c r="HJS36" s="36"/>
      <c r="HJT36" s="36"/>
      <c r="HJW36" s="36"/>
      <c r="HJX36" s="36"/>
      <c r="HKA36" s="36"/>
      <c r="HKB36" s="36"/>
      <c r="HKE36" s="36"/>
      <c r="HKF36" s="36"/>
      <c r="HKI36" s="36"/>
      <c r="HKJ36" s="36"/>
      <c r="HKM36" s="36"/>
      <c r="HKN36" s="36"/>
      <c r="HKQ36" s="36"/>
      <c r="HKR36" s="36"/>
      <c r="HKU36" s="36"/>
      <c r="HKV36" s="36"/>
      <c r="HKY36" s="36"/>
      <c r="HKZ36" s="36"/>
      <c r="HLC36" s="36"/>
      <c r="HLD36" s="36"/>
      <c r="HLG36" s="36"/>
      <c r="HLH36" s="36"/>
      <c r="HLK36" s="36"/>
      <c r="HLL36" s="36"/>
      <c r="HLO36" s="36"/>
      <c r="HLP36" s="36"/>
      <c r="HLS36" s="36"/>
      <c r="HLT36" s="36"/>
      <c r="HLW36" s="36"/>
      <c r="HLX36" s="36"/>
      <c r="HMA36" s="36"/>
      <c r="HMB36" s="36"/>
      <c r="HME36" s="36"/>
      <c r="HMF36" s="36"/>
      <c r="HMI36" s="36"/>
      <c r="HMJ36" s="36"/>
      <c r="HMM36" s="36"/>
      <c r="HMN36" s="36"/>
      <c r="HMQ36" s="36"/>
      <c r="HMR36" s="36"/>
      <c r="HMU36" s="36"/>
      <c r="HMV36" s="36"/>
      <c r="HMY36" s="36"/>
      <c r="HMZ36" s="36"/>
      <c r="HNC36" s="36"/>
      <c r="HND36" s="36"/>
      <c r="HNG36" s="36"/>
      <c r="HNH36" s="36"/>
      <c r="HNK36" s="36"/>
      <c r="HNL36" s="36"/>
      <c r="HNO36" s="36"/>
      <c r="HNP36" s="36"/>
      <c r="HNS36" s="36"/>
      <c r="HNT36" s="36"/>
      <c r="HNW36" s="36"/>
      <c r="HNX36" s="36"/>
      <c r="HOA36" s="36"/>
      <c r="HOB36" s="36"/>
      <c r="HOE36" s="36"/>
      <c r="HOF36" s="36"/>
      <c r="HOI36" s="36"/>
      <c r="HOJ36" s="36"/>
      <c r="HOM36" s="36"/>
      <c r="HON36" s="36"/>
      <c r="HOQ36" s="36"/>
      <c r="HOR36" s="36"/>
      <c r="HOU36" s="36"/>
      <c r="HOV36" s="36"/>
      <c r="HOY36" s="36"/>
      <c r="HOZ36" s="36"/>
      <c r="HPC36" s="36"/>
      <c r="HPD36" s="36"/>
      <c r="HPG36" s="36"/>
      <c r="HPH36" s="36"/>
      <c r="HPK36" s="36"/>
      <c r="HPL36" s="36"/>
      <c r="HPO36" s="36"/>
      <c r="HPP36" s="36"/>
      <c r="HPS36" s="36"/>
      <c r="HPT36" s="36"/>
      <c r="HPW36" s="36"/>
      <c r="HPX36" s="36"/>
      <c r="HQA36" s="36"/>
      <c r="HQB36" s="36"/>
      <c r="HQE36" s="36"/>
      <c r="HQF36" s="36"/>
      <c r="HQI36" s="36"/>
      <c r="HQJ36" s="36"/>
      <c r="HQM36" s="36"/>
      <c r="HQN36" s="36"/>
      <c r="HQQ36" s="36"/>
      <c r="HQR36" s="36"/>
      <c r="HQU36" s="36"/>
      <c r="HQV36" s="36"/>
      <c r="HQY36" s="36"/>
      <c r="HQZ36" s="36"/>
      <c r="HRC36" s="36"/>
      <c r="HRD36" s="36"/>
      <c r="HRG36" s="36"/>
      <c r="HRH36" s="36"/>
      <c r="HRK36" s="36"/>
      <c r="HRL36" s="36"/>
      <c r="HRO36" s="36"/>
      <c r="HRP36" s="36"/>
      <c r="HRS36" s="36"/>
      <c r="HRT36" s="36"/>
      <c r="HRW36" s="36"/>
      <c r="HRX36" s="36"/>
      <c r="HSA36" s="36"/>
      <c r="HSB36" s="36"/>
      <c r="HSE36" s="36"/>
      <c r="HSF36" s="36"/>
      <c r="HSI36" s="36"/>
      <c r="HSJ36" s="36"/>
      <c r="HSM36" s="36"/>
      <c r="HSN36" s="36"/>
      <c r="HSQ36" s="36"/>
      <c r="HSR36" s="36"/>
      <c r="HSU36" s="36"/>
      <c r="HSV36" s="36"/>
      <c r="HSY36" s="36"/>
      <c r="HSZ36" s="36"/>
      <c r="HTC36" s="36"/>
      <c r="HTD36" s="36"/>
      <c r="HTG36" s="36"/>
      <c r="HTH36" s="36"/>
      <c r="HTK36" s="36"/>
      <c r="HTL36" s="36"/>
      <c r="HTO36" s="36"/>
      <c r="HTP36" s="36"/>
      <c r="HTS36" s="36"/>
      <c r="HTT36" s="36"/>
      <c r="HTW36" s="36"/>
      <c r="HTX36" s="36"/>
      <c r="HUA36" s="36"/>
      <c r="HUB36" s="36"/>
      <c r="HUE36" s="36"/>
      <c r="HUF36" s="36"/>
      <c r="HUI36" s="36"/>
      <c r="HUJ36" s="36"/>
      <c r="HUM36" s="36"/>
      <c r="HUN36" s="36"/>
      <c r="HUQ36" s="36"/>
      <c r="HUR36" s="36"/>
      <c r="HUU36" s="36"/>
      <c r="HUV36" s="36"/>
      <c r="HUY36" s="36"/>
      <c r="HUZ36" s="36"/>
      <c r="HVC36" s="36"/>
      <c r="HVD36" s="36"/>
      <c r="HVG36" s="36"/>
      <c r="HVH36" s="36"/>
      <c r="HVK36" s="36"/>
      <c r="HVL36" s="36"/>
      <c r="HVO36" s="36"/>
      <c r="HVP36" s="36"/>
      <c r="HVS36" s="36"/>
      <c r="HVT36" s="36"/>
      <c r="HVW36" s="36"/>
      <c r="HVX36" s="36"/>
      <c r="HWA36" s="36"/>
      <c r="HWB36" s="36"/>
      <c r="HWE36" s="36"/>
      <c r="HWF36" s="36"/>
      <c r="HWI36" s="36"/>
      <c r="HWJ36" s="36"/>
      <c r="HWM36" s="36"/>
      <c r="HWN36" s="36"/>
      <c r="HWQ36" s="36"/>
      <c r="HWR36" s="36"/>
      <c r="HWU36" s="36"/>
      <c r="HWV36" s="36"/>
      <c r="HWY36" s="36"/>
      <c r="HWZ36" s="36"/>
      <c r="HXC36" s="36"/>
      <c r="HXD36" s="36"/>
      <c r="HXG36" s="36"/>
      <c r="HXH36" s="36"/>
      <c r="HXK36" s="36"/>
      <c r="HXL36" s="36"/>
      <c r="HXO36" s="36"/>
      <c r="HXP36" s="36"/>
      <c r="HXS36" s="36"/>
      <c r="HXT36" s="36"/>
      <c r="HXW36" s="36"/>
      <c r="HXX36" s="36"/>
      <c r="HYA36" s="36"/>
      <c r="HYB36" s="36"/>
      <c r="HYE36" s="36"/>
      <c r="HYF36" s="36"/>
      <c r="HYI36" s="36"/>
      <c r="HYJ36" s="36"/>
      <c r="HYM36" s="36"/>
      <c r="HYN36" s="36"/>
      <c r="HYQ36" s="36"/>
      <c r="HYR36" s="36"/>
      <c r="HYU36" s="36"/>
      <c r="HYV36" s="36"/>
      <c r="HYY36" s="36"/>
      <c r="HYZ36" s="36"/>
      <c r="HZC36" s="36"/>
      <c r="HZD36" s="36"/>
      <c r="HZG36" s="36"/>
      <c r="HZH36" s="36"/>
      <c r="HZK36" s="36"/>
      <c r="HZL36" s="36"/>
      <c r="HZO36" s="36"/>
      <c r="HZP36" s="36"/>
      <c r="HZS36" s="36"/>
      <c r="HZT36" s="36"/>
      <c r="HZW36" s="36"/>
      <c r="HZX36" s="36"/>
      <c r="IAA36" s="36"/>
      <c r="IAB36" s="36"/>
      <c r="IAE36" s="36"/>
      <c r="IAF36" s="36"/>
      <c r="IAI36" s="36"/>
      <c r="IAJ36" s="36"/>
      <c r="IAM36" s="36"/>
      <c r="IAN36" s="36"/>
      <c r="IAQ36" s="36"/>
      <c r="IAR36" s="36"/>
      <c r="IAU36" s="36"/>
      <c r="IAV36" s="36"/>
      <c r="IAY36" s="36"/>
      <c r="IAZ36" s="36"/>
      <c r="IBC36" s="36"/>
      <c r="IBD36" s="36"/>
      <c r="IBG36" s="36"/>
      <c r="IBH36" s="36"/>
      <c r="IBK36" s="36"/>
      <c r="IBL36" s="36"/>
      <c r="IBO36" s="36"/>
      <c r="IBP36" s="36"/>
      <c r="IBS36" s="36"/>
      <c r="IBT36" s="36"/>
      <c r="IBW36" s="36"/>
      <c r="IBX36" s="36"/>
      <c r="ICA36" s="36"/>
      <c r="ICB36" s="36"/>
      <c r="ICE36" s="36"/>
      <c r="ICF36" s="36"/>
      <c r="ICI36" s="36"/>
      <c r="ICJ36" s="36"/>
      <c r="ICM36" s="36"/>
      <c r="ICN36" s="36"/>
      <c r="ICQ36" s="36"/>
      <c r="ICR36" s="36"/>
      <c r="ICU36" s="36"/>
      <c r="ICV36" s="36"/>
      <c r="ICY36" s="36"/>
      <c r="ICZ36" s="36"/>
      <c r="IDC36" s="36"/>
      <c r="IDD36" s="36"/>
      <c r="IDG36" s="36"/>
      <c r="IDH36" s="36"/>
      <c r="IDK36" s="36"/>
      <c r="IDL36" s="36"/>
      <c r="IDO36" s="36"/>
      <c r="IDP36" s="36"/>
      <c r="IDS36" s="36"/>
      <c r="IDT36" s="36"/>
      <c r="IDW36" s="36"/>
      <c r="IDX36" s="36"/>
      <c r="IEA36" s="36"/>
      <c r="IEB36" s="36"/>
      <c r="IEE36" s="36"/>
      <c r="IEF36" s="36"/>
      <c r="IEI36" s="36"/>
      <c r="IEJ36" s="36"/>
      <c r="IEM36" s="36"/>
      <c r="IEN36" s="36"/>
      <c r="IEQ36" s="36"/>
      <c r="IER36" s="36"/>
      <c r="IEU36" s="36"/>
      <c r="IEV36" s="36"/>
      <c r="IEY36" s="36"/>
      <c r="IEZ36" s="36"/>
      <c r="IFC36" s="36"/>
      <c r="IFD36" s="36"/>
      <c r="IFG36" s="36"/>
      <c r="IFH36" s="36"/>
      <c r="IFK36" s="36"/>
      <c r="IFL36" s="36"/>
      <c r="IFO36" s="36"/>
      <c r="IFP36" s="36"/>
      <c r="IFS36" s="36"/>
      <c r="IFT36" s="36"/>
      <c r="IFW36" s="36"/>
      <c r="IFX36" s="36"/>
      <c r="IGA36" s="36"/>
      <c r="IGB36" s="36"/>
      <c r="IGE36" s="36"/>
      <c r="IGF36" s="36"/>
      <c r="IGI36" s="36"/>
      <c r="IGJ36" s="36"/>
      <c r="IGM36" s="36"/>
      <c r="IGN36" s="36"/>
      <c r="IGQ36" s="36"/>
      <c r="IGR36" s="36"/>
      <c r="IGU36" s="36"/>
      <c r="IGV36" s="36"/>
      <c r="IGY36" s="36"/>
      <c r="IGZ36" s="36"/>
      <c r="IHC36" s="36"/>
      <c r="IHD36" s="36"/>
      <c r="IHG36" s="36"/>
      <c r="IHH36" s="36"/>
      <c r="IHK36" s="36"/>
      <c r="IHL36" s="36"/>
      <c r="IHO36" s="36"/>
      <c r="IHP36" s="36"/>
      <c r="IHS36" s="36"/>
      <c r="IHT36" s="36"/>
      <c r="IHW36" s="36"/>
      <c r="IHX36" s="36"/>
      <c r="IIA36" s="36"/>
      <c r="IIB36" s="36"/>
      <c r="IIE36" s="36"/>
      <c r="IIF36" s="36"/>
      <c r="III36" s="36"/>
      <c r="IIJ36" s="36"/>
      <c r="IIM36" s="36"/>
      <c r="IIN36" s="36"/>
      <c r="IIQ36" s="36"/>
      <c r="IIR36" s="36"/>
      <c r="IIU36" s="36"/>
      <c r="IIV36" s="36"/>
      <c r="IIY36" s="36"/>
      <c r="IIZ36" s="36"/>
      <c r="IJC36" s="36"/>
      <c r="IJD36" s="36"/>
      <c r="IJG36" s="36"/>
      <c r="IJH36" s="36"/>
      <c r="IJK36" s="36"/>
      <c r="IJL36" s="36"/>
      <c r="IJO36" s="36"/>
      <c r="IJP36" s="36"/>
      <c r="IJS36" s="36"/>
      <c r="IJT36" s="36"/>
      <c r="IJW36" s="36"/>
      <c r="IJX36" s="36"/>
      <c r="IKA36" s="36"/>
      <c r="IKB36" s="36"/>
      <c r="IKE36" s="36"/>
      <c r="IKF36" s="36"/>
      <c r="IKI36" s="36"/>
      <c r="IKJ36" s="36"/>
      <c r="IKM36" s="36"/>
      <c r="IKN36" s="36"/>
      <c r="IKQ36" s="36"/>
      <c r="IKR36" s="36"/>
      <c r="IKU36" s="36"/>
      <c r="IKV36" s="36"/>
      <c r="IKY36" s="36"/>
      <c r="IKZ36" s="36"/>
      <c r="ILC36" s="36"/>
      <c r="ILD36" s="36"/>
      <c r="ILG36" s="36"/>
      <c r="ILH36" s="36"/>
      <c r="ILK36" s="36"/>
      <c r="ILL36" s="36"/>
      <c r="ILO36" s="36"/>
      <c r="ILP36" s="36"/>
      <c r="ILS36" s="36"/>
      <c r="ILT36" s="36"/>
      <c r="ILW36" s="36"/>
      <c r="ILX36" s="36"/>
      <c r="IMA36" s="36"/>
      <c r="IMB36" s="36"/>
      <c r="IME36" s="36"/>
      <c r="IMF36" s="36"/>
      <c r="IMI36" s="36"/>
      <c r="IMJ36" s="36"/>
      <c r="IMM36" s="36"/>
      <c r="IMN36" s="36"/>
      <c r="IMQ36" s="36"/>
      <c r="IMR36" s="36"/>
      <c r="IMU36" s="36"/>
      <c r="IMV36" s="36"/>
      <c r="IMY36" s="36"/>
      <c r="IMZ36" s="36"/>
      <c r="INC36" s="36"/>
      <c r="IND36" s="36"/>
      <c r="ING36" s="36"/>
      <c r="INH36" s="36"/>
      <c r="INK36" s="36"/>
      <c r="INL36" s="36"/>
      <c r="INO36" s="36"/>
      <c r="INP36" s="36"/>
      <c r="INS36" s="36"/>
      <c r="INT36" s="36"/>
      <c r="INW36" s="36"/>
      <c r="INX36" s="36"/>
      <c r="IOA36" s="36"/>
      <c r="IOB36" s="36"/>
      <c r="IOE36" s="36"/>
      <c r="IOF36" s="36"/>
      <c r="IOI36" s="36"/>
      <c r="IOJ36" s="36"/>
      <c r="IOM36" s="36"/>
      <c r="ION36" s="36"/>
      <c r="IOQ36" s="36"/>
      <c r="IOR36" s="36"/>
      <c r="IOU36" s="36"/>
      <c r="IOV36" s="36"/>
      <c r="IOY36" s="36"/>
      <c r="IOZ36" s="36"/>
      <c r="IPC36" s="36"/>
      <c r="IPD36" s="36"/>
      <c r="IPG36" s="36"/>
      <c r="IPH36" s="36"/>
      <c r="IPK36" s="36"/>
      <c r="IPL36" s="36"/>
      <c r="IPO36" s="36"/>
      <c r="IPP36" s="36"/>
      <c r="IPS36" s="36"/>
      <c r="IPT36" s="36"/>
      <c r="IPW36" s="36"/>
      <c r="IPX36" s="36"/>
      <c r="IQA36" s="36"/>
      <c r="IQB36" s="36"/>
      <c r="IQE36" s="36"/>
      <c r="IQF36" s="36"/>
      <c r="IQI36" s="36"/>
      <c r="IQJ36" s="36"/>
      <c r="IQM36" s="36"/>
      <c r="IQN36" s="36"/>
      <c r="IQQ36" s="36"/>
      <c r="IQR36" s="36"/>
      <c r="IQU36" s="36"/>
      <c r="IQV36" s="36"/>
      <c r="IQY36" s="36"/>
      <c r="IQZ36" s="36"/>
      <c r="IRC36" s="36"/>
      <c r="IRD36" s="36"/>
      <c r="IRG36" s="36"/>
      <c r="IRH36" s="36"/>
      <c r="IRK36" s="36"/>
      <c r="IRL36" s="36"/>
      <c r="IRO36" s="36"/>
      <c r="IRP36" s="36"/>
      <c r="IRS36" s="36"/>
      <c r="IRT36" s="36"/>
      <c r="IRW36" s="36"/>
      <c r="IRX36" s="36"/>
      <c r="ISA36" s="36"/>
      <c r="ISB36" s="36"/>
      <c r="ISE36" s="36"/>
      <c r="ISF36" s="36"/>
      <c r="ISI36" s="36"/>
      <c r="ISJ36" s="36"/>
      <c r="ISM36" s="36"/>
      <c r="ISN36" s="36"/>
      <c r="ISQ36" s="36"/>
      <c r="ISR36" s="36"/>
      <c r="ISU36" s="36"/>
      <c r="ISV36" s="36"/>
      <c r="ISY36" s="36"/>
      <c r="ISZ36" s="36"/>
      <c r="ITC36" s="36"/>
      <c r="ITD36" s="36"/>
      <c r="ITG36" s="36"/>
      <c r="ITH36" s="36"/>
      <c r="ITK36" s="36"/>
      <c r="ITL36" s="36"/>
      <c r="ITO36" s="36"/>
      <c r="ITP36" s="36"/>
      <c r="ITS36" s="36"/>
      <c r="ITT36" s="36"/>
      <c r="ITW36" s="36"/>
      <c r="ITX36" s="36"/>
      <c r="IUA36" s="36"/>
      <c r="IUB36" s="36"/>
      <c r="IUE36" s="36"/>
      <c r="IUF36" s="36"/>
      <c r="IUI36" s="36"/>
      <c r="IUJ36" s="36"/>
      <c r="IUM36" s="36"/>
      <c r="IUN36" s="36"/>
      <c r="IUQ36" s="36"/>
      <c r="IUR36" s="36"/>
      <c r="IUU36" s="36"/>
      <c r="IUV36" s="36"/>
      <c r="IUY36" s="36"/>
      <c r="IUZ36" s="36"/>
      <c r="IVC36" s="36"/>
      <c r="IVD36" s="36"/>
      <c r="IVG36" s="36"/>
      <c r="IVH36" s="36"/>
      <c r="IVK36" s="36"/>
      <c r="IVL36" s="36"/>
      <c r="IVO36" s="36"/>
      <c r="IVP36" s="36"/>
      <c r="IVS36" s="36"/>
      <c r="IVT36" s="36"/>
      <c r="IVW36" s="36"/>
      <c r="IVX36" s="36"/>
      <c r="IWA36" s="36"/>
      <c r="IWB36" s="36"/>
      <c r="IWE36" s="36"/>
      <c r="IWF36" s="36"/>
      <c r="IWI36" s="36"/>
      <c r="IWJ36" s="36"/>
      <c r="IWM36" s="36"/>
      <c r="IWN36" s="36"/>
      <c r="IWQ36" s="36"/>
      <c r="IWR36" s="36"/>
      <c r="IWU36" s="36"/>
      <c r="IWV36" s="36"/>
      <c r="IWY36" s="36"/>
      <c r="IWZ36" s="36"/>
      <c r="IXC36" s="36"/>
      <c r="IXD36" s="36"/>
      <c r="IXG36" s="36"/>
      <c r="IXH36" s="36"/>
      <c r="IXK36" s="36"/>
      <c r="IXL36" s="36"/>
      <c r="IXO36" s="36"/>
      <c r="IXP36" s="36"/>
      <c r="IXS36" s="36"/>
      <c r="IXT36" s="36"/>
      <c r="IXW36" s="36"/>
      <c r="IXX36" s="36"/>
      <c r="IYA36" s="36"/>
      <c r="IYB36" s="36"/>
      <c r="IYE36" s="36"/>
      <c r="IYF36" s="36"/>
      <c r="IYI36" s="36"/>
      <c r="IYJ36" s="36"/>
      <c r="IYM36" s="36"/>
      <c r="IYN36" s="36"/>
      <c r="IYQ36" s="36"/>
      <c r="IYR36" s="36"/>
      <c r="IYU36" s="36"/>
      <c r="IYV36" s="36"/>
      <c r="IYY36" s="36"/>
      <c r="IYZ36" s="36"/>
      <c r="IZC36" s="36"/>
      <c r="IZD36" s="36"/>
      <c r="IZG36" s="36"/>
      <c r="IZH36" s="36"/>
      <c r="IZK36" s="36"/>
      <c r="IZL36" s="36"/>
      <c r="IZO36" s="36"/>
      <c r="IZP36" s="36"/>
      <c r="IZS36" s="36"/>
      <c r="IZT36" s="36"/>
      <c r="IZW36" s="36"/>
      <c r="IZX36" s="36"/>
      <c r="JAA36" s="36"/>
      <c r="JAB36" s="36"/>
      <c r="JAE36" s="36"/>
      <c r="JAF36" s="36"/>
      <c r="JAI36" s="36"/>
      <c r="JAJ36" s="36"/>
      <c r="JAM36" s="36"/>
      <c r="JAN36" s="36"/>
      <c r="JAQ36" s="36"/>
      <c r="JAR36" s="36"/>
      <c r="JAU36" s="36"/>
      <c r="JAV36" s="36"/>
      <c r="JAY36" s="36"/>
      <c r="JAZ36" s="36"/>
      <c r="JBC36" s="36"/>
      <c r="JBD36" s="36"/>
      <c r="JBG36" s="36"/>
      <c r="JBH36" s="36"/>
      <c r="JBK36" s="36"/>
      <c r="JBL36" s="36"/>
      <c r="JBO36" s="36"/>
      <c r="JBP36" s="36"/>
      <c r="JBS36" s="36"/>
      <c r="JBT36" s="36"/>
      <c r="JBW36" s="36"/>
      <c r="JBX36" s="36"/>
      <c r="JCA36" s="36"/>
      <c r="JCB36" s="36"/>
      <c r="JCE36" s="36"/>
      <c r="JCF36" s="36"/>
      <c r="JCI36" s="36"/>
      <c r="JCJ36" s="36"/>
      <c r="JCM36" s="36"/>
      <c r="JCN36" s="36"/>
      <c r="JCQ36" s="36"/>
      <c r="JCR36" s="36"/>
      <c r="JCU36" s="36"/>
      <c r="JCV36" s="36"/>
      <c r="JCY36" s="36"/>
      <c r="JCZ36" s="36"/>
      <c r="JDC36" s="36"/>
      <c r="JDD36" s="36"/>
      <c r="JDG36" s="36"/>
      <c r="JDH36" s="36"/>
      <c r="JDK36" s="36"/>
      <c r="JDL36" s="36"/>
      <c r="JDO36" s="36"/>
      <c r="JDP36" s="36"/>
      <c r="JDS36" s="36"/>
      <c r="JDT36" s="36"/>
      <c r="JDW36" s="36"/>
      <c r="JDX36" s="36"/>
      <c r="JEA36" s="36"/>
      <c r="JEB36" s="36"/>
      <c r="JEE36" s="36"/>
      <c r="JEF36" s="36"/>
      <c r="JEI36" s="36"/>
      <c r="JEJ36" s="36"/>
      <c r="JEM36" s="36"/>
      <c r="JEN36" s="36"/>
      <c r="JEQ36" s="36"/>
      <c r="JER36" s="36"/>
      <c r="JEU36" s="36"/>
      <c r="JEV36" s="36"/>
      <c r="JEY36" s="36"/>
      <c r="JEZ36" s="36"/>
      <c r="JFC36" s="36"/>
      <c r="JFD36" s="36"/>
      <c r="JFG36" s="36"/>
      <c r="JFH36" s="36"/>
      <c r="JFK36" s="36"/>
      <c r="JFL36" s="36"/>
      <c r="JFO36" s="36"/>
      <c r="JFP36" s="36"/>
      <c r="JFS36" s="36"/>
      <c r="JFT36" s="36"/>
      <c r="JFW36" s="36"/>
      <c r="JFX36" s="36"/>
      <c r="JGA36" s="36"/>
      <c r="JGB36" s="36"/>
      <c r="JGE36" s="36"/>
      <c r="JGF36" s="36"/>
      <c r="JGI36" s="36"/>
      <c r="JGJ36" s="36"/>
      <c r="JGM36" s="36"/>
      <c r="JGN36" s="36"/>
      <c r="JGQ36" s="36"/>
      <c r="JGR36" s="36"/>
      <c r="JGU36" s="36"/>
      <c r="JGV36" s="36"/>
      <c r="JGY36" s="36"/>
      <c r="JGZ36" s="36"/>
      <c r="JHC36" s="36"/>
      <c r="JHD36" s="36"/>
      <c r="JHG36" s="36"/>
      <c r="JHH36" s="36"/>
      <c r="JHK36" s="36"/>
      <c r="JHL36" s="36"/>
      <c r="JHO36" s="36"/>
      <c r="JHP36" s="36"/>
      <c r="JHS36" s="36"/>
      <c r="JHT36" s="36"/>
      <c r="JHW36" s="36"/>
      <c r="JHX36" s="36"/>
      <c r="JIA36" s="36"/>
      <c r="JIB36" s="36"/>
      <c r="JIE36" s="36"/>
      <c r="JIF36" s="36"/>
      <c r="JII36" s="36"/>
      <c r="JIJ36" s="36"/>
      <c r="JIM36" s="36"/>
      <c r="JIN36" s="36"/>
      <c r="JIQ36" s="36"/>
      <c r="JIR36" s="36"/>
      <c r="JIU36" s="36"/>
      <c r="JIV36" s="36"/>
      <c r="JIY36" s="36"/>
      <c r="JIZ36" s="36"/>
      <c r="JJC36" s="36"/>
      <c r="JJD36" s="36"/>
      <c r="JJG36" s="36"/>
      <c r="JJH36" s="36"/>
      <c r="JJK36" s="36"/>
      <c r="JJL36" s="36"/>
      <c r="JJO36" s="36"/>
      <c r="JJP36" s="36"/>
      <c r="JJS36" s="36"/>
      <c r="JJT36" s="36"/>
      <c r="JJW36" s="36"/>
      <c r="JJX36" s="36"/>
      <c r="JKA36" s="36"/>
      <c r="JKB36" s="36"/>
      <c r="JKE36" s="36"/>
      <c r="JKF36" s="36"/>
      <c r="JKI36" s="36"/>
      <c r="JKJ36" s="36"/>
      <c r="JKM36" s="36"/>
      <c r="JKN36" s="36"/>
      <c r="JKQ36" s="36"/>
      <c r="JKR36" s="36"/>
      <c r="JKU36" s="36"/>
      <c r="JKV36" s="36"/>
      <c r="JKY36" s="36"/>
      <c r="JKZ36" s="36"/>
      <c r="JLC36" s="36"/>
      <c r="JLD36" s="36"/>
      <c r="JLG36" s="36"/>
      <c r="JLH36" s="36"/>
      <c r="JLK36" s="36"/>
      <c r="JLL36" s="36"/>
      <c r="JLO36" s="36"/>
      <c r="JLP36" s="36"/>
      <c r="JLS36" s="36"/>
      <c r="JLT36" s="36"/>
      <c r="JLW36" s="36"/>
      <c r="JLX36" s="36"/>
      <c r="JMA36" s="36"/>
      <c r="JMB36" s="36"/>
      <c r="JME36" s="36"/>
      <c r="JMF36" s="36"/>
      <c r="JMI36" s="36"/>
      <c r="JMJ36" s="36"/>
      <c r="JMM36" s="36"/>
      <c r="JMN36" s="36"/>
      <c r="JMQ36" s="36"/>
      <c r="JMR36" s="36"/>
      <c r="JMU36" s="36"/>
      <c r="JMV36" s="36"/>
      <c r="JMY36" s="36"/>
      <c r="JMZ36" s="36"/>
      <c r="JNC36" s="36"/>
      <c r="JND36" s="36"/>
      <c r="JNG36" s="36"/>
      <c r="JNH36" s="36"/>
      <c r="JNK36" s="36"/>
      <c r="JNL36" s="36"/>
      <c r="JNO36" s="36"/>
      <c r="JNP36" s="36"/>
      <c r="JNS36" s="36"/>
      <c r="JNT36" s="36"/>
      <c r="JNW36" s="36"/>
      <c r="JNX36" s="36"/>
      <c r="JOA36" s="36"/>
      <c r="JOB36" s="36"/>
      <c r="JOE36" s="36"/>
      <c r="JOF36" s="36"/>
      <c r="JOI36" s="36"/>
      <c r="JOJ36" s="36"/>
      <c r="JOM36" s="36"/>
      <c r="JON36" s="36"/>
      <c r="JOQ36" s="36"/>
      <c r="JOR36" s="36"/>
      <c r="JOU36" s="36"/>
      <c r="JOV36" s="36"/>
      <c r="JOY36" s="36"/>
      <c r="JOZ36" s="36"/>
      <c r="JPC36" s="36"/>
      <c r="JPD36" s="36"/>
      <c r="JPG36" s="36"/>
      <c r="JPH36" s="36"/>
      <c r="JPK36" s="36"/>
      <c r="JPL36" s="36"/>
      <c r="JPO36" s="36"/>
      <c r="JPP36" s="36"/>
      <c r="JPS36" s="36"/>
      <c r="JPT36" s="36"/>
      <c r="JPW36" s="36"/>
      <c r="JPX36" s="36"/>
      <c r="JQA36" s="36"/>
      <c r="JQB36" s="36"/>
      <c r="JQE36" s="36"/>
      <c r="JQF36" s="36"/>
      <c r="JQI36" s="36"/>
      <c r="JQJ36" s="36"/>
      <c r="JQM36" s="36"/>
      <c r="JQN36" s="36"/>
      <c r="JQQ36" s="36"/>
      <c r="JQR36" s="36"/>
      <c r="JQU36" s="36"/>
      <c r="JQV36" s="36"/>
      <c r="JQY36" s="36"/>
      <c r="JQZ36" s="36"/>
      <c r="JRC36" s="36"/>
      <c r="JRD36" s="36"/>
      <c r="JRG36" s="36"/>
      <c r="JRH36" s="36"/>
      <c r="JRK36" s="36"/>
      <c r="JRL36" s="36"/>
      <c r="JRO36" s="36"/>
      <c r="JRP36" s="36"/>
      <c r="JRS36" s="36"/>
      <c r="JRT36" s="36"/>
      <c r="JRW36" s="36"/>
      <c r="JRX36" s="36"/>
      <c r="JSA36" s="36"/>
      <c r="JSB36" s="36"/>
      <c r="JSE36" s="36"/>
      <c r="JSF36" s="36"/>
      <c r="JSI36" s="36"/>
      <c r="JSJ36" s="36"/>
      <c r="JSM36" s="36"/>
      <c r="JSN36" s="36"/>
      <c r="JSQ36" s="36"/>
      <c r="JSR36" s="36"/>
      <c r="JSU36" s="36"/>
      <c r="JSV36" s="36"/>
      <c r="JSY36" s="36"/>
      <c r="JSZ36" s="36"/>
      <c r="JTC36" s="36"/>
      <c r="JTD36" s="36"/>
      <c r="JTG36" s="36"/>
      <c r="JTH36" s="36"/>
      <c r="JTK36" s="36"/>
      <c r="JTL36" s="36"/>
      <c r="JTO36" s="36"/>
      <c r="JTP36" s="36"/>
      <c r="JTS36" s="36"/>
      <c r="JTT36" s="36"/>
      <c r="JTW36" s="36"/>
      <c r="JTX36" s="36"/>
      <c r="JUA36" s="36"/>
      <c r="JUB36" s="36"/>
      <c r="JUE36" s="36"/>
      <c r="JUF36" s="36"/>
      <c r="JUI36" s="36"/>
      <c r="JUJ36" s="36"/>
      <c r="JUM36" s="36"/>
      <c r="JUN36" s="36"/>
      <c r="JUQ36" s="36"/>
      <c r="JUR36" s="36"/>
      <c r="JUU36" s="36"/>
      <c r="JUV36" s="36"/>
      <c r="JUY36" s="36"/>
      <c r="JUZ36" s="36"/>
      <c r="JVC36" s="36"/>
      <c r="JVD36" s="36"/>
      <c r="JVG36" s="36"/>
      <c r="JVH36" s="36"/>
      <c r="JVK36" s="36"/>
      <c r="JVL36" s="36"/>
      <c r="JVO36" s="36"/>
      <c r="JVP36" s="36"/>
      <c r="JVS36" s="36"/>
      <c r="JVT36" s="36"/>
      <c r="JVW36" s="36"/>
      <c r="JVX36" s="36"/>
      <c r="JWA36" s="36"/>
      <c r="JWB36" s="36"/>
      <c r="JWE36" s="36"/>
      <c r="JWF36" s="36"/>
      <c r="JWI36" s="36"/>
      <c r="JWJ36" s="36"/>
      <c r="JWM36" s="36"/>
      <c r="JWN36" s="36"/>
      <c r="JWQ36" s="36"/>
      <c r="JWR36" s="36"/>
      <c r="JWU36" s="36"/>
      <c r="JWV36" s="36"/>
      <c r="JWY36" s="36"/>
      <c r="JWZ36" s="36"/>
      <c r="JXC36" s="36"/>
      <c r="JXD36" s="36"/>
      <c r="JXG36" s="36"/>
      <c r="JXH36" s="36"/>
      <c r="JXK36" s="36"/>
      <c r="JXL36" s="36"/>
      <c r="JXO36" s="36"/>
      <c r="JXP36" s="36"/>
      <c r="JXS36" s="36"/>
      <c r="JXT36" s="36"/>
      <c r="JXW36" s="36"/>
      <c r="JXX36" s="36"/>
      <c r="JYA36" s="36"/>
      <c r="JYB36" s="36"/>
      <c r="JYE36" s="36"/>
      <c r="JYF36" s="36"/>
      <c r="JYI36" s="36"/>
      <c r="JYJ36" s="36"/>
      <c r="JYM36" s="36"/>
      <c r="JYN36" s="36"/>
      <c r="JYQ36" s="36"/>
      <c r="JYR36" s="36"/>
      <c r="JYU36" s="36"/>
      <c r="JYV36" s="36"/>
      <c r="JYY36" s="36"/>
      <c r="JYZ36" s="36"/>
      <c r="JZC36" s="36"/>
      <c r="JZD36" s="36"/>
      <c r="JZG36" s="36"/>
      <c r="JZH36" s="36"/>
      <c r="JZK36" s="36"/>
      <c r="JZL36" s="36"/>
      <c r="JZO36" s="36"/>
      <c r="JZP36" s="36"/>
      <c r="JZS36" s="36"/>
      <c r="JZT36" s="36"/>
      <c r="JZW36" s="36"/>
      <c r="JZX36" s="36"/>
      <c r="KAA36" s="36"/>
      <c r="KAB36" s="36"/>
      <c r="KAE36" s="36"/>
      <c r="KAF36" s="36"/>
      <c r="KAI36" s="36"/>
      <c r="KAJ36" s="36"/>
      <c r="KAM36" s="36"/>
      <c r="KAN36" s="36"/>
      <c r="KAQ36" s="36"/>
      <c r="KAR36" s="36"/>
      <c r="KAU36" s="36"/>
      <c r="KAV36" s="36"/>
      <c r="KAY36" s="36"/>
      <c r="KAZ36" s="36"/>
      <c r="KBC36" s="36"/>
      <c r="KBD36" s="36"/>
      <c r="KBG36" s="36"/>
      <c r="KBH36" s="36"/>
      <c r="KBK36" s="36"/>
      <c r="KBL36" s="36"/>
      <c r="KBO36" s="36"/>
      <c r="KBP36" s="36"/>
      <c r="KBS36" s="36"/>
      <c r="KBT36" s="36"/>
      <c r="KBW36" s="36"/>
      <c r="KBX36" s="36"/>
      <c r="KCA36" s="36"/>
      <c r="KCB36" s="36"/>
      <c r="KCE36" s="36"/>
      <c r="KCF36" s="36"/>
      <c r="KCI36" s="36"/>
      <c r="KCJ36" s="36"/>
      <c r="KCM36" s="36"/>
      <c r="KCN36" s="36"/>
      <c r="KCQ36" s="36"/>
      <c r="KCR36" s="36"/>
      <c r="KCU36" s="36"/>
      <c r="KCV36" s="36"/>
      <c r="KCY36" s="36"/>
      <c r="KCZ36" s="36"/>
      <c r="KDC36" s="36"/>
      <c r="KDD36" s="36"/>
      <c r="KDG36" s="36"/>
      <c r="KDH36" s="36"/>
      <c r="KDK36" s="36"/>
      <c r="KDL36" s="36"/>
      <c r="KDO36" s="36"/>
      <c r="KDP36" s="36"/>
      <c r="KDS36" s="36"/>
      <c r="KDT36" s="36"/>
      <c r="KDW36" s="36"/>
      <c r="KDX36" s="36"/>
      <c r="KEA36" s="36"/>
      <c r="KEB36" s="36"/>
      <c r="KEE36" s="36"/>
      <c r="KEF36" s="36"/>
      <c r="KEI36" s="36"/>
      <c r="KEJ36" s="36"/>
      <c r="KEM36" s="36"/>
      <c r="KEN36" s="36"/>
      <c r="KEQ36" s="36"/>
      <c r="KER36" s="36"/>
      <c r="KEU36" s="36"/>
      <c r="KEV36" s="36"/>
      <c r="KEY36" s="36"/>
      <c r="KEZ36" s="36"/>
      <c r="KFC36" s="36"/>
      <c r="KFD36" s="36"/>
      <c r="KFG36" s="36"/>
      <c r="KFH36" s="36"/>
      <c r="KFK36" s="36"/>
      <c r="KFL36" s="36"/>
      <c r="KFO36" s="36"/>
      <c r="KFP36" s="36"/>
      <c r="KFS36" s="36"/>
      <c r="KFT36" s="36"/>
      <c r="KFW36" s="36"/>
      <c r="KFX36" s="36"/>
      <c r="KGA36" s="36"/>
      <c r="KGB36" s="36"/>
      <c r="KGE36" s="36"/>
      <c r="KGF36" s="36"/>
      <c r="KGI36" s="36"/>
      <c r="KGJ36" s="36"/>
      <c r="KGM36" s="36"/>
      <c r="KGN36" s="36"/>
      <c r="KGQ36" s="36"/>
      <c r="KGR36" s="36"/>
      <c r="KGU36" s="36"/>
      <c r="KGV36" s="36"/>
      <c r="KGY36" s="36"/>
      <c r="KGZ36" s="36"/>
      <c r="KHC36" s="36"/>
      <c r="KHD36" s="36"/>
      <c r="KHG36" s="36"/>
      <c r="KHH36" s="36"/>
      <c r="KHK36" s="36"/>
      <c r="KHL36" s="36"/>
      <c r="KHO36" s="36"/>
      <c r="KHP36" s="36"/>
      <c r="KHS36" s="36"/>
      <c r="KHT36" s="36"/>
      <c r="KHW36" s="36"/>
      <c r="KHX36" s="36"/>
      <c r="KIA36" s="36"/>
      <c r="KIB36" s="36"/>
      <c r="KIE36" s="36"/>
      <c r="KIF36" s="36"/>
      <c r="KII36" s="36"/>
      <c r="KIJ36" s="36"/>
      <c r="KIM36" s="36"/>
      <c r="KIN36" s="36"/>
      <c r="KIQ36" s="36"/>
      <c r="KIR36" s="36"/>
      <c r="KIU36" s="36"/>
      <c r="KIV36" s="36"/>
      <c r="KIY36" s="36"/>
      <c r="KIZ36" s="36"/>
      <c r="KJC36" s="36"/>
      <c r="KJD36" s="36"/>
      <c r="KJG36" s="36"/>
      <c r="KJH36" s="36"/>
      <c r="KJK36" s="36"/>
      <c r="KJL36" s="36"/>
      <c r="KJO36" s="36"/>
      <c r="KJP36" s="36"/>
      <c r="KJS36" s="36"/>
      <c r="KJT36" s="36"/>
      <c r="KJW36" s="36"/>
      <c r="KJX36" s="36"/>
      <c r="KKA36" s="36"/>
      <c r="KKB36" s="36"/>
      <c r="KKE36" s="36"/>
      <c r="KKF36" s="36"/>
      <c r="KKI36" s="36"/>
      <c r="KKJ36" s="36"/>
      <c r="KKM36" s="36"/>
      <c r="KKN36" s="36"/>
      <c r="KKQ36" s="36"/>
      <c r="KKR36" s="36"/>
      <c r="KKU36" s="36"/>
      <c r="KKV36" s="36"/>
      <c r="KKY36" s="36"/>
      <c r="KKZ36" s="36"/>
      <c r="KLC36" s="36"/>
      <c r="KLD36" s="36"/>
      <c r="KLG36" s="36"/>
      <c r="KLH36" s="36"/>
      <c r="KLK36" s="36"/>
      <c r="KLL36" s="36"/>
      <c r="KLO36" s="36"/>
      <c r="KLP36" s="36"/>
      <c r="KLS36" s="36"/>
      <c r="KLT36" s="36"/>
      <c r="KLW36" s="36"/>
      <c r="KLX36" s="36"/>
      <c r="KMA36" s="36"/>
      <c r="KMB36" s="36"/>
      <c r="KME36" s="36"/>
      <c r="KMF36" s="36"/>
      <c r="KMI36" s="36"/>
      <c r="KMJ36" s="36"/>
      <c r="KMM36" s="36"/>
      <c r="KMN36" s="36"/>
      <c r="KMQ36" s="36"/>
      <c r="KMR36" s="36"/>
      <c r="KMU36" s="36"/>
      <c r="KMV36" s="36"/>
      <c r="KMY36" s="36"/>
      <c r="KMZ36" s="36"/>
      <c r="KNC36" s="36"/>
      <c r="KND36" s="36"/>
      <c r="KNG36" s="36"/>
      <c r="KNH36" s="36"/>
      <c r="KNK36" s="36"/>
      <c r="KNL36" s="36"/>
      <c r="KNO36" s="36"/>
      <c r="KNP36" s="36"/>
      <c r="KNS36" s="36"/>
      <c r="KNT36" s="36"/>
      <c r="KNW36" s="36"/>
      <c r="KNX36" s="36"/>
      <c r="KOA36" s="36"/>
      <c r="KOB36" s="36"/>
      <c r="KOE36" s="36"/>
      <c r="KOF36" s="36"/>
      <c r="KOI36" s="36"/>
      <c r="KOJ36" s="36"/>
      <c r="KOM36" s="36"/>
      <c r="KON36" s="36"/>
      <c r="KOQ36" s="36"/>
      <c r="KOR36" s="36"/>
      <c r="KOU36" s="36"/>
      <c r="KOV36" s="36"/>
      <c r="KOY36" s="36"/>
      <c r="KOZ36" s="36"/>
      <c r="KPC36" s="36"/>
      <c r="KPD36" s="36"/>
      <c r="KPG36" s="36"/>
      <c r="KPH36" s="36"/>
      <c r="KPK36" s="36"/>
      <c r="KPL36" s="36"/>
      <c r="KPO36" s="36"/>
      <c r="KPP36" s="36"/>
      <c r="KPS36" s="36"/>
      <c r="KPT36" s="36"/>
      <c r="KPW36" s="36"/>
      <c r="KPX36" s="36"/>
      <c r="KQA36" s="36"/>
      <c r="KQB36" s="36"/>
      <c r="KQE36" s="36"/>
      <c r="KQF36" s="36"/>
      <c r="KQI36" s="36"/>
      <c r="KQJ36" s="36"/>
      <c r="KQM36" s="36"/>
      <c r="KQN36" s="36"/>
      <c r="KQQ36" s="36"/>
      <c r="KQR36" s="36"/>
      <c r="KQU36" s="36"/>
      <c r="KQV36" s="36"/>
      <c r="KQY36" s="36"/>
      <c r="KQZ36" s="36"/>
      <c r="KRC36" s="36"/>
      <c r="KRD36" s="36"/>
      <c r="KRG36" s="36"/>
      <c r="KRH36" s="36"/>
      <c r="KRK36" s="36"/>
      <c r="KRL36" s="36"/>
      <c r="KRO36" s="36"/>
      <c r="KRP36" s="36"/>
      <c r="KRS36" s="36"/>
      <c r="KRT36" s="36"/>
      <c r="KRW36" s="36"/>
      <c r="KRX36" s="36"/>
      <c r="KSA36" s="36"/>
      <c r="KSB36" s="36"/>
      <c r="KSE36" s="36"/>
      <c r="KSF36" s="36"/>
      <c r="KSI36" s="36"/>
      <c r="KSJ36" s="36"/>
      <c r="KSM36" s="36"/>
      <c r="KSN36" s="36"/>
      <c r="KSQ36" s="36"/>
      <c r="KSR36" s="36"/>
      <c r="KSU36" s="36"/>
      <c r="KSV36" s="36"/>
      <c r="KSY36" s="36"/>
      <c r="KSZ36" s="36"/>
      <c r="KTC36" s="36"/>
      <c r="KTD36" s="36"/>
      <c r="KTG36" s="36"/>
      <c r="KTH36" s="36"/>
      <c r="KTK36" s="36"/>
      <c r="KTL36" s="36"/>
      <c r="KTO36" s="36"/>
      <c r="KTP36" s="36"/>
      <c r="KTS36" s="36"/>
      <c r="KTT36" s="36"/>
      <c r="KTW36" s="36"/>
      <c r="KTX36" s="36"/>
      <c r="KUA36" s="36"/>
      <c r="KUB36" s="36"/>
      <c r="KUE36" s="36"/>
      <c r="KUF36" s="36"/>
      <c r="KUI36" s="36"/>
      <c r="KUJ36" s="36"/>
      <c r="KUM36" s="36"/>
      <c r="KUN36" s="36"/>
      <c r="KUQ36" s="36"/>
      <c r="KUR36" s="36"/>
      <c r="KUU36" s="36"/>
      <c r="KUV36" s="36"/>
      <c r="KUY36" s="36"/>
      <c r="KUZ36" s="36"/>
      <c r="KVC36" s="36"/>
      <c r="KVD36" s="36"/>
      <c r="KVG36" s="36"/>
      <c r="KVH36" s="36"/>
      <c r="KVK36" s="36"/>
      <c r="KVL36" s="36"/>
      <c r="KVO36" s="36"/>
      <c r="KVP36" s="36"/>
      <c r="KVS36" s="36"/>
      <c r="KVT36" s="36"/>
      <c r="KVW36" s="36"/>
      <c r="KVX36" s="36"/>
      <c r="KWA36" s="36"/>
      <c r="KWB36" s="36"/>
      <c r="KWE36" s="36"/>
      <c r="KWF36" s="36"/>
      <c r="KWI36" s="36"/>
      <c r="KWJ36" s="36"/>
      <c r="KWM36" s="36"/>
      <c r="KWN36" s="36"/>
      <c r="KWQ36" s="36"/>
      <c r="KWR36" s="36"/>
      <c r="KWU36" s="36"/>
      <c r="KWV36" s="36"/>
      <c r="KWY36" s="36"/>
      <c r="KWZ36" s="36"/>
      <c r="KXC36" s="36"/>
      <c r="KXD36" s="36"/>
      <c r="KXG36" s="36"/>
      <c r="KXH36" s="36"/>
      <c r="KXK36" s="36"/>
      <c r="KXL36" s="36"/>
      <c r="KXO36" s="36"/>
      <c r="KXP36" s="36"/>
      <c r="KXS36" s="36"/>
      <c r="KXT36" s="36"/>
      <c r="KXW36" s="36"/>
      <c r="KXX36" s="36"/>
      <c r="KYA36" s="36"/>
      <c r="KYB36" s="36"/>
      <c r="KYE36" s="36"/>
      <c r="KYF36" s="36"/>
      <c r="KYI36" s="36"/>
      <c r="KYJ36" s="36"/>
      <c r="KYM36" s="36"/>
      <c r="KYN36" s="36"/>
      <c r="KYQ36" s="36"/>
      <c r="KYR36" s="36"/>
      <c r="KYU36" s="36"/>
      <c r="KYV36" s="36"/>
      <c r="KYY36" s="36"/>
      <c r="KYZ36" s="36"/>
      <c r="KZC36" s="36"/>
      <c r="KZD36" s="36"/>
      <c r="KZG36" s="36"/>
      <c r="KZH36" s="36"/>
      <c r="KZK36" s="36"/>
      <c r="KZL36" s="36"/>
      <c r="KZO36" s="36"/>
      <c r="KZP36" s="36"/>
      <c r="KZS36" s="36"/>
      <c r="KZT36" s="36"/>
      <c r="KZW36" s="36"/>
      <c r="KZX36" s="36"/>
      <c r="LAA36" s="36"/>
      <c r="LAB36" s="36"/>
      <c r="LAE36" s="36"/>
      <c r="LAF36" s="36"/>
      <c r="LAI36" s="36"/>
      <c r="LAJ36" s="36"/>
      <c r="LAM36" s="36"/>
      <c r="LAN36" s="36"/>
      <c r="LAQ36" s="36"/>
      <c r="LAR36" s="36"/>
      <c r="LAU36" s="36"/>
      <c r="LAV36" s="36"/>
      <c r="LAY36" s="36"/>
      <c r="LAZ36" s="36"/>
      <c r="LBC36" s="36"/>
      <c r="LBD36" s="36"/>
      <c r="LBG36" s="36"/>
      <c r="LBH36" s="36"/>
      <c r="LBK36" s="36"/>
      <c r="LBL36" s="36"/>
      <c r="LBO36" s="36"/>
      <c r="LBP36" s="36"/>
      <c r="LBS36" s="36"/>
      <c r="LBT36" s="36"/>
      <c r="LBW36" s="36"/>
      <c r="LBX36" s="36"/>
      <c r="LCA36" s="36"/>
      <c r="LCB36" s="36"/>
      <c r="LCE36" s="36"/>
      <c r="LCF36" s="36"/>
      <c r="LCI36" s="36"/>
      <c r="LCJ36" s="36"/>
      <c r="LCM36" s="36"/>
      <c r="LCN36" s="36"/>
      <c r="LCQ36" s="36"/>
      <c r="LCR36" s="36"/>
      <c r="LCU36" s="36"/>
      <c r="LCV36" s="36"/>
      <c r="LCY36" s="36"/>
      <c r="LCZ36" s="36"/>
      <c r="LDC36" s="36"/>
      <c r="LDD36" s="36"/>
      <c r="LDG36" s="36"/>
      <c r="LDH36" s="36"/>
      <c r="LDK36" s="36"/>
      <c r="LDL36" s="36"/>
      <c r="LDO36" s="36"/>
      <c r="LDP36" s="36"/>
      <c r="LDS36" s="36"/>
      <c r="LDT36" s="36"/>
      <c r="LDW36" s="36"/>
      <c r="LDX36" s="36"/>
      <c r="LEA36" s="36"/>
      <c r="LEB36" s="36"/>
      <c r="LEE36" s="36"/>
      <c r="LEF36" s="36"/>
      <c r="LEI36" s="36"/>
      <c r="LEJ36" s="36"/>
      <c r="LEM36" s="36"/>
      <c r="LEN36" s="36"/>
      <c r="LEQ36" s="36"/>
      <c r="LER36" s="36"/>
      <c r="LEU36" s="36"/>
      <c r="LEV36" s="36"/>
      <c r="LEY36" s="36"/>
      <c r="LEZ36" s="36"/>
      <c r="LFC36" s="36"/>
      <c r="LFD36" s="36"/>
      <c r="LFG36" s="36"/>
      <c r="LFH36" s="36"/>
      <c r="LFK36" s="36"/>
      <c r="LFL36" s="36"/>
      <c r="LFO36" s="36"/>
      <c r="LFP36" s="36"/>
      <c r="LFS36" s="36"/>
      <c r="LFT36" s="36"/>
      <c r="LFW36" s="36"/>
      <c r="LFX36" s="36"/>
      <c r="LGA36" s="36"/>
      <c r="LGB36" s="36"/>
      <c r="LGE36" s="36"/>
      <c r="LGF36" s="36"/>
      <c r="LGI36" s="36"/>
      <c r="LGJ36" s="36"/>
      <c r="LGM36" s="36"/>
      <c r="LGN36" s="36"/>
      <c r="LGQ36" s="36"/>
      <c r="LGR36" s="36"/>
      <c r="LGU36" s="36"/>
      <c r="LGV36" s="36"/>
      <c r="LGY36" s="36"/>
      <c r="LGZ36" s="36"/>
      <c r="LHC36" s="36"/>
      <c r="LHD36" s="36"/>
      <c r="LHG36" s="36"/>
      <c r="LHH36" s="36"/>
      <c r="LHK36" s="36"/>
      <c r="LHL36" s="36"/>
      <c r="LHO36" s="36"/>
      <c r="LHP36" s="36"/>
      <c r="LHS36" s="36"/>
      <c r="LHT36" s="36"/>
      <c r="LHW36" s="36"/>
      <c r="LHX36" s="36"/>
      <c r="LIA36" s="36"/>
      <c r="LIB36" s="36"/>
      <c r="LIE36" s="36"/>
      <c r="LIF36" s="36"/>
      <c r="LII36" s="36"/>
      <c r="LIJ36" s="36"/>
      <c r="LIM36" s="36"/>
      <c r="LIN36" s="36"/>
      <c r="LIQ36" s="36"/>
      <c r="LIR36" s="36"/>
      <c r="LIU36" s="36"/>
      <c r="LIV36" s="36"/>
      <c r="LIY36" s="36"/>
      <c r="LIZ36" s="36"/>
      <c r="LJC36" s="36"/>
      <c r="LJD36" s="36"/>
      <c r="LJG36" s="36"/>
      <c r="LJH36" s="36"/>
      <c r="LJK36" s="36"/>
      <c r="LJL36" s="36"/>
      <c r="LJO36" s="36"/>
      <c r="LJP36" s="36"/>
      <c r="LJS36" s="36"/>
      <c r="LJT36" s="36"/>
      <c r="LJW36" s="36"/>
      <c r="LJX36" s="36"/>
      <c r="LKA36" s="36"/>
      <c r="LKB36" s="36"/>
      <c r="LKE36" s="36"/>
      <c r="LKF36" s="36"/>
      <c r="LKI36" s="36"/>
      <c r="LKJ36" s="36"/>
      <c r="LKM36" s="36"/>
      <c r="LKN36" s="36"/>
      <c r="LKQ36" s="36"/>
      <c r="LKR36" s="36"/>
      <c r="LKU36" s="36"/>
      <c r="LKV36" s="36"/>
      <c r="LKY36" s="36"/>
      <c r="LKZ36" s="36"/>
      <c r="LLC36" s="36"/>
      <c r="LLD36" s="36"/>
      <c r="LLG36" s="36"/>
      <c r="LLH36" s="36"/>
      <c r="LLK36" s="36"/>
      <c r="LLL36" s="36"/>
      <c r="LLO36" s="36"/>
      <c r="LLP36" s="36"/>
      <c r="LLS36" s="36"/>
      <c r="LLT36" s="36"/>
      <c r="LLW36" s="36"/>
      <c r="LLX36" s="36"/>
      <c r="LMA36" s="36"/>
      <c r="LMB36" s="36"/>
      <c r="LME36" s="36"/>
      <c r="LMF36" s="36"/>
      <c r="LMI36" s="36"/>
      <c r="LMJ36" s="36"/>
      <c r="LMM36" s="36"/>
      <c r="LMN36" s="36"/>
      <c r="LMQ36" s="36"/>
      <c r="LMR36" s="36"/>
      <c r="LMU36" s="36"/>
      <c r="LMV36" s="36"/>
      <c r="LMY36" s="36"/>
      <c r="LMZ36" s="36"/>
      <c r="LNC36" s="36"/>
      <c r="LND36" s="36"/>
      <c r="LNG36" s="36"/>
      <c r="LNH36" s="36"/>
      <c r="LNK36" s="36"/>
      <c r="LNL36" s="36"/>
      <c r="LNO36" s="36"/>
      <c r="LNP36" s="36"/>
      <c r="LNS36" s="36"/>
      <c r="LNT36" s="36"/>
      <c r="LNW36" s="36"/>
      <c r="LNX36" s="36"/>
      <c r="LOA36" s="36"/>
      <c r="LOB36" s="36"/>
      <c r="LOE36" s="36"/>
      <c r="LOF36" s="36"/>
      <c r="LOI36" s="36"/>
      <c r="LOJ36" s="36"/>
      <c r="LOM36" s="36"/>
      <c r="LON36" s="36"/>
      <c r="LOQ36" s="36"/>
      <c r="LOR36" s="36"/>
      <c r="LOU36" s="36"/>
      <c r="LOV36" s="36"/>
      <c r="LOY36" s="36"/>
      <c r="LOZ36" s="36"/>
      <c r="LPC36" s="36"/>
      <c r="LPD36" s="36"/>
      <c r="LPG36" s="36"/>
      <c r="LPH36" s="36"/>
      <c r="LPK36" s="36"/>
      <c r="LPL36" s="36"/>
      <c r="LPO36" s="36"/>
      <c r="LPP36" s="36"/>
      <c r="LPS36" s="36"/>
      <c r="LPT36" s="36"/>
      <c r="LPW36" s="36"/>
      <c r="LPX36" s="36"/>
      <c r="LQA36" s="36"/>
      <c r="LQB36" s="36"/>
      <c r="LQE36" s="36"/>
      <c r="LQF36" s="36"/>
      <c r="LQI36" s="36"/>
      <c r="LQJ36" s="36"/>
      <c r="LQM36" s="36"/>
      <c r="LQN36" s="36"/>
      <c r="LQQ36" s="36"/>
      <c r="LQR36" s="36"/>
      <c r="LQU36" s="36"/>
      <c r="LQV36" s="36"/>
      <c r="LQY36" s="36"/>
      <c r="LQZ36" s="36"/>
      <c r="LRC36" s="36"/>
      <c r="LRD36" s="36"/>
      <c r="LRG36" s="36"/>
      <c r="LRH36" s="36"/>
      <c r="LRK36" s="36"/>
      <c r="LRL36" s="36"/>
      <c r="LRO36" s="36"/>
      <c r="LRP36" s="36"/>
      <c r="LRS36" s="36"/>
      <c r="LRT36" s="36"/>
      <c r="LRW36" s="36"/>
      <c r="LRX36" s="36"/>
      <c r="LSA36" s="36"/>
      <c r="LSB36" s="36"/>
      <c r="LSE36" s="36"/>
      <c r="LSF36" s="36"/>
      <c r="LSI36" s="36"/>
      <c r="LSJ36" s="36"/>
      <c r="LSM36" s="36"/>
      <c r="LSN36" s="36"/>
      <c r="LSQ36" s="36"/>
      <c r="LSR36" s="36"/>
      <c r="LSU36" s="36"/>
      <c r="LSV36" s="36"/>
      <c r="LSY36" s="36"/>
      <c r="LSZ36" s="36"/>
      <c r="LTC36" s="36"/>
      <c r="LTD36" s="36"/>
      <c r="LTG36" s="36"/>
      <c r="LTH36" s="36"/>
      <c r="LTK36" s="36"/>
      <c r="LTL36" s="36"/>
      <c r="LTO36" s="36"/>
      <c r="LTP36" s="36"/>
      <c r="LTS36" s="36"/>
      <c r="LTT36" s="36"/>
      <c r="LTW36" s="36"/>
      <c r="LTX36" s="36"/>
      <c r="LUA36" s="36"/>
      <c r="LUB36" s="36"/>
      <c r="LUE36" s="36"/>
      <c r="LUF36" s="36"/>
      <c r="LUI36" s="36"/>
      <c r="LUJ36" s="36"/>
      <c r="LUM36" s="36"/>
      <c r="LUN36" s="36"/>
      <c r="LUQ36" s="36"/>
      <c r="LUR36" s="36"/>
      <c r="LUU36" s="36"/>
      <c r="LUV36" s="36"/>
      <c r="LUY36" s="36"/>
      <c r="LUZ36" s="36"/>
      <c r="LVC36" s="36"/>
      <c r="LVD36" s="36"/>
      <c r="LVG36" s="36"/>
      <c r="LVH36" s="36"/>
      <c r="LVK36" s="36"/>
      <c r="LVL36" s="36"/>
      <c r="LVO36" s="36"/>
      <c r="LVP36" s="36"/>
      <c r="LVS36" s="36"/>
      <c r="LVT36" s="36"/>
      <c r="LVW36" s="36"/>
      <c r="LVX36" s="36"/>
      <c r="LWA36" s="36"/>
      <c r="LWB36" s="36"/>
      <c r="LWE36" s="36"/>
      <c r="LWF36" s="36"/>
      <c r="LWI36" s="36"/>
      <c r="LWJ36" s="36"/>
      <c r="LWM36" s="36"/>
      <c r="LWN36" s="36"/>
      <c r="LWQ36" s="36"/>
      <c r="LWR36" s="36"/>
      <c r="LWU36" s="36"/>
      <c r="LWV36" s="36"/>
      <c r="LWY36" s="36"/>
      <c r="LWZ36" s="36"/>
      <c r="LXC36" s="36"/>
      <c r="LXD36" s="36"/>
      <c r="LXG36" s="36"/>
      <c r="LXH36" s="36"/>
      <c r="LXK36" s="36"/>
      <c r="LXL36" s="36"/>
      <c r="LXO36" s="36"/>
      <c r="LXP36" s="36"/>
      <c r="LXS36" s="36"/>
      <c r="LXT36" s="36"/>
      <c r="LXW36" s="36"/>
      <c r="LXX36" s="36"/>
      <c r="LYA36" s="36"/>
      <c r="LYB36" s="36"/>
      <c r="LYE36" s="36"/>
      <c r="LYF36" s="36"/>
      <c r="LYI36" s="36"/>
      <c r="LYJ36" s="36"/>
      <c r="LYM36" s="36"/>
      <c r="LYN36" s="36"/>
      <c r="LYQ36" s="36"/>
      <c r="LYR36" s="36"/>
      <c r="LYU36" s="36"/>
      <c r="LYV36" s="36"/>
      <c r="LYY36" s="36"/>
      <c r="LYZ36" s="36"/>
      <c r="LZC36" s="36"/>
      <c r="LZD36" s="36"/>
      <c r="LZG36" s="36"/>
      <c r="LZH36" s="36"/>
      <c r="LZK36" s="36"/>
      <c r="LZL36" s="36"/>
      <c r="LZO36" s="36"/>
      <c r="LZP36" s="36"/>
      <c r="LZS36" s="36"/>
      <c r="LZT36" s="36"/>
      <c r="LZW36" s="36"/>
      <c r="LZX36" s="36"/>
      <c r="MAA36" s="36"/>
      <c r="MAB36" s="36"/>
      <c r="MAE36" s="36"/>
      <c r="MAF36" s="36"/>
      <c r="MAI36" s="36"/>
      <c r="MAJ36" s="36"/>
      <c r="MAM36" s="36"/>
      <c r="MAN36" s="36"/>
      <c r="MAQ36" s="36"/>
      <c r="MAR36" s="36"/>
      <c r="MAU36" s="36"/>
      <c r="MAV36" s="36"/>
      <c r="MAY36" s="36"/>
      <c r="MAZ36" s="36"/>
      <c r="MBC36" s="36"/>
      <c r="MBD36" s="36"/>
      <c r="MBG36" s="36"/>
      <c r="MBH36" s="36"/>
      <c r="MBK36" s="36"/>
      <c r="MBL36" s="36"/>
      <c r="MBO36" s="36"/>
      <c r="MBP36" s="36"/>
      <c r="MBS36" s="36"/>
      <c r="MBT36" s="36"/>
      <c r="MBW36" s="36"/>
      <c r="MBX36" s="36"/>
      <c r="MCA36" s="36"/>
      <c r="MCB36" s="36"/>
      <c r="MCE36" s="36"/>
      <c r="MCF36" s="36"/>
      <c r="MCI36" s="36"/>
      <c r="MCJ36" s="36"/>
      <c r="MCM36" s="36"/>
      <c r="MCN36" s="36"/>
      <c r="MCQ36" s="36"/>
      <c r="MCR36" s="36"/>
      <c r="MCU36" s="36"/>
      <c r="MCV36" s="36"/>
      <c r="MCY36" s="36"/>
      <c r="MCZ36" s="36"/>
      <c r="MDC36" s="36"/>
      <c r="MDD36" s="36"/>
      <c r="MDG36" s="36"/>
      <c r="MDH36" s="36"/>
      <c r="MDK36" s="36"/>
      <c r="MDL36" s="36"/>
      <c r="MDO36" s="36"/>
      <c r="MDP36" s="36"/>
      <c r="MDS36" s="36"/>
      <c r="MDT36" s="36"/>
      <c r="MDW36" s="36"/>
      <c r="MDX36" s="36"/>
      <c r="MEA36" s="36"/>
      <c r="MEB36" s="36"/>
      <c r="MEE36" s="36"/>
      <c r="MEF36" s="36"/>
      <c r="MEI36" s="36"/>
      <c r="MEJ36" s="36"/>
      <c r="MEM36" s="36"/>
      <c r="MEN36" s="36"/>
      <c r="MEQ36" s="36"/>
      <c r="MER36" s="36"/>
      <c r="MEU36" s="36"/>
      <c r="MEV36" s="36"/>
      <c r="MEY36" s="36"/>
      <c r="MEZ36" s="36"/>
      <c r="MFC36" s="36"/>
      <c r="MFD36" s="36"/>
      <c r="MFG36" s="36"/>
      <c r="MFH36" s="36"/>
      <c r="MFK36" s="36"/>
      <c r="MFL36" s="36"/>
      <c r="MFO36" s="36"/>
      <c r="MFP36" s="36"/>
      <c r="MFS36" s="36"/>
      <c r="MFT36" s="36"/>
      <c r="MFW36" s="36"/>
      <c r="MFX36" s="36"/>
      <c r="MGA36" s="36"/>
      <c r="MGB36" s="36"/>
      <c r="MGE36" s="36"/>
      <c r="MGF36" s="36"/>
      <c r="MGI36" s="36"/>
      <c r="MGJ36" s="36"/>
      <c r="MGM36" s="36"/>
      <c r="MGN36" s="36"/>
      <c r="MGQ36" s="36"/>
      <c r="MGR36" s="36"/>
      <c r="MGU36" s="36"/>
      <c r="MGV36" s="36"/>
      <c r="MGY36" s="36"/>
      <c r="MGZ36" s="36"/>
      <c r="MHC36" s="36"/>
      <c r="MHD36" s="36"/>
      <c r="MHG36" s="36"/>
      <c r="MHH36" s="36"/>
      <c r="MHK36" s="36"/>
      <c r="MHL36" s="36"/>
      <c r="MHO36" s="36"/>
      <c r="MHP36" s="36"/>
      <c r="MHS36" s="36"/>
      <c r="MHT36" s="36"/>
      <c r="MHW36" s="36"/>
      <c r="MHX36" s="36"/>
      <c r="MIA36" s="36"/>
      <c r="MIB36" s="36"/>
      <c r="MIE36" s="36"/>
      <c r="MIF36" s="36"/>
      <c r="MII36" s="36"/>
      <c r="MIJ36" s="36"/>
      <c r="MIM36" s="36"/>
      <c r="MIN36" s="36"/>
      <c r="MIQ36" s="36"/>
      <c r="MIR36" s="36"/>
      <c r="MIU36" s="36"/>
      <c r="MIV36" s="36"/>
      <c r="MIY36" s="36"/>
      <c r="MIZ36" s="36"/>
      <c r="MJC36" s="36"/>
      <c r="MJD36" s="36"/>
      <c r="MJG36" s="36"/>
      <c r="MJH36" s="36"/>
      <c r="MJK36" s="36"/>
      <c r="MJL36" s="36"/>
      <c r="MJO36" s="36"/>
      <c r="MJP36" s="36"/>
      <c r="MJS36" s="36"/>
      <c r="MJT36" s="36"/>
      <c r="MJW36" s="36"/>
      <c r="MJX36" s="36"/>
      <c r="MKA36" s="36"/>
      <c r="MKB36" s="36"/>
      <c r="MKE36" s="36"/>
      <c r="MKF36" s="36"/>
      <c r="MKI36" s="36"/>
      <c r="MKJ36" s="36"/>
      <c r="MKM36" s="36"/>
      <c r="MKN36" s="36"/>
      <c r="MKQ36" s="36"/>
      <c r="MKR36" s="36"/>
      <c r="MKU36" s="36"/>
      <c r="MKV36" s="36"/>
      <c r="MKY36" s="36"/>
      <c r="MKZ36" s="36"/>
      <c r="MLC36" s="36"/>
      <c r="MLD36" s="36"/>
      <c r="MLG36" s="36"/>
      <c r="MLH36" s="36"/>
      <c r="MLK36" s="36"/>
      <c r="MLL36" s="36"/>
      <c r="MLO36" s="36"/>
      <c r="MLP36" s="36"/>
      <c r="MLS36" s="36"/>
      <c r="MLT36" s="36"/>
      <c r="MLW36" s="36"/>
      <c r="MLX36" s="36"/>
      <c r="MMA36" s="36"/>
      <c r="MMB36" s="36"/>
      <c r="MME36" s="36"/>
      <c r="MMF36" s="36"/>
      <c r="MMI36" s="36"/>
      <c r="MMJ36" s="36"/>
      <c r="MMM36" s="36"/>
      <c r="MMN36" s="36"/>
      <c r="MMQ36" s="36"/>
      <c r="MMR36" s="36"/>
      <c r="MMU36" s="36"/>
      <c r="MMV36" s="36"/>
      <c r="MMY36" s="36"/>
      <c r="MMZ36" s="36"/>
      <c r="MNC36" s="36"/>
      <c r="MND36" s="36"/>
      <c r="MNG36" s="36"/>
      <c r="MNH36" s="36"/>
      <c r="MNK36" s="36"/>
      <c r="MNL36" s="36"/>
      <c r="MNO36" s="36"/>
      <c r="MNP36" s="36"/>
      <c r="MNS36" s="36"/>
      <c r="MNT36" s="36"/>
      <c r="MNW36" s="36"/>
      <c r="MNX36" s="36"/>
      <c r="MOA36" s="36"/>
      <c r="MOB36" s="36"/>
      <c r="MOE36" s="36"/>
      <c r="MOF36" s="36"/>
      <c r="MOI36" s="36"/>
      <c r="MOJ36" s="36"/>
      <c r="MOM36" s="36"/>
      <c r="MON36" s="36"/>
      <c r="MOQ36" s="36"/>
      <c r="MOR36" s="36"/>
      <c r="MOU36" s="36"/>
      <c r="MOV36" s="36"/>
      <c r="MOY36" s="36"/>
      <c r="MOZ36" s="36"/>
      <c r="MPC36" s="36"/>
      <c r="MPD36" s="36"/>
      <c r="MPG36" s="36"/>
      <c r="MPH36" s="36"/>
      <c r="MPK36" s="36"/>
      <c r="MPL36" s="36"/>
      <c r="MPO36" s="36"/>
      <c r="MPP36" s="36"/>
      <c r="MPS36" s="36"/>
      <c r="MPT36" s="36"/>
      <c r="MPW36" s="36"/>
      <c r="MPX36" s="36"/>
      <c r="MQA36" s="36"/>
      <c r="MQB36" s="36"/>
      <c r="MQE36" s="36"/>
      <c r="MQF36" s="36"/>
      <c r="MQI36" s="36"/>
      <c r="MQJ36" s="36"/>
      <c r="MQM36" s="36"/>
      <c r="MQN36" s="36"/>
      <c r="MQQ36" s="36"/>
      <c r="MQR36" s="36"/>
      <c r="MQU36" s="36"/>
      <c r="MQV36" s="36"/>
      <c r="MQY36" s="36"/>
      <c r="MQZ36" s="36"/>
      <c r="MRC36" s="36"/>
      <c r="MRD36" s="36"/>
      <c r="MRG36" s="36"/>
      <c r="MRH36" s="36"/>
      <c r="MRK36" s="36"/>
      <c r="MRL36" s="36"/>
      <c r="MRO36" s="36"/>
      <c r="MRP36" s="36"/>
      <c r="MRS36" s="36"/>
      <c r="MRT36" s="36"/>
      <c r="MRW36" s="36"/>
      <c r="MRX36" s="36"/>
      <c r="MSA36" s="36"/>
      <c r="MSB36" s="36"/>
      <c r="MSE36" s="36"/>
      <c r="MSF36" s="36"/>
      <c r="MSI36" s="36"/>
      <c r="MSJ36" s="36"/>
      <c r="MSM36" s="36"/>
      <c r="MSN36" s="36"/>
      <c r="MSQ36" s="36"/>
      <c r="MSR36" s="36"/>
      <c r="MSU36" s="36"/>
      <c r="MSV36" s="36"/>
      <c r="MSY36" s="36"/>
      <c r="MSZ36" s="36"/>
      <c r="MTC36" s="36"/>
      <c r="MTD36" s="36"/>
      <c r="MTG36" s="36"/>
      <c r="MTH36" s="36"/>
      <c r="MTK36" s="36"/>
      <c r="MTL36" s="36"/>
      <c r="MTO36" s="36"/>
      <c r="MTP36" s="36"/>
      <c r="MTS36" s="36"/>
      <c r="MTT36" s="36"/>
      <c r="MTW36" s="36"/>
      <c r="MTX36" s="36"/>
      <c r="MUA36" s="36"/>
      <c r="MUB36" s="36"/>
      <c r="MUE36" s="36"/>
      <c r="MUF36" s="36"/>
      <c r="MUI36" s="36"/>
      <c r="MUJ36" s="36"/>
      <c r="MUM36" s="36"/>
      <c r="MUN36" s="36"/>
      <c r="MUQ36" s="36"/>
      <c r="MUR36" s="36"/>
      <c r="MUU36" s="36"/>
      <c r="MUV36" s="36"/>
      <c r="MUY36" s="36"/>
      <c r="MUZ36" s="36"/>
      <c r="MVC36" s="36"/>
      <c r="MVD36" s="36"/>
      <c r="MVG36" s="36"/>
      <c r="MVH36" s="36"/>
      <c r="MVK36" s="36"/>
      <c r="MVL36" s="36"/>
      <c r="MVO36" s="36"/>
      <c r="MVP36" s="36"/>
      <c r="MVS36" s="36"/>
      <c r="MVT36" s="36"/>
      <c r="MVW36" s="36"/>
      <c r="MVX36" s="36"/>
      <c r="MWA36" s="36"/>
      <c r="MWB36" s="36"/>
      <c r="MWE36" s="36"/>
      <c r="MWF36" s="36"/>
      <c r="MWI36" s="36"/>
      <c r="MWJ36" s="36"/>
      <c r="MWM36" s="36"/>
      <c r="MWN36" s="36"/>
      <c r="MWQ36" s="36"/>
      <c r="MWR36" s="36"/>
      <c r="MWU36" s="36"/>
      <c r="MWV36" s="36"/>
      <c r="MWY36" s="36"/>
      <c r="MWZ36" s="36"/>
      <c r="MXC36" s="36"/>
      <c r="MXD36" s="36"/>
      <c r="MXG36" s="36"/>
      <c r="MXH36" s="36"/>
      <c r="MXK36" s="36"/>
      <c r="MXL36" s="36"/>
      <c r="MXO36" s="36"/>
      <c r="MXP36" s="36"/>
      <c r="MXS36" s="36"/>
      <c r="MXT36" s="36"/>
      <c r="MXW36" s="36"/>
      <c r="MXX36" s="36"/>
      <c r="MYA36" s="36"/>
      <c r="MYB36" s="36"/>
      <c r="MYE36" s="36"/>
      <c r="MYF36" s="36"/>
      <c r="MYI36" s="36"/>
      <c r="MYJ36" s="36"/>
      <c r="MYM36" s="36"/>
      <c r="MYN36" s="36"/>
      <c r="MYQ36" s="36"/>
      <c r="MYR36" s="36"/>
      <c r="MYU36" s="36"/>
      <c r="MYV36" s="36"/>
      <c r="MYY36" s="36"/>
      <c r="MYZ36" s="36"/>
      <c r="MZC36" s="36"/>
      <c r="MZD36" s="36"/>
      <c r="MZG36" s="36"/>
      <c r="MZH36" s="36"/>
      <c r="MZK36" s="36"/>
      <c r="MZL36" s="36"/>
      <c r="MZO36" s="36"/>
      <c r="MZP36" s="36"/>
      <c r="MZS36" s="36"/>
      <c r="MZT36" s="36"/>
      <c r="MZW36" s="36"/>
      <c r="MZX36" s="36"/>
      <c r="NAA36" s="36"/>
      <c r="NAB36" s="36"/>
      <c r="NAE36" s="36"/>
      <c r="NAF36" s="36"/>
      <c r="NAI36" s="36"/>
      <c r="NAJ36" s="36"/>
      <c r="NAM36" s="36"/>
      <c r="NAN36" s="36"/>
      <c r="NAQ36" s="36"/>
      <c r="NAR36" s="36"/>
      <c r="NAU36" s="36"/>
      <c r="NAV36" s="36"/>
      <c r="NAY36" s="36"/>
      <c r="NAZ36" s="36"/>
      <c r="NBC36" s="36"/>
      <c r="NBD36" s="36"/>
      <c r="NBG36" s="36"/>
      <c r="NBH36" s="36"/>
      <c r="NBK36" s="36"/>
      <c r="NBL36" s="36"/>
      <c r="NBO36" s="36"/>
      <c r="NBP36" s="36"/>
      <c r="NBS36" s="36"/>
      <c r="NBT36" s="36"/>
      <c r="NBW36" s="36"/>
      <c r="NBX36" s="36"/>
      <c r="NCA36" s="36"/>
      <c r="NCB36" s="36"/>
      <c r="NCE36" s="36"/>
      <c r="NCF36" s="36"/>
      <c r="NCI36" s="36"/>
      <c r="NCJ36" s="36"/>
      <c r="NCM36" s="36"/>
      <c r="NCN36" s="36"/>
      <c r="NCQ36" s="36"/>
      <c r="NCR36" s="36"/>
      <c r="NCU36" s="36"/>
      <c r="NCV36" s="36"/>
      <c r="NCY36" s="36"/>
      <c r="NCZ36" s="36"/>
      <c r="NDC36" s="36"/>
      <c r="NDD36" s="36"/>
      <c r="NDG36" s="36"/>
      <c r="NDH36" s="36"/>
      <c r="NDK36" s="36"/>
      <c r="NDL36" s="36"/>
      <c r="NDO36" s="36"/>
      <c r="NDP36" s="36"/>
      <c r="NDS36" s="36"/>
      <c r="NDT36" s="36"/>
      <c r="NDW36" s="36"/>
      <c r="NDX36" s="36"/>
      <c r="NEA36" s="36"/>
      <c r="NEB36" s="36"/>
      <c r="NEE36" s="36"/>
      <c r="NEF36" s="36"/>
      <c r="NEI36" s="36"/>
      <c r="NEJ36" s="36"/>
      <c r="NEM36" s="36"/>
      <c r="NEN36" s="36"/>
      <c r="NEQ36" s="36"/>
      <c r="NER36" s="36"/>
      <c r="NEU36" s="36"/>
      <c r="NEV36" s="36"/>
      <c r="NEY36" s="36"/>
      <c r="NEZ36" s="36"/>
      <c r="NFC36" s="36"/>
      <c r="NFD36" s="36"/>
      <c r="NFG36" s="36"/>
      <c r="NFH36" s="36"/>
      <c r="NFK36" s="36"/>
      <c r="NFL36" s="36"/>
      <c r="NFO36" s="36"/>
      <c r="NFP36" s="36"/>
      <c r="NFS36" s="36"/>
      <c r="NFT36" s="36"/>
      <c r="NFW36" s="36"/>
      <c r="NFX36" s="36"/>
      <c r="NGA36" s="36"/>
      <c r="NGB36" s="36"/>
      <c r="NGE36" s="36"/>
      <c r="NGF36" s="36"/>
      <c r="NGI36" s="36"/>
      <c r="NGJ36" s="36"/>
      <c r="NGM36" s="36"/>
      <c r="NGN36" s="36"/>
      <c r="NGQ36" s="36"/>
      <c r="NGR36" s="36"/>
      <c r="NGU36" s="36"/>
      <c r="NGV36" s="36"/>
      <c r="NGY36" s="36"/>
      <c r="NGZ36" s="36"/>
      <c r="NHC36" s="36"/>
      <c r="NHD36" s="36"/>
      <c r="NHG36" s="36"/>
      <c r="NHH36" s="36"/>
      <c r="NHK36" s="36"/>
      <c r="NHL36" s="36"/>
      <c r="NHO36" s="36"/>
      <c r="NHP36" s="36"/>
      <c r="NHS36" s="36"/>
      <c r="NHT36" s="36"/>
      <c r="NHW36" s="36"/>
      <c r="NHX36" s="36"/>
      <c r="NIA36" s="36"/>
      <c r="NIB36" s="36"/>
      <c r="NIE36" s="36"/>
      <c r="NIF36" s="36"/>
      <c r="NII36" s="36"/>
      <c r="NIJ36" s="36"/>
      <c r="NIM36" s="36"/>
      <c r="NIN36" s="36"/>
      <c r="NIQ36" s="36"/>
      <c r="NIR36" s="36"/>
      <c r="NIU36" s="36"/>
      <c r="NIV36" s="36"/>
      <c r="NIY36" s="36"/>
      <c r="NIZ36" s="36"/>
      <c r="NJC36" s="36"/>
      <c r="NJD36" s="36"/>
      <c r="NJG36" s="36"/>
      <c r="NJH36" s="36"/>
      <c r="NJK36" s="36"/>
      <c r="NJL36" s="36"/>
      <c r="NJO36" s="36"/>
      <c r="NJP36" s="36"/>
      <c r="NJS36" s="36"/>
      <c r="NJT36" s="36"/>
      <c r="NJW36" s="36"/>
      <c r="NJX36" s="36"/>
      <c r="NKA36" s="36"/>
      <c r="NKB36" s="36"/>
      <c r="NKE36" s="36"/>
      <c r="NKF36" s="36"/>
      <c r="NKI36" s="36"/>
      <c r="NKJ36" s="36"/>
      <c r="NKM36" s="36"/>
      <c r="NKN36" s="36"/>
      <c r="NKQ36" s="36"/>
      <c r="NKR36" s="36"/>
      <c r="NKU36" s="36"/>
      <c r="NKV36" s="36"/>
      <c r="NKY36" s="36"/>
      <c r="NKZ36" s="36"/>
      <c r="NLC36" s="36"/>
      <c r="NLD36" s="36"/>
      <c r="NLG36" s="36"/>
      <c r="NLH36" s="36"/>
      <c r="NLK36" s="36"/>
      <c r="NLL36" s="36"/>
      <c r="NLO36" s="36"/>
      <c r="NLP36" s="36"/>
      <c r="NLS36" s="36"/>
      <c r="NLT36" s="36"/>
      <c r="NLW36" s="36"/>
      <c r="NLX36" s="36"/>
      <c r="NMA36" s="36"/>
      <c r="NMB36" s="36"/>
      <c r="NME36" s="36"/>
      <c r="NMF36" s="36"/>
      <c r="NMI36" s="36"/>
      <c r="NMJ36" s="36"/>
      <c r="NMM36" s="36"/>
      <c r="NMN36" s="36"/>
      <c r="NMQ36" s="36"/>
      <c r="NMR36" s="36"/>
      <c r="NMU36" s="36"/>
      <c r="NMV36" s="36"/>
      <c r="NMY36" s="36"/>
      <c r="NMZ36" s="36"/>
      <c r="NNC36" s="36"/>
      <c r="NND36" s="36"/>
      <c r="NNG36" s="36"/>
      <c r="NNH36" s="36"/>
      <c r="NNK36" s="36"/>
      <c r="NNL36" s="36"/>
      <c r="NNO36" s="36"/>
      <c r="NNP36" s="36"/>
      <c r="NNS36" s="36"/>
      <c r="NNT36" s="36"/>
      <c r="NNW36" s="36"/>
      <c r="NNX36" s="36"/>
      <c r="NOA36" s="36"/>
      <c r="NOB36" s="36"/>
      <c r="NOE36" s="36"/>
      <c r="NOF36" s="36"/>
      <c r="NOI36" s="36"/>
      <c r="NOJ36" s="36"/>
      <c r="NOM36" s="36"/>
      <c r="NON36" s="36"/>
      <c r="NOQ36" s="36"/>
      <c r="NOR36" s="36"/>
      <c r="NOU36" s="36"/>
      <c r="NOV36" s="36"/>
      <c r="NOY36" s="36"/>
      <c r="NOZ36" s="36"/>
      <c r="NPC36" s="36"/>
      <c r="NPD36" s="36"/>
      <c r="NPG36" s="36"/>
      <c r="NPH36" s="36"/>
      <c r="NPK36" s="36"/>
      <c r="NPL36" s="36"/>
      <c r="NPO36" s="36"/>
      <c r="NPP36" s="36"/>
      <c r="NPS36" s="36"/>
      <c r="NPT36" s="36"/>
      <c r="NPW36" s="36"/>
      <c r="NPX36" s="36"/>
      <c r="NQA36" s="36"/>
      <c r="NQB36" s="36"/>
      <c r="NQE36" s="36"/>
      <c r="NQF36" s="36"/>
      <c r="NQI36" s="36"/>
      <c r="NQJ36" s="36"/>
      <c r="NQM36" s="36"/>
      <c r="NQN36" s="36"/>
      <c r="NQQ36" s="36"/>
      <c r="NQR36" s="36"/>
      <c r="NQU36" s="36"/>
      <c r="NQV36" s="36"/>
      <c r="NQY36" s="36"/>
      <c r="NQZ36" s="36"/>
      <c r="NRC36" s="36"/>
      <c r="NRD36" s="36"/>
      <c r="NRG36" s="36"/>
      <c r="NRH36" s="36"/>
      <c r="NRK36" s="36"/>
      <c r="NRL36" s="36"/>
      <c r="NRO36" s="36"/>
      <c r="NRP36" s="36"/>
      <c r="NRS36" s="36"/>
      <c r="NRT36" s="36"/>
      <c r="NRW36" s="36"/>
      <c r="NRX36" s="36"/>
      <c r="NSA36" s="36"/>
      <c r="NSB36" s="36"/>
      <c r="NSE36" s="36"/>
      <c r="NSF36" s="36"/>
      <c r="NSI36" s="36"/>
      <c r="NSJ36" s="36"/>
      <c r="NSM36" s="36"/>
      <c r="NSN36" s="36"/>
      <c r="NSQ36" s="36"/>
      <c r="NSR36" s="36"/>
      <c r="NSU36" s="36"/>
      <c r="NSV36" s="36"/>
      <c r="NSY36" s="36"/>
      <c r="NSZ36" s="36"/>
      <c r="NTC36" s="36"/>
      <c r="NTD36" s="36"/>
      <c r="NTG36" s="36"/>
      <c r="NTH36" s="36"/>
      <c r="NTK36" s="36"/>
      <c r="NTL36" s="36"/>
      <c r="NTO36" s="36"/>
      <c r="NTP36" s="36"/>
      <c r="NTS36" s="36"/>
      <c r="NTT36" s="36"/>
      <c r="NTW36" s="36"/>
      <c r="NTX36" s="36"/>
      <c r="NUA36" s="36"/>
      <c r="NUB36" s="36"/>
      <c r="NUE36" s="36"/>
      <c r="NUF36" s="36"/>
      <c r="NUI36" s="36"/>
      <c r="NUJ36" s="36"/>
      <c r="NUM36" s="36"/>
      <c r="NUN36" s="36"/>
      <c r="NUQ36" s="36"/>
      <c r="NUR36" s="36"/>
      <c r="NUU36" s="36"/>
      <c r="NUV36" s="36"/>
      <c r="NUY36" s="36"/>
      <c r="NUZ36" s="36"/>
      <c r="NVC36" s="36"/>
      <c r="NVD36" s="36"/>
      <c r="NVG36" s="36"/>
      <c r="NVH36" s="36"/>
      <c r="NVK36" s="36"/>
      <c r="NVL36" s="36"/>
      <c r="NVO36" s="36"/>
      <c r="NVP36" s="36"/>
      <c r="NVS36" s="36"/>
      <c r="NVT36" s="36"/>
      <c r="NVW36" s="36"/>
      <c r="NVX36" s="36"/>
      <c r="NWA36" s="36"/>
      <c r="NWB36" s="36"/>
      <c r="NWE36" s="36"/>
      <c r="NWF36" s="36"/>
      <c r="NWI36" s="36"/>
      <c r="NWJ36" s="36"/>
      <c r="NWM36" s="36"/>
      <c r="NWN36" s="36"/>
      <c r="NWQ36" s="36"/>
      <c r="NWR36" s="36"/>
      <c r="NWU36" s="36"/>
      <c r="NWV36" s="36"/>
      <c r="NWY36" s="36"/>
      <c r="NWZ36" s="36"/>
      <c r="NXC36" s="36"/>
      <c r="NXD36" s="36"/>
      <c r="NXG36" s="36"/>
      <c r="NXH36" s="36"/>
      <c r="NXK36" s="36"/>
      <c r="NXL36" s="36"/>
      <c r="NXO36" s="36"/>
      <c r="NXP36" s="36"/>
      <c r="NXS36" s="36"/>
      <c r="NXT36" s="36"/>
      <c r="NXW36" s="36"/>
      <c r="NXX36" s="36"/>
      <c r="NYA36" s="36"/>
      <c r="NYB36" s="36"/>
      <c r="NYE36" s="36"/>
      <c r="NYF36" s="36"/>
      <c r="NYI36" s="36"/>
      <c r="NYJ36" s="36"/>
      <c r="NYM36" s="36"/>
      <c r="NYN36" s="36"/>
      <c r="NYQ36" s="36"/>
      <c r="NYR36" s="36"/>
      <c r="NYU36" s="36"/>
      <c r="NYV36" s="36"/>
      <c r="NYY36" s="36"/>
      <c r="NYZ36" s="36"/>
      <c r="NZC36" s="36"/>
      <c r="NZD36" s="36"/>
      <c r="NZG36" s="36"/>
      <c r="NZH36" s="36"/>
      <c r="NZK36" s="36"/>
      <c r="NZL36" s="36"/>
      <c r="NZO36" s="36"/>
      <c r="NZP36" s="36"/>
      <c r="NZS36" s="36"/>
      <c r="NZT36" s="36"/>
      <c r="NZW36" s="36"/>
      <c r="NZX36" s="36"/>
      <c r="OAA36" s="36"/>
      <c r="OAB36" s="36"/>
      <c r="OAE36" s="36"/>
      <c r="OAF36" s="36"/>
      <c r="OAI36" s="36"/>
      <c r="OAJ36" s="36"/>
      <c r="OAM36" s="36"/>
      <c r="OAN36" s="36"/>
      <c r="OAQ36" s="36"/>
      <c r="OAR36" s="36"/>
      <c r="OAU36" s="36"/>
      <c r="OAV36" s="36"/>
      <c r="OAY36" s="36"/>
      <c r="OAZ36" s="36"/>
      <c r="OBC36" s="36"/>
      <c r="OBD36" s="36"/>
      <c r="OBG36" s="36"/>
      <c r="OBH36" s="36"/>
      <c r="OBK36" s="36"/>
      <c r="OBL36" s="36"/>
      <c r="OBO36" s="36"/>
      <c r="OBP36" s="36"/>
      <c r="OBS36" s="36"/>
      <c r="OBT36" s="36"/>
      <c r="OBW36" s="36"/>
      <c r="OBX36" s="36"/>
      <c r="OCA36" s="36"/>
      <c r="OCB36" s="36"/>
      <c r="OCE36" s="36"/>
      <c r="OCF36" s="36"/>
      <c r="OCI36" s="36"/>
      <c r="OCJ36" s="36"/>
      <c r="OCM36" s="36"/>
      <c r="OCN36" s="36"/>
      <c r="OCQ36" s="36"/>
      <c r="OCR36" s="36"/>
      <c r="OCU36" s="36"/>
      <c r="OCV36" s="36"/>
      <c r="OCY36" s="36"/>
      <c r="OCZ36" s="36"/>
      <c r="ODC36" s="36"/>
      <c r="ODD36" s="36"/>
      <c r="ODG36" s="36"/>
      <c r="ODH36" s="36"/>
      <c r="ODK36" s="36"/>
      <c r="ODL36" s="36"/>
      <c r="ODO36" s="36"/>
      <c r="ODP36" s="36"/>
      <c r="ODS36" s="36"/>
      <c r="ODT36" s="36"/>
      <c r="ODW36" s="36"/>
      <c r="ODX36" s="36"/>
      <c r="OEA36" s="36"/>
      <c r="OEB36" s="36"/>
      <c r="OEE36" s="36"/>
      <c r="OEF36" s="36"/>
      <c r="OEI36" s="36"/>
      <c r="OEJ36" s="36"/>
      <c r="OEM36" s="36"/>
      <c r="OEN36" s="36"/>
      <c r="OEQ36" s="36"/>
      <c r="OER36" s="36"/>
      <c r="OEU36" s="36"/>
      <c r="OEV36" s="36"/>
      <c r="OEY36" s="36"/>
      <c r="OEZ36" s="36"/>
      <c r="OFC36" s="36"/>
      <c r="OFD36" s="36"/>
      <c r="OFG36" s="36"/>
      <c r="OFH36" s="36"/>
      <c r="OFK36" s="36"/>
      <c r="OFL36" s="36"/>
      <c r="OFO36" s="36"/>
      <c r="OFP36" s="36"/>
      <c r="OFS36" s="36"/>
      <c r="OFT36" s="36"/>
      <c r="OFW36" s="36"/>
      <c r="OFX36" s="36"/>
      <c r="OGA36" s="36"/>
      <c r="OGB36" s="36"/>
      <c r="OGE36" s="36"/>
      <c r="OGF36" s="36"/>
      <c r="OGI36" s="36"/>
      <c r="OGJ36" s="36"/>
      <c r="OGM36" s="36"/>
      <c r="OGN36" s="36"/>
      <c r="OGQ36" s="36"/>
      <c r="OGR36" s="36"/>
      <c r="OGU36" s="36"/>
      <c r="OGV36" s="36"/>
      <c r="OGY36" s="36"/>
      <c r="OGZ36" s="36"/>
      <c r="OHC36" s="36"/>
      <c r="OHD36" s="36"/>
      <c r="OHG36" s="36"/>
      <c r="OHH36" s="36"/>
      <c r="OHK36" s="36"/>
      <c r="OHL36" s="36"/>
      <c r="OHO36" s="36"/>
      <c r="OHP36" s="36"/>
      <c r="OHS36" s="36"/>
      <c r="OHT36" s="36"/>
      <c r="OHW36" s="36"/>
      <c r="OHX36" s="36"/>
      <c r="OIA36" s="36"/>
      <c r="OIB36" s="36"/>
      <c r="OIE36" s="36"/>
      <c r="OIF36" s="36"/>
      <c r="OII36" s="36"/>
      <c r="OIJ36" s="36"/>
      <c r="OIM36" s="36"/>
      <c r="OIN36" s="36"/>
      <c r="OIQ36" s="36"/>
      <c r="OIR36" s="36"/>
      <c r="OIU36" s="36"/>
      <c r="OIV36" s="36"/>
      <c r="OIY36" s="36"/>
      <c r="OIZ36" s="36"/>
      <c r="OJC36" s="36"/>
      <c r="OJD36" s="36"/>
      <c r="OJG36" s="36"/>
      <c r="OJH36" s="36"/>
      <c r="OJK36" s="36"/>
      <c r="OJL36" s="36"/>
      <c r="OJO36" s="36"/>
      <c r="OJP36" s="36"/>
      <c r="OJS36" s="36"/>
      <c r="OJT36" s="36"/>
      <c r="OJW36" s="36"/>
      <c r="OJX36" s="36"/>
      <c r="OKA36" s="36"/>
      <c r="OKB36" s="36"/>
      <c r="OKE36" s="36"/>
      <c r="OKF36" s="36"/>
      <c r="OKI36" s="36"/>
      <c r="OKJ36" s="36"/>
      <c r="OKM36" s="36"/>
      <c r="OKN36" s="36"/>
      <c r="OKQ36" s="36"/>
      <c r="OKR36" s="36"/>
      <c r="OKU36" s="36"/>
      <c r="OKV36" s="36"/>
      <c r="OKY36" s="36"/>
      <c r="OKZ36" s="36"/>
      <c r="OLC36" s="36"/>
      <c r="OLD36" s="36"/>
      <c r="OLG36" s="36"/>
      <c r="OLH36" s="36"/>
      <c r="OLK36" s="36"/>
      <c r="OLL36" s="36"/>
      <c r="OLO36" s="36"/>
      <c r="OLP36" s="36"/>
      <c r="OLS36" s="36"/>
      <c r="OLT36" s="36"/>
      <c r="OLW36" s="36"/>
      <c r="OLX36" s="36"/>
      <c r="OMA36" s="36"/>
      <c r="OMB36" s="36"/>
      <c r="OME36" s="36"/>
      <c r="OMF36" s="36"/>
      <c r="OMI36" s="36"/>
      <c r="OMJ36" s="36"/>
      <c r="OMM36" s="36"/>
      <c r="OMN36" s="36"/>
      <c r="OMQ36" s="36"/>
      <c r="OMR36" s="36"/>
      <c r="OMU36" s="36"/>
      <c r="OMV36" s="36"/>
      <c r="OMY36" s="36"/>
      <c r="OMZ36" s="36"/>
      <c r="ONC36" s="36"/>
      <c r="OND36" s="36"/>
      <c r="ONG36" s="36"/>
      <c r="ONH36" s="36"/>
      <c r="ONK36" s="36"/>
      <c r="ONL36" s="36"/>
      <c r="ONO36" s="36"/>
      <c r="ONP36" s="36"/>
      <c r="ONS36" s="36"/>
      <c r="ONT36" s="36"/>
      <c r="ONW36" s="36"/>
      <c r="ONX36" s="36"/>
      <c r="OOA36" s="36"/>
      <c r="OOB36" s="36"/>
      <c r="OOE36" s="36"/>
      <c r="OOF36" s="36"/>
      <c r="OOI36" s="36"/>
      <c r="OOJ36" s="36"/>
      <c r="OOM36" s="36"/>
      <c r="OON36" s="36"/>
      <c r="OOQ36" s="36"/>
      <c r="OOR36" s="36"/>
      <c r="OOU36" s="36"/>
      <c r="OOV36" s="36"/>
      <c r="OOY36" s="36"/>
      <c r="OOZ36" s="36"/>
      <c r="OPC36" s="36"/>
      <c r="OPD36" s="36"/>
      <c r="OPG36" s="36"/>
      <c r="OPH36" s="36"/>
      <c r="OPK36" s="36"/>
      <c r="OPL36" s="36"/>
      <c r="OPO36" s="36"/>
      <c r="OPP36" s="36"/>
      <c r="OPS36" s="36"/>
      <c r="OPT36" s="36"/>
      <c r="OPW36" s="36"/>
      <c r="OPX36" s="36"/>
      <c r="OQA36" s="36"/>
      <c r="OQB36" s="36"/>
      <c r="OQE36" s="36"/>
      <c r="OQF36" s="36"/>
      <c r="OQI36" s="36"/>
      <c r="OQJ36" s="36"/>
      <c r="OQM36" s="36"/>
      <c r="OQN36" s="36"/>
      <c r="OQQ36" s="36"/>
      <c r="OQR36" s="36"/>
      <c r="OQU36" s="36"/>
      <c r="OQV36" s="36"/>
      <c r="OQY36" s="36"/>
      <c r="OQZ36" s="36"/>
      <c r="ORC36" s="36"/>
      <c r="ORD36" s="36"/>
      <c r="ORG36" s="36"/>
      <c r="ORH36" s="36"/>
      <c r="ORK36" s="36"/>
      <c r="ORL36" s="36"/>
      <c r="ORO36" s="36"/>
      <c r="ORP36" s="36"/>
      <c r="ORS36" s="36"/>
      <c r="ORT36" s="36"/>
      <c r="ORW36" s="36"/>
      <c r="ORX36" s="36"/>
      <c r="OSA36" s="36"/>
      <c r="OSB36" s="36"/>
      <c r="OSE36" s="36"/>
      <c r="OSF36" s="36"/>
      <c r="OSI36" s="36"/>
      <c r="OSJ36" s="36"/>
      <c r="OSM36" s="36"/>
      <c r="OSN36" s="36"/>
      <c r="OSQ36" s="36"/>
      <c r="OSR36" s="36"/>
      <c r="OSU36" s="36"/>
      <c r="OSV36" s="36"/>
      <c r="OSY36" s="36"/>
      <c r="OSZ36" s="36"/>
      <c r="OTC36" s="36"/>
      <c r="OTD36" s="36"/>
      <c r="OTG36" s="36"/>
      <c r="OTH36" s="36"/>
      <c r="OTK36" s="36"/>
      <c r="OTL36" s="36"/>
      <c r="OTO36" s="36"/>
      <c r="OTP36" s="36"/>
      <c r="OTS36" s="36"/>
      <c r="OTT36" s="36"/>
      <c r="OTW36" s="36"/>
      <c r="OTX36" s="36"/>
      <c r="OUA36" s="36"/>
      <c r="OUB36" s="36"/>
      <c r="OUE36" s="36"/>
      <c r="OUF36" s="36"/>
      <c r="OUI36" s="36"/>
      <c r="OUJ36" s="36"/>
      <c r="OUM36" s="36"/>
      <c r="OUN36" s="36"/>
      <c r="OUQ36" s="36"/>
      <c r="OUR36" s="36"/>
      <c r="OUU36" s="36"/>
      <c r="OUV36" s="36"/>
      <c r="OUY36" s="36"/>
      <c r="OUZ36" s="36"/>
      <c r="OVC36" s="36"/>
      <c r="OVD36" s="36"/>
      <c r="OVG36" s="36"/>
      <c r="OVH36" s="36"/>
      <c r="OVK36" s="36"/>
      <c r="OVL36" s="36"/>
      <c r="OVO36" s="36"/>
      <c r="OVP36" s="36"/>
      <c r="OVS36" s="36"/>
      <c r="OVT36" s="36"/>
      <c r="OVW36" s="36"/>
      <c r="OVX36" s="36"/>
      <c r="OWA36" s="36"/>
      <c r="OWB36" s="36"/>
      <c r="OWE36" s="36"/>
      <c r="OWF36" s="36"/>
      <c r="OWI36" s="36"/>
      <c r="OWJ36" s="36"/>
      <c r="OWM36" s="36"/>
      <c r="OWN36" s="36"/>
      <c r="OWQ36" s="36"/>
      <c r="OWR36" s="36"/>
      <c r="OWU36" s="36"/>
      <c r="OWV36" s="36"/>
      <c r="OWY36" s="36"/>
      <c r="OWZ36" s="36"/>
      <c r="OXC36" s="36"/>
      <c r="OXD36" s="36"/>
      <c r="OXG36" s="36"/>
      <c r="OXH36" s="36"/>
      <c r="OXK36" s="36"/>
      <c r="OXL36" s="36"/>
      <c r="OXO36" s="36"/>
      <c r="OXP36" s="36"/>
      <c r="OXS36" s="36"/>
      <c r="OXT36" s="36"/>
      <c r="OXW36" s="36"/>
      <c r="OXX36" s="36"/>
      <c r="OYA36" s="36"/>
      <c r="OYB36" s="36"/>
      <c r="OYE36" s="36"/>
      <c r="OYF36" s="36"/>
      <c r="OYI36" s="36"/>
      <c r="OYJ36" s="36"/>
      <c r="OYM36" s="36"/>
      <c r="OYN36" s="36"/>
      <c r="OYQ36" s="36"/>
      <c r="OYR36" s="36"/>
      <c r="OYU36" s="36"/>
      <c r="OYV36" s="36"/>
      <c r="OYY36" s="36"/>
      <c r="OYZ36" s="36"/>
      <c r="OZC36" s="36"/>
      <c r="OZD36" s="36"/>
      <c r="OZG36" s="36"/>
      <c r="OZH36" s="36"/>
      <c r="OZK36" s="36"/>
      <c r="OZL36" s="36"/>
      <c r="OZO36" s="36"/>
      <c r="OZP36" s="36"/>
      <c r="OZS36" s="36"/>
      <c r="OZT36" s="36"/>
      <c r="OZW36" s="36"/>
      <c r="OZX36" s="36"/>
      <c r="PAA36" s="36"/>
      <c r="PAB36" s="36"/>
      <c r="PAE36" s="36"/>
      <c r="PAF36" s="36"/>
      <c r="PAI36" s="36"/>
      <c r="PAJ36" s="36"/>
      <c r="PAM36" s="36"/>
      <c r="PAN36" s="36"/>
      <c r="PAQ36" s="36"/>
      <c r="PAR36" s="36"/>
      <c r="PAU36" s="36"/>
      <c r="PAV36" s="36"/>
      <c r="PAY36" s="36"/>
      <c r="PAZ36" s="36"/>
      <c r="PBC36" s="36"/>
      <c r="PBD36" s="36"/>
      <c r="PBG36" s="36"/>
      <c r="PBH36" s="36"/>
      <c r="PBK36" s="36"/>
      <c r="PBL36" s="36"/>
      <c r="PBO36" s="36"/>
      <c r="PBP36" s="36"/>
      <c r="PBS36" s="36"/>
      <c r="PBT36" s="36"/>
      <c r="PBW36" s="36"/>
      <c r="PBX36" s="36"/>
      <c r="PCA36" s="36"/>
      <c r="PCB36" s="36"/>
      <c r="PCE36" s="36"/>
      <c r="PCF36" s="36"/>
      <c r="PCI36" s="36"/>
      <c r="PCJ36" s="36"/>
      <c r="PCM36" s="36"/>
      <c r="PCN36" s="36"/>
      <c r="PCQ36" s="36"/>
      <c r="PCR36" s="36"/>
      <c r="PCU36" s="36"/>
      <c r="PCV36" s="36"/>
      <c r="PCY36" s="36"/>
      <c r="PCZ36" s="36"/>
      <c r="PDC36" s="36"/>
      <c r="PDD36" s="36"/>
      <c r="PDG36" s="36"/>
      <c r="PDH36" s="36"/>
      <c r="PDK36" s="36"/>
      <c r="PDL36" s="36"/>
      <c r="PDO36" s="36"/>
      <c r="PDP36" s="36"/>
      <c r="PDS36" s="36"/>
      <c r="PDT36" s="36"/>
      <c r="PDW36" s="36"/>
      <c r="PDX36" s="36"/>
      <c r="PEA36" s="36"/>
      <c r="PEB36" s="36"/>
      <c r="PEE36" s="36"/>
      <c r="PEF36" s="36"/>
      <c r="PEI36" s="36"/>
      <c r="PEJ36" s="36"/>
      <c r="PEM36" s="36"/>
      <c r="PEN36" s="36"/>
      <c r="PEQ36" s="36"/>
      <c r="PER36" s="36"/>
      <c r="PEU36" s="36"/>
      <c r="PEV36" s="36"/>
      <c r="PEY36" s="36"/>
      <c r="PEZ36" s="36"/>
      <c r="PFC36" s="36"/>
      <c r="PFD36" s="36"/>
      <c r="PFG36" s="36"/>
      <c r="PFH36" s="36"/>
      <c r="PFK36" s="36"/>
      <c r="PFL36" s="36"/>
      <c r="PFO36" s="36"/>
      <c r="PFP36" s="36"/>
      <c r="PFS36" s="36"/>
      <c r="PFT36" s="36"/>
      <c r="PFW36" s="36"/>
      <c r="PFX36" s="36"/>
      <c r="PGA36" s="36"/>
      <c r="PGB36" s="36"/>
      <c r="PGE36" s="36"/>
      <c r="PGF36" s="36"/>
      <c r="PGI36" s="36"/>
      <c r="PGJ36" s="36"/>
      <c r="PGM36" s="36"/>
      <c r="PGN36" s="36"/>
      <c r="PGQ36" s="36"/>
      <c r="PGR36" s="36"/>
      <c r="PGU36" s="36"/>
      <c r="PGV36" s="36"/>
      <c r="PGY36" s="36"/>
      <c r="PGZ36" s="36"/>
      <c r="PHC36" s="36"/>
      <c r="PHD36" s="36"/>
      <c r="PHG36" s="36"/>
      <c r="PHH36" s="36"/>
      <c r="PHK36" s="36"/>
      <c r="PHL36" s="36"/>
      <c r="PHO36" s="36"/>
      <c r="PHP36" s="36"/>
      <c r="PHS36" s="36"/>
      <c r="PHT36" s="36"/>
      <c r="PHW36" s="36"/>
      <c r="PHX36" s="36"/>
      <c r="PIA36" s="36"/>
      <c r="PIB36" s="36"/>
      <c r="PIE36" s="36"/>
      <c r="PIF36" s="36"/>
      <c r="PII36" s="36"/>
      <c r="PIJ36" s="36"/>
      <c r="PIM36" s="36"/>
      <c r="PIN36" s="36"/>
      <c r="PIQ36" s="36"/>
      <c r="PIR36" s="36"/>
      <c r="PIU36" s="36"/>
      <c r="PIV36" s="36"/>
      <c r="PIY36" s="36"/>
      <c r="PIZ36" s="36"/>
      <c r="PJC36" s="36"/>
      <c r="PJD36" s="36"/>
      <c r="PJG36" s="36"/>
      <c r="PJH36" s="36"/>
      <c r="PJK36" s="36"/>
      <c r="PJL36" s="36"/>
      <c r="PJO36" s="36"/>
      <c r="PJP36" s="36"/>
      <c r="PJS36" s="36"/>
      <c r="PJT36" s="36"/>
      <c r="PJW36" s="36"/>
      <c r="PJX36" s="36"/>
      <c r="PKA36" s="36"/>
      <c r="PKB36" s="36"/>
      <c r="PKE36" s="36"/>
      <c r="PKF36" s="36"/>
      <c r="PKI36" s="36"/>
      <c r="PKJ36" s="36"/>
      <c r="PKM36" s="36"/>
      <c r="PKN36" s="36"/>
      <c r="PKQ36" s="36"/>
      <c r="PKR36" s="36"/>
      <c r="PKU36" s="36"/>
      <c r="PKV36" s="36"/>
      <c r="PKY36" s="36"/>
      <c r="PKZ36" s="36"/>
      <c r="PLC36" s="36"/>
      <c r="PLD36" s="36"/>
      <c r="PLG36" s="36"/>
      <c r="PLH36" s="36"/>
      <c r="PLK36" s="36"/>
      <c r="PLL36" s="36"/>
      <c r="PLO36" s="36"/>
      <c r="PLP36" s="36"/>
      <c r="PLS36" s="36"/>
      <c r="PLT36" s="36"/>
      <c r="PLW36" s="36"/>
      <c r="PLX36" s="36"/>
      <c r="PMA36" s="36"/>
      <c r="PMB36" s="36"/>
      <c r="PME36" s="36"/>
      <c r="PMF36" s="36"/>
      <c r="PMI36" s="36"/>
      <c r="PMJ36" s="36"/>
      <c r="PMM36" s="36"/>
      <c r="PMN36" s="36"/>
      <c r="PMQ36" s="36"/>
      <c r="PMR36" s="36"/>
      <c r="PMU36" s="36"/>
      <c r="PMV36" s="36"/>
      <c r="PMY36" s="36"/>
      <c r="PMZ36" s="36"/>
      <c r="PNC36" s="36"/>
      <c r="PND36" s="36"/>
      <c r="PNG36" s="36"/>
      <c r="PNH36" s="36"/>
      <c r="PNK36" s="36"/>
      <c r="PNL36" s="36"/>
      <c r="PNO36" s="36"/>
      <c r="PNP36" s="36"/>
      <c r="PNS36" s="36"/>
      <c r="PNT36" s="36"/>
      <c r="PNW36" s="36"/>
      <c r="PNX36" s="36"/>
      <c r="POA36" s="36"/>
      <c r="POB36" s="36"/>
      <c r="POE36" s="36"/>
      <c r="POF36" s="36"/>
      <c r="POI36" s="36"/>
      <c r="POJ36" s="36"/>
      <c r="POM36" s="36"/>
      <c r="PON36" s="36"/>
      <c r="POQ36" s="36"/>
      <c r="POR36" s="36"/>
      <c r="POU36" s="36"/>
      <c r="POV36" s="36"/>
      <c r="POY36" s="36"/>
      <c r="POZ36" s="36"/>
      <c r="PPC36" s="36"/>
      <c r="PPD36" s="36"/>
      <c r="PPG36" s="36"/>
      <c r="PPH36" s="36"/>
      <c r="PPK36" s="36"/>
      <c r="PPL36" s="36"/>
      <c r="PPO36" s="36"/>
      <c r="PPP36" s="36"/>
      <c r="PPS36" s="36"/>
      <c r="PPT36" s="36"/>
      <c r="PPW36" s="36"/>
      <c r="PPX36" s="36"/>
      <c r="PQA36" s="36"/>
      <c r="PQB36" s="36"/>
      <c r="PQE36" s="36"/>
      <c r="PQF36" s="36"/>
      <c r="PQI36" s="36"/>
      <c r="PQJ36" s="36"/>
      <c r="PQM36" s="36"/>
      <c r="PQN36" s="36"/>
      <c r="PQQ36" s="36"/>
      <c r="PQR36" s="36"/>
      <c r="PQU36" s="36"/>
      <c r="PQV36" s="36"/>
      <c r="PQY36" s="36"/>
      <c r="PQZ36" s="36"/>
      <c r="PRC36" s="36"/>
      <c r="PRD36" s="36"/>
      <c r="PRG36" s="36"/>
      <c r="PRH36" s="36"/>
      <c r="PRK36" s="36"/>
      <c r="PRL36" s="36"/>
      <c r="PRO36" s="36"/>
      <c r="PRP36" s="36"/>
      <c r="PRS36" s="36"/>
      <c r="PRT36" s="36"/>
      <c r="PRW36" s="36"/>
      <c r="PRX36" s="36"/>
      <c r="PSA36" s="36"/>
      <c r="PSB36" s="36"/>
      <c r="PSE36" s="36"/>
      <c r="PSF36" s="36"/>
      <c r="PSI36" s="36"/>
      <c r="PSJ36" s="36"/>
      <c r="PSM36" s="36"/>
      <c r="PSN36" s="36"/>
      <c r="PSQ36" s="36"/>
      <c r="PSR36" s="36"/>
      <c r="PSU36" s="36"/>
      <c r="PSV36" s="36"/>
      <c r="PSY36" s="36"/>
      <c r="PSZ36" s="36"/>
      <c r="PTC36" s="36"/>
      <c r="PTD36" s="36"/>
      <c r="PTG36" s="36"/>
      <c r="PTH36" s="36"/>
      <c r="PTK36" s="36"/>
      <c r="PTL36" s="36"/>
      <c r="PTO36" s="36"/>
      <c r="PTP36" s="36"/>
      <c r="PTS36" s="36"/>
      <c r="PTT36" s="36"/>
      <c r="PTW36" s="36"/>
      <c r="PTX36" s="36"/>
      <c r="PUA36" s="36"/>
      <c r="PUB36" s="36"/>
      <c r="PUE36" s="36"/>
      <c r="PUF36" s="36"/>
      <c r="PUI36" s="36"/>
      <c r="PUJ36" s="36"/>
      <c r="PUM36" s="36"/>
      <c r="PUN36" s="36"/>
      <c r="PUQ36" s="36"/>
      <c r="PUR36" s="36"/>
      <c r="PUU36" s="36"/>
      <c r="PUV36" s="36"/>
      <c r="PUY36" s="36"/>
      <c r="PUZ36" s="36"/>
      <c r="PVC36" s="36"/>
      <c r="PVD36" s="36"/>
      <c r="PVG36" s="36"/>
      <c r="PVH36" s="36"/>
      <c r="PVK36" s="36"/>
      <c r="PVL36" s="36"/>
      <c r="PVO36" s="36"/>
      <c r="PVP36" s="36"/>
      <c r="PVS36" s="36"/>
      <c r="PVT36" s="36"/>
      <c r="PVW36" s="36"/>
      <c r="PVX36" s="36"/>
      <c r="PWA36" s="36"/>
      <c r="PWB36" s="36"/>
      <c r="PWE36" s="36"/>
      <c r="PWF36" s="36"/>
      <c r="PWI36" s="36"/>
      <c r="PWJ36" s="36"/>
      <c r="PWM36" s="36"/>
      <c r="PWN36" s="36"/>
      <c r="PWQ36" s="36"/>
      <c r="PWR36" s="36"/>
      <c r="PWU36" s="36"/>
      <c r="PWV36" s="36"/>
      <c r="PWY36" s="36"/>
      <c r="PWZ36" s="36"/>
      <c r="PXC36" s="36"/>
      <c r="PXD36" s="36"/>
      <c r="PXG36" s="36"/>
      <c r="PXH36" s="36"/>
      <c r="PXK36" s="36"/>
      <c r="PXL36" s="36"/>
      <c r="PXO36" s="36"/>
      <c r="PXP36" s="36"/>
      <c r="PXS36" s="36"/>
      <c r="PXT36" s="36"/>
      <c r="PXW36" s="36"/>
      <c r="PXX36" s="36"/>
      <c r="PYA36" s="36"/>
      <c r="PYB36" s="36"/>
      <c r="PYE36" s="36"/>
      <c r="PYF36" s="36"/>
      <c r="PYI36" s="36"/>
      <c r="PYJ36" s="36"/>
      <c r="PYM36" s="36"/>
      <c r="PYN36" s="36"/>
      <c r="PYQ36" s="36"/>
      <c r="PYR36" s="36"/>
      <c r="PYU36" s="36"/>
      <c r="PYV36" s="36"/>
      <c r="PYY36" s="36"/>
      <c r="PYZ36" s="36"/>
      <c r="PZC36" s="36"/>
      <c r="PZD36" s="36"/>
      <c r="PZG36" s="36"/>
      <c r="PZH36" s="36"/>
      <c r="PZK36" s="36"/>
      <c r="PZL36" s="36"/>
      <c r="PZO36" s="36"/>
      <c r="PZP36" s="36"/>
      <c r="PZS36" s="36"/>
      <c r="PZT36" s="36"/>
      <c r="PZW36" s="36"/>
      <c r="PZX36" s="36"/>
      <c r="QAA36" s="36"/>
      <c r="QAB36" s="36"/>
      <c r="QAE36" s="36"/>
      <c r="QAF36" s="36"/>
      <c r="QAI36" s="36"/>
      <c r="QAJ36" s="36"/>
      <c r="QAM36" s="36"/>
      <c r="QAN36" s="36"/>
      <c r="QAQ36" s="36"/>
      <c r="QAR36" s="36"/>
      <c r="QAU36" s="36"/>
      <c r="QAV36" s="36"/>
      <c r="QAY36" s="36"/>
      <c r="QAZ36" s="36"/>
      <c r="QBC36" s="36"/>
      <c r="QBD36" s="36"/>
      <c r="QBG36" s="36"/>
      <c r="QBH36" s="36"/>
      <c r="QBK36" s="36"/>
      <c r="QBL36" s="36"/>
      <c r="QBO36" s="36"/>
      <c r="QBP36" s="36"/>
      <c r="QBS36" s="36"/>
      <c r="QBT36" s="36"/>
      <c r="QBW36" s="36"/>
      <c r="QBX36" s="36"/>
      <c r="QCA36" s="36"/>
      <c r="QCB36" s="36"/>
      <c r="QCE36" s="36"/>
      <c r="QCF36" s="36"/>
      <c r="QCI36" s="36"/>
      <c r="QCJ36" s="36"/>
      <c r="QCM36" s="36"/>
      <c r="QCN36" s="36"/>
      <c r="QCQ36" s="36"/>
      <c r="QCR36" s="36"/>
      <c r="QCU36" s="36"/>
      <c r="QCV36" s="36"/>
      <c r="QCY36" s="36"/>
      <c r="QCZ36" s="36"/>
      <c r="QDC36" s="36"/>
      <c r="QDD36" s="36"/>
      <c r="QDG36" s="36"/>
      <c r="QDH36" s="36"/>
      <c r="QDK36" s="36"/>
      <c r="QDL36" s="36"/>
      <c r="QDO36" s="36"/>
      <c r="QDP36" s="36"/>
      <c r="QDS36" s="36"/>
      <c r="QDT36" s="36"/>
      <c r="QDW36" s="36"/>
      <c r="QDX36" s="36"/>
      <c r="QEA36" s="36"/>
      <c r="QEB36" s="36"/>
      <c r="QEE36" s="36"/>
      <c r="QEF36" s="36"/>
      <c r="QEI36" s="36"/>
      <c r="QEJ36" s="36"/>
      <c r="QEM36" s="36"/>
      <c r="QEN36" s="36"/>
      <c r="QEQ36" s="36"/>
      <c r="QER36" s="36"/>
      <c r="QEU36" s="36"/>
      <c r="QEV36" s="36"/>
      <c r="QEY36" s="36"/>
      <c r="QEZ36" s="36"/>
      <c r="QFC36" s="36"/>
      <c r="QFD36" s="36"/>
      <c r="QFG36" s="36"/>
      <c r="QFH36" s="36"/>
      <c r="QFK36" s="36"/>
      <c r="QFL36" s="36"/>
      <c r="QFO36" s="36"/>
      <c r="QFP36" s="36"/>
      <c r="QFS36" s="36"/>
      <c r="QFT36" s="36"/>
      <c r="QFW36" s="36"/>
      <c r="QFX36" s="36"/>
      <c r="QGA36" s="36"/>
      <c r="QGB36" s="36"/>
      <c r="QGE36" s="36"/>
      <c r="QGF36" s="36"/>
      <c r="QGI36" s="36"/>
      <c r="QGJ36" s="36"/>
      <c r="QGM36" s="36"/>
      <c r="QGN36" s="36"/>
      <c r="QGQ36" s="36"/>
      <c r="QGR36" s="36"/>
      <c r="QGU36" s="36"/>
      <c r="QGV36" s="36"/>
      <c r="QGY36" s="36"/>
      <c r="QGZ36" s="36"/>
      <c r="QHC36" s="36"/>
      <c r="QHD36" s="36"/>
      <c r="QHG36" s="36"/>
      <c r="QHH36" s="36"/>
      <c r="QHK36" s="36"/>
      <c r="QHL36" s="36"/>
      <c r="QHO36" s="36"/>
      <c r="QHP36" s="36"/>
      <c r="QHS36" s="36"/>
      <c r="QHT36" s="36"/>
      <c r="QHW36" s="36"/>
      <c r="QHX36" s="36"/>
      <c r="QIA36" s="36"/>
      <c r="QIB36" s="36"/>
      <c r="QIE36" s="36"/>
      <c r="QIF36" s="36"/>
      <c r="QII36" s="36"/>
      <c r="QIJ36" s="36"/>
      <c r="QIM36" s="36"/>
      <c r="QIN36" s="36"/>
      <c r="QIQ36" s="36"/>
      <c r="QIR36" s="36"/>
      <c r="QIU36" s="36"/>
      <c r="QIV36" s="36"/>
      <c r="QIY36" s="36"/>
      <c r="QIZ36" s="36"/>
      <c r="QJC36" s="36"/>
      <c r="QJD36" s="36"/>
      <c r="QJG36" s="36"/>
      <c r="QJH36" s="36"/>
      <c r="QJK36" s="36"/>
      <c r="QJL36" s="36"/>
      <c r="QJO36" s="36"/>
      <c r="QJP36" s="36"/>
      <c r="QJS36" s="36"/>
      <c r="QJT36" s="36"/>
      <c r="QJW36" s="36"/>
      <c r="QJX36" s="36"/>
      <c r="QKA36" s="36"/>
      <c r="QKB36" s="36"/>
      <c r="QKE36" s="36"/>
      <c r="QKF36" s="36"/>
      <c r="QKI36" s="36"/>
      <c r="QKJ36" s="36"/>
      <c r="QKM36" s="36"/>
      <c r="QKN36" s="36"/>
      <c r="QKQ36" s="36"/>
      <c r="QKR36" s="36"/>
      <c r="QKU36" s="36"/>
      <c r="QKV36" s="36"/>
      <c r="QKY36" s="36"/>
      <c r="QKZ36" s="36"/>
      <c r="QLC36" s="36"/>
      <c r="QLD36" s="36"/>
      <c r="QLG36" s="36"/>
      <c r="QLH36" s="36"/>
      <c r="QLK36" s="36"/>
      <c r="QLL36" s="36"/>
      <c r="QLO36" s="36"/>
      <c r="QLP36" s="36"/>
      <c r="QLS36" s="36"/>
      <c r="QLT36" s="36"/>
      <c r="QLW36" s="36"/>
      <c r="QLX36" s="36"/>
      <c r="QMA36" s="36"/>
      <c r="QMB36" s="36"/>
      <c r="QME36" s="36"/>
      <c r="QMF36" s="36"/>
      <c r="QMI36" s="36"/>
      <c r="QMJ36" s="36"/>
      <c r="QMM36" s="36"/>
      <c r="QMN36" s="36"/>
      <c r="QMQ36" s="36"/>
      <c r="QMR36" s="36"/>
      <c r="QMU36" s="36"/>
      <c r="QMV36" s="36"/>
      <c r="QMY36" s="36"/>
      <c r="QMZ36" s="36"/>
      <c r="QNC36" s="36"/>
      <c r="QND36" s="36"/>
      <c r="QNG36" s="36"/>
      <c r="QNH36" s="36"/>
      <c r="QNK36" s="36"/>
      <c r="QNL36" s="36"/>
      <c r="QNO36" s="36"/>
      <c r="QNP36" s="36"/>
      <c r="QNS36" s="36"/>
      <c r="QNT36" s="36"/>
      <c r="QNW36" s="36"/>
      <c r="QNX36" s="36"/>
      <c r="QOA36" s="36"/>
      <c r="QOB36" s="36"/>
      <c r="QOE36" s="36"/>
      <c r="QOF36" s="36"/>
      <c r="QOI36" s="36"/>
      <c r="QOJ36" s="36"/>
      <c r="QOM36" s="36"/>
      <c r="QON36" s="36"/>
      <c r="QOQ36" s="36"/>
      <c r="QOR36" s="36"/>
      <c r="QOU36" s="36"/>
      <c r="QOV36" s="36"/>
      <c r="QOY36" s="36"/>
      <c r="QOZ36" s="36"/>
      <c r="QPC36" s="36"/>
      <c r="QPD36" s="36"/>
      <c r="QPG36" s="36"/>
      <c r="QPH36" s="36"/>
      <c r="QPK36" s="36"/>
      <c r="QPL36" s="36"/>
      <c r="QPO36" s="36"/>
      <c r="QPP36" s="36"/>
      <c r="QPS36" s="36"/>
      <c r="QPT36" s="36"/>
      <c r="QPW36" s="36"/>
      <c r="QPX36" s="36"/>
      <c r="QQA36" s="36"/>
      <c r="QQB36" s="36"/>
      <c r="QQE36" s="36"/>
      <c r="QQF36" s="36"/>
      <c r="QQI36" s="36"/>
      <c r="QQJ36" s="36"/>
      <c r="QQM36" s="36"/>
      <c r="QQN36" s="36"/>
      <c r="QQQ36" s="36"/>
      <c r="QQR36" s="36"/>
      <c r="QQU36" s="36"/>
      <c r="QQV36" s="36"/>
      <c r="QQY36" s="36"/>
      <c r="QQZ36" s="36"/>
      <c r="QRC36" s="36"/>
      <c r="QRD36" s="36"/>
      <c r="QRG36" s="36"/>
      <c r="QRH36" s="36"/>
      <c r="QRK36" s="36"/>
      <c r="QRL36" s="36"/>
      <c r="QRO36" s="36"/>
      <c r="QRP36" s="36"/>
      <c r="QRS36" s="36"/>
      <c r="QRT36" s="36"/>
      <c r="QRW36" s="36"/>
      <c r="QRX36" s="36"/>
      <c r="QSA36" s="36"/>
      <c r="QSB36" s="36"/>
      <c r="QSE36" s="36"/>
      <c r="QSF36" s="36"/>
      <c r="QSI36" s="36"/>
      <c r="QSJ36" s="36"/>
      <c r="QSM36" s="36"/>
      <c r="QSN36" s="36"/>
      <c r="QSQ36" s="36"/>
      <c r="QSR36" s="36"/>
      <c r="QSU36" s="36"/>
      <c r="QSV36" s="36"/>
      <c r="QSY36" s="36"/>
      <c r="QSZ36" s="36"/>
      <c r="QTC36" s="36"/>
      <c r="QTD36" s="36"/>
      <c r="QTG36" s="36"/>
      <c r="QTH36" s="36"/>
      <c r="QTK36" s="36"/>
      <c r="QTL36" s="36"/>
      <c r="QTO36" s="36"/>
      <c r="QTP36" s="36"/>
      <c r="QTS36" s="36"/>
      <c r="QTT36" s="36"/>
      <c r="QTW36" s="36"/>
      <c r="QTX36" s="36"/>
      <c r="QUA36" s="36"/>
      <c r="QUB36" s="36"/>
      <c r="QUE36" s="36"/>
      <c r="QUF36" s="36"/>
      <c r="QUI36" s="36"/>
      <c r="QUJ36" s="36"/>
      <c r="QUM36" s="36"/>
      <c r="QUN36" s="36"/>
      <c r="QUQ36" s="36"/>
      <c r="QUR36" s="36"/>
      <c r="QUU36" s="36"/>
      <c r="QUV36" s="36"/>
      <c r="QUY36" s="36"/>
      <c r="QUZ36" s="36"/>
      <c r="QVC36" s="36"/>
      <c r="QVD36" s="36"/>
      <c r="QVG36" s="36"/>
      <c r="QVH36" s="36"/>
      <c r="QVK36" s="36"/>
      <c r="QVL36" s="36"/>
      <c r="QVO36" s="36"/>
      <c r="QVP36" s="36"/>
      <c r="QVS36" s="36"/>
      <c r="QVT36" s="36"/>
      <c r="QVW36" s="36"/>
      <c r="QVX36" s="36"/>
      <c r="QWA36" s="36"/>
      <c r="QWB36" s="36"/>
      <c r="QWE36" s="36"/>
      <c r="QWF36" s="36"/>
      <c r="QWI36" s="36"/>
      <c r="QWJ36" s="36"/>
      <c r="QWM36" s="36"/>
      <c r="QWN36" s="36"/>
      <c r="QWQ36" s="36"/>
      <c r="QWR36" s="36"/>
      <c r="QWU36" s="36"/>
      <c r="QWV36" s="36"/>
      <c r="QWY36" s="36"/>
      <c r="QWZ36" s="36"/>
      <c r="QXC36" s="36"/>
      <c r="QXD36" s="36"/>
      <c r="QXG36" s="36"/>
      <c r="QXH36" s="36"/>
      <c r="QXK36" s="36"/>
      <c r="QXL36" s="36"/>
      <c r="QXO36" s="36"/>
      <c r="QXP36" s="36"/>
      <c r="QXS36" s="36"/>
      <c r="QXT36" s="36"/>
      <c r="QXW36" s="36"/>
      <c r="QXX36" s="36"/>
      <c r="QYA36" s="36"/>
      <c r="QYB36" s="36"/>
      <c r="QYE36" s="36"/>
      <c r="QYF36" s="36"/>
      <c r="QYI36" s="36"/>
      <c r="QYJ36" s="36"/>
      <c r="QYM36" s="36"/>
      <c r="QYN36" s="36"/>
      <c r="QYQ36" s="36"/>
      <c r="QYR36" s="36"/>
      <c r="QYU36" s="36"/>
      <c r="QYV36" s="36"/>
      <c r="QYY36" s="36"/>
      <c r="QYZ36" s="36"/>
      <c r="QZC36" s="36"/>
      <c r="QZD36" s="36"/>
      <c r="QZG36" s="36"/>
      <c r="QZH36" s="36"/>
      <c r="QZK36" s="36"/>
      <c r="QZL36" s="36"/>
      <c r="QZO36" s="36"/>
      <c r="QZP36" s="36"/>
      <c r="QZS36" s="36"/>
      <c r="QZT36" s="36"/>
      <c r="QZW36" s="36"/>
      <c r="QZX36" s="36"/>
      <c r="RAA36" s="36"/>
      <c r="RAB36" s="36"/>
      <c r="RAE36" s="36"/>
      <c r="RAF36" s="36"/>
      <c r="RAI36" s="36"/>
      <c r="RAJ36" s="36"/>
      <c r="RAM36" s="36"/>
      <c r="RAN36" s="36"/>
      <c r="RAQ36" s="36"/>
      <c r="RAR36" s="36"/>
      <c r="RAU36" s="36"/>
      <c r="RAV36" s="36"/>
      <c r="RAY36" s="36"/>
      <c r="RAZ36" s="36"/>
      <c r="RBC36" s="36"/>
      <c r="RBD36" s="36"/>
      <c r="RBG36" s="36"/>
      <c r="RBH36" s="36"/>
      <c r="RBK36" s="36"/>
      <c r="RBL36" s="36"/>
      <c r="RBO36" s="36"/>
      <c r="RBP36" s="36"/>
      <c r="RBS36" s="36"/>
      <c r="RBT36" s="36"/>
      <c r="RBW36" s="36"/>
      <c r="RBX36" s="36"/>
      <c r="RCA36" s="36"/>
      <c r="RCB36" s="36"/>
      <c r="RCE36" s="36"/>
      <c r="RCF36" s="36"/>
      <c r="RCI36" s="36"/>
      <c r="RCJ36" s="36"/>
      <c r="RCM36" s="36"/>
      <c r="RCN36" s="36"/>
      <c r="RCQ36" s="36"/>
      <c r="RCR36" s="36"/>
      <c r="RCU36" s="36"/>
      <c r="RCV36" s="36"/>
      <c r="RCY36" s="36"/>
      <c r="RCZ36" s="36"/>
      <c r="RDC36" s="36"/>
      <c r="RDD36" s="36"/>
      <c r="RDG36" s="36"/>
      <c r="RDH36" s="36"/>
      <c r="RDK36" s="36"/>
      <c r="RDL36" s="36"/>
      <c r="RDO36" s="36"/>
      <c r="RDP36" s="36"/>
      <c r="RDS36" s="36"/>
      <c r="RDT36" s="36"/>
      <c r="RDW36" s="36"/>
      <c r="RDX36" s="36"/>
      <c r="REA36" s="36"/>
      <c r="REB36" s="36"/>
      <c r="REE36" s="36"/>
      <c r="REF36" s="36"/>
      <c r="REI36" s="36"/>
      <c r="REJ36" s="36"/>
      <c r="REM36" s="36"/>
      <c r="REN36" s="36"/>
      <c r="REQ36" s="36"/>
      <c r="RER36" s="36"/>
      <c r="REU36" s="36"/>
      <c r="REV36" s="36"/>
      <c r="REY36" s="36"/>
      <c r="REZ36" s="36"/>
      <c r="RFC36" s="36"/>
      <c r="RFD36" s="36"/>
      <c r="RFG36" s="36"/>
      <c r="RFH36" s="36"/>
      <c r="RFK36" s="36"/>
      <c r="RFL36" s="36"/>
      <c r="RFO36" s="36"/>
      <c r="RFP36" s="36"/>
      <c r="RFS36" s="36"/>
      <c r="RFT36" s="36"/>
      <c r="RFW36" s="36"/>
      <c r="RFX36" s="36"/>
      <c r="RGA36" s="36"/>
      <c r="RGB36" s="36"/>
      <c r="RGE36" s="36"/>
      <c r="RGF36" s="36"/>
      <c r="RGI36" s="36"/>
      <c r="RGJ36" s="36"/>
      <c r="RGM36" s="36"/>
      <c r="RGN36" s="36"/>
      <c r="RGQ36" s="36"/>
      <c r="RGR36" s="36"/>
      <c r="RGU36" s="36"/>
      <c r="RGV36" s="36"/>
      <c r="RGY36" s="36"/>
      <c r="RGZ36" s="36"/>
      <c r="RHC36" s="36"/>
      <c r="RHD36" s="36"/>
      <c r="RHG36" s="36"/>
      <c r="RHH36" s="36"/>
      <c r="RHK36" s="36"/>
      <c r="RHL36" s="36"/>
      <c r="RHO36" s="36"/>
      <c r="RHP36" s="36"/>
      <c r="RHS36" s="36"/>
      <c r="RHT36" s="36"/>
      <c r="RHW36" s="36"/>
      <c r="RHX36" s="36"/>
      <c r="RIA36" s="36"/>
      <c r="RIB36" s="36"/>
      <c r="RIE36" s="36"/>
      <c r="RIF36" s="36"/>
      <c r="RII36" s="36"/>
      <c r="RIJ36" s="36"/>
      <c r="RIM36" s="36"/>
      <c r="RIN36" s="36"/>
      <c r="RIQ36" s="36"/>
      <c r="RIR36" s="36"/>
      <c r="RIU36" s="36"/>
      <c r="RIV36" s="36"/>
      <c r="RIY36" s="36"/>
      <c r="RIZ36" s="36"/>
      <c r="RJC36" s="36"/>
      <c r="RJD36" s="36"/>
      <c r="RJG36" s="36"/>
      <c r="RJH36" s="36"/>
      <c r="RJK36" s="36"/>
      <c r="RJL36" s="36"/>
      <c r="RJO36" s="36"/>
      <c r="RJP36" s="36"/>
      <c r="RJS36" s="36"/>
      <c r="RJT36" s="36"/>
      <c r="RJW36" s="36"/>
      <c r="RJX36" s="36"/>
      <c r="RKA36" s="36"/>
      <c r="RKB36" s="36"/>
      <c r="RKE36" s="36"/>
      <c r="RKF36" s="36"/>
      <c r="RKI36" s="36"/>
      <c r="RKJ36" s="36"/>
      <c r="RKM36" s="36"/>
      <c r="RKN36" s="36"/>
      <c r="RKQ36" s="36"/>
      <c r="RKR36" s="36"/>
      <c r="RKU36" s="36"/>
      <c r="RKV36" s="36"/>
      <c r="RKY36" s="36"/>
      <c r="RKZ36" s="36"/>
      <c r="RLC36" s="36"/>
      <c r="RLD36" s="36"/>
      <c r="RLG36" s="36"/>
      <c r="RLH36" s="36"/>
      <c r="RLK36" s="36"/>
      <c r="RLL36" s="36"/>
      <c r="RLO36" s="36"/>
      <c r="RLP36" s="36"/>
      <c r="RLS36" s="36"/>
      <c r="RLT36" s="36"/>
      <c r="RLW36" s="36"/>
      <c r="RLX36" s="36"/>
      <c r="RMA36" s="36"/>
      <c r="RMB36" s="36"/>
      <c r="RME36" s="36"/>
      <c r="RMF36" s="36"/>
      <c r="RMI36" s="36"/>
      <c r="RMJ36" s="36"/>
      <c r="RMM36" s="36"/>
      <c r="RMN36" s="36"/>
      <c r="RMQ36" s="36"/>
      <c r="RMR36" s="36"/>
      <c r="RMU36" s="36"/>
      <c r="RMV36" s="36"/>
      <c r="RMY36" s="36"/>
      <c r="RMZ36" s="36"/>
      <c r="RNC36" s="36"/>
      <c r="RND36" s="36"/>
      <c r="RNG36" s="36"/>
      <c r="RNH36" s="36"/>
      <c r="RNK36" s="36"/>
      <c r="RNL36" s="36"/>
      <c r="RNO36" s="36"/>
      <c r="RNP36" s="36"/>
      <c r="RNS36" s="36"/>
      <c r="RNT36" s="36"/>
      <c r="RNW36" s="36"/>
      <c r="RNX36" s="36"/>
      <c r="ROA36" s="36"/>
      <c r="ROB36" s="36"/>
      <c r="ROE36" s="36"/>
      <c r="ROF36" s="36"/>
      <c r="ROI36" s="36"/>
      <c r="ROJ36" s="36"/>
      <c r="ROM36" s="36"/>
      <c r="RON36" s="36"/>
      <c r="ROQ36" s="36"/>
      <c r="ROR36" s="36"/>
      <c r="ROU36" s="36"/>
      <c r="ROV36" s="36"/>
      <c r="ROY36" s="36"/>
      <c r="ROZ36" s="36"/>
      <c r="RPC36" s="36"/>
      <c r="RPD36" s="36"/>
      <c r="RPG36" s="36"/>
      <c r="RPH36" s="36"/>
      <c r="RPK36" s="36"/>
      <c r="RPL36" s="36"/>
      <c r="RPO36" s="36"/>
      <c r="RPP36" s="36"/>
      <c r="RPS36" s="36"/>
      <c r="RPT36" s="36"/>
      <c r="RPW36" s="36"/>
      <c r="RPX36" s="36"/>
      <c r="RQA36" s="36"/>
      <c r="RQB36" s="36"/>
      <c r="RQE36" s="36"/>
      <c r="RQF36" s="36"/>
      <c r="RQI36" s="36"/>
      <c r="RQJ36" s="36"/>
      <c r="RQM36" s="36"/>
      <c r="RQN36" s="36"/>
      <c r="RQQ36" s="36"/>
      <c r="RQR36" s="36"/>
      <c r="RQU36" s="36"/>
      <c r="RQV36" s="36"/>
      <c r="RQY36" s="36"/>
      <c r="RQZ36" s="36"/>
      <c r="RRC36" s="36"/>
      <c r="RRD36" s="36"/>
      <c r="RRG36" s="36"/>
      <c r="RRH36" s="36"/>
      <c r="RRK36" s="36"/>
      <c r="RRL36" s="36"/>
      <c r="RRO36" s="36"/>
      <c r="RRP36" s="36"/>
      <c r="RRS36" s="36"/>
      <c r="RRT36" s="36"/>
      <c r="RRW36" s="36"/>
      <c r="RRX36" s="36"/>
      <c r="RSA36" s="36"/>
      <c r="RSB36" s="36"/>
      <c r="RSE36" s="36"/>
      <c r="RSF36" s="36"/>
      <c r="RSI36" s="36"/>
      <c r="RSJ36" s="36"/>
      <c r="RSM36" s="36"/>
      <c r="RSN36" s="36"/>
      <c r="RSQ36" s="36"/>
      <c r="RSR36" s="36"/>
      <c r="RSU36" s="36"/>
      <c r="RSV36" s="36"/>
      <c r="RSY36" s="36"/>
      <c r="RSZ36" s="36"/>
      <c r="RTC36" s="36"/>
      <c r="RTD36" s="36"/>
      <c r="RTG36" s="36"/>
      <c r="RTH36" s="36"/>
      <c r="RTK36" s="36"/>
      <c r="RTL36" s="36"/>
      <c r="RTO36" s="36"/>
      <c r="RTP36" s="36"/>
      <c r="RTS36" s="36"/>
      <c r="RTT36" s="36"/>
      <c r="RTW36" s="36"/>
      <c r="RTX36" s="36"/>
      <c r="RUA36" s="36"/>
      <c r="RUB36" s="36"/>
      <c r="RUE36" s="36"/>
      <c r="RUF36" s="36"/>
      <c r="RUI36" s="36"/>
      <c r="RUJ36" s="36"/>
      <c r="RUM36" s="36"/>
      <c r="RUN36" s="36"/>
      <c r="RUQ36" s="36"/>
      <c r="RUR36" s="36"/>
      <c r="RUU36" s="36"/>
      <c r="RUV36" s="36"/>
      <c r="RUY36" s="36"/>
      <c r="RUZ36" s="36"/>
      <c r="RVC36" s="36"/>
      <c r="RVD36" s="36"/>
      <c r="RVG36" s="36"/>
      <c r="RVH36" s="36"/>
      <c r="RVK36" s="36"/>
      <c r="RVL36" s="36"/>
      <c r="RVO36" s="36"/>
      <c r="RVP36" s="36"/>
      <c r="RVS36" s="36"/>
      <c r="RVT36" s="36"/>
      <c r="RVW36" s="36"/>
      <c r="RVX36" s="36"/>
      <c r="RWA36" s="36"/>
      <c r="RWB36" s="36"/>
      <c r="RWE36" s="36"/>
      <c r="RWF36" s="36"/>
      <c r="RWI36" s="36"/>
      <c r="RWJ36" s="36"/>
      <c r="RWM36" s="36"/>
      <c r="RWN36" s="36"/>
      <c r="RWQ36" s="36"/>
      <c r="RWR36" s="36"/>
      <c r="RWU36" s="36"/>
      <c r="RWV36" s="36"/>
      <c r="RWY36" s="36"/>
      <c r="RWZ36" s="36"/>
      <c r="RXC36" s="36"/>
      <c r="RXD36" s="36"/>
      <c r="RXG36" s="36"/>
      <c r="RXH36" s="36"/>
      <c r="RXK36" s="36"/>
      <c r="RXL36" s="36"/>
      <c r="RXO36" s="36"/>
      <c r="RXP36" s="36"/>
      <c r="RXS36" s="36"/>
      <c r="RXT36" s="36"/>
      <c r="RXW36" s="36"/>
      <c r="RXX36" s="36"/>
      <c r="RYA36" s="36"/>
      <c r="RYB36" s="36"/>
      <c r="RYE36" s="36"/>
      <c r="RYF36" s="36"/>
      <c r="RYI36" s="36"/>
      <c r="RYJ36" s="36"/>
      <c r="RYM36" s="36"/>
      <c r="RYN36" s="36"/>
      <c r="RYQ36" s="36"/>
      <c r="RYR36" s="36"/>
      <c r="RYU36" s="36"/>
      <c r="RYV36" s="36"/>
      <c r="RYY36" s="36"/>
      <c r="RYZ36" s="36"/>
      <c r="RZC36" s="36"/>
      <c r="RZD36" s="36"/>
      <c r="RZG36" s="36"/>
      <c r="RZH36" s="36"/>
      <c r="RZK36" s="36"/>
      <c r="RZL36" s="36"/>
      <c r="RZO36" s="36"/>
      <c r="RZP36" s="36"/>
      <c r="RZS36" s="36"/>
      <c r="RZT36" s="36"/>
      <c r="RZW36" s="36"/>
      <c r="RZX36" s="36"/>
      <c r="SAA36" s="36"/>
      <c r="SAB36" s="36"/>
      <c r="SAE36" s="36"/>
      <c r="SAF36" s="36"/>
      <c r="SAI36" s="36"/>
      <c r="SAJ36" s="36"/>
      <c r="SAM36" s="36"/>
      <c r="SAN36" s="36"/>
      <c r="SAQ36" s="36"/>
      <c r="SAR36" s="36"/>
      <c r="SAU36" s="36"/>
      <c r="SAV36" s="36"/>
      <c r="SAY36" s="36"/>
      <c r="SAZ36" s="36"/>
      <c r="SBC36" s="36"/>
      <c r="SBD36" s="36"/>
      <c r="SBG36" s="36"/>
      <c r="SBH36" s="36"/>
      <c r="SBK36" s="36"/>
      <c r="SBL36" s="36"/>
      <c r="SBO36" s="36"/>
      <c r="SBP36" s="36"/>
      <c r="SBS36" s="36"/>
      <c r="SBT36" s="36"/>
      <c r="SBW36" s="36"/>
      <c r="SBX36" s="36"/>
      <c r="SCA36" s="36"/>
      <c r="SCB36" s="36"/>
      <c r="SCE36" s="36"/>
      <c r="SCF36" s="36"/>
      <c r="SCI36" s="36"/>
      <c r="SCJ36" s="36"/>
      <c r="SCM36" s="36"/>
      <c r="SCN36" s="36"/>
      <c r="SCQ36" s="36"/>
      <c r="SCR36" s="36"/>
      <c r="SCU36" s="36"/>
      <c r="SCV36" s="36"/>
      <c r="SCY36" s="36"/>
      <c r="SCZ36" s="36"/>
      <c r="SDC36" s="36"/>
      <c r="SDD36" s="36"/>
      <c r="SDG36" s="36"/>
      <c r="SDH36" s="36"/>
      <c r="SDK36" s="36"/>
      <c r="SDL36" s="36"/>
      <c r="SDO36" s="36"/>
      <c r="SDP36" s="36"/>
      <c r="SDS36" s="36"/>
      <c r="SDT36" s="36"/>
      <c r="SDW36" s="36"/>
      <c r="SDX36" s="36"/>
      <c r="SEA36" s="36"/>
      <c r="SEB36" s="36"/>
      <c r="SEE36" s="36"/>
      <c r="SEF36" s="36"/>
      <c r="SEI36" s="36"/>
      <c r="SEJ36" s="36"/>
      <c r="SEM36" s="36"/>
      <c r="SEN36" s="36"/>
      <c r="SEQ36" s="36"/>
      <c r="SER36" s="36"/>
      <c r="SEU36" s="36"/>
      <c r="SEV36" s="36"/>
      <c r="SEY36" s="36"/>
      <c r="SEZ36" s="36"/>
      <c r="SFC36" s="36"/>
      <c r="SFD36" s="36"/>
      <c r="SFG36" s="36"/>
      <c r="SFH36" s="36"/>
      <c r="SFK36" s="36"/>
      <c r="SFL36" s="36"/>
      <c r="SFO36" s="36"/>
      <c r="SFP36" s="36"/>
      <c r="SFS36" s="36"/>
      <c r="SFT36" s="36"/>
      <c r="SFW36" s="36"/>
      <c r="SFX36" s="36"/>
      <c r="SGA36" s="36"/>
      <c r="SGB36" s="36"/>
      <c r="SGE36" s="36"/>
      <c r="SGF36" s="36"/>
      <c r="SGI36" s="36"/>
      <c r="SGJ36" s="36"/>
      <c r="SGM36" s="36"/>
      <c r="SGN36" s="36"/>
      <c r="SGQ36" s="36"/>
      <c r="SGR36" s="36"/>
      <c r="SGU36" s="36"/>
      <c r="SGV36" s="36"/>
      <c r="SGY36" s="36"/>
      <c r="SGZ36" s="36"/>
      <c r="SHC36" s="36"/>
      <c r="SHD36" s="36"/>
      <c r="SHG36" s="36"/>
      <c r="SHH36" s="36"/>
      <c r="SHK36" s="36"/>
      <c r="SHL36" s="36"/>
      <c r="SHO36" s="36"/>
      <c r="SHP36" s="36"/>
      <c r="SHS36" s="36"/>
      <c r="SHT36" s="36"/>
      <c r="SHW36" s="36"/>
      <c r="SHX36" s="36"/>
      <c r="SIA36" s="36"/>
      <c r="SIB36" s="36"/>
      <c r="SIE36" s="36"/>
      <c r="SIF36" s="36"/>
      <c r="SII36" s="36"/>
      <c r="SIJ36" s="36"/>
      <c r="SIM36" s="36"/>
      <c r="SIN36" s="36"/>
      <c r="SIQ36" s="36"/>
      <c r="SIR36" s="36"/>
      <c r="SIU36" s="36"/>
      <c r="SIV36" s="36"/>
      <c r="SIY36" s="36"/>
      <c r="SIZ36" s="36"/>
      <c r="SJC36" s="36"/>
      <c r="SJD36" s="36"/>
      <c r="SJG36" s="36"/>
      <c r="SJH36" s="36"/>
      <c r="SJK36" s="36"/>
      <c r="SJL36" s="36"/>
      <c r="SJO36" s="36"/>
      <c r="SJP36" s="36"/>
      <c r="SJS36" s="36"/>
      <c r="SJT36" s="36"/>
      <c r="SJW36" s="36"/>
      <c r="SJX36" s="36"/>
      <c r="SKA36" s="36"/>
      <c r="SKB36" s="36"/>
      <c r="SKE36" s="36"/>
      <c r="SKF36" s="36"/>
      <c r="SKI36" s="36"/>
      <c r="SKJ36" s="36"/>
      <c r="SKM36" s="36"/>
      <c r="SKN36" s="36"/>
      <c r="SKQ36" s="36"/>
      <c r="SKR36" s="36"/>
      <c r="SKU36" s="36"/>
      <c r="SKV36" s="36"/>
      <c r="SKY36" s="36"/>
      <c r="SKZ36" s="36"/>
      <c r="SLC36" s="36"/>
      <c r="SLD36" s="36"/>
      <c r="SLG36" s="36"/>
      <c r="SLH36" s="36"/>
      <c r="SLK36" s="36"/>
      <c r="SLL36" s="36"/>
      <c r="SLO36" s="36"/>
      <c r="SLP36" s="36"/>
      <c r="SLS36" s="36"/>
      <c r="SLT36" s="36"/>
      <c r="SLW36" s="36"/>
      <c r="SLX36" s="36"/>
      <c r="SMA36" s="36"/>
      <c r="SMB36" s="36"/>
      <c r="SME36" s="36"/>
      <c r="SMF36" s="36"/>
      <c r="SMI36" s="36"/>
      <c r="SMJ36" s="36"/>
      <c r="SMM36" s="36"/>
      <c r="SMN36" s="36"/>
      <c r="SMQ36" s="36"/>
      <c r="SMR36" s="36"/>
      <c r="SMU36" s="36"/>
      <c r="SMV36" s="36"/>
      <c r="SMY36" s="36"/>
      <c r="SMZ36" s="36"/>
      <c r="SNC36" s="36"/>
      <c r="SND36" s="36"/>
      <c r="SNG36" s="36"/>
      <c r="SNH36" s="36"/>
      <c r="SNK36" s="36"/>
      <c r="SNL36" s="36"/>
      <c r="SNO36" s="36"/>
      <c r="SNP36" s="36"/>
      <c r="SNS36" s="36"/>
      <c r="SNT36" s="36"/>
      <c r="SNW36" s="36"/>
      <c r="SNX36" s="36"/>
      <c r="SOA36" s="36"/>
      <c r="SOB36" s="36"/>
      <c r="SOE36" s="36"/>
      <c r="SOF36" s="36"/>
      <c r="SOI36" s="36"/>
      <c r="SOJ36" s="36"/>
      <c r="SOM36" s="36"/>
      <c r="SON36" s="36"/>
      <c r="SOQ36" s="36"/>
      <c r="SOR36" s="36"/>
      <c r="SOU36" s="36"/>
      <c r="SOV36" s="36"/>
      <c r="SOY36" s="36"/>
      <c r="SOZ36" s="36"/>
      <c r="SPC36" s="36"/>
      <c r="SPD36" s="36"/>
      <c r="SPG36" s="36"/>
      <c r="SPH36" s="36"/>
      <c r="SPK36" s="36"/>
      <c r="SPL36" s="36"/>
      <c r="SPO36" s="36"/>
      <c r="SPP36" s="36"/>
      <c r="SPS36" s="36"/>
      <c r="SPT36" s="36"/>
      <c r="SPW36" s="36"/>
      <c r="SPX36" s="36"/>
      <c r="SQA36" s="36"/>
      <c r="SQB36" s="36"/>
      <c r="SQE36" s="36"/>
      <c r="SQF36" s="36"/>
      <c r="SQI36" s="36"/>
      <c r="SQJ36" s="36"/>
      <c r="SQM36" s="36"/>
      <c r="SQN36" s="36"/>
      <c r="SQQ36" s="36"/>
      <c r="SQR36" s="36"/>
      <c r="SQU36" s="36"/>
      <c r="SQV36" s="36"/>
      <c r="SQY36" s="36"/>
      <c r="SQZ36" s="36"/>
      <c r="SRC36" s="36"/>
      <c r="SRD36" s="36"/>
      <c r="SRG36" s="36"/>
      <c r="SRH36" s="36"/>
      <c r="SRK36" s="36"/>
      <c r="SRL36" s="36"/>
      <c r="SRO36" s="36"/>
      <c r="SRP36" s="36"/>
      <c r="SRS36" s="36"/>
      <c r="SRT36" s="36"/>
      <c r="SRW36" s="36"/>
      <c r="SRX36" s="36"/>
      <c r="SSA36" s="36"/>
      <c r="SSB36" s="36"/>
      <c r="SSE36" s="36"/>
      <c r="SSF36" s="36"/>
      <c r="SSI36" s="36"/>
      <c r="SSJ36" s="36"/>
      <c r="SSM36" s="36"/>
      <c r="SSN36" s="36"/>
      <c r="SSQ36" s="36"/>
      <c r="SSR36" s="36"/>
      <c r="SSU36" s="36"/>
      <c r="SSV36" s="36"/>
      <c r="SSY36" s="36"/>
      <c r="SSZ36" s="36"/>
      <c r="STC36" s="36"/>
      <c r="STD36" s="36"/>
      <c r="STG36" s="36"/>
      <c r="STH36" s="36"/>
      <c r="STK36" s="36"/>
      <c r="STL36" s="36"/>
      <c r="STO36" s="36"/>
      <c r="STP36" s="36"/>
      <c r="STS36" s="36"/>
      <c r="STT36" s="36"/>
      <c r="STW36" s="36"/>
      <c r="STX36" s="36"/>
      <c r="SUA36" s="36"/>
      <c r="SUB36" s="36"/>
      <c r="SUE36" s="36"/>
      <c r="SUF36" s="36"/>
      <c r="SUI36" s="36"/>
      <c r="SUJ36" s="36"/>
      <c r="SUM36" s="36"/>
      <c r="SUN36" s="36"/>
      <c r="SUQ36" s="36"/>
      <c r="SUR36" s="36"/>
      <c r="SUU36" s="36"/>
      <c r="SUV36" s="36"/>
      <c r="SUY36" s="36"/>
      <c r="SUZ36" s="36"/>
      <c r="SVC36" s="36"/>
      <c r="SVD36" s="36"/>
      <c r="SVG36" s="36"/>
      <c r="SVH36" s="36"/>
      <c r="SVK36" s="36"/>
      <c r="SVL36" s="36"/>
      <c r="SVO36" s="36"/>
      <c r="SVP36" s="36"/>
      <c r="SVS36" s="36"/>
      <c r="SVT36" s="36"/>
      <c r="SVW36" s="36"/>
      <c r="SVX36" s="36"/>
      <c r="SWA36" s="36"/>
      <c r="SWB36" s="36"/>
      <c r="SWE36" s="36"/>
      <c r="SWF36" s="36"/>
      <c r="SWI36" s="36"/>
      <c r="SWJ36" s="36"/>
      <c r="SWM36" s="36"/>
      <c r="SWN36" s="36"/>
      <c r="SWQ36" s="36"/>
      <c r="SWR36" s="36"/>
      <c r="SWU36" s="36"/>
      <c r="SWV36" s="36"/>
      <c r="SWY36" s="36"/>
      <c r="SWZ36" s="36"/>
      <c r="SXC36" s="36"/>
      <c r="SXD36" s="36"/>
      <c r="SXG36" s="36"/>
      <c r="SXH36" s="36"/>
      <c r="SXK36" s="36"/>
      <c r="SXL36" s="36"/>
      <c r="SXO36" s="36"/>
      <c r="SXP36" s="36"/>
      <c r="SXS36" s="36"/>
      <c r="SXT36" s="36"/>
      <c r="SXW36" s="36"/>
      <c r="SXX36" s="36"/>
      <c r="SYA36" s="36"/>
      <c r="SYB36" s="36"/>
      <c r="SYE36" s="36"/>
      <c r="SYF36" s="36"/>
      <c r="SYI36" s="36"/>
      <c r="SYJ36" s="36"/>
      <c r="SYM36" s="36"/>
      <c r="SYN36" s="36"/>
      <c r="SYQ36" s="36"/>
      <c r="SYR36" s="36"/>
      <c r="SYU36" s="36"/>
      <c r="SYV36" s="36"/>
      <c r="SYY36" s="36"/>
      <c r="SYZ36" s="36"/>
      <c r="SZC36" s="36"/>
      <c r="SZD36" s="36"/>
      <c r="SZG36" s="36"/>
      <c r="SZH36" s="36"/>
      <c r="SZK36" s="36"/>
      <c r="SZL36" s="36"/>
      <c r="SZO36" s="36"/>
      <c r="SZP36" s="36"/>
      <c r="SZS36" s="36"/>
      <c r="SZT36" s="36"/>
      <c r="SZW36" s="36"/>
      <c r="SZX36" s="36"/>
      <c r="TAA36" s="36"/>
      <c r="TAB36" s="36"/>
      <c r="TAE36" s="36"/>
      <c r="TAF36" s="36"/>
      <c r="TAI36" s="36"/>
      <c r="TAJ36" s="36"/>
      <c r="TAM36" s="36"/>
      <c r="TAN36" s="36"/>
      <c r="TAQ36" s="36"/>
      <c r="TAR36" s="36"/>
      <c r="TAU36" s="36"/>
      <c r="TAV36" s="36"/>
      <c r="TAY36" s="36"/>
      <c r="TAZ36" s="36"/>
      <c r="TBC36" s="36"/>
      <c r="TBD36" s="36"/>
      <c r="TBG36" s="36"/>
      <c r="TBH36" s="36"/>
      <c r="TBK36" s="36"/>
      <c r="TBL36" s="36"/>
      <c r="TBO36" s="36"/>
      <c r="TBP36" s="36"/>
      <c r="TBS36" s="36"/>
      <c r="TBT36" s="36"/>
      <c r="TBW36" s="36"/>
      <c r="TBX36" s="36"/>
      <c r="TCA36" s="36"/>
      <c r="TCB36" s="36"/>
      <c r="TCE36" s="36"/>
      <c r="TCF36" s="36"/>
      <c r="TCI36" s="36"/>
      <c r="TCJ36" s="36"/>
      <c r="TCM36" s="36"/>
      <c r="TCN36" s="36"/>
      <c r="TCQ36" s="36"/>
      <c r="TCR36" s="36"/>
      <c r="TCU36" s="36"/>
      <c r="TCV36" s="36"/>
      <c r="TCY36" s="36"/>
      <c r="TCZ36" s="36"/>
      <c r="TDC36" s="36"/>
      <c r="TDD36" s="36"/>
      <c r="TDG36" s="36"/>
      <c r="TDH36" s="36"/>
      <c r="TDK36" s="36"/>
      <c r="TDL36" s="36"/>
      <c r="TDO36" s="36"/>
      <c r="TDP36" s="36"/>
      <c r="TDS36" s="36"/>
      <c r="TDT36" s="36"/>
      <c r="TDW36" s="36"/>
      <c r="TDX36" s="36"/>
      <c r="TEA36" s="36"/>
      <c r="TEB36" s="36"/>
      <c r="TEE36" s="36"/>
      <c r="TEF36" s="36"/>
      <c r="TEI36" s="36"/>
      <c r="TEJ36" s="36"/>
      <c r="TEM36" s="36"/>
      <c r="TEN36" s="36"/>
      <c r="TEQ36" s="36"/>
      <c r="TER36" s="36"/>
      <c r="TEU36" s="36"/>
      <c r="TEV36" s="36"/>
      <c r="TEY36" s="36"/>
      <c r="TEZ36" s="36"/>
      <c r="TFC36" s="36"/>
      <c r="TFD36" s="36"/>
      <c r="TFG36" s="36"/>
      <c r="TFH36" s="36"/>
      <c r="TFK36" s="36"/>
      <c r="TFL36" s="36"/>
      <c r="TFO36" s="36"/>
      <c r="TFP36" s="36"/>
      <c r="TFS36" s="36"/>
      <c r="TFT36" s="36"/>
      <c r="TFW36" s="36"/>
      <c r="TFX36" s="36"/>
      <c r="TGA36" s="36"/>
      <c r="TGB36" s="36"/>
      <c r="TGE36" s="36"/>
      <c r="TGF36" s="36"/>
      <c r="TGI36" s="36"/>
      <c r="TGJ36" s="36"/>
      <c r="TGM36" s="36"/>
      <c r="TGN36" s="36"/>
      <c r="TGQ36" s="36"/>
      <c r="TGR36" s="36"/>
      <c r="TGU36" s="36"/>
      <c r="TGV36" s="36"/>
      <c r="TGY36" s="36"/>
      <c r="TGZ36" s="36"/>
      <c r="THC36" s="36"/>
      <c r="THD36" s="36"/>
      <c r="THG36" s="36"/>
      <c r="THH36" s="36"/>
      <c r="THK36" s="36"/>
      <c r="THL36" s="36"/>
      <c r="THO36" s="36"/>
      <c r="THP36" s="36"/>
      <c r="THS36" s="36"/>
      <c r="THT36" s="36"/>
      <c r="THW36" s="36"/>
      <c r="THX36" s="36"/>
      <c r="TIA36" s="36"/>
      <c r="TIB36" s="36"/>
      <c r="TIE36" s="36"/>
      <c r="TIF36" s="36"/>
      <c r="TII36" s="36"/>
      <c r="TIJ36" s="36"/>
      <c r="TIM36" s="36"/>
      <c r="TIN36" s="36"/>
      <c r="TIQ36" s="36"/>
      <c r="TIR36" s="36"/>
      <c r="TIU36" s="36"/>
      <c r="TIV36" s="36"/>
      <c r="TIY36" s="36"/>
      <c r="TIZ36" s="36"/>
      <c r="TJC36" s="36"/>
      <c r="TJD36" s="36"/>
      <c r="TJG36" s="36"/>
      <c r="TJH36" s="36"/>
      <c r="TJK36" s="36"/>
      <c r="TJL36" s="36"/>
      <c r="TJO36" s="36"/>
      <c r="TJP36" s="36"/>
      <c r="TJS36" s="36"/>
      <c r="TJT36" s="36"/>
      <c r="TJW36" s="36"/>
      <c r="TJX36" s="36"/>
      <c r="TKA36" s="36"/>
      <c r="TKB36" s="36"/>
      <c r="TKE36" s="36"/>
      <c r="TKF36" s="36"/>
      <c r="TKI36" s="36"/>
      <c r="TKJ36" s="36"/>
      <c r="TKM36" s="36"/>
      <c r="TKN36" s="36"/>
      <c r="TKQ36" s="36"/>
      <c r="TKR36" s="36"/>
      <c r="TKU36" s="36"/>
      <c r="TKV36" s="36"/>
      <c r="TKY36" s="36"/>
      <c r="TKZ36" s="36"/>
      <c r="TLC36" s="36"/>
      <c r="TLD36" s="36"/>
      <c r="TLG36" s="36"/>
      <c r="TLH36" s="36"/>
      <c r="TLK36" s="36"/>
      <c r="TLL36" s="36"/>
      <c r="TLO36" s="36"/>
      <c r="TLP36" s="36"/>
      <c r="TLS36" s="36"/>
      <c r="TLT36" s="36"/>
      <c r="TLW36" s="36"/>
      <c r="TLX36" s="36"/>
      <c r="TMA36" s="36"/>
      <c r="TMB36" s="36"/>
      <c r="TME36" s="36"/>
      <c r="TMF36" s="36"/>
      <c r="TMI36" s="36"/>
      <c r="TMJ36" s="36"/>
      <c r="TMM36" s="36"/>
      <c r="TMN36" s="36"/>
      <c r="TMQ36" s="36"/>
      <c r="TMR36" s="36"/>
      <c r="TMU36" s="36"/>
      <c r="TMV36" s="36"/>
      <c r="TMY36" s="36"/>
      <c r="TMZ36" s="36"/>
      <c r="TNC36" s="36"/>
      <c r="TND36" s="36"/>
      <c r="TNG36" s="36"/>
      <c r="TNH36" s="36"/>
      <c r="TNK36" s="36"/>
      <c r="TNL36" s="36"/>
      <c r="TNO36" s="36"/>
      <c r="TNP36" s="36"/>
      <c r="TNS36" s="36"/>
      <c r="TNT36" s="36"/>
      <c r="TNW36" s="36"/>
      <c r="TNX36" s="36"/>
      <c r="TOA36" s="36"/>
      <c r="TOB36" s="36"/>
      <c r="TOE36" s="36"/>
      <c r="TOF36" s="36"/>
      <c r="TOI36" s="36"/>
      <c r="TOJ36" s="36"/>
      <c r="TOM36" s="36"/>
      <c r="TON36" s="36"/>
      <c r="TOQ36" s="36"/>
      <c r="TOR36" s="36"/>
      <c r="TOU36" s="36"/>
      <c r="TOV36" s="36"/>
      <c r="TOY36" s="36"/>
      <c r="TOZ36" s="36"/>
      <c r="TPC36" s="36"/>
      <c r="TPD36" s="36"/>
      <c r="TPG36" s="36"/>
      <c r="TPH36" s="36"/>
      <c r="TPK36" s="36"/>
      <c r="TPL36" s="36"/>
      <c r="TPO36" s="36"/>
      <c r="TPP36" s="36"/>
      <c r="TPS36" s="36"/>
      <c r="TPT36" s="36"/>
      <c r="TPW36" s="36"/>
      <c r="TPX36" s="36"/>
      <c r="TQA36" s="36"/>
      <c r="TQB36" s="36"/>
      <c r="TQE36" s="36"/>
      <c r="TQF36" s="36"/>
      <c r="TQI36" s="36"/>
      <c r="TQJ36" s="36"/>
      <c r="TQM36" s="36"/>
      <c r="TQN36" s="36"/>
      <c r="TQQ36" s="36"/>
      <c r="TQR36" s="36"/>
      <c r="TQU36" s="36"/>
      <c r="TQV36" s="36"/>
      <c r="TQY36" s="36"/>
      <c r="TQZ36" s="36"/>
      <c r="TRC36" s="36"/>
      <c r="TRD36" s="36"/>
      <c r="TRG36" s="36"/>
      <c r="TRH36" s="36"/>
      <c r="TRK36" s="36"/>
      <c r="TRL36" s="36"/>
      <c r="TRO36" s="36"/>
      <c r="TRP36" s="36"/>
      <c r="TRS36" s="36"/>
      <c r="TRT36" s="36"/>
      <c r="TRW36" s="36"/>
      <c r="TRX36" s="36"/>
      <c r="TSA36" s="36"/>
      <c r="TSB36" s="36"/>
      <c r="TSE36" s="36"/>
      <c r="TSF36" s="36"/>
      <c r="TSI36" s="36"/>
      <c r="TSJ36" s="36"/>
      <c r="TSM36" s="36"/>
      <c r="TSN36" s="36"/>
      <c r="TSQ36" s="36"/>
      <c r="TSR36" s="36"/>
      <c r="TSU36" s="36"/>
      <c r="TSV36" s="36"/>
      <c r="TSY36" s="36"/>
      <c r="TSZ36" s="36"/>
      <c r="TTC36" s="36"/>
      <c r="TTD36" s="36"/>
      <c r="TTG36" s="36"/>
      <c r="TTH36" s="36"/>
      <c r="TTK36" s="36"/>
      <c r="TTL36" s="36"/>
      <c r="TTO36" s="36"/>
      <c r="TTP36" s="36"/>
      <c r="TTS36" s="36"/>
      <c r="TTT36" s="36"/>
      <c r="TTW36" s="36"/>
      <c r="TTX36" s="36"/>
      <c r="TUA36" s="36"/>
      <c r="TUB36" s="36"/>
      <c r="TUE36" s="36"/>
      <c r="TUF36" s="36"/>
      <c r="TUI36" s="36"/>
      <c r="TUJ36" s="36"/>
      <c r="TUM36" s="36"/>
      <c r="TUN36" s="36"/>
      <c r="TUQ36" s="36"/>
      <c r="TUR36" s="36"/>
      <c r="TUU36" s="36"/>
      <c r="TUV36" s="36"/>
      <c r="TUY36" s="36"/>
      <c r="TUZ36" s="36"/>
      <c r="TVC36" s="36"/>
      <c r="TVD36" s="36"/>
      <c r="TVG36" s="36"/>
      <c r="TVH36" s="36"/>
      <c r="TVK36" s="36"/>
      <c r="TVL36" s="36"/>
      <c r="TVO36" s="36"/>
      <c r="TVP36" s="36"/>
      <c r="TVS36" s="36"/>
      <c r="TVT36" s="36"/>
      <c r="TVW36" s="36"/>
      <c r="TVX36" s="36"/>
      <c r="TWA36" s="36"/>
      <c r="TWB36" s="36"/>
      <c r="TWE36" s="36"/>
      <c r="TWF36" s="36"/>
      <c r="TWI36" s="36"/>
      <c r="TWJ36" s="36"/>
      <c r="TWM36" s="36"/>
      <c r="TWN36" s="36"/>
      <c r="TWQ36" s="36"/>
      <c r="TWR36" s="36"/>
      <c r="TWU36" s="36"/>
      <c r="TWV36" s="36"/>
      <c r="TWY36" s="36"/>
      <c r="TWZ36" s="36"/>
      <c r="TXC36" s="36"/>
      <c r="TXD36" s="36"/>
      <c r="TXG36" s="36"/>
      <c r="TXH36" s="36"/>
      <c r="TXK36" s="36"/>
      <c r="TXL36" s="36"/>
      <c r="TXO36" s="36"/>
      <c r="TXP36" s="36"/>
      <c r="TXS36" s="36"/>
      <c r="TXT36" s="36"/>
      <c r="TXW36" s="36"/>
      <c r="TXX36" s="36"/>
      <c r="TYA36" s="36"/>
      <c r="TYB36" s="36"/>
      <c r="TYE36" s="36"/>
      <c r="TYF36" s="36"/>
      <c r="TYI36" s="36"/>
      <c r="TYJ36" s="36"/>
      <c r="TYM36" s="36"/>
      <c r="TYN36" s="36"/>
      <c r="TYQ36" s="36"/>
      <c r="TYR36" s="36"/>
      <c r="TYU36" s="36"/>
      <c r="TYV36" s="36"/>
      <c r="TYY36" s="36"/>
      <c r="TYZ36" s="36"/>
      <c r="TZC36" s="36"/>
      <c r="TZD36" s="36"/>
      <c r="TZG36" s="36"/>
      <c r="TZH36" s="36"/>
      <c r="TZK36" s="36"/>
      <c r="TZL36" s="36"/>
      <c r="TZO36" s="36"/>
      <c r="TZP36" s="36"/>
      <c r="TZS36" s="36"/>
      <c r="TZT36" s="36"/>
      <c r="TZW36" s="36"/>
      <c r="TZX36" s="36"/>
      <c r="UAA36" s="36"/>
      <c r="UAB36" s="36"/>
      <c r="UAE36" s="36"/>
      <c r="UAF36" s="36"/>
      <c r="UAI36" s="36"/>
      <c r="UAJ36" s="36"/>
      <c r="UAM36" s="36"/>
      <c r="UAN36" s="36"/>
      <c r="UAQ36" s="36"/>
      <c r="UAR36" s="36"/>
      <c r="UAU36" s="36"/>
      <c r="UAV36" s="36"/>
      <c r="UAY36" s="36"/>
      <c r="UAZ36" s="36"/>
      <c r="UBC36" s="36"/>
      <c r="UBD36" s="36"/>
      <c r="UBG36" s="36"/>
      <c r="UBH36" s="36"/>
      <c r="UBK36" s="36"/>
      <c r="UBL36" s="36"/>
      <c r="UBO36" s="36"/>
      <c r="UBP36" s="36"/>
      <c r="UBS36" s="36"/>
      <c r="UBT36" s="36"/>
      <c r="UBW36" s="36"/>
      <c r="UBX36" s="36"/>
      <c r="UCA36" s="36"/>
      <c r="UCB36" s="36"/>
      <c r="UCE36" s="36"/>
      <c r="UCF36" s="36"/>
      <c r="UCI36" s="36"/>
      <c r="UCJ36" s="36"/>
      <c r="UCM36" s="36"/>
      <c r="UCN36" s="36"/>
      <c r="UCQ36" s="36"/>
      <c r="UCR36" s="36"/>
      <c r="UCU36" s="36"/>
      <c r="UCV36" s="36"/>
      <c r="UCY36" s="36"/>
      <c r="UCZ36" s="36"/>
      <c r="UDC36" s="36"/>
      <c r="UDD36" s="36"/>
      <c r="UDG36" s="36"/>
      <c r="UDH36" s="36"/>
      <c r="UDK36" s="36"/>
      <c r="UDL36" s="36"/>
      <c r="UDO36" s="36"/>
      <c r="UDP36" s="36"/>
      <c r="UDS36" s="36"/>
      <c r="UDT36" s="36"/>
      <c r="UDW36" s="36"/>
      <c r="UDX36" s="36"/>
      <c r="UEA36" s="36"/>
      <c r="UEB36" s="36"/>
      <c r="UEE36" s="36"/>
      <c r="UEF36" s="36"/>
      <c r="UEI36" s="36"/>
      <c r="UEJ36" s="36"/>
      <c r="UEM36" s="36"/>
      <c r="UEN36" s="36"/>
      <c r="UEQ36" s="36"/>
      <c r="UER36" s="36"/>
      <c r="UEU36" s="36"/>
      <c r="UEV36" s="36"/>
      <c r="UEY36" s="36"/>
      <c r="UEZ36" s="36"/>
      <c r="UFC36" s="36"/>
      <c r="UFD36" s="36"/>
      <c r="UFG36" s="36"/>
      <c r="UFH36" s="36"/>
      <c r="UFK36" s="36"/>
      <c r="UFL36" s="36"/>
      <c r="UFO36" s="36"/>
      <c r="UFP36" s="36"/>
      <c r="UFS36" s="36"/>
      <c r="UFT36" s="36"/>
      <c r="UFW36" s="36"/>
      <c r="UFX36" s="36"/>
      <c r="UGA36" s="36"/>
      <c r="UGB36" s="36"/>
      <c r="UGE36" s="36"/>
      <c r="UGF36" s="36"/>
      <c r="UGI36" s="36"/>
      <c r="UGJ36" s="36"/>
      <c r="UGM36" s="36"/>
      <c r="UGN36" s="36"/>
      <c r="UGQ36" s="36"/>
      <c r="UGR36" s="36"/>
      <c r="UGU36" s="36"/>
      <c r="UGV36" s="36"/>
      <c r="UGY36" s="36"/>
      <c r="UGZ36" s="36"/>
      <c r="UHC36" s="36"/>
      <c r="UHD36" s="36"/>
      <c r="UHG36" s="36"/>
      <c r="UHH36" s="36"/>
      <c r="UHK36" s="36"/>
      <c r="UHL36" s="36"/>
      <c r="UHO36" s="36"/>
      <c r="UHP36" s="36"/>
      <c r="UHS36" s="36"/>
      <c r="UHT36" s="36"/>
      <c r="UHW36" s="36"/>
      <c r="UHX36" s="36"/>
      <c r="UIA36" s="36"/>
      <c r="UIB36" s="36"/>
      <c r="UIE36" s="36"/>
      <c r="UIF36" s="36"/>
      <c r="UII36" s="36"/>
      <c r="UIJ36" s="36"/>
      <c r="UIM36" s="36"/>
      <c r="UIN36" s="36"/>
      <c r="UIQ36" s="36"/>
      <c r="UIR36" s="36"/>
      <c r="UIU36" s="36"/>
      <c r="UIV36" s="36"/>
      <c r="UIY36" s="36"/>
      <c r="UIZ36" s="36"/>
      <c r="UJC36" s="36"/>
      <c r="UJD36" s="36"/>
      <c r="UJG36" s="36"/>
      <c r="UJH36" s="36"/>
      <c r="UJK36" s="36"/>
      <c r="UJL36" s="36"/>
      <c r="UJO36" s="36"/>
      <c r="UJP36" s="36"/>
      <c r="UJS36" s="36"/>
      <c r="UJT36" s="36"/>
      <c r="UJW36" s="36"/>
      <c r="UJX36" s="36"/>
      <c r="UKA36" s="36"/>
      <c r="UKB36" s="36"/>
      <c r="UKE36" s="36"/>
      <c r="UKF36" s="36"/>
      <c r="UKI36" s="36"/>
      <c r="UKJ36" s="36"/>
      <c r="UKM36" s="36"/>
      <c r="UKN36" s="36"/>
      <c r="UKQ36" s="36"/>
      <c r="UKR36" s="36"/>
      <c r="UKU36" s="36"/>
      <c r="UKV36" s="36"/>
      <c r="UKY36" s="36"/>
      <c r="UKZ36" s="36"/>
      <c r="ULC36" s="36"/>
      <c r="ULD36" s="36"/>
      <c r="ULG36" s="36"/>
      <c r="ULH36" s="36"/>
      <c r="ULK36" s="36"/>
      <c r="ULL36" s="36"/>
      <c r="ULO36" s="36"/>
      <c r="ULP36" s="36"/>
      <c r="ULS36" s="36"/>
      <c r="ULT36" s="36"/>
      <c r="ULW36" s="36"/>
      <c r="ULX36" s="36"/>
      <c r="UMA36" s="36"/>
      <c r="UMB36" s="36"/>
      <c r="UME36" s="36"/>
      <c r="UMF36" s="36"/>
      <c r="UMI36" s="36"/>
      <c r="UMJ36" s="36"/>
      <c r="UMM36" s="36"/>
      <c r="UMN36" s="36"/>
      <c r="UMQ36" s="36"/>
      <c r="UMR36" s="36"/>
      <c r="UMU36" s="36"/>
      <c r="UMV36" s="36"/>
      <c r="UMY36" s="36"/>
      <c r="UMZ36" s="36"/>
      <c r="UNC36" s="36"/>
      <c r="UND36" s="36"/>
      <c r="UNG36" s="36"/>
      <c r="UNH36" s="36"/>
      <c r="UNK36" s="36"/>
      <c r="UNL36" s="36"/>
      <c r="UNO36" s="36"/>
      <c r="UNP36" s="36"/>
      <c r="UNS36" s="36"/>
      <c r="UNT36" s="36"/>
      <c r="UNW36" s="36"/>
      <c r="UNX36" s="36"/>
      <c r="UOA36" s="36"/>
      <c r="UOB36" s="36"/>
      <c r="UOE36" s="36"/>
      <c r="UOF36" s="36"/>
      <c r="UOI36" s="36"/>
      <c r="UOJ36" s="36"/>
      <c r="UOM36" s="36"/>
      <c r="UON36" s="36"/>
      <c r="UOQ36" s="36"/>
      <c r="UOR36" s="36"/>
      <c r="UOU36" s="36"/>
      <c r="UOV36" s="36"/>
      <c r="UOY36" s="36"/>
      <c r="UOZ36" s="36"/>
      <c r="UPC36" s="36"/>
      <c r="UPD36" s="36"/>
      <c r="UPG36" s="36"/>
      <c r="UPH36" s="36"/>
      <c r="UPK36" s="36"/>
      <c r="UPL36" s="36"/>
      <c r="UPO36" s="36"/>
      <c r="UPP36" s="36"/>
      <c r="UPS36" s="36"/>
      <c r="UPT36" s="36"/>
      <c r="UPW36" s="36"/>
      <c r="UPX36" s="36"/>
      <c r="UQA36" s="36"/>
      <c r="UQB36" s="36"/>
      <c r="UQE36" s="36"/>
      <c r="UQF36" s="36"/>
      <c r="UQI36" s="36"/>
      <c r="UQJ36" s="36"/>
      <c r="UQM36" s="36"/>
      <c r="UQN36" s="36"/>
      <c r="UQQ36" s="36"/>
      <c r="UQR36" s="36"/>
      <c r="UQU36" s="36"/>
      <c r="UQV36" s="36"/>
      <c r="UQY36" s="36"/>
      <c r="UQZ36" s="36"/>
      <c r="URC36" s="36"/>
      <c r="URD36" s="36"/>
      <c r="URG36" s="36"/>
      <c r="URH36" s="36"/>
      <c r="URK36" s="36"/>
      <c r="URL36" s="36"/>
      <c r="URO36" s="36"/>
      <c r="URP36" s="36"/>
      <c r="URS36" s="36"/>
      <c r="URT36" s="36"/>
      <c r="URW36" s="36"/>
      <c r="URX36" s="36"/>
      <c r="USA36" s="36"/>
      <c r="USB36" s="36"/>
      <c r="USE36" s="36"/>
      <c r="USF36" s="36"/>
      <c r="USI36" s="36"/>
      <c r="USJ36" s="36"/>
      <c r="USM36" s="36"/>
      <c r="USN36" s="36"/>
      <c r="USQ36" s="36"/>
      <c r="USR36" s="36"/>
      <c r="USU36" s="36"/>
      <c r="USV36" s="36"/>
      <c r="USY36" s="36"/>
      <c r="USZ36" s="36"/>
      <c r="UTC36" s="36"/>
      <c r="UTD36" s="36"/>
      <c r="UTG36" s="36"/>
      <c r="UTH36" s="36"/>
      <c r="UTK36" s="36"/>
      <c r="UTL36" s="36"/>
      <c r="UTO36" s="36"/>
      <c r="UTP36" s="36"/>
      <c r="UTS36" s="36"/>
      <c r="UTT36" s="36"/>
      <c r="UTW36" s="36"/>
      <c r="UTX36" s="36"/>
      <c r="UUA36" s="36"/>
      <c r="UUB36" s="36"/>
      <c r="UUE36" s="36"/>
      <c r="UUF36" s="36"/>
      <c r="UUI36" s="36"/>
      <c r="UUJ36" s="36"/>
      <c r="UUM36" s="36"/>
      <c r="UUN36" s="36"/>
      <c r="UUQ36" s="36"/>
      <c r="UUR36" s="36"/>
      <c r="UUU36" s="36"/>
      <c r="UUV36" s="36"/>
      <c r="UUY36" s="36"/>
      <c r="UUZ36" s="36"/>
      <c r="UVC36" s="36"/>
      <c r="UVD36" s="36"/>
      <c r="UVG36" s="36"/>
      <c r="UVH36" s="36"/>
      <c r="UVK36" s="36"/>
      <c r="UVL36" s="36"/>
      <c r="UVO36" s="36"/>
      <c r="UVP36" s="36"/>
      <c r="UVS36" s="36"/>
      <c r="UVT36" s="36"/>
      <c r="UVW36" s="36"/>
      <c r="UVX36" s="36"/>
      <c r="UWA36" s="36"/>
      <c r="UWB36" s="36"/>
      <c r="UWE36" s="36"/>
      <c r="UWF36" s="36"/>
      <c r="UWI36" s="36"/>
      <c r="UWJ36" s="36"/>
      <c r="UWM36" s="36"/>
      <c r="UWN36" s="36"/>
      <c r="UWQ36" s="36"/>
      <c r="UWR36" s="36"/>
      <c r="UWU36" s="36"/>
      <c r="UWV36" s="36"/>
      <c r="UWY36" s="36"/>
      <c r="UWZ36" s="36"/>
      <c r="UXC36" s="36"/>
      <c r="UXD36" s="36"/>
      <c r="UXG36" s="36"/>
      <c r="UXH36" s="36"/>
      <c r="UXK36" s="36"/>
      <c r="UXL36" s="36"/>
      <c r="UXO36" s="36"/>
      <c r="UXP36" s="36"/>
      <c r="UXS36" s="36"/>
      <c r="UXT36" s="36"/>
      <c r="UXW36" s="36"/>
      <c r="UXX36" s="36"/>
      <c r="UYA36" s="36"/>
      <c r="UYB36" s="36"/>
      <c r="UYE36" s="36"/>
      <c r="UYF36" s="36"/>
      <c r="UYI36" s="36"/>
      <c r="UYJ36" s="36"/>
      <c r="UYM36" s="36"/>
      <c r="UYN36" s="36"/>
      <c r="UYQ36" s="36"/>
      <c r="UYR36" s="36"/>
      <c r="UYU36" s="36"/>
      <c r="UYV36" s="36"/>
      <c r="UYY36" s="36"/>
      <c r="UYZ36" s="36"/>
      <c r="UZC36" s="36"/>
      <c r="UZD36" s="36"/>
      <c r="UZG36" s="36"/>
      <c r="UZH36" s="36"/>
      <c r="UZK36" s="36"/>
      <c r="UZL36" s="36"/>
      <c r="UZO36" s="36"/>
      <c r="UZP36" s="36"/>
      <c r="UZS36" s="36"/>
      <c r="UZT36" s="36"/>
      <c r="UZW36" s="36"/>
      <c r="UZX36" s="36"/>
      <c r="VAA36" s="36"/>
      <c r="VAB36" s="36"/>
      <c r="VAE36" s="36"/>
      <c r="VAF36" s="36"/>
      <c r="VAI36" s="36"/>
      <c r="VAJ36" s="36"/>
      <c r="VAM36" s="36"/>
      <c r="VAN36" s="36"/>
      <c r="VAQ36" s="36"/>
      <c r="VAR36" s="36"/>
      <c r="VAU36" s="36"/>
      <c r="VAV36" s="36"/>
      <c r="VAY36" s="36"/>
      <c r="VAZ36" s="36"/>
      <c r="VBC36" s="36"/>
      <c r="VBD36" s="36"/>
      <c r="VBG36" s="36"/>
      <c r="VBH36" s="36"/>
      <c r="VBK36" s="36"/>
      <c r="VBL36" s="36"/>
      <c r="VBO36" s="36"/>
      <c r="VBP36" s="36"/>
      <c r="VBS36" s="36"/>
      <c r="VBT36" s="36"/>
      <c r="VBW36" s="36"/>
      <c r="VBX36" s="36"/>
      <c r="VCA36" s="36"/>
      <c r="VCB36" s="36"/>
      <c r="VCE36" s="36"/>
      <c r="VCF36" s="36"/>
      <c r="VCI36" s="36"/>
      <c r="VCJ36" s="36"/>
      <c r="VCM36" s="36"/>
      <c r="VCN36" s="36"/>
      <c r="VCQ36" s="36"/>
      <c r="VCR36" s="36"/>
      <c r="VCU36" s="36"/>
      <c r="VCV36" s="36"/>
      <c r="VCY36" s="36"/>
      <c r="VCZ36" s="36"/>
      <c r="VDC36" s="36"/>
      <c r="VDD36" s="36"/>
      <c r="VDG36" s="36"/>
      <c r="VDH36" s="36"/>
      <c r="VDK36" s="36"/>
      <c r="VDL36" s="36"/>
      <c r="VDO36" s="36"/>
      <c r="VDP36" s="36"/>
      <c r="VDS36" s="36"/>
      <c r="VDT36" s="36"/>
      <c r="VDW36" s="36"/>
      <c r="VDX36" s="36"/>
      <c r="VEA36" s="36"/>
      <c r="VEB36" s="36"/>
      <c r="VEE36" s="36"/>
      <c r="VEF36" s="36"/>
      <c r="VEI36" s="36"/>
      <c r="VEJ36" s="36"/>
      <c r="VEM36" s="36"/>
      <c r="VEN36" s="36"/>
      <c r="VEQ36" s="36"/>
      <c r="VER36" s="36"/>
      <c r="VEU36" s="36"/>
      <c r="VEV36" s="36"/>
      <c r="VEY36" s="36"/>
      <c r="VEZ36" s="36"/>
      <c r="VFC36" s="36"/>
      <c r="VFD36" s="36"/>
      <c r="VFG36" s="36"/>
      <c r="VFH36" s="36"/>
      <c r="VFK36" s="36"/>
      <c r="VFL36" s="36"/>
      <c r="VFO36" s="36"/>
      <c r="VFP36" s="36"/>
      <c r="VFS36" s="36"/>
      <c r="VFT36" s="36"/>
      <c r="VFW36" s="36"/>
      <c r="VFX36" s="36"/>
      <c r="VGA36" s="36"/>
      <c r="VGB36" s="36"/>
      <c r="VGE36" s="36"/>
      <c r="VGF36" s="36"/>
      <c r="VGI36" s="36"/>
      <c r="VGJ36" s="36"/>
      <c r="VGM36" s="36"/>
      <c r="VGN36" s="36"/>
      <c r="VGQ36" s="36"/>
      <c r="VGR36" s="36"/>
      <c r="VGU36" s="36"/>
      <c r="VGV36" s="36"/>
      <c r="VGY36" s="36"/>
      <c r="VGZ36" s="36"/>
      <c r="VHC36" s="36"/>
      <c r="VHD36" s="36"/>
      <c r="VHG36" s="36"/>
      <c r="VHH36" s="36"/>
      <c r="VHK36" s="36"/>
      <c r="VHL36" s="36"/>
      <c r="VHO36" s="36"/>
      <c r="VHP36" s="36"/>
      <c r="VHS36" s="36"/>
      <c r="VHT36" s="36"/>
      <c r="VHW36" s="36"/>
      <c r="VHX36" s="36"/>
      <c r="VIA36" s="36"/>
      <c r="VIB36" s="36"/>
      <c r="VIE36" s="36"/>
      <c r="VIF36" s="36"/>
      <c r="VII36" s="36"/>
      <c r="VIJ36" s="36"/>
      <c r="VIM36" s="36"/>
      <c r="VIN36" s="36"/>
      <c r="VIQ36" s="36"/>
      <c r="VIR36" s="36"/>
      <c r="VIU36" s="36"/>
      <c r="VIV36" s="36"/>
      <c r="VIY36" s="36"/>
      <c r="VIZ36" s="36"/>
      <c r="VJC36" s="36"/>
      <c r="VJD36" s="36"/>
      <c r="VJG36" s="36"/>
      <c r="VJH36" s="36"/>
      <c r="VJK36" s="36"/>
      <c r="VJL36" s="36"/>
      <c r="VJO36" s="36"/>
      <c r="VJP36" s="36"/>
      <c r="VJS36" s="36"/>
      <c r="VJT36" s="36"/>
      <c r="VJW36" s="36"/>
      <c r="VJX36" s="36"/>
      <c r="VKA36" s="36"/>
      <c r="VKB36" s="36"/>
      <c r="VKE36" s="36"/>
      <c r="VKF36" s="36"/>
      <c r="VKI36" s="36"/>
      <c r="VKJ36" s="36"/>
      <c r="VKM36" s="36"/>
      <c r="VKN36" s="36"/>
      <c r="VKQ36" s="36"/>
      <c r="VKR36" s="36"/>
      <c r="VKU36" s="36"/>
      <c r="VKV36" s="36"/>
      <c r="VKY36" s="36"/>
      <c r="VKZ36" s="36"/>
      <c r="VLC36" s="36"/>
      <c r="VLD36" s="36"/>
      <c r="VLG36" s="36"/>
      <c r="VLH36" s="36"/>
      <c r="VLK36" s="36"/>
      <c r="VLL36" s="36"/>
      <c r="VLO36" s="36"/>
      <c r="VLP36" s="36"/>
      <c r="VLS36" s="36"/>
      <c r="VLT36" s="36"/>
      <c r="VLW36" s="36"/>
      <c r="VLX36" s="36"/>
      <c r="VMA36" s="36"/>
      <c r="VMB36" s="36"/>
      <c r="VME36" s="36"/>
      <c r="VMF36" s="36"/>
      <c r="VMI36" s="36"/>
      <c r="VMJ36" s="36"/>
      <c r="VMM36" s="36"/>
      <c r="VMN36" s="36"/>
      <c r="VMQ36" s="36"/>
      <c r="VMR36" s="36"/>
      <c r="VMU36" s="36"/>
      <c r="VMV36" s="36"/>
      <c r="VMY36" s="36"/>
      <c r="VMZ36" s="36"/>
      <c r="VNC36" s="36"/>
      <c r="VND36" s="36"/>
      <c r="VNG36" s="36"/>
      <c r="VNH36" s="36"/>
      <c r="VNK36" s="36"/>
      <c r="VNL36" s="36"/>
      <c r="VNO36" s="36"/>
      <c r="VNP36" s="36"/>
      <c r="VNS36" s="36"/>
      <c r="VNT36" s="36"/>
      <c r="VNW36" s="36"/>
      <c r="VNX36" s="36"/>
      <c r="VOA36" s="36"/>
      <c r="VOB36" s="36"/>
      <c r="VOE36" s="36"/>
      <c r="VOF36" s="36"/>
      <c r="VOI36" s="36"/>
      <c r="VOJ36" s="36"/>
      <c r="VOM36" s="36"/>
      <c r="VON36" s="36"/>
      <c r="VOQ36" s="36"/>
      <c r="VOR36" s="36"/>
      <c r="VOU36" s="36"/>
      <c r="VOV36" s="36"/>
      <c r="VOY36" s="36"/>
      <c r="VOZ36" s="36"/>
      <c r="VPC36" s="36"/>
      <c r="VPD36" s="36"/>
      <c r="VPG36" s="36"/>
      <c r="VPH36" s="36"/>
      <c r="VPK36" s="36"/>
      <c r="VPL36" s="36"/>
      <c r="VPO36" s="36"/>
      <c r="VPP36" s="36"/>
      <c r="VPS36" s="36"/>
      <c r="VPT36" s="36"/>
      <c r="VPW36" s="36"/>
      <c r="VPX36" s="36"/>
      <c r="VQA36" s="36"/>
      <c r="VQB36" s="36"/>
      <c r="VQE36" s="36"/>
      <c r="VQF36" s="36"/>
      <c r="VQI36" s="36"/>
      <c r="VQJ36" s="36"/>
      <c r="VQM36" s="36"/>
      <c r="VQN36" s="36"/>
      <c r="VQQ36" s="36"/>
      <c r="VQR36" s="36"/>
      <c r="VQU36" s="36"/>
      <c r="VQV36" s="36"/>
      <c r="VQY36" s="36"/>
      <c r="VQZ36" s="36"/>
      <c r="VRC36" s="36"/>
      <c r="VRD36" s="36"/>
      <c r="VRG36" s="36"/>
      <c r="VRH36" s="36"/>
      <c r="VRK36" s="36"/>
      <c r="VRL36" s="36"/>
      <c r="VRO36" s="36"/>
      <c r="VRP36" s="36"/>
      <c r="VRS36" s="36"/>
      <c r="VRT36" s="36"/>
      <c r="VRW36" s="36"/>
      <c r="VRX36" s="36"/>
      <c r="VSA36" s="36"/>
      <c r="VSB36" s="36"/>
      <c r="VSE36" s="36"/>
      <c r="VSF36" s="36"/>
      <c r="VSI36" s="36"/>
      <c r="VSJ36" s="36"/>
      <c r="VSM36" s="36"/>
      <c r="VSN36" s="36"/>
      <c r="VSQ36" s="36"/>
      <c r="VSR36" s="36"/>
      <c r="VSU36" s="36"/>
      <c r="VSV36" s="36"/>
      <c r="VSY36" s="36"/>
      <c r="VSZ36" s="36"/>
      <c r="VTC36" s="36"/>
      <c r="VTD36" s="36"/>
      <c r="VTG36" s="36"/>
      <c r="VTH36" s="36"/>
      <c r="VTK36" s="36"/>
      <c r="VTL36" s="36"/>
      <c r="VTO36" s="36"/>
      <c r="VTP36" s="36"/>
      <c r="VTS36" s="36"/>
      <c r="VTT36" s="36"/>
      <c r="VTW36" s="36"/>
      <c r="VTX36" s="36"/>
      <c r="VUA36" s="36"/>
      <c r="VUB36" s="36"/>
      <c r="VUE36" s="36"/>
      <c r="VUF36" s="36"/>
      <c r="VUI36" s="36"/>
      <c r="VUJ36" s="36"/>
      <c r="VUM36" s="36"/>
      <c r="VUN36" s="36"/>
      <c r="VUQ36" s="36"/>
      <c r="VUR36" s="36"/>
      <c r="VUU36" s="36"/>
      <c r="VUV36" s="36"/>
      <c r="VUY36" s="36"/>
      <c r="VUZ36" s="36"/>
      <c r="VVC36" s="36"/>
      <c r="VVD36" s="36"/>
      <c r="VVG36" s="36"/>
      <c r="VVH36" s="36"/>
      <c r="VVK36" s="36"/>
      <c r="VVL36" s="36"/>
      <c r="VVO36" s="36"/>
      <c r="VVP36" s="36"/>
      <c r="VVS36" s="36"/>
      <c r="VVT36" s="36"/>
      <c r="VVW36" s="36"/>
      <c r="VVX36" s="36"/>
      <c r="VWA36" s="36"/>
      <c r="VWB36" s="36"/>
      <c r="VWE36" s="36"/>
      <c r="VWF36" s="36"/>
      <c r="VWI36" s="36"/>
      <c r="VWJ36" s="36"/>
      <c r="VWM36" s="36"/>
      <c r="VWN36" s="36"/>
      <c r="VWQ36" s="36"/>
      <c r="VWR36" s="36"/>
      <c r="VWU36" s="36"/>
      <c r="VWV36" s="36"/>
      <c r="VWY36" s="36"/>
      <c r="VWZ36" s="36"/>
      <c r="VXC36" s="36"/>
      <c r="VXD36" s="36"/>
      <c r="VXG36" s="36"/>
      <c r="VXH36" s="36"/>
      <c r="VXK36" s="36"/>
      <c r="VXL36" s="36"/>
      <c r="VXO36" s="36"/>
      <c r="VXP36" s="36"/>
      <c r="VXS36" s="36"/>
      <c r="VXT36" s="36"/>
      <c r="VXW36" s="36"/>
      <c r="VXX36" s="36"/>
      <c r="VYA36" s="36"/>
      <c r="VYB36" s="36"/>
      <c r="VYE36" s="36"/>
      <c r="VYF36" s="36"/>
      <c r="VYI36" s="36"/>
      <c r="VYJ36" s="36"/>
      <c r="VYM36" s="36"/>
      <c r="VYN36" s="36"/>
      <c r="VYQ36" s="36"/>
      <c r="VYR36" s="36"/>
      <c r="VYU36" s="36"/>
      <c r="VYV36" s="36"/>
      <c r="VYY36" s="36"/>
      <c r="VYZ36" s="36"/>
      <c r="VZC36" s="36"/>
      <c r="VZD36" s="36"/>
      <c r="VZG36" s="36"/>
      <c r="VZH36" s="36"/>
      <c r="VZK36" s="36"/>
      <c r="VZL36" s="36"/>
      <c r="VZO36" s="36"/>
      <c r="VZP36" s="36"/>
      <c r="VZS36" s="36"/>
      <c r="VZT36" s="36"/>
      <c r="VZW36" s="36"/>
      <c r="VZX36" s="36"/>
      <c r="WAA36" s="36"/>
      <c r="WAB36" s="36"/>
      <c r="WAE36" s="36"/>
      <c r="WAF36" s="36"/>
      <c r="WAI36" s="36"/>
      <c r="WAJ36" s="36"/>
      <c r="WAM36" s="36"/>
      <c r="WAN36" s="36"/>
      <c r="WAQ36" s="36"/>
      <c r="WAR36" s="36"/>
      <c r="WAU36" s="36"/>
      <c r="WAV36" s="36"/>
      <c r="WAY36" s="36"/>
      <c r="WAZ36" s="36"/>
      <c r="WBC36" s="36"/>
      <c r="WBD36" s="36"/>
      <c r="WBG36" s="36"/>
      <c r="WBH36" s="36"/>
      <c r="WBK36" s="36"/>
      <c r="WBL36" s="36"/>
      <c r="WBO36" s="36"/>
      <c r="WBP36" s="36"/>
      <c r="WBS36" s="36"/>
      <c r="WBT36" s="36"/>
      <c r="WBW36" s="36"/>
      <c r="WBX36" s="36"/>
      <c r="WCA36" s="36"/>
      <c r="WCB36" s="36"/>
      <c r="WCE36" s="36"/>
      <c r="WCF36" s="36"/>
      <c r="WCI36" s="36"/>
      <c r="WCJ36" s="36"/>
      <c r="WCM36" s="36"/>
      <c r="WCN36" s="36"/>
      <c r="WCQ36" s="36"/>
      <c r="WCR36" s="36"/>
      <c r="WCU36" s="36"/>
      <c r="WCV36" s="36"/>
      <c r="WCY36" s="36"/>
      <c r="WCZ36" s="36"/>
      <c r="WDC36" s="36"/>
      <c r="WDD36" s="36"/>
      <c r="WDG36" s="36"/>
      <c r="WDH36" s="36"/>
      <c r="WDK36" s="36"/>
      <c r="WDL36" s="36"/>
      <c r="WDO36" s="36"/>
      <c r="WDP36" s="36"/>
      <c r="WDS36" s="36"/>
      <c r="WDT36" s="36"/>
      <c r="WDW36" s="36"/>
      <c r="WDX36" s="36"/>
      <c r="WEA36" s="36"/>
      <c r="WEB36" s="36"/>
      <c r="WEE36" s="36"/>
      <c r="WEF36" s="36"/>
      <c r="WEI36" s="36"/>
      <c r="WEJ36" s="36"/>
      <c r="WEM36" s="36"/>
      <c r="WEN36" s="36"/>
      <c r="WEQ36" s="36"/>
      <c r="WER36" s="36"/>
      <c r="WEU36" s="36"/>
      <c r="WEV36" s="36"/>
      <c r="WEY36" s="36"/>
      <c r="WEZ36" s="36"/>
      <c r="WFC36" s="36"/>
      <c r="WFD36" s="36"/>
      <c r="WFG36" s="36"/>
      <c r="WFH36" s="36"/>
      <c r="WFK36" s="36"/>
      <c r="WFL36" s="36"/>
      <c r="WFO36" s="36"/>
      <c r="WFP36" s="36"/>
      <c r="WFS36" s="36"/>
      <c r="WFT36" s="36"/>
      <c r="WFW36" s="36"/>
      <c r="WFX36" s="36"/>
      <c r="WGA36" s="36"/>
      <c r="WGB36" s="36"/>
      <c r="WGE36" s="36"/>
      <c r="WGF36" s="36"/>
      <c r="WGI36" s="36"/>
      <c r="WGJ36" s="36"/>
      <c r="WGM36" s="36"/>
      <c r="WGN36" s="36"/>
      <c r="WGQ36" s="36"/>
      <c r="WGR36" s="36"/>
      <c r="WGU36" s="36"/>
      <c r="WGV36" s="36"/>
      <c r="WGY36" s="36"/>
      <c r="WGZ36" s="36"/>
      <c r="WHC36" s="36"/>
      <c r="WHD36" s="36"/>
      <c r="WHG36" s="36"/>
      <c r="WHH36" s="36"/>
      <c r="WHK36" s="36"/>
      <c r="WHL36" s="36"/>
      <c r="WHO36" s="36"/>
      <c r="WHP36" s="36"/>
      <c r="WHS36" s="36"/>
      <c r="WHT36" s="36"/>
      <c r="WHW36" s="36"/>
      <c r="WHX36" s="36"/>
      <c r="WIA36" s="36"/>
      <c r="WIB36" s="36"/>
      <c r="WIE36" s="36"/>
      <c r="WIF36" s="36"/>
      <c r="WII36" s="36"/>
      <c r="WIJ36" s="36"/>
      <c r="WIM36" s="36"/>
      <c r="WIN36" s="36"/>
      <c r="WIQ36" s="36"/>
      <c r="WIR36" s="36"/>
      <c r="WIU36" s="36"/>
      <c r="WIV36" s="36"/>
      <c r="WIY36" s="36"/>
      <c r="WIZ36" s="36"/>
      <c r="WJC36" s="36"/>
      <c r="WJD36" s="36"/>
      <c r="WJG36" s="36"/>
      <c r="WJH36" s="36"/>
      <c r="WJK36" s="36"/>
      <c r="WJL36" s="36"/>
      <c r="WJO36" s="36"/>
      <c r="WJP36" s="36"/>
      <c r="WJS36" s="36"/>
      <c r="WJT36" s="36"/>
      <c r="WJW36" s="36"/>
      <c r="WJX36" s="36"/>
      <c r="WKA36" s="36"/>
      <c r="WKB36" s="36"/>
      <c r="WKE36" s="36"/>
      <c r="WKF36" s="36"/>
      <c r="WKI36" s="36"/>
      <c r="WKJ36" s="36"/>
      <c r="WKM36" s="36"/>
      <c r="WKN36" s="36"/>
      <c r="WKQ36" s="36"/>
      <c r="WKR36" s="36"/>
      <c r="WKU36" s="36"/>
      <c r="WKV36" s="36"/>
      <c r="WKY36" s="36"/>
      <c r="WKZ36" s="36"/>
      <c r="WLC36" s="36"/>
      <c r="WLD36" s="36"/>
      <c r="WLG36" s="36"/>
      <c r="WLH36" s="36"/>
      <c r="WLK36" s="36"/>
      <c r="WLL36" s="36"/>
      <c r="WLO36" s="36"/>
      <c r="WLP36" s="36"/>
      <c r="WLS36" s="36"/>
      <c r="WLT36" s="36"/>
      <c r="WLW36" s="36"/>
      <c r="WLX36" s="36"/>
      <c r="WMA36" s="36"/>
      <c r="WMB36" s="36"/>
      <c r="WME36" s="36"/>
      <c r="WMF36" s="36"/>
      <c r="WMI36" s="36"/>
      <c r="WMJ36" s="36"/>
      <c r="WMM36" s="36"/>
      <c r="WMN36" s="36"/>
      <c r="WMQ36" s="36"/>
      <c r="WMR36" s="36"/>
      <c r="WMU36" s="36"/>
      <c r="WMV36" s="36"/>
      <c r="WMY36" s="36"/>
      <c r="WMZ36" s="36"/>
      <c r="WNC36" s="36"/>
      <c r="WND36" s="36"/>
      <c r="WNG36" s="36"/>
      <c r="WNH36" s="36"/>
      <c r="WNK36" s="36"/>
      <c r="WNL36" s="36"/>
      <c r="WNO36" s="36"/>
      <c r="WNP36" s="36"/>
      <c r="WNS36" s="36"/>
      <c r="WNT36" s="36"/>
      <c r="WNW36" s="36"/>
      <c r="WNX36" s="36"/>
      <c r="WOA36" s="36"/>
      <c r="WOB36" s="36"/>
      <c r="WOE36" s="36"/>
      <c r="WOF36" s="36"/>
      <c r="WOI36" s="36"/>
      <c r="WOJ36" s="36"/>
      <c r="WOM36" s="36"/>
      <c r="WON36" s="36"/>
      <c r="WOQ36" s="36"/>
      <c r="WOR36" s="36"/>
      <c r="WOU36" s="36"/>
      <c r="WOV36" s="36"/>
      <c r="WOY36" s="36"/>
      <c r="WOZ36" s="36"/>
      <c r="WPC36" s="36"/>
      <c r="WPD36" s="36"/>
      <c r="WPG36" s="36"/>
      <c r="WPH36" s="36"/>
      <c r="WPK36" s="36"/>
      <c r="WPL36" s="36"/>
      <c r="WPO36" s="36"/>
      <c r="WPP36" s="36"/>
      <c r="WPS36" s="36"/>
      <c r="WPT36" s="36"/>
      <c r="WPW36" s="36"/>
      <c r="WPX36" s="36"/>
      <c r="WQA36" s="36"/>
      <c r="WQB36" s="36"/>
      <c r="WQE36" s="36"/>
      <c r="WQF36" s="36"/>
      <c r="WQI36" s="36"/>
      <c r="WQJ36" s="36"/>
      <c r="WQM36" s="36"/>
      <c r="WQN36" s="36"/>
      <c r="WQQ36" s="36"/>
      <c r="WQR36" s="36"/>
      <c r="WQU36" s="36"/>
      <c r="WQV36" s="36"/>
      <c r="WQY36" s="36"/>
      <c r="WQZ36" s="36"/>
      <c r="WRC36" s="36"/>
      <c r="WRD36" s="36"/>
      <c r="WRG36" s="36"/>
      <c r="WRH36" s="36"/>
      <c r="WRK36" s="36"/>
      <c r="WRL36" s="36"/>
      <c r="WRO36" s="36"/>
      <c r="WRP36" s="36"/>
      <c r="WRS36" s="36"/>
      <c r="WRT36" s="36"/>
      <c r="WRW36" s="36"/>
      <c r="WRX36" s="36"/>
      <c r="WSA36" s="36"/>
      <c r="WSB36" s="36"/>
      <c r="WSE36" s="36"/>
      <c r="WSF36" s="36"/>
      <c r="WSI36" s="36"/>
      <c r="WSJ36" s="36"/>
      <c r="WSM36" s="36"/>
      <c r="WSN36" s="36"/>
      <c r="WSQ36" s="36"/>
      <c r="WSR36" s="36"/>
      <c r="WSU36" s="36"/>
      <c r="WSV36" s="36"/>
      <c r="WSY36" s="36"/>
      <c r="WSZ36" s="36"/>
      <c r="WTC36" s="36"/>
      <c r="WTD36" s="36"/>
      <c r="WTG36" s="36"/>
      <c r="WTH36" s="36"/>
      <c r="WTK36" s="36"/>
      <c r="WTL36" s="36"/>
      <c r="WTO36" s="36"/>
      <c r="WTP36" s="36"/>
      <c r="WTS36" s="36"/>
      <c r="WTT36" s="36"/>
      <c r="WTW36" s="36"/>
      <c r="WTX36" s="36"/>
      <c r="WUA36" s="36"/>
      <c r="WUB36" s="36"/>
      <c r="WUE36" s="36"/>
      <c r="WUF36" s="36"/>
      <c r="WUI36" s="36"/>
      <c r="WUJ36" s="36"/>
      <c r="WUM36" s="36"/>
      <c r="WUN36" s="36"/>
      <c r="WUQ36" s="36"/>
      <c r="WUR36" s="36"/>
      <c r="WUU36" s="36"/>
      <c r="WUV36" s="36"/>
      <c r="WUY36" s="36"/>
      <c r="WUZ36" s="36"/>
      <c r="WVC36" s="36"/>
      <c r="WVD36" s="36"/>
      <c r="WVG36" s="36"/>
      <c r="WVH36" s="36"/>
      <c r="WVK36" s="36"/>
      <c r="WVL36" s="36"/>
      <c r="WVO36" s="36"/>
      <c r="WVP36" s="36"/>
      <c r="WVS36" s="36"/>
      <c r="WVT36" s="36"/>
      <c r="WVW36" s="36"/>
      <c r="WVX36" s="36"/>
      <c r="WWA36" s="36"/>
      <c r="WWB36" s="36"/>
      <c r="WWE36" s="36"/>
      <c r="WWF36" s="36"/>
      <c r="WWI36" s="36"/>
      <c r="WWJ36" s="36"/>
      <c r="WWM36" s="36"/>
      <c r="WWN36" s="36"/>
      <c r="WWQ36" s="36"/>
      <c r="WWR36" s="36"/>
      <c r="WWU36" s="36"/>
      <c r="WWV36" s="36"/>
      <c r="WWY36" s="36"/>
      <c r="WWZ36" s="36"/>
      <c r="WXC36" s="36"/>
      <c r="WXD36" s="36"/>
      <c r="WXG36" s="36"/>
      <c r="WXH36" s="36"/>
      <c r="WXK36" s="36"/>
      <c r="WXL36" s="36"/>
      <c r="WXO36" s="36"/>
      <c r="WXP36" s="36"/>
      <c r="WXS36" s="36"/>
      <c r="WXT36" s="36"/>
      <c r="WXW36" s="36"/>
      <c r="WXX36" s="36"/>
      <c r="WYA36" s="36"/>
      <c r="WYB36" s="36"/>
      <c r="WYE36" s="36"/>
      <c r="WYF36" s="36"/>
      <c r="WYI36" s="36"/>
      <c r="WYJ36" s="36"/>
      <c r="WYM36" s="36"/>
      <c r="WYN36" s="36"/>
      <c r="WYQ36" s="36"/>
      <c r="WYR36" s="36"/>
      <c r="WYU36" s="36"/>
      <c r="WYV36" s="36"/>
      <c r="WYY36" s="36"/>
      <c r="WYZ36" s="36"/>
      <c r="WZC36" s="36"/>
      <c r="WZD36" s="36"/>
      <c r="WZG36" s="36"/>
      <c r="WZH36" s="36"/>
      <c r="WZK36" s="36"/>
      <c r="WZL36" s="36"/>
      <c r="WZO36" s="36"/>
      <c r="WZP36" s="36"/>
      <c r="WZS36" s="36"/>
      <c r="WZT36" s="36"/>
      <c r="WZW36" s="36"/>
      <c r="WZX36" s="36"/>
      <c r="XAA36" s="36"/>
      <c r="XAB36" s="36"/>
      <c r="XAE36" s="36"/>
      <c r="XAF36" s="36"/>
      <c r="XAI36" s="36"/>
      <c r="XAJ36" s="36"/>
      <c r="XAM36" s="36"/>
      <c r="XAN36" s="36"/>
      <c r="XAQ36" s="36"/>
      <c r="XAR36" s="36"/>
      <c r="XAU36" s="36"/>
      <c r="XAV36" s="36"/>
      <c r="XAY36" s="36"/>
      <c r="XAZ36" s="36"/>
      <c r="XBC36" s="36"/>
      <c r="XBD36" s="36"/>
      <c r="XBG36" s="36"/>
      <c r="XBH36" s="36"/>
      <c r="XBK36" s="36"/>
      <c r="XBL36" s="36"/>
      <c r="XBO36" s="36"/>
      <c r="XBP36" s="36"/>
      <c r="XBS36" s="36"/>
      <c r="XBT36" s="36"/>
      <c r="XBW36" s="36"/>
      <c r="XBX36" s="36"/>
      <c r="XCA36" s="36"/>
      <c r="XCB36" s="36"/>
      <c r="XCE36" s="36"/>
      <c r="XCF36" s="36"/>
      <c r="XCI36" s="36"/>
      <c r="XCJ36" s="36"/>
      <c r="XCM36" s="36"/>
      <c r="XCN36" s="36"/>
      <c r="XCQ36" s="36"/>
      <c r="XCR36" s="36"/>
      <c r="XCU36" s="36"/>
      <c r="XCV36" s="36"/>
      <c r="XCY36" s="36"/>
      <c r="XCZ36" s="36"/>
      <c r="XDC36" s="36"/>
      <c r="XDD36" s="36"/>
    </row>
    <row r="37" spans="1:1024 1027:2048 2051:3072 3075:4096 4099:5120 5123:6144 6147:7168 7171:8192 8195:9216 9219:10240 10243:11264 11267:12288 12291:13312 13315:14336 14339:15360 15363:16332" x14ac:dyDescent="0.3">
      <c r="A37" s="228">
        <v>2020</v>
      </c>
      <c r="B37" s="10" t="s">
        <v>156</v>
      </c>
      <c r="C37" s="34">
        <v>17358</v>
      </c>
      <c r="D37" s="34">
        <v>7121</v>
      </c>
      <c r="E37" s="12">
        <v>24479</v>
      </c>
      <c r="F37" s="34">
        <v>206423.70200000002</v>
      </c>
      <c r="G37" s="34">
        <v>-181944.70200000002</v>
      </c>
      <c r="H37" s="36"/>
      <c r="I37" s="34"/>
      <c r="K37" s="36"/>
      <c r="L37" s="36"/>
      <c r="O37" s="36"/>
      <c r="P37" s="36"/>
      <c r="S37" s="36"/>
      <c r="T37" s="36"/>
      <c r="W37" s="36"/>
      <c r="X37" s="36"/>
      <c r="AA37" s="36"/>
      <c r="AB37" s="36"/>
      <c r="AE37" s="36"/>
      <c r="AF37" s="36"/>
      <c r="AI37" s="36"/>
      <c r="AJ37" s="36"/>
      <c r="AM37" s="36"/>
      <c r="AN37" s="36"/>
      <c r="AQ37" s="36"/>
      <c r="AR37" s="36"/>
      <c r="AU37" s="36"/>
      <c r="AV37" s="36"/>
      <c r="AY37" s="36"/>
      <c r="AZ37" s="36"/>
      <c r="BC37" s="36"/>
      <c r="BD37" s="36"/>
      <c r="BG37" s="36"/>
      <c r="BH37" s="36"/>
      <c r="BK37" s="36"/>
      <c r="BL37" s="36"/>
      <c r="BO37" s="36"/>
      <c r="BP37" s="36"/>
      <c r="BS37" s="36"/>
      <c r="BT37" s="36"/>
      <c r="BW37" s="36"/>
      <c r="BX37" s="36"/>
      <c r="CA37" s="36"/>
      <c r="CB37" s="36"/>
      <c r="CE37" s="36"/>
      <c r="CF37" s="36"/>
      <c r="CI37" s="36"/>
      <c r="CJ37" s="36"/>
      <c r="CM37" s="36"/>
      <c r="CN37" s="36"/>
      <c r="CQ37" s="36"/>
      <c r="CR37" s="36"/>
      <c r="CU37" s="36"/>
      <c r="CV37" s="36"/>
      <c r="CY37" s="36"/>
      <c r="CZ37" s="36"/>
      <c r="DC37" s="36"/>
      <c r="DD37" s="36"/>
      <c r="DG37" s="36"/>
      <c r="DH37" s="36"/>
      <c r="DK37" s="36"/>
      <c r="DL37" s="36"/>
      <c r="DO37" s="36"/>
      <c r="DP37" s="36"/>
      <c r="DS37" s="36"/>
      <c r="DT37" s="36"/>
      <c r="DW37" s="36"/>
      <c r="DX37" s="36"/>
      <c r="EA37" s="36"/>
      <c r="EB37" s="36"/>
      <c r="EE37" s="36"/>
      <c r="EF37" s="36"/>
      <c r="EI37" s="36"/>
      <c r="EJ37" s="36"/>
      <c r="EM37" s="36"/>
      <c r="EN37" s="36"/>
      <c r="EQ37" s="36"/>
      <c r="ER37" s="36"/>
      <c r="EU37" s="36"/>
      <c r="EV37" s="36"/>
      <c r="EY37" s="36"/>
      <c r="EZ37" s="36"/>
      <c r="FC37" s="36"/>
      <c r="FD37" s="36"/>
      <c r="FG37" s="36"/>
      <c r="FH37" s="36"/>
      <c r="FK37" s="36"/>
      <c r="FL37" s="36"/>
      <c r="FO37" s="36"/>
      <c r="FP37" s="36"/>
      <c r="FS37" s="36"/>
      <c r="FT37" s="36"/>
      <c r="FW37" s="36"/>
      <c r="FX37" s="36"/>
      <c r="GA37" s="36"/>
      <c r="GB37" s="36"/>
      <c r="GE37" s="36"/>
      <c r="GF37" s="36"/>
      <c r="GI37" s="36"/>
      <c r="GJ37" s="36"/>
      <c r="GM37" s="36"/>
      <c r="GN37" s="36"/>
      <c r="GQ37" s="36"/>
      <c r="GR37" s="36"/>
      <c r="GU37" s="36"/>
      <c r="GV37" s="36"/>
      <c r="GY37" s="36"/>
      <c r="GZ37" s="36"/>
      <c r="HC37" s="36"/>
      <c r="HD37" s="36"/>
      <c r="HG37" s="36"/>
      <c r="HH37" s="36"/>
      <c r="HK37" s="36"/>
      <c r="HL37" s="36"/>
      <c r="HO37" s="36"/>
      <c r="HP37" s="36"/>
      <c r="HS37" s="36"/>
      <c r="HT37" s="36"/>
      <c r="HW37" s="36"/>
      <c r="HX37" s="36"/>
      <c r="IA37" s="36"/>
      <c r="IB37" s="36"/>
      <c r="IE37" s="36"/>
      <c r="IF37" s="36"/>
      <c r="II37" s="36"/>
      <c r="IJ37" s="36"/>
      <c r="IM37" s="36"/>
      <c r="IN37" s="36"/>
      <c r="IQ37" s="36"/>
      <c r="IR37" s="36"/>
      <c r="IU37" s="36"/>
      <c r="IV37" s="36"/>
      <c r="IY37" s="36"/>
      <c r="IZ37" s="36"/>
      <c r="JC37" s="36"/>
      <c r="JD37" s="36"/>
      <c r="JG37" s="36"/>
      <c r="JH37" s="36"/>
      <c r="JK37" s="36"/>
      <c r="JL37" s="36"/>
      <c r="JO37" s="36"/>
      <c r="JP37" s="36"/>
      <c r="JS37" s="36"/>
      <c r="JT37" s="36"/>
      <c r="JW37" s="36"/>
      <c r="JX37" s="36"/>
      <c r="KA37" s="36"/>
      <c r="KB37" s="36"/>
      <c r="KE37" s="36"/>
      <c r="KF37" s="36"/>
      <c r="KI37" s="36"/>
      <c r="KJ37" s="36"/>
      <c r="KM37" s="36"/>
      <c r="KN37" s="36"/>
      <c r="KQ37" s="36"/>
      <c r="KR37" s="36"/>
      <c r="KU37" s="36"/>
      <c r="KV37" s="36"/>
      <c r="KY37" s="36"/>
      <c r="KZ37" s="36"/>
      <c r="LC37" s="36"/>
      <c r="LD37" s="36"/>
      <c r="LG37" s="36"/>
      <c r="LH37" s="36"/>
      <c r="LK37" s="36"/>
      <c r="LL37" s="36"/>
      <c r="LO37" s="36"/>
      <c r="LP37" s="36"/>
      <c r="LS37" s="36"/>
      <c r="LT37" s="36"/>
      <c r="LW37" s="36"/>
      <c r="LX37" s="36"/>
      <c r="MA37" s="36"/>
      <c r="MB37" s="36"/>
      <c r="ME37" s="36"/>
      <c r="MF37" s="36"/>
      <c r="MI37" s="36"/>
      <c r="MJ37" s="36"/>
      <c r="MM37" s="36"/>
      <c r="MN37" s="36"/>
      <c r="MQ37" s="36"/>
      <c r="MR37" s="36"/>
      <c r="MU37" s="36"/>
      <c r="MV37" s="36"/>
      <c r="MY37" s="36"/>
      <c r="MZ37" s="36"/>
      <c r="NC37" s="36"/>
      <c r="ND37" s="36"/>
      <c r="NG37" s="36"/>
      <c r="NH37" s="36"/>
      <c r="NK37" s="36"/>
      <c r="NL37" s="36"/>
      <c r="NO37" s="36"/>
      <c r="NP37" s="36"/>
      <c r="NS37" s="36"/>
      <c r="NT37" s="36"/>
      <c r="NW37" s="36"/>
      <c r="NX37" s="36"/>
      <c r="OA37" s="36"/>
      <c r="OB37" s="36"/>
      <c r="OE37" s="36"/>
      <c r="OF37" s="36"/>
      <c r="OI37" s="36"/>
      <c r="OJ37" s="36"/>
      <c r="OM37" s="36"/>
      <c r="ON37" s="36"/>
      <c r="OQ37" s="36"/>
      <c r="OR37" s="36"/>
      <c r="OU37" s="36"/>
      <c r="OV37" s="36"/>
      <c r="OY37" s="36"/>
      <c r="OZ37" s="36"/>
      <c r="PC37" s="36"/>
      <c r="PD37" s="36"/>
      <c r="PG37" s="36"/>
      <c r="PH37" s="36"/>
      <c r="PK37" s="36"/>
      <c r="PL37" s="36"/>
      <c r="PO37" s="36"/>
      <c r="PP37" s="36"/>
      <c r="PS37" s="36"/>
      <c r="PT37" s="36"/>
      <c r="PW37" s="36"/>
      <c r="PX37" s="36"/>
      <c r="QA37" s="36"/>
      <c r="QB37" s="36"/>
      <c r="QE37" s="36"/>
      <c r="QF37" s="36"/>
      <c r="QI37" s="36"/>
      <c r="QJ37" s="36"/>
      <c r="QM37" s="36"/>
      <c r="QN37" s="36"/>
      <c r="QQ37" s="36"/>
      <c r="QR37" s="36"/>
      <c r="QU37" s="36"/>
      <c r="QV37" s="36"/>
      <c r="QY37" s="36"/>
      <c r="QZ37" s="36"/>
      <c r="RC37" s="36"/>
      <c r="RD37" s="36"/>
      <c r="RG37" s="36"/>
      <c r="RH37" s="36"/>
      <c r="RK37" s="36"/>
      <c r="RL37" s="36"/>
      <c r="RO37" s="36"/>
      <c r="RP37" s="36"/>
      <c r="RS37" s="36"/>
      <c r="RT37" s="36"/>
      <c r="RW37" s="36"/>
      <c r="RX37" s="36"/>
      <c r="SA37" s="36"/>
      <c r="SB37" s="36"/>
      <c r="SE37" s="36"/>
      <c r="SF37" s="36"/>
      <c r="SI37" s="36"/>
      <c r="SJ37" s="36"/>
      <c r="SM37" s="36"/>
      <c r="SN37" s="36"/>
      <c r="SQ37" s="36"/>
      <c r="SR37" s="36"/>
      <c r="SU37" s="36"/>
      <c r="SV37" s="36"/>
      <c r="SY37" s="36"/>
      <c r="SZ37" s="36"/>
      <c r="TC37" s="36"/>
      <c r="TD37" s="36"/>
      <c r="TG37" s="36"/>
      <c r="TH37" s="36"/>
      <c r="TK37" s="36"/>
      <c r="TL37" s="36"/>
      <c r="TO37" s="36"/>
      <c r="TP37" s="36"/>
      <c r="TS37" s="36"/>
      <c r="TT37" s="36"/>
      <c r="TW37" s="36"/>
      <c r="TX37" s="36"/>
      <c r="UA37" s="36"/>
      <c r="UB37" s="36"/>
      <c r="UE37" s="36"/>
      <c r="UF37" s="36"/>
      <c r="UI37" s="36"/>
      <c r="UJ37" s="36"/>
      <c r="UM37" s="36"/>
      <c r="UN37" s="36"/>
      <c r="UQ37" s="36"/>
      <c r="UR37" s="36"/>
      <c r="UU37" s="36"/>
      <c r="UV37" s="36"/>
      <c r="UY37" s="36"/>
      <c r="UZ37" s="36"/>
      <c r="VC37" s="36"/>
      <c r="VD37" s="36"/>
      <c r="VG37" s="36"/>
      <c r="VH37" s="36"/>
      <c r="VK37" s="36"/>
      <c r="VL37" s="36"/>
      <c r="VO37" s="36"/>
      <c r="VP37" s="36"/>
      <c r="VS37" s="36"/>
      <c r="VT37" s="36"/>
      <c r="VW37" s="36"/>
      <c r="VX37" s="36"/>
      <c r="WA37" s="36"/>
      <c r="WB37" s="36"/>
      <c r="WE37" s="36"/>
      <c r="WF37" s="36"/>
      <c r="WI37" s="36"/>
      <c r="WJ37" s="36"/>
      <c r="WM37" s="36"/>
      <c r="WN37" s="36"/>
      <c r="WQ37" s="36"/>
      <c r="WR37" s="36"/>
      <c r="WU37" s="36"/>
      <c r="WV37" s="36"/>
      <c r="WY37" s="36"/>
      <c r="WZ37" s="36"/>
      <c r="XC37" s="36"/>
      <c r="XD37" s="36"/>
      <c r="XG37" s="36"/>
      <c r="XH37" s="36"/>
      <c r="XK37" s="36"/>
      <c r="XL37" s="36"/>
      <c r="XO37" s="36"/>
      <c r="XP37" s="36"/>
      <c r="XS37" s="36"/>
      <c r="XT37" s="36"/>
      <c r="XW37" s="36"/>
      <c r="XX37" s="36"/>
      <c r="YA37" s="36"/>
      <c r="YB37" s="36"/>
      <c r="YE37" s="36"/>
      <c r="YF37" s="36"/>
      <c r="YI37" s="36"/>
      <c r="YJ37" s="36"/>
      <c r="YM37" s="36"/>
      <c r="YN37" s="36"/>
      <c r="YQ37" s="36"/>
      <c r="YR37" s="36"/>
      <c r="YU37" s="36"/>
      <c r="YV37" s="36"/>
      <c r="YY37" s="36"/>
      <c r="YZ37" s="36"/>
      <c r="ZC37" s="36"/>
      <c r="ZD37" s="36"/>
      <c r="ZG37" s="36"/>
      <c r="ZH37" s="36"/>
      <c r="ZK37" s="36"/>
      <c r="ZL37" s="36"/>
      <c r="ZO37" s="36"/>
      <c r="ZP37" s="36"/>
      <c r="ZS37" s="36"/>
      <c r="ZT37" s="36"/>
      <c r="ZW37" s="36"/>
      <c r="ZX37" s="36"/>
      <c r="AAA37" s="36"/>
      <c r="AAB37" s="36"/>
      <c r="AAE37" s="36"/>
      <c r="AAF37" s="36"/>
      <c r="AAI37" s="36"/>
      <c r="AAJ37" s="36"/>
      <c r="AAM37" s="36"/>
      <c r="AAN37" s="36"/>
      <c r="AAQ37" s="36"/>
      <c r="AAR37" s="36"/>
      <c r="AAU37" s="36"/>
      <c r="AAV37" s="36"/>
      <c r="AAY37" s="36"/>
      <c r="AAZ37" s="36"/>
      <c r="ABC37" s="36"/>
      <c r="ABD37" s="36"/>
      <c r="ABG37" s="36"/>
      <c r="ABH37" s="36"/>
      <c r="ABK37" s="36"/>
      <c r="ABL37" s="36"/>
      <c r="ABO37" s="36"/>
      <c r="ABP37" s="36"/>
      <c r="ABS37" s="36"/>
      <c r="ABT37" s="36"/>
      <c r="ABW37" s="36"/>
      <c r="ABX37" s="36"/>
      <c r="ACA37" s="36"/>
      <c r="ACB37" s="36"/>
      <c r="ACE37" s="36"/>
      <c r="ACF37" s="36"/>
      <c r="ACI37" s="36"/>
      <c r="ACJ37" s="36"/>
      <c r="ACM37" s="36"/>
      <c r="ACN37" s="36"/>
      <c r="ACQ37" s="36"/>
      <c r="ACR37" s="36"/>
      <c r="ACU37" s="36"/>
      <c r="ACV37" s="36"/>
      <c r="ACY37" s="36"/>
      <c r="ACZ37" s="36"/>
      <c r="ADC37" s="36"/>
      <c r="ADD37" s="36"/>
      <c r="ADG37" s="36"/>
      <c r="ADH37" s="36"/>
      <c r="ADK37" s="36"/>
      <c r="ADL37" s="36"/>
      <c r="ADO37" s="36"/>
      <c r="ADP37" s="36"/>
      <c r="ADS37" s="36"/>
      <c r="ADT37" s="36"/>
      <c r="ADW37" s="36"/>
      <c r="ADX37" s="36"/>
      <c r="AEA37" s="36"/>
      <c r="AEB37" s="36"/>
      <c r="AEE37" s="36"/>
      <c r="AEF37" s="36"/>
      <c r="AEI37" s="36"/>
      <c r="AEJ37" s="36"/>
      <c r="AEM37" s="36"/>
      <c r="AEN37" s="36"/>
      <c r="AEQ37" s="36"/>
      <c r="AER37" s="36"/>
      <c r="AEU37" s="36"/>
      <c r="AEV37" s="36"/>
      <c r="AEY37" s="36"/>
      <c r="AEZ37" s="36"/>
      <c r="AFC37" s="36"/>
      <c r="AFD37" s="36"/>
      <c r="AFG37" s="36"/>
      <c r="AFH37" s="36"/>
      <c r="AFK37" s="36"/>
      <c r="AFL37" s="36"/>
      <c r="AFO37" s="36"/>
      <c r="AFP37" s="36"/>
      <c r="AFS37" s="36"/>
      <c r="AFT37" s="36"/>
      <c r="AFW37" s="36"/>
      <c r="AFX37" s="36"/>
      <c r="AGA37" s="36"/>
      <c r="AGB37" s="36"/>
      <c r="AGE37" s="36"/>
      <c r="AGF37" s="36"/>
      <c r="AGI37" s="36"/>
      <c r="AGJ37" s="36"/>
      <c r="AGM37" s="36"/>
      <c r="AGN37" s="36"/>
      <c r="AGQ37" s="36"/>
      <c r="AGR37" s="36"/>
      <c r="AGU37" s="36"/>
      <c r="AGV37" s="36"/>
      <c r="AGY37" s="36"/>
      <c r="AGZ37" s="36"/>
      <c r="AHC37" s="36"/>
      <c r="AHD37" s="36"/>
      <c r="AHG37" s="36"/>
      <c r="AHH37" s="36"/>
      <c r="AHK37" s="36"/>
      <c r="AHL37" s="36"/>
      <c r="AHO37" s="36"/>
      <c r="AHP37" s="36"/>
      <c r="AHS37" s="36"/>
      <c r="AHT37" s="36"/>
      <c r="AHW37" s="36"/>
      <c r="AHX37" s="36"/>
      <c r="AIA37" s="36"/>
      <c r="AIB37" s="36"/>
      <c r="AIE37" s="36"/>
      <c r="AIF37" s="36"/>
      <c r="AII37" s="36"/>
      <c r="AIJ37" s="36"/>
      <c r="AIM37" s="36"/>
      <c r="AIN37" s="36"/>
      <c r="AIQ37" s="36"/>
      <c r="AIR37" s="36"/>
      <c r="AIU37" s="36"/>
      <c r="AIV37" s="36"/>
      <c r="AIY37" s="36"/>
      <c r="AIZ37" s="36"/>
      <c r="AJC37" s="36"/>
      <c r="AJD37" s="36"/>
      <c r="AJG37" s="36"/>
      <c r="AJH37" s="36"/>
      <c r="AJK37" s="36"/>
      <c r="AJL37" s="36"/>
      <c r="AJO37" s="36"/>
      <c r="AJP37" s="36"/>
      <c r="AJS37" s="36"/>
      <c r="AJT37" s="36"/>
      <c r="AJW37" s="36"/>
      <c r="AJX37" s="36"/>
      <c r="AKA37" s="36"/>
      <c r="AKB37" s="36"/>
      <c r="AKE37" s="36"/>
      <c r="AKF37" s="36"/>
      <c r="AKI37" s="36"/>
      <c r="AKJ37" s="36"/>
      <c r="AKM37" s="36"/>
      <c r="AKN37" s="36"/>
      <c r="AKQ37" s="36"/>
      <c r="AKR37" s="36"/>
      <c r="AKU37" s="36"/>
      <c r="AKV37" s="36"/>
      <c r="AKY37" s="36"/>
      <c r="AKZ37" s="36"/>
      <c r="ALC37" s="36"/>
      <c r="ALD37" s="36"/>
      <c r="ALG37" s="36"/>
      <c r="ALH37" s="36"/>
      <c r="ALK37" s="36"/>
      <c r="ALL37" s="36"/>
      <c r="ALO37" s="36"/>
      <c r="ALP37" s="36"/>
      <c r="ALS37" s="36"/>
      <c r="ALT37" s="36"/>
      <c r="ALW37" s="36"/>
      <c r="ALX37" s="36"/>
      <c r="AMA37" s="36"/>
      <c r="AMB37" s="36"/>
      <c r="AME37" s="36"/>
      <c r="AMF37" s="36"/>
      <c r="AMI37" s="36"/>
      <c r="AMJ37" s="36"/>
      <c r="AMM37" s="36"/>
      <c r="AMN37" s="36"/>
      <c r="AMQ37" s="36"/>
      <c r="AMR37" s="36"/>
      <c r="AMU37" s="36"/>
      <c r="AMV37" s="36"/>
      <c r="AMY37" s="36"/>
      <c r="AMZ37" s="36"/>
      <c r="ANC37" s="36"/>
      <c r="AND37" s="36"/>
      <c r="ANG37" s="36"/>
      <c r="ANH37" s="36"/>
      <c r="ANK37" s="36"/>
      <c r="ANL37" s="36"/>
      <c r="ANO37" s="36"/>
      <c r="ANP37" s="36"/>
      <c r="ANS37" s="36"/>
      <c r="ANT37" s="36"/>
      <c r="ANW37" s="36"/>
      <c r="ANX37" s="36"/>
      <c r="AOA37" s="36"/>
      <c r="AOB37" s="36"/>
      <c r="AOE37" s="36"/>
      <c r="AOF37" s="36"/>
      <c r="AOI37" s="36"/>
      <c r="AOJ37" s="36"/>
      <c r="AOM37" s="36"/>
      <c r="AON37" s="36"/>
      <c r="AOQ37" s="36"/>
      <c r="AOR37" s="36"/>
      <c r="AOU37" s="36"/>
      <c r="AOV37" s="36"/>
      <c r="AOY37" s="36"/>
      <c r="AOZ37" s="36"/>
      <c r="APC37" s="36"/>
      <c r="APD37" s="36"/>
      <c r="APG37" s="36"/>
      <c r="APH37" s="36"/>
      <c r="APK37" s="36"/>
      <c r="APL37" s="36"/>
      <c r="APO37" s="36"/>
      <c r="APP37" s="36"/>
      <c r="APS37" s="36"/>
      <c r="APT37" s="36"/>
      <c r="APW37" s="36"/>
      <c r="APX37" s="36"/>
      <c r="AQA37" s="36"/>
      <c r="AQB37" s="36"/>
      <c r="AQE37" s="36"/>
      <c r="AQF37" s="36"/>
      <c r="AQI37" s="36"/>
      <c r="AQJ37" s="36"/>
      <c r="AQM37" s="36"/>
      <c r="AQN37" s="36"/>
      <c r="AQQ37" s="36"/>
      <c r="AQR37" s="36"/>
      <c r="AQU37" s="36"/>
      <c r="AQV37" s="36"/>
      <c r="AQY37" s="36"/>
      <c r="AQZ37" s="36"/>
      <c r="ARC37" s="36"/>
      <c r="ARD37" s="36"/>
      <c r="ARG37" s="36"/>
      <c r="ARH37" s="36"/>
      <c r="ARK37" s="36"/>
      <c r="ARL37" s="36"/>
      <c r="ARO37" s="36"/>
      <c r="ARP37" s="36"/>
      <c r="ARS37" s="36"/>
      <c r="ART37" s="36"/>
      <c r="ARW37" s="36"/>
      <c r="ARX37" s="36"/>
      <c r="ASA37" s="36"/>
      <c r="ASB37" s="36"/>
      <c r="ASE37" s="36"/>
      <c r="ASF37" s="36"/>
      <c r="ASI37" s="36"/>
      <c r="ASJ37" s="36"/>
      <c r="ASM37" s="36"/>
      <c r="ASN37" s="36"/>
      <c r="ASQ37" s="36"/>
      <c r="ASR37" s="36"/>
      <c r="ASU37" s="36"/>
      <c r="ASV37" s="36"/>
      <c r="ASY37" s="36"/>
      <c r="ASZ37" s="36"/>
      <c r="ATC37" s="36"/>
      <c r="ATD37" s="36"/>
      <c r="ATG37" s="36"/>
      <c r="ATH37" s="36"/>
      <c r="ATK37" s="36"/>
      <c r="ATL37" s="36"/>
      <c r="ATO37" s="36"/>
      <c r="ATP37" s="36"/>
      <c r="ATS37" s="36"/>
      <c r="ATT37" s="36"/>
      <c r="ATW37" s="36"/>
      <c r="ATX37" s="36"/>
      <c r="AUA37" s="36"/>
      <c r="AUB37" s="36"/>
      <c r="AUE37" s="36"/>
      <c r="AUF37" s="36"/>
      <c r="AUI37" s="36"/>
      <c r="AUJ37" s="36"/>
      <c r="AUM37" s="36"/>
      <c r="AUN37" s="36"/>
      <c r="AUQ37" s="36"/>
      <c r="AUR37" s="36"/>
      <c r="AUU37" s="36"/>
      <c r="AUV37" s="36"/>
      <c r="AUY37" s="36"/>
      <c r="AUZ37" s="36"/>
      <c r="AVC37" s="36"/>
      <c r="AVD37" s="36"/>
      <c r="AVG37" s="36"/>
      <c r="AVH37" s="36"/>
      <c r="AVK37" s="36"/>
      <c r="AVL37" s="36"/>
      <c r="AVO37" s="36"/>
      <c r="AVP37" s="36"/>
      <c r="AVS37" s="36"/>
      <c r="AVT37" s="36"/>
      <c r="AVW37" s="36"/>
      <c r="AVX37" s="36"/>
      <c r="AWA37" s="36"/>
      <c r="AWB37" s="36"/>
      <c r="AWE37" s="36"/>
      <c r="AWF37" s="36"/>
      <c r="AWI37" s="36"/>
      <c r="AWJ37" s="36"/>
      <c r="AWM37" s="36"/>
      <c r="AWN37" s="36"/>
      <c r="AWQ37" s="36"/>
      <c r="AWR37" s="36"/>
      <c r="AWU37" s="36"/>
      <c r="AWV37" s="36"/>
      <c r="AWY37" s="36"/>
      <c r="AWZ37" s="36"/>
      <c r="AXC37" s="36"/>
      <c r="AXD37" s="36"/>
      <c r="AXG37" s="36"/>
      <c r="AXH37" s="36"/>
      <c r="AXK37" s="36"/>
      <c r="AXL37" s="36"/>
      <c r="AXO37" s="36"/>
      <c r="AXP37" s="36"/>
      <c r="AXS37" s="36"/>
      <c r="AXT37" s="36"/>
      <c r="AXW37" s="36"/>
      <c r="AXX37" s="36"/>
      <c r="AYA37" s="36"/>
      <c r="AYB37" s="36"/>
      <c r="AYE37" s="36"/>
      <c r="AYF37" s="36"/>
      <c r="AYI37" s="36"/>
      <c r="AYJ37" s="36"/>
      <c r="AYM37" s="36"/>
      <c r="AYN37" s="36"/>
      <c r="AYQ37" s="36"/>
      <c r="AYR37" s="36"/>
      <c r="AYU37" s="36"/>
      <c r="AYV37" s="36"/>
      <c r="AYY37" s="36"/>
      <c r="AYZ37" s="36"/>
      <c r="AZC37" s="36"/>
      <c r="AZD37" s="36"/>
      <c r="AZG37" s="36"/>
      <c r="AZH37" s="36"/>
      <c r="AZK37" s="36"/>
      <c r="AZL37" s="36"/>
      <c r="AZO37" s="36"/>
      <c r="AZP37" s="36"/>
      <c r="AZS37" s="36"/>
      <c r="AZT37" s="36"/>
      <c r="AZW37" s="36"/>
      <c r="AZX37" s="36"/>
      <c r="BAA37" s="36"/>
      <c r="BAB37" s="36"/>
      <c r="BAE37" s="36"/>
      <c r="BAF37" s="36"/>
      <c r="BAI37" s="36"/>
      <c r="BAJ37" s="36"/>
      <c r="BAM37" s="36"/>
      <c r="BAN37" s="36"/>
      <c r="BAQ37" s="36"/>
      <c r="BAR37" s="36"/>
      <c r="BAU37" s="36"/>
      <c r="BAV37" s="36"/>
      <c r="BAY37" s="36"/>
      <c r="BAZ37" s="36"/>
      <c r="BBC37" s="36"/>
      <c r="BBD37" s="36"/>
      <c r="BBG37" s="36"/>
      <c r="BBH37" s="36"/>
      <c r="BBK37" s="36"/>
      <c r="BBL37" s="36"/>
      <c r="BBO37" s="36"/>
      <c r="BBP37" s="36"/>
      <c r="BBS37" s="36"/>
      <c r="BBT37" s="36"/>
      <c r="BBW37" s="36"/>
      <c r="BBX37" s="36"/>
      <c r="BCA37" s="36"/>
      <c r="BCB37" s="36"/>
      <c r="BCE37" s="36"/>
      <c r="BCF37" s="36"/>
      <c r="BCI37" s="36"/>
      <c r="BCJ37" s="36"/>
      <c r="BCM37" s="36"/>
      <c r="BCN37" s="36"/>
      <c r="BCQ37" s="36"/>
      <c r="BCR37" s="36"/>
      <c r="BCU37" s="36"/>
      <c r="BCV37" s="36"/>
      <c r="BCY37" s="36"/>
      <c r="BCZ37" s="36"/>
      <c r="BDC37" s="36"/>
      <c r="BDD37" s="36"/>
      <c r="BDG37" s="36"/>
      <c r="BDH37" s="36"/>
      <c r="BDK37" s="36"/>
      <c r="BDL37" s="36"/>
      <c r="BDO37" s="36"/>
      <c r="BDP37" s="36"/>
      <c r="BDS37" s="36"/>
      <c r="BDT37" s="36"/>
      <c r="BDW37" s="36"/>
      <c r="BDX37" s="36"/>
      <c r="BEA37" s="36"/>
      <c r="BEB37" s="36"/>
      <c r="BEE37" s="36"/>
      <c r="BEF37" s="36"/>
      <c r="BEI37" s="36"/>
      <c r="BEJ37" s="36"/>
      <c r="BEM37" s="36"/>
      <c r="BEN37" s="36"/>
      <c r="BEQ37" s="36"/>
      <c r="BER37" s="36"/>
      <c r="BEU37" s="36"/>
      <c r="BEV37" s="36"/>
      <c r="BEY37" s="36"/>
      <c r="BEZ37" s="36"/>
      <c r="BFC37" s="36"/>
      <c r="BFD37" s="36"/>
      <c r="BFG37" s="36"/>
      <c r="BFH37" s="36"/>
      <c r="BFK37" s="36"/>
      <c r="BFL37" s="36"/>
      <c r="BFO37" s="36"/>
      <c r="BFP37" s="36"/>
      <c r="BFS37" s="36"/>
      <c r="BFT37" s="36"/>
      <c r="BFW37" s="36"/>
      <c r="BFX37" s="36"/>
      <c r="BGA37" s="36"/>
      <c r="BGB37" s="36"/>
      <c r="BGE37" s="36"/>
      <c r="BGF37" s="36"/>
      <c r="BGI37" s="36"/>
      <c r="BGJ37" s="36"/>
      <c r="BGM37" s="36"/>
      <c r="BGN37" s="36"/>
      <c r="BGQ37" s="36"/>
      <c r="BGR37" s="36"/>
      <c r="BGU37" s="36"/>
      <c r="BGV37" s="36"/>
      <c r="BGY37" s="36"/>
      <c r="BGZ37" s="36"/>
      <c r="BHC37" s="36"/>
      <c r="BHD37" s="36"/>
      <c r="BHG37" s="36"/>
      <c r="BHH37" s="36"/>
      <c r="BHK37" s="36"/>
      <c r="BHL37" s="36"/>
      <c r="BHO37" s="36"/>
      <c r="BHP37" s="36"/>
      <c r="BHS37" s="36"/>
      <c r="BHT37" s="36"/>
      <c r="BHW37" s="36"/>
      <c r="BHX37" s="36"/>
      <c r="BIA37" s="36"/>
      <c r="BIB37" s="36"/>
      <c r="BIE37" s="36"/>
      <c r="BIF37" s="36"/>
      <c r="BII37" s="36"/>
      <c r="BIJ37" s="36"/>
      <c r="BIM37" s="36"/>
      <c r="BIN37" s="36"/>
      <c r="BIQ37" s="36"/>
      <c r="BIR37" s="36"/>
      <c r="BIU37" s="36"/>
      <c r="BIV37" s="36"/>
      <c r="BIY37" s="36"/>
      <c r="BIZ37" s="36"/>
      <c r="BJC37" s="36"/>
      <c r="BJD37" s="36"/>
      <c r="BJG37" s="36"/>
      <c r="BJH37" s="36"/>
      <c r="BJK37" s="36"/>
      <c r="BJL37" s="36"/>
      <c r="BJO37" s="36"/>
      <c r="BJP37" s="36"/>
      <c r="BJS37" s="36"/>
      <c r="BJT37" s="36"/>
      <c r="BJW37" s="36"/>
      <c r="BJX37" s="36"/>
      <c r="BKA37" s="36"/>
      <c r="BKB37" s="36"/>
      <c r="BKE37" s="36"/>
      <c r="BKF37" s="36"/>
      <c r="BKI37" s="36"/>
      <c r="BKJ37" s="36"/>
      <c r="BKM37" s="36"/>
      <c r="BKN37" s="36"/>
      <c r="BKQ37" s="36"/>
      <c r="BKR37" s="36"/>
      <c r="BKU37" s="36"/>
      <c r="BKV37" s="36"/>
      <c r="BKY37" s="36"/>
      <c r="BKZ37" s="36"/>
      <c r="BLC37" s="36"/>
      <c r="BLD37" s="36"/>
      <c r="BLG37" s="36"/>
      <c r="BLH37" s="36"/>
      <c r="BLK37" s="36"/>
      <c r="BLL37" s="36"/>
      <c r="BLO37" s="36"/>
      <c r="BLP37" s="36"/>
      <c r="BLS37" s="36"/>
      <c r="BLT37" s="36"/>
      <c r="BLW37" s="36"/>
      <c r="BLX37" s="36"/>
      <c r="BMA37" s="36"/>
      <c r="BMB37" s="36"/>
      <c r="BME37" s="36"/>
      <c r="BMF37" s="36"/>
      <c r="BMI37" s="36"/>
      <c r="BMJ37" s="36"/>
      <c r="BMM37" s="36"/>
      <c r="BMN37" s="36"/>
      <c r="BMQ37" s="36"/>
      <c r="BMR37" s="36"/>
      <c r="BMU37" s="36"/>
      <c r="BMV37" s="36"/>
      <c r="BMY37" s="36"/>
      <c r="BMZ37" s="36"/>
      <c r="BNC37" s="36"/>
      <c r="BND37" s="36"/>
      <c r="BNG37" s="36"/>
      <c r="BNH37" s="36"/>
      <c r="BNK37" s="36"/>
      <c r="BNL37" s="36"/>
      <c r="BNO37" s="36"/>
      <c r="BNP37" s="36"/>
      <c r="BNS37" s="36"/>
      <c r="BNT37" s="36"/>
      <c r="BNW37" s="36"/>
      <c r="BNX37" s="36"/>
      <c r="BOA37" s="36"/>
      <c r="BOB37" s="36"/>
      <c r="BOE37" s="36"/>
      <c r="BOF37" s="36"/>
      <c r="BOI37" s="36"/>
      <c r="BOJ37" s="36"/>
      <c r="BOM37" s="36"/>
      <c r="BON37" s="36"/>
      <c r="BOQ37" s="36"/>
      <c r="BOR37" s="36"/>
      <c r="BOU37" s="36"/>
      <c r="BOV37" s="36"/>
      <c r="BOY37" s="36"/>
      <c r="BOZ37" s="36"/>
      <c r="BPC37" s="36"/>
      <c r="BPD37" s="36"/>
      <c r="BPG37" s="36"/>
      <c r="BPH37" s="36"/>
      <c r="BPK37" s="36"/>
      <c r="BPL37" s="36"/>
      <c r="BPO37" s="36"/>
      <c r="BPP37" s="36"/>
      <c r="BPS37" s="36"/>
      <c r="BPT37" s="36"/>
      <c r="BPW37" s="36"/>
      <c r="BPX37" s="36"/>
      <c r="BQA37" s="36"/>
      <c r="BQB37" s="36"/>
      <c r="BQE37" s="36"/>
      <c r="BQF37" s="36"/>
      <c r="BQI37" s="36"/>
      <c r="BQJ37" s="36"/>
      <c r="BQM37" s="36"/>
      <c r="BQN37" s="36"/>
      <c r="BQQ37" s="36"/>
      <c r="BQR37" s="36"/>
      <c r="BQU37" s="36"/>
      <c r="BQV37" s="36"/>
      <c r="BQY37" s="36"/>
      <c r="BQZ37" s="36"/>
      <c r="BRC37" s="36"/>
      <c r="BRD37" s="36"/>
      <c r="BRG37" s="36"/>
      <c r="BRH37" s="36"/>
      <c r="BRK37" s="36"/>
      <c r="BRL37" s="36"/>
      <c r="BRO37" s="36"/>
      <c r="BRP37" s="36"/>
      <c r="BRS37" s="36"/>
      <c r="BRT37" s="36"/>
      <c r="BRW37" s="36"/>
      <c r="BRX37" s="36"/>
      <c r="BSA37" s="36"/>
      <c r="BSB37" s="36"/>
      <c r="BSE37" s="36"/>
      <c r="BSF37" s="36"/>
      <c r="BSI37" s="36"/>
      <c r="BSJ37" s="36"/>
      <c r="BSM37" s="36"/>
      <c r="BSN37" s="36"/>
      <c r="BSQ37" s="36"/>
      <c r="BSR37" s="36"/>
      <c r="BSU37" s="36"/>
      <c r="BSV37" s="36"/>
      <c r="BSY37" s="36"/>
      <c r="BSZ37" s="36"/>
      <c r="BTC37" s="36"/>
      <c r="BTD37" s="36"/>
      <c r="BTG37" s="36"/>
      <c r="BTH37" s="36"/>
      <c r="BTK37" s="36"/>
      <c r="BTL37" s="36"/>
      <c r="BTO37" s="36"/>
      <c r="BTP37" s="36"/>
      <c r="BTS37" s="36"/>
      <c r="BTT37" s="36"/>
      <c r="BTW37" s="36"/>
      <c r="BTX37" s="36"/>
      <c r="BUA37" s="36"/>
      <c r="BUB37" s="36"/>
      <c r="BUE37" s="36"/>
      <c r="BUF37" s="36"/>
      <c r="BUI37" s="36"/>
      <c r="BUJ37" s="36"/>
      <c r="BUM37" s="36"/>
      <c r="BUN37" s="36"/>
      <c r="BUQ37" s="36"/>
      <c r="BUR37" s="36"/>
      <c r="BUU37" s="36"/>
      <c r="BUV37" s="36"/>
      <c r="BUY37" s="36"/>
      <c r="BUZ37" s="36"/>
      <c r="BVC37" s="36"/>
      <c r="BVD37" s="36"/>
      <c r="BVG37" s="36"/>
      <c r="BVH37" s="36"/>
      <c r="BVK37" s="36"/>
      <c r="BVL37" s="36"/>
      <c r="BVO37" s="36"/>
      <c r="BVP37" s="36"/>
      <c r="BVS37" s="36"/>
      <c r="BVT37" s="36"/>
      <c r="BVW37" s="36"/>
      <c r="BVX37" s="36"/>
      <c r="BWA37" s="36"/>
      <c r="BWB37" s="36"/>
      <c r="BWE37" s="36"/>
      <c r="BWF37" s="36"/>
      <c r="BWI37" s="36"/>
      <c r="BWJ37" s="36"/>
      <c r="BWM37" s="36"/>
      <c r="BWN37" s="36"/>
      <c r="BWQ37" s="36"/>
      <c r="BWR37" s="36"/>
      <c r="BWU37" s="36"/>
      <c r="BWV37" s="36"/>
      <c r="BWY37" s="36"/>
      <c r="BWZ37" s="36"/>
      <c r="BXC37" s="36"/>
      <c r="BXD37" s="36"/>
      <c r="BXG37" s="36"/>
      <c r="BXH37" s="36"/>
      <c r="BXK37" s="36"/>
      <c r="BXL37" s="36"/>
      <c r="BXO37" s="36"/>
      <c r="BXP37" s="36"/>
      <c r="BXS37" s="36"/>
      <c r="BXT37" s="36"/>
      <c r="BXW37" s="36"/>
      <c r="BXX37" s="36"/>
      <c r="BYA37" s="36"/>
      <c r="BYB37" s="36"/>
      <c r="BYE37" s="36"/>
      <c r="BYF37" s="36"/>
      <c r="BYI37" s="36"/>
      <c r="BYJ37" s="36"/>
      <c r="BYM37" s="36"/>
      <c r="BYN37" s="36"/>
      <c r="BYQ37" s="36"/>
      <c r="BYR37" s="36"/>
      <c r="BYU37" s="36"/>
      <c r="BYV37" s="36"/>
      <c r="BYY37" s="36"/>
      <c r="BYZ37" s="36"/>
      <c r="BZC37" s="36"/>
      <c r="BZD37" s="36"/>
      <c r="BZG37" s="36"/>
      <c r="BZH37" s="36"/>
      <c r="BZK37" s="36"/>
      <c r="BZL37" s="36"/>
      <c r="BZO37" s="36"/>
      <c r="BZP37" s="36"/>
      <c r="BZS37" s="36"/>
      <c r="BZT37" s="36"/>
      <c r="BZW37" s="36"/>
      <c r="BZX37" s="36"/>
      <c r="CAA37" s="36"/>
      <c r="CAB37" s="36"/>
      <c r="CAE37" s="36"/>
      <c r="CAF37" s="36"/>
      <c r="CAI37" s="36"/>
      <c r="CAJ37" s="36"/>
      <c r="CAM37" s="36"/>
      <c r="CAN37" s="36"/>
      <c r="CAQ37" s="36"/>
      <c r="CAR37" s="36"/>
      <c r="CAU37" s="36"/>
      <c r="CAV37" s="36"/>
      <c r="CAY37" s="36"/>
      <c r="CAZ37" s="36"/>
      <c r="CBC37" s="36"/>
      <c r="CBD37" s="36"/>
      <c r="CBG37" s="36"/>
      <c r="CBH37" s="36"/>
      <c r="CBK37" s="36"/>
      <c r="CBL37" s="36"/>
      <c r="CBO37" s="36"/>
      <c r="CBP37" s="36"/>
      <c r="CBS37" s="36"/>
      <c r="CBT37" s="36"/>
      <c r="CBW37" s="36"/>
      <c r="CBX37" s="36"/>
      <c r="CCA37" s="36"/>
      <c r="CCB37" s="36"/>
      <c r="CCE37" s="36"/>
      <c r="CCF37" s="36"/>
      <c r="CCI37" s="36"/>
      <c r="CCJ37" s="36"/>
      <c r="CCM37" s="36"/>
      <c r="CCN37" s="36"/>
      <c r="CCQ37" s="36"/>
      <c r="CCR37" s="36"/>
      <c r="CCU37" s="36"/>
      <c r="CCV37" s="36"/>
      <c r="CCY37" s="36"/>
      <c r="CCZ37" s="36"/>
      <c r="CDC37" s="36"/>
      <c r="CDD37" s="36"/>
      <c r="CDG37" s="36"/>
      <c r="CDH37" s="36"/>
      <c r="CDK37" s="36"/>
      <c r="CDL37" s="36"/>
      <c r="CDO37" s="36"/>
      <c r="CDP37" s="36"/>
      <c r="CDS37" s="36"/>
      <c r="CDT37" s="36"/>
      <c r="CDW37" s="36"/>
      <c r="CDX37" s="36"/>
      <c r="CEA37" s="36"/>
      <c r="CEB37" s="36"/>
      <c r="CEE37" s="36"/>
      <c r="CEF37" s="36"/>
      <c r="CEI37" s="36"/>
      <c r="CEJ37" s="36"/>
      <c r="CEM37" s="36"/>
      <c r="CEN37" s="36"/>
      <c r="CEQ37" s="36"/>
      <c r="CER37" s="36"/>
      <c r="CEU37" s="36"/>
      <c r="CEV37" s="36"/>
      <c r="CEY37" s="36"/>
      <c r="CEZ37" s="36"/>
      <c r="CFC37" s="36"/>
      <c r="CFD37" s="36"/>
      <c r="CFG37" s="36"/>
      <c r="CFH37" s="36"/>
      <c r="CFK37" s="36"/>
      <c r="CFL37" s="36"/>
      <c r="CFO37" s="36"/>
      <c r="CFP37" s="36"/>
      <c r="CFS37" s="36"/>
      <c r="CFT37" s="36"/>
      <c r="CFW37" s="36"/>
      <c r="CFX37" s="36"/>
      <c r="CGA37" s="36"/>
      <c r="CGB37" s="36"/>
      <c r="CGE37" s="36"/>
      <c r="CGF37" s="36"/>
      <c r="CGI37" s="36"/>
      <c r="CGJ37" s="36"/>
      <c r="CGM37" s="36"/>
      <c r="CGN37" s="36"/>
      <c r="CGQ37" s="36"/>
      <c r="CGR37" s="36"/>
      <c r="CGU37" s="36"/>
      <c r="CGV37" s="36"/>
      <c r="CGY37" s="36"/>
      <c r="CGZ37" s="36"/>
      <c r="CHC37" s="36"/>
      <c r="CHD37" s="36"/>
      <c r="CHG37" s="36"/>
      <c r="CHH37" s="36"/>
      <c r="CHK37" s="36"/>
      <c r="CHL37" s="36"/>
      <c r="CHO37" s="36"/>
      <c r="CHP37" s="36"/>
      <c r="CHS37" s="36"/>
      <c r="CHT37" s="36"/>
      <c r="CHW37" s="36"/>
      <c r="CHX37" s="36"/>
      <c r="CIA37" s="36"/>
      <c r="CIB37" s="36"/>
      <c r="CIE37" s="36"/>
      <c r="CIF37" s="36"/>
      <c r="CII37" s="36"/>
      <c r="CIJ37" s="36"/>
      <c r="CIM37" s="36"/>
      <c r="CIN37" s="36"/>
      <c r="CIQ37" s="36"/>
      <c r="CIR37" s="36"/>
      <c r="CIU37" s="36"/>
      <c r="CIV37" s="36"/>
      <c r="CIY37" s="36"/>
      <c r="CIZ37" s="36"/>
      <c r="CJC37" s="36"/>
      <c r="CJD37" s="36"/>
      <c r="CJG37" s="36"/>
      <c r="CJH37" s="36"/>
      <c r="CJK37" s="36"/>
      <c r="CJL37" s="36"/>
      <c r="CJO37" s="36"/>
      <c r="CJP37" s="36"/>
      <c r="CJS37" s="36"/>
      <c r="CJT37" s="36"/>
      <c r="CJW37" s="36"/>
      <c r="CJX37" s="36"/>
      <c r="CKA37" s="36"/>
      <c r="CKB37" s="36"/>
      <c r="CKE37" s="36"/>
      <c r="CKF37" s="36"/>
      <c r="CKI37" s="36"/>
      <c r="CKJ37" s="36"/>
      <c r="CKM37" s="36"/>
      <c r="CKN37" s="36"/>
      <c r="CKQ37" s="36"/>
      <c r="CKR37" s="36"/>
      <c r="CKU37" s="36"/>
      <c r="CKV37" s="36"/>
      <c r="CKY37" s="36"/>
      <c r="CKZ37" s="36"/>
      <c r="CLC37" s="36"/>
      <c r="CLD37" s="36"/>
      <c r="CLG37" s="36"/>
      <c r="CLH37" s="36"/>
      <c r="CLK37" s="36"/>
      <c r="CLL37" s="36"/>
      <c r="CLO37" s="36"/>
      <c r="CLP37" s="36"/>
      <c r="CLS37" s="36"/>
      <c r="CLT37" s="36"/>
      <c r="CLW37" s="36"/>
      <c r="CLX37" s="36"/>
      <c r="CMA37" s="36"/>
      <c r="CMB37" s="36"/>
      <c r="CME37" s="36"/>
      <c r="CMF37" s="36"/>
      <c r="CMI37" s="36"/>
      <c r="CMJ37" s="36"/>
      <c r="CMM37" s="36"/>
      <c r="CMN37" s="36"/>
      <c r="CMQ37" s="36"/>
      <c r="CMR37" s="36"/>
      <c r="CMU37" s="36"/>
      <c r="CMV37" s="36"/>
      <c r="CMY37" s="36"/>
      <c r="CMZ37" s="36"/>
      <c r="CNC37" s="36"/>
      <c r="CND37" s="36"/>
      <c r="CNG37" s="36"/>
      <c r="CNH37" s="36"/>
      <c r="CNK37" s="36"/>
      <c r="CNL37" s="36"/>
      <c r="CNO37" s="36"/>
      <c r="CNP37" s="36"/>
      <c r="CNS37" s="36"/>
      <c r="CNT37" s="36"/>
      <c r="CNW37" s="36"/>
      <c r="CNX37" s="36"/>
      <c r="COA37" s="36"/>
      <c r="COB37" s="36"/>
      <c r="COE37" s="36"/>
      <c r="COF37" s="36"/>
      <c r="COI37" s="36"/>
      <c r="COJ37" s="36"/>
      <c r="COM37" s="36"/>
      <c r="CON37" s="36"/>
      <c r="COQ37" s="36"/>
      <c r="COR37" s="36"/>
      <c r="COU37" s="36"/>
      <c r="COV37" s="36"/>
      <c r="COY37" s="36"/>
      <c r="COZ37" s="36"/>
      <c r="CPC37" s="36"/>
      <c r="CPD37" s="36"/>
      <c r="CPG37" s="36"/>
      <c r="CPH37" s="36"/>
      <c r="CPK37" s="36"/>
      <c r="CPL37" s="36"/>
      <c r="CPO37" s="36"/>
      <c r="CPP37" s="36"/>
      <c r="CPS37" s="36"/>
      <c r="CPT37" s="36"/>
      <c r="CPW37" s="36"/>
      <c r="CPX37" s="36"/>
      <c r="CQA37" s="36"/>
      <c r="CQB37" s="36"/>
      <c r="CQE37" s="36"/>
      <c r="CQF37" s="36"/>
      <c r="CQI37" s="36"/>
      <c r="CQJ37" s="36"/>
      <c r="CQM37" s="36"/>
      <c r="CQN37" s="36"/>
      <c r="CQQ37" s="36"/>
      <c r="CQR37" s="36"/>
      <c r="CQU37" s="36"/>
      <c r="CQV37" s="36"/>
      <c r="CQY37" s="36"/>
      <c r="CQZ37" s="36"/>
      <c r="CRC37" s="36"/>
      <c r="CRD37" s="36"/>
      <c r="CRG37" s="36"/>
      <c r="CRH37" s="36"/>
      <c r="CRK37" s="36"/>
      <c r="CRL37" s="36"/>
      <c r="CRO37" s="36"/>
      <c r="CRP37" s="36"/>
      <c r="CRS37" s="36"/>
      <c r="CRT37" s="36"/>
      <c r="CRW37" s="36"/>
      <c r="CRX37" s="36"/>
      <c r="CSA37" s="36"/>
      <c r="CSB37" s="36"/>
      <c r="CSE37" s="36"/>
      <c r="CSF37" s="36"/>
      <c r="CSI37" s="36"/>
      <c r="CSJ37" s="36"/>
      <c r="CSM37" s="36"/>
      <c r="CSN37" s="36"/>
      <c r="CSQ37" s="36"/>
      <c r="CSR37" s="36"/>
      <c r="CSU37" s="36"/>
      <c r="CSV37" s="36"/>
      <c r="CSY37" s="36"/>
      <c r="CSZ37" s="36"/>
      <c r="CTC37" s="36"/>
      <c r="CTD37" s="36"/>
      <c r="CTG37" s="36"/>
      <c r="CTH37" s="36"/>
      <c r="CTK37" s="36"/>
      <c r="CTL37" s="36"/>
      <c r="CTO37" s="36"/>
      <c r="CTP37" s="36"/>
      <c r="CTS37" s="36"/>
      <c r="CTT37" s="36"/>
      <c r="CTW37" s="36"/>
      <c r="CTX37" s="36"/>
      <c r="CUA37" s="36"/>
      <c r="CUB37" s="36"/>
      <c r="CUE37" s="36"/>
      <c r="CUF37" s="36"/>
      <c r="CUI37" s="36"/>
      <c r="CUJ37" s="36"/>
      <c r="CUM37" s="36"/>
      <c r="CUN37" s="36"/>
      <c r="CUQ37" s="36"/>
      <c r="CUR37" s="36"/>
      <c r="CUU37" s="36"/>
      <c r="CUV37" s="36"/>
      <c r="CUY37" s="36"/>
      <c r="CUZ37" s="36"/>
      <c r="CVC37" s="36"/>
      <c r="CVD37" s="36"/>
      <c r="CVG37" s="36"/>
      <c r="CVH37" s="36"/>
      <c r="CVK37" s="36"/>
      <c r="CVL37" s="36"/>
      <c r="CVO37" s="36"/>
      <c r="CVP37" s="36"/>
      <c r="CVS37" s="36"/>
      <c r="CVT37" s="36"/>
      <c r="CVW37" s="36"/>
      <c r="CVX37" s="36"/>
      <c r="CWA37" s="36"/>
      <c r="CWB37" s="36"/>
      <c r="CWE37" s="36"/>
      <c r="CWF37" s="36"/>
      <c r="CWI37" s="36"/>
      <c r="CWJ37" s="36"/>
      <c r="CWM37" s="36"/>
      <c r="CWN37" s="36"/>
      <c r="CWQ37" s="36"/>
      <c r="CWR37" s="36"/>
      <c r="CWU37" s="36"/>
      <c r="CWV37" s="36"/>
      <c r="CWY37" s="36"/>
      <c r="CWZ37" s="36"/>
      <c r="CXC37" s="36"/>
      <c r="CXD37" s="36"/>
      <c r="CXG37" s="36"/>
      <c r="CXH37" s="36"/>
      <c r="CXK37" s="36"/>
      <c r="CXL37" s="36"/>
      <c r="CXO37" s="36"/>
      <c r="CXP37" s="36"/>
      <c r="CXS37" s="36"/>
      <c r="CXT37" s="36"/>
      <c r="CXW37" s="36"/>
      <c r="CXX37" s="36"/>
      <c r="CYA37" s="36"/>
      <c r="CYB37" s="36"/>
      <c r="CYE37" s="36"/>
      <c r="CYF37" s="36"/>
      <c r="CYI37" s="36"/>
      <c r="CYJ37" s="36"/>
      <c r="CYM37" s="36"/>
      <c r="CYN37" s="36"/>
      <c r="CYQ37" s="36"/>
      <c r="CYR37" s="36"/>
      <c r="CYU37" s="36"/>
      <c r="CYV37" s="36"/>
      <c r="CYY37" s="36"/>
      <c r="CYZ37" s="36"/>
      <c r="CZC37" s="36"/>
      <c r="CZD37" s="36"/>
      <c r="CZG37" s="36"/>
      <c r="CZH37" s="36"/>
      <c r="CZK37" s="36"/>
      <c r="CZL37" s="36"/>
      <c r="CZO37" s="36"/>
      <c r="CZP37" s="36"/>
      <c r="CZS37" s="36"/>
      <c r="CZT37" s="36"/>
      <c r="CZW37" s="36"/>
      <c r="CZX37" s="36"/>
      <c r="DAA37" s="36"/>
      <c r="DAB37" s="36"/>
      <c r="DAE37" s="36"/>
      <c r="DAF37" s="36"/>
      <c r="DAI37" s="36"/>
      <c r="DAJ37" s="36"/>
      <c r="DAM37" s="36"/>
      <c r="DAN37" s="36"/>
      <c r="DAQ37" s="36"/>
      <c r="DAR37" s="36"/>
      <c r="DAU37" s="36"/>
      <c r="DAV37" s="36"/>
      <c r="DAY37" s="36"/>
      <c r="DAZ37" s="36"/>
      <c r="DBC37" s="36"/>
      <c r="DBD37" s="36"/>
      <c r="DBG37" s="36"/>
      <c r="DBH37" s="36"/>
      <c r="DBK37" s="36"/>
      <c r="DBL37" s="36"/>
      <c r="DBO37" s="36"/>
      <c r="DBP37" s="36"/>
      <c r="DBS37" s="36"/>
      <c r="DBT37" s="36"/>
      <c r="DBW37" s="36"/>
      <c r="DBX37" s="36"/>
      <c r="DCA37" s="36"/>
      <c r="DCB37" s="36"/>
      <c r="DCE37" s="36"/>
      <c r="DCF37" s="36"/>
      <c r="DCI37" s="36"/>
      <c r="DCJ37" s="36"/>
      <c r="DCM37" s="36"/>
      <c r="DCN37" s="36"/>
      <c r="DCQ37" s="36"/>
      <c r="DCR37" s="36"/>
      <c r="DCU37" s="36"/>
      <c r="DCV37" s="36"/>
      <c r="DCY37" s="36"/>
      <c r="DCZ37" s="36"/>
      <c r="DDC37" s="36"/>
      <c r="DDD37" s="36"/>
      <c r="DDG37" s="36"/>
      <c r="DDH37" s="36"/>
      <c r="DDK37" s="36"/>
      <c r="DDL37" s="36"/>
      <c r="DDO37" s="36"/>
      <c r="DDP37" s="36"/>
      <c r="DDS37" s="36"/>
      <c r="DDT37" s="36"/>
      <c r="DDW37" s="36"/>
      <c r="DDX37" s="36"/>
      <c r="DEA37" s="36"/>
      <c r="DEB37" s="36"/>
      <c r="DEE37" s="36"/>
      <c r="DEF37" s="36"/>
      <c r="DEI37" s="36"/>
      <c r="DEJ37" s="36"/>
      <c r="DEM37" s="36"/>
      <c r="DEN37" s="36"/>
      <c r="DEQ37" s="36"/>
      <c r="DER37" s="36"/>
      <c r="DEU37" s="36"/>
      <c r="DEV37" s="36"/>
      <c r="DEY37" s="36"/>
      <c r="DEZ37" s="36"/>
      <c r="DFC37" s="36"/>
      <c r="DFD37" s="36"/>
      <c r="DFG37" s="36"/>
      <c r="DFH37" s="36"/>
      <c r="DFK37" s="36"/>
      <c r="DFL37" s="36"/>
      <c r="DFO37" s="36"/>
      <c r="DFP37" s="36"/>
      <c r="DFS37" s="36"/>
      <c r="DFT37" s="36"/>
      <c r="DFW37" s="36"/>
      <c r="DFX37" s="36"/>
      <c r="DGA37" s="36"/>
      <c r="DGB37" s="36"/>
      <c r="DGE37" s="36"/>
      <c r="DGF37" s="36"/>
      <c r="DGI37" s="36"/>
      <c r="DGJ37" s="36"/>
      <c r="DGM37" s="36"/>
      <c r="DGN37" s="36"/>
      <c r="DGQ37" s="36"/>
      <c r="DGR37" s="36"/>
      <c r="DGU37" s="36"/>
      <c r="DGV37" s="36"/>
      <c r="DGY37" s="36"/>
      <c r="DGZ37" s="36"/>
      <c r="DHC37" s="36"/>
      <c r="DHD37" s="36"/>
      <c r="DHG37" s="36"/>
      <c r="DHH37" s="36"/>
      <c r="DHK37" s="36"/>
      <c r="DHL37" s="36"/>
      <c r="DHO37" s="36"/>
      <c r="DHP37" s="36"/>
      <c r="DHS37" s="36"/>
      <c r="DHT37" s="36"/>
      <c r="DHW37" s="36"/>
      <c r="DHX37" s="36"/>
      <c r="DIA37" s="36"/>
      <c r="DIB37" s="36"/>
      <c r="DIE37" s="36"/>
      <c r="DIF37" s="36"/>
      <c r="DII37" s="36"/>
      <c r="DIJ37" s="36"/>
      <c r="DIM37" s="36"/>
      <c r="DIN37" s="36"/>
      <c r="DIQ37" s="36"/>
      <c r="DIR37" s="36"/>
      <c r="DIU37" s="36"/>
      <c r="DIV37" s="36"/>
      <c r="DIY37" s="36"/>
      <c r="DIZ37" s="36"/>
      <c r="DJC37" s="36"/>
      <c r="DJD37" s="36"/>
      <c r="DJG37" s="36"/>
      <c r="DJH37" s="36"/>
      <c r="DJK37" s="36"/>
      <c r="DJL37" s="36"/>
      <c r="DJO37" s="36"/>
      <c r="DJP37" s="36"/>
      <c r="DJS37" s="36"/>
      <c r="DJT37" s="36"/>
      <c r="DJW37" s="36"/>
      <c r="DJX37" s="36"/>
      <c r="DKA37" s="36"/>
      <c r="DKB37" s="36"/>
      <c r="DKE37" s="36"/>
      <c r="DKF37" s="36"/>
      <c r="DKI37" s="36"/>
      <c r="DKJ37" s="36"/>
      <c r="DKM37" s="36"/>
      <c r="DKN37" s="36"/>
      <c r="DKQ37" s="36"/>
      <c r="DKR37" s="36"/>
      <c r="DKU37" s="36"/>
      <c r="DKV37" s="36"/>
      <c r="DKY37" s="36"/>
      <c r="DKZ37" s="36"/>
      <c r="DLC37" s="36"/>
      <c r="DLD37" s="36"/>
      <c r="DLG37" s="36"/>
      <c r="DLH37" s="36"/>
      <c r="DLK37" s="36"/>
      <c r="DLL37" s="36"/>
      <c r="DLO37" s="36"/>
      <c r="DLP37" s="36"/>
      <c r="DLS37" s="36"/>
      <c r="DLT37" s="36"/>
      <c r="DLW37" s="36"/>
      <c r="DLX37" s="36"/>
      <c r="DMA37" s="36"/>
      <c r="DMB37" s="36"/>
      <c r="DME37" s="36"/>
      <c r="DMF37" s="36"/>
      <c r="DMI37" s="36"/>
      <c r="DMJ37" s="36"/>
      <c r="DMM37" s="36"/>
      <c r="DMN37" s="36"/>
      <c r="DMQ37" s="36"/>
      <c r="DMR37" s="36"/>
      <c r="DMU37" s="36"/>
      <c r="DMV37" s="36"/>
      <c r="DMY37" s="36"/>
      <c r="DMZ37" s="36"/>
      <c r="DNC37" s="36"/>
      <c r="DND37" s="36"/>
      <c r="DNG37" s="36"/>
      <c r="DNH37" s="36"/>
      <c r="DNK37" s="36"/>
      <c r="DNL37" s="36"/>
      <c r="DNO37" s="36"/>
      <c r="DNP37" s="36"/>
      <c r="DNS37" s="36"/>
      <c r="DNT37" s="36"/>
      <c r="DNW37" s="36"/>
      <c r="DNX37" s="36"/>
      <c r="DOA37" s="36"/>
      <c r="DOB37" s="36"/>
      <c r="DOE37" s="36"/>
      <c r="DOF37" s="36"/>
      <c r="DOI37" s="36"/>
      <c r="DOJ37" s="36"/>
      <c r="DOM37" s="36"/>
      <c r="DON37" s="36"/>
      <c r="DOQ37" s="36"/>
      <c r="DOR37" s="36"/>
      <c r="DOU37" s="36"/>
      <c r="DOV37" s="36"/>
      <c r="DOY37" s="36"/>
      <c r="DOZ37" s="36"/>
      <c r="DPC37" s="36"/>
      <c r="DPD37" s="36"/>
      <c r="DPG37" s="36"/>
      <c r="DPH37" s="36"/>
      <c r="DPK37" s="36"/>
      <c r="DPL37" s="36"/>
      <c r="DPO37" s="36"/>
      <c r="DPP37" s="36"/>
      <c r="DPS37" s="36"/>
      <c r="DPT37" s="36"/>
      <c r="DPW37" s="36"/>
      <c r="DPX37" s="36"/>
      <c r="DQA37" s="36"/>
      <c r="DQB37" s="36"/>
      <c r="DQE37" s="36"/>
      <c r="DQF37" s="36"/>
      <c r="DQI37" s="36"/>
      <c r="DQJ37" s="36"/>
      <c r="DQM37" s="36"/>
      <c r="DQN37" s="36"/>
      <c r="DQQ37" s="36"/>
      <c r="DQR37" s="36"/>
      <c r="DQU37" s="36"/>
      <c r="DQV37" s="36"/>
      <c r="DQY37" s="36"/>
      <c r="DQZ37" s="36"/>
      <c r="DRC37" s="36"/>
      <c r="DRD37" s="36"/>
      <c r="DRG37" s="36"/>
      <c r="DRH37" s="36"/>
      <c r="DRK37" s="36"/>
      <c r="DRL37" s="36"/>
      <c r="DRO37" s="36"/>
      <c r="DRP37" s="36"/>
      <c r="DRS37" s="36"/>
      <c r="DRT37" s="36"/>
      <c r="DRW37" s="36"/>
      <c r="DRX37" s="36"/>
      <c r="DSA37" s="36"/>
      <c r="DSB37" s="36"/>
      <c r="DSE37" s="36"/>
      <c r="DSF37" s="36"/>
      <c r="DSI37" s="36"/>
      <c r="DSJ37" s="36"/>
      <c r="DSM37" s="36"/>
      <c r="DSN37" s="36"/>
      <c r="DSQ37" s="36"/>
      <c r="DSR37" s="36"/>
      <c r="DSU37" s="36"/>
      <c r="DSV37" s="36"/>
      <c r="DSY37" s="36"/>
      <c r="DSZ37" s="36"/>
      <c r="DTC37" s="36"/>
      <c r="DTD37" s="36"/>
      <c r="DTG37" s="36"/>
      <c r="DTH37" s="36"/>
      <c r="DTK37" s="36"/>
      <c r="DTL37" s="36"/>
      <c r="DTO37" s="36"/>
      <c r="DTP37" s="36"/>
      <c r="DTS37" s="36"/>
      <c r="DTT37" s="36"/>
      <c r="DTW37" s="36"/>
      <c r="DTX37" s="36"/>
      <c r="DUA37" s="36"/>
      <c r="DUB37" s="36"/>
      <c r="DUE37" s="36"/>
      <c r="DUF37" s="36"/>
      <c r="DUI37" s="36"/>
      <c r="DUJ37" s="36"/>
      <c r="DUM37" s="36"/>
      <c r="DUN37" s="36"/>
      <c r="DUQ37" s="36"/>
      <c r="DUR37" s="36"/>
      <c r="DUU37" s="36"/>
      <c r="DUV37" s="36"/>
      <c r="DUY37" s="36"/>
      <c r="DUZ37" s="36"/>
      <c r="DVC37" s="36"/>
      <c r="DVD37" s="36"/>
      <c r="DVG37" s="36"/>
      <c r="DVH37" s="36"/>
      <c r="DVK37" s="36"/>
      <c r="DVL37" s="36"/>
      <c r="DVO37" s="36"/>
      <c r="DVP37" s="36"/>
      <c r="DVS37" s="36"/>
      <c r="DVT37" s="36"/>
      <c r="DVW37" s="36"/>
      <c r="DVX37" s="36"/>
      <c r="DWA37" s="36"/>
      <c r="DWB37" s="36"/>
      <c r="DWE37" s="36"/>
      <c r="DWF37" s="36"/>
      <c r="DWI37" s="36"/>
      <c r="DWJ37" s="36"/>
      <c r="DWM37" s="36"/>
      <c r="DWN37" s="36"/>
      <c r="DWQ37" s="36"/>
      <c r="DWR37" s="36"/>
      <c r="DWU37" s="36"/>
      <c r="DWV37" s="36"/>
      <c r="DWY37" s="36"/>
      <c r="DWZ37" s="36"/>
      <c r="DXC37" s="36"/>
      <c r="DXD37" s="36"/>
      <c r="DXG37" s="36"/>
      <c r="DXH37" s="36"/>
      <c r="DXK37" s="36"/>
      <c r="DXL37" s="36"/>
      <c r="DXO37" s="36"/>
      <c r="DXP37" s="36"/>
      <c r="DXS37" s="36"/>
      <c r="DXT37" s="36"/>
      <c r="DXW37" s="36"/>
      <c r="DXX37" s="36"/>
      <c r="DYA37" s="36"/>
      <c r="DYB37" s="36"/>
      <c r="DYE37" s="36"/>
      <c r="DYF37" s="36"/>
      <c r="DYI37" s="36"/>
      <c r="DYJ37" s="36"/>
      <c r="DYM37" s="36"/>
      <c r="DYN37" s="36"/>
      <c r="DYQ37" s="36"/>
      <c r="DYR37" s="36"/>
      <c r="DYU37" s="36"/>
      <c r="DYV37" s="36"/>
      <c r="DYY37" s="36"/>
      <c r="DYZ37" s="36"/>
      <c r="DZC37" s="36"/>
      <c r="DZD37" s="36"/>
      <c r="DZG37" s="36"/>
      <c r="DZH37" s="36"/>
      <c r="DZK37" s="36"/>
      <c r="DZL37" s="36"/>
      <c r="DZO37" s="36"/>
      <c r="DZP37" s="36"/>
      <c r="DZS37" s="36"/>
      <c r="DZT37" s="36"/>
      <c r="DZW37" s="36"/>
      <c r="DZX37" s="36"/>
      <c r="EAA37" s="36"/>
      <c r="EAB37" s="36"/>
      <c r="EAE37" s="36"/>
      <c r="EAF37" s="36"/>
      <c r="EAI37" s="36"/>
      <c r="EAJ37" s="36"/>
      <c r="EAM37" s="36"/>
      <c r="EAN37" s="36"/>
      <c r="EAQ37" s="36"/>
      <c r="EAR37" s="36"/>
      <c r="EAU37" s="36"/>
      <c r="EAV37" s="36"/>
      <c r="EAY37" s="36"/>
      <c r="EAZ37" s="36"/>
      <c r="EBC37" s="36"/>
      <c r="EBD37" s="36"/>
      <c r="EBG37" s="36"/>
      <c r="EBH37" s="36"/>
      <c r="EBK37" s="36"/>
      <c r="EBL37" s="36"/>
      <c r="EBO37" s="36"/>
      <c r="EBP37" s="36"/>
      <c r="EBS37" s="36"/>
      <c r="EBT37" s="36"/>
      <c r="EBW37" s="36"/>
      <c r="EBX37" s="36"/>
      <c r="ECA37" s="36"/>
      <c r="ECB37" s="36"/>
      <c r="ECE37" s="36"/>
      <c r="ECF37" s="36"/>
      <c r="ECI37" s="36"/>
      <c r="ECJ37" s="36"/>
      <c r="ECM37" s="36"/>
      <c r="ECN37" s="36"/>
      <c r="ECQ37" s="36"/>
      <c r="ECR37" s="36"/>
      <c r="ECU37" s="36"/>
      <c r="ECV37" s="36"/>
      <c r="ECY37" s="36"/>
      <c r="ECZ37" s="36"/>
      <c r="EDC37" s="36"/>
      <c r="EDD37" s="36"/>
      <c r="EDG37" s="36"/>
      <c r="EDH37" s="36"/>
      <c r="EDK37" s="36"/>
      <c r="EDL37" s="36"/>
      <c r="EDO37" s="36"/>
      <c r="EDP37" s="36"/>
      <c r="EDS37" s="36"/>
      <c r="EDT37" s="36"/>
      <c r="EDW37" s="36"/>
      <c r="EDX37" s="36"/>
      <c r="EEA37" s="36"/>
      <c r="EEB37" s="36"/>
      <c r="EEE37" s="36"/>
      <c r="EEF37" s="36"/>
      <c r="EEI37" s="36"/>
      <c r="EEJ37" s="36"/>
      <c r="EEM37" s="36"/>
      <c r="EEN37" s="36"/>
      <c r="EEQ37" s="36"/>
      <c r="EER37" s="36"/>
      <c r="EEU37" s="36"/>
      <c r="EEV37" s="36"/>
      <c r="EEY37" s="36"/>
      <c r="EEZ37" s="36"/>
      <c r="EFC37" s="36"/>
      <c r="EFD37" s="36"/>
      <c r="EFG37" s="36"/>
      <c r="EFH37" s="36"/>
      <c r="EFK37" s="36"/>
      <c r="EFL37" s="36"/>
      <c r="EFO37" s="36"/>
      <c r="EFP37" s="36"/>
      <c r="EFS37" s="36"/>
      <c r="EFT37" s="36"/>
      <c r="EFW37" s="36"/>
      <c r="EFX37" s="36"/>
      <c r="EGA37" s="36"/>
      <c r="EGB37" s="36"/>
      <c r="EGE37" s="36"/>
      <c r="EGF37" s="36"/>
      <c r="EGI37" s="36"/>
      <c r="EGJ37" s="36"/>
      <c r="EGM37" s="36"/>
      <c r="EGN37" s="36"/>
      <c r="EGQ37" s="36"/>
      <c r="EGR37" s="36"/>
      <c r="EGU37" s="36"/>
      <c r="EGV37" s="36"/>
      <c r="EGY37" s="36"/>
      <c r="EGZ37" s="36"/>
      <c r="EHC37" s="36"/>
      <c r="EHD37" s="36"/>
      <c r="EHG37" s="36"/>
      <c r="EHH37" s="36"/>
      <c r="EHK37" s="36"/>
      <c r="EHL37" s="36"/>
      <c r="EHO37" s="36"/>
      <c r="EHP37" s="36"/>
      <c r="EHS37" s="36"/>
      <c r="EHT37" s="36"/>
      <c r="EHW37" s="36"/>
      <c r="EHX37" s="36"/>
      <c r="EIA37" s="36"/>
      <c r="EIB37" s="36"/>
      <c r="EIE37" s="36"/>
      <c r="EIF37" s="36"/>
      <c r="EII37" s="36"/>
      <c r="EIJ37" s="36"/>
      <c r="EIM37" s="36"/>
      <c r="EIN37" s="36"/>
      <c r="EIQ37" s="36"/>
      <c r="EIR37" s="36"/>
      <c r="EIU37" s="36"/>
      <c r="EIV37" s="36"/>
      <c r="EIY37" s="36"/>
      <c r="EIZ37" s="36"/>
      <c r="EJC37" s="36"/>
      <c r="EJD37" s="36"/>
      <c r="EJG37" s="36"/>
      <c r="EJH37" s="36"/>
      <c r="EJK37" s="36"/>
      <c r="EJL37" s="36"/>
      <c r="EJO37" s="36"/>
      <c r="EJP37" s="36"/>
      <c r="EJS37" s="36"/>
      <c r="EJT37" s="36"/>
      <c r="EJW37" s="36"/>
      <c r="EJX37" s="36"/>
      <c r="EKA37" s="36"/>
      <c r="EKB37" s="36"/>
      <c r="EKE37" s="36"/>
      <c r="EKF37" s="36"/>
      <c r="EKI37" s="36"/>
      <c r="EKJ37" s="36"/>
      <c r="EKM37" s="36"/>
      <c r="EKN37" s="36"/>
      <c r="EKQ37" s="36"/>
      <c r="EKR37" s="36"/>
      <c r="EKU37" s="36"/>
      <c r="EKV37" s="36"/>
      <c r="EKY37" s="36"/>
      <c r="EKZ37" s="36"/>
      <c r="ELC37" s="36"/>
      <c r="ELD37" s="36"/>
      <c r="ELG37" s="36"/>
      <c r="ELH37" s="36"/>
      <c r="ELK37" s="36"/>
      <c r="ELL37" s="36"/>
      <c r="ELO37" s="36"/>
      <c r="ELP37" s="36"/>
      <c r="ELS37" s="36"/>
      <c r="ELT37" s="36"/>
      <c r="ELW37" s="36"/>
      <c r="ELX37" s="36"/>
      <c r="EMA37" s="36"/>
      <c r="EMB37" s="36"/>
      <c r="EME37" s="36"/>
      <c r="EMF37" s="36"/>
      <c r="EMI37" s="36"/>
      <c r="EMJ37" s="36"/>
      <c r="EMM37" s="36"/>
      <c r="EMN37" s="36"/>
      <c r="EMQ37" s="36"/>
      <c r="EMR37" s="36"/>
      <c r="EMU37" s="36"/>
      <c r="EMV37" s="36"/>
      <c r="EMY37" s="36"/>
      <c r="EMZ37" s="36"/>
      <c r="ENC37" s="36"/>
      <c r="END37" s="36"/>
      <c r="ENG37" s="36"/>
      <c r="ENH37" s="36"/>
      <c r="ENK37" s="36"/>
      <c r="ENL37" s="36"/>
      <c r="ENO37" s="36"/>
      <c r="ENP37" s="36"/>
      <c r="ENS37" s="36"/>
      <c r="ENT37" s="36"/>
      <c r="ENW37" s="36"/>
      <c r="ENX37" s="36"/>
      <c r="EOA37" s="36"/>
      <c r="EOB37" s="36"/>
      <c r="EOE37" s="36"/>
      <c r="EOF37" s="36"/>
      <c r="EOI37" s="36"/>
      <c r="EOJ37" s="36"/>
      <c r="EOM37" s="36"/>
      <c r="EON37" s="36"/>
      <c r="EOQ37" s="36"/>
      <c r="EOR37" s="36"/>
      <c r="EOU37" s="36"/>
      <c r="EOV37" s="36"/>
      <c r="EOY37" s="36"/>
      <c r="EOZ37" s="36"/>
      <c r="EPC37" s="36"/>
      <c r="EPD37" s="36"/>
      <c r="EPG37" s="36"/>
      <c r="EPH37" s="36"/>
      <c r="EPK37" s="36"/>
      <c r="EPL37" s="36"/>
      <c r="EPO37" s="36"/>
      <c r="EPP37" s="36"/>
      <c r="EPS37" s="36"/>
      <c r="EPT37" s="36"/>
      <c r="EPW37" s="36"/>
      <c r="EPX37" s="36"/>
      <c r="EQA37" s="36"/>
      <c r="EQB37" s="36"/>
      <c r="EQE37" s="36"/>
      <c r="EQF37" s="36"/>
      <c r="EQI37" s="36"/>
      <c r="EQJ37" s="36"/>
      <c r="EQM37" s="36"/>
      <c r="EQN37" s="36"/>
      <c r="EQQ37" s="36"/>
      <c r="EQR37" s="36"/>
      <c r="EQU37" s="36"/>
      <c r="EQV37" s="36"/>
      <c r="EQY37" s="36"/>
      <c r="EQZ37" s="36"/>
      <c r="ERC37" s="36"/>
      <c r="ERD37" s="36"/>
      <c r="ERG37" s="36"/>
      <c r="ERH37" s="36"/>
      <c r="ERK37" s="36"/>
      <c r="ERL37" s="36"/>
      <c r="ERO37" s="36"/>
      <c r="ERP37" s="36"/>
      <c r="ERS37" s="36"/>
      <c r="ERT37" s="36"/>
      <c r="ERW37" s="36"/>
      <c r="ERX37" s="36"/>
      <c r="ESA37" s="36"/>
      <c r="ESB37" s="36"/>
      <c r="ESE37" s="36"/>
      <c r="ESF37" s="36"/>
      <c r="ESI37" s="36"/>
      <c r="ESJ37" s="36"/>
      <c r="ESM37" s="36"/>
      <c r="ESN37" s="36"/>
      <c r="ESQ37" s="36"/>
      <c r="ESR37" s="36"/>
      <c r="ESU37" s="36"/>
      <c r="ESV37" s="36"/>
      <c r="ESY37" s="36"/>
      <c r="ESZ37" s="36"/>
      <c r="ETC37" s="36"/>
      <c r="ETD37" s="36"/>
      <c r="ETG37" s="36"/>
      <c r="ETH37" s="36"/>
      <c r="ETK37" s="36"/>
      <c r="ETL37" s="36"/>
      <c r="ETO37" s="36"/>
      <c r="ETP37" s="36"/>
      <c r="ETS37" s="36"/>
      <c r="ETT37" s="36"/>
      <c r="ETW37" s="36"/>
      <c r="ETX37" s="36"/>
      <c r="EUA37" s="36"/>
      <c r="EUB37" s="36"/>
      <c r="EUE37" s="36"/>
      <c r="EUF37" s="36"/>
      <c r="EUI37" s="36"/>
      <c r="EUJ37" s="36"/>
      <c r="EUM37" s="36"/>
      <c r="EUN37" s="36"/>
      <c r="EUQ37" s="36"/>
      <c r="EUR37" s="36"/>
      <c r="EUU37" s="36"/>
      <c r="EUV37" s="36"/>
      <c r="EUY37" s="36"/>
      <c r="EUZ37" s="36"/>
      <c r="EVC37" s="36"/>
      <c r="EVD37" s="36"/>
      <c r="EVG37" s="36"/>
      <c r="EVH37" s="36"/>
      <c r="EVK37" s="36"/>
      <c r="EVL37" s="36"/>
      <c r="EVO37" s="36"/>
      <c r="EVP37" s="36"/>
      <c r="EVS37" s="36"/>
      <c r="EVT37" s="36"/>
      <c r="EVW37" s="36"/>
      <c r="EVX37" s="36"/>
      <c r="EWA37" s="36"/>
      <c r="EWB37" s="36"/>
      <c r="EWE37" s="36"/>
      <c r="EWF37" s="36"/>
      <c r="EWI37" s="36"/>
      <c r="EWJ37" s="36"/>
      <c r="EWM37" s="36"/>
      <c r="EWN37" s="36"/>
      <c r="EWQ37" s="36"/>
      <c r="EWR37" s="36"/>
      <c r="EWU37" s="36"/>
      <c r="EWV37" s="36"/>
      <c r="EWY37" s="36"/>
      <c r="EWZ37" s="36"/>
      <c r="EXC37" s="36"/>
      <c r="EXD37" s="36"/>
      <c r="EXG37" s="36"/>
      <c r="EXH37" s="36"/>
      <c r="EXK37" s="36"/>
      <c r="EXL37" s="36"/>
      <c r="EXO37" s="36"/>
      <c r="EXP37" s="36"/>
      <c r="EXS37" s="36"/>
      <c r="EXT37" s="36"/>
      <c r="EXW37" s="36"/>
      <c r="EXX37" s="36"/>
      <c r="EYA37" s="36"/>
      <c r="EYB37" s="36"/>
      <c r="EYE37" s="36"/>
      <c r="EYF37" s="36"/>
      <c r="EYI37" s="36"/>
      <c r="EYJ37" s="36"/>
      <c r="EYM37" s="36"/>
      <c r="EYN37" s="36"/>
      <c r="EYQ37" s="36"/>
      <c r="EYR37" s="36"/>
      <c r="EYU37" s="36"/>
      <c r="EYV37" s="36"/>
      <c r="EYY37" s="36"/>
      <c r="EYZ37" s="36"/>
      <c r="EZC37" s="36"/>
      <c r="EZD37" s="36"/>
      <c r="EZG37" s="36"/>
      <c r="EZH37" s="36"/>
      <c r="EZK37" s="36"/>
      <c r="EZL37" s="36"/>
      <c r="EZO37" s="36"/>
      <c r="EZP37" s="36"/>
      <c r="EZS37" s="36"/>
      <c r="EZT37" s="36"/>
      <c r="EZW37" s="36"/>
      <c r="EZX37" s="36"/>
      <c r="FAA37" s="36"/>
      <c r="FAB37" s="36"/>
      <c r="FAE37" s="36"/>
      <c r="FAF37" s="36"/>
      <c r="FAI37" s="36"/>
      <c r="FAJ37" s="36"/>
      <c r="FAM37" s="36"/>
      <c r="FAN37" s="36"/>
      <c r="FAQ37" s="36"/>
      <c r="FAR37" s="36"/>
      <c r="FAU37" s="36"/>
      <c r="FAV37" s="36"/>
      <c r="FAY37" s="36"/>
      <c r="FAZ37" s="36"/>
      <c r="FBC37" s="36"/>
      <c r="FBD37" s="36"/>
      <c r="FBG37" s="36"/>
      <c r="FBH37" s="36"/>
      <c r="FBK37" s="36"/>
      <c r="FBL37" s="36"/>
      <c r="FBO37" s="36"/>
      <c r="FBP37" s="36"/>
      <c r="FBS37" s="36"/>
      <c r="FBT37" s="36"/>
      <c r="FBW37" s="36"/>
      <c r="FBX37" s="36"/>
      <c r="FCA37" s="36"/>
      <c r="FCB37" s="36"/>
      <c r="FCE37" s="36"/>
      <c r="FCF37" s="36"/>
      <c r="FCI37" s="36"/>
      <c r="FCJ37" s="36"/>
      <c r="FCM37" s="36"/>
      <c r="FCN37" s="36"/>
      <c r="FCQ37" s="36"/>
      <c r="FCR37" s="36"/>
      <c r="FCU37" s="36"/>
      <c r="FCV37" s="36"/>
      <c r="FCY37" s="36"/>
      <c r="FCZ37" s="36"/>
      <c r="FDC37" s="36"/>
      <c r="FDD37" s="36"/>
      <c r="FDG37" s="36"/>
      <c r="FDH37" s="36"/>
      <c r="FDK37" s="36"/>
      <c r="FDL37" s="36"/>
      <c r="FDO37" s="36"/>
      <c r="FDP37" s="36"/>
      <c r="FDS37" s="36"/>
      <c r="FDT37" s="36"/>
      <c r="FDW37" s="36"/>
      <c r="FDX37" s="36"/>
      <c r="FEA37" s="36"/>
      <c r="FEB37" s="36"/>
      <c r="FEE37" s="36"/>
      <c r="FEF37" s="36"/>
      <c r="FEI37" s="36"/>
      <c r="FEJ37" s="36"/>
      <c r="FEM37" s="36"/>
      <c r="FEN37" s="36"/>
      <c r="FEQ37" s="36"/>
      <c r="FER37" s="36"/>
      <c r="FEU37" s="36"/>
      <c r="FEV37" s="36"/>
      <c r="FEY37" s="36"/>
      <c r="FEZ37" s="36"/>
      <c r="FFC37" s="36"/>
      <c r="FFD37" s="36"/>
      <c r="FFG37" s="36"/>
      <c r="FFH37" s="36"/>
      <c r="FFK37" s="36"/>
      <c r="FFL37" s="36"/>
      <c r="FFO37" s="36"/>
      <c r="FFP37" s="36"/>
      <c r="FFS37" s="36"/>
      <c r="FFT37" s="36"/>
      <c r="FFW37" s="36"/>
      <c r="FFX37" s="36"/>
      <c r="FGA37" s="36"/>
      <c r="FGB37" s="36"/>
      <c r="FGE37" s="36"/>
      <c r="FGF37" s="36"/>
      <c r="FGI37" s="36"/>
      <c r="FGJ37" s="36"/>
      <c r="FGM37" s="36"/>
      <c r="FGN37" s="36"/>
      <c r="FGQ37" s="36"/>
      <c r="FGR37" s="36"/>
      <c r="FGU37" s="36"/>
      <c r="FGV37" s="36"/>
      <c r="FGY37" s="36"/>
      <c r="FGZ37" s="36"/>
      <c r="FHC37" s="36"/>
      <c r="FHD37" s="36"/>
      <c r="FHG37" s="36"/>
      <c r="FHH37" s="36"/>
      <c r="FHK37" s="36"/>
      <c r="FHL37" s="36"/>
      <c r="FHO37" s="36"/>
      <c r="FHP37" s="36"/>
      <c r="FHS37" s="36"/>
      <c r="FHT37" s="36"/>
      <c r="FHW37" s="36"/>
      <c r="FHX37" s="36"/>
      <c r="FIA37" s="36"/>
      <c r="FIB37" s="36"/>
      <c r="FIE37" s="36"/>
      <c r="FIF37" s="36"/>
      <c r="FII37" s="36"/>
      <c r="FIJ37" s="36"/>
      <c r="FIM37" s="36"/>
      <c r="FIN37" s="36"/>
      <c r="FIQ37" s="36"/>
      <c r="FIR37" s="36"/>
      <c r="FIU37" s="36"/>
      <c r="FIV37" s="36"/>
      <c r="FIY37" s="36"/>
      <c r="FIZ37" s="36"/>
      <c r="FJC37" s="36"/>
      <c r="FJD37" s="36"/>
      <c r="FJG37" s="36"/>
      <c r="FJH37" s="36"/>
      <c r="FJK37" s="36"/>
      <c r="FJL37" s="36"/>
      <c r="FJO37" s="36"/>
      <c r="FJP37" s="36"/>
      <c r="FJS37" s="36"/>
      <c r="FJT37" s="36"/>
      <c r="FJW37" s="36"/>
      <c r="FJX37" s="36"/>
      <c r="FKA37" s="36"/>
      <c r="FKB37" s="36"/>
      <c r="FKE37" s="36"/>
      <c r="FKF37" s="36"/>
      <c r="FKI37" s="36"/>
      <c r="FKJ37" s="36"/>
      <c r="FKM37" s="36"/>
      <c r="FKN37" s="36"/>
      <c r="FKQ37" s="36"/>
      <c r="FKR37" s="36"/>
      <c r="FKU37" s="36"/>
      <c r="FKV37" s="36"/>
      <c r="FKY37" s="36"/>
      <c r="FKZ37" s="36"/>
      <c r="FLC37" s="36"/>
      <c r="FLD37" s="36"/>
      <c r="FLG37" s="36"/>
      <c r="FLH37" s="36"/>
      <c r="FLK37" s="36"/>
      <c r="FLL37" s="36"/>
      <c r="FLO37" s="36"/>
      <c r="FLP37" s="36"/>
      <c r="FLS37" s="36"/>
      <c r="FLT37" s="36"/>
      <c r="FLW37" s="36"/>
      <c r="FLX37" s="36"/>
      <c r="FMA37" s="36"/>
      <c r="FMB37" s="36"/>
      <c r="FME37" s="36"/>
      <c r="FMF37" s="36"/>
      <c r="FMI37" s="36"/>
      <c r="FMJ37" s="36"/>
      <c r="FMM37" s="36"/>
      <c r="FMN37" s="36"/>
      <c r="FMQ37" s="36"/>
      <c r="FMR37" s="36"/>
      <c r="FMU37" s="36"/>
      <c r="FMV37" s="36"/>
      <c r="FMY37" s="36"/>
      <c r="FMZ37" s="36"/>
      <c r="FNC37" s="36"/>
      <c r="FND37" s="36"/>
      <c r="FNG37" s="36"/>
      <c r="FNH37" s="36"/>
      <c r="FNK37" s="36"/>
      <c r="FNL37" s="36"/>
      <c r="FNO37" s="36"/>
      <c r="FNP37" s="36"/>
      <c r="FNS37" s="36"/>
      <c r="FNT37" s="36"/>
      <c r="FNW37" s="36"/>
      <c r="FNX37" s="36"/>
      <c r="FOA37" s="36"/>
      <c r="FOB37" s="36"/>
      <c r="FOE37" s="36"/>
      <c r="FOF37" s="36"/>
      <c r="FOI37" s="36"/>
      <c r="FOJ37" s="36"/>
      <c r="FOM37" s="36"/>
      <c r="FON37" s="36"/>
      <c r="FOQ37" s="36"/>
      <c r="FOR37" s="36"/>
      <c r="FOU37" s="36"/>
      <c r="FOV37" s="36"/>
      <c r="FOY37" s="36"/>
      <c r="FOZ37" s="36"/>
      <c r="FPC37" s="36"/>
      <c r="FPD37" s="36"/>
      <c r="FPG37" s="36"/>
      <c r="FPH37" s="36"/>
      <c r="FPK37" s="36"/>
      <c r="FPL37" s="36"/>
      <c r="FPO37" s="36"/>
      <c r="FPP37" s="36"/>
      <c r="FPS37" s="36"/>
      <c r="FPT37" s="36"/>
      <c r="FPW37" s="36"/>
      <c r="FPX37" s="36"/>
      <c r="FQA37" s="36"/>
      <c r="FQB37" s="36"/>
      <c r="FQE37" s="36"/>
      <c r="FQF37" s="36"/>
      <c r="FQI37" s="36"/>
      <c r="FQJ37" s="36"/>
      <c r="FQM37" s="36"/>
      <c r="FQN37" s="36"/>
      <c r="FQQ37" s="36"/>
      <c r="FQR37" s="36"/>
      <c r="FQU37" s="36"/>
      <c r="FQV37" s="36"/>
      <c r="FQY37" s="36"/>
      <c r="FQZ37" s="36"/>
      <c r="FRC37" s="36"/>
      <c r="FRD37" s="36"/>
      <c r="FRG37" s="36"/>
      <c r="FRH37" s="36"/>
      <c r="FRK37" s="36"/>
      <c r="FRL37" s="36"/>
      <c r="FRO37" s="36"/>
      <c r="FRP37" s="36"/>
      <c r="FRS37" s="36"/>
      <c r="FRT37" s="36"/>
      <c r="FRW37" s="36"/>
      <c r="FRX37" s="36"/>
      <c r="FSA37" s="36"/>
      <c r="FSB37" s="36"/>
      <c r="FSE37" s="36"/>
      <c r="FSF37" s="36"/>
      <c r="FSI37" s="36"/>
      <c r="FSJ37" s="36"/>
      <c r="FSM37" s="36"/>
      <c r="FSN37" s="36"/>
      <c r="FSQ37" s="36"/>
      <c r="FSR37" s="36"/>
      <c r="FSU37" s="36"/>
      <c r="FSV37" s="36"/>
      <c r="FSY37" s="36"/>
      <c r="FSZ37" s="36"/>
      <c r="FTC37" s="36"/>
      <c r="FTD37" s="36"/>
      <c r="FTG37" s="36"/>
      <c r="FTH37" s="36"/>
      <c r="FTK37" s="36"/>
      <c r="FTL37" s="36"/>
      <c r="FTO37" s="36"/>
      <c r="FTP37" s="36"/>
      <c r="FTS37" s="36"/>
      <c r="FTT37" s="36"/>
      <c r="FTW37" s="36"/>
      <c r="FTX37" s="36"/>
      <c r="FUA37" s="36"/>
      <c r="FUB37" s="36"/>
      <c r="FUE37" s="36"/>
      <c r="FUF37" s="36"/>
      <c r="FUI37" s="36"/>
      <c r="FUJ37" s="36"/>
      <c r="FUM37" s="36"/>
      <c r="FUN37" s="36"/>
      <c r="FUQ37" s="36"/>
      <c r="FUR37" s="36"/>
      <c r="FUU37" s="36"/>
      <c r="FUV37" s="36"/>
      <c r="FUY37" s="36"/>
      <c r="FUZ37" s="36"/>
      <c r="FVC37" s="36"/>
      <c r="FVD37" s="36"/>
      <c r="FVG37" s="36"/>
      <c r="FVH37" s="36"/>
      <c r="FVK37" s="36"/>
      <c r="FVL37" s="36"/>
      <c r="FVO37" s="36"/>
      <c r="FVP37" s="36"/>
      <c r="FVS37" s="36"/>
      <c r="FVT37" s="36"/>
      <c r="FVW37" s="36"/>
      <c r="FVX37" s="36"/>
      <c r="FWA37" s="36"/>
      <c r="FWB37" s="36"/>
      <c r="FWE37" s="36"/>
      <c r="FWF37" s="36"/>
      <c r="FWI37" s="36"/>
      <c r="FWJ37" s="36"/>
      <c r="FWM37" s="36"/>
      <c r="FWN37" s="36"/>
      <c r="FWQ37" s="36"/>
      <c r="FWR37" s="36"/>
      <c r="FWU37" s="36"/>
      <c r="FWV37" s="36"/>
      <c r="FWY37" s="36"/>
      <c r="FWZ37" s="36"/>
      <c r="FXC37" s="36"/>
      <c r="FXD37" s="36"/>
      <c r="FXG37" s="36"/>
      <c r="FXH37" s="36"/>
      <c r="FXK37" s="36"/>
      <c r="FXL37" s="36"/>
      <c r="FXO37" s="36"/>
      <c r="FXP37" s="36"/>
      <c r="FXS37" s="36"/>
      <c r="FXT37" s="36"/>
      <c r="FXW37" s="36"/>
      <c r="FXX37" s="36"/>
      <c r="FYA37" s="36"/>
      <c r="FYB37" s="36"/>
      <c r="FYE37" s="36"/>
      <c r="FYF37" s="36"/>
      <c r="FYI37" s="36"/>
      <c r="FYJ37" s="36"/>
      <c r="FYM37" s="36"/>
      <c r="FYN37" s="36"/>
      <c r="FYQ37" s="36"/>
      <c r="FYR37" s="36"/>
      <c r="FYU37" s="36"/>
      <c r="FYV37" s="36"/>
      <c r="FYY37" s="36"/>
      <c r="FYZ37" s="36"/>
      <c r="FZC37" s="36"/>
      <c r="FZD37" s="36"/>
      <c r="FZG37" s="36"/>
      <c r="FZH37" s="36"/>
      <c r="FZK37" s="36"/>
      <c r="FZL37" s="36"/>
      <c r="FZO37" s="36"/>
      <c r="FZP37" s="36"/>
      <c r="FZS37" s="36"/>
      <c r="FZT37" s="36"/>
      <c r="FZW37" s="36"/>
      <c r="FZX37" s="36"/>
      <c r="GAA37" s="36"/>
      <c r="GAB37" s="36"/>
      <c r="GAE37" s="36"/>
      <c r="GAF37" s="36"/>
      <c r="GAI37" s="36"/>
      <c r="GAJ37" s="36"/>
      <c r="GAM37" s="36"/>
      <c r="GAN37" s="36"/>
      <c r="GAQ37" s="36"/>
      <c r="GAR37" s="36"/>
      <c r="GAU37" s="36"/>
      <c r="GAV37" s="36"/>
      <c r="GAY37" s="36"/>
      <c r="GAZ37" s="36"/>
      <c r="GBC37" s="36"/>
      <c r="GBD37" s="36"/>
      <c r="GBG37" s="36"/>
      <c r="GBH37" s="36"/>
      <c r="GBK37" s="36"/>
      <c r="GBL37" s="36"/>
      <c r="GBO37" s="36"/>
      <c r="GBP37" s="36"/>
      <c r="GBS37" s="36"/>
      <c r="GBT37" s="36"/>
      <c r="GBW37" s="36"/>
      <c r="GBX37" s="36"/>
      <c r="GCA37" s="36"/>
      <c r="GCB37" s="36"/>
      <c r="GCE37" s="36"/>
      <c r="GCF37" s="36"/>
      <c r="GCI37" s="36"/>
      <c r="GCJ37" s="36"/>
      <c r="GCM37" s="36"/>
      <c r="GCN37" s="36"/>
      <c r="GCQ37" s="36"/>
      <c r="GCR37" s="36"/>
      <c r="GCU37" s="36"/>
      <c r="GCV37" s="36"/>
      <c r="GCY37" s="36"/>
      <c r="GCZ37" s="36"/>
      <c r="GDC37" s="36"/>
      <c r="GDD37" s="36"/>
      <c r="GDG37" s="36"/>
      <c r="GDH37" s="36"/>
      <c r="GDK37" s="36"/>
      <c r="GDL37" s="36"/>
      <c r="GDO37" s="36"/>
      <c r="GDP37" s="36"/>
      <c r="GDS37" s="36"/>
      <c r="GDT37" s="36"/>
      <c r="GDW37" s="36"/>
      <c r="GDX37" s="36"/>
      <c r="GEA37" s="36"/>
      <c r="GEB37" s="36"/>
      <c r="GEE37" s="36"/>
      <c r="GEF37" s="36"/>
      <c r="GEI37" s="36"/>
      <c r="GEJ37" s="36"/>
      <c r="GEM37" s="36"/>
      <c r="GEN37" s="36"/>
      <c r="GEQ37" s="36"/>
      <c r="GER37" s="36"/>
      <c r="GEU37" s="36"/>
      <c r="GEV37" s="36"/>
      <c r="GEY37" s="36"/>
      <c r="GEZ37" s="36"/>
      <c r="GFC37" s="36"/>
      <c r="GFD37" s="36"/>
      <c r="GFG37" s="36"/>
      <c r="GFH37" s="36"/>
      <c r="GFK37" s="36"/>
      <c r="GFL37" s="36"/>
      <c r="GFO37" s="36"/>
      <c r="GFP37" s="36"/>
      <c r="GFS37" s="36"/>
      <c r="GFT37" s="36"/>
      <c r="GFW37" s="36"/>
      <c r="GFX37" s="36"/>
      <c r="GGA37" s="36"/>
      <c r="GGB37" s="36"/>
      <c r="GGE37" s="36"/>
      <c r="GGF37" s="36"/>
      <c r="GGI37" s="36"/>
      <c r="GGJ37" s="36"/>
      <c r="GGM37" s="36"/>
      <c r="GGN37" s="36"/>
      <c r="GGQ37" s="36"/>
      <c r="GGR37" s="36"/>
      <c r="GGU37" s="36"/>
      <c r="GGV37" s="36"/>
      <c r="GGY37" s="36"/>
      <c r="GGZ37" s="36"/>
      <c r="GHC37" s="36"/>
      <c r="GHD37" s="36"/>
      <c r="GHG37" s="36"/>
      <c r="GHH37" s="36"/>
      <c r="GHK37" s="36"/>
      <c r="GHL37" s="36"/>
      <c r="GHO37" s="36"/>
      <c r="GHP37" s="36"/>
      <c r="GHS37" s="36"/>
      <c r="GHT37" s="36"/>
      <c r="GHW37" s="36"/>
      <c r="GHX37" s="36"/>
      <c r="GIA37" s="36"/>
      <c r="GIB37" s="36"/>
      <c r="GIE37" s="36"/>
      <c r="GIF37" s="36"/>
      <c r="GII37" s="36"/>
      <c r="GIJ37" s="36"/>
      <c r="GIM37" s="36"/>
      <c r="GIN37" s="36"/>
      <c r="GIQ37" s="36"/>
      <c r="GIR37" s="36"/>
      <c r="GIU37" s="36"/>
      <c r="GIV37" s="36"/>
      <c r="GIY37" s="36"/>
      <c r="GIZ37" s="36"/>
      <c r="GJC37" s="36"/>
      <c r="GJD37" s="36"/>
      <c r="GJG37" s="36"/>
      <c r="GJH37" s="36"/>
      <c r="GJK37" s="36"/>
      <c r="GJL37" s="36"/>
      <c r="GJO37" s="36"/>
      <c r="GJP37" s="36"/>
      <c r="GJS37" s="36"/>
      <c r="GJT37" s="36"/>
      <c r="GJW37" s="36"/>
      <c r="GJX37" s="36"/>
      <c r="GKA37" s="36"/>
      <c r="GKB37" s="36"/>
      <c r="GKE37" s="36"/>
      <c r="GKF37" s="36"/>
      <c r="GKI37" s="36"/>
      <c r="GKJ37" s="36"/>
      <c r="GKM37" s="36"/>
      <c r="GKN37" s="36"/>
      <c r="GKQ37" s="36"/>
      <c r="GKR37" s="36"/>
      <c r="GKU37" s="36"/>
      <c r="GKV37" s="36"/>
      <c r="GKY37" s="36"/>
      <c r="GKZ37" s="36"/>
      <c r="GLC37" s="36"/>
      <c r="GLD37" s="36"/>
      <c r="GLG37" s="36"/>
      <c r="GLH37" s="36"/>
      <c r="GLK37" s="36"/>
      <c r="GLL37" s="36"/>
      <c r="GLO37" s="36"/>
      <c r="GLP37" s="36"/>
      <c r="GLS37" s="36"/>
      <c r="GLT37" s="36"/>
      <c r="GLW37" s="36"/>
      <c r="GLX37" s="36"/>
      <c r="GMA37" s="36"/>
      <c r="GMB37" s="36"/>
      <c r="GME37" s="36"/>
      <c r="GMF37" s="36"/>
      <c r="GMI37" s="36"/>
      <c r="GMJ37" s="36"/>
      <c r="GMM37" s="36"/>
      <c r="GMN37" s="36"/>
      <c r="GMQ37" s="36"/>
      <c r="GMR37" s="36"/>
      <c r="GMU37" s="36"/>
      <c r="GMV37" s="36"/>
      <c r="GMY37" s="36"/>
      <c r="GMZ37" s="36"/>
      <c r="GNC37" s="36"/>
      <c r="GND37" s="36"/>
      <c r="GNG37" s="36"/>
      <c r="GNH37" s="36"/>
      <c r="GNK37" s="36"/>
      <c r="GNL37" s="36"/>
      <c r="GNO37" s="36"/>
      <c r="GNP37" s="36"/>
      <c r="GNS37" s="36"/>
      <c r="GNT37" s="36"/>
      <c r="GNW37" s="36"/>
      <c r="GNX37" s="36"/>
      <c r="GOA37" s="36"/>
      <c r="GOB37" s="36"/>
      <c r="GOE37" s="36"/>
      <c r="GOF37" s="36"/>
      <c r="GOI37" s="36"/>
      <c r="GOJ37" s="36"/>
      <c r="GOM37" s="36"/>
      <c r="GON37" s="36"/>
      <c r="GOQ37" s="36"/>
      <c r="GOR37" s="36"/>
      <c r="GOU37" s="36"/>
      <c r="GOV37" s="36"/>
      <c r="GOY37" s="36"/>
      <c r="GOZ37" s="36"/>
      <c r="GPC37" s="36"/>
      <c r="GPD37" s="36"/>
      <c r="GPG37" s="36"/>
      <c r="GPH37" s="36"/>
      <c r="GPK37" s="36"/>
      <c r="GPL37" s="36"/>
      <c r="GPO37" s="36"/>
      <c r="GPP37" s="36"/>
      <c r="GPS37" s="36"/>
      <c r="GPT37" s="36"/>
      <c r="GPW37" s="36"/>
      <c r="GPX37" s="36"/>
      <c r="GQA37" s="36"/>
      <c r="GQB37" s="36"/>
      <c r="GQE37" s="36"/>
      <c r="GQF37" s="36"/>
      <c r="GQI37" s="36"/>
      <c r="GQJ37" s="36"/>
      <c r="GQM37" s="36"/>
      <c r="GQN37" s="36"/>
      <c r="GQQ37" s="36"/>
      <c r="GQR37" s="36"/>
      <c r="GQU37" s="36"/>
      <c r="GQV37" s="36"/>
      <c r="GQY37" s="36"/>
      <c r="GQZ37" s="36"/>
      <c r="GRC37" s="36"/>
      <c r="GRD37" s="36"/>
      <c r="GRG37" s="36"/>
      <c r="GRH37" s="36"/>
      <c r="GRK37" s="36"/>
      <c r="GRL37" s="36"/>
      <c r="GRO37" s="36"/>
      <c r="GRP37" s="36"/>
      <c r="GRS37" s="36"/>
      <c r="GRT37" s="36"/>
      <c r="GRW37" s="36"/>
      <c r="GRX37" s="36"/>
      <c r="GSA37" s="36"/>
      <c r="GSB37" s="36"/>
      <c r="GSE37" s="36"/>
      <c r="GSF37" s="36"/>
      <c r="GSI37" s="36"/>
      <c r="GSJ37" s="36"/>
      <c r="GSM37" s="36"/>
      <c r="GSN37" s="36"/>
      <c r="GSQ37" s="36"/>
      <c r="GSR37" s="36"/>
      <c r="GSU37" s="36"/>
      <c r="GSV37" s="36"/>
      <c r="GSY37" s="36"/>
      <c r="GSZ37" s="36"/>
      <c r="GTC37" s="36"/>
      <c r="GTD37" s="36"/>
      <c r="GTG37" s="36"/>
      <c r="GTH37" s="36"/>
      <c r="GTK37" s="36"/>
      <c r="GTL37" s="36"/>
      <c r="GTO37" s="36"/>
      <c r="GTP37" s="36"/>
      <c r="GTS37" s="36"/>
      <c r="GTT37" s="36"/>
      <c r="GTW37" s="36"/>
      <c r="GTX37" s="36"/>
      <c r="GUA37" s="36"/>
      <c r="GUB37" s="36"/>
      <c r="GUE37" s="36"/>
      <c r="GUF37" s="36"/>
      <c r="GUI37" s="36"/>
      <c r="GUJ37" s="36"/>
      <c r="GUM37" s="36"/>
      <c r="GUN37" s="36"/>
      <c r="GUQ37" s="36"/>
      <c r="GUR37" s="36"/>
      <c r="GUU37" s="36"/>
      <c r="GUV37" s="36"/>
      <c r="GUY37" s="36"/>
      <c r="GUZ37" s="36"/>
      <c r="GVC37" s="36"/>
      <c r="GVD37" s="36"/>
      <c r="GVG37" s="36"/>
      <c r="GVH37" s="36"/>
      <c r="GVK37" s="36"/>
      <c r="GVL37" s="36"/>
      <c r="GVO37" s="36"/>
      <c r="GVP37" s="36"/>
      <c r="GVS37" s="36"/>
      <c r="GVT37" s="36"/>
      <c r="GVW37" s="36"/>
      <c r="GVX37" s="36"/>
      <c r="GWA37" s="36"/>
      <c r="GWB37" s="36"/>
      <c r="GWE37" s="36"/>
      <c r="GWF37" s="36"/>
      <c r="GWI37" s="36"/>
      <c r="GWJ37" s="36"/>
      <c r="GWM37" s="36"/>
      <c r="GWN37" s="36"/>
      <c r="GWQ37" s="36"/>
      <c r="GWR37" s="36"/>
      <c r="GWU37" s="36"/>
      <c r="GWV37" s="36"/>
      <c r="GWY37" s="36"/>
      <c r="GWZ37" s="36"/>
      <c r="GXC37" s="36"/>
      <c r="GXD37" s="36"/>
      <c r="GXG37" s="36"/>
      <c r="GXH37" s="36"/>
      <c r="GXK37" s="36"/>
      <c r="GXL37" s="36"/>
      <c r="GXO37" s="36"/>
      <c r="GXP37" s="36"/>
      <c r="GXS37" s="36"/>
      <c r="GXT37" s="36"/>
      <c r="GXW37" s="36"/>
      <c r="GXX37" s="36"/>
      <c r="GYA37" s="36"/>
      <c r="GYB37" s="36"/>
      <c r="GYE37" s="36"/>
      <c r="GYF37" s="36"/>
      <c r="GYI37" s="36"/>
      <c r="GYJ37" s="36"/>
      <c r="GYM37" s="36"/>
      <c r="GYN37" s="36"/>
      <c r="GYQ37" s="36"/>
      <c r="GYR37" s="36"/>
      <c r="GYU37" s="36"/>
      <c r="GYV37" s="36"/>
      <c r="GYY37" s="36"/>
      <c r="GYZ37" s="36"/>
      <c r="GZC37" s="36"/>
      <c r="GZD37" s="36"/>
      <c r="GZG37" s="36"/>
      <c r="GZH37" s="36"/>
      <c r="GZK37" s="36"/>
      <c r="GZL37" s="36"/>
      <c r="GZO37" s="36"/>
      <c r="GZP37" s="36"/>
      <c r="GZS37" s="36"/>
      <c r="GZT37" s="36"/>
      <c r="GZW37" s="36"/>
      <c r="GZX37" s="36"/>
      <c r="HAA37" s="36"/>
      <c r="HAB37" s="36"/>
      <c r="HAE37" s="36"/>
      <c r="HAF37" s="36"/>
      <c r="HAI37" s="36"/>
      <c r="HAJ37" s="36"/>
      <c r="HAM37" s="36"/>
      <c r="HAN37" s="36"/>
      <c r="HAQ37" s="36"/>
      <c r="HAR37" s="36"/>
      <c r="HAU37" s="36"/>
      <c r="HAV37" s="36"/>
      <c r="HAY37" s="36"/>
      <c r="HAZ37" s="36"/>
      <c r="HBC37" s="36"/>
      <c r="HBD37" s="36"/>
      <c r="HBG37" s="36"/>
      <c r="HBH37" s="36"/>
      <c r="HBK37" s="36"/>
      <c r="HBL37" s="36"/>
      <c r="HBO37" s="36"/>
      <c r="HBP37" s="36"/>
      <c r="HBS37" s="36"/>
      <c r="HBT37" s="36"/>
      <c r="HBW37" s="36"/>
      <c r="HBX37" s="36"/>
      <c r="HCA37" s="36"/>
      <c r="HCB37" s="36"/>
      <c r="HCE37" s="36"/>
      <c r="HCF37" s="36"/>
      <c r="HCI37" s="36"/>
      <c r="HCJ37" s="36"/>
      <c r="HCM37" s="36"/>
      <c r="HCN37" s="36"/>
      <c r="HCQ37" s="36"/>
      <c r="HCR37" s="36"/>
      <c r="HCU37" s="36"/>
      <c r="HCV37" s="36"/>
      <c r="HCY37" s="36"/>
      <c r="HCZ37" s="36"/>
      <c r="HDC37" s="36"/>
      <c r="HDD37" s="36"/>
      <c r="HDG37" s="36"/>
      <c r="HDH37" s="36"/>
      <c r="HDK37" s="36"/>
      <c r="HDL37" s="36"/>
      <c r="HDO37" s="36"/>
      <c r="HDP37" s="36"/>
      <c r="HDS37" s="36"/>
      <c r="HDT37" s="36"/>
      <c r="HDW37" s="36"/>
      <c r="HDX37" s="36"/>
      <c r="HEA37" s="36"/>
      <c r="HEB37" s="36"/>
      <c r="HEE37" s="36"/>
      <c r="HEF37" s="36"/>
      <c r="HEI37" s="36"/>
      <c r="HEJ37" s="36"/>
      <c r="HEM37" s="36"/>
      <c r="HEN37" s="36"/>
      <c r="HEQ37" s="36"/>
      <c r="HER37" s="36"/>
      <c r="HEU37" s="36"/>
      <c r="HEV37" s="36"/>
      <c r="HEY37" s="36"/>
      <c r="HEZ37" s="36"/>
      <c r="HFC37" s="36"/>
      <c r="HFD37" s="36"/>
      <c r="HFG37" s="36"/>
      <c r="HFH37" s="36"/>
      <c r="HFK37" s="36"/>
      <c r="HFL37" s="36"/>
      <c r="HFO37" s="36"/>
      <c r="HFP37" s="36"/>
      <c r="HFS37" s="36"/>
      <c r="HFT37" s="36"/>
      <c r="HFW37" s="36"/>
      <c r="HFX37" s="36"/>
      <c r="HGA37" s="36"/>
      <c r="HGB37" s="36"/>
      <c r="HGE37" s="36"/>
      <c r="HGF37" s="36"/>
      <c r="HGI37" s="36"/>
      <c r="HGJ37" s="36"/>
      <c r="HGM37" s="36"/>
      <c r="HGN37" s="36"/>
      <c r="HGQ37" s="36"/>
      <c r="HGR37" s="36"/>
      <c r="HGU37" s="36"/>
      <c r="HGV37" s="36"/>
      <c r="HGY37" s="36"/>
      <c r="HGZ37" s="36"/>
      <c r="HHC37" s="36"/>
      <c r="HHD37" s="36"/>
      <c r="HHG37" s="36"/>
      <c r="HHH37" s="36"/>
      <c r="HHK37" s="36"/>
      <c r="HHL37" s="36"/>
      <c r="HHO37" s="36"/>
      <c r="HHP37" s="36"/>
      <c r="HHS37" s="36"/>
      <c r="HHT37" s="36"/>
      <c r="HHW37" s="36"/>
      <c r="HHX37" s="36"/>
      <c r="HIA37" s="36"/>
      <c r="HIB37" s="36"/>
      <c r="HIE37" s="36"/>
      <c r="HIF37" s="36"/>
      <c r="HII37" s="36"/>
      <c r="HIJ37" s="36"/>
      <c r="HIM37" s="36"/>
      <c r="HIN37" s="36"/>
      <c r="HIQ37" s="36"/>
      <c r="HIR37" s="36"/>
      <c r="HIU37" s="36"/>
      <c r="HIV37" s="36"/>
      <c r="HIY37" s="36"/>
      <c r="HIZ37" s="36"/>
      <c r="HJC37" s="36"/>
      <c r="HJD37" s="36"/>
      <c r="HJG37" s="36"/>
      <c r="HJH37" s="36"/>
      <c r="HJK37" s="36"/>
      <c r="HJL37" s="36"/>
      <c r="HJO37" s="36"/>
      <c r="HJP37" s="36"/>
      <c r="HJS37" s="36"/>
      <c r="HJT37" s="36"/>
      <c r="HJW37" s="36"/>
      <c r="HJX37" s="36"/>
      <c r="HKA37" s="36"/>
      <c r="HKB37" s="36"/>
      <c r="HKE37" s="36"/>
      <c r="HKF37" s="36"/>
      <c r="HKI37" s="36"/>
      <c r="HKJ37" s="36"/>
      <c r="HKM37" s="36"/>
      <c r="HKN37" s="36"/>
      <c r="HKQ37" s="36"/>
      <c r="HKR37" s="36"/>
      <c r="HKU37" s="36"/>
      <c r="HKV37" s="36"/>
      <c r="HKY37" s="36"/>
      <c r="HKZ37" s="36"/>
      <c r="HLC37" s="36"/>
      <c r="HLD37" s="36"/>
      <c r="HLG37" s="36"/>
      <c r="HLH37" s="36"/>
      <c r="HLK37" s="36"/>
      <c r="HLL37" s="36"/>
      <c r="HLO37" s="36"/>
      <c r="HLP37" s="36"/>
      <c r="HLS37" s="36"/>
      <c r="HLT37" s="36"/>
      <c r="HLW37" s="36"/>
      <c r="HLX37" s="36"/>
      <c r="HMA37" s="36"/>
      <c r="HMB37" s="36"/>
      <c r="HME37" s="36"/>
      <c r="HMF37" s="36"/>
      <c r="HMI37" s="36"/>
      <c r="HMJ37" s="36"/>
      <c r="HMM37" s="36"/>
      <c r="HMN37" s="36"/>
      <c r="HMQ37" s="36"/>
      <c r="HMR37" s="36"/>
      <c r="HMU37" s="36"/>
      <c r="HMV37" s="36"/>
      <c r="HMY37" s="36"/>
      <c r="HMZ37" s="36"/>
      <c r="HNC37" s="36"/>
      <c r="HND37" s="36"/>
      <c r="HNG37" s="36"/>
      <c r="HNH37" s="36"/>
      <c r="HNK37" s="36"/>
      <c r="HNL37" s="36"/>
      <c r="HNO37" s="36"/>
      <c r="HNP37" s="36"/>
      <c r="HNS37" s="36"/>
      <c r="HNT37" s="36"/>
      <c r="HNW37" s="36"/>
      <c r="HNX37" s="36"/>
      <c r="HOA37" s="36"/>
      <c r="HOB37" s="36"/>
      <c r="HOE37" s="36"/>
      <c r="HOF37" s="36"/>
      <c r="HOI37" s="36"/>
      <c r="HOJ37" s="36"/>
      <c r="HOM37" s="36"/>
      <c r="HON37" s="36"/>
      <c r="HOQ37" s="36"/>
      <c r="HOR37" s="36"/>
      <c r="HOU37" s="36"/>
      <c r="HOV37" s="36"/>
      <c r="HOY37" s="36"/>
      <c r="HOZ37" s="36"/>
      <c r="HPC37" s="36"/>
      <c r="HPD37" s="36"/>
      <c r="HPG37" s="36"/>
      <c r="HPH37" s="36"/>
      <c r="HPK37" s="36"/>
      <c r="HPL37" s="36"/>
      <c r="HPO37" s="36"/>
      <c r="HPP37" s="36"/>
      <c r="HPS37" s="36"/>
      <c r="HPT37" s="36"/>
      <c r="HPW37" s="36"/>
      <c r="HPX37" s="36"/>
      <c r="HQA37" s="36"/>
      <c r="HQB37" s="36"/>
      <c r="HQE37" s="36"/>
      <c r="HQF37" s="36"/>
      <c r="HQI37" s="36"/>
      <c r="HQJ37" s="36"/>
      <c r="HQM37" s="36"/>
      <c r="HQN37" s="36"/>
      <c r="HQQ37" s="36"/>
      <c r="HQR37" s="36"/>
      <c r="HQU37" s="36"/>
      <c r="HQV37" s="36"/>
      <c r="HQY37" s="36"/>
      <c r="HQZ37" s="36"/>
      <c r="HRC37" s="36"/>
      <c r="HRD37" s="36"/>
      <c r="HRG37" s="36"/>
      <c r="HRH37" s="36"/>
      <c r="HRK37" s="36"/>
      <c r="HRL37" s="36"/>
      <c r="HRO37" s="36"/>
      <c r="HRP37" s="36"/>
      <c r="HRS37" s="36"/>
      <c r="HRT37" s="36"/>
      <c r="HRW37" s="36"/>
      <c r="HRX37" s="36"/>
      <c r="HSA37" s="36"/>
      <c r="HSB37" s="36"/>
      <c r="HSE37" s="36"/>
      <c r="HSF37" s="36"/>
      <c r="HSI37" s="36"/>
      <c r="HSJ37" s="36"/>
      <c r="HSM37" s="36"/>
      <c r="HSN37" s="36"/>
      <c r="HSQ37" s="36"/>
      <c r="HSR37" s="36"/>
      <c r="HSU37" s="36"/>
      <c r="HSV37" s="36"/>
      <c r="HSY37" s="36"/>
      <c r="HSZ37" s="36"/>
      <c r="HTC37" s="36"/>
      <c r="HTD37" s="36"/>
      <c r="HTG37" s="36"/>
      <c r="HTH37" s="36"/>
      <c r="HTK37" s="36"/>
      <c r="HTL37" s="36"/>
      <c r="HTO37" s="36"/>
      <c r="HTP37" s="36"/>
      <c r="HTS37" s="36"/>
      <c r="HTT37" s="36"/>
      <c r="HTW37" s="36"/>
      <c r="HTX37" s="36"/>
      <c r="HUA37" s="36"/>
      <c r="HUB37" s="36"/>
      <c r="HUE37" s="36"/>
      <c r="HUF37" s="36"/>
      <c r="HUI37" s="36"/>
      <c r="HUJ37" s="36"/>
      <c r="HUM37" s="36"/>
      <c r="HUN37" s="36"/>
      <c r="HUQ37" s="36"/>
      <c r="HUR37" s="36"/>
      <c r="HUU37" s="36"/>
      <c r="HUV37" s="36"/>
      <c r="HUY37" s="36"/>
      <c r="HUZ37" s="36"/>
      <c r="HVC37" s="36"/>
      <c r="HVD37" s="36"/>
      <c r="HVG37" s="36"/>
      <c r="HVH37" s="36"/>
      <c r="HVK37" s="36"/>
      <c r="HVL37" s="36"/>
      <c r="HVO37" s="36"/>
      <c r="HVP37" s="36"/>
      <c r="HVS37" s="36"/>
      <c r="HVT37" s="36"/>
      <c r="HVW37" s="36"/>
      <c r="HVX37" s="36"/>
      <c r="HWA37" s="36"/>
      <c r="HWB37" s="36"/>
      <c r="HWE37" s="36"/>
      <c r="HWF37" s="36"/>
      <c r="HWI37" s="36"/>
      <c r="HWJ37" s="36"/>
      <c r="HWM37" s="36"/>
      <c r="HWN37" s="36"/>
      <c r="HWQ37" s="36"/>
      <c r="HWR37" s="36"/>
      <c r="HWU37" s="36"/>
      <c r="HWV37" s="36"/>
      <c r="HWY37" s="36"/>
      <c r="HWZ37" s="36"/>
      <c r="HXC37" s="36"/>
      <c r="HXD37" s="36"/>
      <c r="HXG37" s="36"/>
      <c r="HXH37" s="36"/>
      <c r="HXK37" s="36"/>
      <c r="HXL37" s="36"/>
      <c r="HXO37" s="36"/>
      <c r="HXP37" s="36"/>
      <c r="HXS37" s="36"/>
      <c r="HXT37" s="36"/>
      <c r="HXW37" s="36"/>
      <c r="HXX37" s="36"/>
      <c r="HYA37" s="36"/>
      <c r="HYB37" s="36"/>
      <c r="HYE37" s="36"/>
      <c r="HYF37" s="36"/>
      <c r="HYI37" s="36"/>
      <c r="HYJ37" s="36"/>
      <c r="HYM37" s="36"/>
      <c r="HYN37" s="36"/>
      <c r="HYQ37" s="36"/>
      <c r="HYR37" s="36"/>
      <c r="HYU37" s="36"/>
      <c r="HYV37" s="36"/>
      <c r="HYY37" s="36"/>
      <c r="HYZ37" s="36"/>
      <c r="HZC37" s="36"/>
      <c r="HZD37" s="36"/>
      <c r="HZG37" s="36"/>
      <c r="HZH37" s="36"/>
      <c r="HZK37" s="36"/>
      <c r="HZL37" s="36"/>
      <c r="HZO37" s="36"/>
      <c r="HZP37" s="36"/>
      <c r="HZS37" s="36"/>
      <c r="HZT37" s="36"/>
      <c r="HZW37" s="36"/>
      <c r="HZX37" s="36"/>
      <c r="IAA37" s="36"/>
      <c r="IAB37" s="36"/>
      <c r="IAE37" s="36"/>
      <c r="IAF37" s="36"/>
      <c r="IAI37" s="36"/>
      <c r="IAJ37" s="36"/>
      <c r="IAM37" s="36"/>
      <c r="IAN37" s="36"/>
      <c r="IAQ37" s="36"/>
      <c r="IAR37" s="36"/>
      <c r="IAU37" s="36"/>
      <c r="IAV37" s="36"/>
      <c r="IAY37" s="36"/>
      <c r="IAZ37" s="36"/>
      <c r="IBC37" s="36"/>
      <c r="IBD37" s="36"/>
      <c r="IBG37" s="36"/>
      <c r="IBH37" s="36"/>
      <c r="IBK37" s="36"/>
      <c r="IBL37" s="36"/>
      <c r="IBO37" s="36"/>
      <c r="IBP37" s="36"/>
      <c r="IBS37" s="36"/>
      <c r="IBT37" s="36"/>
      <c r="IBW37" s="36"/>
      <c r="IBX37" s="36"/>
      <c r="ICA37" s="36"/>
      <c r="ICB37" s="36"/>
      <c r="ICE37" s="36"/>
      <c r="ICF37" s="36"/>
      <c r="ICI37" s="36"/>
      <c r="ICJ37" s="36"/>
      <c r="ICM37" s="36"/>
      <c r="ICN37" s="36"/>
      <c r="ICQ37" s="36"/>
      <c r="ICR37" s="36"/>
      <c r="ICU37" s="36"/>
      <c r="ICV37" s="36"/>
      <c r="ICY37" s="36"/>
      <c r="ICZ37" s="36"/>
      <c r="IDC37" s="36"/>
      <c r="IDD37" s="36"/>
      <c r="IDG37" s="36"/>
      <c r="IDH37" s="36"/>
      <c r="IDK37" s="36"/>
      <c r="IDL37" s="36"/>
      <c r="IDO37" s="36"/>
      <c r="IDP37" s="36"/>
      <c r="IDS37" s="36"/>
      <c r="IDT37" s="36"/>
      <c r="IDW37" s="36"/>
      <c r="IDX37" s="36"/>
      <c r="IEA37" s="36"/>
      <c r="IEB37" s="36"/>
      <c r="IEE37" s="36"/>
      <c r="IEF37" s="36"/>
      <c r="IEI37" s="36"/>
      <c r="IEJ37" s="36"/>
      <c r="IEM37" s="36"/>
      <c r="IEN37" s="36"/>
      <c r="IEQ37" s="36"/>
      <c r="IER37" s="36"/>
      <c r="IEU37" s="36"/>
      <c r="IEV37" s="36"/>
      <c r="IEY37" s="36"/>
      <c r="IEZ37" s="36"/>
      <c r="IFC37" s="36"/>
      <c r="IFD37" s="36"/>
      <c r="IFG37" s="36"/>
      <c r="IFH37" s="36"/>
      <c r="IFK37" s="36"/>
      <c r="IFL37" s="36"/>
      <c r="IFO37" s="36"/>
      <c r="IFP37" s="36"/>
      <c r="IFS37" s="36"/>
      <c r="IFT37" s="36"/>
      <c r="IFW37" s="36"/>
      <c r="IFX37" s="36"/>
      <c r="IGA37" s="36"/>
      <c r="IGB37" s="36"/>
      <c r="IGE37" s="36"/>
      <c r="IGF37" s="36"/>
      <c r="IGI37" s="36"/>
      <c r="IGJ37" s="36"/>
      <c r="IGM37" s="36"/>
      <c r="IGN37" s="36"/>
      <c r="IGQ37" s="36"/>
      <c r="IGR37" s="36"/>
      <c r="IGU37" s="36"/>
      <c r="IGV37" s="36"/>
      <c r="IGY37" s="36"/>
      <c r="IGZ37" s="36"/>
      <c r="IHC37" s="36"/>
      <c r="IHD37" s="36"/>
      <c r="IHG37" s="36"/>
      <c r="IHH37" s="36"/>
      <c r="IHK37" s="36"/>
      <c r="IHL37" s="36"/>
      <c r="IHO37" s="36"/>
      <c r="IHP37" s="36"/>
      <c r="IHS37" s="36"/>
      <c r="IHT37" s="36"/>
      <c r="IHW37" s="36"/>
      <c r="IHX37" s="36"/>
      <c r="IIA37" s="36"/>
      <c r="IIB37" s="36"/>
      <c r="IIE37" s="36"/>
      <c r="IIF37" s="36"/>
      <c r="III37" s="36"/>
      <c r="IIJ37" s="36"/>
      <c r="IIM37" s="36"/>
      <c r="IIN37" s="36"/>
      <c r="IIQ37" s="36"/>
      <c r="IIR37" s="36"/>
      <c r="IIU37" s="36"/>
      <c r="IIV37" s="36"/>
      <c r="IIY37" s="36"/>
      <c r="IIZ37" s="36"/>
      <c r="IJC37" s="36"/>
      <c r="IJD37" s="36"/>
      <c r="IJG37" s="36"/>
      <c r="IJH37" s="36"/>
      <c r="IJK37" s="36"/>
      <c r="IJL37" s="36"/>
      <c r="IJO37" s="36"/>
      <c r="IJP37" s="36"/>
      <c r="IJS37" s="36"/>
      <c r="IJT37" s="36"/>
      <c r="IJW37" s="36"/>
      <c r="IJX37" s="36"/>
      <c r="IKA37" s="36"/>
      <c r="IKB37" s="36"/>
      <c r="IKE37" s="36"/>
      <c r="IKF37" s="36"/>
      <c r="IKI37" s="36"/>
      <c r="IKJ37" s="36"/>
      <c r="IKM37" s="36"/>
      <c r="IKN37" s="36"/>
      <c r="IKQ37" s="36"/>
      <c r="IKR37" s="36"/>
      <c r="IKU37" s="36"/>
      <c r="IKV37" s="36"/>
      <c r="IKY37" s="36"/>
      <c r="IKZ37" s="36"/>
      <c r="ILC37" s="36"/>
      <c r="ILD37" s="36"/>
      <c r="ILG37" s="36"/>
      <c r="ILH37" s="36"/>
      <c r="ILK37" s="36"/>
      <c r="ILL37" s="36"/>
      <c r="ILO37" s="36"/>
      <c r="ILP37" s="36"/>
      <c r="ILS37" s="36"/>
      <c r="ILT37" s="36"/>
      <c r="ILW37" s="36"/>
      <c r="ILX37" s="36"/>
      <c r="IMA37" s="36"/>
      <c r="IMB37" s="36"/>
      <c r="IME37" s="36"/>
      <c r="IMF37" s="36"/>
      <c r="IMI37" s="36"/>
      <c r="IMJ37" s="36"/>
      <c r="IMM37" s="36"/>
      <c r="IMN37" s="36"/>
      <c r="IMQ37" s="36"/>
      <c r="IMR37" s="36"/>
      <c r="IMU37" s="36"/>
      <c r="IMV37" s="36"/>
      <c r="IMY37" s="36"/>
      <c r="IMZ37" s="36"/>
      <c r="INC37" s="36"/>
      <c r="IND37" s="36"/>
      <c r="ING37" s="36"/>
      <c r="INH37" s="36"/>
      <c r="INK37" s="36"/>
      <c r="INL37" s="36"/>
      <c r="INO37" s="36"/>
      <c r="INP37" s="36"/>
      <c r="INS37" s="36"/>
      <c r="INT37" s="36"/>
      <c r="INW37" s="36"/>
      <c r="INX37" s="36"/>
      <c r="IOA37" s="36"/>
      <c r="IOB37" s="36"/>
      <c r="IOE37" s="36"/>
      <c r="IOF37" s="36"/>
      <c r="IOI37" s="36"/>
      <c r="IOJ37" s="36"/>
      <c r="IOM37" s="36"/>
      <c r="ION37" s="36"/>
      <c r="IOQ37" s="36"/>
      <c r="IOR37" s="36"/>
      <c r="IOU37" s="36"/>
      <c r="IOV37" s="36"/>
      <c r="IOY37" s="36"/>
      <c r="IOZ37" s="36"/>
      <c r="IPC37" s="36"/>
      <c r="IPD37" s="36"/>
      <c r="IPG37" s="36"/>
      <c r="IPH37" s="36"/>
      <c r="IPK37" s="36"/>
      <c r="IPL37" s="36"/>
      <c r="IPO37" s="36"/>
      <c r="IPP37" s="36"/>
      <c r="IPS37" s="36"/>
      <c r="IPT37" s="36"/>
      <c r="IPW37" s="36"/>
      <c r="IPX37" s="36"/>
      <c r="IQA37" s="36"/>
      <c r="IQB37" s="36"/>
      <c r="IQE37" s="36"/>
      <c r="IQF37" s="36"/>
      <c r="IQI37" s="36"/>
      <c r="IQJ37" s="36"/>
      <c r="IQM37" s="36"/>
      <c r="IQN37" s="36"/>
      <c r="IQQ37" s="36"/>
      <c r="IQR37" s="36"/>
      <c r="IQU37" s="36"/>
      <c r="IQV37" s="36"/>
      <c r="IQY37" s="36"/>
      <c r="IQZ37" s="36"/>
      <c r="IRC37" s="36"/>
      <c r="IRD37" s="36"/>
      <c r="IRG37" s="36"/>
      <c r="IRH37" s="36"/>
      <c r="IRK37" s="36"/>
      <c r="IRL37" s="36"/>
      <c r="IRO37" s="36"/>
      <c r="IRP37" s="36"/>
      <c r="IRS37" s="36"/>
      <c r="IRT37" s="36"/>
      <c r="IRW37" s="36"/>
      <c r="IRX37" s="36"/>
      <c r="ISA37" s="36"/>
      <c r="ISB37" s="36"/>
      <c r="ISE37" s="36"/>
      <c r="ISF37" s="36"/>
      <c r="ISI37" s="36"/>
      <c r="ISJ37" s="36"/>
      <c r="ISM37" s="36"/>
      <c r="ISN37" s="36"/>
      <c r="ISQ37" s="36"/>
      <c r="ISR37" s="36"/>
      <c r="ISU37" s="36"/>
      <c r="ISV37" s="36"/>
      <c r="ISY37" s="36"/>
      <c r="ISZ37" s="36"/>
      <c r="ITC37" s="36"/>
      <c r="ITD37" s="36"/>
      <c r="ITG37" s="36"/>
      <c r="ITH37" s="36"/>
      <c r="ITK37" s="36"/>
      <c r="ITL37" s="36"/>
      <c r="ITO37" s="36"/>
      <c r="ITP37" s="36"/>
      <c r="ITS37" s="36"/>
      <c r="ITT37" s="36"/>
      <c r="ITW37" s="36"/>
      <c r="ITX37" s="36"/>
      <c r="IUA37" s="36"/>
      <c r="IUB37" s="36"/>
      <c r="IUE37" s="36"/>
      <c r="IUF37" s="36"/>
      <c r="IUI37" s="36"/>
      <c r="IUJ37" s="36"/>
      <c r="IUM37" s="36"/>
      <c r="IUN37" s="36"/>
      <c r="IUQ37" s="36"/>
      <c r="IUR37" s="36"/>
      <c r="IUU37" s="36"/>
      <c r="IUV37" s="36"/>
      <c r="IUY37" s="36"/>
      <c r="IUZ37" s="36"/>
      <c r="IVC37" s="36"/>
      <c r="IVD37" s="36"/>
      <c r="IVG37" s="36"/>
      <c r="IVH37" s="36"/>
      <c r="IVK37" s="36"/>
      <c r="IVL37" s="36"/>
      <c r="IVO37" s="36"/>
      <c r="IVP37" s="36"/>
      <c r="IVS37" s="36"/>
      <c r="IVT37" s="36"/>
      <c r="IVW37" s="36"/>
      <c r="IVX37" s="36"/>
      <c r="IWA37" s="36"/>
      <c r="IWB37" s="36"/>
      <c r="IWE37" s="36"/>
      <c r="IWF37" s="36"/>
      <c r="IWI37" s="36"/>
      <c r="IWJ37" s="36"/>
      <c r="IWM37" s="36"/>
      <c r="IWN37" s="36"/>
      <c r="IWQ37" s="36"/>
      <c r="IWR37" s="36"/>
      <c r="IWU37" s="36"/>
      <c r="IWV37" s="36"/>
      <c r="IWY37" s="36"/>
      <c r="IWZ37" s="36"/>
      <c r="IXC37" s="36"/>
      <c r="IXD37" s="36"/>
      <c r="IXG37" s="36"/>
      <c r="IXH37" s="36"/>
      <c r="IXK37" s="36"/>
      <c r="IXL37" s="36"/>
      <c r="IXO37" s="36"/>
      <c r="IXP37" s="36"/>
      <c r="IXS37" s="36"/>
      <c r="IXT37" s="36"/>
      <c r="IXW37" s="36"/>
      <c r="IXX37" s="36"/>
      <c r="IYA37" s="36"/>
      <c r="IYB37" s="36"/>
      <c r="IYE37" s="36"/>
      <c r="IYF37" s="36"/>
      <c r="IYI37" s="36"/>
      <c r="IYJ37" s="36"/>
      <c r="IYM37" s="36"/>
      <c r="IYN37" s="36"/>
      <c r="IYQ37" s="36"/>
      <c r="IYR37" s="36"/>
      <c r="IYU37" s="36"/>
      <c r="IYV37" s="36"/>
      <c r="IYY37" s="36"/>
      <c r="IYZ37" s="36"/>
      <c r="IZC37" s="36"/>
      <c r="IZD37" s="36"/>
      <c r="IZG37" s="36"/>
      <c r="IZH37" s="36"/>
      <c r="IZK37" s="36"/>
      <c r="IZL37" s="36"/>
      <c r="IZO37" s="36"/>
      <c r="IZP37" s="36"/>
      <c r="IZS37" s="36"/>
      <c r="IZT37" s="36"/>
      <c r="IZW37" s="36"/>
      <c r="IZX37" s="36"/>
      <c r="JAA37" s="36"/>
      <c r="JAB37" s="36"/>
      <c r="JAE37" s="36"/>
      <c r="JAF37" s="36"/>
      <c r="JAI37" s="36"/>
      <c r="JAJ37" s="36"/>
      <c r="JAM37" s="36"/>
      <c r="JAN37" s="36"/>
      <c r="JAQ37" s="36"/>
      <c r="JAR37" s="36"/>
      <c r="JAU37" s="36"/>
      <c r="JAV37" s="36"/>
      <c r="JAY37" s="36"/>
      <c r="JAZ37" s="36"/>
      <c r="JBC37" s="36"/>
      <c r="JBD37" s="36"/>
      <c r="JBG37" s="36"/>
      <c r="JBH37" s="36"/>
      <c r="JBK37" s="36"/>
      <c r="JBL37" s="36"/>
      <c r="JBO37" s="36"/>
      <c r="JBP37" s="36"/>
      <c r="JBS37" s="36"/>
      <c r="JBT37" s="36"/>
      <c r="JBW37" s="36"/>
      <c r="JBX37" s="36"/>
      <c r="JCA37" s="36"/>
      <c r="JCB37" s="36"/>
      <c r="JCE37" s="36"/>
      <c r="JCF37" s="36"/>
      <c r="JCI37" s="36"/>
      <c r="JCJ37" s="36"/>
      <c r="JCM37" s="36"/>
      <c r="JCN37" s="36"/>
      <c r="JCQ37" s="36"/>
      <c r="JCR37" s="36"/>
      <c r="JCU37" s="36"/>
      <c r="JCV37" s="36"/>
      <c r="JCY37" s="36"/>
      <c r="JCZ37" s="36"/>
      <c r="JDC37" s="36"/>
      <c r="JDD37" s="36"/>
      <c r="JDG37" s="36"/>
      <c r="JDH37" s="36"/>
      <c r="JDK37" s="36"/>
      <c r="JDL37" s="36"/>
      <c r="JDO37" s="36"/>
      <c r="JDP37" s="36"/>
      <c r="JDS37" s="36"/>
      <c r="JDT37" s="36"/>
      <c r="JDW37" s="36"/>
      <c r="JDX37" s="36"/>
      <c r="JEA37" s="36"/>
      <c r="JEB37" s="36"/>
      <c r="JEE37" s="36"/>
      <c r="JEF37" s="36"/>
      <c r="JEI37" s="36"/>
      <c r="JEJ37" s="36"/>
      <c r="JEM37" s="36"/>
      <c r="JEN37" s="36"/>
      <c r="JEQ37" s="36"/>
      <c r="JER37" s="36"/>
      <c r="JEU37" s="36"/>
      <c r="JEV37" s="36"/>
      <c r="JEY37" s="36"/>
      <c r="JEZ37" s="36"/>
      <c r="JFC37" s="36"/>
      <c r="JFD37" s="36"/>
      <c r="JFG37" s="36"/>
      <c r="JFH37" s="36"/>
      <c r="JFK37" s="36"/>
      <c r="JFL37" s="36"/>
      <c r="JFO37" s="36"/>
      <c r="JFP37" s="36"/>
      <c r="JFS37" s="36"/>
      <c r="JFT37" s="36"/>
      <c r="JFW37" s="36"/>
      <c r="JFX37" s="36"/>
      <c r="JGA37" s="36"/>
      <c r="JGB37" s="36"/>
      <c r="JGE37" s="36"/>
      <c r="JGF37" s="36"/>
      <c r="JGI37" s="36"/>
      <c r="JGJ37" s="36"/>
      <c r="JGM37" s="36"/>
      <c r="JGN37" s="36"/>
      <c r="JGQ37" s="36"/>
      <c r="JGR37" s="36"/>
      <c r="JGU37" s="36"/>
      <c r="JGV37" s="36"/>
      <c r="JGY37" s="36"/>
      <c r="JGZ37" s="36"/>
      <c r="JHC37" s="36"/>
      <c r="JHD37" s="36"/>
      <c r="JHG37" s="36"/>
      <c r="JHH37" s="36"/>
      <c r="JHK37" s="36"/>
      <c r="JHL37" s="36"/>
      <c r="JHO37" s="36"/>
      <c r="JHP37" s="36"/>
      <c r="JHS37" s="36"/>
      <c r="JHT37" s="36"/>
      <c r="JHW37" s="36"/>
      <c r="JHX37" s="36"/>
      <c r="JIA37" s="36"/>
      <c r="JIB37" s="36"/>
      <c r="JIE37" s="36"/>
      <c r="JIF37" s="36"/>
      <c r="JII37" s="36"/>
      <c r="JIJ37" s="36"/>
      <c r="JIM37" s="36"/>
      <c r="JIN37" s="36"/>
      <c r="JIQ37" s="36"/>
      <c r="JIR37" s="36"/>
      <c r="JIU37" s="36"/>
      <c r="JIV37" s="36"/>
      <c r="JIY37" s="36"/>
      <c r="JIZ37" s="36"/>
      <c r="JJC37" s="36"/>
      <c r="JJD37" s="36"/>
      <c r="JJG37" s="36"/>
      <c r="JJH37" s="36"/>
      <c r="JJK37" s="36"/>
      <c r="JJL37" s="36"/>
      <c r="JJO37" s="36"/>
      <c r="JJP37" s="36"/>
      <c r="JJS37" s="36"/>
      <c r="JJT37" s="36"/>
      <c r="JJW37" s="36"/>
      <c r="JJX37" s="36"/>
      <c r="JKA37" s="36"/>
      <c r="JKB37" s="36"/>
      <c r="JKE37" s="36"/>
      <c r="JKF37" s="36"/>
      <c r="JKI37" s="36"/>
      <c r="JKJ37" s="36"/>
      <c r="JKM37" s="36"/>
      <c r="JKN37" s="36"/>
      <c r="JKQ37" s="36"/>
      <c r="JKR37" s="36"/>
      <c r="JKU37" s="36"/>
      <c r="JKV37" s="36"/>
      <c r="JKY37" s="36"/>
      <c r="JKZ37" s="36"/>
      <c r="JLC37" s="36"/>
      <c r="JLD37" s="36"/>
      <c r="JLG37" s="36"/>
      <c r="JLH37" s="36"/>
      <c r="JLK37" s="36"/>
      <c r="JLL37" s="36"/>
      <c r="JLO37" s="36"/>
      <c r="JLP37" s="36"/>
      <c r="JLS37" s="36"/>
      <c r="JLT37" s="36"/>
      <c r="JLW37" s="36"/>
      <c r="JLX37" s="36"/>
      <c r="JMA37" s="36"/>
      <c r="JMB37" s="36"/>
      <c r="JME37" s="36"/>
      <c r="JMF37" s="36"/>
      <c r="JMI37" s="36"/>
      <c r="JMJ37" s="36"/>
      <c r="JMM37" s="36"/>
      <c r="JMN37" s="36"/>
      <c r="JMQ37" s="36"/>
      <c r="JMR37" s="36"/>
      <c r="JMU37" s="36"/>
      <c r="JMV37" s="36"/>
      <c r="JMY37" s="36"/>
      <c r="JMZ37" s="36"/>
      <c r="JNC37" s="36"/>
      <c r="JND37" s="36"/>
      <c r="JNG37" s="36"/>
      <c r="JNH37" s="36"/>
      <c r="JNK37" s="36"/>
      <c r="JNL37" s="36"/>
      <c r="JNO37" s="36"/>
      <c r="JNP37" s="36"/>
      <c r="JNS37" s="36"/>
      <c r="JNT37" s="36"/>
      <c r="JNW37" s="36"/>
      <c r="JNX37" s="36"/>
      <c r="JOA37" s="36"/>
      <c r="JOB37" s="36"/>
      <c r="JOE37" s="36"/>
      <c r="JOF37" s="36"/>
      <c r="JOI37" s="36"/>
      <c r="JOJ37" s="36"/>
      <c r="JOM37" s="36"/>
      <c r="JON37" s="36"/>
      <c r="JOQ37" s="36"/>
      <c r="JOR37" s="36"/>
      <c r="JOU37" s="36"/>
      <c r="JOV37" s="36"/>
      <c r="JOY37" s="36"/>
      <c r="JOZ37" s="36"/>
      <c r="JPC37" s="36"/>
      <c r="JPD37" s="36"/>
      <c r="JPG37" s="36"/>
      <c r="JPH37" s="36"/>
      <c r="JPK37" s="36"/>
      <c r="JPL37" s="36"/>
      <c r="JPO37" s="36"/>
      <c r="JPP37" s="36"/>
      <c r="JPS37" s="36"/>
      <c r="JPT37" s="36"/>
      <c r="JPW37" s="36"/>
      <c r="JPX37" s="36"/>
      <c r="JQA37" s="36"/>
      <c r="JQB37" s="36"/>
      <c r="JQE37" s="36"/>
      <c r="JQF37" s="36"/>
      <c r="JQI37" s="36"/>
      <c r="JQJ37" s="36"/>
      <c r="JQM37" s="36"/>
      <c r="JQN37" s="36"/>
      <c r="JQQ37" s="36"/>
      <c r="JQR37" s="36"/>
      <c r="JQU37" s="36"/>
      <c r="JQV37" s="36"/>
      <c r="JQY37" s="36"/>
      <c r="JQZ37" s="36"/>
      <c r="JRC37" s="36"/>
      <c r="JRD37" s="36"/>
      <c r="JRG37" s="36"/>
      <c r="JRH37" s="36"/>
      <c r="JRK37" s="36"/>
      <c r="JRL37" s="36"/>
      <c r="JRO37" s="36"/>
      <c r="JRP37" s="36"/>
      <c r="JRS37" s="36"/>
      <c r="JRT37" s="36"/>
      <c r="JRW37" s="36"/>
      <c r="JRX37" s="36"/>
      <c r="JSA37" s="36"/>
      <c r="JSB37" s="36"/>
      <c r="JSE37" s="36"/>
      <c r="JSF37" s="36"/>
      <c r="JSI37" s="36"/>
      <c r="JSJ37" s="36"/>
      <c r="JSM37" s="36"/>
      <c r="JSN37" s="36"/>
      <c r="JSQ37" s="36"/>
      <c r="JSR37" s="36"/>
      <c r="JSU37" s="36"/>
      <c r="JSV37" s="36"/>
      <c r="JSY37" s="36"/>
      <c r="JSZ37" s="36"/>
      <c r="JTC37" s="36"/>
      <c r="JTD37" s="36"/>
      <c r="JTG37" s="36"/>
      <c r="JTH37" s="36"/>
      <c r="JTK37" s="36"/>
      <c r="JTL37" s="36"/>
      <c r="JTO37" s="36"/>
      <c r="JTP37" s="36"/>
      <c r="JTS37" s="36"/>
      <c r="JTT37" s="36"/>
      <c r="JTW37" s="36"/>
      <c r="JTX37" s="36"/>
      <c r="JUA37" s="36"/>
      <c r="JUB37" s="36"/>
      <c r="JUE37" s="36"/>
      <c r="JUF37" s="36"/>
      <c r="JUI37" s="36"/>
      <c r="JUJ37" s="36"/>
      <c r="JUM37" s="36"/>
      <c r="JUN37" s="36"/>
      <c r="JUQ37" s="36"/>
      <c r="JUR37" s="36"/>
      <c r="JUU37" s="36"/>
      <c r="JUV37" s="36"/>
      <c r="JUY37" s="36"/>
      <c r="JUZ37" s="36"/>
      <c r="JVC37" s="36"/>
      <c r="JVD37" s="36"/>
      <c r="JVG37" s="36"/>
      <c r="JVH37" s="36"/>
      <c r="JVK37" s="36"/>
      <c r="JVL37" s="36"/>
      <c r="JVO37" s="36"/>
      <c r="JVP37" s="36"/>
      <c r="JVS37" s="36"/>
      <c r="JVT37" s="36"/>
      <c r="JVW37" s="36"/>
      <c r="JVX37" s="36"/>
      <c r="JWA37" s="36"/>
      <c r="JWB37" s="36"/>
      <c r="JWE37" s="36"/>
      <c r="JWF37" s="36"/>
      <c r="JWI37" s="36"/>
      <c r="JWJ37" s="36"/>
      <c r="JWM37" s="36"/>
      <c r="JWN37" s="36"/>
      <c r="JWQ37" s="36"/>
      <c r="JWR37" s="36"/>
      <c r="JWU37" s="36"/>
      <c r="JWV37" s="36"/>
      <c r="JWY37" s="36"/>
      <c r="JWZ37" s="36"/>
      <c r="JXC37" s="36"/>
      <c r="JXD37" s="36"/>
      <c r="JXG37" s="36"/>
      <c r="JXH37" s="36"/>
      <c r="JXK37" s="36"/>
      <c r="JXL37" s="36"/>
      <c r="JXO37" s="36"/>
      <c r="JXP37" s="36"/>
      <c r="JXS37" s="36"/>
      <c r="JXT37" s="36"/>
      <c r="JXW37" s="36"/>
      <c r="JXX37" s="36"/>
      <c r="JYA37" s="36"/>
      <c r="JYB37" s="36"/>
      <c r="JYE37" s="36"/>
      <c r="JYF37" s="36"/>
      <c r="JYI37" s="36"/>
      <c r="JYJ37" s="36"/>
      <c r="JYM37" s="36"/>
      <c r="JYN37" s="36"/>
      <c r="JYQ37" s="36"/>
      <c r="JYR37" s="36"/>
      <c r="JYU37" s="36"/>
      <c r="JYV37" s="36"/>
      <c r="JYY37" s="36"/>
      <c r="JYZ37" s="36"/>
      <c r="JZC37" s="36"/>
      <c r="JZD37" s="36"/>
      <c r="JZG37" s="36"/>
      <c r="JZH37" s="36"/>
      <c r="JZK37" s="36"/>
      <c r="JZL37" s="36"/>
      <c r="JZO37" s="36"/>
      <c r="JZP37" s="36"/>
      <c r="JZS37" s="36"/>
      <c r="JZT37" s="36"/>
      <c r="JZW37" s="36"/>
      <c r="JZX37" s="36"/>
      <c r="KAA37" s="36"/>
      <c r="KAB37" s="36"/>
      <c r="KAE37" s="36"/>
      <c r="KAF37" s="36"/>
      <c r="KAI37" s="36"/>
      <c r="KAJ37" s="36"/>
      <c r="KAM37" s="36"/>
      <c r="KAN37" s="36"/>
      <c r="KAQ37" s="36"/>
      <c r="KAR37" s="36"/>
      <c r="KAU37" s="36"/>
      <c r="KAV37" s="36"/>
      <c r="KAY37" s="36"/>
      <c r="KAZ37" s="36"/>
      <c r="KBC37" s="36"/>
      <c r="KBD37" s="36"/>
      <c r="KBG37" s="36"/>
      <c r="KBH37" s="36"/>
      <c r="KBK37" s="36"/>
      <c r="KBL37" s="36"/>
      <c r="KBO37" s="36"/>
      <c r="KBP37" s="36"/>
      <c r="KBS37" s="36"/>
      <c r="KBT37" s="36"/>
      <c r="KBW37" s="36"/>
      <c r="KBX37" s="36"/>
      <c r="KCA37" s="36"/>
      <c r="KCB37" s="36"/>
      <c r="KCE37" s="36"/>
      <c r="KCF37" s="36"/>
      <c r="KCI37" s="36"/>
      <c r="KCJ37" s="36"/>
      <c r="KCM37" s="36"/>
      <c r="KCN37" s="36"/>
      <c r="KCQ37" s="36"/>
      <c r="KCR37" s="36"/>
      <c r="KCU37" s="36"/>
      <c r="KCV37" s="36"/>
      <c r="KCY37" s="36"/>
      <c r="KCZ37" s="36"/>
      <c r="KDC37" s="36"/>
      <c r="KDD37" s="36"/>
      <c r="KDG37" s="36"/>
      <c r="KDH37" s="36"/>
      <c r="KDK37" s="36"/>
      <c r="KDL37" s="36"/>
      <c r="KDO37" s="36"/>
      <c r="KDP37" s="36"/>
      <c r="KDS37" s="36"/>
      <c r="KDT37" s="36"/>
      <c r="KDW37" s="36"/>
      <c r="KDX37" s="36"/>
      <c r="KEA37" s="36"/>
      <c r="KEB37" s="36"/>
      <c r="KEE37" s="36"/>
      <c r="KEF37" s="36"/>
      <c r="KEI37" s="36"/>
      <c r="KEJ37" s="36"/>
      <c r="KEM37" s="36"/>
      <c r="KEN37" s="36"/>
      <c r="KEQ37" s="36"/>
      <c r="KER37" s="36"/>
      <c r="KEU37" s="36"/>
      <c r="KEV37" s="36"/>
      <c r="KEY37" s="36"/>
      <c r="KEZ37" s="36"/>
      <c r="KFC37" s="36"/>
      <c r="KFD37" s="36"/>
      <c r="KFG37" s="36"/>
      <c r="KFH37" s="36"/>
      <c r="KFK37" s="36"/>
      <c r="KFL37" s="36"/>
      <c r="KFO37" s="36"/>
      <c r="KFP37" s="36"/>
      <c r="KFS37" s="36"/>
      <c r="KFT37" s="36"/>
      <c r="KFW37" s="36"/>
      <c r="KFX37" s="36"/>
      <c r="KGA37" s="36"/>
      <c r="KGB37" s="36"/>
      <c r="KGE37" s="36"/>
      <c r="KGF37" s="36"/>
      <c r="KGI37" s="36"/>
      <c r="KGJ37" s="36"/>
      <c r="KGM37" s="36"/>
      <c r="KGN37" s="36"/>
      <c r="KGQ37" s="36"/>
      <c r="KGR37" s="36"/>
      <c r="KGU37" s="36"/>
      <c r="KGV37" s="36"/>
      <c r="KGY37" s="36"/>
      <c r="KGZ37" s="36"/>
      <c r="KHC37" s="36"/>
      <c r="KHD37" s="36"/>
      <c r="KHG37" s="36"/>
      <c r="KHH37" s="36"/>
      <c r="KHK37" s="36"/>
      <c r="KHL37" s="36"/>
      <c r="KHO37" s="36"/>
      <c r="KHP37" s="36"/>
      <c r="KHS37" s="36"/>
      <c r="KHT37" s="36"/>
      <c r="KHW37" s="36"/>
      <c r="KHX37" s="36"/>
      <c r="KIA37" s="36"/>
      <c r="KIB37" s="36"/>
      <c r="KIE37" s="36"/>
      <c r="KIF37" s="36"/>
      <c r="KII37" s="36"/>
      <c r="KIJ37" s="36"/>
      <c r="KIM37" s="36"/>
      <c r="KIN37" s="36"/>
      <c r="KIQ37" s="36"/>
      <c r="KIR37" s="36"/>
      <c r="KIU37" s="36"/>
      <c r="KIV37" s="36"/>
      <c r="KIY37" s="36"/>
      <c r="KIZ37" s="36"/>
      <c r="KJC37" s="36"/>
      <c r="KJD37" s="36"/>
      <c r="KJG37" s="36"/>
      <c r="KJH37" s="36"/>
      <c r="KJK37" s="36"/>
      <c r="KJL37" s="36"/>
      <c r="KJO37" s="36"/>
      <c r="KJP37" s="36"/>
      <c r="KJS37" s="36"/>
      <c r="KJT37" s="36"/>
      <c r="KJW37" s="36"/>
      <c r="KJX37" s="36"/>
      <c r="KKA37" s="36"/>
      <c r="KKB37" s="36"/>
      <c r="KKE37" s="36"/>
      <c r="KKF37" s="36"/>
      <c r="KKI37" s="36"/>
      <c r="KKJ37" s="36"/>
      <c r="KKM37" s="36"/>
      <c r="KKN37" s="36"/>
      <c r="KKQ37" s="36"/>
      <c r="KKR37" s="36"/>
      <c r="KKU37" s="36"/>
      <c r="KKV37" s="36"/>
      <c r="KKY37" s="36"/>
      <c r="KKZ37" s="36"/>
      <c r="KLC37" s="36"/>
      <c r="KLD37" s="36"/>
      <c r="KLG37" s="36"/>
      <c r="KLH37" s="36"/>
      <c r="KLK37" s="36"/>
      <c r="KLL37" s="36"/>
      <c r="KLO37" s="36"/>
      <c r="KLP37" s="36"/>
      <c r="KLS37" s="36"/>
      <c r="KLT37" s="36"/>
      <c r="KLW37" s="36"/>
      <c r="KLX37" s="36"/>
      <c r="KMA37" s="36"/>
      <c r="KMB37" s="36"/>
      <c r="KME37" s="36"/>
      <c r="KMF37" s="36"/>
      <c r="KMI37" s="36"/>
      <c r="KMJ37" s="36"/>
      <c r="KMM37" s="36"/>
      <c r="KMN37" s="36"/>
      <c r="KMQ37" s="36"/>
      <c r="KMR37" s="36"/>
      <c r="KMU37" s="36"/>
      <c r="KMV37" s="36"/>
      <c r="KMY37" s="36"/>
      <c r="KMZ37" s="36"/>
      <c r="KNC37" s="36"/>
      <c r="KND37" s="36"/>
      <c r="KNG37" s="36"/>
      <c r="KNH37" s="36"/>
      <c r="KNK37" s="36"/>
      <c r="KNL37" s="36"/>
      <c r="KNO37" s="36"/>
      <c r="KNP37" s="36"/>
      <c r="KNS37" s="36"/>
      <c r="KNT37" s="36"/>
      <c r="KNW37" s="36"/>
      <c r="KNX37" s="36"/>
      <c r="KOA37" s="36"/>
      <c r="KOB37" s="36"/>
      <c r="KOE37" s="36"/>
      <c r="KOF37" s="36"/>
      <c r="KOI37" s="36"/>
      <c r="KOJ37" s="36"/>
      <c r="KOM37" s="36"/>
      <c r="KON37" s="36"/>
      <c r="KOQ37" s="36"/>
      <c r="KOR37" s="36"/>
      <c r="KOU37" s="36"/>
      <c r="KOV37" s="36"/>
      <c r="KOY37" s="36"/>
      <c r="KOZ37" s="36"/>
      <c r="KPC37" s="36"/>
      <c r="KPD37" s="36"/>
      <c r="KPG37" s="36"/>
      <c r="KPH37" s="36"/>
      <c r="KPK37" s="36"/>
      <c r="KPL37" s="36"/>
      <c r="KPO37" s="36"/>
      <c r="KPP37" s="36"/>
      <c r="KPS37" s="36"/>
      <c r="KPT37" s="36"/>
      <c r="KPW37" s="36"/>
      <c r="KPX37" s="36"/>
      <c r="KQA37" s="36"/>
      <c r="KQB37" s="36"/>
      <c r="KQE37" s="36"/>
      <c r="KQF37" s="36"/>
      <c r="KQI37" s="36"/>
      <c r="KQJ37" s="36"/>
      <c r="KQM37" s="36"/>
      <c r="KQN37" s="36"/>
      <c r="KQQ37" s="36"/>
      <c r="KQR37" s="36"/>
      <c r="KQU37" s="36"/>
      <c r="KQV37" s="36"/>
      <c r="KQY37" s="36"/>
      <c r="KQZ37" s="36"/>
      <c r="KRC37" s="36"/>
      <c r="KRD37" s="36"/>
      <c r="KRG37" s="36"/>
      <c r="KRH37" s="36"/>
      <c r="KRK37" s="36"/>
      <c r="KRL37" s="36"/>
      <c r="KRO37" s="36"/>
      <c r="KRP37" s="36"/>
      <c r="KRS37" s="36"/>
      <c r="KRT37" s="36"/>
      <c r="KRW37" s="36"/>
      <c r="KRX37" s="36"/>
      <c r="KSA37" s="36"/>
      <c r="KSB37" s="36"/>
      <c r="KSE37" s="36"/>
      <c r="KSF37" s="36"/>
      <c r="KSI37" s="36"/>
      <c r="KSJ37" s="36"/>
      <c r="KSM37" s="36"/>
      <c r="KSN37" s="36"/>
      <c r="KSQ37" s="36"/>
      <c r="KSR37" s="36"/>
      <c r="KSU37" s="36"/>
      <c r="KSV37" s="36"/>
      <c r="KSY37" s="36"/>
      <c r="KSZ37" s="36"/>
      <c r="KTC37" s="36"/>
      <c r="KTD37" s="36"/>
      <c r="KTG37" s="36"/>
      <c r="KTH37" s="36"/>
      <c r="KTK37" s="36"/>
      <c r="KTL37" s="36"/>
      <c r="KTO37" s="36"/>
      <c r="KTP37" s="36"/>
      <c r="KTS37" s="36"/>
      <c r="KTT37" s="36"/>
      <c r="KTW37" s="36"/>
      <c r="KTX37" s="36"/>
      <c r="KUA37" s="36"/>
      <c r="KUB37" s="36"/>
      <c r="KUE37" s="36"/>
      <c r="KUF37" s="36"/>
      <c r="KUI37" s="36"/>
      <c r="KUJ37" s="36"/>
      <c r="KUM37" s="36"/>
      <c r="KUN37" s="36"/>
      <c r="KUQ37" s="36"/>
      <c r="KUR37" s="36"/>
      <c r="KUU37" s="36"/>
      <c r="KUV37" s="36"/>
      <c r="KUY37" s="36"/>
      <c r="KUZ37" s="36"/>
      <c r="KVC37" s="36"/>
      <c r="KVD37" s="36"/>
      <c r="KVG37" s="36"/>
      <c r="KVH37" s="36"/>
      <c r="KVK37" s="36"/>
      <c r="KVL37" s="36"/>
      <c r="KVO37" s="36"/>
      <c r="KVP37" s="36"/>
      <c r="KVS37" s="36"/>
      <c r="KVT37" s="36"/>
      <c r="KVW37" s="36"/>
      <c r="KVX37" s="36"/>
      <c r="KWA37" s="36"/>
      <c r="KWB37" s="36"/>
      <c r="KWE37" s="36"/>
      <c r="KWF37" s="36"/>
      <c r="KWI37" s="36"/>
      <c r="KWJ37" s="36"/>
      <c r="KWM37" s="36"/>
      <c r="KWN37" s="36"/>
      <c r="KWQ37" s="36"/>
      <c r="KWR37" s="36"/>
      <c r="KWU37" s="36"/>
      <c r="KWV37" s="36"/>
      <c r="KWY37" s="36"/>
      <c r="KWZ37" s="36"/>
      <c r="KXC37" s="36"/>
      <c r="KXD37" s="36"/>
      <c r="KXG37" s="36"/>
      <c r="KXH37" s="36"/>
      <c r="KXK37" s="36"/>
      <c r="KXL37" s="36"/>
      <c r="KXO37" s="36"/>
      <c r="KXP37" s="36"/>
      <c r="KXS37" s="36"/>
      <c r="KXT37" s="36"/>
      <c r="KXW37" s="36"/>
      <c r="KXX37" s="36"/>
      <c r="KYA37" s="36"/>
      <c r="KYB37" s="36"/>
      <c r="KYE37" s="36"/>
      <c r="KYF37" s="36"/>
      <c r="KYI37" s="36"/>
      <c r="KYJ37" s="36"/>
      <c r="KYM37" s="36"/>
      <c r="KYN37" s="36"/>
      <c r="KYQ37" s="36"/>
      <c r="KYR37" s="36"/>
      <c r="KYU37" s="36"/>
      <c r="KYV37" s="36"/>
      <c r="KYY37" s="36"/>
      <c r="KYZ37" s="36"/>
      <c r="KZC37" s="36"/>
      <c r="KZD37" s="36"/>
      <c r="KZG37" s="36"/>
      <c r="KZH37" s="36"/>
      <c r="KZK37" s="36"/>
      <c r="KZL37" s="36"/>
      <c r="KZO37" s="36"/>
      <c r="KZP37" s="36"/>
      <c r="KZS37" s="36"/>
      <c r="KZT37" s="36"/>
      <c r="KZW37" s="36"/>
      <c r="KZX37" s="36"/>
      <c r="LAA37" s="36"/>
      <c r="LAB37" s="36"/>
      <c r="LAE37" s="36"/>
      <c r="LAF37" s="36"/>
      <c r="LAI37" s="36"/>
      <c r="LAJ37" s="36"/>
      <c r="LAM37" s="36"/>
      <c r="LAN37" s="36"/>
      <c r="LAQ37" s="36"/>
      <c r="LAR37" s="36"/>
      <c r="LAU37" s="36"/>
      <c r="LAV37" s="36"/>
      <c r="LAY37" s="36"/>
      <c r="LAZ37" s="36"/>
      <c r="LBC37" s="36"/>
      <c r="LBD37" s="36"/>
      <c r="LBG37" s="36"/>
      <c r="LBH37" s="36"/>
      <c r="LBK37" s="36"/>
      <c r="LBL37" s="36"/>
      <c r="LBO37" s="36"/>
      <c r="LBP37" s="36"/>
      <c r="LBS37" s="36"/>
      <c r="LBT37" s="36"/>
      <c r="LBW37" s="36"/>
      <c r="LBX37" s="36"/>
      <c r="LCA37" s="36"/>
      <c r="LCB37" s="36"/>
      <c r="LCE37" s="36"/>
      <c r="LCF37" s="36"/>
      <c r="LCI37" s="36"/>
      <c r="LCJ37" s="36"/>
      <c r="LCM37" s="36"/>
      <c r="LCN37" s="36"/>
      <c r="LCQ37" s="36"/>
      <c r="LCR37" s="36"/>
      <c r="LCU37" s="36"/>
      <c r="LCV37" s="36"/>
      <c r="LCY37" s="36"/>
      <c r="LCZ37" s="36"/>
      <c r="LDC37" s="36"/>
      <c r="LDD37" s="36"/>
      <c r="LDG37" s="36"/>
      <c r="LDH37" s="36"/>
      <c r="LDK37" s="36"/>
      <c r="LDL37" s="36"/>
      <c r="LDO37" s="36"/>
      <c r="LDP37" s="36"/>
      <c r="LDS37" s="36"/>
      <c r="LDT37" s="36"/>
      <c r="LDW37" s="36"/>
      <c r="LDX37" s="36"/>
      <c r="LEA37" s="36"/>
      <c r="LEB37" s="36"/>
      <c r="LEE37" s="36"/>
      <c r="LEF37" s="36"/>
      <c r="LEI37" s="36"/>
      <c r="LEJ37" s="36"/>
      <c r="LEM37" s="36"/>
      <c r="LEN37" s="36"/>
      <c r="LEQ37" s="36"/>
      <c r="LER37" s="36"/>
      <c r="LEU37" s="36"/>
      <c r="LEV37" s="36"/>
      <c r="LEY37" s="36"/>
      <c r="LEZ37" s="36"/>
      <c r="LFC37" s="36"/>
      <c r="LFD37" s="36"/>
      <c r="LFG37" s="36"/>
      <c r="LFH37" s="36"/>
      <c r="LFK37" s="36"/>
      <c r="LFL37" s="36"/>
      <c r="LFO37" s="36"/>
      <c r="LFP37" s="36"/>
      <c r="LFS37" s="36"/>
      <c r="LFT37" s="36"/>
      <c r="LFW37" s="36"/>
      <c r="LFX37" s="36"/>
      <c r="LGA37" s="36"/>
      <c r="LGB37" s="36"/>
      <c r="LGE37" s="36"/>
      <c r="LGF37" s="36"/>
      <c r="LGI37" s="36"/>
      <c r="LGJ37" s="36"/>
      <c r="LGM37" s="36"/>
      <c r="LGN37" s="36"/>
      <c r="LGQ37" s="36"/>
      <c r="LGR37" s="36"/>
      <c r="LGU37" s="36"/>
      <c r="LGV37" s="36"/>
      <c r="LGY37" s="36"/>
      <c r="LGZ37" s="36"/>
      <c r="LHC37" s="36"/>
      <c r="LHD37" s="36"/>
      <c r="LHG37" s="36"/>
      <c r="LHH37" s="36"/>
      <c r="LHK37" s="36"/>
      <c r="LHL37" s="36"/>
      <c r="LHO37" s="36"/>
      <c r="LHP37" s="36"/>
      <c r="LHS37" s="36"/>
      <c r="LHT37" s="36"/>
      <c r="LHW37" s="36"/>
      <c r="LHX37" s="36"/>
      <c r="LIA37" s="36"/>
      <c r="LIB37" s="36"/>
      <c r="LIE37" s="36"/>
      <c r="LIF37" s="36"/>
      <c r="LII37" s="36"/>
      <c r="LIJ37" s="36"/>
      <c r="LIM37" s="36"/>
      <c r="LIN37" s="36"/>
      <c r="LIQ37" s="36"/>
      <c r="LIR37" s="36"/>
      <c r="LIU37" s="36"/>
      <c r="LIV37" s="36"/>
      <c r="LIY37" s="36"/>
      <c r="LIZ37" s="36"/>
      <c r="LJC37" s="36"/>
      <c r="LJD37" s="36"/>
      <c r="LJG37" s="36"/>
      <c r="LJH37" s="36"/>
      <c r="LJK37" s="36"/>
      <c r="LJL37" s="36"/>
      <c r="LJO37" s="36"/>
      <c r="LJP37" s="36"/>
      <c r="LJS37" s="36"/>
      <c r="LJT37" s="36"/>
      <c r="LJW37" s="36"/>
      <c r="LJX37" s="36"/>
      <c r="LKA37" s="36"/>
      <c r="LKB37" s="36"/>
      <c r="LKE37" s="36"/>
      <c r="LKF37" s="36"/>
      <c r="LKI37" s="36"/>
      <c r="LKJ37" s="36"/>
      <c r="LKM37" s="36"/>
      <c r="LKN37" s="36"/>
      <c r="LKQ37" s="36"/>
      <c r="LKR37" s="36"/>
      <c r="LKU37" s="36"/>
      <c r="LKV37" s="36"/>
      <c r="LKY37" s="36"/>
      <c r="LKZ37" s="36"/>
      <c r="LLC37" s="36"/>
      <c r="LLD37" s="36"/>
      <c r="LLG37" s="36"/>
      <c r="LLH37" s="36"/>
      <c r="LLK37" s="36"/>
      <c r="LLL37" s="36"/>
      <c r="LLO37" s="36"/>
      <c r="LLP37" s="36"/>
      <c r="LLS37" s="36"/>
      <c r="LLT37" s="36"/>
      <c r="LLW37" s="36"/>
      <c r="LLX37" s="36"/>
      <c r="LMA37" s="36"/>
      <c r="LMB37" s="36"/>
      <c r="LME37" s="36"/>
      <c r="LMF37" s="36"/>
      <c r="LMI37" s="36"/>
      <c r="LMJ37" s="36"/>
      <c r="LMM37" s="36"/>
      <c r="LMN37" s="36"/>
      <c r="LMQ37" s="36"/>
      <c r="LMR37" s="36"/>
      <c r="LMU37" s="36"/>
      <c r="LMV37" s="36"/>
      <c r="LMY37" s="36"/>
      <c r="LMZ37" s="36"/>
      <c r="LNC37" s="36"/>
      <c r="LND37" s="36"/>
      <c r="LNG37" s="36"/>
      <c r="LNH37" s="36"/>
      <c r="LNK37" s="36"/>
      <c r="LNL37" s="36"/>
      <c r="LNO37" s="36"/>
      <c r="LNP37" s="36"/>
      <c r="LNS37" s="36"/>
      <c r="LNT37" s="36"/>
      <c r="LNW37" s="36"/>
      <c r="LNX37" s="36"/>
      <c r="LOA37" s="36"/>
      <c r="LOB37" s="36"/>
      <c r="LOE37" s="36"/>
      <c r="LOF37" s="36"/>
      <c r="LOI37" s="36"/>
      <c r="LOJ37" s="36"/>
      <c r="LOM37" s="36"/>
      <c r="LON37" s="36"/>
      <c r="LOQ37" s="36"/>
      <c r="LOR37" s="36"/>
      <c r="LOU37" s="36"/>
      <c r="LOV37" s="36"/>
      <c r="LOY37" s="36"/>
      <c r="LOZ37" s="36"/>
      <c r="LPC37" s="36"/>
      <c r="LPD37" s="36"/>
      <c r="LPG37" s="36"/>
      <c r="LPH37" s="36"/>
      <c r="LPK37" s="36"/>
      <c r="LPL37" s="36"/>
      <c r="LPO37" s="36"/>
      <c r="LPP37" s="36"/>
      <c r="LPS37" s="36"/>
      <c r="LPT37" s="36"/>
      <c r="LPW37" s="36"/>
      <c r="LPX37" s="36"/>
      <c r="LQA37" s="36"/>
      <c r="LQB37" s="36"/>
      <c r="LQE37" s="36"/>
      <c r="LQF37" s="36"/>
      <c r="LQI37" s="36"/>
      <c r="LQJ37" s="36"/>
      <c r="LQM37" s="36"/>
      <c r="LQN37" s="36"/>
      <c r="LQQ37" s="36"/>
      <c r="LQR37" s="36"/>
      <c r="LQU37" s="36"/>
      <c r="LQV37" s="36"/>
      <c r="LQY37" s="36"/>
      <c r="LQZ37" s="36"/>
      <c r="LRC37" s="36"/>
      <c r="LRD37" s="36"/>
      <c r="LRG37" s="36"/>
      <c r="LRH37" s="36"/>
      <c r="LRK37" s="36"/>
      <c r="LRL37" s="36"/>
      <c r="LRO37" s="36"/>
      <c r="LRP37" s="36"/>
      <c r="LRS37" s="36"/>
      <c r="LRT37" s="36"/>
      <c r="LRW37" s="36"/>
      <c r="LRX37" s="36"/>
      <c r="LSA37" s="36"/>
      <c r="LSB37" s="36"/>
      <c r="LSE37" s="36"/>
      <c r="LSF37" s="36"/>
      <c r="LSI37" s="36"/>
      <c r="LSJ37" s="36"/>
      <c r="LSM37" s="36"/>
      <c r="LSN37" s="36"/>
      <c r="LSQ37" s="36"/>
      <c r="LSR37" s="36"/>
      <c r="LSU37" s="36"/>
      <c r="LSV37" s="36"/>
      <c r="LSY37" s="36"/>
      <c r="LSZ37" s="36"/>
      <c r="LTC37" s="36"/>
      <c r="LTD37" s="36"/>
      <c r="LTG37" s="36"/>
      <c r="LTH37" s="36"/>
      <c r="LTK37" s="36"/>
      <c r="LTL37" s="36"/>
      <c r="LTO37" s="36"/>
      <c r="LTP37" s="36"/>
      <c r="LTS37" s="36"/>
      <c r="LTT37" s="36"/>
      <c r="LTW37" s="36"/>
      <c r="LTX37" s="36"/>
      <c r="LUA37" s="36"/>
      <c r="LUB37" s="36"/>
      <c r="LUE37" s="36"/>
      <c r="LUF37" s="36"/>
      <c r="LUI37" s="36"/>
      <c r="LUJ37" s="36"/>
      <c r="LUM37" s="36"/>
      <c r="LUN37" s="36"/>
      <c r="LUQ37" s="36"/>
      <c r="LUR37" s="36"/>
      <c r="LUU37" s="36"/>
      <c r="LUV37" s="36"/>
      <c r="LUY37" s="36"/>
      <c r="LUZ37" s="36"/>
      <c r="LVC37" s="36"/>
      <c r="LVD37" s="36"/>
      <c r="LVG37" s="36"/>
      <c r="LVH37" s="36"/>
      <c r="LVK37" s="36"/>
      <c r="LVL37" s="36"/>
      <c r="LVO37" s="36"/>
      <c r="LVP37" s="36"/>
      <c r="LVS37" s="36"/>
      <c r="LVT37" s="36"/>
      <c r="LVW37" s="36"/>
      <c r="LVX37" s="36"/>
      <c r="LWA37" s="36"/>
      <c r="LWB37" s="36"/>
      <c r="LWE37" s="36"/>
      <c r="LWF37" s="36"/>
      <c r="LWI37" s="36"/>
      <c r="LWJ37" s="36"/>
      <c r="LWM37" s="36"/>
      <c r="LWN37" s="36"/>
      <c r="LWQ37" s="36"/>
      <c r="LWR37" s="36"/>
      <c r="LWU37" s="36"/>
      <c r="LWV37" s="36"/>
      <c r="LWY37" s="36"/>
      <c r="LWZ37" s="36"/>
      <c r="LXC37" s="36"/>
      <c r="LXD37" s="36"/>
      <c r="LXG37" s="36"/>
      <c r="LXH37" s="36"/>
      <c r="LXK37" s="36"/>
      <c r="LXL37" s="36"/>
      <c r="LXO37" s="36"/>
      <c r="LXP37" s="36"/>
      <c r="LXS37" s="36"/>
      <c r="LXT37" s="36"/>
      <c r="LXW37" s="36"/>
      <c r="LXX37" s="36"/>
      <c r="LYA37" s="36"/>
      <c r="LYB37" s="36"/>
      <c r="LYE37" s="36"/>
      <c r="LYF37" s="36"/>
      <c r="LYI37" s="36"/>
      <c r="LYJ37" s="36"/>
      <c r="LYM37" s="36"/>
      <c r="LYN37" s="36"/>
      <c r="LYQ37" s="36"/>
      <c r="LYR37" s="36"/>
      <c r="LYU37" s="36"/>
      <c r="LYV37" s="36"/>
      <c r="LYY37" s="36"/>
      <c r="LYZ37" s="36"/>
      <c r="LZC37" s="36"/>
      <c r="LZD37" s="36"/>
      <c r="LZG37" s="36"/>
      <c r="LZH37" s="36"/>
      <c r="LZK37" s="36"/>
      <c r="LZL37" s="36"/>
      <c r="LZO37" s="36"/>
      <c r="LZP37" s="36"/>
      <c r="LZS37" s="36"/>
      <c r="LZT37" s="36"/>
      <c r="LZW37" s="36"/>
      <c r="LZX37" s="36"/>
      <c r="MAA37" s="36"/>
      <c r="MAB37" s="36"/>
      <c r="MAE37" s="36"/>
      <c r="MAF37" s="36"/>
      <c r="MAI37" s="36"/>
      <c r="MAJ37" s="36"/>
      <c r="MAM37" s="36"/>
      <c r="MAN37" s="36"/>
      <c r="MAQ37" s="36"/>
      <c r="MAR37" s="36"/>
      <c r="MAU37" s="36"/>
      <c r="MAV37" s="36"/>
      <c r="MAY37" s="36"/>
      <c r="MAZ37" s="36"/>
      <c r="MBC37" s="36"/>
      <c r="MBD37" s="36"/>
      <c r="MBG37" s="36"/>
      <c r="MBH37" s="36"/>
      <c r="MBK37" s="36"/>
      <c r="MBL37" s="36"/>
      <c r="MBO37" s="36"/>
      <c r="MBP37" s="36"/>
      <c r="MBS37" s="36"/>
      <c r="MBT37" s="36"/>
      <c r="MBW37" s="36"/>
      <c r="MBX37" s="36"/>
      <c r="MCA37" s="36"/>
      <c r="MCB37" s="36"/>
      <c r="MCE37" s="36"/>
      <c r="MCF37" s="36"/>
      <c r="MCI37" s="36"/>
      <c r="MCJ37" s="36"/>
      <c r="MCM37" s="36"/>
      <c r="MCN37" s="36"/>
      <c r="MCQ37" s="36"/>
      <c r="MCR37" s="36"/>
      <c r="MCU37" s="36"/>
      <c r="MCV37" s="36"/>
      <c r="MCY37" s="36"/>
      <c r="MCZ37" s="36"/>
      <c r="MDC37" s="36"/>
      <c r="MDD37" s="36"/>
      <c r="MDG37" s="36"/>
      <c r="MDH37" s="36"/>
      <c r="MDK37" s="36"/>
      <c r="MDL37" s="36"/>
      <c r="MDO37" s="36"/>
      <c r="MDP37" s="36"/>
      <c r="MDS37" s="36"/>
      <c r="MDT37" s="36"/>
      <c r="MDW37" s="36"/>
      <c r="MDX37" s="36"/>
      <c r="MEA37" s="36"/>
      <c r="MEB37" s="36"/>
      <c r="MEE37" s="36"/>
      <c r="MEF37" s="36"/>
      <c r="MEI37" s="36"/>
      <c r="MEJ37" s="36"/>
      <c r="MEM37" s="36"/>
      <c r="MEN37" s="36"/>
      <c r="MEQ37" s="36"/>
      <c r="MER37" s="36"/>
      <c r="MEU37" s="36"/>
      <c r="MEV37" s="36"/>
      <c r="MEY37" s="36"/>
      <c r="MEZ37" s="36"/>
      <c r="MFC37" s="36"/>
      <c r="MFD37" s="36"/>
      <c r="MFG37" s="36"/>
      <c r="MFH37" s="36"/>
      <c r="MFK37" s="36"/>
      <c r="MFL37" s="36"/>
      <c r="MFO37" s="36"/>
      <c r="MFP37" s="36"/>
      <c r="MFS37" s="36"/>
      <c r="MFT37" s="36"/>
      <c r="MFW37" s="36"/>
      <c r="MFX37" s="36"/>
      <c r="MGA37" s="36"/>
      <c r="MGB37" s="36"/>
      <c r="MGE37" s="36"/>
      <c r="MGF37" s="36"/>
      <c r="MGI37" s="36"/>
      <c r="MGJ37" s="36"/>
      <c r="MGM37" s="36"/>
      <c r="MGN37" s="36"/>
      <c r="MGQ37" s="36"/>
      <c r="MGR37" s="36"/>
      <c r="MGU37" s="36"/>
      <c r="MGV37" s="36"/>
      <c r="MGY37" s="36"/>
      <c r="MGZ37" s="36"/>
      <c r="MHC37" s="36"/>
      <c r="MHD37" s="36"/>
      <c r="MHG37" s="36"/>
      <c r="MHH37" s="36"/>
      <c r="MHK37" s="36"/>
      <c r="MHL37" s="36"/>
      <c r="MHO37" s="36"/>
      <c r="MHP37" s="36"/>
      <c r="MHS37" s="36"/>
      <c r="MHT37" s="36"/>
      <c r="MHW37" s="36"/>
      <c r="MHX37" s="36"/>
      <c r="MIA37" s="36"/>
      <c r="MIB37" s="36"/>
      <c r="MIE37" s="36"/>
      <c r="MIF37" s="36"/>
      <c r="MII37" s="36"/>
      <c r="MIJ37" s="36"/>
      <c r="MIM37" s="36"/>
      <c r="MIN37" s="36"/>
      <c r="MIQ37" s="36"/>
      <c r="MIR37" s="36"/>
      <c r="MIU37" s="36"/>
      <c r="MIV37" s="36"/>
      <c r="MIY37" s="36"/>
      <c r="MIZ37" s="36"/>
      <c r="MJC37" s="36"/>
      <c r="MJD37" s="36"/>
      <c r="MJG37" s="36"/>
      <c r="MJH37" s="36"/>
      <c r="MJK37" s="36"/>
      <c r="MJL37" s="36"/>
      <c r="MJO37" s="36"/>
      <c r="MJP37" s="36"/>
      <c r="MJS37" s="36"/>
      <c r="MJT37" s="36"/>
      <c r="MJW37" s="36"/>
      <c r="MJX37" s="36"/>
      <c r="MKA37" s="36"/>
      <c r="MKB37" s="36"/>
      <c r="MKE37" s="36"/>
      <c r="MKF37" s="36"/>
      <c r="MKI37" s="36"/>
      <c r="MKJ37" s="36"/>
      <c r="MKM37" s="36"/>
      <c r="MKN37" s="36"/>
      <c r="MKQ37" s="36"/>
      <c r="MKR37" s="36"/>
      <c r="MKU37" s="36"/>
      <c r="MKV37" s="36"/>
      <c r="MKY37" s="36"/>
      <c r="MKZ37" s="36"/>
      <c r="MLC37" s="36"/>
      <c r="MLD37" s="36"/>
      <c r="MLG37" s="36"/>
      <c r="MLH37" s="36"/>
      <c r="MLK37" s="36"/>
      <c r="MLL37" s="36"/>
      <c r="MLO37" s="36"/>
      <c r="MLP37" s="36"/>
      <c r="MLS37" s="36"/>
      <c r="MLT37" s="36"/>
      <c r="MLW37" s="36"/>
      <c r="MLX37" s="36"/>
      <c r="MMA37" s="36"/>
      <c r="MMB37" s="36"/>
      <c r="MME37" s="36"/>
      <c r="MMF37" s="36"/>
      <c r="MMI37" s="36"/>
      <c r="MMJ37" s="36"/>
      <c r="MMM37" s="36"/>
      <c r="MMN37" s="36"/>
      <c r="MMQ37" s="36"/>
      <c r="MMR37" s="36"/>
      <c r="MMU37" s="36"/>
      <c r="MMV37" s="36"/>
      <c r="MMY37" s="36"/>
      <c r="MMZ37" s="36"/>
      <c r="MNC37" s="36"/>
      <c r="MND37" s="36"/>
      <c r="MNG37" s="36"/>
      <c r="MNH37" s="36"/>
      <c r="MNK37" s="36"/>
      <c r="MNL37" s="36"/>
      <c r="MNO37" s="36"/>
      <c r="MNP37" s="36"/>
      <c r="MNS37" s="36"/>
      <c r="MNT37" s="36"/>
      <c r="MNW37" s="36"/>
      <c r="MNX37" s="36"/>
      <c r="MOA37" s="36"/>
      <c r="MOB37" s="36"/>
      <c r="MOE37" s="36"/>
      <c r="MOF37" s="36"/>
      <c r="MOI37" s="36"/>
      <c r="MOJ37" s="36"/>
      <c r="MOM37" s="36"/>
      <c r="MON37" s="36"/>
      <c r="MOQ37" s="36"/>
      <c r="MOR37" s="36"/>
      <c r="MOU37" s="36"/>
      <c r="MOV37" s="36"/>
      <c r="MOY37" s="36"/>
      <c r="MOZ37" s="36"/>
      <c r="MPC37" s="36"/>
      <c r="MPD37" s="36"/>
      <c r="MPG37" s="36"/>
      <c r="MPH37" s="36"/>
      <c r="MPK37" s="36"/>
      <c r="MPL37" s="36"/>
      <c r="MPO37" s="36"/>
      <c r="MPP37" s="36"/>
      <c r="MPS37" s="36"/>
      <c r="MPT37" s="36"/>
      <c r="MPW37" s="36"/>
      <c r="MPX37" s="36"/>
      <c r="MQA37" s="36"/>
      <c r="MQB37" s="36"/>
      <c r="MQE37" s="36"/>
      <c r="MQF37" s="36"/>
      <c r="MQI37" s="36"/>
      <c r="MQJ37" s="36"/>
      <c r="MQM37" s="36"/>
      <c r="MQN37" s="36"/>
      <c r="MQQ37" s="36"/>
      <c r="MQR37" s="36"/>
      <c r="MQU37" s="36"/>
      <c r="MQV37" s="36"/>
      <c r="MQY37" s="36"/>
      <c r="MQZ37" s="36"/>
      <c r="MRC37" s="36"/>
      <c r="MRD37" s="36"/>
      <c r="MRG37" s="36"/>
      <c r="MRH37" s="36"/>
      <c r="MRK37" s="36"/>
      <c r="MRL37" s="36"/>
      <c r="MRO37" s="36"/>
      <c r="MRP37" s="36"/>
      <c r="MRS37" s="36"/>
      <c r="MRT37" s="36"/>
      <c r="MRW37" s="36"/>
      <c r="MRX37" s="36"/>
      <c r="MSA37" s="36"/>
      <c r="MSB37" s="36"/>
      <c r="MSE37" s="36"/>
      <c r="MSF37" s="36"/>
      <c r="MSI37" s="36"/>
      <c r="MSJ37" s="36"/>
      <c r="MSM37" s="36"/>
      <c r="MSN37" s="36"/>
      <c r="MSQ37" s="36"/>
      <c r="MSR37" s="36"/>
      <c r="MSU37" s="36"/>
      <c r="MSV37" s="36"/>
      <c r="MSY37" s="36"/>
      <c r="MSZ37" s="36"/>
      <c r="MTC37" s="36"/>
      <c r="MTD37" s="36"/>
      <c r="MTG37" s="36"/>
      <c r="MTH37" s="36"/>
      <c r="MTK37" s="36"/>
      <c r="MTL37" s="36"/>
      <c r="MTO37" s="36"/>
      <c r="MTP37" s="36"/>
      <c r="MTS37" s="36"/>
      <c r="MTT37" s="36"/>
      <c r="MTW37" s="36"/>
      <c r="MTX37" s="36"/>
      <c r="MUA37" s="36"/>
      <c r="MUB37" s="36"/>
      <c r="MUE37" s="36"/>
      <c r="MUF37" s="36"/>
      <c r="MUI37" s="36"/>
      <c r="MUJ37" s="36"/>
      <c r="MUM37" s="36"/>
      <c r="MUN37" s="36"/>
      <c r="MUQ37" s="36"/>
      <c r="MUR37" s="36"/>
      <c r="MUU37" s="36"/>
      <c r="MUV37" s="36"/>
      <c r="MUY37" s="36"/>
      <c r="MUZ37" s="36"/>
      <c r="MVC37" s="36"/>
      <c r="MVD37" s="36"/>
      <c r="MVG37" s="36"/>
      <c r="MVH37" s="36"/>
      <c r="MVK37" s="36"/>
      <c r="MVL37" s="36"/>
      <c r="MVO37" s="36"/>
      <c r="MVP37" s="36"/>
      <c r="MVS37" s="36"/>
      <c r="MVT37" s="36"/>
      <c r="MVW37" s="36"/>
      <c r="MVX37" s="36"/>
      <c r="MWA37" s="36"/>
      <c r="MWB37" s="36"/>
      <c r="MWE37" s="36"/>
      <c r="MWF37" s="36"/>
      <c r="MWI37" s="36"/>
      <c r="MWJ37" s="36"/>
      <c r="MWM37" s="36"/>
      <c r="MWN37" s="36"/>
      <c r="MWQ37" s="36"/>
      <c r="MWR37" s="36"/>
      <c r="MWU37" s="36"/>
      <c r="MWV37" s="36"/>
      <c r="MWY37" s="36"/>
      <c r="MWZ37" s="36"/>
      <c r="MXC37" s="36"/>
      <c r="MXD37" s="36"/>
      <c r="MXG37" s="36"/>
      <c r="MXH37" s="36"/>
      <c r="MXK37" s="36"/>
      <c r="MXL37" s="36"/>
      <c r="MXO37" s="36"/>
      <c r="MXP37" s="36"/>
      <c r="MXS37" s="36"/>
      <c r="MXT37" s="36"/>
      <c r="MXW37" s="36"/>
      <c r="MXX37" s="36"/>
      <c r="MYA37" s="36"/>
      <c r="MYB37" s="36"/>
      <c r="MYE37" s="36"/>
      <c r="MYF37" s="36"/>
      <c r="MYI37" s="36"/>
      <c r="MYJ37" s="36"/>
      <c r="MYM37" s="36"/>
      <c r="MYN37" s="36"/>
      <c r="MYQ37" s="36"/>
      <c r="MYR37" s="36"/>
      <c r="MYU37" s="36"/>
      <c r="MYV37" s="36"/>
      <c r="MYY37" s="36"/>
      <c r="MYZ37" s="36"/>
      <c r="MZC37" s="36"/>
      <c r="MZD37" s="36"/>
      <c r="MZG37" s="36"/>
      <c r="MZH37" s="36"/>
      <c r="MZK37" s="36"/>
      <c r="MZL37" s="36"/>
      <c r="MZO37" s="36"/>
      <c r="MZP37" s="36"/>
      <c r="MZS37" s="36"/>
      <c r="MZT37" s="36"/>
      <c r="MZW37" s="36"/>
      <c r="MZX37" s="36"/>
      <c r="NAA37" s="36"/>
      <c r="NAB37" s="36"/>
      <c r="NAE37" s="36"/>
      <c r="NAF37" s="36"/>
      <c r="NAI37" s="36"/>
      <c r="NAJ37" s="36"/>
      <c r="NAM37" s="36"/>
      <c r="NAN37" s="36"/>
      <c r="NAQ37" s="36"/>
      <c r="NAR37" s="36"/>
      <c r="NAU37" s="36"/>
      <c r="NAV37" s="36"/>
      <c r="NAY37" s="36"/>
      <c r="NAZ37" s="36"/>
      <c r="NBC37" s="36"/>
      <c r="NBD37" s="36"/>
      <c r="NBG37" s="36"/>
      <c r="NBH37" s="36"/>
      <c r="NBK37" s="36"/>
      <c r="NBL37" s="36"/>
      <c r="NBO37" s="36"/>
      <c r="NBP37" s="36"/>
      <c r="NBS37" s="36"/>
      <c r="NBT37" s="36"/>
      <c r="NBW37" s="36"/>
      <c r="NBX37" s="36"/>
      <c r="NCA37" s="36"/>
      <c r="NCB37" s="36"/>
      <c r="NCE37" s="36"/>
      <c r="NCF37" s="36"/>
      <c r="NCI37" s="36"/>
      <c r="NCJ37" s="36"/>
      <c r="NCM37" s="36"/>
      <c r="NCN37" s="36"/>
      <c r="NCQ37" s="36"/>
      <c r="NCR37" s="36"/>
      <c r="NCU37" s="36"/>
      <c r="NCV37" s="36"/>
      <c r="NCY37" s="36"/>
      <c r="NCZ37" s="36"/>
      <c r="NDC37" s="36"/>
      <c r="NDD37" s="36"/>
      <c r="NDG37" s="36"/>
      <c r="NDH37" s="36"/>
      <c r="NDK37" s="36"/>
      <c r="NDL37" s="36"/>
      <c r="NDO37" s="36"/>
      <c r="NDP37" s="36"/>
      <c r="NDS37" s="36"/>
      <c r="NDT37" s="36"/>
      <c r="NDW37" s="36"/>
      <c r="NDX37" s="36"/>
      <c r="NEA37" s="36"/>
      <c r="NEB37" s="36"/>
      <c r="NEE37" s="36"/>
      <c r="NEF37" s="36"/>
      <c r="NEI37" s="36"/>
      <c r="NEJ37" s="36"/>
      <c r="NEM37" s="36"/>
      <c r="NEN37" s="36"/>
      <c r="NEQ37" s="36"/>
      <c r="NER37" s="36"/>
      <c r="NEU37" s="36"/>
      <c r="NEV37" s="36"/>
      <c r="NEY37" s="36"/>
      <c r="NEZ37" s="36"/>
      <c r="NFC37" s="36"/>
      <c r="NFD37" s="36"/>
      <c r="NFG37" s="36"/>
      <c r="NFH37" s="36"/>
      <c r="NFK37" s="36"/>
      <c r="NFL37" s="36"/>
      <c r="NFO37" s="36"/>
      <c r="NFP37" s="36"/>
      <c r="NFS37" s="36"/>
      <c r="NFT37" s="36"/>
      <c r="NFW37" s="36"/>
      <c r="NFX37" s="36"/>
      <c r="NGA37" s="36"/>
      <c r="NGB37" s="36"/>
      <c r="NGE37" s="36"/>
      <c r="NGF37" s="36"/>
      <c r="NGI37" s="36"/>
      <c r="NGJ37" s="36"/>
      <c r="NGM37" s="36"/>
      <c r="NGN37" s="36"/>
      <c r="NGQ37" s="36"/>
      <c r="NGR37" s="36"/>
      <c r="NGU37" s="36"/>
      <c r="NGV37" s="36"/>
      <c r="NGY37" s="36"/>
      <c r="NGZ37" s="36"/>
      <c r="NHC37" s="36"/>
      <c r="NHD37" s="36"/>
      <c r="NHG37" s="36"/>
      <c r="NHH37" s="36"/>
      <c r="NHK37" s="36"/>
      <c r="NHL37" s="36"/>
      <c r="NHO37" s="36"/>
      <c r="NHP37" s="36"/>
      <c r="NHS37" s="36"/>
      <c r="NHT37" s="36"/>
      <c r="NHW37" s="36"/>
      <c r="NHX37" s="36"/>
      <c r="NIA37" s="36"/>
      <c r="NIB37" s="36"/>
      <c r="NIE37" s="36"/>
      <c r="NIF37" s="36"/>
      <c r="NII37" s="36"/>
      <c r="NIJ37" s="36"/>
      <c r="NIM37" s="36"/>
      <c r="NIN37" s="36"/>
      <c r="NIQ37" s="36"/>
      <c r="NIR37" s="36"/>
      <c r="NIU37" s="36"/>
      <c r="NIV37" s="36"/>
      <c r="NIY37" s="36"/>
      <c r="NIZ37" s="36"/>
      <c r="NJC37" s="36"/>
      <c r="NJD37" s="36"/>
      <c r="NJG37" s="36"/>
      <c r="NJH37" s="36"/>
      <c r="NJK37" s="36"/>
      <c r="NJL37" s="36"/>
      <c r="NJO37" s="36"/>
      <c r="NJP37" s="36"/>
      <c r="NJS37" s="36"/>
      <c r="NJT37" s="36"/>
      <c r="NJW37" s="36"/>
      <c r="NJX37" s="36"/>
      <c r="NKA37" s="36"/>
      <c r="NKB37" s="36"/>
      <c r="NKE37" s="36"/>
      <c r="NKF37" s="36"/>
      <c r="NKI37" s="36"/>
      <c r="NKJ37" s="36"/>
      <c r="NKM37" s="36"/>
      <c r="NKN37" s="36"/>
      <c r="NKQ37" s="36"/>
      <c r="NKR37" s="36"/>
      <c r="NKU37" s="36"/>
      <c r="NKV37" s="36"/>
      <c r="NKY37" s="36"/>
      <c r="NKZ37" s="36"/>
      <c r="NLC37" s="36"/>
      <c r="NLD37" s="36"/>
      <c r="NLG37" s="36"/>
      <c r="NLH37" s="36"/>
      <c r="NLK37" s="36"/>
      <c r="NLL37" s="36"/>
      <c r="NLO37" s="36"/>
      <c r="NLP37" s="36"/>
      <c r="NLS37" s="36"/>
      <c r="NLT37" s="36"/>
      <c r="NLW37" s="36"/>
      <c r="NLX37" s="36"/>
      <c r="NMA37" s="36"/>
      <c r="NMB37" s="36"/>
      <c r="NME37" s="36"/>
      <c r="NMF37" s="36"/>
      <c r="NMI37" s="36"/>
      <c r="NMJ37" s="36"/>
      <c r="NMM37" s="36"/>
      <c r="NMN37" s="36"/>
      <c r="NMQ37" s="36"/>
      <c r="NMR37" s="36"/>
      <c r="NMU37" s="36"/>
      <c r="NMV37" s="36"/>
      <c r="NMY37" s="36"/>
      <c r="NMZ37" s="36"/>
      <c r="NNC37" s="36"/>
      <c r="NND37" s="36"/>
      <c r="NNG37" s="36"/>
      <c r="NNH37" s="36"/>
      <c r="NNK37" s="36"/>
      <c r="NNL37" s="36"/>
      <c r="NNO37" s="36"/>
      <c r="NNP37" s="36"/>
      <c r="NNS37" s="36"/>
      <c r="NNT37" s="36"/>
      <c r="NNW37" s="36"/>
      <c r="NNX37" s="36"/>
      <c r="NOA37" s="36"/>
      <c r="NOB37" s="36"/>
      <c r="NOE37" s="36"/>
      <c r="NOF37" s="36"/>
      <c r="NOI37" s="36"/>
      <c r="NOJ37" s="36"/>
      <c r="NOM37" s="36"/>
      <c r="NON37" s="36"/>
      <c r="NOQ37" s="36"/>
      <c r="NOR37" s="36"/>
      <c r="NOU37" s="36"/>
      <c r="NOV37" s="36"/>
      <c r="NOY37" s="36"/>
      <c r="NOZ37" s="36"/>
      <c r="NPC37" s="36"/>
      <c r="NPD37" s="36"/>
      <c r="NPG37" s="36"/>
      <c r="NPH37" s="36"/>
      <c r="NPK37" s="36"/>
      <c r="NPL37" s="36"/>
      <c r="NPO37" s="36"/>
      <c r="NPP37" s="36"/>
      <c r="NPS37" s="36"/>
      <c r="NPT37" s="36"/>
      <c r="NPW37" s="36"/>
      <c r="NPX37" s="36"/>
      <c r="NQA37" s="36"/>
      <c r="NQB37" s="36"/>
      <c r="NQE37" s="36"/>
      <c r="NQF37" s="36"/>
      <c r="NQI37" s="36"/>
      <c r="NQJ37" s="36"/>
      <c r="NQM37" s="36"/>
      <c r="NQN37" s="36"/>
      <c r="NQQ37" s="36"/>
      <c r="NQR37" s="36"/>
      <c r="NQU37" s="36"/>
      <c r="NQV37" s="36"/>
      <c r="NQY37" s="36"/>
      <c r="NQZ37" s="36"/>
      <c r="NRC37" s="36"/>
      <c r="NRD37" s="36"/>
      <c r="NRG37" s="36"/>
      <c r="NRH37" s="36"/>
      <c r="NRK37" s="36"/>
      <c r="NRL37" s="36"/>
      <c r="NRO37" s="36"/>
      <c r="NRP37" s="36"/>
      <c r="NRS37" s="36"/>
      <c r="NRT37" s="36"/>
      <c r="NRW37" s="36"/>
      <c r="NRX37" s="36"/>
      <c r="NSA37" s="36"/>
      <c r="NSB37" s="36"/>
      <c r="NSE37" s="36"/>
      <c r="NSF37" s="36"/>
      <c r="NSI37" s="36"/>
      <c r="NSJ37" s="36"/>
      <c r="NSM37" s="36"/>
      <c r="NSN37" s="36"/>
      <c r="NSQ37" s="36"/>
      <c r="NSR37" s="36"/>
      <c r="NSU37" s="36"/>
      <c r="NSV37" s="36"/>
      <c r="NSY37" s="36"/>
      <c r="NSZ37" s="36"/>
      <c r="NTC37" s="36"/>
      <c r="NTD37" s="36"/>
      <c r="NTG37" s="36"/>
      <c r="NTH37" s="36"/>
      <c r="NTK37" s="36"/>
      <c r="NTL37" s="36"/>
      <c r="NTO37" s="36"/>
      <c r="NTP37" s="36"/>
      <c r="NTS37" s="36"/>
      <c r="NTT37" s="36"/>
      <c r="NTW37" s="36"/>
      <c r="NTX37" s="36"/>
      <c r="NUA37" s="36"/>
      <c r="NUB37" s="36"/>
      <c r="NUE37" s="36"/>
      <c r="NUF37" s="36"/>
      <c r="NUI37" s="36"/>
      <c r="NUJ37" s="36"/>
      <c r="NUM37" s="36"/>
      <c r="NUN37" s="36"/>
      <c r="NUQ37" s="36"/>
      <c r="NUR37" s="36"/>
      <c r="NUU37" s="36"/>
      <c r="NUV37" s="36"/>
      <c r="NUY37" s="36"/>
      <c r="NUZ37" s="36"/>
      <c r="NVC37" s="36"/>
      <c r="NVD37" s="36"/>
      <c r="NVG37" s="36"/>
      <c r="NVH37" s="36"/>
      <c r="NVK37" s="36"/>
      <c r="NVL37" s="36"/>
      <c r="NVO37" s="36"/>
      <c r="NVP37" s="36"/>
      <c r="NVS37" s="36"/>
      <c r="NVT37" s="36"/>
      <c r="NVW37" s="36"/>
      <c r="NVX37" s="36"/>
      <c r="NWA37" s="36"/>
      <c r="NWB37" s="36"/>
      <c r="NWE37" s="36"/>
      <c r="NWF37" s="36"/>
      <c r="NWI37" s="36"/>
      <c r="NWJ37" s="36"/>
      <c r="NWM37" s="36"/>
      <c r="NWN37" s="36"/>
      <c r="NWQ37" s="36"/>
      <c r="NWR37" s="36"/>
      <c r="NWU37" s="36"/>
      <c r="NWV37" s="36"/>
      <c r="NWY37" s="36"/>
      <c r="NWZ37" s="36"/>
      <c r="NXC37" s="36"/>
      <c r="NXD37" s="36"/>
      <c r="NXG37" s="36"/>
      <c r="NXH37" s="36"/>
      <c r="NXK37" s="36"/>
      <c r="NXL37" s="36"/>
      <c r="NXO37" s="36"/>
      <c r="NXP37" s="36"/>
      <c r="NXS37" s="36"/>
      <c r="NXT37" s="36"/>
      <c r="NXW37" s="36"/>
      <c r="NXX37" s="36"/>
      <c r="NYA37" s="36"/>
      <c r="NYB37" s="36"/>
      <c r="NYE37" s="36"/>
      <c r="NYF37" s="36"/>
      <c r="NYI37" s="36"/>
      <c r="NYJ37" s="36"/>
      <c r="NYM37" s="36"/>
      <c r="NYN37" s="36"/>
      <c r="NYQ37" s="36"/>
      <c r="NYR37" s="36"/>
      <c r="NYU37" s="36"/>
      <c r="NYV37" s="36"/>
      <c r="NYY37" s="36"/>
      <c r="NYZ37" s="36"/>
      <c r="NZC37" s="36"/>
      <c r="NZD37" s="36"/>
      <c r="NZG37" s="36"/>
      <c r="NZH37" s="36"/>
      <c r="NZK37" s="36"/>
      <c r="NZL37" s="36"/>
      <c r="NZO37" s="36"/>
      <c r="NZP37" s="36"/>
      <c r="NZS37" s="36"/>
      <c r="NZT37" s="36"/>
      <c r="NZW37" s="36"/>
      <c r="NZX37" s="36"/>
      <c r="OAA37" s="36"/>
      <c r="OAB37" s="36"/>
      <c r="OAE37" s="36"/>
      <c r="OAF37" s="36"/>
      <c r="OAI37" s="36"/>
      <c r="OAJ37" s="36"/>
      <c r="OAM37" s="36"/>
      <c r="OAN37" s="36"/>
      <c r="OAQ37" s="36"/>
      <c r="OAR37" s="36"/>
      <c r="OAU37" s="36"/>
      <c r="OAV37" s="36"/>
      <c r="OAY37" s="36"/>
      <c r="OAZ37" s="36"/>
      <c r="OBC37" s="36"/>
      <c r="OBD37" s="36"/>
      <c r="OBG37" s="36"/>
      <c r="OBH37" s="36"/>
      <c r="OBK37" s="36"/>
      <c r="OBL37" s="36"/>
      <c r="OBO37" s="36"/>
      <c r="OBP37" s="36"/>
      <c r="OBS37" s="36"/>
      <c r="OBT37" s="36"/>
      <c r="OBW37" s="36"/>
      <c r="OBX37" s="36"/>
      <c r="OCA37" s="36"/>
      <c r="OCB37" s="36"/>
      <c r="OCE37" s="36"/>
      <c r="OCF37" s="36"/>
      <c r="OCI37" s="36"/>
      <c r="OCJ37" s="36"/>
      <c r="OCM37" s="36"/>
      <c r="OCN37" s="36"/>
      <c r="OCQ37" s="36"/>
      <c r="OCR37" s="36"/>
      <c r="OCU37" s="36"/>
      <c r="OCV37" s="36"/>
      <c r="OCY37" s="36"/>
      <c r="OCZ37" s="36"/>
      <c r="ODC37" s="36"/>
      <c r="ODD37" s="36"/>
      <c r="ODG37" s="36"/>
      <c r="ODH37" s="36"/>
      <c r="ODK37" s="36"/>
      <c r="ODL37" s="36"/>
      <c r="ODO37" s="36"/>
      <c r="ODP37" s="36"/>
      <c r="ODS37" s="36"/>
      <c r="ODT37" s="36"/>
      <c r="ODW37" s="36"/>
      <c r="ODX37" s="36"/>
      <c r="OEA37" s="36"/>
      <c r="OEB37" s="36"/>
      <c r="OEE37" s="36"/>
      <c r="OEF37" s="36"/>
      <c r="OEI37" s="36"/>
      <c r="OEJ37" s="36"/>
      <c r="OEM37" s="36"/>
      <c r="OEN37" s="36"/>
      <c r="OEQ37" s="36"/>
      <c r="OER37" s="36"/>
      <c r="OEU37" s="36"/>
      <c r="OEV37" s="36"/>
      <c r="OEY37" s="36"/>
      <c r="OEZ37" s="36"/>
      <c r="OFC37" s="36"/>
      <c r="OFD37" s="36"/>
      <c r="OFG37" s="36"/>
      <c r="OFH37" s="36"/>
      <c r="OFK37" s="36"/>
      <c r="OFL37" s="36"/>
      <c r="OFO37" s="36"/>
      <c r="OFP37" s="36"/>
      <c r="OFS37" s="36"/>
      <c r="OFT37" s="36"/>
      <c r="OFW37" s="36"/>
      <c r="OFX37" s="36"/>
      <c r="OGA37" s="36"/>
      <c r="OGB37" s="36"/>
      <c r="OGE37" s="36"/>
      <c r="OGF37" s="36"/>
      <c r="OGI37" s="36"/>
      <c r="OGJ37" s="36"/>
      <c r="OGM37" s="36"/>
      <c r="OGN37" s="36"/>
      <c r="OGQ37" s="36"/>
      <c r="OGR37" s="36"/>
      <c r="OGU37" s="36"/>
      <c r="OGV37" s="36"/>
      <c r="OGY37" s="36"/>
      <c r="OGZ37" s="36"/>
      <c r="OHC37" s="36"/>
      <c r="OHD37" s="36"/>
      <c r="OHG37" s="36"/>
      <c r="OHH37" s="36"/>
      <c r="OHK37" s="36"/>
      <c r="OHL37" s="36"/>
      <c r="OHO37" s="36"/>
      <c r="OHP37" s="36"/>
      <c r="OHS37" s="36"/>
      <c r="OHT37" s="36"/>
      <c r="OHW37" s="36"/>
      <c r="OHX37" s="36"/>
      <c r="OIA37" s="36"/>
      <c r="OIB37" s="36"/>
      <c r="OIE37" s="36"/>
      <c r="OIF37" s="36"/>
      <c r="OII37" s="36"/>
      <c r="OIJ37" s="36"/>
      <c r="OIM37" s="36"/>
      <c r="OIN37" s="36"/>
      <c r="OIQ37" s="36"/>
      <c r="OIR37" s="36"/>
      <c r="OIU37" s="36"/>
      <c r="OIV37" s="36"/>
      <c r="OIY37" s="36"/>
      <c r="OIZ37" s="36"/>
      <c r="OJC37" s="36"/>
      <c r="OJD37" s="36"/>
      <c r="OJG37" s="36"/>
      <c r="OJH37" s="36"/>
      <c r="OJK37" s="36"/>
      <c r="OJL37" s="36"/>
      <c r="OJO37" s="36"/>
      <c r="OJP37" s="36"/>
      <c r="OJS37" s="36"/>
      <c r="OJT37" s="36"/>
      <c r="OJW37" s="36"/>
      <c r="OJX37" s="36"/>
      <c r="OKA37" s="36"/>
      <c r="OKB37" s="36"/>
      <c r="OKE37" s="36"/>
      <c r="OKF37" s="36"/>
      <c r="OKI37" s="36"/>
      <c r="OKJ37" s="36"/>
      <c r="OKM37" s="36"/>
      <c r="OKN37" s="36"/>
      <c r="OKQ37" s="36"/>
      <c r="OKR37" s="36"/>
      <c r="OKU37" s="36"/>
      <c r="OKV37" s="36"/>
      <c r="OKY37" s="36"/>
      <c r="OKZ37" s="36"/>
      <c r="OLC37" s="36"/>
      <c r="OLD37" s="36"/>
      <c r="OLG37" s="36"/>
      <c r="OLH37" s="36"/>
      <c r="OLK37" s="36"/>
      <c r="OLL37" s="36"/>
      <c r="OLO37" s="36"/>
      <c r="OLP37" s="36"/>
      <c r="OLS37" s="36"/>
      <c r="OLT37" s="36"/>
      <c r="OLW37" s="36"/>
      <c r="OLX37" s="36"/>
      <c r="OMA37" s="36"/>
      <c r="OMB37" s="36"/>
      <c r="OME37" s="36"/>
      <c r="OMF37" s="36"/>
      <c r="OMI37" s="36"/>
      <c r="OMJ37" s="36"/>
      <c r="OMM37" s="36"/>
      <c r="OMN37" s="36"/>
      <c r="OMQ37" s="36"/>
      <c r="OMR37" s="36"/>
      <c r="OMU37" s="36"/>
      <c r="OMV37" s="36"/>
      <c r="OMY37" s="36"/>
      <c r="OMZ37" s="36"/>
      <c r="ONC37" s="36"/>
      <c r="OND37" s="36"/>
      <c r="ONG37" s="36"/>
      <c r="ONH37" s="36"/>
      <c r="ONK37" s="36"/>
      <c r="ONL37" s="36"/>
      <c r="ONO37" s="36"/>
      <c r="ONP37" s="36"/>
      <c r="ONS37" s="36"/>
      <c r="ONT37" s="36"/>
      <c r="ONW37" s="36"/>
      <c r="ONX37" s="36"/>
      <c r="OOA37" s="36"/>
      <c r="OOB37" s="36"/>
      <c r="OOE37" s="36"/>
      <c r="OOF37" s="36"/>
      <c r="OOI37" s="36"/>
      <c r="OOJ37" s="36"/>
      <c r="OOM37" s="36"/>
      <c r="OON37" s="36"/>
      <c r="OOQ37" s="36"/>
      <c r="OOR37" s="36"/>
      <c r="OOU37" s="36"/>
      <c r="OOV37" s="36"/>
      <c r="OOY37" s="36"/>
      <c r="OOZ37" s="36"/>
      <c r="OPC37" s="36"/>
      <c r="OPD37" s="36"/>
      <c r="OPG37" s="36"/>
      <c r="OPH37" s="36"/>
      <c r="OPK37" s="36"/>
      <c r="OPL37" s="36"/>
      <c r="OPO37" s="36"/>
      <c r="OPP37" s="36"/>
      <c r="OPS37" s="36"/>
      <c r="OPT37" s="36"/>
      <c r="OPW37" s="36"/>
      <c r="OPX37" s="36"/>
      <c r="OQA37" s="36"/>
      <c r="OQB37" s="36"/>
      <c r="OQE37" s="36"/>
      <c r="OQF37" s="36"/>
      <c r="OQI37" s="36"/>
      <c r="OQJ37" s="36"/>
      <c r="OQM37" s="36"/>
      <c r="OQN37" s="36"/>
      <c r="OQQ37" s="36"/>
      <c r="OQR37" s="36"/>
      <c r="OQU37" s="36"/>
      <c r="OQV37" s="36"/>
      <c r="OQY37" s="36"/>
      <c r="OQZ37" s="36"/>
      <c r="ORC37" s="36"/>
      <c r="ORD37" s="36"/>
      <c r="ORG37" s="36"/>
      <c r="ORH37" s="36"/>
      <c r="ORK37" s="36"/>
      <c r="ORL37" s="36"/>
      <c r="ORO37" s="36"/>
      <c r="ORP37" s="36"/>
      <c r="ORS37" s="36"/>
      <c r="ORT37" s="36"/>
      <c r="ORW37" s="36"/>
      <c r="ORX37" s="36"/>
      <c r="OSA37" s="36"/>
      <c r="OSB37" s="36"/>
      <c r="OSE37" s="36"/>
      <c r="OSF37" s="36"/>
      <c r="OSI37" s="36"/>
      <c r="OSJ37" s="36"/>
      <c r="OSM37" s="36"/>
      <c r="OSN37" s="36"/>
      <c r="OSQ37" s="36"/>
      <c r="OSR37" s="36"/>
      <c r="OSU37" s="36"/>
      <c r="OSV37" s="36"/>
      <c r="OSY37" s="36"/>
      <c r="OSZ37" s="36"/>
      <c r="OTC37" s="36"/>
      <c r="OTD37" s="36"/>
      <c r="OTG37" s="36"/>
      <c r="OTH37" s="36"/>
      <c r="OTK37" s="36"/>
      <c r="OTL37" s="36"/>
      <c r="OTO37" s="36"/>
      <c r="OTP37" s="36"/>
      <c r="OTS37" s="36"/>
      <c r="OTT37" s="36"/>
      <c r="OTW37" s="36"/>
      <c r="OTX37" s="36"/>
      <c r="OUA37" s="36"/>
      <c r="OUB37" s="36"/>
      <c r="OUE37" s="36"/>
      <c r="OUF37" s="36"/>
      <c r="OUI37" s="36"/>
      <c r="OUJ37" s="36"/>
      <c r="OUM37" s="36"/>
      <c r="OUN37" s="36"/>
      <c r="OUQ37" s="36"/>
      <c r="OUR37" s="36"/>
      <c r="OUU37" s="36"/>
      <c r="OUV37" s="36"/>
      <c r="OUY37" s="36"/>
      <c r="OUZ37" s="36"/>
      <c r="OVC37" s="36"/>
      <c r="OVD37" s="36"/>
      <c r="OVG37" s="36"/>
      <c r="OVH37" s="36"/>
      <c r="OVK37" s="36"/>
      <c r="OVL37" s="36"/>
      <c r="OVO37" s="36"/>
      <c r="OVP37" s="36"/>
      <c r="OVS37" s="36"/>
      <c r="OVT37" s="36"/>
      <c r="OVW37" s="36"/>
      <c r="OVX37" s="36"/>
      <c r="OWA37" s="36"/>
      <c r="OWB37" s="36"/>
      <c r="OWE37" s="36"/>
      <c r="OWF37" s="36"/>
      <c r="OWI37" s="36"/>
      <c r="OWJ37" s="36"/>
      <c r="OWM37" s="36"/>
      <c r="OWN37" s="36"/>
      <c r="OWQ37" s="36"/>
      <c r="OWR37" s="36"/>
      <c r="OWU37" s="36"/>
      <c r="OWV37" s="36"/>
      <c r="OWY37" s="36"/>
      <c r="OWZ37" s="36"/>
      <c r="OXC37" s="36"/>
      <c r="OXD37" s="36"/>
      <c r="OXG37" s="36"/>
      <c r="OXH37" s="36"/>
      <c r="OXK37" s="36"/>
      <c r="OXL37" s="36"/>
      <c r="OXO37" s="36"/>
      <c r="OXP37" s="36"/>
      <c r="OXS37" s="36"/>
      <c r="OXT37" s="36"/>
      <c r="OXW37" s="36"/>
      <c r="OXX37" s="36"/>
      <c r="OYA37" s="36"/>
      <c r="OYB37" s="36"/>
      <c r="OYE37" s="36"/>
      <c r="OYF37" s="36"/>
      <c r="OYI37" s="36"/>
      <c r="OYJ37" s="36"/>
      <c r="OYM37" s="36"/>
      <c r="OYN37" s="36"/>
      <c r="OYQ37" s="36"/>
      <c r="OYR37" s="36"/>
      <c r="OYU37" s="36"/>
      <c r="OYV37" s="36"/>
      <c r="OYY37" s="36"/>
      <c r="OYZ37" s="36"/>
      <c r="OZC37" s="36"/>
      <c r="OZD37" s="36"/>
      <c r="OZG37" s="36"/>
      <c r="OZH37" s="36"/>
      <c r="OZK37" s="36"/>
      <c r="OZL37" s="36"/>
      <c r="OZO37" s="36"/>
      <c r="OZP37" s="36"/>
      <c r="OZS37" s="36"/>
      <c r="OZT37" s="36"/>
      <c r="OZW37" s="36"/>
      <c r="OZX37" s="36"/>
      <c r="PAA37" s="36"/>
      <c r="PAB37" s="36"/>
      <c r="PAE37" s="36"/>
      <c r="PAF37" s="36"/>
      <c r="PAI37" s="36"/>
      <c r="PAJ37" s="36"/>
      <c r="PAM37" s="36"/>
      <c r="PAN37" s="36"/>
      <c r="PAQ37" s="36"/>
      <c r="PAR37" s="36"/>
      <c r="PAU37" s="36"/>
      <c r="PAV37" s="36"/>
      <c r="PAY37" s="36"/>
      <c r="PAZ37" s="36"/>
      <c r="PBC37" s="36"/>
      <c r="PBD37" s="36"/>
      <c r="PBG37" s="36"/>
      <c r="PBH37" s="36"/>
      <c r="PBK37" s="36"/>
      <c r="PBL37" s="36"/>
      <c r="PBO37" s="36"/>
      <c r="PBP37" s="36"/>
      <c r="PBS37" s="36"/>
      <c r="PBT37" s="36"/>
      <c r="PBW37" s="36"/>
      <c r="PBX37" s="36"/>
      <c r="PCA37" s="36"/>
      <c r="PCB37" s="36"/>
      <c r="PCE37" s="36"/>
      <c r="PCF37" s="36"/>
      <c r="PCI37" s="36"/>
      <c r="PCJ37" s="36"/>
      <c r="PCM37" s="36"/>
      <c r="PCN37" s="36"/>
      <c r="PCQ37" s="36"/>
      <c r="PCR37" s="36"/>
      <c r="PCU37" s="36"/>
      <c r="PCV37" s="36"/>
      <c r="PCY37" s="36"/>
      <c r="PCZ37" s="36"/>
      <c r="PDC37" s="36"/>
      <c r="PDD37" s="36"/>
      <c r="PDG37" s="36"/>
      <c r="PDH37" s="36"/>
      <c r="PDK37" s="36"/>
      <c r="PDL37" s="36"/>
      <c r="PDO37" s="36"/>
      <c r="PDP37" s="36"/>
      <c r="PDS37" s="36"/>
      <c r="PDT37" s="36"/>
      <c r="PDW37" s="36"/>
      <c r="PDX37" s="36"/>
      <c r="PEA37" s="36"/>
      <c r="PEB37" s="36"/>
      <c r="PEE37" s="36"/>
      <c r="PEF37" s="36"/>
      <c r="PEI37" s="36"/>
      <c r="PEJ37" s="36"/>
      <c r="PEM37" s="36"/>
      <c r="PEN37" s="36"/>
      <c r="PEQ37" s="36"/>
      <c r="PER37" s="36"/>
      <c r="PEU37" s="36"/>
      <c r="PEV37" s="36"/>
      <c r="PEY37" s="36"/>
      <c r="PEZ37" s="36"/>
      <c r="PFC37" s="36"/>
      <c r="PFD37" s="36"/>
      <c r="PFG37" s="36"/>
      <c r="PFH37" s="36"/>
      <c r="PFK37" s="36"/>
      <c r="PFL37" s="36"/>
      <c r="PFO37" s="36"/>
      <c r="PFP37" s="36"/>
      <c r="PFS37" s="36"/>
      <c r="PFT37" s="36"/>
      <c r="PFW37" s="36"/>
      <c r="PFX37" s="36"/>
      <c r="PGA37" s="36"/>
      <c r="PGB37" s="36"/>
      <c r="PGE37" s="36"/>
      <c r="PGF37" s="36"/>
      <c r="PGI37" s="36"/>
      <c r="PGJ37" s="36"/>
      <c r="PGM37" s="36"/>
      <c r="PGN37" s="36"/>
      <c r="PGQ37" s="36"/>
      <c r="PGR37" s="36"/>
      <c r="PGU37" s="36"/>
      <c r="PGV37" s="36"/>
      <c r="PGY37" s="36"/>
      <c r="PGZ37" s="36"/>
      <c r="PHC37" s="36"/>
      <c r="PHD37" s="36"/>
      <c r="PHG37" s="36"/>
      <c r="PHH37" s="36"/>
      <c r="PHK37" s="36"/>
      <c r="PHL37" s="36"/>
      <c r="PHO37" s="36"/>
      <c r="PHP37" s="36"/>
      <c r="PHS37" s="36"/>
      <c r="PHT37" s="36"/>
      <c r="PHW37" s="36"/>
      <c r="PHX37" s="36"/>
      <c r="PIA37" s="36"/>
      <c r="PIB37" s="36"/>
      <c r="PIE37" s="36"/>
      <c r="PIF37" s="36"/>
      <c r="PII37" s="36"/>
      <c r="PIJ37" s="36"/>
      <c r="PIM37" s="36"/>
      <c r="PIN37" s="36"/>
      <c r="PIQ37" s="36"/>
      <c r="PIR37" s="36"/>
      <c r="PIU37" s="36"/>
      <c r="PIV37" s="36"/>
      <c r="PIY37" s="36"/>
      <c r="PIZ37" s="36"/>
      <c r="PJC37" s="36"/>
      <c r="PJD37" s="36"/>
      <c r="PJG37" s="36"/>
      <c r="PJH37" s="36"/>
      <c r="PJK37" s="36"/>
      <c r="PJL37" s="36"/>
      <c r="PJO37" s="36"/>
      <c r="PJP37" s="36"/>
      <c r="PJS37" s="36"/>
      <c r="PJT37" s="36"/>
      <c r="PJW37" s="36"/>
      <c r="PJX37" s="36"/>
      <c r="PKA37" s="36"/>
      <c r="PKB37" s="36"/>
      <c r="PKE37" s="36"/>
      <c r="PKF37" s="36"/>
      <c r="PKI37" s="36"/>
      <c r="PKJ37" s="36"/>
      <c r="PKM37" s="36"/>
      <c r="PKN37" s="36"/>
      <c r="PKQ37" s="36"/>
      <c r="PKR37" s="36"/>
      <c r="PKU37" s="36"/>
      <c r="PKV37" s="36"/>
      <c r="PKY37" s="36"/>
      <c r="PKZ37" s="36"/>
      <c r="PLC37" s="36"/>
      <c r="PLD37" s="36"/>
      <c r="PLG37" s="36"/>
      <c r="PLH37" s="36"/>
      <c r="PLK37" s="36"/>
      <c r="PLL37" s="36"/>
      <c r="PLO37" s="36"/>
      <c r="PLP37" s="36"/>
      <c r="PLS37" s="36"/>
      <c r="PLT37" s="36"/>
      <c r="PLW37" s="36"/>
      <c r="PLX37" s="36"/>
      <c r="PMA37" s="36"/>
      <c r="PMB37" s="36"/>
      <c r="PME37" s="36"/>
      <c r="PMF37" s="36"/>
      <c r="PMI37" s="36"/>
      <c r="PMJ37" s="36"/>
      <c r="PMM37" s="36"/>
      <c r="PMN37" s="36"/>
      <c r="PMQ37" s="36"/>
      <c r="PMR37" s="36"/>
      <c r="PMU37" s="36"/>
      <c r="PMV37" s="36"/>
      <c r="PMY37" s="36"/>
      <c r="PMZ37" s="36"/>
      <c r="PNC37" s="36"/>
      <c r="PND37" s="36"/>
      <c r="PNG37" s="36"/>
      <c r="PNH37" s="36"/>
      <c r="PNK37" s="36"/>
      <c r="PNL37" s="36"/>
      <c r="PNO37" s="36"/>
      <c r="PNP37" s="36"/>
      <c r="PNS37" s="36"/>
      <c r="PNT37" s="36"/>
      <c r="PNW37" s="36"/>
      <c r="PNX37" s="36"/>
      <c r="POA37" s="36"/>
      <c r="POB37" s="36"/>
      <c r="POE37" s="36"/>
      <c r="POF37" s="36"/>
      <c r="POI37" s="36"/>
      <c r="POJ37" s="36"/>
      <c r="POM37" s="36"/>
      <c r="PON37" s="36"/>
      <c r="POQ37" s="36"/>
      <c r="POR37" s="36"/>
      <c r="POU37" s="36"/>
      <c r="POV37" s="36"/>
      <c r="POY37" s="36"/>
      <c r="POZ37" s="36"/>
      <c r="PPC37" s="36"/>
      <c r="PPD37" s="36"/>
      <c r="PPG37" s="36"/>
      <c r="PPH37" s="36"/>
      <c r="PPK37" s="36"/>
      <c r="PPL37" s="36"/>
      <c r="PPO37" s="36"/>
      <c r="PPP37" s="36"/>
      <c r="PPS37" s="36"/>
      <c r="PPT37" s="36"/>
      <c r="PPW37" s="36"/>
      <c r="PPX37" s="36"/>
      <c r="PQA37" s="36"/>
      <c r="PQB37" s="36"/>
      <c r="PQE37" s="36"/>
      <c r="PQF37" s="36"/>
      <c r="PQI37" s="36"/>
      <c r="PQJ37" s="36"/>
      <c r="PQM37" s="36"/>
      <c r="PQN37" s="36"/>
      <c r="PQQ37" s="36"/>
      <c r="PQR37" s="36"/>
      <c r="PQU37" s="36"/>
      <c r="PQV37" s="36"/>
      <c r="PQY37" s="36"/>
      <c r="PQZ37" s="36"/>
      <c r="PRC37" s="36"/>
      <c r="PRD37" s="36"/>
      <c r="PRG37" s="36"/>
      <c r="PRH37" s="36"/>
      <c r="PRK37" s="36"/>
      <c r="PRL37" s="36"/>
      <c r="PRO37" s="36"/>
      <c r="PRP37" s="36"/>
      <c r="PRS37" s="36"/>
      <c r="PRT37" s="36"/>
      <c r="PRW37" s="36"/>
      <c r="PRX37" s="36"/>
      <c r="PSA37" s="36"/>
      <c r="PSB37" s="36"/>
      <c r="PSE37" s="36"/>
      <c r="PSF37" s="36"/>
      <c r="PSI37" s="36"/>
      <c r="PSJ37" s="36"/>
      <c r="PSM37" s="36"/>
      <c r="PSN37" s="36"/>
      <c r="PSQ37" s="36"/>
      <c r="PSR37" s="36"/>
      <c r="PSU37" s="36"/>
      <c r="PSV37" s="36"/>
      <c r="PSY37" s="36"/>
      <c r="PSZ37" s="36"/>
      <c r="PTC37" s="36"/>
      <c r="PTD37" s="36"/>
      <c r="PTG37" s="36"/>
      <c r="PTH37" s="36"/>
      <c r="PTK37" s="36"/>
      <c r="PTL37" s="36"/>
      <c r="PTO37" s="36"/>
      <c r="PTP37" s="36"/>
      <c r="PTS37" s="36"/>
      <c r="PTT37" s="36"/>
      <c r="PTW37" s="36"/>
      <c r="PTX37" s="36"/>
      <c r="PUA37" s="36"/>
      <c r="PUB37" s="36"/>
      <c r="PUE37" s="36"/>
      <c r="PUF37" s="36"/>
      <c r="PUI37" s="36"/>
      <c r="PUJ37" s="36"/>
      <c r="PUM37" s="36"/>
      <c r="PUN37" s="36"/>
      <c r="PUQ37" s="36"/>
      <c r="PUR37" s="36"/>
      <c r="PUU37" s="36"/>
      <c r="PUV37" s="36"/>
      <c r="PUY37" s="36"/>
      <c r="PUZ37" s="36"/>
      <c r="PVC37" s="36"/>
      <c r="PVD37" s="36"/>
      <c r="PVG37" s="36"/>
      <c r="PVH37" s="36"/>
      <c r="PVK37" s="36"/>
      <c r="PVL37" s="36"/>
      <c r="PVO37" s="36"/>
      <c r="PVP37" s="36"/>
      <c r="PVS37" s="36"/>
      <c r="PVT37" s="36"/>
      <c r="PVW37" s="36"/>
      <c r="PVX37" s="36"/>
      <c r="PWA37" s="36"/>
      <c r="PWB37" s="36"/>
      <c r="PWE37" s="36"/>
      <c r="PWF37" s="36"/>
      <c r="PWI37" s="36"/>
      <c r="PWJ37" s="36"/>
      <c r="PWM37" s="36"/>
      <c r="PWN37" s="36"/>
      <c r="PWQ37" s="36"/>
      <c r="PWR37" s="36"/>
      <c r="PWU37" s="36"/>
      <c r="PWV37" s="36"/>
      <c r="PWY37" s="36"/>
      <c r="PWZ37" s="36"/>
      <c r="PXC37" s="36"/>
      <c r="PXD37" s="36"/>
      <c r="PXG37" s="36"/>
      <c r="PXH37" s="36"/>
      <c r="PXK37" s="36"/>
      <c r="PXL37" s="36"/>
      <c r="PXO37" s="36"/>
      <c r="PXP37" s="36"/>
      <c r="PXS37" s="36"/>
      <c r="PXT37" s="36"/>
      <c r="PXW37" s="36"/>
      <c r="PXX37" s="36"/>
      <c r="PYA37" s="36"/>
      <c r="PYB37" s="36"/>
      <c r="PYE37" s="36"/>
      <c r="PYF37" s="36"/>
      <c r="PYI37" s="36"/>
      <c r="PYJ37" s="36"/>
      <c r="PYM37" s="36"/>
      <c r="PYN37" s="36"/>
      <c r="PYQ37" s="36"/>
      <c r="PYR37" s="36"/>
      <c r="PYU37" s="36"/>
      <c r="PYV37" s="36"/>
      <c r="PYY37" s="36"/>
      <c r="PYZ37" s="36"/>
      <c r="PZC37" s="36"/>
      <c r="PZD37" s="36"/>
      <c r="PZG37" s="36"/>
      <c r="PZH37" s="36"/>
      <c r="PZK37" s="36"/>
      <c r="PZL37" s="36"/>
      <c r="PZO37" s="36"/>
      <c r="PZP37" s="36"/>
      <c r="PZS37" s="36"/>
      <c r="PZT37" s="36"/>
      <c r="PZW37" s="36"/>
      <c r="PZX37" s="36"/>
      <c r="QAA37" s="36"/>
      <c r="QAB37" s="36"/>
      <c r="QAE37" s="36"/>
      <c r="QAF37" s="36"/>
      <c r="QAI37" s="36"/>
      <c r="QAJ37" s="36"/>
      <c r="QAM37" s="36"/>
      <c r="QAN37" s="36"/>
      <c r="QAQ37" s="36"/>
      <c r="QAR37" s="36"/>
      <c r="QAU37" s="36"/>
      <c r="QAV37" s="36"/>
      <c r="QAY37" s="36"/>
      <c r="QAZ37" s="36"/>
      <c r="QBC37" s="36"/>
      <c r="QBD37" s="36"/>
      <c r="QBG37" s="36"/>
      <c r="QBH37" s="36"/>
      <c r="QBK37" s="36"/>
      <c r="QBL37" s="36"/>
      <c r="QBO37" s="36"/>
      <c r="QBP37" s="36"/>
      <c r="QBS37" s="36"/>
      <c r="QBT37" s="36"/>
      <c r="QBW37" s="36"/>
      <c r="QBX37" s="36"/>
      <c r="QCA37" s="36"/>
      <c r="QCB37" s="36"/>
      <c r="QCE37" s="36"/>
      <c r="QCF37" s="36"/>
      <c r="QCI37" s="36"/>
      <c r="QCJ37" s="36"/>
      <c r="QCM37" s="36"/>
      <c r="QCN37" s="36"/>
      <c r="QCQ37" s="36"/>
      <c r="QCR37" s="36"/>
      <c r="QCU37" s="36"/>
      <c r="QCV37" s="36"/>
      <c r="QCY37" s="36"/>
      <c r="QCZ37" s="36"/>
      <c r="QDC37" s="36"/>
      <c r="QDD37" s="36"/>
      <c r="QDG37" s="36"/>
      <c r="QDH37" s="36"/>
      <c r="QDK37" s="36"/>
      <c r="QDL37" s="36"/>
      <c r="QDO37" s="36"/>
      <c r="QDP37" s="36"/>
      <c r="QDS37" s="36"/>
      <c r="QDT37" s="36"/>
      <c r="QDW37" s="36"/>
      <c r="QDX37" s="36"/>
      <c r="QEA37" s="36"/>
      <c r="QEB37" s="36"/>
      <c r="QEE37" s="36"/>
      <c r="QEF37" s="36"/>
      <c r="QEI37" s="36"/>
      <c r="QEJ37" s="36"/>
      <c r="QEM37" s="36"/>
      <c r="QEN37" s="36"/>
      <c r="QEQ37" s="36"/>
      <c r="QER37" s="36"/>
      <c r="QEU37" s="36"/>
      <c r="QEV37" s="36"/>
      <c r="QEY37" s="36"/>
      <c r="QEZ37" s="36"/>
      <c r="QFC37" s="36"/>
      <c r="QFD37" s="36"/>
      <c r="QFG37" s="36"/>
      <c r="QFH37" s="36"/>
      <c r="QFK37" s="36"/>
      <c r="QFL37" s="36"/>
      <c r="QFO37" s="36"/>
      <c r="QFP37" s="36"/>
      <c r="QFS37" s="36"/>
      <c r="QFT37" s="36"/>
      <c r="QFW37" s="36"/>
      <c r="QFX37" s="36"/>
      <c r="QGA37" s="36"/>
      <c r="QGB37" s="36"/>
      <c r="QGE37" s="36"/>
      <c r="QGF37" s="36"/>
      <c r="QGI37" s="36"/>
      <c r="QGJ37" s="36"/>
      <c r="QGM37" s="36"/>
      <c r="QGN37" s="36"/>
      <c r="QGQ37" s="36"/>
      <c r="QGR37" s="36"/>
      <c r="QGU37" s="36"/>
      <c r="QGV37" s="36"/>
      <c r="QGY37" s="36"/>
      <c r="QGZ37" s="36"/>
      <c r="QHC37" s="36"/>
      <c r="QHD37" s="36"/>
      <c r="QHG37" s="36"/>
      <c r="QHH37" s="36"/>
      <c r="QHK37" s="36"/>
      <c r="QHL37" s="36"/>
      <c r="QHO37" s="36"/>
      <c r="QHP37" s="36"/>
      <c r="QHS37" s="36"/>
      <c r="QHT37" s="36"/>
      <c r="QHW37" s="36"/>
      <c r="QHX37" s="36"/>
      <c r="QIA37" s="36"/>
      <c r="QIB37" s="36"/>
      <c r="QIE37" s="36"/>
      <c r="QIF37" s="36"/>
      <c r="QII37" s="36"/>
      <c r="QIJ37" s="36"/>
      <c r="QIM37" s="36"/>
      <c r="QIN37" s="36"/>
      <c r="QIQ37" s="36"/>
      <c r="QIR37" s="36"/>
      <c r="QIU37" s="36"/>
      <c r="QIV37" s="36"/>
      <c r="QIY37" s="36"/>
      <c r="QIZ37" s="36"/>
      <c r="QJC37" s="36"/>
      <c r="QJD37" s="36"/>
      <c r="QJG37" s="36"/>
      <c r="QJH37" s="36"/>
      <c r="QJK37" s="36"/>
      <c r="QJL37" s="36"/>
      <c r="QJO37" s="36"/>
      <c r="QJP37" s="36"/>
      <c r="QJS37" s="36"/>
      <c r="QJT37" s="36"/>
      <c r="QJW37" s="36"/>
      <c r="QJX37" s="36"/>
      <c r="QKA37" s="36"/>
      <c r="QKB37" s="36"/>
      <c r="QKE37" s="36"/>
      <c r="QKF37" s="36"/>
      <c r="QKI37" s="36"/>
      <c r="QKJ37" s="36"/>
      <c r="QKM37" s="36"/>
      <c r="QKN37" s="36"/>
      <c r="QKQ37" s="36"/>
      <c r="QKR37" s="36"/>
      <c r="QKU37" s="36"/>
      <c r="QKV37" s="36"/>
      <c r="QKY37" s="36"/>
      <c r="QKZ37" s="36"/>
      <c r="QLC37" s="36"/>
      <c r="QLD37" s="36"/>
      <c r="QLG37" s="36"/>
      <c r="QLH37" s="36"/>
      <c r="QLK37" s="36"/>
      <c r="QLL37" s="36"/>
      <c r="QLO37" s="36"/>
      <c r="QLP37" s="36"/>
      <c r="QLS37" s="36"/>
      <c r="QLT37" s="36"/>
      <c r="QLW37" s="36"/>
      <c r="QLX37" s="36"/>
      <c r="QMA37" s="36"/>
      <c r="QMB37" s="36"/>
      <c r="QME37" s="36"/>
      <c r="QMF37" s="36"/>
      <c r="QMI37" s="36"/>
      <c r="QMJ37" s="36"/>
      <c r="QMM37" s="36"/>
      <c r="QMN37" s="36"/>
      <c r="QMQ37" s="36"/>
      <c r="QMR37" s="36"/>
      <c r="QMU37" s="36"/>
      <c r="QMV37" s="36"/>
      <c r="QMY37" s="36"/>
      <c r="QMZ37" s="36"/>
      <c r="QNC37" s="36"/>
      <c r="QND37" s="36"/>
      <c r="QNG37" s="36"/>
      <c r="QNH37" s="36"/>
      <c r="QNK37" s="36"/>
      <c r="QNL37" s="36"/>
      <c r="QNO37" s="36"/>
      <c r="QNP37" s="36"/>
      <c r="QNS37" s="36"/>
      <c r="QNT37" s="36"/>
      <c r="QNW37" s="36"/>
      <c r="QNX37" s="36"/>
      <c r="QOA37" s="36"/>
      <c r="QOB37" s="36"/>
      <c r="QOE37" s="36"/>
      <c r="QOF37" s="36"/>
      <c r="QOI37" s="36"/>
      <c r="QOJ37" s="36"/>
      <c r="QOM37" s="36"/>
      <c r="QON37" s="36"/>
      <c r="QOQ37" s="36"/>
      <c r="QOR37" s="36"/>
      <c r="QOU37" s="36"/>
      <c r="QOV37" s="36"/>
      <c r="QOY37" s="36"/>
      <c r="QOZ37" s="36"/>
      <c r="QPC37" s="36"/>
      <c r="QPD37" s="36"/>
      <c r="QPG37" s="36"/>
      <c r="QPH37" s="36"/>
      <c r="QPK37" s="36"/>
      <c r="QPL37" s="36"/>
      <c r="QPO37" s="36"/>
      <c r="QPP37" s="36"/>
      <c r="QPS37" s="36"/>
      <c r="QPT37" s="36"/>
      <c r="QPW37" s="36"/>
      <c r="QPX37" s="36"/>
      <c r="QQA37" s="36"/>
      <c r="QQB37" s="36"/>
      <c r="QQE37" s="36"/>
      <c r="QQF37" s="36"/>
      <c r="QQI37" s="36"/>
      <c r="QQJ37" s="36"/>
      <c r="QQM37" s="36"/>
      <c r="QQN37" s="36"/>
      <c r="QQQ37" s="36"/>
      <c r="QQR37" s="36"/>
      <c r="QQU37" s="36"/>
      <c r="QQV37" s="36"/>
      <c r="QQY37" s="36"/>
      <c r="QQZ37" s="36"/>
      <c r="QRC37" s="36"/>
      <c r="QRD37" s="36"/>
      <c r="QRG37" s="36"/>
      <c r="QRH37" s="36"/>
      <c r="QRK37" s="36"/>
      <c r="QRL37" s="36"/>
      <c r="QRO37" s="36"/>
      <c r="QRP37" s="36"/>
      <c r="QRS37" s="36"/>
      <c r="QRT37" s="36"/>
      <c r="QRW37" s="36"/>
      <c r="QRX37" s="36"/>
      <c r="QSA37" s="36"/>
      <c r="QSB37" s="36"/>
      <c r="QSE37" s="36"/>
      <c r="QSF37" s="36"/>
      <c r="QSI37" s="36"/>
      <c r="QSJ37" s="36"/>
      <c r="QSM37" s="36"/>
      <c r="QSN37" s="36"/>
      <c r="QSQ37" s="36"/>
      <c r="QSR37" s="36"/>
      <c r="QSU37" s="36"/>
      <c r="QSV37" s="36"/>
      <c r="QSY37" s="36"/>
      <c r="QSZ37" s="36"/>
      <c r="QTC37" s="36"/>
      <c r="QTD37" s="36"/>
      <c r="QTG37" s="36"/>
      <c r="QTH37" s="36"/>
      <c r="QTK37" s="36"/>
      <c r="QTL37" s="36"/>
      <c r="QTO37" s="36"/>
      <c r="QTP37" s="36"/>
      <c r="QTS37" s="36"/>
      <c r="QTT37" s="36"/>
      <c r="QTW37" s="36"/>
      <c r="QTX37" s="36"/>
      <c r="QUA37" s="36"/>
      <c r="QUB37" s="36"/>
      <c r="QUE37" s="36"/>
      <c r="QUF37" s="36"/>
      <c r="QUI37" s="36"/>
      <c r="QUJ37" s="36"/>
      <c r="QUM37" s="36"/>
      <c r="QUN37" s="36"/>
      <c r="QUQ37" s="36"/>
      <c r="QUR37" s="36"/>
      <c r="QUU37" s="36"/>
      <c r="QUV37" s="36"/>
      <c r="QUY37" s="36"/>
      <c r="QUZ37" s="36"/>
      <c r="QVC37" s="36"/>
      <c r="QVD37" s="36"/>
      <c r="QVG37" s="36"/>
      <c r="QVH37" s="36"/>
      <c r="QVK37" s="36"/>
      <c r="QVL37" s="36"/>
      <c r="QVO37" s="36"/>
      <c r="QVP37" s="36"/>
      <c r="QVS37" s="36"/>
      <c r="QVT37" s="36"/>
      <c r="QVW37" s="36"/>
      <c r="QVX37" s="36"/>
      <c r="QWA37" s="36"/>
      <c r="QWB37" s="36"/>
      <c r="QWE37" s="36"/>
      <c r="QWF37" s="36"/>
      <c r="QWI37" s="36"/>
      <c r="QWJ37" s="36"/>
      <c r="QWM37" s="36"/>
      <c r="QWN37" s="36"/>
      <c r="QWQ37" s="36"/>
      <c r="QWR37" s="36"/>
      <c r="QWU37" s="36"/>
      <c r="QWV37" s="36"/>
      <c r="QWY37" s="36"/>
      <c r="QWZ37" s="36"/>
      <c r="QXC37" s="36"/>
      <c r="QXD37" s="36"/>
      <c r="QXG37" s="36"/>
      <c r="QXH37" s="36"/>
      <c r="QXK37" s="36"/>
      <c r="QXL37" s="36"/>
      <c r="QXO37" s="36"/>
      <c r="QXP37" s="36"/>
      <c r="QXS37" s="36"/>
      <c r="QXT37" s="36"/>
      <c r="QXW37" s="36"/>
      <c r="QXX37" s="36"/>
      <c r="QYA37" s="36"/>
      <c r="QYB37" s="36"/>
      <c r="QYE37" s="36"/>
      <c r="QYF37" s="36"/>
      <c r="QYI37" s="36"/>
      <c r="QYJ37" s="36"/>
      <c r="QYM37" s="36"/>
      <c r="QYN37" s="36"/>
      <c r="QYQ37" s="36"/>
      <c r="QYR37" s="36"/>
      <c r="QYU37" s="36"/>
      <c r="QYV37" s="36"/>
      <c r="QYY37" s="36"/>
      <c r="QYZ37" s="36"/>
      <c r="QZC37" s="36"/>
      <c r="QZD37" s="36"/>
      <c r="QZG37" s="36"/>
      <c r="QZH37" s="36"/>
      <c r="QZK37" s="36"/>
      <c r="QZL37" s="36"/>
      <c r="QZO37" s="36"/>
      <c r="QZP37" s="36"/>
      <c r="QZS37" s="36"/>
      <c r="QZT37" s="36"/>
      <c r="QZW37" s="36"/>
      <c r="QZX37" s="36"/>
      <c r="RAA37" s="36"/>
      <c r="RAB37" s="36"/>
      <c r="RAE37" s="36"/>
      <c r="RAF37" s="36"/>
      <c r="RAI37" s="36"/>
      <c r="RAJ37" s="36"/>
      <c r="RAM37" s="36"/>
      <c r="RAN37" s="36"/>
      <c r="RAQ37" s="36"/>
      <c r="RAR37" s="36"/>
      <c r="RAU37" s="36"/>
      <c r="RAV37" s="36"/>
      <c r="RAY37" s="36"/>
      <c r="RAZ37" s="36"/>
      <c r="RBC37" s="36"/>
      <c r="RBD37" s="36"/>
      <c r="RBG37" s="36"/>
      <c r="RBH37" s="36"/>
      <c r="RBK37" s="36"/>
      <c r="RBL37" s="36"/>
      <c r="RBO37" s="36"/>
      <c r="RBP37" s="36"/>
      <c r="RBS37" s="36"/>
      <c r="RBT37" s="36"/>
      <c r="RBW37" s="36"/>
      <c r="RBX37" s="36"/>
      <c r="RCA37" s="36"/>
      <c r="RCB37" s="36"/>
      <c r="RCE37" s="36"/>
      <c r="RCF37" s="36"/>
      <c r="RCI37" s="36"/>
      <c r="RCJ37" s="36"/>
      <c r="RCM37" s="36"/>
      <c r="RCN37" s="36"/>
      <c r="RCQ37" s="36"/>
      <c r="RCR37" s="36"/>
      <c r="RCU37" s="36"/>
      <c r="RCV37" s="36"/>
      <c r="RCY37" s="36"/>
      <c r="RCZ37" s="36"/>
      <c r="RDC37" s="36"/>
      <c r="RDD37" s="36"/>
      <c r="RDG37" s="36"/>
      <c r="RDH37" s="36"/>
      <c r="RDK37" s="36"/>
      <c r="RDL37" s="36"/>
      <c r="RDO37" s="36"/>
      <c r="RDP37" s="36"/>
      <c r="RDS37" s="36"/>
      <c r="RDT37" s="36"/>
      <c r="RDW37" s="36"/>
      <c r="RDX37" s="36"/>
      <c r="REA37" s="36"/>
      <c r="REB37" s="36"/>
      <c r="REE37" s="36"/>
      <c r="REF37" s="36"/>
      <c r="REI37" s="36"/>
      <c r="REJ37" s="36"/>
      <c r="REM37" s="36"/>
      <c r="REN37" s="36"/>
      <c r="REQ37" s="36"/>
      <c r="RER37" s="36"/>
      <c r="REU37" s="36"/>
      <c r="REV37" s="36"/>
      <c r="REY37" s="36"/>
      <c r="REZ37" s="36"/>
      <c r="RFC37" s="36"/>
      <c r="RFD37" s="36"/>
      <c r="RFG37" s="36"/>
      <c r="RFH37" s="36"/>
      <c r="RFK37" s="36"/>
      <c r="RFL37" s="36"/>
      <c r="RFO37" s="36"/>
      <c r="RFP37" s="36"/>
      <c r="RFS37" s="36"/>
      <c r="RFT37" s="36"/>
      <c r="RFW37" s="36"/>
      <c r="RFX37" s="36"/>
      <c r="RGA37" s="36"/>
      <c r="RGB37" s="36"/>
      <c r="RGE37" s="36"/>
      <c r="RGF37" s="36"/>
      <c r="RGI37" s="36"/>
      <c r="RGJ37" s="36"/>
      <c r="RGM37" s="36"/>
      <c r="RGN37" s="36"/>
      <c r="RGQ37" s="36"/>
      <c r="RGR37" s="36"/>
      <c r="RGU37" s="36"/>
      <c r="RGV37" s="36"/>
      <c r="RGY37" s="36"/>
      <c r="RGZ37" s="36"/>
      <c r="RHC37" s="36"/>
      <c r="RHD37" s="36"/>
      <c r="RHG37" s="36"/>
      <c r="RHH37" s="36"/>
      <c r="RHK37" s="36"/>
      <c r="RHL37" s="36"/>
      <c r="RHO37" s="36"/>
      <c r="RHP37" s="36"/>
      <c r="RHS37" s="36"/>
      <c r="RHT37" s="36"/>
      <c r="RHW37" s="36"/>
      <c r="RHX37" s="36"/>
      <c r="RIA37" s="36"/>
      <c r="RIB37" s="36"/>
      <c r="RIE37" s="36"/>
      <c r="RIF37" s="36"/>
      <c r="RII37" s="36"/>
      <c r="RIJ37" s="36"/>
      <c r="RIM37" s="36"/>
      <c r="RIN37" s="36"/>
      <c r="RIQ37" s="36"/>
      <c r="RIR37" s="36"/>
      <c r="RIU37" s="36"/>
      <c r="RIV37" s="36"/>
      <c r="RIY37" s="36"/>
      <c r="RIZ37" s="36"/>
      <c r="RJC37" s="36"/>
      <c r="RJD37" s="36"/>
      <c r="RJG37" s="36"/>
      <c r="RJH37" s="36"/>
      <c r="RJK37" s="36"/>
      <c r="RJL37" s="36"/>
      <c r="RJO37" s="36"/>
      <c r="RJP37" s="36"/>
      <c r="RJS37" s="36"/>
      <c r="RJT37" s="36"/>
      <c r="RJW37" s="36"/>
      <c r="RJX37" s="36"/>
      <c r="RKA37" s="36"/>
      <c r="RKB37" s="36"/>
      <c r="RKE37" s="36"/>
      <c r="RKF37" s="36"/>
      <c r="RKI37" s="36"/>
      <c r="RKJ37" s="36"/>
      <c r="RKM37" s="36"/>
      <c r="RKN37" s="36"/>
      <c r="RKQ37" s="36"/>
      <c r="RKR37" s="36"/>
      <c r="RKU37" s="36"/>
      <c r="RKV37" s="36"/>
      <c r="RKY37" s="36"/>
      <c r="RKZ37" s="36"/>
      <c r="RLC37" s="36"/>
      <c r="RLD37" s="36"/>
      <c r="RLG37" s="36"/>
      <c r="RLH37" s="36"/>
      <c r="RLK37" s="36"/>
      <c r="RLL37" s="36"/>
      <c r="RLO37" s="36"/>
      <c r="RLP37" s="36"/>
      <c r="RLS37" s="36"/>
      <c r="RLT37" s="36"/>
      <c r="RLW37" s="36"/>
      <c r="RLX37" s="36"/>
      <c r="RMA37" s="36"/>
      <c r="RMB37" s="36"/>
      <c r="RME37" s="36"/>
      <c r="RMF37" s="36"/>
      <c r="RMI37" s="36"/>
      <c r="RMJ37" s="36"/>
      <c r="RMM37" s="36"/>
      <c r="RMN37" s="36"/>
      <c r="RMQ37" s="36"/>
      <c r="RMR37" s="36"/>
      <c r="RMU37" s="36"/>
      <c r="RMV37" s="36"/>
      <c r="RMY37" s="36"/>
      <c r="RMZ37" s="36"/>
      <c r="RNC37" s="36"/>
      <c r="RND37" s="36"/>
      <c r="RNG37" s="36"/>
      <c r="RNH37" s="36"/>
      <c r="RNK37" s="36"/>
      <c r="RNL37" s="36"/>
      <c r="RNO37" s="36"/>
      <c r="RNP37" s="36"/>
      <c r="RNS37" s="36"/>
      <c r="RNT37" s="36"/>
      <c r="RNW37" s="36"/>
      <c r="RNX37" s="36"/>
      <c r="ROA37" s="36"/>
      <c r="ROB37" s="36"/>
      <c r="ROE37" s="36"/>
      <c r="ROF37" s="36"/>
      <c r="ROI37" s="36"/>
      <c r="ROJ37" s="36"/>
      <c r="ROM37" s="36"/>
      <c r="RON37" s="36"/>
      <c r="ROQ37" s="36"/>
      <c r="ROR37" s="36"/>
      <c r="ROU37" s="36"/>
      <c r="ROV37" s="36"/>
      <c r="ROY37" s="36"/>
      <c r="ROZ37" s="36"/>
      <c r="RPC37" s="36"/>
      <c r="RPD37" s="36"/>
      <c r="RPG37" s="36"/>
      <c r="RPH37" s="36"/>
      <c r="RPK37" s="36"/>
      <c r="RPL37" s="36"/>
      <c r="RPO37" s="36"/>
      <c r="RPP37" s="36"/>
      <c r="RPS37" s="36"/>
      <c r="RPT37" s="36"/>
      <c r="RPW37" s="36"/>
      <c r="RPX37" s="36"/>
      <c r="RQA37" s="36"/>
      <c r="RQB37" s="36"/>
      <c r="RQE37" s="36"/>
      <c r="RQF37" s="36"/>
      <c r="RQI37" s="36"/>
      <c r="RQJ37" s="36"/>
      <c r="RQM37" s="36"/>
      <c r="RQN37" s="36"/>
      <c r="RQQ37" s="36"/>
      <c r="RQR37" s="36"/>
      <c r="RQU37" s="36"/>
      <c r="RQV37" s="36"/>
      <c r="RQY37" s="36"/>
      <c r="RQZ37" s="36"/>
      <c r="RRC37" s="36"/>
      <c r="RRD37" s="36"/>
      <c r="RRG37" s="36"/>
      <c r="RRH37" s="36"/>
      <c r="RRK37" s="36"/>
      <c r="RRL37" s="36"/>
      <c r="RRO37" s="36"/>
      <c r="RRP37" s="36"/>
      <c r="RRS37" s="36"/>
      <c r="RRT37" s="36"/>
      <c r="RRW37" s="36"/>
      <c r="RRX37" s="36"/>
      <c r="RSA37" s="36"/>
      <c r="RSB37" s="36"/>
      <c r="RSE37" s="36"/>
      <c r="RSF37" s="36"/>
      <c r="RSI37" s="36"/>
      <c r="RSJ37" s="36"/>
      <c r="RSM37" s="36"/>
      <c r="RSN37" s="36"/>
      <c r="RSQ37" s="36"/>
      <c r="RSR37" s="36"/>
      <c r="RSU37" s="36"/>
      <c r="RSV37" s="36"/>
      <c r="RSY37" s="36"/>
      <c r="RSZ37" s="36"/>
      <c r="RTC37" s="36"/>
      <c r="RTD37" s="36"/>
      <c r="RTG37" s="36"/>
      <c r="RTH37" s="36"/>
      <c r="RTK37" s="36"/>
      <c r="RTL37" s="36"/>
      <c r="RTO37" s="36"/>
      <c r="RTP37" s="36"/>
      <c r="RTS37" s="36"/>
      <c r="RTT37" s="36"/>
      <c r="RTW37" s="36"/>
      <c r="RTX37" s="36"/>
      <c r="RUA37" s="36"/>
      <c r="RUB37" s="36"/>
      <c r="RUE37" s="36"/>
      <c r="RUF37" s="36"/>
      <c r="RUI37" s="36"/>
      <c r="RUJ37" s="36"/>
      <c r="RUM37" s="36"/>
      <c r="RUN37" s="36"/>
      <c r="RUQ37" s="36"/>
      <c r="RUR37" s="36"/>
      <c r="RUU37" s="36"/>
      <c r="RUV37" s="36"/>
      <c r="RUY37" s="36"/>
      <c r="RUZ37" s="36"/>
      <c r="RVC37" s="36"/>
      <c r="RVD37" s="36"/>
      <c r="RVG37" s="36"/>
      <c r="RVH37" s="36"/>
      <c r="RVK37" s="36"/>
      <c r="RVL37" s="36"/>
      <c r="RVO37" s="36"/>
      <c r="RVP37" s="36"/>
      <c r="RVS37" s="36"/>
      <c r="RVT37" s="36"/>
      <c r="RVW37" s="36"/>
      <c r="RVX37" s="36"/>
      <c r="RWA37" s="36"/>
      <c r="RWB37" s="36"/>
      <c r="RWE37" s="36"/>
      <c r="RWF37" s="36"/>
      <c r="RWI37" s="36"/>
      <c r="RWJ37" s="36"/>
      <c r="RWM37" s="36"/>
      <c r="RWN37" s="36"/>
      <c r="RWQ37" s="36"/>
      <c r="RWR37" s="36"/>
      <c r="RWU37" s="36"/>
      <c r="RWV37" s="36"/>
      <c r="RWY37" s="36"/>
      <c r="RWZ37" s="36"/>
      <c r="RXC37" s="36"/>
      <c r="RXD37" s="36"/>
      <c r="RXG37" s="36"/>
      <c r="RXH37" s="36"/>
      <c r="RXK37" s="36"/>
      <c r="RXL37" s="36"/>
      <c r="RXO37" s="36"/>
      <c r="RXP37" s="36"/>
      <c r="RXS37" s="36"/>
      <c r="RXT37" s="36"/>
      <c r="RXW37" s="36"/>
      <c r="RXX37" s="36"/>
      <c r="RYA37" s="36"/>
      <c r="RYB37" s="36"/>
      <c r="RYE37" s="36"/>
      <c r="RYF37" s="36"/>
      <c r="RYI37" s="36"/>
      <c r="RYJ37" s="36"/>
      <c r="RYM37" s="36"/>
      <c r="RYN37" s="36"/>
      <c r="RYQ37" s="36"/>
      <c r="RYR37" s="36"/>
      <c r="RYU37" s="36"/>
      <c r="RYV37" s="36"/>
      <c r="RYY37" s="36"/>
      <c r="RYZ37" s="36"/>
      <c r="RZC37" s="36"/>
      <c r="RZD37" s="36"/>
      <c r="RZG37" s="36"/>
      <c r="RZH37" s="36"/>
      <c r="RZK37" s="36"/>
      <c r="RZL37" s="36"/>
      <c r="RZO37" s="36"/>
      <c r="RZP37" s="36"/>
      <c r="RZS37" s="36"/>
      <c r="RZT37" s="36"/>
      <c r="RZW37" s="36"/>
      <c r="RZX37" s="36"/>
      <c r="SAA37" s="36"/>
      <c r="SAB37" s="36"/>
      <c r="SAE37" s="36"/>
      <c r="SAF37" s="36"/>
      <c r="SAI37" s="36"/>
      <c r="SAJ37" s="36"/>
      <c r="SAM37" s="36"/>
      <c r="SAN37" s="36"/>
      <c r="SAQ37" s="36"/>
      <c r="SAR37" s="36"/>
      <c r="SAU37" s="36"/>
      <c r="SAV37" s="36"/>
      <c r="SAY37" s="36"/>
      <c r="SAZ37" s="36"/>
      <c r="SBC37" s="36"/>
      <c r="SBD37" s="36"/>
      <c r="SBG37" s="36"/>
      <c r="SBH37" s="36"/>
      <c r="SBK37" s="36"/>
      <c r="SBL37" s="36"/>
      <c r="SBO37" s="36"/>
      <c r="SBP37" s="36"/>
      <c r="SBS37" s="36"/>
      <c r="SBT37" s="36"/>
      <c r="SBW37" s="36"/>
      <c r="SBX37" s="36"/>
      <c r="SCA37" s="36"/>
      <c r="SCB37" s="36"/>
      <c r="SCE37" s="36"/>
      <c r="SCF37" s="36"/>
      <c r="SCI37" s="36"/>
      <c r="SCJ37" s="36"/>
      <c r="SCM37" s="36"/>
      <c r="SCN37" s="36"/>
      <c r="SCQ37" s="36"/>
      <c r="SCR37" s="36"/>
      <c r="SCU37" s="36"/>
      <c r="SCV37" s="36"/>
      <c r="SCY37" s="36"/>
      <c r="SCZ37" s="36"/>
      <c r="SDC37" s="36"/>
      <c r="SDD37" s="36"/>
      <c r="SDG37" s="36"/>
      <c r="SDH37" s="36"/>
      <c r="SDK37" s="36"/>
      <c r="SDL37" s="36"/>
      <c r="SDO37" s="36"/>
      <c r="SDP37" s="36"/>
      <c r="SDS37" s="36"/>
      <c r="SDT37" s="36"/>
      <c r="SDW37" s="36"/>
      <c r="SDX37" s="36"/>
      <c r="SEA37" s="36"/>
      <c r="SEB37" s="36"/>
      <c r="SEE37" s="36"/>
      <c r="SEF37" s="36"/>
      <c r="SEI37" s="36"/>
      <c r="SEJ37" s="36"/>
      <c r="SEM37" s="36"/>
      <c r="SEN37" s="36"/>
      <c r="SEQ37" s="36"/>
      <c r="SER37" s="36"/>
      <c r="SEU37" s="36"/>
      <c r="SEV37" s="36"/>
      <c r="SEY37" s="36"/>
      <c r="SEZ37" s="36"/>
      <c r="SFC37" s="36"/>
      <c r="SFD37" s="36"/>
      <c r="SFG37" s="36"/>
      <c r="SFH37" s="36"/>
      <c r="SFK37" s="36"/>
      <c r="SFL37" s="36"/>
      <c r="SFO37" s="36"/>
      <c r="SFP37" s="36"/>
      <c r="SFS37" s="36"/>
      <c r="SFT37" s="36"/>
      <c r="SFW37" s="36"/>
      <c r="SFX37" s="36"/>
      <c r="SGA37" s="36"/>
      <c r="SGB37" s="36"/>
      <c r="SGE37" s="36"/>
      <c r="SGF37" s="36"/>
      <c r="SGI37" s="36"/>
      <c r="SGJ37" s="36"/>
      <c r="SGM37" s="36"/>
      <c r="SGN37" s="36"/>
      <c r="SGQ37" s="36"/>
      <c r="SGR37" s="36"/>
      <c r="SGU37" s="36"/>
      <c r="SGV37" s="36"/>
      <c r="SGY37" s="36"/>
      <c r="SGZ37" s="36"/>
      <c r="SHC37" s="36"/>
      <c r="SHD37" s="36"/>
      <c r="SHG37" s="36"/>
      <c r="SHH37" s="36"/>
      <c r="SHK37" s="36"/>
      <c r="SHL37" s="36"/>
      <c r="SHO37" s="36"/>
      <c r="SHP37" s="36"/>
      <c r="SHS37" s="36"/>
      <c r="SHT37" s="36"/>
      <c r="SHW37" s="36"/>
      <c r="SHX37" s="36"/>
      <c r="SIA37" s="36"/>
      <c r="SIB37" s="36"/>
      <c r="SIE37" s="36"/>
      <c r="SIF37" s="36"/>
      <c r="SII37" s="36"/>
      <c r="SIJ37" s="36"/>
      <c r="SIM37" s="36"/>
      <c r="SIN37" s="36"/>
      <c r="SIQ37" s="36"/>
      <c r="SIR37" s="36"/>
      <c r="SIU37" s="36"/>
      <c r="SIV37" s="36"/>
      <c r="SIY37" s="36"/>
      <c r="SIZ37" s="36"/>
      <c r="SJC37" s="36"/>
      <c r="SJD37" s="36"/>
      <c r="SJG37" s="36"/>
      <c r="SJH37" s="36"/>
      <c r="SJK37" s="36"/>
      <c r="SJL37" s="36"/>
      <c r="SJO37" s="36"/>
      <c r="SJP37" s="36"/>
      <c r="SJS37" s="36"/>
      <c r="SJT37" s="36"/>
      <c r="SJW37" s="36"/>
      <c r="SJX37" s="36"/>
      <c r="SKA37" s="36"/>
      <c r="SKB37" s="36"/>
      <c r="SKE37" s="36"/>
      <c r="SKF37" s="36"/>
      <c r="SKI37" s="36"/>
      <c r="SKJ37" s="36"/>
      <c r="SKM37" s="36"/>
      <c r="SKN37" s="36"/>
      <c r="SKQ37" s="36"/>
      <c r="SKR37" s="36"/>
      <c r="SKU37" s="36"/>
      <c r="SKV37" s="36"/>
      <c r="SKY37" s="36"/>
      <c r="SKZ37" s="36"/>
      <c r="SLC37" s="36"/>
      <c r="SLD37" s="36"/>
      <c r="SLG37" s="36"/>
      <c r="SLH37" s="36"/>
      <c r="SLK37" s="36"/>
      <c r="SLL37" s="36"/>
      <c r="SLO37" s="36"/>
      <c r="SLP37" s="36"/>
      <c r="SLS37" s="36"/>
      <c r="SLT37" s="36"/>
      <c r="SLW37" s="36"/>
      <c r="SLX37" s="36"/>
      <c r="SMA37" s="36"/>
      <c r="SMB37" s="36"/>
      <c r="SME37" s="36"/>
      <c r="SMF37" s="36"/>
      <c r="SMI37" s="36"/>
      <c r="SMJ37" s="36"/>
      <c r="SMM37" s="36"/>
      <c r="SMN37" s="36"/>
      <c r="SMQ37" s="36"/>
      <c r="SMR37" s="36"/>
      <c r="SMU37" s="36"/>
      <c r="SMV37" s="36"/>
      <c r="SMY37" s="36"/>
      <c r="SMZ37" s="36"/>
      <c r="SNC37" s="36"/>
      <c r="SND37" s="36"/>
      <c r="SNG37" s="36"/>
      <c r="SNH37" s="36"/>
      <c r="SNK37" s="36"/>
      <c r="SNL37" s="36"/>
      <c r="SNO37" s="36"/>
      <c r="SNP37" s="36"/>
      <c r="SNS37" s="36"/>
      <c r="SNT37" s="36"/>
      <c r="SNW37" s="36"/>
      <c r="SNX37" s="36"/>
      <c r="SOA37" s="36"/>
      <c r="SOB37" s="36"/>
      <c r="SOE37" s="36"/>
      <c r="SOF37" s="36"/>
      <c r="SOI37" s="36"/>
      <c r="SOJ37" s="36"/>
      <c r="SOM37" s="36"/>
      <c r="SON37" s="36"/>
      <c r="SOQ37" s="36"/>
      <c r="SOR37" s="36"/>
      <c r="SOU37" s="36"/>
      <c r="SOV37" s="36"/>
      <c r="SOY37" s="36"/>
      <c r="SOZ37" s="36"/>
      <c r="SPC37" s="36"/>
      <c r="SPD37" s="36"/>
      <c r="SPG37" s="36"/>
      <c r="SPH37" s="36"/>
      <c r="SPK37" s="36"/>
      <c r="SPL37" s="36"/>
      <c r="SPO37" s="36"/>
      <c r="SPP37" s="36"/>
      <c r="SPS37" s="36"/>
      <c r="SPT37" s="36"/>
      <c r="SPW37" s="36"/>
      <c r="SPX37" s="36"/>
      <c r="SQA37" s="36"/>
      <c r="SQB37" s="36"/>
      <c r="SQE37" s="36"/>
      <c r="SQF37" s="36"/>
      <c r="SQI37" s="36"/>
      <c r="SQJ37" s="36"/>
      <c r="SQM37" s="36"/>
      <c r="SQN37" s="36"/>
      <c r="SQQ37" s="36"/>
      <c r="SQR37" s="36"/>
      <c r="SQU37" s="36"/>
      <c r="SQV37" s="36"/>
      <c r="SQY37" s="36"/>
      <c r="SQZ37" s="36"/>
      <c r="SRC37" s="36"/>
      <c r="SRD37" s="36"/>
      <c r="SRG37" s="36"/>
      <c r="SRH37" s="36"/>
      <c r="SRK37" s="36"/>
      <c r="SRL37" s="36"/>
      <c r="SRO37" s="36"/>
      <c r="SRP37" s="36"/>
      <c r="SRS37" s="36"/>
      <c r="SRT37" s="36"/>
      <c r="SRW37" s="36"/>
      <c r="SRX37" s="36"/>
      <c r="SSA37" s="36"/>
      <c r="SSB37" s="36"/>
      <c r="SSE37" s="36"/>
      <c r="SSF37" s="36"/>
      <c r="SSI37" s="36"/>
      <c r="SSJ37" s="36"/>
      <c r="SSM37" s="36"/>
      <c r="SSN37" s="36"/>
      <c r="SSQ37" s="36"/>
      <c r="SSR37" s="36"/>
      <c r="SSU37" s="36"/>
      <c r="SSV37" s="36"/>
      <c r="SSY37" s="36"/>
      <c r="SSZ37" s="36"/>
      <c r="STC37" s="36"/>
      <c r="STD37" s="36"/>
      <c r="STG37" s="36"/>
      <c r="STH37" s="36"/>
      <c r="STK37" s="36"/>
      <c r="STL37" s="36"/>
      <c r="STO37" s="36"/>
      <c r="STP37" s="36"/>
      <c r="STS37" s="36"/>
      <c r="STT37" s="36"/>
      <c r="STW37" s="36"/>
      <c r="STX37" s="36"/>
      <c r="SUA37" s="36"/>
      <c r="SUB37" s="36"/>
      <c r="SUE37" s="36"/>
      <c r="SUF37" s="36"/>
      <c r="SUI37" s="36"/>
      <c r="SUJ37" s="36"/>
      <c r="SUM37" s="36"/>
      <c r="SUN37" s="36"/>
      <c r="SUQ37" s="36"/>
      <c r="SUR37" s="36"/>
      <c r="SUU37" s="36"/>
      <c r="SUV37" s="36"/>
      <c r="SUY37" s="36"/>
      <c r="SUZ37" s="36"/>
      <c r="SVC37" s="36"/>
      <c r="SVD37" s="36"/>
      <c r="SVG37" s="36"/>
      <c r="SVH37" s="36"/>
      <c r="SVK37" s="36"/>
      <c r="SVL37" s="36"/>
      <c r="SVO37" s="36"/>
      <c r="SVP37" s="36"/>
      <c r="SVS37" s="36"/>
      <c r="SVT37" s="36"/>
      <c r="SVW37" s="36"/>
      <c r="SVX37" s="36"/>
      <c r="SWA37" s="36"/>
      <c r="SWB37" s="36"/>
      <c r="SWE37" s="36"/>
      <c r="SWF37" s="36"/>
      <c r="SWI37" s="36"/>
      <c r="SWJ37" s="36"/>
      <c r="SWM37" s="36"/>
      <c r="SWN37" s="36"/>
      <c r="SWQ37" s="36"/>
      <c r="SWR37" s="36"/>
      <c r="SWU37" s="36"/>
      <c r="SWV37" s="36"/>
      <c r="SWY37" s="36"/>
      <c r="SWZ37" s="36"/>
      <c r="SXC37" s="36"/>
      <c r="SXD37" s="36"/>
      <c r="SXG37" s="36"/>
      <c r="SXH37" s="36"/>
      <c r="SXK37" s="36"/>
      <c r="SXL37" s="36"/>
      <c r="SXO37" s="36"/>
      <c r="SXP37" s="36"/>
      <c r="SXS37" s="36"/>
      <c r="SXT37" s="36"/>
      <c r="SXW37" s="36"/>
      <c r="SXX37" s="36"/>
      <c r="SYA37" s="36"/>
      <c r="SYB37" s="36"/>
      <c r="SYE37" s="36"/>
      <c r="SYF37" s="36"/>
      <c r="SYI37" s="36"/>
      <c r="SYJ37" s="36"/>
      <c r="SYM37" s="36"/>
      <c r="SYN37" s="36"/>
      <c r="SYQ37" s="36"/>
      <c r="SYR37" s="36"/>
      <c r="SYU37" s="36"/>
      <c r="SYV37" s="36"/>
      <c r="SYY37" s="36"/>
      <c r="SYZ37" s="36"/>
      <c r="SZC37" s="36"/>
      <c r="SZD37" s="36"/>
      <c r="SZG37" s="36"/>
      <c r="SZH37" s="36"/>
      <c r="SZK37" s="36"/>
      <c r="SZL37" s="36"/>
      <c r="SZO37" s="36"/>
      <c r="SZP37" s="36"/>
      <c r="SZS37" s="36"/>
      <c r="SZT37" s="36"/>
      <c r="SZW37" s="36"/>
      <c r="SZX37" s="36"/>
      <c r="TAA37" s="36"/>
      <c r="TAB37" s="36"/>
      <c r="TAE37" s="36"/>
      <c r="TAF37" s="36"/>
      <c r="TAI37" s="36"/>
      <c r="TAJ37" s="36"/>
      <c r="TAM37" s="36"/>
      <c r="TAN37" s="36"/>
      <c r="TAQ37" s="36"/>
      <c r="TAR37" s="36"/>
      <c r="TAU37" s="36"/>
      <c r="TAV37" s="36"/>
      <c r="TAY37" s="36"/>
      <c r="TAZ37" s="36"/>
      <c r="TBC37" s="36"/>
      <c r="TBD37" s="36"/>
      <c r="TBG37" s="36"/>
      <c r="TBH37" s="36"/>
      <c r="TBK37" s="36"/>
      <c r="TBL37" s="36"/>
      <c r="TBO37" s="36"/>
      <c r="TBP37" s="36"/>
      <c r="TBS37" s="36"/>
      <c r="TBT37" s="36"/>
      <c r="TBW37" s="36"/>
      <c r="TBX37" s="36"/>
      <c r="TCA37" s="36"/>
      <c r="TCB37" s="36"/>
      <c r="TCE37" s="36"/>
      <c r="TCF37" s="36"/>
      <c r="TCI37" s="36"/>
      <c r="TCJ37" s="36"/>
      <c r="TCM37" s="36"/>
      <c r="TCN37" s="36"/>
      <c r="TCQ37" s="36"/>
      <c r="TCR37" s="36"/>
      <c r="TCU37" s="36"/>
      <c r="TCV37" s="36"/>
      <c r="TCY37" s="36"/>
      <c r="TCZ37" s="36"/>
      <c r="TDC37" s="36"/>
      <c r="TDD37" s="36"/>
      <c r="TDG37" s="36"/>
      <c r="TDH37" s="36"/>
      <c r="TDK37" s="36"/>
      <c r="TDL37" s="36"/>
      <c r="TDO37" s="36"/>
      <c r="TDP37" s="36"/>
      <c r="TDS37" s="36"/>
      <c r="TDT37" s="36"/>
      <c r="TDW37" s="36"/>
      <c r="TDX37" s="36"/>
      <c r="TEA37" s="36"/>
      <c r="TEB37" s="36"/>
      <c r="TEE37" s="36"/>
      <c r="TEF37" s="36"/>
      <c r="TEI37" s="36"/>
      <c r="TEJ37" s="36"/>
      <c r="TEM37" s="36"/>
      <c r="TEN37" s="36"/>
      <c r="TEQ37" s="36"/>
      <c r="TER37" s="36"/>
      <c r="TEU37" s="36"/>
      <c r="TEV37" s="36"/>
      <c r="TEY37" s="36"/>
      <c r="TEZ37" s="36"/>
      <c r="TFC37" s="36"/>
      <c r="TFD37" s="36"/>
      <c r="TFG37" s="36"/>
      <c r="TFH37" s="36"/>
      <c r="TFK37" s="36"/>
      <c r="TFL37" s="36"/>
      <c r="TFO37" s="36"/>
      <c r="TFP37" s="36"/>
      <c r="TFS37" s="36"/>
      <c r="TFT37" s="36"/>
      <c r="TFW37" s="36"/>
      <c r="TFX37" s="36"/>
      <c r="TGA37" s="36"/>
      <c r="TGB37" s="36"/>
      <c r="TGE37" s="36"/>
      <c r="TGF37" s="36"/>
      <c r="TGI37" s="36"/>
      <c r="TGJ37" s="36"/>
      <c r="TGM37" s="36"/>
      <c r="TGN37" s="36"/>
      <c r="TGQ37" s="36"/>
      <c r="TGR37" s="36"/>
      <c r="TGU37" s="36"/>
      <c r="TGV37" s="36"/>
      <c r="TGY37" s="36"/>
      <c r="TGZ37" s="36"/>
      <c r="THC37" s="36"/>
      <c r="THD37" s="36"/>
      <c r="THG37" s="36"/>
      <c r="THH37" s="36"/>
      <c r="THK37" s="36"/>
      <c r="THL37" s="36"/>
      <c r="THO37" s="36"/>
      <c r="THP37" s="36"/>
      <c r="THS37" s="36"/>
      <c r="THT37" s="36"/>
      <c r="THW37" s="36"/>
      <c r="THX37" s="36"/>
      <c r="TIA37" s="36"/>
      <c r="TIB37" s="36"/>
      <c r="TIE37" s="36"/>
      <c r="TIF37" s="36"/>
      <c r="TII37" s="36"/>
      <c r="TIJ37" s="36"/>
      <c r="TIM37" s="36"/>
      <c r="TIN37" s="36"/>
      <c r="TIQ37" s="36"/>
      <c r="TIR37" s="36"/>
      <c r="TIU37" s="36"/>
      <c r="TIV37" s="36"/>
      <c r="TIY37" s="36"/>
      <c r="TIZ37" s="36"/>
      <c r="TJC37" s="36"/>
      <c r="TJD37" s="36"/>
      <c r="TJG37" s="36"/>
      <c r="TJH37" s="36"/>
      <c r="TJK37" s="36"/>
      <c r="TJL37" s="36"/>
      <c r="TJO37" s="36"/>
      <c r="TJP37" s="36"/>
      <c r="TJS37" s="36"/>
      <c r="TJT37" s="36"/>
      <c r="TJW37" s="36"/>
      <c r="TJX37" s="36"/>
      <c r="TKA37" s="36"/>
      <c r="TKB37" s="36"/>
      <c r="TKE37" s="36"/>
      <c r="TKF37" s="36"/>
      <c r="TKI37" s="36"/>
      <c r="TKJ37" s="36"/>
      <c r="TKM37" s="36"/>
      <c r="TKN37" s="36"/>
      <c r="TKQ37" s="36"/>
      <c r="TKR37" s="36"/>
      <c r="TKU37" s="36"/>
      <c r="TKV37" s="36"/>
      <c r="TKY37" s="36"/>
      <c r="TKZ37" s="36"/>
      <c r="TLC37" s="36"/>
      <c r="TLD37" s="36"/>
      <c r="TLG37" s="36"/>
      <c r="TLH37" s="36"/>
      <c r="TLK37" s="36"/>
      <c r="TLL37" s="36"/>
      <c r="TLO37" s="36"/>
      <c r="TLP37" s="36"/>
      <c r="TLS37" s="36"/>
      <c r="TLT37" s="36"/>
      <c r="TLW37" s="36"/>
      <c r="TLX37" s="36"/>
      <c r="TMA37" s="36"/>
      <c r="TMB37" s="36"/>
      <c r="TME37" s="36"/>
      <c r="TMF37" s="36"/>
      <c r="TMI37" s="36"/>
      <c r="TMJ37" s="36"/>
      <c r="TMM37" s="36"/>
      <c r="TMN37" s="36"/>
      <c r="TMQ37" s="36"/>
      <c r="TMR37" s="36"/>
      <c r="TMU37" s="36"/>
      <c r="TMV37" s="36"/>
      <c r="TMY37" s="36"/>
      <c r="TMZ37" s="36"/>
      <c r="TNC37" s="36"/>
      <c r="TND37" s="36"/>
      <c r="TNG37" s="36"/>
      <c r="TNH37" s="36"/>
      <c r="TNK37" s="36"/>
      <c r="TNL37" s="36"/>
      <c r="TNO37" s="36"/>
      <c r="TNP37" s="36"/>
      <c r="TNS37" s="36"/>
      <c r="TNT37" s="36"/>
      <c r="TNW37" s="36"/>
      <c r="TNX37" s="36"/>
      <c r="TOA37" s="36"/>
      <c r="TOB37" s="36"/>
      <c r="TOE37" s="36"/>
      <c r="TOF37" s="36"/>
      <c r="TOI37" s="36"/>
      <c r="TOJ37" s="36"/>
      <c r="TOM37" s="36"/>
      <c r="TON37" s="36"/>
      <c r="TOQ37" s="36"/>
      <c r="TOR37" s="36"/>
      <c r="TOU37" s="36"/>
      <c r="TOV37" s="36"/>
      <c r="TOY37" s="36"/>
      <c r="TOZ37" s="36"/>
      <c r="TPC37" s="36"/>
      <c r="TPD37" s="36"/>
      <c r="TPG37" s="36"/>
      <c r="TPH37" s="36"/>
      <c r="TPK37" s="36"/>
      <c r="TPL37" s="36"/>
      <c r="TPO37" s="36"/>
      <c r="TPP37" s="36"/>
      <c r="TPS37" s="36"/>
      <c r="TPT37" s="36"/>
      <c r="TPW37" s="36"/>
      <c r="TPX37" s="36"/>
      <c r="TQA37" s="36"/>
      <c r="TQB37" s="36"/>
      <c r="TQE37" s="36"/>
      <c r="TQF37" s="36"/>
      <c r="TQI37" s="36"/>
      <c r="TQJ37" s="36"/>
      <c r="TQM37" s="36"/>
      <c r="TQN37" s="36"/>
      <c r="TQQ37" s="36"/>
      <c r="TQR37" s="36"/>
      <c r="TQU37" s="36"/>
      <c r="TQV37" s="36"/>
      <c r="TQY37" s="36"/>
      <c r="TQZ37" s="36"/>
      <c r="TRC37" s="36"/>
      <c r="TRD37" s="36"/>
      <c r="TRG37" s="36"/>
      <c r="TRH37" s="36"/>
      <c r="TRK37" s="36"/>
      <c r="TRL37" s="36"/>
      <c r="TRO37" s="36"/>
      <c r="TRP37" s="36"/>
      <c r="TRS37" s="36"/>
      <c r="TRT37" s="36"/>
      <c r="TRW37" s="36"/>
      <c r="TRX37" s="36"/>
      <c r="TSA37" s="36"/>
      <c r="TSB37" s="36"/>
      <c r="TSE37" s="36"/>
      <c r="TSF37" s="36"/>
      <c r="TSI37" s="36"/>
      <c r="TSJ37" s="36"/>
      <c r="TSM37" s="36"/>
      <c r="TSN37" s="36"/>
      <c r="TSQ37" s="36"/>
      <c r="TSR37" s="36"/>
      <c r="TSU37" s="36"/>
      <c r="TSV37" s="36"/>
      <c r="TSY37" s="36"/>
      <c r="TSZ37" s="36"/>
      <c r="TTC37" s="36"/>
      <c r="TTD37" s="36"/>
      <c r="TTG37" s="36"/>
      <c r="TTH37" s="36"/>
      <c r="TTK37" s="36"/>
      <c r="TTL37" s="36"/>
      <c r="TTO37" s="36"/>
      <c r="TTP37" s="36"/>
      <c r="TTS37" s="36"/>
      <c r="TTT37" s="36"/>
      <c r="TTW37" s="36"/>
      <c r="TTX37" s="36"/>
      <c r="TUA37" s="36"/>
      <c r="TUB37" s="36"/>
      <c r="TUE37" s="36"/>
      <c r="TUF37" s="36"/>
      <c r="TUI37" s="36"/>
      <c r="TUJ37" s="36"/>
      <c r="TUM37" s="36"/>
      <c r="TUN37" s="36"/>
      <c r="TUQ37" s="36"/>
      <c r="TUR37" s="36"/>
      <c r="TUU37" s="36"/>
      <c r="TUV37" s="36"/>
      <c r="TUY37" s="36"/>
      <c r="TUZ37" s="36"/>
      <c r="TVC37" s="36"/>
      <c r="TVD37" s="36"/>
      <c r="TVG37" s="36"/>
      <c r="TVH37" s="36"/>
      <c r="TVK37" s="36"/>
      <c r="TVL37" s="36"/>
      <c r="TVO37" s="36"/>
      <c r="TVP37" s="36"/>
      <c r="TVS37" s="36"/>
      <c r="TVT37" s="36"/>
      <c r="TVW37" s="36"/>
      <c r="TVX37" s="36"/>
      <c r="TWA37" s="36"/>
      <c r="TWB37" s="36"/>
      <c r="TWE37" s="36"/>
      <c r="TWF37" s="36"/>
      <c r="TWI37" s="36"/>
      <c r="TWJ37" s="36"/>
      <c r="TWM37" s="36"/>
      <c r="TWN37" s="36"/>
      <c r="TWQ37" s="36"/>
      <c r="TWR37" s="36"/>
      <c r="TWU37" s="36"/>
      <c r="TWV37" s="36"/>
      <c r="TWY37" s="36"/>
      <c r="TWZ37" s="36"/>
      <c r="TXC37" s="36"/>
      <c r="TXD37" s="36"/>
      <c r="TXG37" s="36"/>
      <c r="TXH37" s="36"/>
      <c r="TXK37" s="36"/>
      <c r="TXL37" s="36"/>
      <c r="TXO37" s="36"/>
      <c r="TXP37" s="36"/>
      <c r="TXS37" s="36"/>
      <c r="TXT37" s="36"/>
      <c r="TXW37" s="36"/>
      <c r="TXX37" s="36"/>
      <c r="TYA37" s="36"/>
      <c r="TYB37" s="36"/>
      <c r="TYE37" s="36"/>
      <c r="TYF37" s="36"/>
      <c r="TYI37" s="36"/>
      <c r="TYJ37" s="36"/>
      <c r="TYM37" s="36"/>
      <c r="TYN37" s="36"/>
      <c r="TYQ37" s="36"/>
      <c r="TYR37" s="36"/>
      <c r="TYU37" s="36"/>
      <c r="TYV37" s="36"/>
      <c r="TYY37" s="36"/>
      <c r="TYZ37" s="36"/>
      <c r="TZC37" s="36"/>
      <c r="TZD37" s="36"/>
      <c r="TZG37" s="36"/>
      <c r="TZH37" s="36"/>
      <c r="TZK37" s="36"/>
      <c r="TZL37" s="36"/>
      <c r="TZO37" s="36"/>
      <c r="TZP37" s="36"/>
      <c r="TZS37" s="36"/>
      <c r="TZT37" s="36"/>
      <c r="TZW37" s="36"/>
      <c r="TZX37" s="36"/>
      <c r="UAA37" s="36"/>
      <c r="UAB37" s="36"/>
      <c r="UAE37" s="36"/>
      <c r="UAF37" s="36"/>
      <c r="UAI37" s="36"/>
      <c r="UAJ37" s="36"/>
      <c r="UAM37" s="36"/>
      <c r="UAN37" s="36"/>
      <c r="UAQ37" s="36"/>
      <c r="UAR37" s="36"/>
      <c r="UAU37" s="36"/>
      <c r="UAV37" s="36"/>
      <c r="UAY37" s="36"/>
      <c r="UAZ37" s="36"/>
      <c r="UBC37" s="36"/>
      <c r="UBD37" s="36"/>
      <c r="UBG37" s="36"/>
      <c r="UBH37" s="36"/>
      <c r="UBK37" s="36"/>
      <c r="UBL37" s="36"/>
      <c r="UBO37" s="36"/>
      <c r="UBP37" s="36"/>
      <c r="UBS37" s="36"/>
      <c r="UBT37" s="36"/>
      <c r="UBW37" s="36"/>
      <c r="UBX37" s="36"/>
      <c r="UCA37" s="36"/>
      <c r="UCB37" s="36"/>
      <c r="UCE37" s="36"/>
      <c r="UCF37" s="36"/>
      <c r="UCI37" s="36"/>
      <c r="UCJ37" s="36"/>
      <c r="UCM37" s="36"/>
      <c r="UCN37" s="36"/>
      <c r="UCQ37" s="36"/>
      <c r="UCR37" s="36"/>
      <c r="UCU37" s="36"/>
      <c r="UCV37" s="36"/>
      <c r="UCY37" s="36"/>
      <c r="UCZ37" s="36"/>
      <c r="UDC37" s="36"/>
      <c r="UDD37" s="36"/>
      <c r="UDG37" s="36"/>
      <c r="UDH37" s="36"/>
      <c r="UDK37" s="36"/>
      <c r="UDL37" s="36"/>
      <c r="UDO37" s="36"/>
      <c r="UDP37" s="36"/>
      <c r="UDS37" s="36"/>
      <c r="UDT37" s="36"/>
      <c r="UDW37" s="36"/>
      <c r="UDX37" s="36"/>
      <c r="UEA37" s="36"/>
      <c r="UEB37" s="36"/>
      <c r="UEE37" s="36"/>
      <c r="UEF37" s="36"/>
      <c r="UEI37" s="36"/>
      <c r="UEJ37" s="36"/>
      <c r="UEM37" s="36"/>
      <c r="UEN37" s="36"/>
      <c r="UEQ37" s="36"/>
      <c r="UER37" s="36"/>
      <c r="UEU37" s="36"/>
      <c r="UEV37" s="36"/>
      <c r="UEY37" s="36"/>
      <c r="UEZ37" s="36"/>
      <c r="UFC37" s="36"/>
      <c r="UFD37" s="36"/>
      <c r="UFG37" s="36"/>
      <c r="UFH37" s="36"/>
      <c r="UFK37" s="36"/>
      <c r="UFL37" s="36"/>
      <c r="UFO37" s="36"/>
      <c r="UFP37" s="36"/>
      <c r="UFS37" s="36"/>
      <c r="UFT37" s="36"/>
      <c r="UFW37" s="36"/>
      <c r="UFX37" s="36"/>
      <c r="UGA37" s="36"/>
      <c r="UGB37" s="36"/>
      <c r="UGE37" s="36"/>
      <c r="UGF37" s="36"/>
      <c r="UGI37" s="36"/>
      <c r="UGJ37" s="36"/>
      <c r="UGM37" s="36"/>
      <c r="UGN37" s="36"/>
      <c r="UGQ37" s="36"/>
      <c r="UGR37" s="36"/>
      <c r="UGU37" s="36"/>
      <c r="UGV37" s="36"/>
      <c r="UGY37" s="36"/>
      <c r="UGZ37" s="36"/>
      <c r="UHC37" s="36"/>
      <c r="UHD37" s="36"/>
      <c r="UHG37" s="36"/>
      <c r="UHH37" s="36"/>
      <c r="UHK37" s="36"/>
      <c r="UHL37" s="36"/>
      <c r="UHO37" s="36"/>
      <c r="UHP37" s="36"/>
      <c r="UHS37" s="36"/>
      <c r="UHT37" s="36"/>
      <c r="UHW37" s="36"/>
      <c r="UHX37" s="36"/>
      <c r="UIA37" s="36"/>
      <c r="UIB37" s="36"/>
      <c r="UIE37" s="36"/>
      <c r="UIF37" s="36"/>
      <c r="UII37" s="36"/>
      <c r="UIJ37" s="36"/>
      <c r="UIM37" s="36"/>
      <c r="UIN37" s="36"/>
      <c r="UIQ37" s="36"/>
      <c r="UIR37" s="36"/>
      <c r="UIU37" s="36"/>
      <c r="UIV37" s="36"/>
      <c r="UIY37" s="36"/>
      <c r="UIZ37" s="36"/>
      <c r="UJC37" s="36"/>
      <c r="UJD37" s="36"/>
      <c r="UJG37" s="36"/>
      <c r="UJH37" s="36"/>
      <c r="UJK37" s="36"/>
      <c r="UJL37" s="36"/>
      <c r="UJO37" s="36"/>
      <c r="UJP37" s="36"/>
      <c r="UJS37" s="36"/>
      <c r="UJT37" s="36"/>
      <c r="UJW37" s="36"/>
      <c r="UJX37" s="36"/>
      <c r="UKA37" s="36"/>
      <c r="UKB37" s="36"/>
      <c r="UKE37" s="36"/>
      <c r="UKF37" s="36"/>
      <c r="UKI37" s="36"/>
      <c r="UKJ37" s="36"/>
      <c r="UKM37" s="36"/>
      <c r="UKN37" s="36"/>
      <c r="UKQ37" s="36"/>
      <c r="UKR37" s="36"/>
      <c r="UKU37" s="36"/>
      <c r="UKV37" s="36"/>
      <c r="UKY37" s="36"/>
      <c r="UKZ37" s="36"/>
      <c r="ULC37" s="36"/>
      <c r="ULD37" s="36"/>
      <c r="ULG37" s="36"/>
      <c r="ULH37" s="36"/>
      <c r="ULK37" s="36"/>
      <c r="ULL37" s="36"/>
      <c r="ULO37" s="36"/>
      <c r="ULP37" s="36"/>
      <c r="ULS37" s="36"/>
      <c r="ULT37" s="36"/>
      <c r="ULW37" s="36"/>
      <c r="ULX37" s="36"/>
      <c r="UMA37" s="36"/>
      <c r="UMB37" s="36"/>
      <c r="UME37" s="36"/>
      <c r="UMF37" s="36"/>
      <c r="UMI37" s="36"/>
      <c r="UMJ37" s="36"/>
      <c r="UMM37" s="36"/>
      <c r="UMN37" s="36"/>
      <c r="UMQ37" s="36"/>
      <c r="UMR37" s="36"/>
      <c r="UMU37" s="36"/>
      <c r="UMV37" s="36"/>
      <c r="UMY37" s="36"/>
      <c r="UMZ37" s="36"/>
      <c r="UNC37" s="36"/>
      <c r="UND37" s="36"/>
      <c r="UNG37" s="36"/>
      <c r="UNH37" s="36"/>
      <c r="UNK37" s="36"/>
      <c r="UNL37" s="36"/>
      <c r="UNO37" s="36"/>
      <c r="UNP37" s="36"/>
      <c r="UNS37" s="36"/>
      <c r="UNT37" s="36"/>
      <c r="UNW37" s="36"/>
      <c r="UNX37" s="36"/>
      <c r="UOA37" s="36"/>
      <c r="UOB37" s="36"/>
      <c r="UOE37" s="36"/>
      <c r="UOF37" s="36"/>
      <c r="UOI37" s="36"/>
      <c r="UOJ37" s="36"/>
      <c r="UOM37" s="36"/>
      <c r="UON37" s="36"/>
      <c r="UOQ37" s="36"/>
      <c r="UOR37" s="36"/>
      <c r="UOU37" s="36"/>
      <c r="UOV37" s="36"/>
      <c r="UOY37" s="36"/>
      <c r="UOZ37" s="36"/>
      <c r="UPC37" s="36"/>
      <c r="UPD37" s="36"/>
      <c r="UPG37" s="36"/>
      <c r="UPH37" s="36"/>
      <c r="UPK37" s="36"/>
      <c r="UPL37" s="36"/>
      <c r="UPO37" s="36"/>
      <c r="UPP37" s="36"/>
      <c r="UPS37" s="36"/>
      <c r="UPT37" s="36"/>
      <c r="UPW37" s="36"/>
      <c r="UPX37" s="36"/>
      <c r="UQA37" s="36"/>
      <c r="UQB37" s="36"/>
      <c r="UQE37" s="36"/>
      <c r="UQF37" s="36"/>
      <c r="UQI37" s="36"/>
      <c r="UQJ37" s="36"/>
      <c r="UQM37" s="36"/>
      <c r="UQN37" s="36"/>
      <c r="UQQ37" s="36"/>
      <c r="UQR37" s="36"/>
      <c r="UQU37" s="36"/>
      <c r="UQV37" s="36"/>
      <c r="UQY37" s="36"/>
      <c r="UQZ37" s="36"/>
      <c r="URC37" s="36"/>
      <c r="URD37" s="36"/>
      <c r="URG37" s="36"/>
      <c r="URH37" s="36"/>
      <c r="URK37" s="36"/>
      <c r="URL37" s="36"/>
      <c r="URO37" s="36"/>
      <c r="URP37" s="36"/>
      <c r="URS37" s="36"/>
      <c r="URT37" s="36"/>
      <c r="URW37" s="36"/>
      <c r="URX37" s="36"/>
      <c r="USA37" s="36"/>
      <c r="USB37" s="36"/>
      <c r="USE37" s="36"/>
      <c r="USF37" s="36"/>
      <c r="USI37" s="36"/>
      <c r="USJ37" s="36"/>
      <c r="USM37" s="36"/>
      <c r="USN37" s="36"/>
      <c r="USQ37" s="36"/>
      <c r="USR37" s="36"/>
      <c r="USU37" s="36"/>
      <c r="USV37" s="36"/>
      <c r="USY37" s="36"/>
      <c r="USZ37" s="36"/>
      <c r="UTC37" s="36"/>
      <c r="UTD37" s="36"/>
      <c r="UTG37" s="36"/>
      <c r="UTH37" s="36"/>
      <c r="UTK37" s="36"/>
      <c r="UTL37" s="36"/>
      <c r="UTO37" s="36"/>
      <c r="UTP37" s="36"/>
      <c r="UTS37" s="36"/>
      <c r="UTT37" s="36"/>
      <c r="UTW37" s="36"/>
      <c r="UTX37" s="36"/>
      <c r="UUA37" s="36"/>
      <c r="UUB37" s="36"/>
      <c r="UUE37" s="36"/>
      <c r="UUF37" s="36"/>
      <c r="UUI37" s="36"/>
      <c r="UUJ37" s="36"/>
      <c r="UUM37" s="36"/>
      <c r="UUN37" s="36"/>
      <c r="UUQ37" s="36"/>
      <c r="UUR37" s="36"/>
      <c r="UUU37" s="36"/>
      <c r="UUV37" s="36"/>
      <c r="UUY37" s="36"/>
      <c r="UUZ37" s="36"/>
      <c r="UVC37" s="36"/>
      <c r="UVD37" s="36"/>
      <c r="UVG37" s="36"/>
      <c r="UVH37" s="36"/>
      <c r="UVK37" s="36"/>
      <c r="UVL37" s="36"/>
      <c r="UVO37" s="36"/>
      <c r="UVP37" s="36"/>
      <c r="UVS37" s="36"/>
      <c r="UVT37" s="36"/>
      <c r="UVW37" s="36"/>
      <c r="UVX37" s="36"/>
      <c r="UWA37" s="36"/>
      <c r="UWB37" s="36"/>
      <c r="UWE37" s="36"/>
      <c r="UWF37" s="36"/>
      <c r="UWI37" s="36"/>
      <c r="UWJ37" s="36"/>
      <c r="UWM37" s="36"/>
      <c r="UWN37" s="36"/>
      <c r="UWQ37" s="36"/>
      <c r="UWR37" s="36"/>
      <c r="UWU37" s="36"/>
      <c r="UWV37" s="36"/>
      <c r="UWY37" s="36"/>
      <c r="UWZ37" s="36"/>
      <c r="UXC37" s="36"/>
      <c r="UXD37" s="36"/>
      <c r="UXG37" s="36"/>
      <c r="UXH37" s="36"/>
      <c r="UXK37" s="36"/>
      <c r="UXL37" s="36"/>
      <c r="UXO37" s="36"/>
      <c r="UXP37" s="36"/>
      <c r="UXS37" s="36"/>
      <c r="UXT37" s="36"/>
      <c r="UXW37" s="36"/>
      <c r="UXX37" s="36"/>
      <c r="UYA37" s="36"/>
      <c r="UYB37" s="36"/>
      <c r="UYE37" s="36"/>
      <c r="UYF37" s="36"/>
      <c r="UYI37" s="36"/>
      <c r="UYJ37" s="36"/>
      <c r="UYM37" s="36"/>
      <c r="UYN37" s="36"/>
      <c r="UYQ37" s="36"/>
      <c r="UYR37" s="36"/>
      <c r="UYU37" s="36"/>
      <c r="UYV37" s="36"/>
      <c r="UYY37" s="36"/>
      <c r="UYZ37" s="36"/>
      <c r="UZC37" s="36"/>
      <c r="UZD37" s="36"/>
      <c r="UZG37" s="36"/>
      <c r="UZH37" s="36"/>
      <c r="UZK37" s="36"/>
      <c r="UZL37" s="36"/>
      <c r="UZO37" s="36"/>
      <c r="UZP37" s="36"/>
      <c r="UZS37" s="36"/>
      <c r="UZT37" s="36"/>
      <c r="UZW37" s="36"/>
      <c r="UZX37" s="36"/>
      <c r="VAA37" s="36"/>
      <c r="VAB37" s="36"/>
      <c r="VAE37" s="36"/>
      <c r="VAF37" s="36"/>
      <c r="VAI37" s="36"/>
      <c r="VAJ37" s="36"/>
      <c r="VAM37" s="36"/>
      <c r="VAN37" s="36"/>
      <c r="VAQ37" s="36"/>
      <c r="VAR37" s="36"/>
      <c r="VAU37" s="36"/>
      <c r="VAV37" s="36"/>
      <c r="VAY37" s="36"/>
      <c r="VAZ37" s="36"/>
      <c r="VBC37" s="36"/>
      <c r="VBD37" s="36"/>
      <c r="VBG37" s="36"/>
      <c r="VBH37" s="36"/>
      <c r="VBK37" s="36"/>
      <c r="VBL37" s="36"/>
      <c r="VBO37" s="36"/>
      <c r="VBP37" s="36"/>
      <c r="VBS37" s="36"/>
      <c r="VBT37" s="36"/>
      <c r="VBW37" s="36"/>
      <c r="VBX37" s="36"/>
      <c r="VCA37" s="36"/>
      <c r="VCB37" s="36"/>
      <c r="VCE37" s="36"/>
      <c r="VCF37" s="36"/>
      <c r="VCI37" s="36"/>
      <c r="VCJ37" s="36"/>
      <c r="VCM37" s="36"/>
      <c r="VCN37" s="36"/>
      <c r="VCQ37" s="36"/>
      <c r="VCR37" s="36"/>
      <c r="VCU37" s="36"/>
      <c r="VCV37" s="36"/>
      <c r="VCY37" s="36"/>
      <c r="VCZ37" s="36"/>
      <c r="VDC37" s="36"/>
      <c r="VDD37" s="36"/>
      <c r="VDG37" s="36"/>
      <c r="VDH37" s="36"/>
      <c r="VDK37" s="36"/>
      <c r="VDL37" s="36"/>
      <c r="VDO37" s="36"/>
      <c r="VDP37" s="36"/>
      <c r="VDS37" s="36"/>
      <c r="VDT37" s="36"/>
      <c r="VDW37" s="36"/>
      <c r="VDX37" s="36"/>
      <c r="VEA37" s="36"/>
      <c r="VEB37" s="36"/>
      <c r="VEE37" s="36"/>
      <c r="VEF37" s="36"/>
      <c r="VEI37" s="36"/>
      <c r="VEJ37" s="36"/>
      <c r="VEM37" s="36"/>
      <c r="VEN37" s="36"/>
      <c r="VEQ37" s="36"/>
      <c r="VER37" s="36"/>
      <c r="VEU37" s="36"/>
      <c r="VEV37" s="36"/>
      <c r="VEY37" s="36"/>
      <c r="VEZ37" s="36"/>
      <c r="VFC37" s="36"/>
      <c r="VFD37" s="36"/>
      <c r="VFG37" s="36"/>
      <c r="VFH37" s="36"/>
      <c r="VFK37" s="36"/>
      <c r="VFL37" s="36"/>
      <c r="VFO37" s="36"/>
      <c r="VFP37" s="36"/>
      <c r="VFS37" s="36"/>
      <c r="VFT37" s="36"/>
      <c r="VFW37" s="36"/>
      <c r="VFX37" s="36"/>
      <c r="VGA37" s="36"/>
      <c r="VGB37" s="36"/>
      <c r="VGE37" s="36"/>
      <c r="VGF37" s="36"/>
      <c r="VGI37" s="36"/>
      <c r="VGJ37" s="36"/>
      <c r="VGM37" s="36"/>
      <c r="VGN37" s="36"/>
      <c r="VGQ37" s="36"/>
      <c r="VGR37" s="36"/>
      <c r="VGU37" s="36"/>
      <c r="VGV37" s="36"/>
      <c r="VGY37" s="36"/>
      <c r="VGZ37" s="36"/>
      <c r="VHC37" s="36"/>
      <c r="VHD37" s="36"/>
      <c r="VHG37" s="36"/>
      <c r="VHH37" s="36"/>
      <c r="VHK37" s="36"/>
      <c r="VHL37" s="36"/>
      <c r="VHO37" s="36"/>
      <c r="VHP37" s="36"/>
      <c r="VHS37" s="36"/>
      <c r="VHT37" s="36"/>
      <c r="VHW37" s="36"/>
      <c r="VHX37" s="36"/>
      <c r="VIA37" s="36"/>
      <c r="VIB37" s="36"/>
      <c r="VIE37" s="36"/>
      <c r="VIF37" s="36"/>
      <c r="VII37" s="36"/>
      <c r="VIJ37" s="36"/>
      <c r="VIM37" s="36"/>
      <c r="VIN37" s="36"/>
      <c r="VIQ37" s="36"/>
      <c r="VIR37" s="36"/>
      <c r="VIU37" s="36"/>
      <c r="VIV37" s="36"/>
      <c r="VIY37" s="36"/>
      <c r="VIZ37" s="36"/>
      <c r="VJC37" s="36"/>
      <c r="VJD37" s="36"/>
      <c r="VJG37" s="36"/>
      <c r="VJH37" s="36"/>
      <c r="VJK37" s="36"/>
      <c r="VJL37" s="36"/>
      <c r="VJO37" s="36"/>
      <c r="VJP37" s="36"/>
      <c r="VJS37" s="36"/>
      <c r="VJT37" s="36"/>
      <c r="VJW37" s="36"/>
      <c r="VJX37" s="36"/>
      <c r="VKA37" s="36"/>
      <c r="VKB37" s="36"/>
      <c r="VKE37" s="36"/>
      <c r="VKF37" s="36"/>
      <c r="VKI37" s="36"/>
      <c r="VKJ37" s="36"/>
      <c r="VKM37" s="36"/>
      <c r="VKN37" s="36"/>
      <c r="VKQ37" s="36"/>
      <c r="VKR37" s="36"/>
      <c r="VKU37" s="36"/>
      <c r="VKV37" s="36"/>
      <c r="VKY37" s="36"/>
      <c r="VKZ37" s="36"/>
      <c r="VLC37" s="36"/>
      <c r="VLD37" s="36"/>
      <c r="VLG37" s="36"/>
      <c r="VLH37" s="36"/>
      <c r="VLK37" s="36"/>
      <c r="VLL37" s="36"/>
      <c r="VLO37" s="36"/>
      <c r="VLP37" s="36"/>
      <c r="VLS37" s="36"/>
      <c r="VLT37" s="36"/>
      <c r="VLW37" s="36"/>
      <c r="VLX37" s="36"/>
      <c r="VMA37" s="36"/>
      <c r="VMB37" s="36"/>
      <c r="VME37" s="36"/>
      <c r="VMF37" s="36"/>
      <c r="VMI37" s="36"/>
      <c r="VMJ37" s="36"/>
      <c r="VMM37" s="36"/>
      <c r="VMN37" s="36"/>
      <c r="VMQ37" s="36"/>
      <c r="VMR37" s="36"/>
      <c r="VMU37" s="36"/>
      <c r="VMV37" s="36"/>
      <c r="VMY37" s="36"/>
      <c r="VMZ37" s="36"/>
      <c r="VNC37" s="36"/>
      <c r="VND37" s="36"/>
      <c r="VNG37" s="36"/>
      <c r="VNH37" s="36"/>
      <c r="VNK37" s="36"/>
      <c r="VNL37" s="36"/>
      <c r="VNO37" s="36"/>
      <c r="VNP37" s="36"/>
      <c r="VNS37" s="36"/>
      <c r="VNT37" s="36"/>
      <c r="VNW37" s="36"/>
      <c r="VNX37" s="36"/>
      <c r="VOA37" s="36"/>
      <c r="VOB37" s="36"/>
      <c r="VOE37" s="36"/>
      <c r="VOF37" s="36"/>
      <c r="VOI37" s="36"/>
      <c r="VOJ37" s="36"/>
      <c r="VOM37" s="36"/>
      <c r="VON37" s="36"/>
      <c r="VOQ37" s="36"/>
      <c r="VOR37" s="36"/>
      <c r="VOU37" s="36"/>
      <c r="VOV37" s="36"/>
      <c r="VOY37" s="36"/>
      <c r="VOZ37" s="36"/>
      <c r="VPC37" s="36"/>
      <c r="VPD37" s="36"/>
      <c r="VPG37" s="36"/>
      <c r="VPH37" s="36"/>
      <c r="VPK37" s="36"/>
      <c r="VPL37" s="36"/>
      <c r="VPO37" s="36"/>
      <c r="VPP37" s="36"/>
      <c r="VPS37" s="36"/>
      <c r="VPT37" s="36"/>
      <c r="VPW37" s="36"/>
      <c r="VPX37" s="36"/>
      <c r="VQA37" s="36"/>
      <c r="VQB37" s="36"/>
      <c r="VQE37" s="36"/>
      <c r="VQF37" s="36"/>
      <c r="VQI37" s="36"/>
      <c r="VQJ37" s="36"/>
      <c r="VQM37" s="36"/>
      <c r="VQN37" s="36"/>
      <c r="VQQ37" s="36"/>
      <c r="VQR37" s="36"/>
      <c r="VQU37" s="36"/>
      <c r="VQV37" s="36"/>
      <c r="VQY37" s="36"/>
      <c r="VQZ37" s="36"/>
      <c r="VRC37" s="36"/>
      <c r="VRD37" s="36"/>
      <c r="VRG37" s="36"/>
      <c r="VRH37" s="36"/>
      <c r="VRK37" s="36"/>
      <c r="VRL37" s="36"/>
      <c r="VRO37" s="36"/>
      <c r="VRP37" s="36"/>
      <c r="VRS37" s="36"/>
      <c r="VRT37" s="36"/>
      <c r="VRW37" s="36"/>
      <c r="VRX37" s="36"/>
      <c r="VSA37" s="36"/>
      <c r="VSB37" s="36"/>
      <c r="VSE37" s="36"/>
      <c r="VSF37" s="36"/>
      <c r="VSI37" s="36"/>
      <c r="VSJ37" s="36"/>
      <c r="VSM37" s="36"/>
      <c r="VSN37" s="36"/>
      <c r="VSQ37" s="36"/>
      <c r="VSR37" s="36"/>
      <c r="VSU37" s="36"/>
      <c r="VSV37" s="36"/>
      <c r="VSY37" s="36"/>
      <c r="VSZ37" s="36"/>
      <c r="VTC37" s="36"/>
      <c r="VTD37" s="36"/>
      <c r="VTG37" s="36"/>
      <c r="VTH37" s="36"/>
      <c r="VTK37" s="36"/>
      <c r="VTL37" s="36"/>
      <c r="VTO37" s="36"/>
      <c r="VTP37" s="36"/>
      <c r="VTS37" s="36"/>
      <c r="VTT37" s="36"/>
      <c r="VTW37" s="36"/>
      <c r="VTX37" s="36"/>
      <c r="VUA37" s="36"/>
      <c r="VUB37" s="36"/>
      <c r="VUE37" s="36"/>
      <c r="VUF37" s="36"/>
      <c r="VUI37" s="36"/>
      <c r="VUJ37" s="36"/>
      <c r="VUM37" s="36"/>
      <c r="VUN37" s="36"/>
      <c r="VUQ37" s="36"/>
      <c r="VUR37" s="36"/>
      <c r="VUU37" s="36"/>
      <c r="VUV37" s="36"/>
      <c r="VUY37" s="36"/>
      <c r="VUZ37" s="36"/>
      <c r="VVC37" s="36"/>
      <c r="VVD37" s="36"/>
      <c r="VVG37" s="36"/>
      <c r="VVH37" s="36"/>
      <c r="VVK37" s="36"/>
      <c r="VVL37" s="36"/>
      <c r="VVO37" s="36"/>
      <c r="VVP37" s="36"/>
      <c r="VVS37" s="36"/>
      <c r="VVT37" s="36"/>
      <c r="VVW37" s="36"/>
      <c r="VVX37" s="36"/>
      <c r="VWA37" s="36"/>
      <c r="VWB37" s="36"/>
      <c r="VWE37" s="36"/>
      <c r="VWF37" s="36"/>
      <c r="VWI37" s="36"/>
      <c r="VWJ37" s="36"/>
      <c r="VWM37" s="36"/>
      <c r="VWN37" s="36"/>
      <c r="VWQ37" s="36"/>
      <c r="VWR37" s="36"/>
      <c r="VWU37" s="36"/>
      <c r="VWV37" s="36"/>
      <c r="VWY37" s="36"/>
      <c r="VWZ37" s="36"/>
      <c r="VXC37" s="36"/>
      <c r="VXD37" s="36"/>
      <c r="VXG37" s="36"/>
      <c r="VXH37" s="36"/>
      <c r="VXK37" s="36"/>
      <c r="VXL37" s="36"/>
      <c r="VXO37" s="36"/>
      <c r="VXP37" s="36"/>
      <c r="VXS37" s="36"/>
      <c r="VXT37" s="36"/>
      <c r="VXW37" s="36"/>
      <c r="VXX37" s="36"/>
      <c r="VYA37" s="36"/>
      <c r="VYB37" s="36"/>
      <c r="VYE37" s="36"/>
      <c r="VYF37" s="36"/>
      <c r="VYI37" s="36"/>
      <c r="VYJ37" s="36"/>
      <c r="VYM37" s="36"/>
      <c r="VYN37" s="36"/>
      <c r="VYQ37" s="36"/>
      <c r="VYR37" s="36"/>
      <c r="VYU37" s="36"/>
      <c r="VYV37" s="36"/>
      <c r="VYY37" s="36"/>
      <c r="VYZ37" s="36"/>
      <c r="VZC37" s="36"/>
      <c r="VZD37" s="36"/>
      <c r="VZG37" s="36"/>
      <c r="VZH37" s="36"/>
      <c r="VZK37" s="36"/>
      <c r="VZL37" s="36"/>
      <c r="VZO37" s="36"/>
      <c r="VZP37" s="36"/>
      <c r="VZS37" s="36"/>
      <c r="VZT37" s="36"/>
      <c r="VZW37" s="36"/>
      <c r="VZX37" s="36"/>
      <c r="WAA37" s="36"/>
      <c r="WAB37" s="36"/>
      <c r="WAE37" s="36"/>
      <c r="WAF37" s="36"/>
      <c r="WAI37" s="36"/>
      <c r="WAJ37" s="36"/>
      <c r="WAM37" s="36"/>
      <c r="WAN37" s="36"/>
      <c r="WAQ37" s="36"/>
      <c r="WAR37" s="36"/>
      <c r="WAU37" s="36"/>
      <c r="WAV37" s="36"/>
      <c r="WAY37" s="36"/>
      <c r="WAZ37" s="36"/>
      <c r="WBC37" s="36"/>
      <c r="WBD37" s="36"/>
      <c r="WBG37" s="36"/>
      <c r="WBH37" s="36"/>
      <c r="WBK37" s="36"/>
      <c r="WBL37" s="36"/>
      <c r="WBO37" s="36"/>
      <c r="WBP37" s="36"/>
      <c r="WBS37" s="36"/>
      <c r="WBT37" s="36"/>
      <c r="WBW37" s="36"/>
      <c r="WBX37" s="36"/>
      <c r="WCA37" s="36"/>
      <c r="WCB37" s="36"/>
      <c r="WCE37" s="36"/>
      <c r="WCF37" s="36"/>
      <c r="WCI37" s="36"/>
      <c r="WCJ37" s="36"/>
      <c r="WCM37" s="36"/>
      <c r="WCN37" s="36"/>
      <c r="WCQ37" s="36"/>
      <c r="WCR37" s="36"/>
      <c r="WCU37" s="36"/>
      <c r="WCV37" s="36"/>
      <c r="WCY37" s="36"/>
      <c r="WCZ37" s="36"/>
      <c r="WDC37" s="36"/>
      <c r="WDD37" s="36"/>
      <c r="WDG37" s="36"/>
      <c r="WDH37" s="36"/>
      <c r="WDK37" s="36"/>
      <c r="WDL37" s="36"/>
      <c r="WDO37" s="36"/>
      <c r="WDP37" s="36"/>
      <c r="WDS37" s="36"/>
      <c r="WDT37" s="36"/>
      <c r="WDW37" s="36"/>
      <c r="WDX37" s="36"/>
      <c r="WEA37" s="36"/>
      <c r="WEB37" s="36"/>
      <c r="WEE37" s="36"/>
      <c r="WEF37" s="36"/>
      <c r="WEI37" s="36"/>
      <c r="WEJ37" s="36"/>
      <c r="WEM37" s="36"/>
      <c r="WEN37" s="36"/>
      <c r="WEQ37" s="36"/>
      <c r="WER37" s="36"/>
      <c r="WEU37" s="36"/>
      <c r="WEV37" s="36"/>
      <c r="WEY37" s="36"/>
      <c r="WEZ37" s="36"/>
      <c r="WFC37" s="36"/>
      <c r="WFD37" s="36"/>
      <c r="WFG37" s="36"/>
      <c r="WFH37" s="36"/>
      <c r="WFK37" s="36"/>
      <c r="WFL37" s="36"/>
      <c r="WFO37" s="36"/>
      <c r="WFP37" s="36"/>
      <c r="WFS37" s="36"/>
      <c r="WFT37" s="36"/>
      <c r="WFW37" s="36"/>
      <c r="WFX37" s="36"/>
      <c r="WGA37" s="36"/>
      <c r="WGB37" s="36"/>
      <c r="WGE37" s="36"/>
      <c r="WGF37" s="36"/>
      <c r="WGI37" s="36"/>
      <c r="WGJ37" s="36"/>
      <c r="WGM37" s="36"/>
      <c r="WGN37" s="36"/>
      <c r="WGQ37" s="36"/>
      <c r="WGR37" s="36"/>
      <c r="WGU37" s="36"/>
      <c r="WGV37" s="36"/>
      <c r="WGY37" s="36"/>
      <c r="WGZ37" s="36"/>
      <c r="WHC37" s="36"/>
      <c r="WHD37" s="36"/>
      <c r="WHG37" s="36"/>
      <c r="WHH37" s="36"/>
      <c r="WHK37" s="36"/>
      <c r="WHL37" s="36"/>
      <c r="WHO37" s="36"/>
      <c r="WHP37" s="36"/>
      <c r="WHS37" s="36"/>
      <c r="WHT37" s="36"/>
      <c r="WHW37" s="36"/>
      <c r="WHX37" s="36"/>
      <c r="WIA37" s="36"/>
      <c r="WIB37" s="36"/>
      <c r="WIE37" s="36"/>
      <c r="WIF37" s="36"/>
      <c r="WII37" s="36"/>
      <c r="WIJ37" s="36"/>
      <c r="WIM37" s="36"/>
      <c r="WIN37" s="36"/>
      <c r="WIQ37" s="36"/>
      <c r="WIR37" s="36"/>
      <c r="WIU37" s="36"/>
      <c r="WIV37" s="36"/>
      <c r="WIY37" s="36"/>
      <c r="WIZ37" s="36"/>
      <c r="WJC37" s="36"/>
      <c r="WJD37" s="36"/>
      <c r="WJG37" s="36"/>
      <c r="WJH37" s="36"/>
      <c r="WJK37" s="36"/>
      <c r="WJL37" s="36"/>
      <c r="WJO37" s="36"/>
      <c r="WJP37" s="36"/>
      <c r="WJS37" s="36"/>
      <c r="WJT37" s="36"/>
      <c r="WJW37" s="36"/>
      <c r="WJX37" s="36"/>
      <c r="WKA37" s="36"/>
      <c r="WKB37" s="36"/>
      <c r="WKE37" s="36"/>
      <c r="WKF37" s="36"/>
      <c r="WKI37" s="36"/>
      <c r="WKJ37" s="36"/>
      <c r="WKM37" s="36"/>
      <c r="WKN37" s="36"/>
      <c r="WKQ37" s="36"/>
      <c r="WKR37" s="36"/>
      <c r="WKU37" s="36"/>
      <c r="WKV37" s="36"/>
      <c r="WKY37" s="36"/>
      <c r="WKZ37" s="36"/>
      <c r="WLC37" s="36"/>
      <c r="WLD37" s="36"/>
      <c r="WLG37" s="36"/>
      <c r="WLH37" s="36"/>
      <c r="WLK37" s="36"/>
      <c r="WLL37" s="36"/>
      <c r="WLO37" s="36"/>
      <c r="WLP37" s="36"/>
      <c r="WLS37" s="36"/>
      <c r="WLT37" s="36"/>
      <c r="WLW37" s="36"/>
      <c r="WLX37" s="36"/>
      <c r="WMA37" s="36"/>
      <c r="WMB37" s="36"/>
      <c r="WME37" s="36"/>
      <c r="WMF37" s="36"/>
      <c r="WMI37" s="36"/>
      <c r="WMJ37" s="36"/>
      <c r="WMM37" s="36"/>
      <c r="WMN37" s="36"/>
      <c r="WMQ37" s="36"/>
      <c r="WMR37" s="36"/>
      <c r="WMU37" s="36"/>
      <c r="WMV37" s="36"/>
      <c r="WMY37" s="36"/>
      <c r="WMZ37" s="36"/>
      <c r="WNC37" s="36"/>
      <c r="WND37" s="36"/>
      <c r="WNG37" s="36"/>
      <c r="WNH37" s="36"/>
      <c r="WNK37" s="36"/>
      <c r="WNL37" s="36"/>
      <c r="WNO37" s="36"/>
      <c r="WNP37" s="36"/>
      <c r="WNS37" s="36"/>
      <c r="WNT37" s="36"/>
      <c r="WNW37" s="36"/>
      <c r="WNX37" s="36"/>
      <c r="WOA37" s="36"/>
      <c r="WOB37" s="36"/>
      <c r="WOE37" s="36"/>
      <c r="WOF37" s="36"/>
      <c r="WOI37" s="36"/>
      <c r="WOJ37" s="36"/>
      <c r="WOM37" s="36"/>
      <c r="WON37" s="36"/>
      <c r="WOQ37" s="36"/>
      <c r="WOR37" s="36"/>
      <c r="WOU37" s="36"/>
      <c r="WOV37" s="36"/>
      <c r="WOY37" s="36"/>
      <c r="WOZ37" s="36"/>
      <c r="WPC37" s="36"/>
      <c r="WPD37" s="36"/>
      <c r="WPG37" s="36"/>
      <c r="WPH37" s="36"/>
      <c r="WPK37" s="36"/>
      <c r="WPL37" s="36"/>
      <c r="WPO37" s="36"/>
      <c r="WPP37" s="36"/>
      <c r="WPS37" s="36"/>
      <c r="WPT37" s="36"/>
      <c r="WPW37" s="36"/>
      <c r="WPX37" s="36"/>
      <c r="WQA37" s="36"/>
      <c r="WQB37" s="36"/>
      <c r="WQE37" s="36"/>
      <c r="WQF37" s="36"/>
      <c r="WQI37" s="36"/>
      <c r="WQJ37" s="36"/>
      <c r="WQM37" s="36"/>
      <c r="WQN37" s="36"/>
      <c r="WQQ37" s="36"/>
      <c r="WQR37" s="36"/>
      <c r="WQU37" s="36"/>
      <c r="WQV37" s="36"/>
      <c r="WQY37" s="36"/>
      <c r="WQZ37" s="36"/>
      <c r="WRC37" s="36"/>
      <c r="WRD37" s="36"/>
      <c r="WRG37" s="36"/>
      <c r="WRH37" s="36"/>
      <c r="WRK37" s="36"/>
      <c r="WRL37" s="36"/>
      <c r="WRO37" s="36"/>
      <c r="WRP37" s="36"/>
      <c r="WRS37" s="36"/>
      <c r="WRT37" s="36"/>
      <c r="WRW37" s="36"/>
      <c r="WRX37" s="36"/>
      <c r="WSA37" s="36"/>
      <c r="WSB37" s="36"/>
      <c r="WSE37" s="36"/>
      <c r="WSF37" s="36"/>
      <c r="WSI37" s="36"/>
      <c r="WSJ37" s="36"/>
      <c r="WSM37" s="36"/>
      <c r="WSN37" s="36"/>
      <c r="WSQ37" s="36"/>
      <c r="WSR37" s="36"/>
      <c r="WSU37" s="36"/>
      <c r="WSV37" s="36"/>
      <c r="WSY37" s="36"/>
      <c r="WSZ37" s="36"/>
      <c r="WTC37" s="36"/>
      <c r="WTD37" s="36"/>
      <c r="WTG37" s="36"/>
      <c r="WTH37" s="36"/>
      <c r="WTK37" s="36"/>
      <c r="WTL37" s="36"/>
      <c r="WTO37" s="36"/>
      <c r="WTP37" s="36"/>
      <c r="WTS37" s="36"/>
      <c r="WTT37" s="36"/>
      <c r="WTW37" s="36"/>
      <c r="WTX37" s="36"/>
      <c r="WUA37" s="36"/>
      <c r="WUB37" s="36"/>
      <c r="WUE37" s="36"/>
      <c r="WUF37" s="36"/>
      <c r="WUI37" s="36"/>
      <c r="WUJ37" s="36"/>
      <c r="WUM37" s="36"/>
      <c r="WUN37" s="36"/>
      <c r="WUQ37" s="36"/>
      <c r="WUR37" s="36"/>
      <c r="WUU37" s="36"/>
      <c r="WUV37" s="36"/>
      <c r="WUY37" s="36"/>
      <c r="WUZ37" s="36"/>
      <c r="WVC37" s="36"/>
      <c r="WVD37" s="36"/>
      <c r="WVG37" s="36"/>
      <c r="WVH37" s="36"/>
      <c r="WVK37" s="36"/>
      <c r="WVL37" s="36"/>
      <c r="WVO37" s="36"/>
      <c r="WVP37" s="36"/>
      <c r="WVS37" s="36"/>
      <c r="WVT37" s="36"/>
      <c r="WVW37" s="36"/>
      <c r="WVX37" s="36"/>
      <c r="WWA37" s="36"/>
      <c r="WWB37" s="36"/>
      <c r="WWE37" s="36"/>
      <c r="WWF37" s="36"/>
      <c r="WWI37" s="36"/>
      <c r="WWJ37" s="36"/>
      <c r="WWM37" s="36"/>
      <c r="WWN37" s="36"/>
      <c r="WWQ37" s="36"/>
      <c r="WWR37" s="36"/>
      <c r="WWU37" s="36"/>
      <c r="WWV37" s="36"/>
      <c r="WWY37" s="36"/>
      <c r="WWZ37" s="36"/>
      <c r="WXC37" s="36"/>
      <c r="WXD37" s="36"/>
      <c r="WXG37" s="36"/>
      <c r="WXH37" s="36"/>
      <c r="WXK37" s="36"/>
      <c r="WXL37" s="36"/>
      <c r="WXO37" s="36"/>
      <c r="WXP37" s="36"/>
      <c r="WXS37" s="36"/>
      <c r="WXT37" s="36"/>
      <c r="WXW37" s="36"/>
      <c r="WXX37" s="36"/>
      <c r="WYA37" s="36"/>
      <c r="WYB37" s="36"/>
      <c r="WYE37" s="36"/>
      <c r="WYF37" s="36"/>
      <c r="WYI37" s="36"/>
      <c r="WYJ37" s="36"/>
      <c r="WYM37" s="36"/>
      <c r="WYN37" s="36"/>
      <c r="WYQ37" s="36"/>
      <c r="WYR37" s="36"/>
      <c r="WYU37" s="36"/>
      <c r="WYV37" s="36"/>
      <c r="WYY37" s="36"/>
      <c r="WYZ37" s="36"/>
      <c r="WZC37" s="36"/>
      <c r="WZD37" s="36"/>
      <c r="WZG37" s="36"/>
      <c r="WZH37" s="36"/>
      <c r="WZK37" s="36"/>
      <c r="WZL37" s="36"/>
      <c r="WZO37" s="36"/>
      <c r="WZP37" s="36"/>
      <c r="WZS37" s="36"/>
      <c r="WZT37" s="36"/>
      <c r="WZW37" s="36"/>
      <c r="WZX37" s="36"/>
      <c r="XAA37" s="36"/>
      <c r="XAB37" s="36"/>
      <c r="XAE37" s="36"/>
      <c r="XAF37" s="36"/>
      <c r="XAI37" s="36"/>
      <c r="XAJ37" s="36"/>
      <c r="XAM37" s="36"/>
      <c r="XAN37" s="36"/>
      <c r="XAQ37" s="36"/>
      <c r="XAR37" s="36"/>
      <c r="XAU37" s="36"/>
      <c r="XAV37" s="36"/>
      <c r="XAY37" s="36"/>
      <c r="XAZ37" s="36"/>
      <c r="XBC37" s="36"/>
      <c r="XBD37" s="36"/>
      <c r="XBG37" s="36"/>
      <c r="XBH37" s="36"/>
      <c r="XBK37" s="36"/>
      <c r="XBL37" s="36"/>
      <c r="XBO37" s="36"/>
      <c r="XBP37" s="36"/>
      <c r="XBS37" s="36"/>
      <c r="XBT37" s="36"/>
      <c r="XBW37" s="36"/>
      <c r="XBX37" s="36"/>
      <c r="XCA37" s="36"/>
      <c r="XCB37" s="36"/>
      <c r="XCE37" s="36"/>
      <c r="XCF37" s="36"/>
      <c r="XCI37" s="36"/>
      <c r="XCJ37" s="36"/>
      <c r="XCM37" s="36"/>
      <c r="XCN37" s="36"/>
      <c r="XCQ37" s="36"/>
      <c r="XCR37" s="36"/>
      <c r="XCU37" s="36"/>
      <c r="XCV37" s="36"/>
      <c r="XCY37" s="36"/>
      <c r="XCZ37" s="36"/>
      <c r="XDC37" s="36"/>
      <c r="XDD37" s="36"/>
    </row>
    <row r="38" spans="1:1024 1027:2048 2051:3072 3075:4096 4099:5120 5123:6144 6147:7168 7171:8192 8195:9216 9219:10240 10243:11264 11267:12288 12291:13312 13315:14336 14339:15360 15363:16332" x14ac:dyDescent="0.3">
      <c r="B38" s="10" t="s">
        <v>157</v>
      </c>
      <c r="C38" s="34">
        <v>24404</v>
      </c>
      <c r="D38" s="34">
        <v>2489</v>
      </c>
      <c r="E38" s="12">
        <v>26893</v>
      </c>
      <c r="F38" s="34">
        <v>175366</v>
      </c>
      <c r="G38" s="34">
        <v>-148473</v>
      </c>
      <c r="H38" s="36"/>
      <c r="I38" s="34"/>
      <c r="K38" s="48"/>
      <c r="L38" s="48"/>
      <c r="M38" s="48"/>
      <c r="N38" s="48"/>
      <c r="O38" s="48"/>
      <c r="P38" s="36"/>
      <c r="S38" s="36"/>
      <c r="T38" s="36"/>
      <c r="W38" s="36"/>
      <c r="X38" s="36"/>
      <c r="AA38" s="36"/>
      <c r="AB38" s="36"/>
      <c r="AE38" s="36"/>
      <c r="AF38" s="36"/>
      <c r="AI38" s="36"/>
      <c r="AJ38" s="36"/>
      <c r="AM38" s="36"/>
      <c r="AN38" s="36"/>
      <c r="AQ38" s="36"/>
      <c r="AR38" s="36"/>
      <c r="AU38" s="36"/>
      <c r="AV38" s="36"/>
      <c r="AY38" s="36"/>
      <c r="AZ38" s="36"/>
      <c r="BC38" s="36"/>
      <c r="BD38" s="36"/>
      <c r="BG38" s="36"/>
      <c r="BH38" s="36"/>
      <c r="BK38" s="36"/>
      <c r="BL38" s="36"/>
      <c r="BO38" s="36"/>
      <c r="BP38" s="36"/>
      <c r="BS38" s="36"/>
      <c r="BT38" s="36"/>
      <c r="BW38" s="36"/>
      <c r="BX38" s="36"/>
      <c r="CA38" s="36"/>
      <c r="CB38" s="36"/>
      <c r="CE38" s="36"/>
      <c r="CF38" s="36"/>
      <c r="CI38" s="36"/>
      <c r="CJ38" s="36"/>
      <c r="CM38" s="36"/>
      <c r="CN38" s="36"/>
      <c r="CQ38" s="36"/>
      <c r="CR38" s="36"/>
      <c r="CU38" s="36"/>
      <c r="CV38" s="36"/>
      <c r="CY38" s="36"/>
      <c r="CZ38" s="36"/>
      <c r="DC38" s="36"/>
      <c r="DD38" s="36"/>
      <c r="DG38" s="36"/>
      <c r="DH38" s="36"/>
      <c r="DK38" s="36"/>
      <c r="DL38" s="36"/>
      <c r="DO38" s="36"/>
      <c r="DP38" s="36"/>
      <c r="DS38" s="36"/>
      <c r="DT38" s="36"/>
      <c r="DW38" s="36"/>
      <c r="DX38" s="36"/>
      <c r="EA38" s="36"/>
      <c r="EB38" s="36"/>
      <c r="EE38" s="36"/>
      <c r="EF38" s="36"/>
      <c r="EI38" s="36"/>
      <c r="EJ38" s="36"/>
      <c r="EM38" s="36"/>
      <c r="EN38" s="36"/>
      <c r="EQ38" s="36"/>
      <c r="ER38" s="36"/>
      <c r="EU38" s="36"/>
      <c r="EV38" s="36"/>
      <c r="EY38" s="36"/>
      <c r="EZ38" s="36"/>
      <c r="FC38" s="36"/>
      <c r="FD38" s="36"/>
      <c r="FG38" s="36"/>
      <c r="FH38" s="36"/>
      <c r="FK38" s="36"/>
      <c r="FL38" s="36"/>
      <c r="FO38" s="36"/>
      <c r="FP38" s="36"/>
      <c r="FS38" s="36"/>
      <c r="FT38" s="36"/>
      <c r="FW38" s="36"/>
      <c r="FX38" s="36"/>
      <c r="GA38" s="36"/>
      <c r="GB38" s="36"/>
      <c r="GE38" s="36"/>
      <c r="GF38" s="36"/>
      <c r="GI38" s="36"/>
      <c r="GJ38" s="36"/>
      <c r="GM38" s="36"/>
      <c r="GN38" s="36"/>
      <c r="GQ38" s="36"/>
      <c r="GR38" s="36"/>
      <c r="GU38" s="36"/>
      <c r="GV38" s="36"/>
      <c r="GY38" s="36"/>
      <c r="GZ38" s="36"/>
      <c r="HC38" s="36"/>
      <c r="HD38" s="36"/>
      <c r="HG38" s="36"/>
      <c r="HH38" s="36"/>
      <c r="HK38" s="36"/>
      <c r="HL38" s="36"/>
      <c r="HO38" s="36"/>
      <c r="HP38" s="36"/>
      <c r="HS38" s="36"/>
      <c r="HT38" s="36"/>
      <c r="HW38" s="36"/>
      <c r="HX38" s="36"/>
      <c r="IA38" s="36"/>
      <c r="IB38" s="36"/>
      <c r="IE38" s="36"/>
      <c r="IF38" s="36"/>
      <c r="II38" s="36"/>
      <c r="IJ38" s="36"/>
      <c r="IM38" s="36"/>
      <c r="IN38" s="36"/>
      <c r="IQ38" s="36"/>
      <c r="IR38" s="36"/>
      <c r="IU38" s="36"/>
      <c r="IV38" s="36"/>
      <c r="IY38" s="36"/>
      <c r="IZ38" s="36"/>
      <c r="JC38" s="36"/>
      <c r="JD38" s="36"/>
      <c r="JG38" s="36"/>
      <c r="JH38" s="36"/>
      <c r="JK38" s="36"/>
      <c r="JL38" s="36"/>
      <c r="JO38" s="36"/>
      <c r="JP38" s="36"/>
      <c r="JS38" s="36"/>
      <c r="JT38" s="36"/>
      <c r="JW38" s="36"/>
      <c r="JX38" s="36"/>
      <c r="KA38" s="36"/>
      <c r="KB38" s="36"/>
      <c r="KE38" s="36"/>
      <c r="KF38" s="36"/>
      <c r="KI38" s="36"/>
      <c r="KJ38" s="36"/>
      <c r="KM38" s="36"/>
      <c r="KN38" s="36"/>
      <c r="KQ38" s="36"/>
      <c r="KR38" s="36"/>
      <c r="KU38" s="36"/>
      <c r="KV38" s="36"/>
      <c r="KY38" s="36"/>
      <c r="KZ38" s="36"/>
      <c r="LC38" s="36"/>
      <c r="LD38" s="36"/>
      <c r="LG38" s="36"/>
      <c r="LH38" s="36"/>
      <c r="LK38" s="36"/>
      <c r="LL38" s="36"/>
      <c r="LO38" s="36"/>
      <c r="LP38" s="36"/>
      <c r="LS38" s="36"/>
      <c r="LT38" s="36"/>
      <c r="LW38" s="36"/>
      <c r="LX38" s="36"/>
      <c r="MA38" s="36"/>
      <c r="MB38" s="36"/>
      <c r="ME38" s="36"/>
      <c r="MF38" s="36"/>
      <c r="MI38" s="36"/>
      <c r="MJ38" s="36"/>
      <c r="MM38" s="36"/>
      <c r="MN38" s="36"/>
      <c r="MQ38" s="36"/>
      <c r="MR38" s="36"/>
      <c r="MU38" s="36"/>
      <c r="MV38" s="36"/>
      <c r="MY38" s="36"/>
      <c r="MZ38" s="36"/>
      <c r="NC38" s="36"/>
      <c r="ND38" s="36"/>
      <c r="NG38" s="36"/>
      <c r="NH38" s="36"/>
      <c r="NK38" s="36"/>
      <c r="NL38" s="36"/>
      <c r="NO38" s="36"/>
      <c r="NP38" s="36"/>
      <c r="NS38" s="36"/>
      <c r="NT38" s="36"/>
      <c r="NW38" s="36"/>
      <c r="NX38" s="36"/>
      <c r="OA38" s="36"/>
      <c r="OB38" s="36"/>
      <c r="OE38" s="36"/>
      <c r="OF38" s="36"/>
      <c r="OI38" s="36"/>
      <c r="OJ38" s="36"/>
      <c r="OM38" s="36"/>
      <c r="ON38" s="36"/>
      <c r="OQ38" s="36"/>
      <c r="OR38" s="36"/>
      <c r="OU38" s="36"/>
      <c r="OV38" s="36"/>
      <c r="OY38" s="36"/>
      <c r="OZ38" s="36"/>
      <c r="PC38" s="36"/>
      <c r="PD38" s="36"/>
      <c r="PG38" s="36"/>
      <c r="PH38" s="36"/>
      <c r="PK38" s="36"/>
      <c r="PL38" s="36"/>
      <c r="PO38" s="36"/>
      <c r="PP38" s="36"/>
      <c r="PS38" s="36"/>
      <c r="PT38" s="36"/>
      <c r="PW38" s="36"/>
      <c r="PX38" s="36"/>
      <c r="QA38" s="36"/>
      <c r="QB38" s="36"/>
      <c r="QE38" s="36"/>
      <c r="QF38" s="36"/>
      <c r="QI38" s="36"/>
      <c r="QJ38" s="36"/>
      <c r="QM38" s="36"/>
      <c r="QN38" s="36"/>
      <c r="QQ38" s="36"/>
      <c r="QR38" s="36"/>
      <c r="QU38" s="36"/>
      <c r="QV38" s="36"/>
      <c r="QY38" s="36"/>
      <c r="QZ38" s="36"/>
      <c r="RC38" s="36"/>
      <c r="RD38" s="36"/>
      <c r="RG38" s="36"/>
      <c r="RH38" s="36"/>
      <c r="RK38" s="36"/>
      <c r="RL38" s="36"/>
      <c r="RO38" s="36"/>
      <c r="RP38" s="36"/>
      <c r="RS38" s="36"/>
      <c r="RT38" s="36"/>
      <c r="RW38" s="36"/>
      <c r="RX38" s="36"/>
      <c r="SA38" s="36"/>
      <c r="SB38" s="36"/>
      <c r="SE38" s="36"/>
      <c r="SF38" s="36"/>
      <c r="SI38" s="36"/>
      <c r="SJ38" s="36"/>
      <c r="SM38" s="36"/>
      <c r="SN38" s="36"/>
      <c r="SQ38" s="36"/>
      <c r="SR38" s="36"/>
      <c r="SU38" s="36"/>
      <c r="SV38" s="36"/>
      <c r="SY38" s="36"/>
      <c r="SZ38" s="36"/>
      <c r="TC38" s="36"/>
      <c r="TD38" s="36"/>
      <c r="TG38" s="36"/>
      <c r="TH38" s="36"/>
      <c r="TK38" s="36"/>
      <c r="TL38" s="36"/>
      <c r="TO38" s="36"/>
      <c r="TP38" s="36"/>
      <c r="TS38" s="36"/>
      <c r="TT38" s="36"/>
      <c r="TW38" s="36"/>
      <c r="TX38" s="36"/>
      <c r="UA38" s="36"/>
      <c r="UB38" s="36"/>
      <c r="UE38" s="36"/>
      <c r="UF38" s="36"/>
      <c r="UI38" s="36"/>
      <c r="UJ38" s="36"/>
      <c r="UM38" s="36"/>
      <c r="UN38" s="36"/>
      <c r="UQ38" s="36"/>
      <c r="UR38" s="36"/>
      <c r="UU38" s="36"/>
      <c r="UV38" s="36"/>
      <c r="UY38" s="36"/>
      <c r="UZ38" s="36"/>
      <c r="VC38" s="36"/>
      <c r="VD38" s="36"/>
      <c r="VG38" s="36"/>
      <c r="VH38" s="36"/>
      <c r="VK38" s="36"/>
      <c r="VL38" s="36"/>
      <c r="VO38" s="36"/>
      <c r="VP38" s="36"/>
      <c r="VS38" s="36"/>
      <c r="VT38" s="36"/>
      <c r="VW38" s="36"/>
      <c r="VX38" s="36"/>
      <c r="WA38" s="36"/>
      <c r="WB38" s="36"/>
      <c r="WE38" s="36"/>
      <c r="WF38" s="36"/>
      <c r="WI38" s="36"/>
      <c r="WJ38" s="36"/>
      <c r="WM38" s="36"/>
      <c r="WN38" s="36"/>
      <c r="WQ38" s="36"/>
      <c r="WR38" s="36"/>
      <c r="WU38" s="36"/>
      <c r="WV38" s="36"/>
      <c r="WY38" s="36"/>
      <c r="WZ38" s="36"/>
      <c r="XC38" s="36"/>
      <c r="XD38" s="36"/>
      <c r="XG38" s="36"/>
      <c r="XH38" s="36"/>
      <c r="XK38" s="36"/>
      <c r="XL38" s="36"/>
      <c r="XO38" s="36"/>
      <c r="XP38" s="36"/>
      <c r="XS38" s="36"/>
      <c r="XT38" s="36"/>
      <c r="XW38" s="36"/>
      <c r="XX38" s="36"/>
      <c r="YA38" s="36"/>
      <c r="YB38" s="36"/>
      <c r="YE38" s="36"/>
      <c r="YF38" s="36"/>
      <c r="YI38" s="36"/>
      <c r="YJ38" s="36"/>
      <c r="YM38" s="36"/>
      <c r="YN38" s="36"/>
      <c r="YQ38" s="36"/>
      <c r="YR38" s="36"/>
      <c r="YU38" s="36"/>
      <c r="YV38" s="36"/>
      <c r="YY38" s="36"/>
      <c r="YZ38" s="36"/>
      <c r="ZC38" s="36"/>
      <c r="ZD38" s="36"/>
      <c r="ZG38" s="36"/>
      <c r="ZH38" s="36"/>
      <c r="ZK38" s="36"/>
      <c r="ZL38" s="36"/>
      <c r="ZO38" s="36"/>
      <c r="ZP38" s="36"/>
      <c r="ZS38" s="36"/>
      <c r="ZT38" s="36"/>
      <c r="ZW38" s="36"/>
      <c r="ZX38" s="36"/>
      <c r="AAA38" s="36"/>
      <c r="AAB38" s="36"/>
      <c r="AAE38" s="36"/>
      <c r="AAF38" s="36"/>
      <c r="AAI38" s="36"/>
      <c r="AAJ38" s="36"/>
      <c r="AAM38" s="36"/>
      <c r="AAN38" s="36"/>
      <c r="AAQ38" s="36"/>
      <c r="AAR38" s="36"/>
      <c r="AAU38" s="36"/>
      <c r="AAV38" s="36"/>
      <c r="AAY38" s="36"/>
      <c r="AAZ38" s="36"/>
      <c r="ABC38" s="36"/>
      <c r="ABD38" s="36"/>
      <c r="ABG38" s="36"/>
      <c r="ABH38" s="36"/>
      <c r="ABK38" s="36"/>
      <c r="ABL38" s="36"/>
      <c r="ABO38" s="36"/>
      <c r="ABP38" s="36"/>
      <c r="ABS38" s="36"/>
      <c r="ABT38" s="36"/>
      <c r="ABW38" s="36"/>
      <c r="ABX38" s="36"/>
      <c r="ACA38" s="36"/>
      <c r="ACB38" s="36"/>
      <c r="ACE38" s="36"/>
      <c r="ACF38" s="36"/>
      <c r="ACI38" s="36"/>
      <c r="ACJ38" s="36"/>
      <c r="ACM38" s="36"/>
      <c r="ACN38" s="36"/>
      <c r="ACQ38" s="36"/>
      <c r="ACR38" s="36"/>
      <c r="ACU38" s="36"/>
      <c r="ACV38" s="36"/>
      <c r="ACY38" s="36"/>
      <c r="ACZ38" s="36"/>
      <c r="ADC38" s="36"/>
      <c r="ADD38" s="36"/>
      <c r="ADG38" s="36"/>
      <c r="ADH38" s="36"/>
      <c r="ADK38" s="36"/>
      <c r="ADL38" s="36"/>
      <c r="ADO38" s="36"/>
      <c r="ADP38" s="36"/>
      <c r="ADS38" s="36"/>
      <c r="ADT38" s="36"/>
      <c r="ADW38" s="36"/>
      <c r="ADX38" s="36"/>
      <c r="AEA38" s="36"/>
      <c r="AEB38" s="36"/>
      <c r="AEE38" s="36"/>
      <c r="AEF38" s="36"/>
      <c r="AEI38" s="36"/>
      <c r="AEJ38" s="36"/>
      <c r="AEM38" s="36"/>
      <c r="AEN38" s="36"/>
      <c r="AEQ38" s="36"/>
      <c r="AER38" s="36"/>
      <c r="AEU38" s="36"/>
      <c r="AEV38" s="36"/>
      <c r="AEY38" s="36"/>
      <c r="AEZ38" s="36"/>
      <c r="AFC38" s="36"/>
      <c r="AFD38" s="36"/>
      <c r="AFG38" s="36"/>
      <c r="AFH38" s="36"/>
      <c r="AFK38" s="36"/>
      <c r="AFL38" s="36"/>
      <c r="AFO38" s="36"/>
      <c r="AFP38" s="36"/>
      <c r="AFS38" s="36"/>
      <c r="AFT38" s="36"/>
      <c r="AFW38" s="36"/>
      <c r="AFX38" s="36"/>
      <c r="AGA38" s="36"/>
      <c r="AGB38" s="36"/>
      <c r="AGE38" s="36"/>
      <c r="AGF38" s="36"/>
      <c r="AGI38" s="36"/>
      <c r="AGJ38" s="36"/>
      <c r="AGM38" s="36"/>
      <c r="AGN38" s="36"/>
      <c r="AGQ38" s="36"/>
      <c r="AGR38" s="36"/>
      <c r="AGU38" s="36"/>
      <c r="AGV38" s="36"/>
      <c r="AGY38" s="36"/>
      <c r="AGZ38" s="36"/>
      <c r="AHC38" s="36"/>
      <c r="AHD38" s="36"/>
      <c r="AHG38" s="36"/>
      <c r="AHH38" s="36"/>
      <c r="AHK38" s="36"/>
      <c r="AHL38" s="36"/>
      <c r="AHO38" s="36"/>
      <c r="AHP38" s="36"/>
      <c r="AHS38" s="36"/>
      <c r="AHT38" s="36"/>
      <c r="AHW38" s="36"/>
      <c r="AHX38" s="36"/>
      <c r="AIA38" s="36"/>
      <c r="AIB38" s="36"/>
      <c r="AIE38" s="36"/>
      <c r="AIF38" s="36"/>
      <c r="AII38" s="36"/>
      <c r="AIJ38" s="36"/>
      <c r="AIM38" s="36"/>
      <c r="AIN38" s="36"/>
      <c r="AIQ38" s="36"/>
      <c r="AIR38" s="36"/>
      <c r="AIU38" s="36"/>
      <c r="AIV38" s="36"/>
      <c r="AIY38" s="36"/>
      <c r="AIZ38" s="36"/>
      <c r="AJC38" s="36"/>
      <c r="AJD38" s="36"/>
      <c r="AJG38" s="36"/>
      <c r="AJH38" s="36"/>
      <c r="AJK38" s="36"/>
      <c r="AJL38" s="36"/>
      <c r="AJO38" s="36"/>
      <c r="AJP38" s="36"/>
      <c r="AJS38" s="36"/>
      <c r="AJT38" s="36"/>
      <c r="AJW38" s="36"/>
      <c r="AJX38" s="36"/>
      <c r="AKA38" s="36"/>
      <c r="AKB38" s="36"/>
      <c r="AKE38" s="36"/>
      <c r="AKF38" s="36"/>
      <c r="AKI38" s="36"/>
      <c r="AKJ38" s="36"/>
      <c r="AKM38" s="36"/>
      <c r="AKN38" s="36"/>
      <c r="AKQ38" s="36"/>
      <c r="AKR38" s="36"/>
      <c r="AKU38" s="36"/>
      <c r="AKV38" s="36"/>
      <c r="AKY38" s="36"/>
      <c r="AKZ38" s="36"/>
      <c r="ALC38" s="36"/>
      <c r="ALD38" s="36"/>
      <c r="ALG38" s="36"/>
      <c r="ALH38" s="36"/>
      <c r="ALK38" s="36"/>
      <c r="ALL38" s="36"/>
      <c r="ALO38" s="36"/>
      <c r="ALP38" s="36"/>
      <c r="ALS38" s="36"/>
      <c r="ALT38" s="36"/>
      <c r="ALW38" s="36"/>
      <c r="ALX38" s="36"/>
      <c r="AMA38" s="36"/>
      <c r="AMB38" s="36"/>
      <c r="AME38" s="36"/>
      <c r="AMF38" s="36"/>
      <c r="AMI38" s="36"/>
      <c r="AMJ38" s="36"/>
      <c r="AMM38" s="36"/>
      <c r="AMN38" s="36"/>
      <c r="AMQ38" s="36"/>
      <c r="AMR38" s="36"/>
      <c r="AMU38" s="36"/>
      <c r="AMV38" s="36"/>
      <c r="AMY38" s="36"/>
      <c r="AMZ38" s="36"/>
      <c r="ANC38" s="36"/>
      <c r="AND38" s="36"/>
      <c r="ANG38" s="36"/>
      <c r="ANH38" s="36"/>
      <c r="ANK38" s="36"/>
      <c r="ANL38" s="36"/>
      <c r="ANO38" s="36"/>
      <c r="ANP38" s="36"/>
      <c r="ANS38" s="36"/>
      <c r="ANT38" s="36"/>
      <c r="ANW38" s="36"/>
      <c r="ANX38" s="36"/>
      <c r="AOA38" s="36"/>
      <c r="AOB38" s="36"/>
      <c r="AOE38" s="36"/>
      <c r="AOF38" s="36"/>
      <c r="AOI38" s="36"/>
      <c r="AOJ38" s="36"/>
      <c r="AOM38" s="36"/>
      <c r="AON38" s="36"/>
      <c r="AOQ38" s="36"/>
      <c r="AOR38" s="36"/>
      <c r="AOU38" s="36"/>
      <c r="AOV38" s="36"/>
      <c r="AOY38" s="36"/>
      <c r="AOZ38" s="36"/>
      <c r="APC38" s="36"/>
      <c r="APD38" s="36"/>
      <c r="APG38" s="36"/>
      <c r="APH38" s="36"/>
      <c r="APK38" s="36"/>
      <c r="APL38" s="36"/>
      <c r="APO38" s="36"/>
      <c r="APP38" s="36"/>
      <c r="APS38" s="36"/>
      <c r="APT38" s="36"/>
      <c r="APW38" s="36"/>
      <c r="APX38" s="36"/>
      <c r="AQA38" s="36"/>
      <c r="AQB38" s="36"/>
      <c r="AQE38" s="36"/>
      <c r="AQF38" s="36"/>
      <c r="AQI38" s="36"/>
      <c r="AQJ38" s="36"/>
      <c r="AQM38" s="36"/>
      <c r="AQN38" s="36"/>
      <c r="AQQ38" s="36"/>
      <c r="AQR38" s="36"/>
      <c r="AQU38" s="36"/>
      <c r="AQV38" s="36"/>
      <c r="AQY38" s="36"/>
      <c r="AQZ38" s="36"/>
      <c r="ARC38" s="36"/>
      <c r="ARD38" s="36"/>
      <c r="ARG38" s="36"/>
      <c r="ARH38" s="36"/>
      <c r="ARK38" s="36"/>
      <c r="ARL38" s="36"/>
      <c r="ARO38" s="36"/>
      <c r="ARP38" s="36"/>
      <c r="ARS38" s="36"/>
      <c r="ART38" s="36"/>
      <c r="ARW38" s="36"/>
      <c r="ARX38" s="36"/>
      <c r="ASA38" s="36"/>
      <c r="ASB38" s="36"/>
      <c r="ASE38" s="36"/>
      <c r="ASF38" s="36"/>
      <c r="ASI38" s="36"/>
      <c r="ASJ38" s="36"/>
      <c r="ASM38" s="36"/>
      <c r="ASN38" s="36"/>
      <c r="ASQ38" s="36"/>
      <c r="ASR38" s="36"/>
      <c r="ASU38" s="36"/>
      <c r="ASV38" s="36"/>
      <c r="ASY38" s="36"/>
      <c r="ASZ38" s="36"/>
      <c r="ATC38" s="36"/>
      <c r="ATD38" s="36"/>
      <c r="ATG38" s="36"/>
      <c r="ATH38" s="36"/>
      <c r="ATK38" s="36"/>
      <c r="ATL38" s="36"/>
      <c r="ATO38" s="36"/>
      <c r="ATP38" s="36"/>
      <c r="ATS38" s="36"/>
      <c r="ATT38" s="36"/>
      <c r="ATW38" s="36"/>
      <c r="ATX38" s="36"/>
      <c r="AUA38" s="36"/>
      <c r="AUB38" s="36"/>
      <c r="AUE38" s="36"/>
      <c r="AUF38" s="36"/>
      <c r="AUI38" s="36"/>
      <c r="AUJ38" s="36"/>
      <c r="AUM38" s="36"/>
      <c r="AUN38" s="36"/>
      <c r="AUQ38" s="36"/>
      <c r="AUR38" s="36"/>
      <c r="AUU38" s="36"/>
      <c r="AUV38" s="36"/>
      <c r="AUY38" s="36"/>
      <c r="AUZ38" s="36"/>
      <c r="AVC38" s="36"/>
      <c r="AVD38" s="36"/>
      <c r="AVG38" s="36"/>
      <c r="AVH38" s="36"/>
      <c r="AVK38" s="36"/>
      <c r="AVL38" s="36"/>
      <c r="AVO38" s="36"/>
      <c r="AVP38" s="36"/>
      <c r="AVS38" s="36"/>
      <c r="AVT38" s="36"/>
      <c r="AVW38" s="36"/>
      <c r="AVX38" s="36"/>
      <c r="AWA38" s="36"/>
      <c r="AWB38" s="36"/>
      <c r="AWE38" s="36"/>
      <c r="AWF38" s="36"/>
      <c r="AWI38" s="36"/>
      <c r="AWJ38" s="36"/>
      <c r="AWM38" s="36"/>
      <c r="AWN38" s="36"/>
      <c r="AWQ38" s="36"/>
      <c r="AWR38" s="36"/>
      <c r="AWU38" s="36"/>
      <c r="AWV38" s="36"/>
      <c r="AWY38" s="36"/>
      <c r="AWZ38" s="36"/>
      <c r="AXC38" s="36"/>
      <c r="AXD38" s="36"/>
      <c r="AXG38" s="36"/>
      <c r="AXH38" s="36"/>
      <c r="AXK38" s="36"/>
      <c r="AXL38" s="36"/>
      <c r="AXO38" s="36"/>
      <c r="AXP38" s="36"/>
      <c r="AXS38" s="36"/>
      <c r="AXT38" s="36"/>
      <c r="AXW38" s="36"/>
      <c r="AXX38" s="36"/>
      <c r="AYA38" s="36"/>
      <c r="AYB38" s="36"/>
      <c r="AYE38" s="36"/>
      <c r="AYF38" s="36"/>
      <c r="AYI38" s="36"/>
      <c r="AYJ38" s="36"/>
      <c r="AYM38" s="36"/>
      <c r="AYN38" s="36"/>
      <c r="AYQ38" s="36"/>
      <c r="AYR38" s="36"/>
      <c r="AYU38" s="36"/>
      <c r="AYV38" s="36"/>
      <c r="AYY38" s="36"/>
      <c r="AYZ38" s="36"/>
      <c r="AZC38" s="36"/>
      <c r="AZD38" s="36"/>
      <c r="AZG38" s="36"/>
      <c r="AZH38" s="36"/>
      <c r="AZK38" s="36"/>
      <c r="AZL38" s="36"/>
      <c r="AZO38" s="36"/>
      <c r="AZP38" s="36"/>
      <c r="AZS38" s="36"/>
      <c r="AZT38" s="36"/>
      <c r="AZW38" s="36"/>
      <c r="AZX38" s="36"/>
      <c r="BAA38" s="36"/>
      <c r="BAB38" s="36"/>
      <c r="BAE38" s="36"/>
      <c r="BAF38" s="36"/>
      <c r="BAI38" s="36"/>
      <c r="BAJ38" s="36"/>
      <c r="BAM38" s="36"/>
      <c r="BAN38" s="36"/>
      <c r="BAQ38" s="36"/>
      <c r="BAR38" s="36"/>
      <c r="BAU38" s="36"/>
      <c r="BAV38" s="36"/>
      <c r="BAY38" s="36"/>
      <c r="BAZ38" s="36"/>
      <c r="BBC38" s="36"/>
      <c r="BBD38" s="36"/>
      <c r="BBG38" s="36"/>
      <c r="BBH38" s="36"/>
      <c r="BBK38" s="36"/>
      <c r="BBL38" s="36"/>
      <c r="BBO38" s="36"/>
      <c r="BBP38" s="36"/>
      <c r="BBS38" s="36"/>
      <c r="BBT38" s="36"/>
      <c r="BBW38" s="36"/>
      <c r="BBX38" s="36"/>
      <c r="BCA38" s="36"/>
      <c r="BCB38" s="36"/>
      <c r="BCE38" s="36"/>
      <c r="BCF38" s="36"/>
      <c r="BCI38" s="36"/>
      <c r="BCJ38" s="36"/>
      <c r="BCM38" s="36"/>
      <c r="BCN38" s="36"/>
      <c r="BCQ38" s="36"/>
      <c r="BCR38" s="36"/>
      <c r="BCU38" s="36"/>
      <c r="BCV38" s="36"/>
      <c r="BCY38" s="36"/>
      <c r="BCZ38" s="36"/>
      <c r="BDC38" s="36"/>
      <c r="BDD38" s="36"/>
      <c r="BDG38" s="36"/>
      <c r="BDH38" s="36"/>
      <c r="BDK38" s="36"/>
      <c r="BDL38" s="36"/>
      <c r="BDO38" s="36"/>
      <c r="BDP38" s="36"/>
      <c r="BDS38" s="36"/>
      <c r="BDT38" s="36"/>
      <c r="BDW38" s="36"/>
      <c r="BDX38" s="36"/>
      <c r="BEA38" s="36"/>
      <c r="BEB38" s="36"/>
      <c r="BEE38" s="36"/>
      <c r="BEF38" s="36"/>
      <c r="BEI38" s="36"/>
      <c r="BEJ38" s="36"/>
      <c r="BEM38" s="36"/>
      <c r="BEN38" s="36"/>
      <c r="BEQ38" s="36"/>
      <c r="BER38" s="36"/>
      <c r="BEU38" s="36"/>
      <c r="BEV38" s="36"/>
      <c r="BEY38" s="36"/>
      <c r="BEZ38" s="36"/>
      <c r="BFC38" s="36"/>
      <c r="BFD38" s="36"/>
      <c r="BFG38" s="36"/>
      <c r="BFH38" s="36"/>
      <c r="BFK38" s="36"/>
      <c r="BFL38" s="36"/>
      <c r="BFO38" s="36"/>
      <c r="BFP38" s="36"/>
      <c r="BFS38" s="36"/>
      <c r="BFT38" s="36"/>
      <c r="BFW38" s="36"/>
      <c r="BFX38" s="36"/>
      <c r="BGA38" s="36"/>
      <c r="BGB38" s="36"/>
      <c r="BGE38" s="36"/>
      <c r="BGF38" s="36"/>
      <c r="BGI38" s="36"/>
      <c r="BGJ38" s="36"/>
      <c r="BGM38" s="36"/>
      <c r="BGN38" s="36"/>
      <c r="BGQ38" s="36"/>
      <c r="BGR38" s="36"/>
      <c r="BGU38" s="36"/>
      <c r="BGV38" s="36"/>
      <c r="BGY38" s="36"/>
      <c r="BGZ38" s="36"/>
      <c r="BHC38" s="36"/>
      <c r="BHD38" s="36"/>
      <c r="BHG38" s="36"/>
      <c r="BHH38" s="36"/>
      <c r="BHK38" s="36"/>
      <c r="BHL38" s="36"/>
      <c r="BHO38" s="36"/>
      <c r="BHP38" s="36"/>
      <c r="BHS38" s="36"/>
      <c r="BHT38" s="36"/>
      <c r="BHW38" s="36"/>
      <c r="BHX38" s="36"/>
      <c r="BIA38" s="36"/>
      <c r="BIB38" s="36"/>
      <c r="BIE38" s="36"/>
      <c r="BIF38" s="36"/>
      <c r="BII38" s="36"/>
      <c r="BIJ38" s="36"/>
      <c r="BIM38" s="36"/>
      <c r="BIN38" s="36"/>
      <c r="BIQ38" s="36"/>
      <c r="BIR38" s="36"/>
      <c r="BIU38" s="36"/>
      <c r="BIV38" s="36"/>
      <c r="BIY38" s="36"/>
      <c r="BIZ38" s="36"/>
      <c r="BJC38" s="36"/>
      <c r="BJD38" s="36"/>
      <c r="BJG38" s="36"/>
      <c r="BJH38" s="36"/>
      <c r="BJK38" s="36"/>
      <c r="BJL38" s="36"/>
      <c r="BJO38" s="36"/>
      <c r="BJP38" s="36"/>
      <c r="BJS38" s="36"/>
      <c r="BJT38" s="36"/>
      <c r="BJW38" s="36"/>
      <c r="BJX38" s="36"/>
      <c r="BKA38" s="36"/>
      <c r="BKB38" s="36"/>
      <c r="BKE38" s="36"/>
      <c r="BKF38" s="36"/>
      <c r="BKI38" s="36"/>
      <c r="BKJ38" s="36"/>
      <c r="BKM38" s="36"/>
      <c r="BKN38" s="36"/>
      <c r="BKQ38" s="36"/>
      <c r="BKR38" s="36"/>
      <c r="BKU38" s="36"/>
      <c r="BKV38" s="36"/>
      <c r="BKY38" s="36"/>
      <c r="BKZ38" s="36"/>
      <c r="BLC38" s="36"/>
      <c r="BLD38" s="36"/>
      <c r="BLG38" s="36"/>
      <c r="BLH38" s="36"/>
      <c r="BLK38" s="36"/>
      <c r="BLL38" s="36"/>
      <c r="BLO38" s="36"/>
      <c r="BLP38" s="36"/>
      <c r="BLS38" s="36"/>
      <c r="BLT38" s="36"/>
      <c r="BLW38" s="36"/>
      <c r="BLX38" s="36"/>
      <c r="BMA38" s="36"/>
      <c r="BMB38" s="36"/>
      <c r="BME38" s="36"/>
      <c r="BMF38" s="36"/>
      <c r="BMI38" s="36"/>
      <c r="BMJ38" s="36"/>
      <c r="BMM38" s="36"/>
      <c r="BMN38" s="36"/>
      <c r="BMQ38" s="36"/>
      <c r="BMR38" s="36"/>
      <c r="BMU38" s="36"/>
      <c r="BMV38" s="36"/>
      <c r="BMY38" s="36"/>
      <c r="BMZ38" s="36"/>
      <c r="BNC38" s="36"/>
      <c r="BND38" s="36"/>
      <c r="BNG38" s="36"/>
      <c r="BNH38" s="36"/>
      <c r="BNK38" s="36"/>
      <c r="BNL38" s="36"/>
      <c r="BNO38" s="36"/>
      <c r="BNP38" s="36"/>
      <c r="BNS38" s="36"/>
      <c r="BNT38" s="36"/>
      <c r="BNW38" s="36"/>
      <c r="BNX38" s="36"/>
      <c r="BOA38" s="36"/>
      <c r="BOB38" s="36"/>
      <c r="BOE38" s="36"/>
      <c r="BOF38" s="36"/>
      <c r="BOI38" s="36"/>
      <c r="BOJ38" s="36"/>
      <c r="BOM38" s="36"/>
      <c r="BON38" s="36"/>
      <c r="BOQ38" s="36"/>
      <c r="BOR38" s="36"/>
      <c r="BOU38" s="36"/>
      <c r="BOV38" s="36"/>
      <c r="BOY38" s="36"/>
      <c r="BOZ38" s="36"/>
      <c r="BPC38" s="36"/>
      <c r="BPD38" s="36"/>
      <c r="BPG38" s="36"/>
      <c r="BPH38" s="36"/>
      <c r="BPK38" s="36"/>
      <c r="BPL38" s="36"/>
      <c r="BPO38" s="36"/>
      <c r="BPP38" s="36"/>
      <c r="BPS38" s="36"/>
      <c r="BPT38" s="36"/>
      <c r="BPW38" s="36"/>
      <c r="BPX38" s="36"/>
      <c r="BQA38" s="36"/>
      <c r="BQB38" s="36"/>
      <c r="BQE38" s="36"/>
      <c r="BQF38" s="36"/>
      <c r="BQI38" s="36"/>
      <c r="BQJ38" s="36"/>
      <c r="BQM38" s="36"/>
      <c r="BQN38" s="36"/>
      <c r="BQQ38" s="36"/>
      <c r="BQR38" s="36"/>
      <c r="BQU38" s="36"/>
      <c r="BQV38" s="36"/>
      <c r="BQY38" s="36"/>
      <c r="BQZ38" s="36"/>
      <c r="BRC38" s="36"/>
      <c r="BRD38" s="36"/>
      <c r="BRG38" s="36"/>
      <c r="BRH38" s="36"/>
      <c r="BRK38" s="36"/>
      <c r="BRL38" s="36"/>
      <c r="BRO38" s="36"/>
      <c r="BRP38" s="36"/>
      <c r="BRS38" s="36"/>
      <c r="BRT38" s="36"/>
      <c r="BRW38" s="36"/>
      <c r="BRX38" s="36"/>
      <c r="BSA38" s="36"/>
      <c r="BSB38" s="36"/>
      <c r="BSE38" s="36"/>
      <c r="BSF38" s="36"/>
      <c r="BSI38" s="36"/>
      <c r="BSJ38" s="36"/>
      <c r="BSM38" s="36"/>
      <c r="BSN38" s="36"/>
      <c r="BSQ38" s="36"/>
      <c r="BSR38" s="36"/>
      <c r="BSU38" s="36"/>
      <c r="BSV38" s="36"/>
      <c r="BSY38" s="36"/>
      <c r="BSZ38" s="36"/>
      <c r="BTC38" s="36"/>
      <c r="BTD38" s="36"/>
      <c r="BTG38" s="36"/>
      <c r="BTH38" s="36"/>
      <c r="BTK38" s="36"/>
      <c r="BTL38" s="36"/>
      <c r="BTO38" s="36"/>
      <c r="BTP38" s="36"/>
      <c r="BTS38" s="36"/>
      <c r="BTT38" s="36"/>
      <c r="BTW38" s="36"/>
      <c r="BTX38" s="36"/>
      <c r="BUA38" s="36"/>
      <c r="BUB38" s="36"/>
      <c r="BUE38" s="36"/>
      <c r="BUF38" s="36"/>
      <c r="BUI38" s="36"/>
      <c r="BUJ38" s="36"/>
      <c r="BUM38" s="36"/>
      <c r="BUN38" s="36"/>
      <c r="BUQ38" s="36"/>
      <c r="BUR38" s="36"/>
      <c r="BUU38" s="36"/>
      <c r="BUV38" s="36"/>
      <c r="BUY38" s="36"/>
      <c r="BUZ38" s="36"/>
      <c r="BVC38" s="36"/>
      <c r="BVD38" s="36"/>
      <c r="BVG38" s="36"/>
      <c r="BVH38" s="36"/>
      <c r="BVK38" s="36"/>
      <c r="BVL38" s="36"/>
      <c r="BVO38" s="36"/>
      <c r="BVP38" s="36"/>
      <c r="BVS38" s="36"/>
      <c r="BVT38" s="36"/>
      <c r="BVW38" s="36"/>
      <c r="BVX38" s="36"/>
      <c r="BWA38" s="36"/>
      <c r="BWB38" s="36"/>
      <c r="BWE38" s="36"/>
      <c r="BWF38" s="36"/>
      <c r="BWI38" s="36"/>
      <c r="BWJ38" s="36"/>
      <c r="BWM38" s="36"/>
      <c r="BWN38" s="36"/>
      <c r="BWQ38" s="36"/>
      <c r="BWR38" s="36"/>
      <c r="BWU38" s="36"/>
      <c r="BWV38" s="36"/>
      <c r="BWY38" s="36"/>
      <c r="BWZ38" s="36"/>
      <c r="BXC38" s="36"/>
      <c r="BXD38" s="36"/>
      <c r="BXG38" s="36"/>
      <c r="BXH38" s="36"/>
      <c r="BXK38" s="36"/>
      <c r="BXL38" s="36"/>
      <c r="BXO38" s="36"/>
      <c r="BXP38" s="36"/>
      <c r="BXS38" s="36"/>
      <c r="BXT38" s="36"/>
      <c r="BXW38" s="36"/>
      <c r="BXX38" s="36"/>
      <c r="BYA38" s="36"/>
      <c r="BYB38" s="36"/>
      <c r="BYE38" s="36"/>
      <c r="BYF38" s="36"/>
      <c r="BYI38" s="36"/>
      <c r="BYJ38" s="36"/>
      <c r="BYM38" s="36"/>
      <c r="BYN38" s="36"/>
      <c r="BYQ38" s="36"/>
      <c r="BYR38" s="36"/>
      <c r="BYU38" s="36"/>
      <c r="BYV38" s="36"/>
      <c r="BYY38" s="36"/>
      <c r="BYZ38" s="36"/>
      <c r="BZC38" s="36"/>
      <c r="BZD38" s="36"/>
      <c r="BZG38" s="36"/>
      <c r="BZH38" s="36"/>
      <c r="BZK38" s="36"/>
      <c r="BZL38" s="36"/>
      <c r="BZO38" s="36"/>
      <c r="BZP38" s="36"/>
      <c r="BZS38" s="36"/>
      <c r="BZT38" s="36"/>
      <c r="BZW38" s="36"/>
      <c r="BZX38" s="36"/>
      <c r="CAA38" s="36"/>
      <c r="CAB38" s="36"/>
      <c r="CAE38" s="36"/>
      <c r="CAF38" s="36"/>
      <c r="CAI38" s="36"/>
      <c r="CAJ38" s="36"/>
      <c r="CAM38" s="36"/>
      <c r="CAN38" s="36"/>
      <c r="CAQ38" s="36"/>
      <c r="CAR38" s="36"/>
      <c r="CAU38" s="36"/>
      <c r="CAV38" s="36"/>
      <c r="CAY38" s="36"/>
      <c r="CAZ38" s="36"/>
      <c r="CBC38" s="36"/>
      <c r="CBD38" s="36"/>
      <c r="CBG38" s="36"/>
      <c r="CBH38" s="36"/>
      <c r="CBK38" s="36"/>
      <c r="CBL38" s="36"/>
      <c r="CBO38" s="36"/>
      <c r="CBP38" s="36"/>
      <c r="CBS38" s="36"/>
      <c r="CBT38" s="36"/>
      <c r="CBW38" s="36"/>
      <c r="CBX38" s="36"/>
      <c r="CCA38" s="36"/>
      <c r="CCB38" s="36"/>
      <c r="CCE38" s="36"/>
      <c r="CCF38" s="36"/>
      <c r="CCI38" s="36"/>
      <c r="CCJ38" s="36"/>
      <c r="CCM38" s="36"/>
      <c r="CCN38" s="36"/>
      <c r="CCQ38" s="36"/>
      <c r="CCR38" s="36"/>
      <c r="CCU38" s="36"/>
      <c r="CCV38" s="36"/>
      <c r="CCY38" s="36"/>
      <c r="CCZ38" s="36"/>
      <c r="CDC38" s="36"/>
      <c r="CDD38" s="36"/>
      <c r="CDG38" s="36"/>
      <c r="CDH38" s="36"/>
      <c r="CDK38" s="36"/>
      <c r="CDL38" s="36"/>
      <c r="CDO38" s="36"/>
      <c r="CDP38" s="36"/>
      <c r="CDS38" s="36"/>
      <c r="CDT38" s="36"/>
      <c r="CDW38" s="36"/>
      <c r="CDX38" s="36"/>
      <c r="CEA38" s="36"/>
      <c r="CEB38" s="36"/>
      <c r="CEE38" s="36"/>
      <c r="CEF38" s="36"/>
      <c r="CEI38" s="36"/>
      <c r="CEJ38" s="36"/>
      <c r="CEM38" s="36"/>
      <c r="CEN38" s="36"/>
      <c r="CEQ38" s="36"/>
      <c r="CER38" s="36"/>
      <c r="CEU38" s="36"/>
      <c r="CEV38" s="36"/>
      <c r="CEY38" s="36"/>
      <c r="CEZ38" s="36"/>
      <c r="CFC38" s="36"/>
      <c r="CFD38" s="36"/>
      <c r="CFG38" s="36"/>
      <c r="CFH38" s="36"/>
      <c r="CFK38" s="36"/>
      <c r="CFL38" s="36"/>
      <c r="CFO38" s="36"/>
      <c r="CFP38" s="36"/>
      <c r="CFS38" s="36"/>
      <c r="CFT38" s="36"/>
      <c r="CFW38" s="36"/>
      <c r="CFX38" s="36"/>
      <c r="CGA38" s="36"/>
      <c r="CGB38" s="36"/>
      <c r="CGE38" s="36"/>
      <c r="CGF38" s="36"/>
      <c r="CGI38" s="36"/>
      <c r="CGJ38" s="36"/>
      <c r="CGM38" s="36"/>
      <c r="CGN38" s="36"/>
      <c r="CGQ38" s="36"/>
      <c r="CGR38" s="36"/>
      <c r="CGU38" s="36"/>
      <c r="CGV38" s="36"/>
      <c r="CGY38" s="36"/>
      <c r="CGZ38" s="36"/>
      <c r="CHC38" s="36"/>
      <c r="CHD38" s="36"/>
      <c r="CHG38" s="36"/>
      <c r="CHH38" s="36"/>
      <c r="CHK38" s="36"/>
      <c r="CHL38" s="36"/>
      <c r="CHO38" s="36"/>
      <c r="CHP38" s="36"/>
      <c r="CHS38" s="36"/>
      <c r="CHT38" s="36"/>
      <c r="CHW38" s="36"/>
      <c r="CHX38" s="36"/>
      <c r="CIA38" s="36"/>
      <c r="CIB38" s="36"/>
      <c r="CIE38" s="36"/>
      <c r="CIF38" s="36"/>
      <c r="CII38" s="36"/>
      <c r="CIJ38" s="36"/>
      <c r="CIM38" s="36"/>
      <c r="CIN38" s="36"/>
      <c r="CIQ38" s="36"/>
      <c r="CIR38" s="36"/>
      <c r="CIU38" s="36"/>
      <c r="CIV38" s="36"/>
      <c r="CIY38" s="36"/>
      <c r="CIZ38" s="36"/>
      <c r="CJC38" s="36"/>
      <c r="CJD38" s="36"/>
      <c r="CJG38" s="36"/>
      <c r="CJH38" s="36"/>
      <c r="CJK38" s="36"/>
      <c r="CJL38" s="36"/>
      <c r="CJO38" s="36"/>
      <c r="CJP38" s="36"/>
      <c r="CJS38" s="36"/>
      <c r="CJT38" s="36"/>
      <c r="CJW38" s="36"/>
      <c r="CJX38" s="36"/>
      <c r="CKA38" s="36"/>
      <c r="CKB38" s="36"/>
      <c r="CKE38" s="36"/>
      <c r="CKF38" s="36"/>
      <c r="CKI38" s="36"/>
      <c r="CKJ38" s="36"/>
      <c r="CKM38" s="36"/>
      <c r="CKN38" s="36"/>
      <c r="CKQ38" s="36"/>
      <c r="CKR38" s="36"/>
      <c r="CKU38" s="36"/>
      <c r="CKV38" s="36"/>
      <c r="CKY38" s="36"/>
      <c r="CKZ38" s="36"/>
      <c r="CLC38" s="36"/>
      <c r="CLD38" s="36"/>
      <c r="CLG38" s="36"/>
      <c r="CLH38" s="36"/>
      <c r="CLK38" s="36"/>
      <c r="CLL38" s="36"/>
      <c r="CLO38" s="36"/>
      <c r="CLP38" s="36"/>
      <c r="CLS38" s="36"/>
      <c r="CLT38" s="36"/>
      <c r="CLW38" s="36"/>
      <c r="CLX38" s="36"/>
      <c r="CMA38" s="36"/>
      <c r="CMB38" s="36"/>
      <c r="CME38" s="36"/>
      <c r="CMF38" s="36"/>
      <c r="CMI38" s="36"/>
      <c r="CMJ38" s="36"/>
      <c r="CMM38" s="36"/>
      <c r="CMN38" s="36"/>
      <c r="CMQ38" s="36"/>
      <c r="CMR38" s="36"/>
      <c r="CMU38" s="36"/>
      <c r="CMV38" s="36"/>
      <c r="CMY38" s="36"/>
      <c r="CMZ38" s="36"/>
      <c r="CNC38" s="36"/>
      <c r="CND38" s="36"/>
      <c r="CNG38" s="36"/>
      <c r="CNH38" s="36"/>
      <c r="CNK38" s="36"/>
      <c r="CNL38" s="36"/>
      <c r="CNO38" s="36"/>
      <c r="CNP38" s="36"/>
      <c r="CNS38" s="36"/>
      <c r="CNT38" s="36"/>
      <c r="CNW38" s="36"/>
      <c r="CNX38" s="36"/>
      <c r="COA38" s="36"/>
      <c r="COB38" s="36"/>
      <c r="COE38" s="36"/>
      <c r="COF38" s="36"/>
      <c r="COI38" s="36"/>
      <c r="COJ38" s="36"/>
      <c r="COM38" s="36"/>
      <c r="CON38" s="36"/>
      <c r="COQ38" s="36"/>
      <c r="COR38" s="36"/>
      <c r="COU38" s="36"/>
      <c r="COV38" s="36"/>
      <c r="COY38" s="36"/>
      <c r="COZ38" s="36"/>
      <c r="CPC38" s="36"/>
      <c r="CPD38" s="36"/>
      <c r="CPG38" s="36"/>
      <c r="CPH38" s="36"/>
      <c r="CPK38" s="36"/>
      <c r="CPL38" s="36"/>
      <c r="CPO38" s="36"/>
      <c r="CPP38" s="36"/>
      <c r="CPS38" s="36"/>
      <c r="CPT38" s="36"/>
      <c r="CPW38" s="36"/>
      <c r="CPX38" s="36"/>
      <c r="CQA38" s="36"/>
      <c r="CQB38" s="36"/>
      <c r="CQE38" s="36"/>
      <c r="CQF38" s="36"/>
      <c r="CQI38" s="36"/>
      <c r="CQJ38" s="36"/>
      <c r="CQM38" s="36"/>
      <c r="CQN38" s="36"/>
      <c r="CQQ38" s="36"/>
      <c r="CQR38" s="36"/>
      <c r="CQU38" s="36"/>
      <c r="CQV38" s="36"/>
      <c r="CQY38" s="36"/>
      <c r="CQZ38" s="36"/>
      <c r="CRC38" s="36"/>
      <c r="CRD38" s="36"/>
      <c r="CRG38" s="36"/>
      <c r="CRH38" s="36"/>
      <c r="CRK38" s="36"/>
      <c r="CRL38" s="36"/>
      <c r="CRO38" s="36"/>
      <c r="CRP38" s="36"/>
      <c r="CRS38" s="36"/>
      <c r="CRT38" s="36"/>
      <c r="CRW38" s="36"/>
      <c r="CRX38" s="36"/>
      <c r="CSA38" s="36"/>
      <c r="CSB38" s="36"/>
      <c r="CSE38" s="36"/>
      <c r="CSF38" s="36"/>
      <c r="CSI38" s="36"/>
      <c r="CSJ38" s="36"/>
      <c r="CSM38" s="36"/>
      <c r="CSN38" s="36"/>
      <c r="CSQ38" s="36"/>
      <c r="CSR38" s="36"/>
      <c r="CSU38" s="36"/>
      <c r="CSV38" s="36"/>
      <c r="CSY38" s="36"/>
      <c r="CSZ38" s="36"/>
      <c r="CTC38" s="36"/>
      <c r="CTD38" s="36"/>
      <c r="CTG38" s="36"/>
      <c r="CTH38" s="36"/>
      <c r="CTK38" s="36"/>
      <c r="CTL38" s="36"/>
      <c r="CTO38" s="36"/>
      <c r="CTP38" s="36"/>
      <c r="CTS38" s="36"/>
      <c r="CTT38" s="36"/>
      <c r="CTW38" s="36"/>
      <c r="CTX38" s="36"/>
      <c r="CUA38" s="36"/>
      <c r="CUB38" s="36"/>
      <c r="CUE38" s="36"/>
      <c r="CUF38" s="36"/>
      <c r="CUI38" s="36"/>
      <c r="CUJ38" s="36"/>
      <c r="CUM38" s="36"/>
      <c r="CUN38" s="36"/>
      <c r="CUQ38" s="36"/>
      <c r="CUR38" s="36"/>
      <c r="CUU38" s="36"/>
      <c r="CUV38" s="36"/>
      <c r="CUY38" s="36"/>
      <c r="CUZ38" s="36"/>
      <c r="CVC38" s="36"/>
      <c r="CVD38" s="36"/>
      <c r="CVG38" s="36"/>
      <c r="CVH38" s="36"/>
      <c r="CVK38" s="36"/>
      <c r="CVL38" s="36"/>
      <c r="CVO38" s="36"/>
      <c r="CVP38" s="36"/>
      <c r="CVS38" s="36"/>
      <c r="CVT38" s="36"/>
      <c r="CVW38" s="36"/>
      <c r="CVX38" s="36"/>
      <c r="CWA38" s="36"/>
      <c r="CWB38" s="36"/>
      <c r="CWE38" s="36"/>
      <c r="CWF38" s="36"/>
      <c r="CWI38" s="36"/>
      <c r="CWJ38" s="36"/>
      <c r="CWM38" s="36"/>
      <c r="CWN38" s="36"/>
      <c r="CWQ38" s="36"/>
      <c r="CWR38" s="36"/>
      <c r="CWU38" s="36"/>
      <c r="CWV38" s="36"/>
      <c r="CWY38" s="36"/>
      <c r="CWZ38" s="36"/>
      <c r="CXC38" s="36"/>
      <c r="CXD38" s="36"/>
      <c r="CXG38" s="36"/>
      <c r="CXH38" s="36"/>
      <c r="CXK38" s="36"/>
      <c r="CXL38" s="36"/>
      <c r="CXO38" s="36"/>
      <c r="CXP38" s="36"/>
      <c r="CXS38" s="36"/>
      <c r="CXT38" s="36"/>
      <c r="CXW38" s="36"/>
      <c r="CXX38" s="36"/>
      <c r="CYA38" s="36"/>
      <c r="CYB38" s="36"/>
      <c r="CYE38" s="36"/>
      <c r="CYF38" s="36"/>
      <c r="CYI38" s="36"/>
      <c r="CYJ38" s="36"/>
      <c r="CYM38" s="36"/>
      <c r="CYN38" s="36"/>
      <c r="CYQ38" s="36"/>
      <c r="CYR38" s="36"/>
      <c r="CYU38" s="36"/>
      <c r="CYV38" s="36"/>
      <c r="CYY38" s="36"/>
      <c r="CYZ38" s="36"/>
      <c r="CZC38" s="36"/>
      <c r="CZD38" s="36"/>
      <c r="CZG38" s="36"/>
      <c r="CZH38" s="36"/>
      <c r="CZK38" s="36"/>
      <c r="CZL38" s="36"/>
      <c r="CZO38" s="36"/>
      <c r="CZP38" s="36"/>
      <c r="CZS38" s="36"/>
      <c r="CZT38" s="36"/>
      <c r="CZW38" s="36"/>
      <c r="CZX38" s="36"/>
      <c r="DAA38" s="36"/>
      <c r="DAB38" s="36"/>
      <c r="DAE38" s="36"/>
      <c r="DAF38" s="36"/>
      <c r="DAI38" s="36"/>
      <c r="DAJ38" s="36"/>
      <c r="DAM38" s="36"/>
      <c r="DAN38" s="36"/>
      <c r="DAQ38" s="36"/>
      <c r="DAR38" s="36"/>
      <c r="DAU38" s="36"/>
      <c r="DAV38" s="36"/>
      <c r="DAY38" s="36"/>
      <c r="DAZ38" s="36"/>
      <c r="DBC38" s="36"/>
      <c r="DBD38" s="36"/>
      <c r="DBG38" s="36"/>
      <c r="DBH38" s="36"/>
      <c r="DBK38" s="36"/>
      <c r="DBL38" s="36"/>
      <c r="DBO38" s="36"/>
      <c r="DBP38" s="36"/>
      <c r="DBS38" s="36"/>
      <c r="DBT38" s="36"/>
      <c r="DBW38" s="36"/>
      <c r="DBX38" s="36"/>
      <c r="DCA38" s="36"/>
      <c r="DCB38" s="36"/>
      <c r="DCE38" s="36"/>
      <c r="DCF38" s="36"/>
      <c r="DCI38" s="36"/>
      <c r="DCJ38" s="36"/>
      <c r="DCM38" s="36"/>
      <c r="DCN38" s="36"/>
      <c r="DCQ38" s="36"/>
      <c r="DCR38" s="36"/>
      <c r="DCU38" s="36"/>
      <c r="DCV38" s="36"/>
      <c r="DCY38" s="36"/>
      <c r="DCZ38" s="36"/>
      <c r="DDC38" s="36"/>
      <c r="DDD38" s="36"/>
      <c r="DDG38" s="36"/>
      <c r="DDH38" s="36"/>
      <c r="DDK38" s="36"/>
      <c r="DDL38" s="36"/>
      <c r="DDO38" s="36"/>
      <c r="DDP38" s="36"/>
      <c r="DDS38" s="36"/>
      <c r="DDT38" s="36"/>
      <c r="DDW38" s="36"/>
      <c r="DDX38" s="36"/>
      <c r="DEA38" s="36"/>
      <c r="DEB38" s="36"/>
      <c r="DEE38" s="36"/>
      <c r="DEF38" s="36"/>
      <c r="DEI38" s="36"/>
      <c r="DEJ38" s="36"/>
      <c r="DEM38" s="36"/>
      <c r="DEN38" s="36"/>
      <c r="DEQ38" s="36"/>
      <c r="DER38" s="36"/>
      <c r="DEU38" s="36"/>
      <c r="DEV38" s="36"/>
      <c r="DEY38" s="36"/>
      <c r="DEZ38" s="36"/>
      <c r="DFC38" s="36"/>
      <c r="DFD38" s="36"/>
      <c r="DFG38" s="36"/>
      <c r="DFH38" s="36"/>
      <c r="DFK38" s="36"/>
      <c r="DFL38" s="36"/>
      <c r="DFO38" s="36"/>
      <c r="DFP38" s="36"/>
      <c r="DFS38" s="36"/>
      <c r="DFT38" s="36"/>
      <c r="DFW38" s="36"/>
      <c r="DFX38" s="36"/>
      <c r="DGA38" s="36"/>
      <c r="DGB38" s="36"/>
      <c r="DGE38" s="36"/>
      <c r="DGF38" s="36"/>
      <c r="DGI38" s="36"/>
      <c r="DGJ38" s="36"/>
      <c r="DGM38" s="36"/>
      <c r="DGN38" s="36"/>
      <c r="DGQ38" s="36"/>
      <c r="DGR38" s="36"/>
      <c r="DGU38" s="36"/>
      <c r="DGV38" s="36"/>
      <c r="DGY38" s="36"/>
      <c r="DGZ38" s="36"/>
      <c r="DHC38" s="36"/>
      <c r="DHD38" s="36"/>
      <c r="DHG38" s="36"/>
      <c r="DHH38" s="36"/>
      <c r="DHK38" s="36"/>
      <c r="DHL38" s="36"/>
      <c r="DHO38" s="36"/>
      <c r="DHP38" s="36"/>
      <c r="DHS38" s="36"/>
      <c r="DHT38" s="36"/>
      <c r="DHW38" s="36"/>
      <c r="DHX38" s="36"/>
      <c r="DIA38" s="36"/>
      <c r="DIB38" s="36"/>
      <c r="DIE38" s="36"/>
      <c r="DIF38" s="36"/>
      <c r="DII38" s="36"/>
      <c r="DIJ38" s="36"/>
      <c r="DIM38" s="36"/>
      <c r="DIN38" s="36"/>
      <c r="DIQ38" s="36"/>
      <c r="DIR38" s="36"/>
      <c r="DIU38" s="36"/>
      <c r="DIV38" s="36"/>
      <c r="DIY38" s="36"/>
      <c r="DIZ38" s="36"/>
      <c r="DJC38" s="36"/>
      <c r="DJD38" s="36"/>
      <c r="DJG38" s="36"/>
      <c r="DJH38" s="36"/>
      <c r="DJK38" s="36"/>
      <c r="DJL38" s="36"/>
      <c r="DJO38" s="36"/>
      <c r="DJP38" s="36"/>
      <c r="DJS38" s="36"/>
      <c r="DJT38" s="36"/>
      <c r="DJW38" s="36"/>
      <c r="DJX38" s="36"/>
      <c r="DKA38" s="36"/>
      <c r="DKB38" s="36"/>
      <c r="DKE38" s="36"/>
      <c r="DKF38" s="36"/>
      <c r="DKI38" s="36"/>
      <c r="DKJ38" s="36"/>
      <c r="DKM38" s="36"/>
      <c r="DKN38" s="36"/>
      <c r="DKQ38" s="36"/>
      <c r="DKR38" s="36"/>
      <c r="DKU38" s="36"/>
      <c r="DKV38" s="36"/>
      <c r="DKY38" s="36"/>
      <c r="DKZ38" s="36"/>
      <c r="DLC38" s="36"/>
      <c r="DLD38" s="36"/>
      <c r="DLG38" s="36"/>
      <c r="DLH38" s="36"/>
      <c r="DLK38" s="36"/>
      <c r="DLL38" s="36"/>
      <c r="DLO38" s="36"/>
      <c r="DLP38" s="36"/>
      <c r="DLS38" s="36"/>
      <c r="DLT38" s="36"/>
      <c r="DLW38" s="36"/>
      <c r="DLX38" s="36"/>
      <c r="DMA38" s="36"/>
      <c r="DMB38" s="36"/>
      <c r="DME38" s="36"/>
      <c r="DMF38" s="36"/>
      <c r="DMI38" s="36"/>
      <c r="DMJ38" s="36"/>
      <c r="DMM38" s="36"/>
      <c r="DMN38" s="36"/>
      <c r="DMQ38" s="36"/>
      <c r="DMR38" s="36"/>
      <c r="DMU38" s="36"/>
      <c r="DMV38" s="36"/>
      <c r="DMY38" s="36"/>
      <c r="DMZ38" s="36"/>
      <c r="DNC38" s="36"/>
      <c r="DND38" s="36"/>
      <c r="DNG38" s="36"/>
      <c r="DNH38" s="36"/>
      <c r="DNK38" s="36"/>
      <c r="DNL38" s="36"/>
      <c r="DNO38" s="36"/>
      <c r="DNP38" s="36"/>
      <c r="DNS38" s="36"/>
      <c r="DNT38" s="36"/>
      <c r="DNW38" s="36"/>
      <c r="DNX38" s="36"/>
      <c r="DOA38" s="36"/>
      <c r="DOB38" s="36"/>
      <c r="DOE38" s="36"/>
      <c r="DOF38" s="36"/>
      <c r="DOI38" s="36"/>
      <c r="DOJ38" s="36"/>
      <c r="DOM38" s="36"/>
      <c r="DON38" s="36"/>
      <c r="DOQ38" s="36"/>
      <c r="DOR38" s="36"/>
      <c r="DOU38" s="36"/>
      <c r="DOV38" s="36"/>
      <c r="DOY38" s="36"/>
      <c r="DOZ38" s="36"/>
      <c r="DPC38" s="36"/>
      <c r="DPD38" s="36"/>
      <c r="DPG38" s="36"/>
      <c r="DPH38" s="36"/>
      <c r="DPK38" s="36"/>
      <c r="DPL38" s="36"/>
      <c r="DPO38" s="36"/>
      <c r="DPP38" s="36"/>
      <c r="DPS38" s="36"/>
      <c r="DPT38" s="36"/>
      <c r="DPW38" s="36"/>
      <c r="DPX38" s="36"/>
      <c r="DQA38" s="36"/>
      <c r="DQB38" s="36"/>
      <c r="DQE38" s="36"/>
      <c r="DQF38" s="36"/>
      <c r="DQI38" s="36"/>
      <c r="DQJ38" s="36"/>
      <c r="DQM38" s="36"/>
      <c r="DQN38" s="36"/>
      <c r="DQQ38" s="36"/>
      <c r="DQR38" s="36"/>
      <c r="DQU38" s="36"/>
      <c r="DQV38" s="36"/>
      <c r="DQY38" s="36"/>
      <c r="DQZ38" s="36"/>
      <c r="DRC38" s="36"/>
      <c r="DRD38" s="36"/>
      <c r="DRG38" s="36"/>
      <c r="DRH38" s="36"/>
      <c r="DRK38" s="36"/>
      <c r="DRL38" s="36"/>
      <c r="DRO38" s="36"/>
      <c r="DRP38" s="36"/>
      <c r="DRS38" s="36"/>
      <c r="DRT38" s="36"/>
      <c r="DRW38" s="36"/>
      <c r="DRX38" s="36"/>
      <c r="DSA38" s="36"/>
      <c r="DSB38" s="36"/>
      <c r="DSE38" s="36"/>
      <c r="DSF38" s="36"/>
      <c r="DSI38" s="36"/>
      <c r="DSJ38" s="36"/>
      <c r="DSM38" s="36"/>
      <c r="DSN38" s="36"/>
      <c r="DSQ38" s="36"/>
      <c r="DSR38" s="36"/>
      <c r="DSU38" s="36"/>
      <c r="DSV38" s="36"/>
      <c r="DSY38" s="36"/>
      <c r="DSZ38" s="36"/>
      <c r="DTC38" s="36"/>
      <c r="DTD38" s="36"/>
      <c r="DTG38" s="36"/>
      <c r="DTH38" s="36"/>
      <c r="DTK38" s="36"/>
      <c r="DTL38" s="36"/>
      <c r="DTO38" s="36"/>
      <c r="DTP38" s="36"/>
      <c r="DTS38" s="36"/>
      <c r="DTT38" s="36"/>
      <c r="DTW38" s="36"/>
      <c r="DTX38" s="36"/>
      <c r="DUA38" s="36"/>
      <c r="DUB38" s="36"/>
      <c r="DUE38" s="36"/>
      <c r="DUF38" s="36"/>
      <c r="DUI38" s="36"/>
      <c r="DUJ38" s="36"/>
      <c r="DUM38" s="36"/>
      <c r="DUN38" s="36"/>
      <c r="DUQ38" s="36"/>
      <c r="DUR38" s="36"/>
      <c r="DUU38" s="36"/>
      <c r="DUV38" s="36"/>
      <c r="DUY38" s="36"/>
      <c r="DUZ38" s="36"/>
      <c r="DVC38" s="36"/>
      <c r="DVD38" s="36"/>
      <c r="DVG38" s="36"/>
      <c r="DVH38" s="36"/>
      <c r="DVK38" s="36"/>
      <c r="DVL38" s="36"/>
      <c r="DVO38" s="36"/>
      <c r="DVP38" s="36"/>
      <c r="DVS38" s="36"/>
      <c r="DVT38" s="36"/>
      <c r="DVW38" s="36"/>
      <c r="DVX38" s="36"/>
      <c r="DWA38" s="36"/>
      <c r="DWB38" s="36"/>
      <c r="DWE38" s="36"/>
      <c r="DWF38" s="36"/>
      <c r="DWI38" s="36"/>
      <c r="DWJ38" s="36"/>
      <c r="DWM38" s="36"/>
      <c r="DWN38" s="36"/>
      <c r="DWQ38" s="36"/>
      <c r="DWR38" s="36"/>
      <c r="DWU38" s="36"/>
      <c r="DWV38" s="36"/>
      <c r="DWY38" s="36"/>
      <c r="DWZ38" s="36"/>
      <c r="DXC38" s="36"/>
      <c r="DXD38" s="36"/>
      <c r="DXG38" s="36"/>
      <c r="DXH38" s="36"/>
      <c r="DXK38" s="36"/>
      <c r="DXL38" s="36"/>
      <c r="DXO38" s="36"/>
      <c r="DXP38" s="36"/>
      <c r="DXS38" s="36"/>
      <c r="DXT38" s="36"/>
      <c r="DXW38" s="36"/>
      <c r="DXX38" s="36"/>
      <c r="DYA38" s="36"/>
      <c r="DYB38" s="36"/>
      <c r="DYE38" s="36"/>
      <c r="DYF38" s="36"/>
      <c r="DYI38" s="36"/>
      <c r="DYJ38" s="36"/>
      <c r="DYM38" s="36"/>
      <c r="DYN38" s="36"/>
      <c r="DYQ38" s="36"/>
      <c r="DYR38" s="36"/>
      <c r="DYU38" s="36"/>
      <c r="DYV38" s="36"/>
      <c r="DYY38" s="36"/>
      <c r="DYZ38" s="36"/>
      <c r="DZC38" s="36"/>
      <c r="DZD38" s="36"/>
      <c r="DZG38" s="36"/>
      <c r="DZH38" s="36"/>
      <c r="DZK38" s="36"/>
      <c r="DZL38" s="36"/>
      <c r="DZO38" s="36"/>
      <c r="DZP38" s="36"/>
      <c r="DZS38" s="36"/>
      <c r="DZT38" s="36"/>
      <c r="DZW38" s="36"/>
      <c r="DZX38" s="36"/>
      <c r="EAA38" s="36"/>
      <c r="EAB38" s="36"/>
      <c r="EAE38" s="36"/>
      <c r="EAF38" s="36"/>
      <c r="EAI38" s="36"/>
      <c r="EAJ38" s="36"/>
      <c r="EAM38" s="36"/>
      <c r="EAN38" s="36"/>
      <c r="EAQ38" s="36"/>
      <c r="EAR38" s="36"/>
      <c r="EAU38" s="36"/>
      <c r="EAV38" s="36"/>
      <c r="EAY38" s="36"/>
      <c r="EAZ38" s="36"/>
      <c r="EBC38" s="36"/>
      <c r="EBD38" s="36"/>
      <c r="EBG38" s="36"/>
      <c r="EBH38" s="36"/>
      <c r="EBK38" s="36"/>
      <c r="EBL38" s="36"/>
      <c r="EBO38" s="36"/>
      <c r="EBP38" s="36"/>
      <c r="EBS38" s="36"/>
      <c r="EBT38" s="36"/>
      <c r="EBW38" s="36"/>
      <c r="EBX38" s="36"/>
      <c r="ECA38" s="36"/>
      <c r="ECB38" s="36"/>
      <c r="ECE38" s="36"/>
      <c r="ECF38" s="36"/>
      <c r="ECI38" s="36"/>
      <c r="ECJ38" s="36"/>
      <c r="ECM38" s="36"/>
      <c r="ECN38" s="36"/>
      <c r="ECQ38" s="36"/>
      <c r="ECR38" s="36"/>
      <c r="ECU38" s="36"/>
      <c r="ECV38" s="36"/>
      <c r="ECY38" s="36"/>
      <c r="ECZ38" s="36"/>
      <c r="EDC38" s="36"/>
      <c r="EDD38" s="36"/>
      <c r="EDG38" s="36"/>
      <c r="EDH38" s="36"/>
      <c r="EDK38" s="36"/>
      <c r="EDL38" s="36"/>
      <c r="EDO38" s="36"/>
      <c r="EDP38" s="36"/>
      <c r="EDS38" s="36"/>
      <c r="EDT38" s="36"/>
      <c r="EDW38" s="36"/>
      <c r="EDX38" s="36"/>
      <c r="EEA38" s="36"/>
      <c r="EEB38" s="36"/>
      <c r="EEE38" s="36"/>
      <c r="EEF38" s="36"/>
      <c r="EEI38" s="36"/>
      <c r="EEJ38" s="36"/>
      <c r="EEM38" s="36"/>
      <c r="EEN38" s="36"/>
      <c r="EEQ38" s="36"/>
      <c r="EER38" s="36"/>
      <c r="EEU38" s="36"/>
      <c r="EEV38" s="36"/>
      <c r="EEY38" s="36"/>
      <c r="EEZ38" s="36"/>
      <c r="EFC38" s="36"/>
      <c r="EFD38" s="36"/>
      <c r="EFG38" s="36"/>
      <c r="EFH38" s="36"/>
      <c r="EFK38" s="36"/>
      <c r="EFL38" s="36"/>
      <c r="EFO38" s="36"/>
      <c r="EFP38" s="36"/>
      <c r="EFS38" s="36"/>
      <c r="EFT38" s="36"/>
      <c r="EFW38" s="36"/>
      <c r="EFX38" s="36"/>
      <c r="EGA38" s="36"/>
      <c r="EGB38" s="36"/>
      <c r="EGE38" s="36"/>
      <c r="EGF38" s="36"/>
      <c r="EGI38" s="36"/>
      <c r="EGJ38" s="36"/>
      <c r="EGM38" s="36"/>
      <c r="EGN38" s="36"/>
      <c r="EGQ38" s="36"/>
      <c r="EGR38" s="36"/>
      <c r="EGU38" s="36"/>
      <c r="EGV38" s="36"/>
      <c r="EGY38" s="36"/>
      <c r="EGZ38" s="36"/>
      <c r="EHC38" s="36"/>
      <c r="EHD38" s="36"/>
      <c r="EHG38" s="36"/>
      <c r="EHH38" s="36"/>
      <c r="EHK38" s="36"/>
      <c r="EHL38" s="36"/>
      <c r="EHO38" s="36"/>
      <c r="EHP38" s="36"/>
      <c r="EHS38" s="36"/>
      <c r="EHT38" s="36"/>
      <c r="EHW38" s="36"/>
      <c r="EHX38" s="36"/>
      <c r="EIA38" s="36"/>
      <c r="EIB38" s="36"/>
      <c r="EIE38" s="36"/>
      <c r="EIF38" s="36"/>
      <c r="EII38" s="36"/>
      <c r="EIJ38" s="36"/>
      <c r="EIM38" s="36"/>
      <c r="EIN38" s="36"/>
      <c r="EIQ38" s="36"/>
      <c r="EIR38" s="36"/>
      <c r="EIU38" s="36"/>
      <c r="EIV38" s="36"/>
      <c r="EIY38" s="36"/>
      <c r="EIZ38" s="36"/>
      <c r="EJC38" s="36"/>
      <c r="EJD38" s="36"/>
      <c r="EJG38" s="36"/>
      <c r="EJH38" s="36"/>
      <c r="EJK38" s="36"/>
      <c r="EJL38" s="36"/>
      <c r="EJO38" s="36"/>
      <c r="EJP38" s="36"/>
      <c r="EJS38" s="36"/>
      <c r="EJT38" s="36"/>
      <c r="EJW38" s="36"/>
      <c r="EJX38" s="36"/>
      <c r="EKA38" s="36"/>
      <c r="EKB38" s="36"/>
      <c r="EKE38" s="36"/>
      <c r="EKF38" s="36"/>
      <c r="EKI38" s="36"/>
      <c r="EKJ38" s="36"/>
      <c r="EKM38" s="36"/>
      <c r="EKN38" s="36"/>
      <c r="EKQ38" s="36"/>
      <c r="EKR38" s="36"/>
      <c r="EKU38" s="36"/>
      <c r="EKV38" s="36"/>
      <c r="EKY38" s="36"/>
      <c r="EKZ38" s="36"/>
      <c r="ELC38" s="36"/>
      <c r="ELD38" s="36"/>
      <c r="ELG38" s="36"/>
      <c r="ELH38" s="36"/>
      <c r="ELK38" s="36"/>
      <c r="ELL38" s="36"/>
      <c r="ELO38" s="36"/>
      <c r="ELP38" s="36"/>
      <c r="ELS38" s="36"/>
      <c r="ELT38" s="36"/>
      <c r="ELW38" s="36"/>
      <c r="ELX38" s="36"/>
      <c r="EMA38" s="36"/>
      <c r="EMB38" s="36"/>
      <c r="EME38" s="36"/>
      <c r="EMF38" s="36"/>
      <c r="EMI38" s="36"/>
      <c r="EMJ38" s="36"/>
      <c r="EMM38" s="36"/>
      <c r="EMN38" s="36"/>
      <c r="EMQ38" s="36"/>
      <c r="EMR38" s="36"/>
      <c r="EMU38" s="36"/>
      <c r="EMV38" s="36"/>
      <c r="EMY38" s="36"/>
      <c r="EMZ38" s="36"/>
      <c r="ENC38" s="36"/>
      <c r="END38" s="36"/>
      <c r="ENG38" s="36"/>
      <c r="ENH38" s="36"/>
      <c r="ENK38" s="36"/>
      <c r="ENL38" s="36"/>
      <c r="ENO38" s="36"/>
      <c r="ENP38" s="36"/>
      <c r="ENS38" s="36"/>
      <c r="ENT38" s="36"/>
      <c r="ENW38" s="36"/>
      <c r="ENX38" s="36"/>
      <c r="EOA38" s="36"/>
      <c r="EOB38" s="36"/>
      <c r="EOE38" s="36"/>
      <c r="EOF38" s="36"/>
      <c r="EOI38" s="36"/>
      <c r="EOJ38" s="36"/>
      <c r="EOM38" s="36"/>
      <c r="EON38" s="36"/>
      <c r="EOQ38" s="36"/>
      <c r="EOR38" s="36"/>
      <c r="EOU38" s="36"/>
      <c r="EOV38" s="36"/>
      <c r="EOY38" s="36"/>
      <c r="EOZ38" s="36"/>
      <c r="EPC38" s="36"/>
      <c r="EPD38" s="36"/>
      <c r="EPG38" s="36"/>
      <c r="EPH38" s="36"/>
      <c r="EPK38" s="36"/>
      <c r="EPL38" s="36"/>
      <c r="EPO38" s="36"/>
      <c r="EPP38" s="36"/>
      <c r="EPS38" s="36"/>
      <c r="EPT38" s="36"/>
      <c r="EPW38" s="36"/>
      <c r="EPX38" s="36"/>
      <c r="EQA38" s="36"/>
      <c r="EQB38" s="36"/>
      <c r="EQE38" s="36"/>
      <c r="EQF38" s="36"/>
      <c r="EQI38" s="36"/>
      <c r="EQJ38" s="36"/>
      <c r="EQM38" s="36"/>
      <c r="EQN38" s="36"/>
      <c r="EQQ38" s="36"/>
      <c r="EQR38" s="36"/>
      <c r="EQU38" s="36"/>
      <c r="EQV38" s="36"/>
      <c r="EQY38" s="36"/>
      <c r="EQZ38" s="36"/>
      <c r="ERC38" s="36"/>
      <c r="ERD38" s="36"/>
      <c r="ERG38" s="36"/>
      <c r="ERH38" s="36"/>
      <c r="ERK38" s="36"/>
      <c r="ERL38" s="36"/>
      <c r="ERO38" s="36"/>
      <c r="ERP38" s="36"/>
      <c r="ERS38" s="36"/>
      <c r="ERT38" s="36"/>
      <c r="ERW38" s="36"/>
      <c r="ERX38" s="36"/>
      <c r="ESA38" s="36"/>
      <c r="ESB38" s="36"/>
      <c r="ESE38" s="36"/>
      <c r="ESF38" s="36"/>
      <c r="ESI38" s="36"/>
      <c r="ESJ38" s="36"/>
      <c r="ESM38" s="36"/>
      <c r="ESN38" s="36"/>
      <c r="ESQ38" s="36"/>
      <c r="ESR38" s="36"/>
      <c r="ESU38" s="36"/>
      <c r="ESV38" s="36"/>
      <c r="ESY38" s="36"/>
      <c r="ESZ38" s="36"/>
      <c r="ETC38" s="36"/>
      <c r="ETD38" s="36"/>
      <c r="ETG38" s="36"/>
      <c r="ETH38" s="36"/>
      <c r="ETK38" s="36"/>
      <c r="ETL38" s="36"/>
      <c r="ETO38" s="36"/>
      <c r="ETP38" s="36"/>
      <c r="ETS38" s="36"/>
      <c r="ETT38" s="36"/>
      <c r="ETW38" s="36"/>
      <c r="ETX38" s="36"/>
      <c r="EUA38" s="36"/>
      <c r="EUB38" s="36"/>
      <c r="EUE38" s="36"/>
      <c r="EUF38" s="36"/>
      <c r="EUI38" s="36"/>
      <c r="EUJ38" s="36"/>
      <c r="EUM38" s="36"/>
      <c r="EUN38" s="36"/>
      <c r="EUQ38" s="36"/>
      <c r="EUR38" s="36"/>
      <c r="EUU38" s="36"/>
      <c r="EUV38" s="36"/>
      <c r="EUY38" s="36"/>
      <c r="EUZ38" s="36"/>
      <c r="EVC38" s="36"/>
      <c r="EVD38" s="36"/>
      <c r="EVG38" s="36"/>
      <c r="EVH38" s="36"/>
      <c r="EVK38" s="36"/>
      <c r="EVL38" s="36"/>
      <c r="EVO38" s="36"/>
      <c r="EVP38" s="36"/>
      <c r="EVS38" s="36"/>
      <c r="EVT38" s="36"/>
      <c r="EVW38" s="36"/>
      <c r="EVX38" s="36"/>
      <c r="EWA38" s="36"/>
      <c r="EWB38" s="36"/>
      <c r="EWE38" s="36"/>
      <c r="EWF38" s="36"/>
      <c r="EWI38" s="36"/>
      <c r="EWJ38" s="36"/>
      <c r="EWM38" s="36"/>
      <c r="EWN38" s="36"/>
      <c r="EWQ38" s="36"/>
      <c r="EWR38" s="36"/>
      <c r="EWU38" s="36"/>
      <c r="EWV38" s="36"/>
      <c r="EWY38" s="36"/>
      <c r="EWZ38" s="36"/>
      <c r="EXC38" s="36"/>
      <c r="EXD38" s="36"/>
      <c r="EXG38" s="36"/>
      <c r="EXH38" s="36"/>
      <c r="EXK38" s="36"/>
      <c r="EXL38" s="36"/>
      <c r="EXO38" s="36"/>
      <c r="EXP38" s="36"/>
      <c r="EXS38" s="36"/>
      <c r="EXT38" s="36"/>
      <c r="EXW38" s="36"/>
      <c r="EXX38" s="36"/>
      <c r="EYA38" s="36"/>
      <c r="EYB38" s="36"/>
      <c r="EYE38" s="36"/>
      <c r="EYF38" s="36"/>
      <c r="EYI38" s="36"/>
      <c r="EYJ38" s="36"/>
      <c r="EYM38" s="36"/>
      <c r="EYN38" s="36"/>
      <c r="EYQ38" s="36"/>
      <c r="EYR38" s="36"/>
      <c r="EYU38" s="36"/>
      <c r="EYV38" s="36"/>
      <c r="EYY38" s="36"/>
      <c r="EYZ38" s="36"/>
      <c r="EZC38" s="36"/>
      <c r="EZD38" s="36"/>
      <c r="EZG38" s="36"/>
      <c r="EZH38" s="36"/>
      <c r="EZK38" s="36"/>
      <c r="EZL38" s="36"/>
      <c r="EZO38" s="36"/>
      <c r="EZP38" s="36"/>
      <c r="EZS38" s="36"/>
      <c r="EZT38" s="36"/>
      <c r="EZW38" s="36"/>
      <c r="EZX38" s="36"/>
      <c r="FAA38" s="36"/>
      <c r="FAB38" s="36"/>
      <c r="FAE38" s="36"/>
      <c r="FAF38" s="36"/>
      <c r="FAI38" s="36"/>
      <c r="FAJ38" s="36"/>
      <c r="FAM38" s="36"/>
      <c r="FAN38" s="36"/>
      <c r="FAQ38" s="36"/>
      <c r="FAR38" s="36"/>
      <c r="FAU38" s="36"/>
      <c r="FAV38" s="36"/>
      <c r="FAY38" s="36"/>
      <c r="FAZ38" s="36"/>
      <c r="FBC38" s="36"/>
      <c r="FBD38" s="36"/>
      <c r="FBG38" s="36"/>
      <c r="FBH38" s="36"/>
      <c r="FBK38" s="36"/>
      <c r="FBL38" s="36"/>
      <c r="FBO38" s="36"/>
      <c r="FBP38" s="36"/>
      <c r="FBS38" s="36"/>
      <c r="FBT38" s="36"/>
      <c r="FBW38" s="36"/>
      <c r="FBX38" s="36"/>
      <c r="FCA38" s="36"/>
      <c r="FCB38" s="36"/>
      <c r="FCE38" s="36"/>
      <c r="FCF38" s="36"/>
      <c r="FCI38" s="36"/>
      <c r="FCJ38" s="36"/>
      <c r="FCM38" s="36"/>
      <c r="FCN38" s="36"/>
      <c r="FCQ38" s="36"/>
      <c r="FCR38" s="36"/>
      <c r="FCU38" s="36"/>
      <c r="FCV38" s="36"/>
      <c r="FCY38" s="36"/>
      <c r="FCZ38" s="36"/>
      <c r="FDC38" s="36"/>
      <c r="FDD38" s="36"/>
      <c r="FDG38" s="36"/>
      <c r="FDH38" s="36"/>
      <c r="FDK38" s="36"/>
      <c r="FDL38" s="36"/>
      <c r="FDO38" s="36"/>
      <c r="FDP38" s="36"/>
      <c r="FDS38" s="36"/>
      <c r="FDT38" s="36"/>
      <c r="FDW38" s="36"/>
      <c r="FDX38" s="36"/>
      <c r="FEA38" s="36"/>
      <c r="FEB38" s="36"/>
      <c r="FEE38" s="36"/>
      <c r="FEF38" s="36"/>
      <c r="FEI38" s="36"/>
      <c r="FEJ38" s="36"/>
      <c r="FEM38" s="36"/>
      <c r="FEN38" s="36"/>
      <c r="FEQ38" s="36"/>
      <c r="FER38" s="36"/>
      <c r="FEU38" s="36"/>
      <c r="FEV38" s="36"/>
      <c r="FEY38" s="36"/>
      <c r="FEZ38" s="36"/>
      <c r="FFC38" s="36"/>
      <c r="FFD38" s="36"/>
      <c r="FFG38" s="36"/>
      <c r="FFH38" s="36"/>
      <c r="FFK38" s="36"/>
      <c r="FFL38" s="36"/>
      <c r="FFO38" s="36"/>
      <c r="FFP38" s="36"/>
      <c r="FFS38" s="36"/>
      <c r="FFT38" s="36"/>
      <c r="FFW38" s="36"/>
      <c r="FFX38" s="36"/>
      <c r="FGA38" s="36"/>
      <c r="FGB38" s="36"/>
      <c r="FGE38" s="36"/>
      <c r="FGF38" s="36"/>
      <c r="FGI38" s="36"/>
      <c r="FGJ38" s="36"/>
      <c r="FGM38" s="36"/>
      <c r="FGN38" s="36"/>
      <c r="FGQ38" s="36"/>
      <c r="FGR38" s="36"/>
      <c r="FGU38" s="36"/>
      <c r="FGV38" s="36"/>
      <c r="FGY38" s="36"/>
      <c r="FGZ38" s="36"/>
      <c r="FHC38" s="36"/>
      <c r="FHD38" s="36"/>
      <c r="FHG38" s="36"/>
      <c r="FHH38" s="36"/>
      <c r="FHK38" s="36"/>
      <c r="FHL38" s="36"/>
      <c r="FHO38" s="36"/>
      <c r="FHP38" s="36"/>
      <c r="FHS38" s="36"/>
      <c r="FHT38" s="36"/>
      <c r="FHW38" s="36"/>
      <c r="FHX38" s="36"/>
      <c r="FIA38" s="36"/>
      <c r="FIB38" s="36"/>
      <c r="FIE38" s="36"/>
      <c r="FIF38" s="36"/>
      <c r="FII38" s="36"/>
      <c r="FIJ38" s="36"/>
      <c r="FIM38" s="36"/>
      <c r="FIN38" s="36"/>
      <c r="FIQ38" s="36"/>
      <c r="FIR38" s="36"/>
      <c r="FIU38" s="36"/>
      <c r="FIV38" s="36"/>
      <c r="FIY38" s="36"/>
      <c r="FIZ38" s="36"/>
      <c r="FJC38" s="36"/>
      <c r="FJD38" s="36"/>
      <c r="FJG38" s="36"/>
      <c r="FJH38" s="36"/>
      <c r="FJK38" s="36"/>
      <c r="FJL38" s="36"/>
      <c r="FJO38" s="36"/>
      <c r="FJP38" s="36"/>
      <c r="FJS38" s="36"/>
      <c r="FJT38" s="36"/>
      <c r="FJW38" s="36"/>
      <c r="FJX38" s="36"/>
      <c r="FKA38" s="36"/>
      <c r="FKB38" s="36"/>
      <c r="FKE38" s="36"/>
      <c r="FKF38" s="36"/>
      <c r="FKI38" s="36"/>
      <c r="FKJ38" s="36"/>
      <c r="FKM38" s="36"/>
      <c r="FKN38" s="36"/>
      <c r="FKQ38" s="36"/>
      <c r="FKR38" s="36"/>
      <c r="FKU38" s="36"/>
      <c r="FKV38" s="36"/>
      <c r="FKY38" s="36"/>
      <c r="FKZ38" s="36"/>
      <c r="FLC38" s="36"/>
      <c r="FLD38" s="36"/>
      <c r="FLG38" s="36"/>
      <c r="FLH38" s="36"/>
      <c r="FLK38" s="36"/>
      <c r="FLL38" s="36"/>
      <c r="FLO38" s="36"/>
      <c r="FLP38" s="36"/>
      <c r="FLS38" s="36"/>
      <c r="FLT38" s="36"/>
      <c r="FLW38" s="36"/>
      <c r="FLX38" s="36"/>
      <c r="FMA38" s="36"/>
      <c r="FMB38" s="36"/>
      <c r="FME38" s="36"/>
      <c r="FMF38" s="36"/>
      <c r="FMI38" s="36"/>
      <c r="FMJ38" s="36"/>
      <c r="FMM38" s="36"/>
      <c r="FMN38" s="36"/>
      <c r="FMQ38" s="36"/>
      <c r="FMR38" s="36"/>
      <c r="FMU38" s="36"/>
      <c r="FMV38" s="36"/>
      <c r="FMY38" s="36"/>
      <c r="FMZ38" s="36"/>
      <c r="FNC38" s="36"/>
      <c r="FND38" s="36"/>
      <c r="FNG38" s="36"/>
      <c r="FNH38" s="36"/>
      <c r="FNK38" s="36"/>
      <c r="FNL38" s="36"/>
      <c r="FNO38" s="36"/>
      <c r="FNP38" s="36"/>
      <c r="FNS38" s="36"/>
      <c r="FNT38" s="36"/>
      <c r="FNW38" s="36"/>
      <c r="FNX38" s="36"/>
      <c r="FOA38" s="36"/>
      <c r="FOB38" s="36"/>
      <c r="FOE38" s="36"/>
      <c r="FOF38" s="36"/>
      <c r="FOI38" s="36"/>
      <c r="FOJ38" s="36"/>
      <c r="FOM38" s="36"/>
      <c r="FON38" s="36"/>
      <c r="FOQ38" s="36"/>
      <c r="FOR38" s="36"/>
      <c r="FOU38" s="36"/>
      <c r="FOV38" s="36"/>
      <c r="FOY38" s="36"/>
      <c r="FOZ38" s="36"/>
      <c r="FPC38" s="36"/>
      <c r="FPD38" s="36"/>
      <c r="FPG38" s="36"/>
      <c r="FPH38" s="36"/>
      <c r="FPK38" s="36"/>
      <c r="FPL38" s="36"/>
      <c r="FPO38" s="36"/>
      <c r="FPP38" s="36"/>
      <c r="FPS38" s="36"/>
      <c r="FPT38" s="36"/>
      <c r="FPW38" s="36"/>
      <c r="FPX38" s="36"/>
      <c r="FQA38" s="36"/>
      <c r="FQB38" s="36"/>
      <c r="FQE38" s="36"/>
      <c r="FQF38" s="36"/>
      <c r="FQI38" s="36"/>
      <c r="FQJ38" s="36"/>
      <c r="FQM38" s="36"/>
      <c r="FQN38" s="36"/>
      <c r="FQQ38" s="36"/>
      <c r="FQR38" s="36"/>
      <c r="FQU38" s="36"/>
      <c r="FQV38" s="36"/>
      <c r="FQY38" s="36"/>
      <c r="FQZ38" s="36"/>
      <c r="FRC38" s="36"/>
      <c r="FRD38" s="36"/>
      <c r="FRG38" s="36"/>
      <c r="FRH38" s="36"/>
      <c r="FRK38" s="36"/>
      <c r="FRL38" s="36"/>
      <c r="FRO38" s="36"/>
      <c r="FRP38" s="36"/>
      <c r="FRS38" s="36"/>
      <c r="FRT38" s="36"/>
      <c r="FRW38" s="36"/>
      <c r="FRX38" s="36"/>
      <c r="FSA38" s="36"/>
      <c r="FSB38" s="36"/>
      <c r="FSE38" s="36"/>
      <c r="FSF38" s="36"/>
      <c r="FSI38" s="36"/>
      <c r="FSJ38" s="36"/>
      <c r="FSM38" s="36"/>
      <c r="FSN38" s="36"/>
      <c r="FSQ38" s="36"/>
      <c r="FSR38" s="36"/>
      <c r="FSU38" s="36"/>
      <c r="FSV38" s="36"/>
      <c r="FSY38" s="36"/>
      <c r="FSZ38" s="36"/>
      <c r="FTC38" s="36"/>
      <c r="FTD38" s="36"/>
      <c r="FTG38" s="36"/>
      <c r="FTH38" s="36"/>
      <c r="FTK38" s="36"/>
      <c r="FTL38" s="36"/>
      <c r="FTO38" s="36"/>
      <c r="FTP38" s="36"/>
      <c r="FTS38" s="36"/>
      <c r="FTT38" s="36"/>
      <c r="FTW38" s="36"/>
      <c r="FTX38" s="36"/>
      <c r="FUA38" s="36"/>
      <c r="FUB38" s="36"/>
      <c r="FUE38" s="36"/>
      <c r="FUF38" s="36"/>
      <c r="FUI38" s="36"/>
      <c r="FUJ38" s="36"/>
      <c r="FUM38" s="36"/>
      <c r="FUN38" s="36"/>
      <c r="FUQ38" s="36"/>
      <c r="FUR38" s="36"/>
      <c r="FUU38" s="36"/>
      <c r="FUV38" s="36"/>
      <c r="FUY38" s="36"/>
      <c r="FUZ38" s="36"/>
      <c r="FVC38" s="36"/>
      <c r="FVD38" s="36"/>
      <c r="FVG38" s="36"/>
      <c r="FVH38" s="36"/>
      <c r="FVK38" s="36"/>
      <c r="FVL38" s="36"/>
      <c r="FVO38" s="36"/>
      <c r="FVP38" s="36"/>
      <c r="FVS38" s="36"/>
      <c r="FVT38" s="36"/>
      <c r="FVW38" s="36"/>
      <c r="FVX38" s="36"/>
      <c r="FWA38" s="36"/>
      <c r="FWB38" s="36"/>
      <c r="FWE38" s="36"/>
      <c r="FWF38" s="36"/>
      <c r="FWI38" s="36"/>
      <c r="FWJ38" s="36"/>
      <c r="FWM38" s="36"/>
      <c r="FWN38" s="36"/>
      <c r="FWQ38" s="36"/>
      <c r="FWR38" s="36"/>
      <c r="FWU38" s="36"/>
      <c r="FWV38" s="36"/>
      <c r="FWY38" s="36"/>
      <c r="FWZ38" s="36"/>
      <c r="FXC38" s="36"/>
      <c r="FXD38" s="36"/>
      <c r="FXG38" s="36"/>
      <c r="FXH38" s="36"/>
      <c r="FXK38" s="36"/>
      <c r="FXL38" s="36"/>
      <c r="FXO38" s="36"/>
      <c r="FXP38" s="36"/>
      <c r="FXS38" s="36"/>
      <c r="FXT38" s="36"/>
      <c r="FXW38" s="36"/>
      <c r="FXX38" s="36"/>
      <c r="FYA38" s="36"/>
      <c r="FYB38" s="36"/>
      <c r="FYE38" s="36"/>
      <c r="FYF38" s="36"/>
      <c r="FYI38" s="36"/>
      <c r="FYJ38" s="36"/>
      <c r="FYM38" s="36"/>
      <c r="FYN38" s="36"/>
      <c r="FYQ38" s="36"/>
      <c r="FYR38" s="36"/>
      <c r="FYU38" s="36"/>
      <c r="FYV38" s="36"/>
      <c r="FYY38" s="36"/>
      <c r="FYZ38" s="36"/>
      <c r="FZC38" s="36"/>
      <c r="FZD38" s="36"/>
      <c r="FZG38" s="36"/>
      <c r="FZH38" s="36"/>
      <c r="FZK38" s="36"/>
      <c r="FZL38" s="36"/>
      <c r="FZO38" s="36"/>
      <c r="FZP38" s="36"/>
      <c r="FZS38" s="36"/>
      <c r="FZT38" s="36"/>
      <c r="FZW38" s="36"/>
      <c r="FZX38" s="36"/>
      <c r="GAA38" s="36"/>
      <c r="GAB38" s="36"/>
      <c r="GAE38" s="36"/>
      <c r="GAF38" s="36"/>
      <c r="GAI38" s="36"/>
      <c r="GAJ38" s="36"/>
      <c r="GAM38" s="36"/>
      <c r="GAN38" s="36"/>
      <c r="GAQ38" s="36"/>
      <c r="GAR38" s="36"/>
      <c r="GAU38" s="36"/>
      <c r="GAV38" s="36"/>
      <c r="GAY38" s="36"/>
      <c r="GAZ38" s="36"/>
      <c r="GBC38" s="36"/>
      <c r="GBD38" s="36"/>
      <c r="GBG38" s="36"/>
      <c r="GBH38" s="36"/>
      <c r="GBK38" s="36"/>
      <c r="GBL38" s="36"/>
      <c r="GBO38" s="36"/>
      <c r="GBP38" s="36"/>
      <c r="GBS38" s="36"/>
      <c r="GBT38" s="36"/>
      <c r="GBW38" s="36"/>
      <c r="GBX38" s="36"/>
      <c r="GCA38" s="36"/>
      <c r="GCB38" s="36"/>
      <c r="GCE38" s="36"/>
      <c r="GCF38" s="36"/>
      <c r="GCI38" s="36"/>
      <c r="GCJ38" s="36"/>
      <c r="GCM38" s="36"/>
      <c r="GCN38" s="36"/>
      <c r="GCQ38" s="36"/>
      <c r="GCR38" s="36"/>
      <c r="GCU38" s="36"/>
      <c r="GCV38" s="36"/>
      <c r="GCY38" s="36"/>
      <c r="GCZ38" s="36"/>
      <c r="GDC38" s="36"/>
      <c r="GDD38" s="36"/>
      <c r="GDG38" s="36"/>
      <c r="GDH38" s="36"/>
      <c r="GDK38" s="36"/>
      <c r="GDL38" s="36"/>
      <c r="GDO38" s="36"/>
      <c r="GDP38" s="36"/>
      <c r="GDS38" s="36"/>
      <c r="GDT38" s="36"/>
      <c r="GDW38" s="36"/>
      <c r="GDX38" s="36"/>
      <c r="GEA38" s="36"/>
      <c r="GEB38" s="36"/>
      <c r="GEE38" s="36"/>
      <c r="GEF38" s="36"/>
      <c r="GEI38" s="36"/>
      <c r="GEJ38" s="36"/>
      <c r="GEM38" s="36"/>
      <c r="GEN38" s="36"/>
      <c r="GEQ38" s="36"/>
      <c r="GER38" s="36"/>
      <c r="GEU38" s="36"/>
      <c r="GEV38" s="36"/>
      <c r="GEY38" s="36"/>
      <c r="GEZ38" s="36"/>
      <c r="GFC38" s="36"/>
      <c r="GFD38" s="36"/>
      <c r="GFG38" s="36"/>
      <c r="GFH38" s="36"/>
      <c r="GFK38" s="36"/>
      <c r="GFL38" s="36"/>
      <c r="GFO38" s="36"/>
      <c r="GFP38" s="36"/>
      <c r="GFS38" s="36"/>
      <c r="GFT38" s="36"/>
      <c r="GFW38" s="36"/>
      <c r="GFX38" s="36"/>
      <c r="GGA38" s="36"/>
      <c r="GGB38" s="36"/>
      <c r="GGE38" s="36"/>
      <c r="GGF38" s="36"/>
      <c r="GGI38" s="36"/>
      <c r="GGJ38" s="36"/>
      <c r="GGM38" s="36"/>
      <c r="GGN38" s="36"/>
      <c r="GGQ38" s="36"/>
      <c r="GGR38" s="36"/>
      <c r="GGU38" s="36"/>
      <c r="GGV38" s="36"/>
      <c r="GGY38" s="36"/>
      <c r="GGZ38" s="36"/>
      <c r="GHC38" s="36"/>
      <c r="GHD38" s="36"/>
      <c r="GHG38" s="36"/>
      <c r="GHH38" s="36"/>
      <c r="GHK38" s="36"/>
      <c r="GHL38" s="36"/>
      <c r="GHO38" s="36"/>
      <c r="GHP38" s="36"/>
      <c r="GHS38" s="36"/>
      <c r="GHT38" s="36"/>
      <c r="GHW38" s="36"/>
      <c r="GHX38" s="36"/>
      <c r="GIA38" s="36"/>
      <c r="GIB38" s="36"/>
      <c r="GIE38" s="36"/>
      <c r="GIF38" s="36"/>
      <c r="GII38" s="36"/>
      <c r="GIJ38" s="36"/>
      <c r="GIM38" s="36"/>
      <c r="GIN38" s="36"/>
      <c r="GIQ38" s="36"/>
      <c r="GIR38" s="36"/>
      <c r="GIU38" s="36"/>
      <c r="GIV38" s="36"/>
      <c r="GIY38" s="36"/>
      <c r="GIZ38" s="36"/>
      <c r="GJC38" s="36"/>
      <c r="GJD38" s="36"/>
      <c r="GJG38" s="36"/>
      <c r="GJH38" s="36"/>
      <c r="GJK38" s="36"/>
      <c r="GJL38" s="36"/>
      <c r="GJO38" s="36"/>
      <c r="GJP38" s="36"/>
      <c r="GJS38" s="36"/>
      <c r="GJT38" s="36"/>
      <c r="GJW38" s="36"/>
      <c r="GJX38" s="36"/>
      <c r="GKA38" s="36"/>
      <c r="GKB38" s="36"/>
      <c r="GKE38" s="36"/>
      <c r="GKF38" s="36"/>
      <c r="GKI38" s="36"/>
      <c r="GKJ38" s="36"/>
      <c r="GKM38" s="36"/>
      <c r="GKN38" s="36"/>
      <c r="GKQ38" s="36"/>
      <c r="GKR38" s="36"/>
      <c r="GKU38" s="36"/>
      <c r="GKV38" s="36"/>
      <c r="GKY38" s="36"/>
      <c r="GKZ38" s="36"/>
      <c r="GLC38" s="36"/>
      <c r="GLD38" s="36"/>
      <c r="GLG38" s="36"/>
      <c r="GLH38" s="36"/>
      <c r="GLK38" s="36"/>
      <c r="GLL38" s="36"/>
      <c r="GLO38" s="36"/>
      <c r="GLP38" s="36"/>
      <c r="GLS38" s="36"/>
      <c r="GLT38" s="36"/>
      <c r="GLW38" s="36"/>
      <c r="GLX38" s="36"/>
      <c r="GMA38" s="36"/>
      <c r="GMB38" s="36"/>
      <c r="GME38" s="36"/>
      <c r="GMF38" s="36"/>
      <c r="GMI38" s="36"/>
      <c r="GMJ38" s="36"/>
      <c r="GMM38" s="36"/>
      <c r="GMN38" s="36"/>
      <c r="GMQ38" s="36"/>
      <c r="GMR38" s="36"/>
      <c r="GMU38" s="36"/>
      <c r="GMV38" s="36"/>
      <c r="GMY38" s="36"/>
      <c r="GMZ38" s="36"/>
      <c r="GNC38" s="36"/>
      <c r="GND38" s="36"/>
      <c r="GNG38" s="36"/>
      <c r="GNH38" s="36"/>
      <c r="GNK38" s="36"/>
      <c r="GNL38" s="36"/>
      <c r="GNO38" s="36"/>
      <c r="GNP38" s="36"/>
      <c r="GNS38" s="36"/>
      <c r="GNT38" s="36"/>
      <c r="GNW38" s="36"/>
      <c r="GNX38" s="36"/>
      <c r="GOA38" s="36"/>
      <c r="GOB38" s="36"/>
      <c r="GOE38" s="36"/>
      <c r="GOF38" s="36"/>
      <c r="GOI38" s="36"/>
      <c r="GOJ38" s="36"/>
      <c r="GOM38" s="36"/>
      <c r="GON38" s="36"/>
      <c r="GOQ38" s="36"/>
      <c r="GOR38" s="36"/>
      <c r="GOU38" s="36"/>
      <c r="GOV38" s="36"/>
      <c r="GOY38" s="36"/>
      <c r="GOZ38" s="36"/>
      <c r="GPC38" s="36"/>
      <c r="GPD38" s="36"/>
      <c r="GPG38" s="36"/>
      <c r="GPH38" s="36"/>
      <c r="GPK38" s="36"/>
      <c r="GPL38" s="36"/>
      <c r="GPO38" s="36"/>
      <c r="GPP38" s="36"/>
      <c r="GPS38" s="36"/>
      <c r="GPT38" s="36"/>
      <c r="GPW38" s="36"/>
      <c r="GPX38" s="36"/>
      <c r="GQA38" s="36"/>
      <c r="GQB38" s="36"/>
      <c r="GQE38" s="36"/>
      <c r="GQF38" s="36"/>
      <c r="GQI38" s="36"/>
      <c r="GQJ38" s="36"/>
      <c r="GQM38" s="36"/>
      <c r="GQN38" s="36"/>
      <c r="GQQ38" s="36"/>
      <c r="GQR38" s="36"/>
      <c r="GQU38" s="36"/>
      <c r="GQV38" s="36"/>
      <c r="GQY38" s="36"/>
      <c r="GQZ38" s="36"/>
      <c r="GRC38" s="36"/>
      <c r="GRD38" s="36"/>
      <c r="GRG38" s="36"/>
      <c r="GRH38" s="36"/>
      <c r="GRK38" s="36"/>
      <c r="GRL38" s="36"/>
      <c r="GRO38" s="36"/>
      <c r="GRP38" s="36"/>
      <c r="GRS38" s="36"/>
      <c r="GRT38" s="36"/>
      <c r="GRW38" s="36"/>
      <c r="GRX38" s="36"/>
      <c r="GSA38" s="36"/>
      <c r="GSB38" s="36"/>
      <c r="GSE38" s="36"/>
      <c r="GSF38" s="36"/>
      <c r="GSI38" s="36"/>
      <c r="GSJ38" s="36"/>
      <c r="GSM38" s="36"/>
      <c r="GSN38" s="36"/>
      <c r="GSQ38" s="36"/>
      <c r="GSR38" s="36"/>
      <c r="GSU38" s="36"/>
      <c r="GSV38" s="36"/>
      <c r="GSY38" s="36"/>
      <c r="GSZ38" s="36"/>
      <c r="GTC38" s="36"/>
      <c r="GTD38" s="36"/>
      <c r="GTG38" s="36"/>
      <c r="GTH38" s="36"/>
      <c r="GTK38" s="36"/>
      <c r="GTL38" s="36"/>
      <c r="GTO38" s="36"/>
      <c r="GTP38" s="36"/>
      <c r="GTS38" s="36"/>
      <c r="GTT38" s="36"/>
      <c r="GTW38" s="36"/>
      <c r="GTX38" s="36"/>
      <c r="GUA38" s="36"/>
      <c r="GUB38" s="36"/>
      <c r="GUE38" s="36"/>
      <c r="GUF38" s="36"/>
      <c r="GUI38" s="36"/>
      <c r="GUJ38" s="36"/>
      <c r="GUM38" s="36"/>
      <c r="GUN38" s="36"/>
      <c r="GUQ38" s="36"/>
      <c r="GUR38" s="36"/>
      <c r="GUU38" s="36"/>
      <c r="GUV38" s="36"/>
      <c r="GUY38" s="36"/>
      <c r="GUZ38" s="36"/>
      <c r="GVC38" s="36"/>
      <c r="GVD38" s="36"/>
      <c r="GVG38" s="36"/>
      <c r="GVH38" s="36"/>
      <c r="GVK38" s="36"/>
      <c r="GVL38" s="36"/>
      <c r="GVO38" s="36"/>
      <c r="GVP38" s="36"/>
      <c r="GVS38" s="36"/>
      <c r="GVT38" s="36"/>
      <c r="GVW38" s="36"/>
      <c r="GVX38" s="36"/>
      <c r="GWA38" s="36"/>
      <c r="GWB38" s="36"/>
      <c r="GWE38" s="36"/>
      <c r="GWF38" s="36"/>
      <c r="GWI38" s="36"/>
      <c r="GWJ38" s="36"/>
      <c r="GWM38" s="36"/>
      <c r="GWN38" s="36"/>
      <c r="GWQ38" s="36"/>
      <c r="GWR38" s="36"/>
      <c r="GWU38" s="36"/>
      <c r="GWV38" s="36"/>
      <c r="GWY38" s="36"/>
      <c r="GWZ38" s="36"/>
      <c r="GXC38" s="36"/>
      <c r="GXD38" s="36"/>
      <c r="GXG38" s="36"/>
      <c r="GXH38" s="36"/>
      <c r="GXK38" s="36"/>
      <c r="GXL38" s="36"/>
      <c r="GXO38" s="36"/>
      <c r="GXP38" s="36"/>
      <c r="GXS38" s="36"/>
      <c r="GXT38" s="36"/>
      <c r="GXW38" s="36"/>
      <c r="GXX38" s="36"/>
      <c r="GYA38" s="36"/>
      <c r="GYB38" s="36"/>
      <c r="GYE38" s="36"/>
      <c r="GYF38" s="36"/>
      <c r="GYI38" s="36"/>
      <c r="GYJ38" s="36"/>
      <c r="GYM38" s="36"/>
      <c r="GYN38" s="36"/>
      <c r="GYQ38" s="36"/>
      <c r="GYR38" s="36"/>
      <c r="GYU38" s="36"/>
      <c r="GYV38" s="36"/>
      <c r="GYY38" s="36"/>
      <c r="GYZ38" s="36"/>
      <c r="GZC38" s="36"/>
      <c r="GZD38" s="36"/>
      <c r="GZG38" s="36"/>
      <c r="GZH38" s="36"/>
      <c r="GZK38" s="36"/>
      <c r="GZL38" s="36"/>
      <c r="GZO38" s="36"/>
      <c r="GZP38" s="36"/>
      <c r="GZS38" s="36"/>
      <c r="GZT38" s="36"/>
      <c r="GZW38" s="36"/>
      <c r="GZX38" s="36"/>
      <c r="HAA38" s="36"/>
      <c r="HAB38" s="36"/>
      <c r="HAE38" s="36"/>
      <c r="HAF38" s="36"/>
      <c r="HAI38" s="36"/>
      <c r="HAJ38" s="36"/>
      <c r="HAM38" s="36"/>
      <c r="HAN38" s="36"/>
      <c r="HAQ38" s="36"/>
      <c r="HAR38" s="36"/>
      <c r="HAU38" s="36"/>
      <c r="HAV38" s="36"/>
      <c r="HAY38" s="36"/>
      <c r="HAZ38" s="36"/>
      <c r="HBC38" s="36"/>
      <c r="HBD38" s="36"/>
      <c r="HBG38" s="36"/>
      <c r="HBH38" s="36"/>
      <c r="HBK38" s="36"/>
      <c r="HBL38" s="36"/>
      <c r="HBO38" s="36"/>
      <c r="HBP38" s="36"/>
      <c r="HBS38" s="36"/>
      <c r="HBT38" s="36"/>
      <c r="HBW38" s="36"/>
      <c r="HBX38" s="36"/>
      <c r="HCA38" s="36"/>
      <c r="HCB38" s="36"/>
      <c r="HCE38" s="36"/>
      <c r="HCF38" s="36"/>
      <c r="HCI38" s="36"/>
      <c r="HCJ38" s="36"/>
      <c r="HCM38" s="36"/>
      <c r="HCN38" s="36"/>
      <c r="HCQ38" s="36"/>
      <c r="HCR38" s="36"/>
      <c r="HCU38" s="36"/>
      <c r="HCV38" s="36"/>
      <c r="HCY38" s="36"/>
      <c r="HCZ38" s="36"/>
      <c r="HDC38" s="36"/>
      <c r="HDD38" s="36"/>
      <c r="HDG38" s="36"/>
      <c r="HDH38" s="36"/>
      <c r="HDK38" s="36"/>
      <c r="HDL38" s="36"/>
      <c r="HDO38" s="36"/>
      <c r="HDP38" s="36"/>
      <c r="HDS38" s="36"/>
      <c r="HDT38" s="36"/>
      <c r="HDW38" s="36"/>
      <c r="HDX38" s="36"/>
      <c r="HEA38" s="36"/>
      <c r="HEB38" s="36"/>
      <c r="HEE38" s="36"/>
      <c r="HEF38" s="36"/>
      <c r="HEI38" s="36"/>
      <c r="HEJ38" s="36"/>
      <c r="HEM38" s="36"/>
      <c r="HEN38" s="36"/>
      <c r="HEQ38" s="36"/>
      <c r="HER38" s="36"/>
      <c r="HEU38" s="36"/>
      <c r="HEV38" s="36"/>
      <c r="HEY38" s="36"/>
      <c r="HEZ38" s="36"/>
      <c r="HFC38" s="36"/>
      <c r="HFD38" s="36"/>
      <c r="HFG38" s="36"/>
      <c r="HFH38" s="36"/>
      <c r="HFK38" s="36"/>
      <c r="HFL38" s="36"/>
      <c r="HFO38" s="36"/>
      <c r="HFP38" s="36"/>
      <c r="HFS38" s="36"/>
      <c r="HFT38" s="36"/>
      <c r="HFW38" s="36"/>
      <c r="HFX38" s="36"/>
      <c r="HGA38" s="36"/>
      <c r="HGB38" s="36"/>
      <c r="HGE38" s="36"/>
      <c r="HGF38" s="36"/>
      <c r="HGI38" s="36"/>
      <c r="HGJ38" s="36"/>
      <c r="HGM38" s="36"/>
      <c r="HGN38" s="36"/>
      <c r="HGQ38" s="36"/>
      <c r="HGR38" s="36"/>
      <c r="HGU38" s="36"/>
      <c r="HGV38" s="36"/>
      <c r="HGY38" s="36"/>
      <c r="HGZ38" s="36"/>
      <c r="HHC38" s="36"/>
      <c r="HHD38" s="36"/>
      <c r="HHG38" s="36"/>
      <c r="HHH38" s="36"/>
      <c r="HHK38" s="36"/>
      <c r="HHL38" s="36"/>
      <c r="HHO38" s="36"/>
      <c r="HHP38" s="36"/>
      <c r="HHS38" s="36"/>
      <c r="HHT38" s="36"/>
      <c r="HHW38" s="36"/>
      <c r="HHX38" s="36"/>
      <c r="HIA38" s="36"/>
      <c r="HIB38" s="36"/>
      <c r="HIE38" s="36"/>
      <c r="HIF38" s="36"/>
      <c r="HII38" s="36"/>
      <c r="HIJ38" s="36"/>
      <c r="HIM38" s="36"/>
      <c r="HIN38" s="36"/>
      <c r="HIQ38" s="36"/>
      <c r="HIR38" s="36"/>
      <c r="HIU38" s="36"/>
      <c r="HIV38" s="36"/>
      <c r="HIY38" s="36"/>
      <c r="HIZ38" s="36"/>
      <c r="HJC38" s="36"/>
      <c r="HJD38" s="36"/>
      <c r="HJG38" s="36"/>
      <c r="HJH38" s="36"/>
      <c r="HJK38" s="36"/>
      <c r="HJL38" s="36"/>
      <c r="HJO38" s="36"/>
      <c r="HJP38" s="36"/>
      <c r="HJS38" s="36"/>
      <c r="HJT38" s="36"/>
      <c r="HJW38" s="36"/>
      <c r="HJX38" s="36"/>
      <c r="HKA38" s="36"/>
      <c r="HKB38" s="36"/>
      <c r="HKE38" s="36"/>
      <c r="HKF38" s="36"/>
      <c r="HKI38" s="36"/>
      <c r="HKJ38" s="36"/>
      <c r="HKM38" s="36"/>
      <c r="HKN38" s="36"/>
      <c r="HKQ38" s="36"/>
      <c r="HKR38" s="36"/>
      <c r="HKU38" s="36"/>
      <c r="HKV38" s="36"/>
      <c r="HKY38" s="36"/>
      <c r="HKZ38" s="36"/>
      <c r="HLC38" s="36"/>
      <c r="HLD38" s="36"/>
      <c r="HLG38" s="36"/>
      <c r="HLH38" s="36"/>
      <c r="HLK38" s="36"/>
      <c r="HLL38" s="36"/>
      <c r="HLO38" s="36"/>
      <c r="HLP38" s="36"/>
      <c r="HLS38" s="36"/>
      <c r="HLT38" s="36"/>
      <c r="HLW38" s="36"/>
      <c r="HLX38" s="36"/>
      <c r="HMA38" s="36"/>
      <c r="HMB38" s="36"/>
      <c r="HME38" s="36"/>
      <c r="HMF38" s="36"/>
      <c r="HMI38" s="36"/>
      <c r="HMJ38" s="36"/>
      <c r="HMM38" s="36"/>
      <c r="HMN38" s="36"/>
      <c r="HMQ38" s="36"/>
      <c r="HMR38" s="36"/>
      <c r="HMU38" s="36"/>
      <c r="HMV38" s="36"/>
      <c r="HMY38" s="36"/>
      <c r="HMZ38" s="36"/>
      <c r="HNC38" s="36"/>
      <c r="HND38" s="36"/>
      <c r="HNG38" s="36"/>
      <c r="HNH38" s="36"/>
      <c r="HNK38" s="36"/>
      <c r="HNL38" s="36"/>
      <c r="HNO38" s="36"/>
      <c r="HNP38" s="36"/>
      <c r="HNS38" s="36"/>
      <c r="HNT38" s="36"/>
      <c r="HNW38" s="36"/>
      <c r="HNX38" s="36"/>
      <c r="HOA38" s="36"/>
      <c r="HOB38" s="36"/>
      <c r="HOE38" s="36"/>
      <c r="HOF38" s="36"/>
      <c r="HOI38" s="36"/>
      <c r="HOJ38" s="36"/>
      <c r="HOM38" s="36"/>
      <c r="HON38" s="36"/>
      <c r="HOQ38" s="36"/>
      <c r="HOR38" s="36"/>
      <c r="HOU38" s="36"/>
      <c r="HOV38" s="36"/>
      <c r="HOY38" s="36"/>
      <c r="HOZ38" s="36"/>
      <c r="HPC38" s="36"/>
      <c r="HPD38" s="36"/>
      <c r="HPG38" s="36"/>
      <c r="HPH38" s="36"/>
      <c r="HPK38" s="36"/>
      <c r="HPL38" s="36"/>
      <c r="HPO38" s="36"/>
      <c r="HPP38" s="36"/>
      <c r="HPS38" s="36"/>
      <c r="HPT38" s="36"/>
      <c r="HPW38" s="36"/>
      <c r="HPX38" s="36"/>
      <c r="HQA38" s="36"/>
      <c r="HQB38" s="36"/>
      <c r="HQE38" s="36"/>
      <c r="HQF38" s="36"/>
      <c r="HQI38" s="36"/>
      <c r="HQJ38" s="36"/>
      <c r="HQM38" s="36"/>
      <c r="HQN38" s="36"/>
      <c r="HQQ38" s="36"/>
      <c r="HQR38" s="36"/>
      <c r="HQU38" s="36"/>
      <c r="HQV38" s="36"/>
      <c r="HQY38" s="36"/>
      <c r="HQZ38" s="36"/>
      <c r="HRC38" s="36"/>
      <c r="HRD38" s="36"/>
      <c r="HRG38" s="36"/>
      <c r="HRH38" s="36"/>
      <c r="HRK38" s="36"/>
      <c r="HRL38" s="36"/>
      <c r="HRO38" s="36"/>
      <c r="HRP38" s="36"/>
      <c r="HRS38" s="36"/>
      <c r="HRT38" s="36"/>
      <c r="HRW38" s="36"/>
      <c r="HRX38" s="36"/>
      <c r="HSA38" s="36"/>
      <c r="HSB38" s="36"/>
      <c r="HSE38" s="36"/>
      <c r="HSF38" s="36"/>
      <c r="HSI38" s="36"/>
      <c r="HSJ38" s="36"/>
      <c r="HSM38" s="36"/>
      <c r="HSN38" s="36"/>
      <c r="HSQ38" s="36"/>
      <c r="HSR38" s="36"/>
      <c r="HSU38" s="36"/>
      <c r="HSV38" s="36"/>
      <c r="HSY38" s="36"/>
      <c r="HSZ38" s="36"/>
      <c r="HTC38" s="36"/>
      <c r="HTD38" s="36"/>
      <c r="HTG38" s="36"/>
      <c r="HTH38" s="36"/>
      <c r="HTK38" s="36"/>
      <c r="HTL38" s="36"/>
      <c r="HTO38" s="36"/>
      <c r="HTP38" s="36"/>
      <c r="HTS38" s="36"/>
      <c r="HTT38" s="36"/>
      <c r="HTW38" s="36"/>
      <c r="HTX38" s="36"/>
      <c r="HUA38" s="36"/>
      <c r="HUB38" s="36"/>
      <c r="HUE38" s="36"/>
      <c r="HUF38" s="36"/>
      <c r="HUI38" s="36"/>
      <c r="HUJ38" s="36"/>
      <c r="HUM38" s="36"/>
      <c r="HUN38" s="36"/>
      <c r="HUQ38" s="36"/>
      <c r="HUR38" s="36"/>
      <c r="HUU38" s="36"/>
      <c r="HUV38" s="36"/>
      <c r="HUY38" s="36"/>
      <c r="HUZ38" s="36"/>
      <c r="HVC38" s="36"/>
      <c r="HVD38" s="36"/>
      <c r="HVG38" s="36"/>
      <c r="HVH38" s="36"/>
      <c r="HVK38" s="36"/>
      <c r="HVL38" s="36"/>
      <c r="HVO38" s="36"/>
      <c r="HVP38" s="36"/>
      <c r="HVS38" s="36"/>
      <c r="HVT38" s="36"/>
      <c r="HVW38" s="36"/>
      <c r="HVX38" s="36"/>
      <c r="HWA38" s="36"/>
      <c r="HWB38" s="36"/>
      <c r="HWE38" s="36"/>
      <c r="HWF38" s="36"/>
      <c r="HWI38" s="36"/>
      <c r="HWJ38" s="36"/>
      <c r="HWM38" s="36"/>
      <c r="HWN38" s="36"/>
      <c r="HWQ38" s="36"/>
      <c r="HWR38" s="36"/>
      <c r="HWU38" s="36"/>
      <c r="HWV38" s="36"/>
      <c r="HWY38" s="36"/>
      <c r="HWZ38" s="36"/>
      <c r="HXC38" s="36"/>
      <c r="HXD38" s="36"/>
      <c r="HXG38" s="36"/>
      <c r="HXH38" s="36"/>
      <c r="HXK38" s="36"/>
      <c r="HXL38" s="36"/>
      <c r="HXO38" s="36"/>
      <c r="HXP38" s="36"/>
      <c r="HXS38" s="36"/>
      <c r="HXT38" s="36"/>
      <c r="HXW38" s="36"/>
      <c r="HXX38" s="36"/>
      <c r="HYA38" s="36"/>
      <c r="HYB38" s="36"/>
      <c r="HYE38" s="36"/>
      <c r="HYF38" s="36"/>
      <c r="HYI38" s="36"/>
      <c r="HYJ38" s="36"/>
      <c r="HYM38" s="36"/>
      <c r="HYN38" s="36"/>
      <c r="HYQ38" s="36"/>
      <c r="HYR38" s="36"/>
      <c r="HYU38" s="36"/>
      <c r="HYV38" s="36"/>
      <c r="HYY38" s="36"/>
      <c r="HYZ38" s="36"/>
      <c r="HZC38" s="36"/>
      <c r="HZD38" s="36"/>
      <c r="HZG38" s="36"/>
      <c r="HZH38" s="36"/>
      <c r="HZK38" s="36"/>
      <c r="HZL38" s="36"/>
      <c r="HZO38" s="36"/>
      <c r="HZP38" s="36"/>
      <c r="HZS38" s="36"/>
      <c r="HZT38" s="36"/>
      <c r="HZW38" s="36"/>
      <c r="HZX38" s="36"/>
      <c r="IAA38" s="36"/>
      <c r="IAB38" s="36"/>
      <c r="IAE38" s="36"/>
      <c r="IAF38" s="36"/>
      <c r="IAI38" s="36"/>
      <c r="IAJ38" s="36"/>
      <c r="IAM38" s="36"/>
      <c r="IAN38" s="36"/>
      <c r="IAQ38" s="36"/>
      <c r="IAR38" s="36"/>
      <c r="IAU38" s="36"/>
      <c r="IAV38" s="36"/>
      <c r="IAY38" s="36"/>
      <c r="IAZ38" s="36"/>
      <c r="IBC38" s="36"/>
      <c r="IBD38" s="36"/>
      <c r="IBG38" s="36"/>
      <c r="IBH38" s="36"/>
      <c r="IBK38" s="36"/>
      <c r="IBL38" s="36"/>
      <c r="IBO38" s="36"/>
      <c r="IBP38" s="36"/>
      <c r="IBS38" s="36"/>
      <c r="IBT38" s="36"/>
      <c r="IBW38" s="36"/>
      <c r="IBX38" s="36"/>
      <c r="ICA38" s="36"/>
      <c r="ICB38" s="36"/>
      <c r="ICE38" s="36"/>
      <c r="ICF38" s="36"/>
      <c r="ICI38" s="36"/>
      <c r="ICJ38" s="36"/>
      <c r="ICM38" s="36"/>
      <c r="ICN38" s="36"/>
      <c r="ICQ38" s="36"/>
      <c r="ICR38" s="36"/>
      <c r="ICU38" s="36"/>
      <c r="ICV38" s="36"/>
      <c r="ICY38" s="36"/>
      <c r="ICZ38" s="36"/>
      <c r="IDC38" s="36"/>
      <c r="IDD38" s="36"/>
      <c r="IDG38" s="36"/>
      <c r="IDH38" s="36"/>
      <c r="IDK38" s="36"/>
      <c r="IDL38" s="36"/>
      <c r="IDO38" s="36"/>
      <c r="IDP38" s="36"/>
      <c r="IDS38" s="36"/>
      <c r="IDT38" s="36"/>
      <c r="IDW38" s="36"/>
      <c r="IDX38" s="36"/>
      <c r="IEA38" s="36"/>
      <c r="IEB38" s="36"/>
      <c r="IEE38" s="36"/>
      <c r="IEF38" s="36"/>
      <c r="IEI38" s="36"/>
      <c r="IEJ38" s="36"/>
      <c r="IEM38" s="36"/>
      <c r="IEN38" s="36"/>
      <c r="IEQ38" s="36"/>
      <c r="IER38" s="36"/>
      <c r="IEU38" s="36"/>
      <c r="IEV38" s="36"/>
      <c r="IEY38" s="36"/>
      <c r="IEZ38" s="36"/>
      <c r="IFC38" s="36"/>
      <c r="IFD38" s="36"/>
      <c r="IFG38" s="36"/>
      <c r="IFH38" s="36"/>
      <c r="IFK38" s="36"/>
      <c r="IFL38" s="36"/>
      <c r="IFO38" s="36"/>
      <c r="IFP38" s="36"/>
      <c r="IFS38" s="36"/>
      <c r="IFT38" s="36"/>
      <c r="IFW38" s="36"/>
      <c r="IFX38" s="36"/>
      <c r="IGA38" s="36"/>
      <c r="IGB38" s="36"/>
      <c r="IGE38" s="36"/>
      <c r="IGF38" s="36"/>
      <c r="IGI38" s="36"/>
      <c r="IGJ38" s="36"/>
      <c r="IGM38" s="36"/>
      <c r="IGN38" s="36"/>
      <c r="IGQ38" s="36"/>
      <c r="IGR38" s="36"/>
      <c r="IGU38" s="36"/>
      <c r="IGV38" s="36"/>
      <c r="IGY38" s="36"/>
      <c r="IGZ38" s="36"/>
      <c r="IHC38" s="36"/>
      <c r="IHD38" s="36"/>
      <c r="IHG38" s="36"/>
      <c r="IHH38" s="36"/>
      <c r="IHK38" s="36"/>
      <c r="IHL38" s="36"/>
      <c r="IHO38" s="36"/>
      <c r="IHP38" s="36"/>
      <c r="IHS38" s="36"/>
      <c r="IHT38" s="36"/>
      <c r="IHW38" s="36"/>
      <c r="IHX38" s="36"/>
      <c r="IIA38" s="36"/>
      <c r="IIB38" s="36"/>
      <c r="IIE38" s="36"/>
      <c r="IIF38" s="36"/>
      <c r="III38" s="36"/>
      <c r="IIJ38" s="36"/>
      <c r="IIM38" s="36"/>
      <c r="IIN38" s="36"/>
      <c r="IIQ38" s="36"/>
      <c r="IIR38" s="36"/>
      <c r="IIU38" s="36"/>
      <c r="IIV38" s="36"/>
      <c r="IIY38" s="36"/>
      <c r="IIZ38" s="36"/>
      <c r="IJC38" s="36"/>
      <c r="IJD38" s="36"/>
      <c r="IJG38" s="36"/>
      <c r="IJH38" s="36"/>
      <c r="IJK38" s="36"/>
      <c r="IJL38" s="36"/>
      <c r="IJO38" s="36"/>
      <c r="IJP38" s="36"/>
      <c r="IJS38" s="36"/>
      <c r="IJT38" s="36"/>
      <c r="IJW38" s="36"/>
      <c r="IJX38" s="36"/>
      <c r="IKA38" s="36"/>
      <c r="IKB38" s="36"/>
      <c r="IKE38" s="36"/>
      <c r="IKF38" s="36"/>
      <c r="IKI38" s="36"/>
      <c r="IKJ38" s="36"/>
      <c r="IKM38" s="36"/>
      <c r="IKN38" s="36"/>
      <c r="IKQ38" s="36"/>
      <c r="IKR38" s="36"/>
      <c r="IKU38" s="36"/>
      <c r="IKV38" s="36"/>
      <c r="IKY38" s="36"/>
      <c r="IKZ38" s="36"/>
      <c r="ILC38" s="36"/>
      <c r="ILD38" s="36"/>
      <c r="ILG38" s="36"/>
      <c r="ILH38" s="36"/>
      <c r="ILK38" s="36"/>
      <c r="ILL38" s="36"/>
      <c r="ILO38" s="36"/>
      <c r="ILP38" s="36"/>
      <c r="ILS38" s="36"/>
      <c r="ILT38" s="36"/>
      <c r="ILW38" s="36"/>
      <c r="ILX38" s="36"/>
      <c r="IMA38" s="36"/>
      <c r="IMB38" s="36"/>
      <c r="IME38" s="36"/>
      <c r="IMF38" s="36"/>
      <c r="IMI38" s="36"/>
      <c r="IMJ38" s="36"/>
      <c r="IMM38" s="36"/>
      <c r="IMN38" s="36"/>
      <c r="IMQ38" s="36"/>
      <c r="IMR38" s="36"/>
      <c r="IMU38" s="36"/>
      <c r="IMV38" s="36"/>
      <c r="IMY38" s="36"/>
      <c r="IMZ38" s="36"/>
      <c r="INC38" s="36"/>
      <c r="IND38" s="36"/>
      <c r="ING38" s="36"/>
      <c r="INH38" s="36"/>
      <c r="INK38" s="36"/>
      <c r="INL38" s="36"/>
      <c r="INO38" s="36"/>
      <c r="INP38" s="36"/>
      <c r="INS38" s="36"/>
      <c r="INT38" s="36"/>
      <c r="INW38" s="36"/>
      <c r="INX38" s="36"/>
      <c r="IOA38" s="36"/>
      <c r="IOB38" s="36"/>
      <c r="IOE38" s="36"/>
      <c r="IOF38" s="36"/>
      <c r="IOI38" s="36"/>
      <c r="IOJ38" s="36"/>
      <c r="IOM38" s="36"/>
      <c r="ION38" s="36"/>
      <c r="IOQ38" s="36"/>
      <c r="IOR38" s="36"/>
      <c r="IOU38" s="36"/>
      <c r="IOV38" s="36"/>
      <c r="IOY38" s="36"/>
      <c r="IOZ38" s="36"/>
      <c r="IPC38" s="36"/>
      <c r="IPD38" s="36"/>
      <c r="IPG38" s="36"/>
      <c r="IPH38" s="36"/>
      <c r="IPK38" s="36"/>
      <c r="IPL38" s="36"/>
      <c r="IPO38" s="36"/>
      <c r="IPP38" s="36"/>
      <c r="IPS38" s="36"/>
      <c r="IPT38" s="36"/>
      <c r="IPW38" s="36"/>
      <c r="IPX38" s="36"/>
      <c r="IQA38" s="36"/>
      <c r="IQB38" s="36"/>
      <c r="IQE38" s="36"/>
      <c r="IQF38" s="36"/>
      <c r="IQI38" s="36"/>
      <c r="IQJ38" s="36"/>
      <c r="IQM38" s="36"/>
      <c r="IQN38" s="36"/>
      <c r="IQQ38" s="36"/>
      <c r="IQR38" s="36"/>
      <c r="IQU38" s="36"/>
      <c r="IQV38" s="36"/>
      <c r="IQY38" s="36"/>
      <c r="IQZ38" s="36"/>
      <c r="IRC38" s="36"/>
      <c r="IRD38" s="36"/>
      <c r="IRG38" s="36"/>
      <c r="IRH38" s="36"/>
      <c r="IRK38" s="36"/>
      <c r="IRL38" s="36"/>
      <c r="IRO38" s="36"/>
      <c r="IRP38" s="36"/>
      <c r="IRS38" s="36"/>
      <c r="IRT38" s="36"/>
      <c r="IRW38" s="36"/>
      <c r="IRX38" s="36"/>
      <c r="ISA38" s="36"/>
      <c r="ISB38" s="36"/>
      <c r="ISE38" s="36"/>
      <c r="ISF38" s="36"/>
      <c r="ISI38" s="36"/>
      <c r="ISJ38" s="36"/>
      <c r="ISM38" s="36"/>
      <c r="ISN38" s="36"/>
      <c r="ISQ38" s="36"/>
      <c r="ISR38" s="36"/>
      <c r="ISU38" s="36"/>
      <c r="ISV38" s="36"/>
      <c r="ISY38" s="36"/>
      <c r="ISZ38" s="36"/>
      <c r="ITC38" s="36"/>
      <c r="ITD38" s="36"/>
      <c r="ITG38" s="36"/>
      <c r="ITH38" s="36"/>
      <c r="ITK38" s="36"/>
      <c r="ITL38" s="36"/>
      <c r="ITO38" s="36"/>
      <c r="ITP38" s="36"/>
      <c r="ITS38" s="36"/>
      <c r="ITT38" s="36"/>
      <c r="ITW38" s="36"/>
      <c r="ITX38" s="36"/>
      <c r="IUA38" s="36"/>
      <c r="IUB38" s="36"/>
      <c r="IUE38" s="36"/>
      <c r="IUF38" s="36"/>
      <c r="IUI38" s="36"/>
      <c r="IUJ38" s="36"/>
      <c r="IUM38" s="36"/>
      <c r="IUN38" s="36"/>
      <c r="IUQ38" s="36"/>
      <c r="IUR38" s="36"/>
      <c r="IUU38" s="36"/>
      <c r="IUV38" s="36"/>
      <c r="IUY38" s="36"/>
      <c r="IUZ38" s="36"/>
      <c r="IVC38" s="36"/>
      <c r="IVD38" s="36"/>
      <c r="IVG38" s="36"/>
      <c r="IVH38" s="36"/>
      <c r="IVK38" s="36"/>
      <c r="IVL38" s="36"/>
      <c r="IVO38" s="36"/>
      <c r="IVP38" s="36"/>
      <c r="IVS38" s="36"/>
      <c r="IVT38" s="36"/>
      <c r="IVW38" s="36"/>
      <c r="IVX38" s="36"/>
      <c r="IWA38" s="36"/>
      <c r="IWB38" s="36"/>
      <c r="IWE38" s="36"/>
      <c r="IWF38" s="36"/>
      <c r="IWI38" s="36"/>
      <c r="IWJ38" s="36"/>
      <c r="IWM38" s="36"/>
      <c r="IWN38" s="36"/>
      <c r="IWQ38" s="36"/>
      <c r="IWR38" s="36"/>
      <c r="IWU38" s="36"/>
      <c r="IWV38" s="36"/>
      <c r="IWY38" s="36"/>
      <c r="IWZ38" s="36"/>
      <c r="IXC38" s="36"/>
      <c r="IXD38" s="36"/>
      <c r="IXG38" s="36"/>
      <c r="IXH38" s="36"/>
      <c r="IXK38" s="36"/>
      <c r="IXL38" s="36"/>
      <c r="IXO38" s="36"/>
      <c r="IXP38" s="36"/>
      <c r="IXS38" s="36"/>
      <c r="IXT38" s="36"/>
      <c r="IXW38" s="36"/>
      <c r="IXX38" s="36"/>
      <c r="IYA38" s="36"/>
      <c r="IYB38" s="36"/>
      <c r="IYE38" s="36"/>
      <c r="IYF38" s="36"/>
      <c r="IYI38" s="36"/>
      <c r="IYJ38" s="36"/>
      <c r="IYM38" s="36"/>
      <c r="IYN38" s="36"/>
      <c r="IYQ38" s="36"/>
      <c r="IYR38" s="36"/>
      <c r="IYU38" s="36"/>
      <c r="IYV38" s="36"/>
      <c r="IYY38" s="36"/>
      <c r="IYZ38" s="36"/>
      <c r="IZC38" s="36"/>
      <c r="IZD38" s="36"/>
      <c r="IZG38" s="36"/>
      <c r="IZH38" s="36"/>
      <c r="IZK38" s="36"/>
      <c r="IZL38" s="36"/>
      <c r="IZO38" s="36"/>
      <c r="IZP38" s="36"/>
      <c r="IZS38" s="36"/>
      <c r="IZT38" s="36"/>
      <c r="IZW38" s="36"/>
      <c r="IZX38" s="36"/>
      <c r="JAA38" s="36"/>
      <c r="JAB38" s="36"/>
      <c r="JAE38" s="36"/>
      <c r="JAF38" s="36"/>
      <c r="JAI38" s="36"/>
      <c r="JAJ38" s="36"/>
      <c r="JAM38" s="36"/>
      <c r="JAN38" s="36"/>
      <c r="JAQ38" s="36"/>
      <c r="JAR38" s="36"/>
      <c r="JAU38" s="36"/>
      <c r="JAV38" s="36"/>
      <c r="JAY38" s="36"/>
      <c r="JAZ38" s="36"/>
      <c r="JBC38" s="36"/>
      <c r="JBD38" s="36"/>
      <c r="JBG38" s="36"/>
      <c r="JBH38" s="36"/>
      <c r="JBK38" s="36"/>
      <c r="JBL38" s="36"/>
      <c r="JBO38" s="36"/>
      <c r="JBP38" s="36"/>
      <c r="JBS38" s="36"/>
      <c r="JBT38" s="36"/>
      <c r="JBW38" s="36"/>
      <c r="JBX38" s="36"/>
      <c r="JCA38" s="36"/>
      <c r="JCB38" s="36"/>
      <c r="JCE38" s="36"/>
      <c r="JCF38" s="36"/>
      <c r="JCI38" s="36"/>
      <c r="JCJ38" s="36"/>
      <c r="JCM38" s="36"/>
      <c r="JCN38" s="36"/>
      <c r="JCQ38" s="36"/>
      <c r="JCR38" s="36"/>
      <c r="JCU38" s="36"/>
      <c r="JCV38" s="36"/>
      <c r="JCY38" s="36"/>
      <c r="JCZ38" s="36"/>
      <c r="JDC38" s="36"/>
      <c r="JDD38" s="36"/>
      <c r="JDG38" s="36"/>
      <c r="JDH38" s="36"/>
      <c r="JDK38" s="36"/>
      <c r="JDL38" s="36"/>
      <c r="JDO38" s="36"/>
      <c r="JDP38" s="36"/>
      <c r="JDS38" s="36"/>
      <c r="JDT38" s="36"/>
      <c r="JDW38" s="36"/>
      <c r="JDX38" s="36"/>
      <c r="JEA38" s="36"/>
      <c r="JEB38" s="36"/>
      <c r="JEE38" s="36"/>
      <c r="JEF38" s="36"/>
      <c r="JEI38" s="36"/>
      <c r="JEJ38" s="36"/>
      <c r="JEM38" s="36"/>
      <c r="JEN38" s="36"/>
      <c r="JEQ38" s="36"/>
      <c r="JER38" s="36"/>
      <c r="JEU38" s="36"/>
      <c r="JEV38" s="36"/>
      <c r="JEY38" s="36"/>
      <c r="JEZ38" s="36"/>
      <c r="JFC38" s="36"/>
      <c r="JFD38" s="36"/>
      <c r="JFG38" s="36"/>
      <c r="JFH38" s="36"/>
      <c r="JFK38" s="36"/>
      <c r="JFL38" s="36"/>
      <c r="JFO38" s="36"/>
      <c r="JFP38" s="36"/>
      <c r="JFS38" s="36"/>
      <c r="JFT38" s="36"/>
      <c r="JFW38" s="36"/>
      <c r="JFX38" s="36"/>
      <c r="JGA38" s="36"/>
      <c r="JGB38" s="36"/>
      <c r="JGE38" s="36"/>
      <c r="JGF38" s="36"/>
      <c r="JGI38" s="36"/>
      <c r="JGJ38" s="36"/>
      <c r="JGM38" s="36"/>
      <c r="JGN38" s="36"/>
      <c r="JGQ38" s="36"/>
      <c r="JGR38" s="36"/>
      <c r="JGU38" s="36"/>
      <c r="JGV38" s="36"/>
      <c r="JGY38" s="36"/>
      <c r="JGZ38" s="36"/>
      <c r="JHC38" s="36"/>
      <c r="JHD38" s="36"/>
      <c r="JHG38" s="36"/>
      <c r="JHH38" s="36"/>
      <c r="JHK38" s="36"/>
      <c r="JHL38" s="36"/>
      <c r="JHO38" s="36"/>
      <c r="JHP38" s="36"/>
      <c r="JHS38" s="36"/>
      <c r="JHT38" s="36"/>
      <c r="JHW38" s="36"/>
      <c r="JHX38" s="36"/>
      <c r="JIA38" s="36"/>
      <c r="JIB38" s="36"/>
      <c r="JIE38" s="36"/>
      <c r="JIF38" s="36"/>
      <c r="JII38" s="36"/>
      <c r="JIJ38" s="36"/>
      <c r="JIM38" s="36"/>
      <c r="JIN38" s="36"/>
      <c r="JIQ38" s="36"/>
      <c r="JIR38" s="36"/>
      <c r="JIU38" s="36"/>
      <c r="JIV38" s="36"/>
      <c r="JIY38" s="36"/>
      <c r="JIZ38" s="36"/>
      <c r="JJC38" s="36"/>
      <c r="JJD38" s="36"/>
      <c r="JJG38" s="36"/>
      <c r="JJH38" s="36"/>
      <c r="JJK38" s="36"/>
      <c r="JJL38" s="36"/>
      <c r="JJO38" s="36"/>
      <c r="JJP38" s="36"/>
      <c r="JJS38" s="36"/>
      <c r="JJT38" s="36"/>
      <c r="JJW38" s="36"/>
      <c r="JJX38" s="36"/>
      <c r="JKA38" s="36"/>
      <c r="JKB38" s="36"/>
      <c r="JKE38" s="36"/>
      <c r="JKF38" s="36"/>
      <c r="JKI38" s="36"/>
      <c r="JKJ38" s="36"/>
      <c r="JKM38" s="36"/>
      <c r="JKN38" s="36"/>
      <c r="JKQ38" s="36"/>
      <c r="JKR38" s="36"/>
      <c r="JKU38" s="36"/>
      <c r="JKV38" s="36"/>
      <c r="JKY38" s="36"/>
      <c r="JKZ38" s="36"/>
      <c r="JLC38" s="36"/>
      <c r="JLD38" s="36"/>
      <c r="JLG38" s="36"/>
      <c r="JLH38" s="36"/>
      <c r="JLK38" s="36"/>
      <c r="JLL38" s="36"/>
      <c r="JLO38" s="36"/>
      <c r="JLP38" s="36"/>
      <c r="JLS38" s="36"/>
      <c r="JLT38" s="36"/>
      <c r="JLW38" s="36"/>
      <c r="JLX38" s="36"/>
      <c r="JMA38" s="36"/>
      <c r="JMB38" s="36"/>
      <c r="JME38" s="36"/>
      <c r="JMF38" s="36"/>
      <c r="JMI38" s="36"/>
      <c r="JMJ38" s="36"/>
      <c r="JMM38" s="36"/>
      <c r="JMN38" s="36"/>
      <c r="JMQ38" s="36"/>
      <c r="JMR38" s="36"/>
      <c r="JMU38" s="36"/>
      <c r="JMV38" s="36"/>
      <c r="JMY38" s="36"/>
      <c r="JMZ38" s="36"/>
      <c r="JNC38" s="36"/>
      <c r="JND38" s="36"/>
      <c r="JNG38" s="36"/>
      <c r="JNH38" s="36"/>
      <c r="JNK38" s="36"/>
      <c r="JNL38" s="36"/>
      <c r="JNO38" s="36"/>
      <c r="JNP38" s="36"/>
      <c r="JNS38" s="36"/>
      <c r="JNT38" s="36"/>
      <c r="JNW38" s="36"/>
      <c r="JNX38" s="36"/>
      <c r="JOA38" s="36"/>
      <c r="JOB38" s="36"/>
      <c r="JOE38" s="36"/>
      <c r="JOF38" s="36"/>
      <c r="JOI38" s="36"/>
      <c r="JOJ38" s="36"/>
      <c r="JOM38" s="36"/>
      <c r="JON38" s="36"/>
      <c r="JOQ38" s="36"/>
      <c r="JOR38" s="36"/>
      <c r="JOU38" s="36"/>
      <c r="JOV38" s="36"/>
      <c r="JOY38" s="36"/>
      <c r="JOZ38" s="36"/>
      <c r="JPC38" s="36"/>
      <c r="JPD38" s="36"/>
      <c r="JPG38" s="36"/>
      <c r="JPH38" s="36"/>
      <c r="JPK38" s="36"/>
      <c r="JPL38" s="36"/>
      <c r="JPO38" s="36"/>
      <c r="JPP38" s="36"/>
      <c r="JPS38" s="36"/>
      <c r="JPT38" s="36"/>
      <c r="JPW38" s="36"/>
      <c r="JPX38" s="36"/>
      <c r="JQA38" s="36"/>
      <c r="JQB38" s="36"/>
      <c r="JQE38" s="36"/>
      <c r="JQF38" s="36"/>
      <c r="JQI38" s="36"/>
      <c r="JQJ38" s="36"/>
      <c r="JQM38" s="36"/>
      <c r="JQN38" s="36"/>
      <c r="JQQ38" s="36"/>
      <c r="JQR38" s="36"/>
      <c r="JQU38" s="36"/>
      <c r="JQV38" s="36"/>
      <c r="JQY38" s="36"/>
      <c r="JQZ38" s="36"/>
      <c r="JRC38" s="36"/>
      <c r="JRD38" s="36"/>
      <c r="JRG38" s="36"/>
      <c r="JRH38" s="36"/>
      <c r="JRK38" s="36"/>
      <c r="JRL38" s="36"/>
      <c r="JRO38" s="36"/>
      <c r="JRP38" s="36"/>
      <c r="JRS38" s="36"/>
      <c r="JRT38" s="36"/>
      <c r="JRW38" s="36"/>
      <c r="JRX38" s="36"/>
      <c r="JSA38" s="36"/>
      <c r="JSB38" s="36"/>
      <c r="JSE38" s="36"/>
      <c r="JSF38" s="36"/>
      <c r="JSI38" s="36"/>
      <c r="JSJ38" s="36"/>
      <c r="JSM38" s="36"/>
      <c r="JSN38" s="36"/>
      <c r="JSQ38" s="36"/>
      <c r="JSR38" s="36"/>
      <c r="JSU38" s="36"/>
      <c r="JSV38" s="36"/>
      <c r="JSY38" s="36"/>
      <c r="JSZ38" s="36"/>
      <c r="JTC38" s="36"/>
      <c r="JTD38" s="36"/>
      <c r="JTG38" s="36"/>
      <c r="JTH38" s="36"/>
      <c r="JTK38" s="36"/>
      <c r="JTL38" s="36"/>
      <c r="JTO38" s="36"/>
      <c r="JTP38" s="36"/>
      <c r="JTS38" s="36"/>
      <c r="JTT38" s="36"/>
      <c r="JTW38" s="36"/>
      <c r="JTX38" s="36"/>
      <c r="JUA38" s="36"/>
      <c r="JUB38" s="36"/>
      <c r="JUE38" s="36"/>
      <c r="JUF38" s="36"/>
      <c r="JUI38" s="36"/>
      <c r="JUJ38" s="36"/>
      <c r="JUM38" s="36"/>
      <c r="JUN38" s="36"/>
      <c r="JUQ38" s="36"/>
      <c r="JUR38" s="36"/>
      <c r="JUU38" s="36"/>
      <c r="JUV38" s="36"/>
      <c r="JUY38" s="36"/>
      <c r="JUZ38" s="36"/>
      <c r="JVC38" s="36"/>
      <c r="JVD38" s="36"/>
      <c r="JVG38" s="36"/>
      <c r="JVH38" s="36"/>
      <c r="JVK38" s="36"/>
      <c r="JVL38" s="36"/>
      <c r="JVO38" s="36"/>
      <c r="JVP38" s="36"/>
      <c r="JVS38" s="36"/>
      <c r="JVT38" s="36"/>
      <c r="JVW38" s="36"/>
      <c r="JVX38" s="36"/>
      <c r="JWA38" s="36"/>
      <c r="JWB38" s="36"/>
      <c r="JWE38" s="36"/>
      <c r="JWF38" s="36"/>
      <c r="JWI38" s="36"/>
      <c r="JWJ38" s="36"/>
      <c r="JWM38" s="36"/>
      <c r="JWN38" s="36"/>
      <c r="JWQ38" s="36"/>
      <c r="JWR38" s="36"/>
      <c r="JWU38" s="36"/>
      <c r="JWV38" s="36"/>
      <c r="JWY38" s="36"/>
      <c r="JWZ38" s="36"/>
      <c r="JXC38" s="36"/>
      <c r="JXD38" s="36"/>
      <c r="JXG38" s="36"/>
      <c r="JXH38" s="36"/>
      <c r="JXK38" s="36"/>
      <c r="JXL38" s="36"/>
      <c r="JXO38" s="36"/>
      <c r="JXP38" s="36"/>
      <c r="JXS38" s="36"/>
      <c r="JXT38" s="36"/>
      <c r="JXW38" s="36"/>
      <c r="JXX38" s="36"/>
      <c r="JYA38" s="36"/>
      <c r="JYB38" s="36"/>
      <c r="JYE38" s="36"/>
      <c r="JYF38" s="36"/>
      <c r="JYI38" s="36"/>
      <c r="JYJ38" s="36"/>
      <c r="JYM38" s="36"/>
      <c r="JYN38" s="36"/>
      <c r="JYQ38" s="36"/>
      <c r="JYR38" s="36"/>
      <c r="JYU38" s="36"/>
      <c r="JYV38" s="36"/>
      <c r="JYY38" s="36"/>
      <c r="JYZ38" s="36"/>
      <c r="JZC38" s="36"/>
      <c r="JZD38" s="36"/>
      <c r="JZG38" s="36"/>
      <c r="JZH38" s="36"/>
      <c r="JZK38" s="36"/>
      <c r="JZL38" s="36"/>
      <c r="JZO38" s="36"/>
      <c r="JZP38" s="36"/>
      <c r="JZS38" s="36"/>
      <c r="JZT38" s="36"/>
      <c r="JZW38" s="36"/>
      <c r="JZX38" s="36"/>
      <c r="KAA38" s="36"/>
      <c r="KAB38" s="36"/>
      <c r="KAE38" s="36"/>
      <c r="KAF38" s="36"/>
      <c r="KAI38" s="36"/>
      <c r="KAJ38" s="36"/>
      <c r="KAM38" s="36"/>
      <c r="KAN38" s="36"/>
      <c r="KAQ38" s="36"/>
      <c r="KAR38" s="36"/>
      <c r="KAU38" s="36"/>
      <c r="KAV38" s="36"/>
      <c r="KAY38" s="36"/>
      <c r="KAZ38" s="36"/>
      <c r="KBC38" s="36"/>
      <c r="KBD38" s="36"/>
      <c r="KBG38" s="36"/>
      <c r="KBH38" s="36"/>
      <c r="KBK38" s="36"/>
      <c r="KBL38" s="36"/>
      <c r="KBO38" s="36"/>
      <c r="KBP38" s="36"/>
      <c r="KBS38" s="36"/>
      <c r="KBT38" s="36"/>
      <c r="KBW38" s="36"/>
      <c r="KBX38" s="36"/>
      <c r="KCA38" s="36"/>
      <c r="KCB38" s="36"/>
      <c r="KCE38" s="36"/>
      <c r="KCF38" s="36"/>
      <c r="KCI38" s="36"/>
      <c r="KCJ38" s="36"/>
      <c r="KCM38" s="36"/>
      <c r="KCN38" s="36"/>
      <c r="KCQ38" s="36"/>
      <c r="KCR38" s="36"/>
      <c r="KCU38" s="36"/>
      <c r="KCV38" s="36"/>
      <c r="KCY38" s="36"/>
      <c r="KCZ38" s="36"/>
      <c r="KDC38" s="36"/>
      <c r="KDD38" s="36"/>
      <c r="KDG38" s="36"/>
      <c r="KDH38" s="36"/>
      <c r="KDK38" s="36"/>
      <c r="KDL38" s="36"/>
      <c r="KDO38" s="36"/>
      <c r="KDP38" s="36"/>
      <c r="KDS38" s="36"/>
      <c r="KDT38" s="36"/>
      <c r="KDW38" s="36"/>
      <c r="KDX38" s="36"/>
      <c r="KEA38" s="36"/>
      <c r="KEB38" s="36"/>
      <c r="KEE38" s="36"/>
      <c r="KEF38" s="36"/>
      <c r="KEI38" s="36"/>
      <c r="KEJ38" s="36"/>
      <c r="KEM38" s="36"/>
      <c r="KEN38" s="36"/>
      <c r="KEQ38" s="36"/>
      <c r="KER38" s="36"/>
      <c r="KEU38" s="36"/>
      <c r="KEV38" s="36"/>
      <c r="KEY38" s="36"/>
      <c r="KEZ38" s="36"/>
      <c r="KFC38" s="36"/>
      <c r="KFD38" s="36"/>
      <c r="KFG38" s="36"/>
      <c r="KFH38" s="36"/>
      <c r="KFK38" s="36"/>
      <c r="KFL38" s="36"/>
      <c r="KFO38" s="36"/>
      <c r="KFP38" s="36"/>
      <c r="KFS38" s="36"/>
      <c r="KFT38" s="36"/>
      <c r="KFW38" s="36"/>
      <c r="KFX38" s="36"/>
      <c r="KGA38" s="36"/>
      <c r="KGB38" s="36"/>
      <c r="KGE38" s="36"/>
      <c r="KGF38" s="36"/>
      <c r="KGI38" s="36"/>
      <c r="KGJ38" s="36"/>
      <c r="KGM38" s="36"/>
      <c r="KGN38" s="36"/>
      <c r="KGQ38" s="36"/>
      <c r="KGR38" s="36"/>
      <c r="KGU38" s="36"/>
      <c r="KGV38" s="36"/>
      <c r="KGY38" s="36"/>
      <c r="KGZ38" s="36"/>
      <c r="KHC38" s="36"/>
      <c r="KHD38" s="36"/>
      <c r="KHG38" s="36"/>
      <c r="KHH38" s="36"/>
      <c r="KHK38" s="36"/>
      <c r="KHL38" s="36"/>
      <c r="KHO38" s="36"/>
      <c r="KHP38" s="36"/>
      <c r="KHS38" s="36"/>
      <c r="KHT38" s="36"/>
      <c r="KHW38" s="36"/>
      <c r="KHX38" s="36"/>
      <c r="KIA38" s="36"/>
      <c r="KIB38" s="36"/>
      <c r="KIE38" s="36"/>
      <c r="KIF38" s="36"/>
      <c r="KII38" s="36"/>
      <c r="KIJ38" s="36"/>
      <c r="KIM38" s="36"/>
      <c r="KIN38" s="36"/>
      <c r="KIQ38" s="36"/>
      <c r="KIR38" s="36"/>
      <c r="KIU38" s="36"/>
      <c r="KIV38" s="36"/>
      <c r="KIY38" s="36"/>
      <c r="KIZ38" s="36"/>
      <c r="KJC38" s="36"/>
      <c r="KJD38" s="36"/>
      <c r="KJG38" s="36"/>
      <c r="KJH38" s="36"/>
      <c r="KJK38" s="36"/>
      <c r="KJL38" s="36"/>
      <c r="KJO38" s="36"/>
      <c r="KJP38" s="36"/>
      <c r="KJS38" s="36"/>
      <c r="KJT38" s="36"/>
      <c r="KJW38" s="36"/>
      <c r="KJX38" s="36"/>
      <c r="KKA38" s="36"/>
      <c r="KKB38" s="36"/>
      <c r="KKE38" s="36"/>
      <c r="KKF38" s="36"/>
      <c r="KKI38" s="36"/>
      <c r="KKJ38" s="36"/>
      <c r="KKM38" s="36"/>
      <c r="KKN38" s="36"/>
      <c r="KKQ38" s="36"/>
      <c r="KKR38" s="36"/>
      <c r="KKU38" s="36"/>
      <c r="KKV38" s="36"/>
      <c r="KKY38" s="36"/>
      <c r="KKZ38" s="36"/>
      <c r="KLC38" s="36"/>
      <c r="KLD38" s="36"/>
      <c r="KLG38" s="36"/>
      <c r="KLH38" s="36"/>
      <c r="KLK38" s="36"/>
      <c r="KLL38" s="36"/>
      <c r="KLO38" s="36"/>
      <c r="KLP38" s="36"/>
      <c r="KLS38" s="36"/>
      <c r="KLT38" s="36"/>
      <c r="KLW38" s="36"/>
      <c r="KLX38" s="36"/>
      <c r="KMA38" s="36"/>
      <c r="KMB38" s="36"/>
      <c r="KME38" s="36"/>
      <c r="KMF38" s="36"/>
      <c r="KMI38" s="36"/>
      <c r="KMJ38" s="36"/>
      <c r="KMM38" s="36"/>
      <c r="KMN38" s="36"/>
      <c r="KMQ38" s="36"/>
      <c r="KMR38" s="36"/>
      <c r="KMU38" s="36"/>
      <c r="KMV38" s="36"/>
      <c r="KMY38" s="36"/>
      <c r="KMZ38" s="36"/>
      <c r="KNC38" s="36"/>
      <c r="KND38" s="36"/>
      <c r="KNG38" s="36"/>
      <c r="KNH38" s="36"/>
      <c r="KNK38" s="36"/>
      <c r="KNL38" s="36"/>
      <c r="KNO38" s="36"/>
      <c r="KNP38" s="36"/>
      <c r="KNS38" s="36"/>
      <c r="KNT38" s="36"/>
      <c r="KNW38" s="36"/>
      <c r="KNX38" s="36"/>
      <c r="KOA38" s="36"/>
      <c r="KOB38" s="36"/>
      <c r="KOE38" s="36"/>
      <c r="KOF38" s="36"/>
      <c r="KOI38" s="36"/>
      <c r="KOJ38" s="36"/>
      <c r="KOM38" s="36"/>
      <c r="KON38" s="36"/>
      <c r="KOQ38" s="36"/>
      <c r="KOR38" s="36"/>
      <c r="KOU38" s="36"/>
      <c r="KOV38" s="36"/>
      <c r="KOY38" s="36"/>
      <c r="KOZ38" s="36"/>
      <c r="KPC38" s="36"/>
      <c r="KPD38" s="36"/>
      <c r="KPG38" s="36"/>
      <c r="KPH38" s="36"/>
      <c r="KPK38" s="36"/>
      <c r="KPL38" s="36"/>
      <c r="KPO38" s="36"/>
      <c r="KPP38" s="36"/>
      <c r="KPS38" s="36"/>
      <c r="KPT38" s="36"/>
      <c r="KPW38" s="36"/>
      <c r="KPX38" s="36"/>
      <c r="KQA38" s="36"/>
      <c r="KQB38" s="36"/>
      <c r="KQE38" s="36"/>
      <c r="KQF38" s="36"/>
      <c r="KQI38" s="36"/>
      <c r="KQJ38" s="36"/>
      <c r="KQM38" s="36"/>
      <c r="KQN38" s="36"/>
      <c r="KQQ38" s="36"/>
      <c r="KQR38" s="36"/>
      <c r="KQU38" s="36"/>
      <c r="KQV38" s="36"/>
      <c r="KQY38" s="36"/>
      <c r="KQZ38" s="36"/>
      <c r="KRC38" s="36"/>
      <c r="KRD38" s="36"/>
      <c r="KRG38" s="36"/>
      <c r="KRH38" s="36"/>
      <c r="KRK38" s="36"/>
      <c r="KRL38" s="36"/>
      <c r="KRO38" s="36"/>
      <c r="KRP38" s="36"/>
      <c r="KRS38" s="36"/>
      <c r="KRT38" s="36"/>
      <c r="KRW38" s="36"/>
      <c r="KRX38" s="36"/>
      <c r="KSA38" s="36"/>
      <c r="KSB38" s="36"/>
      <c r="KSE38" s="36"/>
      <c r="KSF38" s="36"/>
      <c r="KSI38" s="36"/>
      <c r="KSJ38" s="36"/>
      <c r="KSM38" s="36"/>
      <c r="KSN38" s="36"/>
      <c r="KSQ38" s="36"/>
      <c r="KSR38" s="36"/>
      <c r="KSU38" s="36"/>
      <c r="KSV38" s="36"/>
      <c r="KSY38" s="36"/>
      <c r="KSZ38" s="36"/>
      <c r="KTC38" s="36"/>
      <c r="KTD38" s="36"/>
      <c r="KTG38" s="36"/>
      <c r="KTH38" s="36"/>
      <c r="KTK38" s="36"/>
      <c r="KTL38" s="36"/>
      <c r="KTO38" s="36"/>
      <c r="KTP38" s="36"/>
      <c r="KTS38" s="36"/>
      <c r="KTT38" s="36"/>
      <c r="KTW38" s="36"/>
      <c r="KTX38" s="36"/>
      <c r="KUA38" s="36"/>
      <c r="KUB38" s="36"/>
      <c r="KUE38" s="36"/>
      <c r="KUF38" s="36"/>
      <c r="KUI38" s="36"/>
      <c r="KUJ38" s="36"/>
      <c r="KUM38" s="36"/>
      <c r="KUN38" s="36"/>
      <c r="KUQ38" s="36"/>
      <c r="KUR38" s="36"/>
      <c r="KUU38" s="36"/>
      <c r="KUV38" s="36"/>
      <c r="KUY38" s="36"/>
      <c r="KUZ38" s="36"/>
      <c r="KVC38" s="36"/>
      <c r="KVD38" s="36"/>
      <c r="KVG38" s="36"/>
      <c r="KVH38" s="36"/>
      <c r="KVK38" s="36"/>
      <c r="KVL38" s="36"/>
      <c r="KVO38" s="36"/>
      <c r="KVP38" s="36"/>
      <c r="KVS38" s="36"/>
      <c r="KVT38" s="36"/>
      <c r="KVW38" s="36"/>
      <c r="KVX38" s="36"/>
      <c r="KWA38" s="36"/>
      <c r="KWB38" s="36"/>
      <c r="KWE38" s="36"/>
      <c r="KWF38" s="36"/>
      <c r="KWI38" s="36"/>
      <c r="KWJ38" s="36"/>
      <c r="KWM38" s="36"/>
      <c r="KWN38" s="36"/>
      <c r="KWQ38" s="36"/>
      <c r="KWR38" s="36"/>
      <c r="KWU38" s="36"/>
      <c r="KWV38" s="36"/>
      <c r="KWY38" s="36"/>
      <c r="KWZ38" s="36"/>
      <c r="KXC38" s="36"/>
      <c r="KXD38" s="36"/>
      <c r="KXG38" s="36"/>
      <c r="KXH38" s="36"/>
      <c r="KXK38" s="36"/>
      <c r="KXL38" s="36"/>
      <c r="KXO38" s="36"/>
      <c r="KXP38" s="36"/>
      <c r="KXS38" s="36"/>
      <c r="KXT38" s="36"/>
      <c r="KXW38" s="36"/>
      <c r="KXX38" s="36"/>
      <c r="KYA38" s="36"/>
      <c r="KYB38" s="36"/>
      <c r="KYE38" s="36"/>
      <c r="KYF38" s="36"/>
      <c r="KYI38" s="36"/>
      <c r="KYJ38" s="36"/>
      <c r="KYM38" s="36"/>
      <c r="KYN38" s="36"/>
      <c r="KYQ38" s="36"/>
      <c r="KYR38" s="36"/>
      <c r="KYU38" s="36"/>
      <c r="KYV38" s="36"/>
      <c r="KYY38" s="36"/>
      <c r="KYZ38" s="36"/>
      <c r="KZC38" s="36"/>
      <c r="KZD38" s="36"/>
      <c r="KZG38" s="36"/>
      <c r="KZH38" s="36"/>
      <c r="KZK38" s="36"/>
      <c r="KZL38" s="36"/>
      <c r="KZO38" s="36"/>
      <c r="KZP38" s="36"/>
      <c r="KZS38" s="36"/>
      <c r="KZT38" s="36"/>
      <c r="KZW38" s="36"/>
      <c r="KZX38" s="36"/>
      <c r="LAA38" s="36"/>
      <c r="LAB38" s="36"/>
      <c r="LAE38" s="36"/>
      <c r="LAF38" s="36"/>
      <c r="LAI38" s="36"/>
      <c r="LAJ38" s="36"/>
      <c r="LAM38" s="36"/>
      <c r="LAN38" s="36"/>
      <c r="LAQ38" s="36"/>
      <c r="LAR38" s="36"/>
      <c r="LAU38" s="36"/>
      <c r="LAV38" s="36"/>
      <c r="LAY38" s="36"/>
      <c r="LAZ38" s="36"/>
      <c r="LBC38" s="36"/>
      <c r="LBD38" s="36"/>
      <c r="LBG38" s="36"/>
      <c r="LBH38" s="36"/>
      <c r="LBK38" s="36"/>
      <c r="LBL38" s="36"/>
      <c r="LBO38" s="36"/>
      <c r="LBP38" s="36"/>
      <c r="LBS38" s="36"/>
      <c r="LBT38" s="36"/>
      <c r="LBW38" s="36"/>
      <c r="LBX38" s="36"/>
      <c r="LCA38" s="36"/>
      <c r="LCB38" s="36"/>
      <c r="LCE38" s="36"/>
      <c r="LCF38" s="36"/>
      <c r="LCI38" s="36"/>
      <c r="LCJ38" s="36"/>
      <c r="LCM38" s="36"/>
      <c r="LCN38" s="36"/>
      <c r="LCQ38" s="36"/>
      <c r="LCR38" s="36"/>
      <c r="LCU38" s="36"/>
      <c r="LCV38" s="36"/>
      <c r="LCY38" s="36"/>
      <c r="LCZ38" s="36"/>
      <c r="LDC38" s="36"/>
      <c r="LDD38" s="36"/>
      <c r="LDG38" s="36"/>
      <c r="LDH38" s="36"/>
      <c r="LDK38" s="36"/>
      <c r="LDL38" s="36"/>
      <c r="LDO38" s="36"/>
      <c r="LDP38" s="36"/>
      <c r="LDS38" s="36"/>
      <c r="LDT38" s="36"/>
      <c r="LDW38" s="36"/>
      <c r="LDX38" s="36"/>
      <c r="LEA38" s="36"/>
      <c r="LEB38" s="36"/>
      <c r="LEE38" s="36"/>
      <c r="LEF38" s="36"/>
      <c r="LEI38" s="36"/>
      <c r="LEJ38" s="36"/>
      <c r="LEM38" s="36"/>
      <c r="LEN38" s="36"/>
      <c r="LEQ38" s="36"/>
      <c r="LER38" s="36"/>
      <c r="LEU38" s="36"/>
      <c r="LEV38" s="36"/>
      <c r="LEY38" s="36"/>
      <c r="LEZ38" s="36"/>
      <c r="LFC38" s="36"/>
      <c r="LFD38" s="36"/>
      <c r="LFG38" s="36"/>
      <c r="LFH38" s="36"/>
      <c r="LFK38" s="36"/>
      <c r="LFL38" s="36"/>
      <c r="LFO38" s="36"/>
      <c r="LFP38" s="36"/>
      <c r="LFS38" s="36"/>
      <c r="LFT38" s="36"/>
      <c r="LFW38" s="36"/>
      <c r="LFX38" s="36"/>
      <c r="LGA38" s="36"/>
      <c r="LGB38" s="36"/>
      <c r="LGE38" s="36"/>
      <c r="LGF38" s="36"/>
      <c r="LGI38" s="36"/>
      <c r="LGJ38" s="36"/>
      <c r="LGM38" s="36"/>
      <c r="LGN38" s="36"/>
      <c r="LGQ38" s="36"/>
      <c r="LGR38" s="36"/>
      <c r="LGU38" s="36"/>
      <c r="LGV38" s="36"/>
      <c r="LGY38" s="36"/>
      <c r="LGZ38" s="36"/>
      <c r="LHC38" s="36"/>
      <c r="LHD38" s="36"/>
      <c r="LHG38" s="36"/>
      <c r="LHH38" s="36"/>
      <c r="LHK38" s="36"/>
      <c r="LHL38" s="36"/>
      <c r="LHO38" s="36"/>
      <c r="LHP38" s="36"/>
      <c r="LHS38" s="36"/>
      <c r="LHT38" s="36"/>
      <c r="LHW38" s="36"/>
      <c r="LHX38" s="36"/>
      <c r="LIA38" s="36"/>
      <c r="LIB38" s="36"/>
      <c r="LIE38" s="36"/>
      <c r="LIF38" s="36"/>
      <c r="LII38" s="36"/>
      <c r="LIJ38" s="36"/>
      <c r="LIM38" s="36"/>
      <c r="LIN38" s="36"/>
      <c r="LIQ38" s="36"/>
      <c r="LIR38" s="36"/>
      <c r="LIU38" s="36"/>
      <c r="LIV38" s="36"/>
      <c r="LIY38" s="36"/>
      <c r="LIZ38" s="36"/>
      <c r="LJC38" s="36"/>
      <c r="LJD38" s="36"/>
      <c r="LJG38" s="36"/>
      <c r="LJH38" s="36"/>
      <c r="LJK38" s="36"/>
      <c r="LJL38" s="36"/>
      <c r="LJO38" s="36"/>
      <c r="LJP38" s="36"/>
      <c r="LJS38" s="36"/>
      <c r="LJT38" s="36"/>
      <c r="LJW38" s="36"/>
      <c r="LJX38" s="36"/>
      <c r="LKA38" s="36"/>
      <c r="LKB38" s="36"/>
      <c r="LKE38" s="36"/>
      <c r="LKF38" s="36"/>
      <c r="LKI38" s="36"/>
      <c r="LKJ38" s="36"/>
      <c r="LKM38" s="36"/>
      <c r="LKN38" s="36"/>
      <c r="LKQ38" s="36"/>
      <c r="LKR38" s="36"/>
      <c r="LKU38" s="36"/>
      <c r="LKV38" s="36"/>
      <c r="LKY38" s="36"/>
      <c r="LKZ38" s="36"/>
      <c r="LLC38" s="36"/>
      <c r="LLD38" s="36"/>
      <c r="LLG38" s="36"/>
      <c r="LLH38" s="36"/>
      <c r="LLK38" s="36"/>
      <c r="LLL38" s="36"/>
      <c r="LLO38" s="36"/>
      <c r="LLP38" s="36"/>
      <c r="LLS38" s="36"/>
      <c r="LLT38" s="36"/>
      <c r="LLW38" s="36"/>
      <c r="LLX38" s="36"/>
      <c r="LMA38" s="36"/>
      <c r="LMB38" s="36"/>
      <c r="LME38" s="36"/>
      <c r="LMF38" s="36"/>
      <c r="LMI38" s="36"/>
      <c r="LMJ38" s="36"/>
      <c r="LMM38" s="36"/>
      <c r="LMN38" s="36"/>
      <c r="LMQ38" s="36"/>
      <c r="LMR38" s="36"/>
      <c r="LMU38" s="36"/>
      <c r="LMV38" s="36"/>
      <c r="LMY38" s="36"/>
      <c r="LMZ38" s="36"/>
      <c r="LNC38" s="36"/>
      <c r="LND38" s="36"/>
      <c r="LNG38" s="36"/>
      <c r="LNH38" s="36"/>
      <c r="LNK38" s="36"/>
      <c r="LNL38" s="36"/>
      <c r="LNO38" s="36"/>
      <c r="LNP38" s="36"/>
      <c r="LNS38" s="36"/>
      <c r="LNT38" s="36"/>
      <c r="LNW38" s="36"/>
      <c r="LNX38" s="36"/>
      <c r="LOA38" s="36"/>
      <c r="LOB38" s="36"/>
      <c r="LOE38" s="36"/>
      <c r="LOF38" s="36"/>
      <c r="LOI38" s="36"/>
      <c r="LOJ38" s="36"/>
      <c r="LOM38" s="36"/>
      <c r="LON38" s="36"/>
      <c r="LOQ38" s="36"/>
      <c r="LOR38" s="36"/>
      <c r="LOU38" s="36"/>
      <c r="LOV38" s="36"/>
      <c r="LOY38" s="36"/>
      <c r="LOZ38" s="36"/>
      <c r="LPC38" s="36"/>
      <c r="LPD38" s="36"/>
      <c r="LPG38" s="36"/>
      <c r="LPH38" s="36"/>
      <c r="LPK38" s="36"/>
      <c r="LPL38" s="36"/>
      <c r="LPO38" s="36"/>
      <c r="LPP38" s="36"/>
      <c r="LPS38" s="36"/>
      <c r="LPT38" s="36"/>
      <c r="LPW38" s="36"/>
      <c r="LPX38" s="36"/>
      <c r="LQA38" s="36"/>
      <c r="LQB38" s="36"/>
      <c r="LQE38" s="36"/>
      <c r="LQF38" s="36"/>
      <c r="LQI38" s="36"/>
      <c r="LQJ38" s="36"/>
      <c r="LQM38" s="36"/>
      <c r="LQN38" s="36"/>
      <c r="LQQ38" s="36"/>
      <c r="LQR38" s="36"/>
      <c r="LQU38" s="36"/>
      <c r="LQV38" s="36"/>
      <c r="LQY38" s="36"/>
      <c r="LQZ38" s="36"/>
      <c r="LRC38" s="36"/>
      <c r="LRD38" s="36"/>
      <c r="LRG38" s="36"/>
      <c r="LRH38" s="36"/>
      <c r="LRK38" s="36"/>
      <c r="LRL38" s="36"/>
      <c r="LRO38" s="36"/>
      <c r="LRP38" s="36"/>
      <c r="LRS38" s="36"/>
      <c r="LRT38" s="36"/>
      <c r="LRW38" s="36"/>
      <c r="LRX38" s="36"/>
      <c r="LSA38" s="36"/>
      <c r="LSB38" s="36"/>
      <c r="LSE38" s="36"/>
      <c r="LSF38" s="36"/>
      <c r="LSI38" s="36"/>
      <c r="LSJ38" s="36"/>
      <c r="LSM38" s="36"/>
      <c r="LSN38" s="36"/>
      <c r="LSQ38" s="36"/>
      <c r="LSR38" s="36"/>
      <c r="LSU38" s="36"/>
      <c r="LSV38" s="36"/>
      <c r="LSY38" s="36"/>
      <c r="LSZ38" s="36"/>
      <c r="LTC38" s="36"/>
      <c r="LTD38" s="36"/>
      <c r="LTG38" s="36"/>
      <c r="LTH38" s="36"/>
      <c r="LTK38" s="36"/>
      <c r="LTL38" s="36"/>
      <c r="LTO38" s="36"/>
      <c r="LTP38" s="36"/>
      <c r="LTS38" s="36"/>
      <c r="LTT38" s="36"/>
      <c r="LTW38" s="36"/>
      <c r="LTX38" s="36"/>
      <c r="LUA38" s="36"/>
      <c r="LUB38" s="36"/>
      <c r="LUE38" s="36"/>
      <c r="LUF38" s="36"/>
      <c r="LUI38" s="36"/>
      <c r="LUJ38" s="36"/>
      <c r="LUM38" s="36"/>
      <c r="LUN38" s="36"/>
      <c r="LUQ38" s="36"/>
      <c r="LUR38" s="36"/>
      <c r="LUU38" s="36"/>
      <c r="LUV38" s="36"/>
      <c r="LUY38" s="36"/>
      <c r="LUZ38" s="36"/>
      <c r="LVC38" s="36"/>
      <c r="LVD38" s="36"/>
      <c r="LVG38" s="36"/>
      <c r="LVH38" s="36"/>
      <c r="LVK38" s="36"/>
      <c r="LVL38" s="36"/>
      <c r="LVO38" s="36"/>
      <c r="LVP38" s="36"/>
      <c r="LVS38" s="36"/>
      <c r="LVT38" s="36"/>
      <c r="LVW38" s="36"/>
      <c r="LVX38" s="36"/>
      <c r="LWA38" s="36"/>
      <c r="LWB38" s="36"/>
      <c r="LWE38" s="36"/>
      <c r="LWF38" s="36"/>
      <c r="LWI38" s="36"/>
      <c r="LWJ38" s="36"/>
      <c r="LWM38" s="36"/>
      <c r="LWN38" s="36"/>
      <c r="LWQ38" s="36"/>
      <c r="LWR38" s="36"/>
      <c r="LWU38" s="36"/>
      <c r="LWV38" s="36"/>
      <c r="LWY38" s="36"/>
      <c r="LWZ38" s="36"/>
      <c r="LXC38" s="36"/>
      <c r="LXD38" s="36"/>
      <c r="LXG38" s="36"/>
      <c r="LXH38" s="36"/>
      <c r="LXK38" s="36"/>
      <c r="LXL38" s="36"/>
      <c r="LXO38" s="36"/>
      <c r="LXP38" s="36"/>
      <c r="LXS38" s="36"/>
      <c r="LXT38" s="36"/>
      <c r="LXW38" s="36"/>
      <c r="LXX38" s="36"/>
      <c r="LYA38" s="36"/>
      <c r="LYB38" s="36"/>
      <c r="LYE38" s="36"/>
      <c r="LYF38" s="36"/>
      <c r="LYI38" s="36"/>
      <c r="LYJ38" s="36"/>
      <c r="LYM38" s="36"/>
      <c r="LYN38" s="36"/>
      <c r="LYQ38" s="36"/>
      <c r="LYR38" s="36"/>
      <c r="LYU38" s="36"/>
      <c r="LYV38" s="36"/>
      <c r="LYY38" s="36"/>
      <c r="LYZ38" s="36"/>
      <c r="LZC38" s="36"/>
      <c r="LZD38" s="36"/>
      <c r="LZG38" s="36"/>
      <c r="LZH38" s="36"/>
      <c r="LZK38" s="36"/>
      <c r="LZL38" s="36"/>
      <c r="LZO38" s="36"/>
      <c r="LZP38" s="36"/>
      <c r="LZS38" s="36"/>
      <c r="LZT38" s="36"/>
      <c r="LZW38" s="36"/>
      <c r="LZX38" s="36"/>
      <c r="MAA38" s="36"/>
      <c r="MAB38" s="36"/>
      <c r="MAE38" s="36"/>
      <c r="MAF38" s="36"/>
      <c r="MAI38" s="36"/>
      <c r="MAJ38" s="36"/>
      <c r="MAM38" s="36"/>
      <c r="MAN38" s="36"/>
      <c r="MAQ38" s="36"/>
      <c r="MAR38" s="36"/>
      <c r="MAU38" s="36"/>
      <c r="MAV38" s="36"/>
      <c r="MAY38" s="36"/>
      <c r="MAZ38" s="36"/>
      <c r="MBC38" s="36"/>
      <c r="MBD38" s="36"/>
      <c r="MBG38" s="36"/>
      <c r="MBH38" s="36"/>
      <c r="MBK38" s="36"/>
      <c r="MBL38" s="36"/>
      <c r="MBO38" s="36"/>
      <c r="MBP38" s="36"/>
      <c r="MBS38" s="36"/>
      <c r="MBT38" s="36"/>
      <c r="MBW38" s="36"/>
      <c r="MBX38" s="36"/>
      <c r="MCA38" s="36"/>
      <c r="MCB38" s="36"/>
      <c r="MCE38" s="36"/>
      <c r="MCF38" s="36"/>
      <c r="MCI38" s="36"/>
      <c r="MCJ38" s="36"/>
      <c r="MCM38" s="36"/>
      <c r="MCN38" s="36"/>
      <c r="MCQ38" s="36"/>
      <c r="MCR38" s="36"/>
      <c r="MCU38" s="36"/>
      <c r="MCV38" s="36"/>
      <c r="MCY38" s="36"/>
      <c r="MCZ38" s="36"/>
      <c r="MDC38" s="36"/>
      <c r="MDD38" s="36"/>
      <c r="MDG38" s="36"/>
      <c r="MDH38" s="36"/>
      <c r="MDK38" s="36"/>
      <c r="MDL38" s="36"/>
      <c r="MDO38" s="36"/>
      <c r="MDP38" s="36"/>
      <c r="MDS38" s="36"/>
      <c r="MDT38" s="36"/>
      <c r="MDW38" s="36"/>
      <c r="MDX38" s="36"/>
      <c r="MEA38" s="36"/>
      <c r="MEB38" s="36"/>
      <c r="MEE38" s="36"/>
      <c r="MEF38" s="36"/>
      <c r="MEI38" s="36"/>
      <c r="MEJ38" s="36"/>
      <c r="MEM38" s="36"/>
      <c r="MEN38" s="36"/>
      <c r="MEQ38" s="36"/>
      <c r="MER38" s="36"/>
      <c r="MEU38" s="36"/>
      <c r="MEV38" s="36"/>
      <c r="MEY38" s="36"/>
      <c r="MEZ38" s="36"/>
      <c r="MFC38" s="36"/>
      <c r="MFD38" s="36"/>
      <c r="MFG38" s="36"/>
      <c r="MFH38" s="36"/>
      <c r="MFK38" s="36"/>
      <c r="MFL38" s="36"/>
      <c r="MFO38" s="36"/>
      <c r="MFP38" s="36"/>
      <c r="MFS38" s="36"/>
      <c r="MFT38" s="36"/>
      <c r="MFW38" s="36"/>
      <c r="MFX38" s="36"/>
      <c r="MGA38" s="36"/>
      <c r="MGB38" s="36"/>
      <c r="MGE38" s="36"/>
      <c r="MGF38" s="36"/>
      <c r="MGI38" s="36"/>
      <c r="MGJ38" s="36"/>
      <c r="MGM38" s="36"/>
      <c r="MGN38" s="36"/>
      <c r="MGQ38" s="36"/>
      <c r="MGR38" s="36"/>
      <c r="MGU38" s="36"/>
      <c r="MGV38" s="36"/>
      <c r="MGY38" s="36"/>
      <c r="MGZ38" s="36"/>
      <c r="MHC38" s="36"/>
      <c r="MHD38" s="36"/>
      <c r="MHG38" s="36"/>
      <c r="MHH38" s="36"/>
      <c r="MHK38" s="36"/>
      <c r="MHL38" s="36"/>
      <c r="MHO38" s="36"/>
      <c r="MHP38" s="36"/>
      <c r="MHS38" s="36"/>
      <c r="MHT38" s="36"/>
      <c r="MHW38" s="36"/>
      <c r="MHX38" s="36"/>
      <c r="MIA38" s="36"/>
      <c r="MIB38" s="36"/>
      <c r="MIE38" s="36"/>
      <c r="MIF38" s="36"/>
      <c r="MII38" s="36"/>
      <c r="MIJ38" s="36"/>
      <c r="MIM38" s="36"/>
      <c r="MIN38" s="36"/>
      <c r="MIQ38" s="36"/>
      <c r="MIR38" s="36"/>
      <c r="MIU38" s="36"/>
      <c r="MIV38" s="36"/>
      <c r="MIY38" s="36"/>
      <c r="MIZ38" s="36"/>
      <c r="MJC38" s="36"/>
      <c r="MJD38" s="36"/>
      <c r="MJG38" s="36"/>
      <c r="MJH38" s="36"/>
      <c r="MJK38" s="36"/>
      <c r="MJL38" s="36"/>
      <c r="MJO38" s="36"/>
      <c r="MJP38" s="36"/>
      <c r="MJS38" s="36"/>
      <c r="MJT38" s="36"/>
      <c r="MJW38" s="36"/>
      <c r="MJX38" s="36"/>
      <c r="MKA38" s="36"/>
      <c r="MKB38" s="36"/>
      <c r="MKE38" s="36"/>
      <c r="MKF38" s="36"/>
      <c r="MKI38" s="36"/>
      <c r="MKJ38" s="36"/>
      <c r="MKM38" s="36"/>
      <c r="MKN38" s="36"/>
      <c r="MKQ38" s="36"/>
      <c r="MKR38" s="36"/>
      <c r="MKU38" s="36"/>
      <c r="MKV38" s="36"/>
      <c r="MKY38" s="36"/>
      <c r="MKZ38" s="36"/>
      <c r="MLC38" s="36"/>
      <c r="MLD38" s="36"/>
      <c r="MLG38" s="36"/>
      <c r="MLH38" s="36"/>
      <c r="MLK38" s="36"/>
      <c r="MLL38" s="36"/>
      <c r="MLO38" s="36"/>
      <c r="MLP38" s="36"/>
      <c r="MLS38" s="36"/>
      <c r="MLT38" s="36"/>
      <c r="MLW38" s="36"/>
      <c r="MLX38" s="36"/>
      <c r="MMA38" s="36"/>
      <c r="MMB38" s="36"/>
      <c r="MME38" s="36"/>
      <c r="MMF38" s="36"/>
      <c r="MMI38" s="36"/>
      <c r="MMJ38" s="36"/>
      <c r="MMM38" s="36"/>
      <c r="MMN38" s="36"/>
      <c r="MMQ38" s="36"/>
      <c r="MMR38" s="36"/>
      <c r="MMU38" s="36"/>
      <c r="MMV38" s="36"/>
      <c r="MMY38" s="36"/>
      <c r="MMZ38" s="36"/>
      <c r="MNC38" s="36"/>
      <c r="MND38" s="36"/>
      <c r="MNG38" s="36"/>
      <c r="MNH38" s="36"/>
      <c r="MNK38" s="36"/>
      <c r="MNL38" s="36"/>
      <c r="MNO38" s="36"/>
      <c r="MNP38" s="36"/>
      <c r="MNS38" s="36"/>
      <c r="MNT38" s="36"/>
      <c r="MNW38" s="36"/>
      <c r="MNX38" s="36"/>
      <c r="MOA38" s="36"/>
      <c r="MOB38" s="36"/>
      <c r="MOE38" s="36"/>
      <c r="MOF38" s="36"/>
      <c r="MOI38" s="36"/>
      <c r="MOJ38" s="36"/>
      <c r="MOM38" s="36"/>
      <c r="MON38" s="36"/>
      <c r="MOQ38" s="36"/>
      <c r="MOR38" s="36"/>
      <c r="MOU38" s="36"/>
      <c r="MOV38" s="36"/>
      <c r="MOY38" s="36"/>
      <c r="MOZ38" s="36"/>
      <c r="MPC38" s="36"/>
      <c r="MPD38" s="36"/>
      <c r="MPG38" s="36"/>
      <c r="MPH38" s="36"/>
      <c r="MPK38" s="36"/>
      <c r="MPL38" s="36"/>
      <c r="MPO38" s="36"/>
      <c r="MPP38" s="36"/>
      <c r="MPS38" s="36"/>
      <c r="MPT38" s="36"/>
      <c r="MPW38" s="36"/>
      <c r="MPX38" s="36"/>
      <c r="MQA38" s="36"/>
      <c r="MQB38" s="36"/>
      <c r="MQE38" s="36"/>
      <c r="MQF38" s="36"/>
      <c r="MQI38" s="36"/>
      <c r="MQJ38" s="36"/>
      <c r="MQM38" s="36"/>
      <c r="MQN38" s="36"/>
      <c r="MQQ38" s="36"/>
      <c r="MQR38" s="36"/>
      <c r="MQU38" s="36"/>
      <c r="MQV38" s="36"/>
      <c r="MQY38" s="36"/>
      <c r="MQZ38" s="36"/>
      <c r="MRC38" s="36"/>
      <c r="MRD38" s="36"/>
      <c r="MRG38" s="36"/>
      <c r="MRH38" s="36"/>
      <c r="MRK38" s="36"/>
      <c r="MRL38" s="36"/>
      <c r="MRO38" s="36"/>
      <c r="MRP38" s="36"/>
      <c r="MRS38" s="36"/>
      <c r="MRT38" s="36"/>
      <c r="MRW38" s="36"/>
      <c r="MRX38" s="36"/>
      <c r="MSA38" s="36"/>
      <c r="MSB38" s="36"/>
      <c r="MSE38" s="36"/>
      <c r="MSF38" s="36"/>
      <c r="MSI38" s="36"/>
      <c r="MSJ38" s="36"/>
      <c r="MSM38" s="36"/>
      <c r="MSN38" s="36"/>
      <c r="MSQ38" s="36"/>
      <c r="MSR38" s="36"/>
      <c r="MSU38" s="36"/>
      <c r="MSV38" s="36"/>
      <c r="MSY38" s="36"/>
      <c r="MSZ38" s="36"/>
      <c r="MTC38" s="36"/>
      <c r="MTD38" s="36"/>
      <c r="MTG38" s="36"/>
      <c r="MTH38" s="36"/>
      <c r="MTK38" s="36"/>
      <c r="MTL38" s="36"/>
      <c r="MTO38" s="36"/>
      <c r="MTP38" s="36"/>
      <c r="MTS38" s="36"/>
      <c r="MTT38" s="36"/>
      <c r="MTW38" s="36"/>
      <c r="MTX38" s="36"/>
      <c r="MUA38" s="36"/>
      <c r="MUB38" s="36"/>
      <c r="MUE38" s="36"/>
      <c r="MUF38" s="36"/>
      <c r="MUI38" s="36"/>
      <c r="MUJ38" s="36"/>
      <c r="MUM38" s="36"/>
      <c r="MUN38" s="36"/>
      <c r="MUQ38" s="36"/>
      <c r="MUR38" s="36"/>
      <c r="MUU38" s="36"/>
      <c r="MUV38" s="36"/>
      <c r="MUY38" s="36"/>
      <c r="MUZ38" s="36"/>
      <c r="MVC38" s="36"/>
      <c r="MVD38" s="36"/>
      <c r="MVG38" s="36"/>
      <c r="MVH38" s="36"/>
      <c r="MVK38" s="36"/>
      <c r="MVL38" s="36"/>
      <c r="MVO38" s="36"/>
      <c r="MVP38" s="36"/>
      <c r="MVS38" s="36"/>
      <c r="MVT38" s="36"/>
      <c r="MVW38" s="36"/>
      <c r="MVX38" s="36"/>
      <c r="MWA38" s="36"/>
      <c r="MWB38" s="36"/>
      <c r="MWE38" s="36"/>
      <c r="MWF38" s="36"/>
      <c r="MWI38" s="36"/>
      <c r="MWJ38" s="36"/>
      <c r="MWM38" s="36"/>
      <c r="MWN38" s="36"/>
      <c r="MWQ38" s="36"/>
      <c r="MWR38" s="36"/>
      <c r="MWU38" s="36"/>
      <c r="MWV38" s="36"/>
      <c r="MWY38" s="36"/>
      <c r="MWZ38" s="36"/>
      <c r="MXC38" s="36"/>
      <c r="MXD38" s="36"/>
      <c r="MXG38" s="36"/>
      <c r="MXH38" s="36"/>
      <c r="MXK38" s="36"/>
      <c r="MXL38" s="36"/>
      <c r="MXO38" s="36"/>
      <c r="MXP38" s="36"/>
      <c r="MXS38" s="36"/>
      <c r="MXT38" s="36"/>
      <c r="MXW38" s="36"/>
      <c r="MXX38" s="36"/>
      <c r="MYA38" s="36"/>
      <c r="MYB38" s="36"/>
      <c r="MYE38" s="36"/>
      <c r="MYF38" s="36"/>
      <c r="MYI38" s="36"/>
      <c r="MYJ38" s="36"/>
      <c r="MYM38" s="36"/>
      <c r="MYN38" s="36"/>
      <c r="MYQ38" s="36"/>
      <c r="MYR38" s="36"/>
      <c r="MYU38" s="36"/>
      <c r="MYV38" s="36"/>
      <c r="MYY38" s="36"/>
      <c r="MYZ38" s="36"/>
      <c r="MZC38" s="36"/>
      <c r="MZD38" s="36"/>
      <c r="MZG38" s="36"/>
      <c r="MZH38" s="36"/>
      <c r="MZK38" s="36"/>
      <c r="MZL38" s="36"/>
      <c r="MZO38" s="36"/>
      <c r="MZP38" s="36"/>
      <c r="MZS38" s="36"/>
      <c r="MZT38" s="36"/>
      <c r="MZW38" s="36"/>
      <c r="MZX38" s="36"/>
      <c r="NAA38" s="36"/>
      <c r="NAB38" s="36"/>
      <c r="NAE38" s="36"/>
      <c r="NAF38" s="36"/>
      <c r="NAI38" s="36"/>
      <c r="NAJ38" s="36"/>
      <c r="NAM38" s="36"/>
      <c r="NAN38" s="36"/>
      <c r="NAQ38" s="36"/>
      <c r="NAR38" s="36"/>
      <c r="NAU38" s="36"/>
      <c r="NAV38" s="36"/>
      <c r="NAY38" s="36"/>
      <c r="NAZ38" s="36"/>
      <c r="NBC38" s="36"/>
      <c r="NBD38" s="36"/>
      <c r="NBG38" s="36"/>
      <c r="NBH38" s="36"/>
      <c r="NBK38" s="36"/>
      <c r="NBL38" s="36"/>
      <c r="NBO38" s="36"/>
      <c r="NBP38" s="36"/>
      <c r="NBS38" s="36"/>
      <c r="NBT38" s="36"/>
      <c r="NBW38" s="36"/>
      <c r="NBX38" s="36"/>
      <c r="NCA38" s="36"/>
      <c r="NCB38" s="36"/>
      <c r="NCE38" s="36"/>
      <c r="NCF38" s="36"/>
      <c r="NCI38" s="36"/>
      <c r="NCJ38" s="36"/>
      <c r="NCM38" s="36"/>
      <c r="NCN38" s="36"/>
      <c r="NCQ38" s="36"/>
      <c r="NCR38" s="36"/>
      <c r="NCU38" s="36"/>
      <c r="NCV38" s="36"/>
      <c r="NCY38" s="36"/>
      <c r="NCZ38" s="36"/>
      <c r="NDC38" s="36"/>
      <c r="NDD38" s="36"/>
      <c r="NDG38" s="36"/>
      <c r="NDH38" s="36"/>
      <c r="NDK38" s="36"/>
      <c r="NDL38" s="36"/>
      <c r="NDO38" s="36"/>
      <c r="NDP38" s="36"/>
      <c r="NDS38" s="36"/>
      <c r="NDT38" s="36"/>
      <c r="NDW38" s="36"/>
      <c r="NDX38" s="36"/>
      <c r="NEA38" s="36"/>
      <c r="NEB38" s="36"/>
      <c r="NEE38" s="36"/>
      <c r="NEF38" s="36"/>
      <c r="NEI38" s="36"/>
      <c r="NEJ38" s="36"/>
      <c r="NEM38" s="36"/>
      <c r="NEN38" s="36"/>
      <c r="NEQ38" s="36"/>
      <c r="NER38" s="36"/>
      <c r="NEU38" s="36"/>
      <c r="NEV38" s="36"/>
      <c r="NEY38" s="36"/>
      <c r="NEZ38" s="36"/>
      <c r="NFC38" s="36"/>
      <c r="NFD38" s="36"/>
      <c r="NFG38" s="36"/>
      <c r="NFH38" s="36"/>
      <c r="NFK38" s="36"/>
      <c r="NFL38" s="36"/>
      <c r="NFO38" s="36"/>
      <c r="NFP38" s="36"/>
      <c r="NFS38" s="36"/>
      <c r="NFT38" s="36"/>
      <c r="NFW38" s="36"/>
      <c r="NFX38" s="36"/>
      <c r="NGA38" s="36"/>
      <c r="NGB38" s="36"/>
      <c r="NGE38" s="36"/>
      <c r="NGF38" s="36"/>
      <c r="NGI38" s="36"/>
      <c r="NGJ38" s="36"/>
      <c r="NGM38" s="36"/>
      <c r="NGN38" s="36"/>
      <c r="NGQ38" s="36"/>
      <c r="NGR38" s="36"/>
      <c r="NGU38" s="36"/>
      <c r="NGV38" s="36"/>
      <c r="NGY38" s="36"/>
      <c r="NGZ38" s="36"/>
      <c r="NHC38" s="36"/>
      <c r="NHD38" s="36"/>
      <c r="NHG38" s="36"/>
      <c r="NHH38" s="36"/>
      <c r="NHK38" s="36"/>
      <c r="NHL38" s="36"/>
      <c r="NHO38" s="36"/>
      <c r="NHP38" s="36"/>
      <c r="NHS38" s="36"/>
      <c r="NHT38" s="36"/>
      <c r="NHW38" s="36"/>
      <c r="NHX38" s="36"/>
      <c r="NIA38" s="36"/>
      <c r="NIB38" s="36"/>
      <c r="NIE38" s="36"/>
      <c r="NIF38" s="36"/>
      <c r="NII38" s="36"/>
      <c r="NIJ38" s="36"/>
      <c r="NIM38" s="36"/>
      <c r="NIN38" s="36"/>
      <c r="NIQ38" s="36"/>
      <c r="NIR38" s="36"/>
      <c r="NIU38" s="36"/>
      <c r="NIV38" s="36"/>
      <c r="NIY38" s="36"/>
      <c r="NIZ38" s="36"/>
      <c r="NJC38" s="36"/>
      <c r="NJD38" s="36"/>
      <c r="NJG38" s="36"/>
      <c r="NJH38" s="36"/>
      <c r="NJK38" s="36"/>
      <c r="NJL38" s="36"/>
      <c r="NJO38" s="36"/>
      <c r="NJP38" s="36"/>
      <c r="NJS38" s="36"/>
      <c r="NJT38" s="36"/>
      <c r="NJW38" s="36"/>
      <c r="NJX38" s="36"/>
      <c r="NKA38" s="36"/>
      <c r="NKB38" s="36"/>
      <c r="NKE38" s="36"/>
      <c r="NKF38" s="36"/>
      <c r="NKI38" s="36"/>
      <c r="NKJ38" s="36"/>
      <c r="NKM38" s="36"/>
      <c r="NKN38" s="36"/>
      <c r="NKQ38" s="36"/>
      <c r="NKR38" s="36"/>
      <c r="NKU38" s="36"/>
      <c r="NKV38" s="36"/>
      <c r="NKY38" s="36"/>
      <c r="NKZ38" s="36"/>
      <c r="NLC38" s="36"/>
      <c r="NLD38" s="36"/>
      <c r="NLG38" s="36"/>
      <c r="NLH38" s="36"/>
      <c r="NLK38" s="36"/>
      <c r="NLL38" s="36"/>
      <c r="NLO38" s="36"/>
      <c r="NLP38" s="36"/>
      <c r="NLS38" s="36"/>
      <c r="NLT38" s="36"/>
      <c r="NLW38" s="36"/>
      <c r="NLX38" s="36"/>
      <c r="NMA38" s="36"/>
      <c r="NMB38" s="36"/>
      <c r="NME38" s="36"/>
      <c r="NMF38" s="36"/>
      <c r="NMI38" s="36"/>
      <c r="NMJ38" s="36"/>
      <c r="NMM38" s="36"/>
      <c r="NMN38" s="36"/>
      <c r="NMQ38" s="36"/>
      <c r="NMR38" s="36"/>
      <c r="NMU38" s="36"/>
      <c r="NMV38" s="36"/>
      <c r="NMY38" s="36"/>
      <c r="NMZ38" s="36"/>
      <c r="NNC38" s="36"/>
      <c r="NND38" s="36"/>
      <c r="NNG38" s="36"/>
      <c r="NNH38" s="36"/>
      <c r="NNK38" s="36"/>
      <c r="NNL38" s="36"/>
      <c r="NNO38" s="36"/>
      <c r="NNP38" s="36"/>
      <c r="NNS38" s="36"/>
      <c r="NNT38" s="36"/>
      <c r="NNW38" s="36"/>
      <c r="NNX38" s="36"/>
      <c r="NOA38" s="36"/>
      <c r="NOB38" s="36"/>
      <c r="NOE38" s="36"/>
      <c r="NOF38" s="36"/>
      <c r="NOI38" s="36"/>
      <c r="NOJ38" s="36"/>
      <c r="NOM38" s="36"/>
      <c r="NON38" s="36"/>
      <c r="NOQ38" s="36"/>
      <c r="NOR38" s="36"/>
      <c r="NOU38" s="36"/>
      <c r="NOV38" s="36"/>
      <c r="NOY38" s="36"/>
      <c r="NOZ38" s="36"/>
      <c r="NPC38" s="36"/>
      <c r="NPD38" s="36"/>
      <c r="NPG38" s="36"/>
      <c r="NPH38" s="36"/>
      <c r="NPK38" s="36"/>
      <c r="NPL38" s="36"/>
      <c r="NPO38" s="36"/>
      <c r="NPP38" s="36"/>
      <c r="NPS38" s="36"/>
      <c r="NPT38" s="36"/>
      <c r="NPW38" s="36"/>
      <c r="NPX38" s="36"/>
      <c r="NQA38" s="36"/>
      <c r="NQB38" s="36"/>
      <c r="NQE38" s="36"/>
      <c r="NQF38" s="36"/>
      <c r="NQI38" s="36"/>
      <c r="NQJ38" s="36"/>
      <c r="NQM38" s="36"/>
      <c r="NQN38" s="36"/>
      <c r="NQQ38" s="36"/>
      <c r="NQR38" s="36"/>
      <c r="NQU38" s="36"/>
      <c r="NQV38" s="36"/>
      <c r="NQY38" s="36"/>
      <c r="NQZ38" s="36"/>
      <c r="NRC38" s="36"/>
      <c r="NRD38" s="36"/>
      <c r="NRG38" s="36"/>
      <c r="NRH38" s="36"/>
      <c r="NRK38" s="36"/>
      <c r="NRL38" s="36"/>
      <c r="NRO38" s="36"/>
      <c r="NRP38" s="36"/>
      <c r="NRS38" s="36"/>
      <c r="NRT38" s="36"/>
      <c r="NRW38" s="36"/>
      <c r="NRX38" s="36"/>
      <c r="NSA38" s="36"/>
      <c r="NSB38" s="36"/>
      <c r="NSE38" s="36"/>
      <c r="NSF38" s="36"/>
      <c r="NSI38" s="36"/>
      <c r="NSJ38" s="36"/>
      <c r="NSM38" s="36"/>
      <c r="NSN38" s="36"/>
      <c r="NSQ38" s="36"/>
      <c r="NSR38" s="36"/>
      <c r="NSU38" s="36"/>
      <c r="NSV38" s="36"/>
      <c r="NSY38" s="36"/>
      <c r="NSZ38" s="36"/>
      <c r="NTC38" s="36"/>
      <c r="NTD38" s="36"/>
      <c r="NTG38" s="36"/>
      <c r="NTH38" s="36"/>
      <c r="NTK38" s="36"/>
      <c r="NTL38" s="36"/>
      <c r="NTO38" s="36"/>
      <c r="NTP38" s="36"/>
      <c r="NTS38" s="36"/>
      <c r="NTT38" s="36"/>
      <c r="NTW38" s="36"/>
      <c r="NTX38" s="36"/>
      <c r="NUA38" s="36"/>
      <c r="NUB38" s="36"/>
      <c r="NUE38" s="36"/>
      <c r="NUF38" s="36"/>
      <c r="NUI38" s="36"/>
      <c r="NUJ38" s="36"/>
      <c r="NUM38" s="36"/>
      <c r="NUN38" s="36"/>
      <c r="NUQ38" s="36"/>
      <c r="NUR38" s="36"/>
      <c r="NUU38" s="36"/>
      <c r="NUV38" s="36"/>
      <c r="NUY38" s="36"/>
      <c r="NUZ38" s="36"/>
      <c r="NVC38" s="36"/>
      <c r="NVD38" s="36"/>
      <c r="NVG38" s="36"/>
      <c r="NVH38" s="36"/>
      <c r="NVK38" s="36"/>
      <c r="NVL38" s="36"/>
      <c r="NVO38" s="36"/>
      <c r="NVP38" s="36"/>
      <c r="NVS38" s="36"/>
      <c r="NVT38" s="36"/>
      <c r="NVW38" s="36"/>
      <c r="NVX38" s="36"/>
      <c r="NWA38" s="36"/>
      <c r="NWB38" s="36"/>
      <c r="NWE38" s="36"/>
      <c r="NWF38" s="36"/>
      <c r="NWI38" s="36"/>
      <c r="NWJ38" s="36"/>
      <c r="NWM38" s="36"/>
      <c r="NWN38" s="36"/>
      <c r="NWQ38" s="36"/>
      <c r="NWR38" s="36"/>
      <c r="NWU38" s="36"/>
      <c r="NWV38" s="36"/>
      <c r="NWY38" s="36"/>
      <c r="NWZ38" s="36"/>
      <c r="NXC38" s="36"/>
      <c r="NXD38" s="36"/>
      <c r="NXG38" s="36"/>
      <c r="NXH38" s="36"/>
      <c r="NXK38" s="36"/>
      <c r="NXL38" s="36"/>
      <c r="NXO38" s="36"/>
      <c r="NXP38" s="36"/>
      <c r="NXS38" s="36"/>
      <c r="NXT38" s="36"/>
      <c r="NXW38" s="36"/>
      <c r="NXX38" s="36"/>
      <c r="NYA38" s="36"/>
      <c r="NYB38" s="36"/>
      <c r="NYE38" s="36"/>
      <c r="NYF38" s="36"/>
      <c r="NYI38" s="36"/>
      <c r="NYJ38" s="36"/>
      <c r="NYM38" s="36"/>
      <c r="NYN38" s="36"/>
      <c r="NYQ38" s="36"/>
      <c r="NYR38" s="36"/>
      <c r="NYU38" s="36"/>
      <c r="NYV38" s="36"/>
      <c r="NYY38" s="36"/>
      <c r="NYZ38" s="36"/>
      <c r="NZC38" s="36"/>
      <c r="NZD38" s="36"/>
      <c r="NZG38" s="36"/>
      <c r="NZH38" s="36"/>
      <c r="NZK38" s="36"/>
      <c r="NZL38" s="36"/>
      <c r="NZO38" s="36"/>
      <c r="NZP38" s="36"/>
      <c r="NZS38" s="36"/>
      <c r="NZT38" s="36"/>
      <c r="NZW38" s="36"/>
      <c r="NZX38" s="36"/>
      <c r="OAA38" s="36"/>
      <c r="OAB38" s="36"/>
      <c r="OAE38" s="36"/>
      <c r="OAF38" s="36"/>
      <c r="OAI38" s="36"/>
      <c r="OAJ38" s="36"/>
      <c r="OAM38" s="36"/>
      <c r="OAN38" s="36"/>
      <c r="OAQ38" s="36"/>
      <c r="OAR38" s="36"/>
      <c r="OAU38" s="36"/>
      <c r="OAV38" s="36"/>
      <c r="OAY38" s="36"/>
      <c r="OAZ38" s="36"/>
      <c r="OBC38" s="36"/>
      <c r="OBD38" s="36"/>
      <c r="OBG38" s="36"/>
      <c r="OBH38" s="36"/>
      <c r="OBK38" s="36"/>
      <c r="OBL38" s="36"/>
      <c r="OBO38" s="36"/>
      <c r="OBP38" s="36"/>
      <c r="OBS38" s="36"/>
      <c r="OBT38" s="36"/>
      <c r="OBW38" s="36"/>
      <c r="OBX38" s="36"/>
      <c r="OCA38" s="36"/>
      <c r="OCB38" s="36"/>
      <c r="OCE38" s="36"/>
      <c r="OCF38" s="36"/>
      <c r="OCI38" s="36"/>
      <c r="OCJ38" s="36"/>
      <c r="OCM38" s="36"/>
      <c r="OCN38" s="36"/>
      <c r="OCQ38" s="36"/>
      <c r="OCR38" s="36"/>
      <c r="OCU38" s="36"/>
      <c r="OCV38" s="36"/>
      <c r="OCY38" s="36"/>
      <c r="OCZ38" s="36"/>
      <c r="ODC38" s="36"/>
      <c r="ODD38" s="36"/>
      <c r="ODG38" s="36"/>
      <c r="ODH38" s="36"/>
      <c r="ODK38" s="36"/>
      <c r="ODL38" s="36"/>
      <c r="ODO38" s="36"/>
      <c r="ODP38" s="36"/>
      <c r="ODS38" s="36"/>
      <c r="ODT38" s="36"/>
      <c r="ODW38" s="36"/>
      <c r="ODX38" s="36"/>
      <c r="OEA38" s="36"/>
      <c r="OEB38" s="36"/>
      <c r="OEE38" s="36"/>
      <c r="OEF38" s="36"/>
      <c r="OEI38" s="36"/>
      <c r="OEJ38" s="36"/>
      <c r="OEM38" s="36"/>
      <c r="OEN38" s="36"/>
      <c r="OEQ38" s="36"/>
      <c r="OER38" s="36"/>
      <c r="OEU38" s="36"/>
      <c r="OEV38" s="36"/>
      <c r="OEY38" s="36"/>
      <c r="OEZ38" s="36"/>
      <c r="OFC38" s="36"/>
      <c r="OFD38" s="36"/>
      <c r="OFG38" s="36"/>
      <c r="OFH38" s="36"/>
      <c r="OFK38" s="36"/>
      <c r="OFL38" s="36"/>
      <c r="OFO38" s="36"/>
      <c r="OFP38" s="36"/>
      <c r="OFS38" s="36"/>
      <c r="OFT38" s="36"/>
      <c r="OFW38" s="36"/>
      <c r="OFX38" s="36"/>
      <c r="OGA38" s="36"/>
      <c r="OGB38" s="36"/>
      <c r="OGE38" s="36"/>
      <c r="OGF38" s="36"/>
      <c r="OGI38" s="36"/>
      <c r="OGJ38" s="36"/>
      <c r="OGM38" s="36"/>
      <c r="OGN38" s="36"/>
      <c r="OGQ38" s="36"/>
      <c r="OGR38" s="36"/>
      <c r="OGU38" s="36"/>
      <c r="OGV38" s="36"/>
      <c r="OGY38" s="36"/>
      <c r="OGZ38" s="36"/>
      <c r="OHC38" s="36"/>
      <c r="OHD38" s="36"/>
      <c r="OHG38" s="36"/>
      <c r="OHH38" s="36"/>
      <c r="OHK38" s="36"/>
      <c r="OHL38" s="36"/>
      <c r="OHO38" s="36"/>
      <c r="OHP38" s="36"/>
      <c r="OHS38" s="36"/>
      <c r="OHT38" s="36"/>
      <c r="OHW38" s="36"/>
      <c r="OHX38" s="36"/>
      <c r="OIA38" s="36"/>
      <c r="OIB38" s="36"/>
      <c r="OIE38" s="36"/>
      <c r="OIF38" s="36"/>
      <c r="OII38" s="36"/>
      <c r="OIJ38" s="36"/>
      <c r="OIM38" s="36"/>
      <c r="OIN38" s="36"/>
      <c r="OIQ38" s="36"/>
      <c r="OIR38" s="36"/>
      <c r="OIU38" s="36"/>
      <c r="OIV38" s="36"/>
      <c r="OIY38" s="36"/>
      <c r="OIZ38" s="36"/>
      <c r="OJC38" s="36"/>
      <c r="OJD38" s="36"/>
      <c r="OJG38" s="36"/>
      <c r="OJH38" s="36"/>
      <c r="OJK38" s="36"/>
      <c r="OJL38" s="36"/>
      <c r="OJO38" s="36"/>
      <c r="OJP38" s="36"/>
      <c r="OJS38" s="36"/>
      <c r="OJT38" s="36"/>
      <c r="OJW38" s="36"/>
      <c r="OJX38" s="36"/>
      <c r="OKA38" s="36"/>
      <c r="OKB38" s="36"/>
      <c r="OKE38" s="36"/>
      <c r="OKF38" s="36"/>
      <c r="OKI38" s="36"/>
      <c r="OKJ38" s="36"/>
      <c r="OKM38" s="36"/>
      <c r="OKN38" s="36"/>
      <c r="OKQ38" s="36"/>
      <c r="OKR38" s="36"/>
      <c r="OKU38" s="36"/>
      <c r="OKV38" s="36"/>
      <c r="OKY38" s="36"/>
      <c r="OKZ38" s="36"/>
      <c r="OLC38" s="36"/>
      <c r="OLD38" s="36"/>
      <c r="OLG38" s="36"/>
      <c r="OLH38" s="36"/>
      <c r="OLK38" s="36"/>
      <c r="OLL38" s="36"/>
      <c r="OLO38" s="36"/>
      <c r="OLP38" s="36"/>
      <c r="OLS38" s="36"/>
      <c r="OLT38" s="36"/>
      <c r="OLW38" s="36"/>
      <c r="OLX38" s="36"/>
      <c r="OMA38" s="36"/>
      <c r="OMB38" s="36"/>
      <c r="OME38" s="36"/>
      <c r="OMF38" s="36"/>
      <c r="OMI38" s="36"/>
      <c r="OMJ38" s="36"/>
      <c r="OMM38" s="36"/>
      <c r="OMN38" s="36"/>
      <c r="OMQ38" s="36"/>
      <c r="OMR38" s="36"/>
      <c r="OMU38" s="36"/>
      <c r="OMV38" s="36"/>
      <c r="OMY38" s="36"/>
      <c r="OMZ38" s="36"/>
      <c r="ONC38" s="36"/>
      <c r="OND38" s="36"/>
      <c r="ONG38" s="36"/>
      <c r="ONH38" s="36"/>
      <c r="ONK38" s="36"/>
      <c r="ONL38" s="36"/>
      <c r="ONO38" s="36"/>
      <c r="ONP38" s="36"/>
      <c r="ONS38" s="36"/>
      <c r="ONT38" s="36"/>
      <c r="ONW38" s="36"/>
      <c r="ONX38" s="36"/>
      <c r="OOA38" s="36"/>
      <c r="OOB38" s="36"/>
      <c r="OOE38" s="36"/>
      <c r="OOF38" s="36"/>
      <c r="OOI38" s="36"/>
      <c r="OOJ38" s="36"/>
      <c r="OOM38" s="36"/>
      <c r="OON38" s="36"/>
      <c r="OOQ38" s="36"/>
      <c r="OOR38" s="36"/>
      <c r="OOU38" s="36"/>
      <c r="OOV38" s="36"/>
      <c r="OOY38" s="36"/>
      <c r="OOZ38" s="36"/>
      <c r="OPC38" s="36"/>
      <c r="OPD38" s="36"/>
      <c r="OPG38" s="36"/>
      <c r="OPH38" s="36"/>
      <c r="OPK38" s="36"/>
      <c r="OPL38" s="36"/>
      <c r="OPO38" s="36"/>
      <c r="OPP38" s="36"/>
      <c r="OPS38" s="36"/>
      <c r="OPT38" s="36"/>
      <c r="OPW38" s="36"/>
      <c r="OPX38" s="36"/>
      <c r="OQA38" s="36"/>
      <c r="OQB38" s="36"/>
      <c r="OQE38" s="36"/>
      <c r="OQF38" s="36"/>
      <c r="OQI38" s="36"/>
      <c r="OQJ38" s="36"/>
      <c r="OQM38" s="36"/>
      <c r="OQN38" s="36"/>
      <c r="OQQ38" s="36"/>
      <c r="OQR38" s="36"/>
      <c r="OQU38" s="36"/>
      <c r="OQV38" s="36"/>
      <c r="OQY38" s="36"/>
      <c r="OQZ38" s="36"/>
      <c r="ORC38" s="36"/>
      <c r="ORD38" s="36"/>
      <c r="ORG38" s="36"/>
      <c r="ORH38" s="36"/>
      <c r="ORK38" s="36"/>
      <c r="ORL38" s="36"/>
      <c r="ORO38" s="36"/>
      <c r="ORP38" s="36"/>
      <c r="ORS38" s="36"/>
      <c r="ORT38" s="36"/>
      <c r="ORW38" s="36"/>
      <c r="ORX38" s="36"/>
      <c r="OSA38" s="36"/>
      <c r="OSB38" s="36"/>
      <c r="OSE38" s="36"/>
      <c r="OSF38" s="36"/>
      <c r="OSI38" s="36"/>
      <c r="OSJ38" s="36"/>
      <c r="OSM38" s="36"/>
      <c r="OSN38" s="36"/>
      <c r="OSQ38" s="36"/>
      <c r="OSR38" s="36"/>
      <c r="OSU38" s="36"/>
      <c r="OSV38" s="36"/>
      <c r="OSY38" s="36"/>
      <c r="OSZ38" s="36"/>
      <c r="OTC38" s="36"/>
      <c r="OTD38" s="36"/>
      <c r="OTG38" s="36"/>
      <c r="OTH38" s="36"/>
      <c r="OTK38" s="36"/>
      <c r="OTL38" s="36"/>
      <c r="OTO38" s="36"/>
      <c r="OTP38" s="36"/>
      <c r="OTS38" s="36"/>
      <c r="OTT38" s="36"/>
      <c r="OTW38" s="36"/>
      <c r="OTX38" s="36"/>
      <c r="OUA38" s="36"/>
      <c r="OUB38" s="36"/>
      <c r="OUE38" s="36"/>
      <c r="OUF38" s="36"/>
      <c r="OUI38" s="36"/>
      <c r="OUJ38" s="36"/>
      <c r="OUM38" s="36"/>
      <c r="OUN38" s="36"/>
      <c r="OUQ38" s="36"/>
      <c r="OUR38" s="36"/>
      <c r="OUU38" s="36"/>
      <c r="OUV38" s="36"/>
      <c r="OUY38" s="36"/>
      <c r="OUZ38" s="36"/>
      <c r="OVC38" s="36"/>
      <c r="OVD38" s="36"/>
      <c r="OVG38" s="36"/>
      <c r="OVH38" s="36"/>
      <c r="OVK38" s="36"/>
      <c r="OVL38" s="36"/>
      <c r="OVO38" s="36"/>
      <c r="OVP38" s="36"/>
      <c r="OVS38" s="36"/>
      <c r="OVT38" s="36"/>
      <c r="OVW38" s="36"/>
      <c r="OVX38" s="36"/>
      <c r="OWA38" s="36"/>
      <c r="OWB38" s="36"/>
      <c r="OWE38" s="36"/>
      <c r="OWF38" s="36"/>
      <c r="OWI38" s="36"/>
      <c r="OWJ38" s="36"/>
      <c r="OWM38" s="36"/>
      <c r="OWN38" s="36"/>
      <c r="OWQ38" s="36"/>
      <c r="OWR38" s="36"/>
      <c r="OWU38" s="36"/>
      <c r="OWV38" s="36"/>
      <c r="OWY38" s="36"/>
      <c r="OWZ38" s="36"/>
      <c r="OXC38" s="36"/>
      <c r="OXD38" s="36"/>
      <c r="OXG38" s="36"/>
      <c r="OXH38" s="36"/>
      <c r="OXK38" s="36"/>
      <c r="OXL38" s="36"/>
      <c r="OXO38" s="36"/>
      <c r="OXP38" s="36"/>
      <c r="OXS38" s="36"/>
      <c r="OXT38" s="36"/>
      <c r="OXW38" s="36"/>
      <c r="OXX38" s="36"/>
      <c r="OYA38" s="36"/>
      <c r="OYB38" s="36"/>
      <c r="OYE38" s="36"/>
      <c r="OYF38" s="36"/>
      <c r="OYI38" s="36"/>
      <c r="OYJ38" s="36"/>
      <c r="OYM38" s="36"/>
      <c r="OYN38" s="36"/>
      <c r="OYQ38" s="36"/>
      <c r="OYR38" s="36"/>
      <c r="OYU38" s="36"/>
      <c r="OYV38" s="36"/>
      <c r="OYY38" s="36"/>
      <c r="OYZ38" s="36"/>
      <c r="OZC38" s="36"/>
      <c r="OZD38" s="36"/>
      <c r="OZG38" s="36"/>
      <c r="OZH38" s="36"/>
      <c r="OZK38" s="36"/>
      <c r="OZL38" s="36"/>
      <c r="OZO38" s="36"/>
      <c r="OZP38" s="36"/>
      <c r="OZS38" s="36"/>
      <c r="OZT38" s="36"/>
      <c r="OZW38" s="36"/>
      <c r="OZX38" s="36"/>
      <c r="PAA38" s="36"/>
      <c r="PAB38" s="36"/>
      <c r="PAE38" s="36"/>
      <c r="PAF38" s="36"/>
      <c r="PAI38" s="36"/>
      <c r="PAJ38" s="36"/>
      <c r="PAM38" s="36"/>
      <c r="PAN38" s="36"/>
      <c r="PAQ38" s="36"/>
      <c r="PAR38" s="36"/>
      <c r="PAU38" s="36"/>
      <c r="PAV38" s="36"/>
      <c r="PAY38" s="36"/>
      <c r="PAZ38" s="36"/>
      <c r="PBC38" s="36"/>
      <c r="PBD38" s="36"/>
      <c r="PBG38" s="36"/>
      <c r="PBH38" s="36"/>
      <c r="PBK38" s="36"/>
      <c r="PBL38" s="36"/>
      <c r="PBO38" s="36"/>
      <c r="PBP38" s="36"/>
      <c r="PBS38" s="36"/>
      <c r="PBT38" s="36"/>
      <c r="PBW38" s="36"/>
      <c r="PBX38" s="36"/>
      <c r="PCA38" s="36"/>
      <c r="PCB38" s="36"/>
      <c r="PCE38" s="36"/>
      <c r="PCF38" s="36"/>
      <c r="PCI38" s="36"/>
      <c r="PCJ38" s="36"/>
      <c r="PCM38" s="36"/>
      <c r="PCN38" s="36"/>
      <c r="PCQ38" s="36"/>
      <c r="PCR38" s="36"/>
      <c r="PCU38" s="36"/>
      <c r="PCV38" s="36"/>
      <c r="PCY38" s="36"/>
      <c r="PCZ38" s="36"/>
      <c r="PDC38" s="36"/>
      <c r="PDD38" s="36"/>
      <c r="PDG38" s="36"/>
      <c r="PDH38" s="36"/>
      <c r="PDK38" s="36"/>
      <c r="PDL38" s="36"/>
      <c r="PDO38" s="36"/>
      <c r="PDP38" s="36"/>
      <c r="PDS38" s="36"/>
      <c r="PDT38" s="36"/>
      <c r="PDW38" s="36"/>
      <c r="PDX38" s="36"/>
      <c r="PEA38" s="36"/>
      <c r="PEB38" s="36"/>
      <c r="PEE38" s="36"/>
      <c r="PEF38" s="36"/>
      <c r="PEI38" s="36"/>
      <c r="PEJ38" s="36"/>
      <c r="PEM38" s="36"/>
      <c r="PEN38" s="36"/>
      <c r="PEQ38" s="36"/>
      <c r="PER38" s="36"/>
      <c r="PEU38" s="36"/>
      <c r="PEV38" s="36"/>
      <c r="PEY38" s="36"/>
      <c r="PEZ38" s="36"/>
      <c r="PFC38" s="36"/>
      <c r="PFD38" s="36"/>
      <c r="PFG38" s="36"/>
      <c r="PFH38" s="36"/>
      <c r="PFK38" s="36"/>
      <c r="PFL38" s="36"/>
      <c r="PFO38" s="36"/>
      <c r="PFP38" s="36"/>
      <c r="PFS38" s="36"/>
      <c r="PFT38" s="36"/>
      <c r="PFW38" s="36"/>
      <c r="PFX38" s="36"/>
      <c r="PGA38" s="36"/>
      <c r="PGB38" s="36"/>
      <c r="PGE38" s="36"/>
      <c r="PGF38" s="36"/>
      <c r="PGI38" s="36"/>
      <c r="PGJ38" s="36"/>
      <c r="PGM38" s="36"/>
      <c r="PGN38" s="36"/>
      <c r="PGQ38" s="36"/>
      <c r="PGR38" s="36"/>
      <c r="PGU38" s="36"/>
      <c r="PGV38" s="36"/>
      <c r="PGY38" s="36"/>
      <c r="PGZ38" s="36"/>
      <c r="PHC38" s="36"/>
      <c r="PHD38" s="36"/>
      <c r="PHG38" s="36"/>
      <c r="PHH38" s="36"/>
      <c r="PHK38" s="36"/>
      <c r="PHL38" s="36"/>
      <c r="PHO38" s="36"/>
      <c r="PHP38" s="36"/>
      <c r="PHS38" s="36"/>
      <c r="PHT38" s="36"/>
      <c r="PHW38" s="36"/>
      <c r="PHX38" s="36"/>
      <c r="PIA38" s="36"/>
      <c r="PIB38" s="36"/>
      <c r="PIE38" s="36"/>
      <c r="PIF38" s="36"/>
      <c r="PII38" s="36"/>
      <c r="PIJ38" s="36"/>
      <c r="PIM38" s="36"/>
      <c r="PIN38" s="36"/>
      <c r="PIQ38" s="36"/>
      <c r="PIR38" s="36"/>
      <c r="PIU38" s="36"/>
      <c r="PIV38" s="36"/>
      <c r="PIY38" s="36"/>
      <c r="PIZ38" s="36"/>
      <c r="PJC38" s="36"/>
      <c r="PJD38" s="36"/>
      <c r="PJG38" s="36"/>
      <c r="PJH38" s="36"/>
      <c r="PJK38" s="36"/>
      <c r="PJL38" s="36"/>
      <c r="PJO38" s="36"/>
      <c r="PJP38" s="36"/>
      <c r="PJS38" s="36"/>
      <c r="PJT38" s="36"/>
      <c r="PJW38" s="36"/>
      <c r="PJX38" s="36"/>
      <c r="PKA38" s="36"/>
      <c r="PKB38" s="36"/>
      <c r="PKE38" s="36"/>
      <c r="PKF38" s="36"/>
      <c r="PKI38" s="36"/>
      <c r="PKJ38" s="36"/>
      <c r="PKM38" s="36"/>
      <c r="PKN38" s="36"/>
      <c r="PKQ38" s="36"/>
      <c r="PKR38" s="36"/>
      <c r="PKU38" s="36"/>
      <c r="PKV38" s="36"/>
      <c r="PKY38" s="36"/>
      <c r="PKZ38" s="36"/>
      <c r="PLC38" s="36"/>
      <c r="PLD38" s="36"/>
      <c r="PLG38" s="36"/>
      <c r="PLH38" s="36"/>
      <c r="PLK38" s="36"/>
      <c r="PLL38" s="36"/>
      <c r="PLO38" s="36"/>
      <c r="PLP38" s="36"/>
      <c r="PLS38" s="36"/>
      <c r="PLT38" s="36"/>
      <c r="PLW38" s="36"/>
      <c r="PLX38" s="36"/>
      <c r="PMA38" s="36"/>
      <c r="PMB38" s="36"/>
      <c r="PME38" s="36"/>
      <c r="PMF38" s="36"/>
      <c r="PMI38" s="36"/>
      <c r="PMJ38" s="36"/>
      <c r="PMM38" s="36"/>
      <c r="PMN38" s="36"/>
      <c r="PMQ38" s="36"/>
      <c r="PMR38" s="36"/>
      <c r="PMU38" s="36"/>
      <c r="PMV38" s="36"/>
      <c r="PMY38" s="36"/>
      <c r="PMZ38" s="36"/>
      <c r="PNC38" s="36"/>
      <c r="PND38" s="36"/>
      <c r="PNG38" s="36"/>
      <c r="PNH38" s="36"/>
      <c r="PNK38" s="36"/>
      <c r="PNL38" s="36"/>
      <c r="PNO38" s="36"/>
      <c r="PNP38" s="36"/>
      <c r="PNS38" s="36"/>
      <c r="PNT38" s="36"/>
      <c r="PNW38" s="36"/>
      <c r="PNX38" s="36"/>
      <c r="POA38" s="36"/>
      <c r="POB38" s="36"/>
      <c r="POE38" s="36"/>
      <c r="POF38" s="36"/>
      <c r="POI38" s="36"/>
      <c r="POJ38" s="36"/>
      <c r="POM38" s="36"/>
      <c r="PON38" s="36"/>
      <c r="POQ38" s="36"/>
      <c r="POR38" s="36"/>
      <c r="POU38" s="36"/>
      <c r="POV38" s="36"/>
      <c r="POY38" s="36"/>
      <c r="POZ38" s="36"/>
      <c r="PPC38" s="36"/>
      <c r="PPD38" s="36"/>
      <c r="PPG38" s="36"/>
      <c r="PPH38" s="36"/>
      <c r="PPK38" s="36"/>
      <c r="PPL38" s="36"/>
      <c r="PPO38" s="36"/>
      <c r="PPP38" s="36"/>
      <c r="PPS38" s="36"/>
      <c r="PPT38" s="36"/>
      <c r="PPW38" s="36"/>
      <c r="PPX38" s="36"/>
      <c r="PQA38" s="36"/>
      <c r="PQB38" s="36"/>
      <c r="PQE38" s="36"/>
      <c r="PQF38" s="36"/>
      <c r="PQI38" s="36"/>
      <c r="PQJ38" s="36"/>
      <c r="PQM38" s="36"/>
      <c r="PQN38" s="36"/>
      <c r="PQQ38" s="36"/>
      <c r="PQR38" s="36"/>
      <c r="PQU38" s="36"/>
      <c r="PQV38" s="36"/>
      <c r="PQY38" s="36"/>
      <c r="PQZ38" s="36"/>
      <c r="PRC38" s="36"/>
      <c r="PRD38" s="36"/>
      <c r="PRG38" s="36"/>
      <c r="PRH38" s="36"/>
      <c r="PRK38" s="36"/>
      <c r="PRL38" s="36"/>
      <c r="PRO38" s="36"/>
      <c r="PRP38" s="36"/>
      <c r="PRS38" s="36"/>
      <c r="PRT38" s="36"/>
      <c r="PRW38" s="36"/>
      <c r="PRX38" s="36"/>
      <c r="PSA38" s="36"/>
      <c r="PSB38" s="36"/>
      <c r="PSE38" s="36"/>
      <c r="PSF38" s="36"/>
      <c r="PSI38" s="36"/>
      <c r="PSJ38" s="36"/>
      <c r="PSM38" s="36"/>
      <c r="PSN38" s="36"/>
      <c r="PSQ38" s="36"/>
      <c r="PSR38" s="36"/>
      <c r="PSU38" s="36"/>
      <c r="PSV38" s="36"/>
      <c r="PSY38" s="36"/>
      <c r="PSZ38" s="36"/>
      <c r="PTC38" s="36"/>
      <c r="PTD38" s="36"/>
      <c r="PTG38" s="36"/>
      <c r="PTH38" s="36"/>
      <c r="PTK38" s="36"/>
      <c r="PTL38" s="36"/>
      <c r="PTO38" s="36"/>
      <c r="PTP38" s="36"/>
      <c r="PTS38" s="36"/>
      <c r="PTT38" s="36"/>
      <c r="PTW38" s="36"/>
      <c r="PTX38" s="36"/>
      <c r="PUA38" s="36"/>
      <c r="PUB38" s="36"/>
      <c r="PUE38" s="36"/>
      <c r="PUF38" s="36"/>
      <c r="PUI38" s="36"/>
      <c r="PUJ38" s="36"/>
      <c r="PUM38" s="36"/>
      <c r="PUN38" s="36"/>
      <c r="PUQ38" s="36"/>
      <c r="PUR38" s="36"/>
      <c r="PUU38" s="36"/>
      <c r="PUV38" s="36"/>
      <c r="PUY38" s="36"/>
      <c r="PUZ38" s="36"/>
      <c r="PVC38" s="36"/>
      <c r="PVD38" s="36"/>
      <c r="PVG38" s="36"/>
      <c r="PVH38" s="36"/>
      <c r="PVK38" s="36"/>
      <c r="PVL38" s="36"/>
      <c r="PVO38" s="36"/>
      <c r="PVP38" s="36"/>
      <c r="PVS38" s="36"/>
      <c r="PVT38" s="36"/>
      <c r="PVW38" s="36"/>
      <c r="PVX38" s="36"/>
      <c r="PWA38" s="36"/>
      <c r="PWB38" s="36"/>
      <c r="PWE38" s="36"/>
      <c r="PWF38" s="36"/>
      <c r="PWI38" s="36"/>
      <c r="PWJ38" s="36"/>
      <c r="PWM38" s="36"/>
      <c r="PWN38" s="36"/>
      <c r="PWQ38" s="36"/>
      <c r="PWR38" s="36"/>
      <c r="PWU38" s="36"/>
      <c r="PWV38" s="36"/>
      <c r="PWY38" s="36"/>
      <c r="PWZ38" s="36"/>
      <c r="PXC38" s="36"/>
      <c r="PXD38" s="36"/>
      <c r="PXG38" s="36"/>
      <c r="PXH38" s="36"/>
      <c r="PXK38" s="36"/>
      <c r="PXL38" s="36"/>
      <c r="PXO38" s="36"/>
      <c r="PXP38" s="36"/>
      <c r="PXS38" s="36"/>
      <c r="PXT38" s="36"/>
      <c r="PXW38" s="36"/>
      <c r="PXX38" s="36"/>
      <c r="PYA38" s="36"/>
      <c r="PYB38" s="36"/>
      <c r="PYE38" s="36"/>
      <c r="PYF38" s="36"/>
      <c r="PYI38" s="36"/>
      <c r="PYJ38" s="36"/>
      <c r="PYM38" s="36"/>
      <c r="PYN38" s="36"/>
      <c r="PYQ38" s="36"/>
      <c r="PYR38" s="36"/>
      <c r="PYU38" s="36"/>
      <c r="PYV38" s="36"/>
      <c r="PYY38" s="36"/>
      <c r="PYZ38" s="36"/>
      <c r="PZC38" s="36"/>
      <c r="PZD38" s="36"/>
      <c r="PZG38" s="36"/>
      <c r="PZH38" s="36"/>
      <c r="PZK38" s="36"/>
      <c r="PZL38" s="36"/>
      <c r="PZO38" s="36"/>
      <c r="PZP38" s="36"/>
      <c r="PZS38" s="36"/>
      <c r="PZT38" s="36"/>
      <c r="PZW38" s="36"/>
      <c r="PZX38" s="36"/>
      <c r="QAA38" s="36"/>
      <c r="QAB38" s="36"/>
      <c r="QAE38" s="36"/>
      <c r="QAF38" s="36"/>
      <c r="QAI38" s="36"/>
      <c r="QAJ38" s="36"/>
      <c r="QAM38" s="36"/>
      <c r="QAN38" s="36"/>
      <c r="QAQ38" s="36"/>
      <c r="QAR38" s="36"/>
      <c r="QAU38" s="36"/>
      <c r="QAV38" s="36"/>
      <c r="QAY38" s="36"/>
      <c r="QAZ38" s="36"/>
      <c r="QBC38" s="36"/>
      <c r="QBD38" s="36"/>
      <c r="QBG38" s="36"/>
      <c r="QBH38" s="36"/>
      <c r="QBK38" s="36"/>
      <c r="QBL38" s="36"/>
      <c r="QBO38" s="36"/>
      <c r="QBP38" s="36"/>
      <c r="QBS38" s="36"/>
      <c r="QBT38" s="36"/>
      <c r="QBW38" s="36"/>
      <c r="QBX38" s="36"/>
      <c r="QCA38" s="36"/>
      <c r="QCB38" s="36"/>
      <c r="QCE38" s="36"/>
      <c r="QCF38" s="36"/>
      <c r="QCI38" s="36"/>
      <c r="QCJ38" s="36"/>
      <c r="QCM38" s="36"/>
      <c r="QCN38" s="36"/>
      <c r="QCQ38" s="36"/>
      <c r="QCR38" s="36"/>
      <c r="QCU38" s="36"/>
      <c r="QCV38" s="36"/>
      <c r="QCY38" s="36"/>
      <c r="QCZ38" s="36"/>
      <c r="QDC38" s="36"/>
      <c r="QDD38" s="36"/>
      <c r="QDG38" s="36"/>
      <c r="QDH38" s="36"/>
      <c r="QDK38" s="36"/>
      <c r="QDL38" s="36"/>
      <c r="QDO38" s="36"/>
      <c r="QDP38" s="36"/>
      <c r="QDS38" s="36"/>
      <c r="QDT38" s="36"/>
      <c r="QDW38" s="36"/>
      <c r="QDX38" s="36"/>
      <c r="QEA38" s="36"/>
      <c r="QEB38" s="36"/>
      <c r="QEE38" s="36"/>
      <c r="QEF38" s="36"/>
      <c r="QEI38" s="36"/>
      <c r="QEJ38" s="36"/>
      <c r="QEM38" s="36"/>
      <c r="QEN38" s="36"/>
      <c r="QEQ38" s="36"/>
      <c r="QER38" s="36"/>
      <c r="QEU38" s="36"/>
      <c r="QEV38" s="36"/>
      <c r="QEY38" s="36"/>
      <c r="QEZ38" s="36"/>
      <c r="QFC38" s="36"/>
      <c r="QFD38" s="36"/>
      <c r="QFG38" s="36"/>
      <c r="QFH38" s="36"/>
      <c r="QFK38" s="36"/>
      <c r="QFL38" s="36"/>
      <c r="QFO38" s="36"/>
      <c r="QFP38" s="36"/>
      <c r="QFS38" s="36"/>
      <c r="QFT38" s="36"/>
      <c r="QFW38" s="36"/>
      <c r="QFX38" s="36"/>
      <c r="QGA38" s="36"/>
      <c r="QGB38" s="36"/>
      <c r="QGE38" s="36"/>
      <c r="QGF38" s="36"/>
      <c r="QGI38" s="36"/>
      <c r="QGJ38" s="36"/>
      <c r="QGM38" s="36"/>
      <c r="QGN38" s="36"/>
      <c r="QGQ38" s="36"/>
      <c r="QGR38" s="36"/>
      <c r="QGU38" s="36"/>
      <c r="QGV38" s="36"/>
      <c r="QGY38" s="36"/>
      <c r="QGZ38" s="36"/>
      <c r="QHC38" s="36"/>
      <c r="QHD38" s="36"/>
      <c r="QHG38" s="36"/>
      <c r="QHH38" s="36"/>
      <c r="QHK38" s="36"/>
      <c r="QHL38" s="36"/>
      <c r="QHO38" s="36"/>
      <c r="QHP38" s="36"/>
      <c r="QHS38" s="36"/>
      <c r="QHT38" s="36"/>
      <c r="QHW38" s="36"/>
      <c r="QHX38" s="36"/>
      <c r="QIA38" s="36"/>
      <c r="QIB38" s="36"/>
      <c r="QIE38" s="36"/>
      <c r="QIF38" s="36"/>
      <c r="QII38" s="36"/>
      <c r="QIJ38" s="36"/>
      <c r="QIM38" s="36"/>
      <c r="QIN38" s="36"/>
      <c r="QIQ38" s="36"/>
      <c r="QIR38" s="36"/>
      <c r="QIU38" s="36"/>
      <c r="QIV38" s="36"/>
      <c r="QIY38" s="36"/>
      <c r="QIZ38" s="36"/>
      <c r="QJC38" s="36"/>
      <c r="QJD38" s="36"/>
      <c r="QJG38" s="36"/>
      <c r="QJH38" s="36"/>
      <c r="QJK38" s="36"/>
      <c r="QJL38" s="36"/>
      <c r="QJO38" s="36"/>
      <c r="QJP38" s="36"/>
      <c r="QJS38" s="36"/>
      <c r="QJT38" s="36"/>
      <c r="QJW38" s="36"/>
      <c r="QJX38" s="36"/>
      <c r="QKA38" s="36"/>
      <c r="QKB38" s="36"/>
      <c r="QKE38" s="36"/>
      <c r="QKF38" s="36"/>
      <c r="QKI38" s="36"/>
      <c r="QKJ38" s="36"/>
      <c r="QKM38" s="36"/>
      <c r="QKN38" s="36"/>
      <c r="QKQ38" s="36"/>
      <c r="QKR38" s="36"/>
      <c r="QKU38" s="36"/>
      <c r="QKV38" s="36"/>
      <c r="QKY38" s="36"/>
      <c r="QKZ38" s="36"/>
      <c r="QLC38" s="36"/>
      <c r="QLD38" s="36"/>
      <c r="QLG38" s="36"/>
      <c r="QLH38" s="36"/>
      <c r="QLK38" s="36"/>
      <c r="QLL38" s="36"/>
      <c r="QLO38" s="36"/>
      <c r="QLP38" s="36"/>
      <c r="QLS38" s="36"/>
      <c r="QLT38" s="36"/>
      <c r="QLW38" s="36"/>
      <c r="QLX38" s="36"/>
      <c r="QMA38" s="36"/>
      <c r="QMB38" s="36"/>
      <c r="QME38" s="36"/>
      <c r="QMF38" s="36"/>
      <c r="QMI38" s="36"/>
      <c r="QMJ38" s="36"/>
      <c r="QMM38" s="36"/>
      <c r="QMN38" s="36"/>
      <c r="QMQ38" s="36"/>
      <c r="QMR38" s="36"/>
      <c r="QMU38" s="36"/>
      <c r="QMV38" s="36"/>
      <c r="QMY38" s="36"/>
      <c r="QMZ38" s="36"/>
      <c r="QNC38" s="36"/>
      <c r="QND38" s="36"/>
      <c r="QNG38" s="36"/>
      <c r="QNH38" s="36"/>
      <c r="QNK38" s="36"/>
      <c r="QNL38" s="36"/>
      <c r="QNO38" s="36"/>
      <c r="QNP38" s="36"/>
      <c r="QNS38" s="36"/>
      <c r="QNT38" s="36"/>
      <c r="QNW38" s="36"/>
      <c r="QNX38" s="36"/>
      <c r="QOA38" s="36"/>
      <c r="QOB38" s="36"/>
      <c r="QOE38" s="36"/>
      <c r="QOF38" s="36"/>
      <c r="QOI38" s="36"/>
      <c r="QOJ38" s="36"/>
      <c r="QOM38" s="36"/>
      <c r="QON38" s="36"/>
      <c r="QOQ38" s="36"/>
      <c r="QOR38" s="36"/>
      <c r="QOU38" s="36"/>
      <c r="QOV38" s="36"/>
      <c r="QOY38" s="36"/>
      <c r="QOZ38" s="36"/>
      <c r="QPC38" s="36"/>
      <c r="QPD38" s="36"/>
      <c r="QPG38" s="36"/>
      <c r="QPH38" s="36"/>
      <c r="QPK38" s="36"/>
      <c r="QPL38" s="36"/>
      <c r="QPO38" s="36"/>
      <c r="QPP38" s="36"/>
      <c r="QPS38" s="36"/>
      <c r="QPT38" s="36"/>
      <c r="QPW38" s="36"/>
      <c r="QPX38" s="36"/>
      <c r="QQA38" s="36"/>
      <c r="QQB38" s="36"/>
      <c r="QQE38" s="36"/>
      <c r="QQF38" s="36"/>
      <c r="QQI38" s="36"/>
      <c r="QQJ38" s="36"/>
      <c r="QQM38" s="36"/>
      <c r="QQN38" s="36"/>
      <c r="QQQ38" s="36"/>
      <c r="QQR38" s="36"/>
      <c r="QQU38" s="36"/>
      <c r="QQV38" s="36"/>
      <c r="QQY38" s="36"/>
      <c r="QQZ38" s="36"/>
      <c r="QRC38" s="36"/>
      <c r="QRD38" s="36"/>
      <c r="QRG38" s="36"/>
      <c r="QRH38" s="36"/>
      <c r="QRK38" s="36"/>
      <c r="QRL38" s="36"/>
      <c r="QRO38" s="36"/>
      <c r="QRP38" s="36"/>
      <c r="QRS38" s="36"/>
      <c r="QRT38" s="36"/>
      <c r="QRW38" s="36"/>
      <c r="QRX38" s="36"/>
      <c r="QSA38" s="36"/>
      <c r="QSB38" s="36"/>
      <c r="QSE38" s="36"/>
      <c r="QSF38" s="36"/>
      <c r="QSI38" s="36"/>
      <c r="QSJ38" s="36"/>
      <c r="QSM38" s="36"/>
      <c r="QSN38" s="36"/>
      <c r="QSQ38" s="36"/>
      <c r="QSR38" s="36"/>
      <c r="QSU38" s="36"/>
      <c r="QSV38" s="36"/>
      <c r="QSY38" s="36"/>
      <c r="QSZ38" s="36"/>
      <c r="QTC38" s="36"/>
      <c r="QTD38" s="36"/>
      <c r="QTG38" s="36"/>
      <c r="QTH38" s="36"/>
      <c r="QTK38" s="36"/>
      <c r="QTL38" s="36"/>
      <c r="QTO38" s="36"/>
      <c r="QTP38" s="36"/>
      <c r="QTS38" s="36"/>
      <c r="QTT38" s="36"/>
      <c r="QTW38" s="36"/>
      <c r="QTX38" s="36"/>
      <c r="QUA38" s="36"/>
      <c r="QUB38" s="36"/>
      <c r="QUE38" s="36"/>
      <c r="QUF38" s="36"/>
      <c r="QUI38" s="36"/>
      <c r="QUJ38" s="36"/>
      <c r="QUM38" s="36"/>
      <c r="QUN38" s="36"/>
      <c r="QUQ38" s="36"/>
      <c r="QUR38" s="36"/>
      <c r="QUU38" s="36"/>
      <c r="QUV38" s="36"/>
      <c r="QUY38" s="36"/>
      <c r="QUZ38" s="36"/>
      <c r="QVC38" s="36"/>
      <c r="QVD38" s="36"/>
      <c r="QVG38" s="36"/>
      <c r="QVH38" s="36"/>
      <c r="QVK38" s="36"/>
      <c r="QVL38" s="36"/>
      <c r="QVO38" s="36"/>
      <c r="QVP38" s="36"/>
      <c r="QVS38" s="36"/>
      <c r="QVT38" s="36"/>
      <c r="QVW38" s="36"/>
      <c r="QVX38" s="36"/>
      <c r="QWA38" s="36"/>
      <c r="QWB38" s="36"/>
      <c r="QWE38" s="36"/>
      <c r="QWF38" s="36"/>
      <c r="QWI38" s="36"/>
      <c r="QWJ38" s="36"/>
      <c r="QWM38" s="36"/>
      <c r="QWN38" s="36"/>
      <c r="QWQ38" s="36"/>
      <c r="QWR38" s="36"/>
      <c r="QWU38" s="36"/>
      <c r="QWV38" s="36"/>
      <c r="QWY38" s="36"/>
      <c r="QWZ38" s="36"/>
      <c r="QXC38" s="36"/>
      <c r="QXD38" s="36"/>
      <c r="QXG38" s="36"/>
      <c r="QXH38" s="36"/>
      <c r="QXK38" s="36"/>
      <c r="QXL38" s="36"/>
      <c r="QXO38" s="36"/>
      <c r="QXP38" s="36"/>
      <c r="QXS38" s="36"/>
      <c r="QXT38" s="36"/>
      <c r="QXW38" s="36"/>
      <c r="QXX38" s="36"/>
      <c r="QYA38" s="36"/>
      <c r="QYB38" s="36"/>
      <c r="QYE38" s="36"/>
      <c r="QYF38" s="36"/>
      <c r="QYI38" s="36"/>
      <c r="QYJ38" s="36"/>
      <c r="QYM38" s="36"/>
      <c r="QYN38" s="36"/>
      <c r="QYQ38" s="36"/>
      <c r="QYR38" s="36"/>
      <c r="QYU38" s="36"/>
      <c r="QYV38" s="36"/>
      <c r="QYY38" s="36"/>
      <c r="QYZ38" s="36"/>
      <c r="QZC38" s="36"/>
      <c r="QZD38" s="36"/>
      <c r="QZG38" s="36"/>
      <c r="QZH38" s="36"/>
      <c r="QZK38" s="36"/>
      <c r="QZL38" s="36"/>
      <c r="QZO38" s="36"/>
      <c r="QZP38" s="36"/>
      <c r="QZS38" s="36"/>
      <c r="QZT38" s="36"/>
      <c r="QZW38" s="36"/>
      <c r="QZX38" s="36"/>
      <c r="RAA38" s="36"/>
      <c r="RAB38" s="36"/>
      <c r="RAE38" s="36"/>
      <c r="RAF38" s="36"/>
      <c r="RAI38" s="36"/>
      <c r="RAJ38" s="36"/>
      <c r="RAM38" s="36"/>
      <c r="RAN38" s="36"/>
      <c r="RAQ38" s="36"/>
      <c r="RAR38" s="36"/>
      <c r="RAU38" s="36"/>
      <c r="RAV38" s="36"/>
      <c r="RAY38" s="36"/>
      <c r="RAZ38" s="36"/>
      <c r="RBC38" s="36"/>
      <c r="RBD38" s="36"/>
      <c r="RBG38" s="36"/>
      <c r="RBH38" s="36"/>
      <c r="RBK38" s="36"/>
      <c r="RBL38" s="36"/>
      <c r="RBO38" s="36"/>
      <c r="RBP38" s="36"/>
      <c r="RBS38" s="36"/>
      <c r="RBT38" s="36"/>
      <c r="RBW38" s="36"/>
      <c r="RBX38" s="36"/>
      <c r="RCA38" s="36"/>
      <c r="RCB38" s="36"/>
      <c r="RCE38" s="36"/>
      <c r="RCF38" s="36"/>
      <c r="RCI38" s="36"/>
      <c r="RCJ38" s="36"/>
      <c r="RCM38" s="36"/>
      <c r="RCN38" s="36"/>
      <c r="RCQ38" s="36"/>
      <c r="RCR38" s="36"/>
      <c r="RCU38" s="36"/>
      <c r="RCV38" s="36"/>
      <c r="RCY38" s="36"/>
      <c r="RCZ38" s="36"/>
      <c r="RDC38" s="36"/>
      <c r="RDD38" s="36"/>
      <c r="RDG38" s="36"/>
      <c r="RDH38" s="36"/>
      <c r="RDK38" s="36"/>
      <c r="RDL38" s="36"/>
      <c r="RDO38" s="36"/>
      <c r="RDP38" s="36"/>
      <c r="RDS38" s="36"/>
      <c r="RDT38" s="36"/>
      <c r="RDW38" s="36"/>
      <c r="RDX38" s="36"/>
      <c r="REA38" s="36"/>
      <c r="REB38" s="36"/>
      <c r="REE38" s="36"/>
      <c r="REF38" s="36"/>
      <c r="REI38" s="36"/>
      <c r="REJ38" s="36"/>
      <c r="REM38" s="36"/>
      <c r="REN38" s="36"/>
      <c r="REQ38" s="36"/>
      <c r="RER38" s="36"/>
      <c r="REU38" s="36"/>
      <c r="REV38" s="36"/>
      <c r="REY38" s="36"/>
      <c r="REZ38" s="36"/>
      <c r="RFC38" s="36"/>
      <c r="RFD38" s="36"/>
      <c r="RFG38" s="36"/>
      <c r="RFH38" s="36"/>
      <c r="RFK38" s="36"/>
      <c r="RFL38" s="36"/>
      <c r="RFO38" s="36"/>
      <c r="RFP38" s="36"/>
      <c r="RFS38" s="36"/>
      <c r="RFT38" s="36"/>
      <c r="RFW38" s="36"/>
      <c r="RFX38" s="36"/>
      <c r="RGA38" s="36"/>
      <c r="RGB38" s="36"/>
      <c r="RGE38" s="36"/>
      <c r="RGF38" s="36"/>
      <c r="RGI38" s="36"/>
      <c r="RGJ38" s="36"/>
      <c r="RGM38" s="36"/>
      <c r="RGN38" s="36"/>
      <c r="RGQ38" s="36"/>
      <c r="RGR38" s="36"/>
      <c r="RGU38" s="36"/>
      <c r="RGV38" s="36"/>
      <c r="RGY38" s="36"/>
      <c r="RGZ38" s="36"/>
      <c r="RHC38" s="36"/>
      <c r="RHD38" s="36"/>
      <c r="RHG38" s="36"/>
      <c r="RHH38" s="36"/>
      <c r="RHK38" s="36"/>
      <c r="RHL38" s="36"/>
      <c r="RHO38" s="36"/>
      <c r="RHP38" s="36"/>
      <c r="RHS38" s="36"/>
      <c r="RHT38" s="36"/>
      <c r="RHW38" s="36"/>
      <c r="RHX38" s="36"/>
      <c r="RIA38" s="36"/>
      <c r="RIB38" s="36"/>
      <c r="RIE38" s="36"/>
      <c r="RIF38" s="36"/>
      <c r="RII38" s="36"/>
      <c r="RIJ38" s="36"/>
      <c r="RIM38" s="36"/>
      <c r="RIN38" s="36"/>
      <c r="RIQ38" s="36"/>
      <c r="RIR38" s="36"/>
      <c r="RIU38" s="36"/>
      <c r="RIV38" s="36"/>
      <c r="RIY38" s="36"/>
      <c r="RIZ38" s="36"/>
      <c r="RJC38" s="36"/>
      <c r="RJD38" s="36"/>
      <c r="RJG38" s="36"/>
      <c r="RJH38" s="36"/>
      <c r="RJK38" s="36"/>
      <c r="RJL38" s="36"/>
      <c r="RJO38" s="36"/>
      <c r="RJP38" s="36"/>
      <c r="RJS38" s="36"/>
      <c r="RJT38" s="36"/>
      <c r="RJW38" s="36"/>
      <c r="RJX38" s="36"/>
      <c r="RKA38" s="36"/>
      <c r="RKB38" s="36"/>
      <c r="RKE38" s="36"/>
      <c r="RKF38" s="36"/>
      <c r="RKI38" s="36"/>
      <c r="RKJ38" s="36"/>
      <c r="RKM38" s="36"/>
      <c r="RKN38" s="36"/>
      <c r="RKQ38" s="36"/>
      <c r="RKR38" s="36"/>
      <c r="RKU38" s="36"/>
      <c r="RKV38" s="36"/>
      <c r="RKY38" s="36"/>
      <c r="RKZ38" s="36"/>
      <c r="RLC38" s="36"/>
      <c r="RLD38" s="36"/>
      <c r="RLG38" s="36"/>
      <c r="RLH38" s="36"/>
      <c r="RLK38" s="36"/>
      <c r="RLL38" s="36"/>
      <c r="RLO38" s="36"/>
      <c r="RLP38" s="36"/>
      <c r="RLS38" s="36"/>
      <c r="RLT38" s="36"/>
      <c r="RLW38" s="36"/>
      <c r="RLX38" s="36"/>
      <c r="RMA38" s="36"/>
      <c r="RMB38" s="36"/>
      <c r="RME38" s="36"/>
      <c r="RMF38" s="36"/>
      <c r="RMI38" s="36"/>
      <c r="RMJ38" s="36"/>
      <c r="RMM38" s="36"/>
      <c r="RMN38" s="36"/>
      <c r="RMQ38" s="36"/>
      <c r="RMR38" s="36"/>
      <c r="RMU38" s="36"/>
      <c r="RMV38" s="36"/>
      <c r="RMY38" s="36"/>
      <c r="RMZ38" s="36"/>
      <c r="RNC38" s="36"/>
      <c r="RND38" s="36"/>
      <c r="RNG38" s="36"/>
      <c r="RNH38" s="36"/>
      <c r="RNK38" s="36"/>
      <c r="RNL38" s="36"/>
      <c r="RNO38" s="36"/>
      <c r="RNP38" s="36"/>
      <c r="RNS38" s="36"/>
      <c r="RNT38" s="36"/>
      <c r="RNW38" s="36"/>
      <c r="RNX38" s="36"/>
      <c r="ROA38" s="36"/>
      <c r="ROB38" s="36"/>
      <c r="ROE38" s="36"/>
      <c r="ROF38" s="36"/>
      <c r="ROI38" s="36"/>
      <c r="ROJ38" s="36"/>
      <c r="ROM38" s="36"/>
      <c r="RON38" s="36"/>
      <c r="ROQ38" s="36"/>
      <c r="ROR38" s="36"/>
      <c r="ROU38" s="36"/>
      <c r="ROV38" s="36"/>
      <c r="ROY38" s="36"/>
      <c r="ROZ38" s="36"/>
      <c r="RPC38" s="36"/>
      <c r="RPD38" s="36"/>
      <c r="RPG38" s="36"/>
      <c r="RPH38" s="36"/>
      <c r="RPK38" s="36"/>
      <c r="RPL38" s="36"/>
      <c r="RPO38" s="36"/>
      <c r="RPP38" s="36"/>
      <c r="RPS38" s="36"/>
      <c r="RPT38" s="36"/>
      <c r="RPW38" s="36"/>
      <c r="RPX38" s="36"/>
      <c r="RQA38" s="36"/>
      <c r="RQB38" s="36"/>
      <c r="RQE38" s="36"/>
      <c r="RQF38" s="36"/>
      <c r="RQI38" s="36"/>
      <c r="RQJ38" s="36"/>
      <c r="RQM38" s="36"/>
      <c r="RQN38" s="36"/>
      <c r="RQQ38" s="36"/>
      <c r="RQR38" s="36"/>
      <c r="RQU38" s="36"/>
      <c r="RQV38" s="36"/>
      <c r="RQY38" s="36"/>
      <c r="RQZ38" s="36"/>
      <c r="RRC38" s="36"/>
      <c r="RRD38" s="36"/>
      <c r="RRG38" s="36"/>
      <c r="RRH38" s="36"/>
      <c r="RRK38" s="36"/>
      <c r="RRL38" s="36"/>
      <c r="RRO38" s="36"/>
      <c r="RRP38" s="36"/>
      <c r="RRS38" s="36"/>
      <c r="RRT38" s="36"/>
      <c r="RRW38" s="36"/>
      <c r="RRX38" s="36"/>
      <c r="RSA38" s="36"/>
      <c r="RSB38" s="36"/>
      <c r="RSE38" s="36"/>
      <c r="RSF38" s="36"/>
      <c r="RSI38" s="36"/>
      <c r="RSJ38" s="36"/>
      <c r="RSM38" s="36"/>
      <c r="RSN38" s="36"/>
      <c r="RSQ38" s="36"/>
      <c r="RSR38" s="36"/>
      <c r="RSU38" s="36"/>
      <c r="RSV38" s="36"/>
      <c r="RSY38" s="36"/>
      <c r="RSZ38" s="36"/>
      <c r="RTC38" s="36"/>
      <c r="RTD38" s="36"/>
      <c r="RTG38" s="36"/>
      <c r="RTH38" s="36"/>
      <c r="RTK38" s="36"/>
      <c r="RTL38" s="36"/>
      <c r="RTO38" s="36"/>
      <c r="RTP38" s="36"/>
      <c r="RTS38" s="36"/>
      <c r="RTT38" s="36"/>
      <c r="RTW38" s="36"/>
      <c r="RTX38" s="36"/>
      <c r="RUA38" s="36"/>
      <c r="RUB38" s="36"/>
      <c r="RUE38" s="36"/>
      <c r="RUF38" s="36"/>
      <c r="RUI38" s="36"/>
      <c r="RUJ38" s="36"/>
      <c r="RUM38" s="36"/>
      <c r="RUN38" s="36"/>
      <c r="RUQ38" s="36"/>
      <c r="RUR38" s="36"/>
      <c r="RUU38" s="36"/>
      <c r="RUV38" s="36"/>
      <c r="RUY38" s="36"/>
      <c r="RUZ38" s="36"/>
      <c r="RVC38" s="36"/>
      <c r="RVD38" s="36"/>
      <c r="RVG38" s="36"/>
      <c r="RVH38" s="36"/>
      <c r="RVK38" s="36"/>
      <c r="RVL38" s="36"/>
      <c r="RVO38" s="36"/>
      <c r="RVP38" s="36"/>
      <c r="RVS38" s="36"/>
      <c r="RVT38" s="36"/>
      <c r="RVW38" s="36"/>
      <c r="RVX38" s="36"/>
      <c r="RWA38" s="36"/>
      <c r="RWB38" s="36"/>
      <c r="RWE38" s="36"/>
      <c r="RWF38" s="36"/>
      <c r="RWI38" s="36"/>
      <c r="RWJ38" s="36"/>
      <c r="RWM38" s="36"/>
      <c r="RWN38" s="36"/>
      <c r="RWQ38" s="36"/>
      <c r="RWR38" s="36"/>
      <c r="RWU38" s="36"/>
      <c r="RWV38" s="36"/>
      <c r="RWY38" s="36"/>
      <c r="RWZ38" s="36"/>
      <c r="RXC38" s="36"/>
      <c r="RXD38" s="36"/>
      <c r="RXG38" s="36"/>
      <c r="RXH38" s="36"/>
      <c r="RXK38" s="36"/>
      <c r="RXL38" s="36"/>
      <c r="RXO38" s="36"/>
      <c r="RXP38" s="36"/>
      <c r="RXS38" s="36"/>
      <c r="RXT38" s="36"/>
      <c r="RXW38" s="36"/>
      <c r="RXX38" s="36"/>
      <c r="RYA38" s="36"/>
      <c r="RYB38" s="36"/>
      <c r="RYE38" s="36"/>
      <c r="RYF38" s="36"/>
      <c r="RYI38" s="36"/>
      <c r="RYJ38" s="36"/>
      <c r="RYM38" s="36"/>
      <c r="RYN38" s="36"/>
      <c r="RYQ38" s="36"/>
      <c r="RYR38" s="36"/>
      <c r="RYU38" s="36"/>
      <c r="RYV38" s="36"/>
      <c r="RYY38" s="36"/>
      <c r="RYZ38" s="36"/>
      <c r="RZC38" s="36"/>
      <c r="RZD38" s="36"/>
      <c r="RZG38" s="36"/>
      <c r="RZH38" s="36"/>
      <c r="RZK38" s="36"/>
      <c r="RZL38" s="36"/>
      <c r="RZO38" s="36"/>
      <c r="RZP38" s="36"/>
      <c r="RZS38" s="36"/>
      <c r="RZT38" s="36"/>
      <c r="RZW38" s="36"/>
      <c r="RZX38" s="36"/>
      <c r="SAA38" s="36"/>
      <c r="SAB38" s="36"/>
      <c r="SAE38" s="36"/>
      <c r="SAF38" s="36"/>
      <c r="SAI38" s="36"/>
      <c r="SAJ38" s="36"/>
      <c r="SAM38" s="36"/>
      <c r="SAN38" s="36"/>
      <c r="SAQ38" s="36"/>
      <c r="SAR38" s="36"/>
      <c r="SAU38" s="36"/>
      <c r="SAV38" s="36"/>
      <c r="SAY38" s="36"/>
      <c r="SAZ38" s="36"/>
      <c r="SBC38" s="36"/>
      <c r="SBD38" s="36"/>
      <c r="SBG38" s="36"/>
      <c r="SBH38" s="36"/>
      <c r="SBK38" s="36"/>
      <c r="SBL38" s="36"/>
      <c r="SBO38" s="36"/>
      <c r="SBP38" s="36"/>
      <c r="SBS38" s="36"/>
      <c r="SBT38" s="36"/>
      <c r="SBW38" s="36"/>
      <c r="SBX38" s="36"/>
      <c r="SCA38" s="36"/>
      <c r="SCB38" s="36"/>
      <c r="SCE38" s="36"/>
      <c r="SCF38" s="36"/>
      <c r="SCI38" s="36"/>
      <c r="SCJ38" s="36"/>
      <c r="SCM38" s="36"/>
      <c r="SCN38" s="36"/>
      <c r="SCQ38" s="36"/>
      <c r="SCR38" s="36"/>
      <c r="SCU38" s="36"/>
      <c r="SCV38" s="36"/>
      <c r="SCY38" s="36"/>
      <c r="SCZ38" s="36"/>
      <c r="SDC38" s="36"/>
      <c r="SDD38" s="36"/>
      <c r="SDG38" s="36"/>
      <c r="SDH38" s="36"/>
      <c r="SDK38" s="36"/>
      <c r="SDL38" s="36"/>
      <c r="SDO38" s="36"/>
      <c r="SDP38" s="36"/>
      <c r="SDS38" s="36"/>
      <c r="SDT38" s="36"/>
      <c r="SDW38" s="36"/>
      <c r="SDX38" s="36"/>
      <c r="SEA38" s="36"/>
      <c r="SEB38" s="36"/>
      <c r="SEE38" s="36"/>
      <c r="SEF38" s="36"/>
      <c r="SEI38" s="36"/>
      <c r="SEJ38" s="36"/>
      <c r="SEM38" s="36"/>
      <c r="SEN38" s="36"/>
      <c r="SEQ38" s="36"/>
      <c r="SER38" s="36"/>
      <c r="SEU38" s="36"/>
      <c r="SEV38" s="36"/>
      <c r="SEY38" s="36"/>
      <c r="SEZ38" s="36"/>
      <c r="SFC38" s="36"/>
      <c r="SFD38" s="36"/>
      <c r="SFG38" s="36"/>
      <c r="SFH38" s="36"/>
      <c r="SFK38" s="36"/>
      <c r="SFL38" s="36"/>
      <c r="SFO38" s="36"/>
      <c r="SFP38" s="36"/>
      <c r="SFS38" s="36"/>
      <c r="SFT38" s="36"/>
      <c r="SFW38" s="36"/>
      <c r="SFX38" s="36"/>
      <c r="SGA38" s="36"/>
      <c r="SGB38" s="36"/>
      <c r="SGE38" s="36"/>
      <c r="SGF38" s="36"/>
      <c r="SGI38" s="36"/>
      <c r="SGJ38" s="36"/>
      <c r="SGM38" s="36"/>
      <c r="SGN38" s="36"/>
      <c r="SGQ38" s="36"/>
      <c r="SGR38" s="36"/>
      <c r="SGU38" s="36"/>
      <c r="SGV38" s="36"/>
      <c r="SGY38" s="36"/>
      <c r="SGZ38" s="36"/>
      <c r="SHC38" s="36"/>
      <c r="SHD38" s="36"/>
      <c r="SHG38" s="36"/>
      <c r="SHH38" s="36"/>
      <c r="SHK38" s="36"/>
      <c r="SHL38" s="36"/>
      <c r="SHO38" s="36"/>
      <c r="SHP38" s="36"/>
      <c r="SHS38" s="36"/>
      <c r="SHT38" s="36"/>
      <c r="SHW38" s="36"/>
      <c r="SHX38" s="36"/>
      <c r="SIA38" s="36"/>
      <c r="SIB38" s="36"/>
      <c r="SIE38" s="36"/>
      <c r="SIF38" s="36"/>
      <c r="SII38" s="36"/>
      <c r="SIJ38" s="36"/>
      <c r="SIM38" s="36"/>
      <c r="SIN38" s="36"/>
      <c r="SIQ38" s="36"/>
      <c r="SIR38" s="36"/>
      <c r="SIU38" s="36"/>
      <c r="SIV38" s="36"/>
      <c r="SIY38" s="36"/>
      <c r="SIZ38" s="36"/>
      <c r="SJC38" s="36"/>
      <c r="SJD38" s="36"/>
      <c r="SJG38" s="36"/>
      <c r="SJH38" s="36"/>
      <c r="SJK38" s="36"/>
      <c r="SJL38" s="36"/>
      <c r="SJO38" s="36"/>
      <c r="SJP38" s="36"/>
      <c r="SJS38" s="36"/>
      <c r="SJT38" s="36"/>
      <c r="SJW38" s="36"/>
      <c r="SJX38" s="36"/>
      <c r="SKA38" s="36"/>
      <c r="SKB38" s="36"/>
      <c r="SKE38" s="36"/>
      <c r="SKF38" s="36"/>
      <c r="SKI38" s="36"/>
      <c r="SKJ38" s="36"/>
      <c r="SKM38" s="36"/>
      <c r="SKN38" s="36"/>
      <c r="SKQ38" s="36"/>
      <c r="SKR38" s="36"/>
      <c r="SKU38" s="36"/>
      <c r="SKV38" s="36"/>
      <c r="SKY38" s="36"/>
      <c r="SKZ38" s="36"/>
      <c r="SLC38" s="36"/>
      <c r="SLD38" s="36"/>
      <c r="SLG38" s="36"/>
      <c r="SLH38" s="36"/>
      <c r="SLK38" s="36"/>
      <c r="SLL38" s="36"/>
      <c r="SLO38" s="36"/>
      <c r="SLP38" s="36"/>
      <c r="SLS38" s="36"/>
      <c r="SLT38" s="36"/>
      <c r="SLW38" s="36"/>
      <c r="SLX38" s="36"/>
      <c r="SMA38" s="36"/>
      <c r="SMB38" s="36"/>
      <c r="SME38" s="36"/>
      <c r="SMF38" s="36"/>
      <c r="SMI38" s="36"/>
      <c r="SMJ38" s="36"/>
      <c r="SMM38" s="36"/>
      <c r="SMN38" s="36"/>
      <c r="SMQ38" s="36"/>
      <c r="SMR38" s="36"/>
      <c r="SMU38" s="36"/>
      <c r="SMV38" s="36"/>
      <c r="SMY38" s="36"/>
      <c r="SMZ38" s="36"/>
      <c r="SNC38" s="36"/>
      <c r="SND38" s="36"/>
      <c r="SNG38" s="36"/>
      <c r="SNH38" s="36"/>
      <c r="SNK38" s="36"/>
      <c r="SNL38" s="36"/>
      <c r="SNO38" s="36"/>
      <c r="SNP38" s="36"/>
      <c r="SNS38" s="36"/>
      <c r="SNT38" s="36"/>
      <c r="SNW38" s="36"/>
      <c r="SNX38" s="36"/>
      <c r="SOA38" s="36"/>
      <c r="SOB38" s="36"/>
      <c r="SOE38" s="36"/>
      <c r="SOF38" s="36"/>
      <c r="SOI38" s="36"/>
      <c r="SOJ38" s="36"/>
      <c r="SOM38" s="36"/>
      <c r="SON38" s="36"/>
      <c r="SOQ38" s="36"/>
      <c r="SOR38" s="36"/>
      <c r="SOU38" s="36"/>
      <c r="SOV38" s="36"/>
      <c r="SOY38" s="36"/>
      <c r="SOZ38" s="36"/>
      <c r="SPC38" s="36"/>
      <c r="SPD38" s="36"/>
      <c r="SPG38" s="36"/>
      <c r="SPH38" s="36"/>
      <c r="SPK38" s="36"/>
      <c r="SPL38" s="36"/>
      <c r="SPO38" s="36"/>
      <c r="SPP38" s="36"/>
      <c r="SPS38" s="36"/>
      <c r="SPT38" s="36"/>
      <c r="SPW38" s="36"/>
      <c r="SPX38" s="36"/>
      <c r="SQA38" s="36"/>
      <c r="SQB38" s="36"/>
      <c r="SQE38" s="36"/>
      <c r="SQF38" s="36"/>
      <c r="SQI38" s="36"/>
      <c r="SQJ38" s="36"/>
      <c r="SQM38" s="36"/>
      <c r="SQN38" s="36"/>
      <c r="SQQ38" s="36"/>
      <c r="SQR38" s="36"/>
      <c r="SQU38" s="36"/>
      <c r="SQV38" s="36"/>
      <c r="SQY38" s="36"/>
      <c r="SQZ38" s="36"/>
      <c r="SRC38" s="36"/>
      <c r="SRD38" s="36"/>
      <c r="SRG38" s="36"/>
      <c r="SRH38" s="36"/>
      <c r="SRK38" s="36"/>
      <c r="SRL38" s="36"/>
      <c r="SRO38" s="36"/>
      <c r="SRP38" s="36"/>
      <c r="SRS38" s="36"/>
      <c r="SRT38" s="36"/>
      <c r="SRW38" s="36"/>
      <c r="SRX38" s="36"/>
      <c r="SSA38" s="36"/>
      <c r="SSB38" s="36"/>
      <c r="SSE38" s="36"/>
      <c r="SSF38" s="36"/>
      <c r="SSI38" s="36"/>
      <c r="SSJ38" s="36"/>
      <c r="SSM38" s="36"/>
      <c r="SSN38" s="36"/>
      <c r="SSQ38" s="36"/>
      <c r="SSR38" s="36"/>
      <c r="SSU38" s="36"/>
      <c r="SSV38" s="36"/>
      <c r="SSY38" s="36"/>
      <c r="SSZ38" s="36"/>
      <c r="STC38" s="36"/>
      <c r="STD38" s="36"/>
      <c r="STG38" s="36"/>
      <c r="STH38" s="36"/>
      <c r="STK38" s="36"/>
      <c r="STL38" s="36"/>
      <c r="STO38" s="36"/>
      <c r="STP38" s="36"/>
      <c r="STS38" s="36"/>
      <c r="STT38" s="36"/>
      <c r="STW38" s="36"/>
      <c r="STX38" s="36"/>
      <c r="SUA38" s="36"/>
      <c r="SUB38" s="36"/>
      <c r="SUE38" s="36"/>
      <c r="SUF38" s="36"/>
      <c r="SUI38" s="36"/>
      <c r="SUJ38" s="36"/>
      <c r="SUM38" s="36"/>
      <c r="SUN38" s="36"/>
      <c r="SUQ38" s="36"/>
      <c r="SUR38" s="36"/>
      <c r="SUU38" s="36"/>
      <c r="SUV38" s="36"/>
      <c r="SUY38" s="36"/>
      <c r="SUZ38" s="36"/>
      <c r="SVC38" s="36"/>
      <c r="SVD38" s="36"/>
      <c r="SVG38" s="36"/>
      <c r="SVH38" s="36"/>
      <c r="SVK38" s="36"/>
      <c r="SVL38" s="36"/>
      <c r="SVO38" s="36"/>
      <c r="SVP38" s="36"/>
      <c r="SVS38" s="36"/>
      <c r="SVT38" s="36"/>
      <c r="SVW38" s="36"/>
      <c r="SVX38" s="36"/>
      <c r="SWA38" s="36"/>
      <c r="SWB38" s="36"/>
      <c r="SWE38" s="36"/>
      <c r="SWF38" s="36"/>
      <c r="SWI38" s="36"/>
      <c r="SWJ38" s="36"/>
      <c r="SWM38" s="36"/>
      <c r="SWN38" s="36"/>
      <c r="SWQ38" s="36"/>
      <c r="SWR38" s="36"/>
      <c r="SWU38" s="36"/>
      <c r="SWV38" s="36"/>
      <c r="SWY38" s="36"/>
      <c r="SWZ38" s="36"/>
      <c r="SXC38" s="36"/>
      <c r="SXD38" s="36"/>
      <c r="SXG38" s="36"/>
      <c r="SXH38" s="36"/>
      <c r="SXK38" s="36"/>
      <c r="SXL38" s="36"/>
      <c r="SXO38" s="36"/>
      <c r="SXP38" s="36"/>
      <c r="SXS38" s="36"/>
      <c r="SXT38" s="36"/>
      <c r="SXW38" s="36"/>
      <c r="SXX38" s="36"/>
      <c r="SYA38" s="36"/>
      <c r="SYB38" s="36"/>
      <c r="SYE38" s="36"/>
      <c r="SYF38" s="36"/>
      <c r="SYI38" s="36"/>
      <c r="SYJ38" s="36"/>
      <c r="SYM38" s="36"/>
      <c r="SYN38" s="36"/>
      <c r="SYQ38" s="36"/>
      <c r="SYR38" s="36"/>
      <c r="SYU38" s="36"/>
      <c r="SYV38" s="36"/>
      <c r="SYY38" s="36"/>
      <c r="SYZ38" s="36"/>
      <c r="SZC38" s="36"/>
      <c r="SZD38" s="36"/>
      <c r="SZG38" s="36"/>
      <c r="SZH38" s="36"/>
      <c r="SZK38" s="36"/>
      <c r="SZL38" s="36"/>
      <c r="SZO38" s="36"/>
      <c r="SZP38" s="36"/>
      <c r="SZS38" s="36"/>
      <c r="SZT38" s="36"/>
      <c r="SZW38" s="36"/>
      <c r="SZX38" s="36"/>
      <c r="TAA38" s="36"/>
      <c r="TAB38" s="36"/>
      <c r="TAE38" s="36"/>
      <c r="TAF38" s="36"/>
      <c r="TAI38" s="36"/>
      <c r="TAJ38" s="36"/>
      <c r="TAM38" s="36"/>
      <c r="TAN38" s="36"/>
      <c r="TAQ38" s="36"/>
      <c r="TAR38" s="36"/>
      <c r="TAU38" s="36"/>
      <c r="TAV38" s="36"/>
      <c r="TAY38" s="36"/>
      <c r="TAZ38" s="36"/>
      <c r="TBC38" s="36"/>
      <c r="TBD38" s="36"/>
      <c r="TBG38" s="36"/>
      <c r="TBH38" s="36"/>
      <c r="TBK38" s="36"/>
      <c r="TBL38" s="36"/>
      <c r="TBO38" s="36"/>
      <c r="TBP38" s="36"/>
      <c r="TBS38" s="36"/>
      <c r="TBT38" s="36"/>
      <c r="TBW38" s="36"/>
      <c r="TBX38" s="36"/>
      <c r="TCA38" s="36"/>
      <c r="TCB38" s="36"/>
      <c r="TCE38" s="36"/>
      <c r="TCF38" s="36"/>
      <c r="TCI38" s="36"/>
      <c r="TCJ38" s="36"/>
      <c r="TCM38" s="36"/>
      <c r="TCN38" s="36"/>
      <c r="TCQ38" s="36"/>
      <c r="TCR38" s="36"/>
      <c r="TCU38" s="36"/>
      <c r="TCV38" s="36"/>
      <c r="TCY38" s="36"/>
      <c r="TCZ38" s="36"/>
      <c r="TDC38" s="36"/>
      <c r="TDD38" s="36"/>
      <c r="TDG38" s="36"/>
      <c r="TDH38" s="36"/>
      <c r="TDK38" s="36"/>
      <c r="TDL38" s="36"/>
      <c r="TDO38" s="36"/>
      <c r="TDP38" s="36"/>
      <c r="TDS38" s="36"/>
      <c r="TDT38" s="36"/>
      <c r="TDW38" s="36"/>
      <c r="TDX38" s="36"/>
      <c r="TEA38" s="36"/>
      <c r="TEB38" s="36"/>
      <c r="TEE38" s="36"/>
      <c r="TEF38" s="36"/>
      <c r="TEI38" s="36"/>
      <c r="TEJ38" s="36"/>
      <c r="TEM38" s="36"/>
      <c r="TEN38" s="36"/>
      <c r="TEQ38" s="36"/>
      <c r="TER38" s="36"/>
      <c r="TEU38" s="36"/>
      <c r="TEV38" s="36"/>
      <c r="TEY38" s="36"/>
      <c r="TEZ38" s="36"/>
      <c r="TFC38" s="36"/>
      <c r="TFD38" s="36"/>
      <c r="TFG38" s="36"/>
      <c r="TFH38" s="36"/>
      <c r="TFK38" s="36"/>
      <c r="TFL38" s="36"/>
      <c r="TFO38" s="36"/>
      <c r="TFP38" s="36"/>
      <c r="TFS38" s="36"/>
      <c r="TFT38" s="36"/>
      <c r="TFW38" s="36"/>
      <c r="TFX38" s="36"/>
      <c r="TGA38" s="36"/>
      <c r="TGB38" s="36"/>
      <c r="TGE38" s="36"/>
      <c r="TGF38" s="36"/>
      <c r="TGI38" s="36"/>
      <c r="TGJ38" s="36"/>
      <c r="TGM38" s="36"/>
      <c r="TGN38" s="36"/>
      <c r="TGQ38" s="36"/>
      <c r="TGR38" s="36"/>
      <c r="TGU38" s="36"/>
      <c r="TGV38" s="36"/>
      <c r="TGY38" s="36"/>
      <c r="TGZ38" s="36"/>
      <c r="THC38" s="36"/>
      <c r="THD38" s="36"/>
      <c r="THG38" s="36"/>
      <c r="THH38" s="36"/>
      <c r="THK38" s="36"/>
      <c r="THL38" s="36"/>
      <c r="THO38" s="36"/>
      <c r="THP38" s="36"/>
      <c r="THS38" s="36"/>
      <c r="THT38" s="36"/>
      <c r="THW38" s="36"/>
      <c r="THX38" s="36"/>
      <c r="TIA38" s="36"/>
      <c r="TIB38" s="36"/>
      <c r="TIE38" s="36"/>
      <c r="TIF38" s="36"/>
      <c r="TII38" s="36"/>
      <c r="TIJ38" s="36"/>
      <c r="TIM38" s="36"/>
      <c r="TIN38" s="36"/>
      <c r="TIQ38" s="36"/>
      <c r="TIR38" s="36"/>
      <c r="TIU38" s="36"/>
      <c r="TIV38" s="36"/>
      <c r="TIY38" s="36"/>
      <c r="TIZ38" s="36"/>
      <c r="TJC38" s="36"/>
      <c r="TJD38" s="36"/>
      <c r="TJG38" s="36"/>
      <c r="TJH38" s="36"/>
      <c r="TJK38" s="36"/>
      <c r="TJL38" s="36"/>
      <c r="TJO38" s="36"/>
      <c r="TJP38" s="36"/>
      <c r="TJS38" s="36"/>
      <c r="TJT38" s="36"/>
      <c r="TJW38" s="36"/>
      <c r="TJX38" s="36"/>
      <c r="TKA38" s="36"/>
      <c r="TKB38" s="36"/>
      <c r="TKE38" s="36"/>
      <c r="TKF38" s="36"/>
      <c r="TKI38" s="36"/>
      <c r="TKJ38" s="36"/>
      <c r="TKM38" s="36"/>
      <c r="TKN38" s="36"/>
      <c r="TKQ38" s="36"/>
      <c r="TKR38" s="36"/>
      <c r="TKU38" s="36"/>
      <c r="TKV38" s="36"/>
      <c r="TKY38" s="36"/>
      <c r="TKZ38" s="36"/>
      <c r="TLC38" s="36"/>
      <c r="TLD38" s="36"/>
      <c r="TLG38" s="36"/>
      <c r="TLH38" s="36"/>
      <c r="TLK38" s="36"/>
      <c r="TLL38" s="36"/>
      <c r="TLO38" s="36"/>
      <c r="TLP38" s="36"/>
      <c r="TLS38" s="36"/>
      <c r="TLT38" s="36"/>
      <c r="TLW38" s="36"/>
      <c r="TLX38" s="36"/>
      <c r="TMA38" s="36"/>
      <c r="TMB38" s="36"/>
      <c r="TME38" s="36"/>
      <c r="TMF38" s="36"/>
      <c r="TMI38" s="36"/>
      <c r="TMJ38" s="36"/>
      <c r="TMM38" s="36"/>
      <c r="TMN38" s="36"/>
      <c r="TMQ38" s="36"/>
      <c r="TMR38" s="36"/>
      <c r="TMU38" s="36"/>
      <c r="TMV38" s="36"/>
      <c r="TMY38" s="36"/>
      <c r="TMZ38" s="36"/>
      <c r="TNC38" s="36"/>
      <c r="TND38" s="36"/>
      <c r="TNG38" s="36"/>
      <c r="TNH38" s="36"/>
      <c r="TNK38" s="36"/>
      <c r="TNL38" s="36"/>
      <c r="TNO38" s="36"/>
      <c r="TNP38" s="36"/>
      <c r="TNS38" s="36"/>
      <c r="TNT38" s="36"/>
      <c r="TNW38" s="36"/>
      <c r="TNX38" s="36"/>
      <c r="TOA38" s="36"/>
      <c r="TOB38" s="36"/>
      <c r="TOE38" s="36"/>
      <c r="TOF38" s="36"/>
      <c r="TOI38" s="36"/>
      <c r="TOJ38" s="36"/>
      <c r="TOM38" s="36"/>
      <c r="TON38" s="36"/>
      <c r="TOQ38" s="36"/>
      <c r="TOR38" s="36"/>
      <c r="TOU38" s="36"/>
      <c r="TOV38" s="36"/>
      <c r="TOY38" s="36"/>
      <c r="TOZ38" s="36"/>
      <c r="TPC38" s="36"/>
      <c r="TPD38" s="36"/>
      <c r="TPG38" s="36"/>
      <c r="TPH38" s="36"/>
      <c r="TPK38" s="36"/>
      <c r="TPL38" s="36"/>
      <c r="TPO38" s="36"/>
      <c r="TPP38" s="36"/>
      <c r="TPS38" s="36"/>
      <c r="TPT38" s="36"/>
      <c r="TPW38" s="36"/>
      <c r="TPX38" s="36"/>
      <c r="TQA38" s="36"/>
      <c r="TQB38" s="36"/>
      <c r="TQE38" s="36"/>
      <c r="TQF38" s="36"/>
      <c r="TQI38" s="36"/>
      <c r="TQJ38" s="36"/>
      <c r="TQM38" s="36"/>
      <c r="TQN38" s="36"/>
      <c r="TQQ38" s="36"/>
      <c r="TQR38" s="36"/>
      <c r="TQU38" s="36"/>
      <c r="TQV38" s="36"/>
      <c r="TQY38" s="36"/>
      <c r="TQZ38" s="36"/>
      <c r="TRC38" s="36"/>
      <c r="TRD38" s="36"/>
      <c r="TRG38" s="36"/>
      <c r="TRH38" s="36"/>
      <c r="TRK38" s="36"/>
      <c r="TRL38" s="36"/>
      <c r="TRO38" s="36"/>
      <c r="TRP38" s="36"/>
      <c r="TRS38" s="36"/>
      <c r="TRT38" s="36"/>
      <c r="TRW38" s="36"/>
      <c r="TRX38" s="36"/>
      <c r="TSA38" s="36"/>
      <c r="TSB38" s="36"/>
      <c r="TSE38" s="36"/>
      <c r="TSF38" s="36"/>
      <c r="TSI38" s="36"/>
      <c r="TSJ38" s="36"/>
      <c r="TSM38" s="36"/>
      <c r="TSN38" s="36"/>
      <c r="TSQ38" s="36"/>
      <c r="TSR38" s="36"/>
      <c r="TSU38" s="36"/>
      <c r="TSV38" s="36"/>
      <c r="TSY38" s="36"/>
      <c r="TSZ38" s="36"/>
      <c r="TTC38" s="36"/>
      <c r="TTD38" s="36"/>
      <c r="TTG38" s="36"/>
      <c r="TTH38" s="36"/>
      <c r="TTK38" s="36"/>
      <c r="TTL38" s="36"/>
      <c r="TTO38" s="36"/>
      <c r="TTP38" s="36"/>
      <c r="TTS38" s="36"/>
      <c r="TTT38" s="36"/>
      <c r="TTW38" s="36"/>
      <c r="TTX38" s="36"/>
      <c r="TUA38" s="36"/>
      <c r="TUB38" s="36"/>
      <c r="TUE38" s="36"/>
      <c r="TUF38" s="36"/>
      <c r="TUI38" s="36"/>
      <c r="TUJ38" s="36"/>
      <c r="TUM38" s="36"/>
      <c r="TUN38" s="36"/>
      <c r="TUQ38" s="36"/>
      <c r="TUR38" s="36"/>
      <c r="TUU38" s="36"/>
      <c r="TUV38" s="36"/>
      <c r="TUY38" s="36"/>
      <c r="TUZ38" s="36"/>
      <c r="TVC38" s="36"/>
      <c r="TVD38" s="36"/>
      <c r="TVG38" s="36"/>
      <c r="TVH38" s="36"/>
      <c r="TVK38" s="36"/>
      <c r="TVL38" s="36"/>
      <c r="TVO38" s="36"/>
      <c r="TVP38" s="36"/>
      <c r="TVS38" s="36"/>
      <c r="TVT38" s="36"/>
      <c r="TVW38" s="36"/>
      <c r="TVX38" s="36"/>
      <c r="TWA38" s="36"/>
      <c r="TWB38" s="36"/>
      <c r="TWE38" s="36"/>
      <c r="TWF38" s="36"/>
      <c r="TWI38" s="36"/>
      <c r="TWJ38" s="36"/>
      <c r="TWM38" s="36"/>
      <c r="TWN38" s="36"/>
      <c r="TWQ38" s="36"/>
      <c r="TWR38" s="36"/>
      <c r="TWU38" s="36"/>
      <c r="TWV38" s="36"/>
      <c r="TWY38" s="36"/>
      <c r="TWZ38" s="36"/>
      <c r="TXC38" s="36"/>
      <c r="TXD38" s="36"/>
      <c r="TXG38" s="36"/>
      <c r="TXH38" s="36"/>
      <c r="TXK38" s="36"/>
      <c r="TXL38" s="36"/>
      <c r="TXO38" s="36"/>
      <c r="TXP38" s="36"/>
      <c r="TXS38" s="36"/>
      <c r="TXT38" s="36"/>
      <c r="TXW38" s="36"/>
      <c r="TXX38" s="36"/>
      <c r="TYA38" s="36"/>
      <c r="TYB38" s="36"/>
      <c r="TYE38" s="36"/>
      <c r="TYF38" s="36"/>
      <c r="TYI38" s="36"/>
      <c r="TYJ38" s="36"/>
      <c r="TYM38" s="36"/>
      <c r="TYN38" s="36"/>
      <c r="TYQ38" s="36"/>
      <c r="TYR38" s="36"/>
      <c r="TYU38" s="36"/>
      <c r="TYV38" s="36"/>
      <c r="TYY38" s="36"/>
      <c r="TYZ38" s="36"/>
      <c r="TZC38" s="36"/>
      <c r="TZD38" s="36"/>
      <c r="TZG38" s="36"/>
      <c r="TZH38" s="36"/>
      <c r="TZK38" s="36"/>
      <c r="TZL38" s="36"/>
      <c r="TZO38" s="36"/>
      <c r="TZP38" s="36"/>
      <c r="TZS38" s="36"/>
      <c r="TZT38" s="36"/>
      <c r="TZW38" s="36"/>
      <c r="TZX38" s="36"/>
      <c r="UAA38" s="36"/>
      <c r="UAB38" s="36"/>
      <c r="UAE38" s="36"/>
      <c r="UAF38" s="36"/>
      <c r="UAI38" s="36"/>
      <c r="UAJ38" s="36"/>
      <c r="UAM38" s="36"/>
      <c r="UAN38" s="36"/>
      <c r="UAQ38" s="36"/>
      <c r="UAR38" s="36"/>
      <c r="UAU38" s="36"/>
      <c r="UAV38" s="36"/>
      <c r="UAY38" s="36"/>
      <c r="UAZ38" s="36"/>
      <c r="UBC38" s="36"/>
      <c r="UBD38" s="36"/>
      <c r="UBG38" s="36"/>
      <c r="UBH38" s="36"/>
      <c r="UBK38" s="36"/>
      <c r="UBL38" s="36"/>
      <c r="UBO38" s="36"/>
      <c r="UBP38" s="36"/>
      <c r="UBS38" s="36"/>
      <c r="UBT38" s="36"/>
      <c r="UBW38" s="36"/>
      <c r="UBX38" s="36"/>
      <c r="UCA38" s="36"/>
      <c r="UCB38" s="36"/>
      <c r="UCE38" s="36"/>
      <c r="UCF38" s="36"/>
      <c r="UCI38" s="36"/>
      <c r="UCJ38" s="36"/>
      <c r="UCM38" s="36"/>
      <c r="UCN38" s="36"/>
      <c r="UCQ38" s="36"/>
      <c r="UCR38" s="36"/>
      <c r="UCU38" s="36"/>
      <c r="UCV38" s="36"/>
      <c r="UCY38" s="36"/>
      <c r="UCZ38" s="36"/>
      <c r="UDC38" s="36"/>
      <c r="UDD38" s="36"/>
      <c r="UDG38" s="36"/>
      <c r="UDH38" s="36"/>
      <c r="UDK38" s="36"/>
      <c r="UDL38" s="36"/>
      <c r="UDO38" s="36"/>
      <c r="UDP38" s="36"/>
      <c r="UDS38" s="36"/>
      <c r="UDT38" s="36"/>
      <c r="UDW38" s="36"/>
      <c r="UDX38" s="36"/>
      <c r="UEA38" s="36"/>
      <c r="UEB38" s="36"/>
      <c r="UEE38" s="36"/>
      <c r="UEF38" s="36"/>
      <c r="UEI38" s="36"/>
      <c r="UEJ38" s="36"/>
      <c r="UEM38" s="36"/>
      <c r="UEN38" s="36"/>
      <c r="UEQ38" s="36"/>
      <c r="UER38" s="36"/>
      <c r="UEU38" s="36"/>
      <c r="UEV38" s="36"/>
      <c r="UEY38" s="36"/>
      <c r="UEZ38" s="36"/>
      <c r="UFC38" s="36"/>
      <c r="UFD38" s="36"/>
      <c r="UFG38" s="36"/>
      <c r="UFH38" s="36"/>
      <c r="UFK38" s="36"/>
      <c r="UFL38" s="36"/>
      <c r="UFO38" s="36"/>
      <c r="UFP38" s="36"/>
      <c r="UFS38" s="36"/>
      <c r="UFT38" s="36"/>
      <c r="UFW38" s="36"/>
      <c r="UFX38" s="36"/>
      <c r="UGA38" s="36"/>
      <c r="UGB38" s="36"/>
      <c r="UGE38" s="36"/>
      <c r="UGF38" s="36"/>
      <c r="UGI38" s="36"/>
      <c r="UGJ38" s="36"/>
      <c r="UGM38" s="36"/>
      <c r="UGN38" s="36"/>
      <c r="UGQ38" s="36"/>
      <c r="UGR38" s="36"/>
      <c r="UGU38" s="36"/>
      <c r="UGV38" s="36"/>
      <c r="UGY38" s="36"/>
      <c r="UGZ38" s="36"/>
      <c r="UHC38" s="36"/>
      <c r="UHD38" s="36"/>
      <c r="UHG38" s="36"/>
      <c r="UHH38" s="36"/>
      <c r="UHK38" s="36"/>
      <c r="UHL38" s="36"/>
      <c r="UHO38" s="36"/>
      <c r="UHP38" s="36"/>
      <c r="UHS38" s="36"/>
      <c r="UHT38" s="36"/>
      <c r="UHW38" s="36"/>
      <c r="UHX38" s="36"/>
      <c r="UIA38" s="36"/>
      <c r="UIB38" s="36"/>
      <c r="UIE38" s="36"/>
      <c r="UIF38" s="36"/>
      <c r="UII38" s="36"/>
      <c r="UIJ38" s="36"/>
      <c r="UIM38" s="36"/>
      <c r="UIN38" s="36"/>
      <c r="UIQ38" s="36"/>
      <c r="UIR38" s="36"/>
      <c r="UIU38" s="36"/>
      <c r="UIV38" s="36"/>
      <c r="UIY38" s="36"/>
      <c r="UIZ38" s="36"/>
      <c r="UJC38" s="36"/>
      <c r="UJD38" s="36"/>
      <c r="UJG38" s="36"/>
      <c r="UJH38" s="36"/>
      <c r="UJK38" s="36"/>
      <c r="UJL38" s="36"/>
      <c r="UJO38" s="36"/>
      <c r="UJP38" s="36"/>
      <c r="UJS38" s="36"/>
      <c r="UJT38" s="36"/>
      <c r="UJW38" s="36"/>
      <c r="UJX38" s="36"/>
      <c r="UKA38" s="36"/>
      <c r="UKB38" s="36"/>
      <c r="UKE38" s="36"/>
      <c r="UKF38" s="36"/>
      <c r="UKI38" s="36"/>
      <c r="UKJ38" s="36"/>
      <c r="UKM38" s="36"/>
      <c r="UKN38" s="36"/>
      <c r="UKQ38" s="36"/>
      <c r="UKR38" s="36"/>
      <c r="UKU38" s="36"/>
      <c r="UKV38" s="36"/>
      <c r="UKY38" s="36"/>
      <c r="UKZ38" s="36"/>
      <c r="ULC38" s="36"/>
      <c r="ULD38" s="36"/>
      <c r="ULG38" s="36"/>
      <c r="ULH38" s="36"/>
      <c r="ULK38" s="36"/>
      <c r="ULL38" s="36"/>
      <c r="ULO38" s="36"/>
      <c r="ULP38" s="36"/>
      <c r="ULS38" s="36"/>
      <c r="ULT38" s="36"/>
      <c r="ULW38" s="36"/>
      <c r="ULX38" s="36"/>
      <c r="UMA38" s="36"/>
      <c r="UMB38" s="36"/>
      <c r="UME38" s="36"/>
      <c r="UMF38" s="36"/>
      <c r="UMI38" s="36"/>
      <c r="UMJ38" s="36"/>
      <c r="UMM38" s="36"/>
      <c r="UMN38" s="36"/>
      <c r="UMQ38" s="36"/>
      <c r="UMR38" s="36"/>
      <c r="UMU38" s="36"/>
      <c r="UMV38" s="36"/>
      <c r="UMY38" s="36"/>
      <c r="UMZ38" s="36"/>
      <c r="UNC38" s="36"/>
      <c r="UND38" s="36"/>
      <c r="UNG38" s="36"/>
      <c r="UNH38" s="36"/>
      <c r="UNK38" s="36"/>
      <c r="UNL38" s="36"/>
      <c r="UNO38" s="36"/>
      <c r="UNP38" s="36"/>
      <c r="UNS38" s="36"/>
      <c r="UNT38" s="36"/>
      <c r="UNW38" s="36"/>
      <c r="UNX38" s="36"/>
      <c r="UOA38" s="36"/>
      <c r="UOB38" s="36"/>
      <c r="UOE38" s="36"/>
      <c r="UOF38" s="36"/>
      <c r="UOI38" s="36"/>
      <c r="UOJ38" s="36"/>
      <c r="UOM38" s="36"/>
      <c r="UON38" s="36"/>
      <c r="UOQ38" s="36"/>
      <c r="UOR38" s="36"/>
      <c r="UOU38" s="36"/>
      <c r="UOV38" s="36"/>
      <c r="UOY38" s="36"/>
      <c r="UOZ38" s="36"/>
      <c r="UPC38" s="36"/>
      <c r="UPD38" s="36"/>
      <c r="UPG38" s="36"/>
      <c r="UPH38" s="36"/>
      <c r="UPK38" s="36"/>
      <c r="UPL38" s="36"/>
      <c r="UPO38" s="36"/>
      <c r="UPP38" s="36"/>
      <c r="UPS38" s="36"/>
      <c r="UPT38" s="36"/>
      <c r="UPW38" s="36"/>
      <c r="UPX38" s="36"/>
      <c r="UQA38" s="36"/>
      <c r="UQB38" s="36"/>
      <c r="UQE38" s="36"/>
      <c r="UQF38" s="36"/>
      <c r="UQI38" s="36"/>
      <c r="UQJ38" s="36"/>
      <c r="UQM38" s="36"/>
      <c r="UQN38" s="36"/>
      <c r="UQQ38" s="36"/>
      <c r="UQR38" s="36"/>
      <c r="UQU38" s="36"/>
      <c r="UQV38" s="36"/>
      <c r="UQY38" s="36"/>
      <c r="UQZ38" s="36"/>
      <c r="URC38" s="36"/>
      <c r="URD38" s="36"/>
      <c r="URG38" s="36"/>
      <c r="URH38" s="36"/>
      <c r="URK38" s="36"/>
      <c r="URL38" s="36"/>
      <c r="URO38" s="36"/>
      <c r="URP38" s="36"/>
      <c r="URS38" s="36"/>
      <c r="URT38" s="36"/>
      <c r="URW38" s="36"/>
      <c r="URX38" s="36"/>
      <c r="USA38" s="36"/>
      <c r="USB38" s="36"/>
      <c r="USE38" s="36"/>
      <c r="USF38" s="36"/>
      <c r="USI38" s="36"/>
      <c r="USJ38" s="36"/>
      <c r="USM38" s="36"/>
      <c r="USN38" s="36"/>
      <c r="USQ38" s="36"/>
      <c r="USR38" s="36"/>
      <c r="USU38" s="36"/>
      <c r="USV38" s="36"/>
      <c r="USY38" s="36"/>
      <c r="USZ38" s="36"/>
      <c r="UTC38" s="36"/>
      <c r="UTD38" s="36"/>
      <c r="UTG38" s="36"/>
      <c r="UTH38" s="36"/>
      <c r="UTK38" s="36"/>
      <c r="UTL38" s="36"/>
      <c r="UTO38" s="36"/>
      <c r="UTP38" s="36"/>
      <c r="UTS38" s="36"/>
      <c r="UTT38" s="36"/>
      <c r="UTW38" s="36"/>
      <c r="UTX38" s="36"/>
      <c r="UUA38" s="36"/>
      <c r="UUB38" s="36"/>
      <c r="UUE38" s="36"/>
      <c r="UUF38" s="36"/>
      <c r="UUI38" s="36"/>
      <c r="UUJ38" s="36"/>
      <c r="UUM38" s="36"/>
      <c r="UUN38" s="36"/>
      <c r="UUQ38" s="36"/>
      <c r="UUR38" s="36"/>
      <c r="UUU38" s="36"/>
      <c r="UUV38" s="36"/>
      <c r="UUY38" s="36"/>
      <c r="UUZ38" s="36"/>
      <c r="UVC38" s="36"/>
      <c r="UVD38" s="36"/>
      <c r="UVG38" s="36"/>
      <c r="UVH38" s="36"/>
      <c r="UVK38" s="36"/>
      <c r="UVL38" s="36"/>
      <c r="UVO38" s="36"/>
      <c r="UVP38" s="36"/>
      <c r="UVS38" s="36"/>
      <c r="UVT38" s="36"/>
      <c r="UVW38" s="36"/>
      <c r="UVX38" s="36"/>
      <c r="UWA38" s="36"/>
      <c r="UWB38" s="36"/>
      <c r="UWE38" s="36"/>
      <c r="UWF38" s="36"/>
      <c r="UWI38" s="36"/>
      <c r="UWJ38" s="36"/>
      <c r="UWM38" s="36"/>
      <c r="UWN38" s="36"/>
      <c r="UWQ38" s="36"/>
      <c r="UWR38" s="36"/>
      <c r="UWU38" s="36"/>
      <c r="UWV38" s="36"/>
      <c r="UWY38" s="36"/>
      <c r="UWZ38" s="36"/>
      <c r="UXC38" s="36"/>
      <c r="UXD38" s="36"/>
      <c r="UXG38" s="36"/>
      <c r="UXH38" s="36"/>
      <c r="UXK38" s="36"/>
      <c r="UXL38" s="36"/>
      <c r="UXO38" s="36"/>
      <c r="UXP38" s="36"/>
      <c r="UXS38" s="36"/>
      <c r="UXT38" s="36"/>
      <c r="UXW38" s="36"/>
      <c r="UXX38" s="36"/>
      <c r="UYA38" s="36"/>
      <c r="UYB38" s="36"/>
      <c r="UYE38" s="36"/>
      <c r="UYF38" s="36"/>
      <c r="UYI38" s="36"/>
      <c r="UYJ38" s="36"/>
      <c r="UYM38" s="36"/>
      <c r="UYN38" s="36"/>
      <c r="UYQ38" s="36"/>
      <c r="UYR38" s="36"/>
      <c r="UYU38" s="36"/>
      <c r="UYV38" s="36"/>
      <c r="UYY38" s="36"/>
      <c r="UYZ38" s="36"/>
      <c r="UZC38" s="36"/>
      <c r="UZD38" s="36"/>
      <c r="UZG38" s="36"/>
      <c r="UZH38" s="36"/>
      <c r="UZK38" s="36"/>
      <c r="UZL38" s="36"/>
      <c r="UZO38" s="36"/>
      <c r="UZP38" s="36"/>
      <c r="UZS38" s="36"/>
      <c r="UZT38" s="36"/>
      <c r="UZW38" s="36"/>
      <c r="UZX38" s="36"/>
      <c r="VAA38" s="36"/>
      <c r="VAB38" s="36"/>
      <c r="VAE38" s="36"/>
      <c r="VAF38" s="36"/>
      <c r="VAI38" s="36"/>
      <c r="VAJ38" s="36"/>
      <c r="VAM38" s="36"/>
      <c r="VAN38" s="36"/>
      <c r="VAQ38" s="36"/>
      <c r="VAR38" s="36"/>
      <c r="VAU38" s="36"/>
      <c r="VAV38" s="36"/>
      <c r="VAY38" s="36"/>
      <c r="VAZ38" s="36"/>
      <c r="VBC38" s="36"/>
      <c r="VBD38" s="36"/>
      <c r="VBG38" s="36"/>
      <c r="VBH38" s="36"/>
      <c r="VBK38" s="36"/>
      <c r="VBL38" s="36"/>
      <c r="VBO38" s="36"/>
      <c r="VBP38" s="36"/>
      <c r="VBS38" s="36"/>
      <c r="VBT38" s="36"/>
      <c r="VBW38" s="36"/>
      <c r="VBX38" s="36"/>
      <c r="VCA38" s="36"/>
      <c r="VCB38" s="36"/>
      <c r="VCE38" s="36"/>
      <c r="VCF38" s="36"/>
      <c r="VCI38" s="36"/>
      <c r="VCJ38" s="36"/>
      <c r="VCM38" s="36"/>
      <c r="VCN38" s="36"/>
      <c r="VCQ38" s="36"/>
      <c r="VCR38" s="36"/>
      <c r="VCU38" s="36"/>
      <c r="VCV38" s="36"/>
      <c r="VCY38" s="36"/>
      <c r="VCZ38" s="36"/>
      <c r="VDC38" s="36"/>
      <c r="VDD38" s="36"/>
      <c r="VDG38" s="36"/>
      <c r="VDH38" s="36"/>
      <c r="VDK38" s="36"/>
      <c r="VDL38" s="36"/>
      <c r="VDO38" s="36"/>
      <c r="VDP38" s="36"/>
      <c r="VDS38" s="36"/>
      <c r="VDT38" s="36"/>
      <c r="VDW38" s="36"/>
      <c r="VDX38" s="36"/>
      <c r="VEA38" s="36"/>
      <c r="VEB38" s="36"/>
      <c r="VEE38" s="36"/>
      <c r="VEF38" s="36"/>
      <c r="VEI38" s="36"/>
      <c r="VEJ38" s="36"/>
      <c r="VEM38" s="36"/>
      <c r="VEN38" s="36"/>
      <c r="VEQ38" s="36"/>
      <c r="VER38" s="36"/>
      <c r="VEU38" s="36"/>
      <c r="VEV38" s="36"/>
      <c r="VEY38" s="36"/>
      <c r="VEZ38" s="36"/>
      <c r="VFC38" s="36"/>
      <c r="VFD38" s="36"/>
      <c r="VFG38" s="36"/>
      <c r="VFH38" s="36"/>
      <c r="VFK38" s="36"/>
      <c r="VFL38" s="36"/>
      <c r="VFO38" s="36"/>
      <c r="VFP38" s="36"/>
      <c r="VFS38" s="36"/>
      <c r="VFT38" s="36"/>
      <c r="VFW38" s="36"/>
      <c r="VFX38" s="36"/>
      <c r="VGA38" s="36"/>
      <c r="VGB38" s="36"/>
      <c r="VGE38" s="36"/>
      <c r="VGF38" s="36"/>
      <c r="VGI38" s="36"/>
      <c r="VGJ38" s="36"/>
      <c r="VGM38" s="36"/>
      <c r="VGN38" s="36"/>
      <c r="VGQ38" s="36"/>
      <c r="VGR38" s="36"/>
      <c r="VGU38" s="36"/>
      <c r="VGV38" s="36"/>
      <c r="VGY38" s="36"/>
      <c r="VGZ38" s="36"/>
      <c r="VHC38" s="36"/>
      <c r="VHD38" s="36"/>
      <c r="VHG38" s="36"/>
      <c r="VHH38" s="36"/>
      <c r="VHK38" s="36"/>
      <c r="VHL38" s="36"/>
      <c r="VHO38" s="36"/>
      <c r="VHP38" s="36"/>
      <c r="VHS38" s="36"/>
      <c r="VHT38" s="36"/>
      <c r="VHW38" s="36"/>
      <c r="VHX38" s="36"/>
      <c r="VIA38" s="36"/>
      <c r="VIB38" s="36"/>
      <c r="VIE38" s="36"/>
      <c r="VIF38" s="36"/>
      <c r="VII38" s="36"/>
      <c r="VIJ38" s="36"/>
      <c r="VIM38" s="36"/>
      <c r="VIN38" s="36"/>
      <c r="VIQ38" s="36"/>
      <c r="VIR38" s="36"/>
      <c r="VIU38" s="36"/>
      <c r="VIV38" s="36"/>
      <c r="VIY38" s="36"/>
      <c r="VIZ38" s="36"/>
      <c r="VJC38" s="36"/>
      <c r="VJD38" s="36"/>
      <c r="VJG38" s="36"/>
      <c r="VJH38" s="36"/>
      <c r="VJK38" s="36"/>
      <c r="VJL38" s="36"/>
      <c r="VJO38" s="36"/>
      <c r="VJP38" s="36"/>
      <c r="VJS38" s="36"/>
      <c r="VJT38" s="36"/>
      <c r="VJW38" s="36"/>
      <c r="VJX38" s="36"/>
      <c r="VKA38" s="36"/>
      <c r="VKB38" s="36"/>
      <c r="VKE38" s="36"/>
      <c r="VKF38" s="36"/>
      <c r="VKI38" s="36"/>
      <c r="VKJ38" s="36"/>
      <c r="VKM38" s="36"/>
      <c r="VKN38" s="36"/>
      <c r="VKQ38" s="36"/>
      <c r="VKR38" s="36"/>
      <c r="VKU38" s="36"/>
      <c r="VKV38" s="36"/>
      <c r="VKY38" s="36"/>
      <c r="VKZ38" s="36"/>
      <c r="VLC38" s="36"/>
      <c r="VLD38" s="36"/>
      <c r="VLG38" s="36"/>
      <c r="VLH38" s="36"/>
      <c r="VLK38" s="36"/>
      <c r="VLL38" s="36"/>
      <c r="VLO38" s="36"/>
      <c r="VLP38" s="36"/>
      <c r="VLS38" s="36"/>
      <c r="VLT38" s="36"/>
      <c r="VLW38" s="36"/>
      <c r="VLX38" s="36"/>
      <c r="VMA38" s="36"/>
      <c r="VMB38" s="36"/>
      <c r="VME38" s="36"/>
      <c r="VMF38" s="36"/>
      <c r="VMI38" s="36"/>
      <c r="VMJ38" s="36"/>
      <c r="VMM38" s="36"/>
      <c r="VMN38" s="36"/>
      <c r="VMQ38" s="36"/>
      <c r="VMR38" s="36"/>
      <c r="VMU38" s="36"/>
      <c r="VMV38" s="36"/>
      <c r="VMY38" s="36"/>
      <c r="VMZ38" s="36"/>
      <c r="VNC38" s="36"/>
      <c r="VND38" s="36"/>
      <c r="VNG38" s="36"/>
      <c r="VNH38" s="36"/>
      <c r="VNK38" s="36"/>
      <c r="VNL38" s="36"/>
      <c r="VNO38" s="36"/>
      <c r="VNP38" s="36"/>
      <c r="VNS38" s="36"/>
      <c r="VNT38" s="36"/>
      <c r="VNW38" s="36"/>
      <c r="VNX38" s="36"/>
      <c r="VOA38" s="36"/>
      <c r="VOB38" s="36"/>
      <c r="VOE38" s="36"/>
      <c r="VOF38" s="36"/>
      <c r="VOI38" s="36"/>
      <c r="VOJ38" s="36"/>
      <c r="VOM38" s="36"/>
      <c r="VON38" s="36"/>
      <c r="VOQ38" s="36"/>
      <c r="VOR38" s="36"/>
      <c r="VOU38" s="36"/>
      <c r="VOV38" s="36"/>
      <c r="VOY38" s="36"/>
      <c r="VOZ38" s="36"/>
      <c r="VPC38" s="36"/>
      <c r="VPD38" s="36"/>
      <c r="VPG38" s="36"/>
      <c r="VPH38" s="36"/>
      <c r="VPK38" s="36"/>
      <c r="VPL38" s="36"/>
      <c r="VPO38" s="36"/>
      <c r="VPP38" s="36"/>
      <c r="VPS38" s="36"/>
      <c r="VPT38" s="36"/>
      <c r="VPW38" s="36"/>
      <c r="VPX38" s="36"/>
      <c r="VQA38" s="36"/>
      <c r="VQB38" s="36"/>
      <c r="VQE38" s="36"/>
      <c r="VQF38" s="36"/>
      <c r="VQI38" s="36"/>
      <c r="VQJ38" s="36"/>
      <c r="VQM38" s="36"/>
      <c r="VQN38" s="36"/>
      <c r="VQQ38" s="36"/>
      <c r="VQR38" s="36"/>
      <c r="VQU38" s="36"/>
      <c r="VQV38" s="36"/>
      <c r="VQY38" s="36"/>
      <c r="VQZ38" s="36"/>
      <c r="VRC38" s="36"/>
      <c r="VRD38" s="36"/>
      <c r="VRG38" s="36"/>
      <c r="VRH38" s="36"/>
      <c r="VRK38" s="36"/>
      <c r="VRL38" s="36"/>
      <c r="VRO38" s="36"/>
      <c r="VRP38" s="36"/>
      <c r="VRS38" s="36"/>
      <c r="VRT38" s="36"/>
      <c r="VRW38" s="36"/>
      <c r="VRX38" s="36"/>
      <c r="VSA38" s="36"/>
      <c r="VSB38" s="36"/>
      <c r="VSE38" s="36"/>
      <c r="VSF38" s="36"/>
      <c r="VSI38" s="36"/>
      <c r="VSJ38" s="36"/>
      <c r="VSM38" s="36"/>
      <c r="VSN38" s="36"/>
      <c r="VSQ38" s="36"/>
      <c r="VSR38" s="36"/>
      <c r="VSU38" s="36"/>
      <c r="VSV38" s="36"/>
      <c r="VSY38" s="36"/>
      <c r="VSZ38" s="36"/>
      <c r="VTC38" s="36"/>
      <c r="VTD38" s="36"/>
      <c r="VTG38" s="36"/>
      <c r="VTH38" s="36"/>
      <c r="VTK38" s="36"/>
      <c r="VTL38" s="36"/>
      <c r="VTO38" s="36"/>
      <c r="VTP38" s="36"/>
      <c r="VTS38" s="36"/>
      <c r="VTT38" s="36"/>
      <c r="VTW38" s="36"/>
      <c r="VTX38" s="36"/>
      <c r="VUA38" s="36"/>
      <c r="VUB38" s="36"/>
      <c r="VUE38" s="36"/>
      <c r="VUF38" s="36"/>
      <c r="VUI38" s="36"/>
      <c r="VUJ38" s="36"/>
      <c r="VUM38" s="36"/>
      <c r="VUN38" s="36"/>
      <c r="VUQ38" s="36"/>
      <c r="VUR38" s="36"/>
      <c r="VUU38" s="36"/>
      <c r="VUV38" s="36"/>
      <c r="VUY38" s="36"/>
      <c r="VUZ38" s="36"/>
      <c r="VVC38" s="36"/>
      <c r="VVD38" s="36"/>
      <c r="VVG38" s="36"/>
      <c r="VVH38" s="36"/>
      <c r="VVK38" s="36"/>
      <c r="VVL38" s="36"/>
      <c r="VVO38" s="36"/>
      <c r="VVP38" s="36"/>
      <c r="VVS38" s="36"/>
      <c r="VVT38" s="36"/>
      <c r="VVW38" s="36"/>
      <c r="VVX38" s="36"/>
      <c r="VWA38" s="36"/>
      <c r="VWB38" s="36"/>
      <c r="VWE38" s="36"/>
      <c r="VWF38" s="36"/>
      <c r="VWI38" s="36"/>
      <c r="VWJ38" s="36"/>
      <c r="VWM38" s="36"/>
      <c r="VWN38" s="36"/>
      <c r="VWQ38" s="36"/>
      <c r="VWR38" s="36"/>
      <c r="VWU38" s="36"/>
      <c r="VWV38" s="36"/>
      <c r="VWY38" s="36"/>
      <c r="VWZ38" s="36"/>
      <c r="VXC38" s="36"/>
      <c r="VXD38" s="36"/>
      <c r="VXG38" s="36"/>
      <c r="VXH38" s="36"/>
      <c r="VXK38" s="36"/>
      <c r="VXL38" s="36"/>
      <c r="VXO38" s="36"/>
      <c r="VXP38" s="36"/>
      <c r="VXS38" s="36"/>
      <c r="VXT38" s="36"/>
      <c r="VXW38" s="36"/>
      <c r="VXX38" s="36"/>
      <c r="VYA38" s="36"/>
      <c r="VYB38" s="36"/>
      <c r="VYE38" s="36"/>
      <c r="VYF38" s="36"/>
      <c r="VYI38" s="36"/>
      <c r="VYJ38" s="36"/>
      <c r="VYM38" s="36"/>
      <c r="VYN38" s="36"/>
      <c r="VYQ38" s="36"/>
      <c r="VYR38" s="36"/>
      <c r="VYU38" s="36"/>
      <c r="VYV38" s="36"/>
      <c r="VYY38" s="36"/>
      <c r="VYZ38" s="36"/>
      <c r="VZC38" s="36"/>
      <c r="VZD38" s="36"/>
      <c r="VZG38" s="36"/>
      <c r="VZH38" s="36"/>
      <c r="VZK38" s="36"/>
      <c r="VZL38" s="36"/>
      <c r="VZO38" s="36"/>
      <c r="VZP38" s="36"/>
      <c r="VZS38" s="36"/>
      <c r="VZT38" s="36"/>
      <c r="VZW38" s="36"/>
      <c r="VZX38" s="36"/>
      <c r="WAA38" s="36"/>
      <c r="WAB38" s="36"/>
      <c r="WAE38" s="36"/>
      <c r="WAF38" s="36"/>
      <c r="WAI38" s="36"/>
      <c r="WAJ38" s="36"/>
      <c r="WAM38" s="36"/>
      <c r="WAN38" s="36"/>
      <c r="WAQ38" s="36"/>
      <c r="WAR38" s="36"/>
      <c r="WAU38" s="36"/>
      <c r="WAV38" s="36"/>
      <c r="WAY38" s="36"/>
      <c r="WAZ38" s="36"/>
      <c r="WBC38" s="36"/>
      <c r="WBD38" s="36"/>
      <c r="WBG38" s="36"/>
      <c r="WBH38" s="36"/>
      <c r="WBK38" s="36"/>
      <c r="WBL38" s="36"/>
      <c r="WBO38" s="36"/>
      <c r="WBP38" s="36"/>
      <c r="WBS38" s="36"/>
      <c r="WBT38" s="36"/>
      <c r="WBW38" s="36"/>
      <c r="WBX38" s="36"/>
      <c r="WCA38" s="36"/>
      <c r="WCB38" s="36"/>
      <c r="WCE38" s="36"/>
      <c r="WCF38" s="36"/>
      <c r="WCI38" s="36"/>
      <c r="WCJ38" s="36"/>
      <c r="WCM38" s="36"/>
      <c r="WCN38" s="36"/>
      <c r="WCQ38" s="36"/>
      <c r="WCR38" s="36"/>
      <c r="WCU38" s="36"/>
      <c r="WCV38" s="36"/>
      <c r="WCY38" s="36"/>
      <c r="WCZ38" s="36"/>
      <c r="WDC38" s="36"/>
      <c r="WDD38" s="36"/>
      <c r="WDG38" s="36"/>
      <c r="WDH38" s="36"/>
      <c r="WDK38" s="36"/>
      <c r="WDL38" s="36"/>
      <c r="WDO38" s="36"/>
      <c r="WDP38" s="36"/>
      <c r="WDS38" s="36"/>
      <c r="WDT38" s="36"/>
      <c r="WDW38" s="36"/>
      <c r="WDX38" s="36"/>
      <c r="WEA38" s="36"/>
      <c r="WEB38" s="36"/>
      <c r="WEE38" s="36"/>
      <c r="WEF38" s="36"/>
      <c r="WEI38" s="36"/>
      <c r="WEJ38" s="36"/>
      <c r="WEM38" s="36"/>
      <c r="WEN38" s="36"/>
      <c r="WEQ38" s="36"/>
      <c r="WER38" s="36"/>
      <c r="WEU38" s="36"/>
      <c r="WEV38" s="36"/>
      <c r="WEY38" s="36"/>
      <c r="WEZ38" s="36"/>
      <c r="WFC38" s="36"/>
      <c r="WFD38" s="36"/>
      <c r="WFG38" s="36"/>
      <c r="WFH38" s="36"/>
      <c r="WFK38" s="36"/>
      <c r="WFL38" s="36"/>
      <c r="WFO38" s="36"/>
      <c r="WFP38" s="36"/>
      <c r="WFS38" s="36"/>
      <c r="WFT38" s="36"/>
      <c r="WFW38" s="36"/>
      <c r="WFX38" s="36"/>
      <c r="WGA38" s="36"/>
      <c r="WGB38" s="36"/>
      <c r="WGE38" s="36"/>
      <c r="WGF38" s="36"/>
      <c r="WGI38" s="36"/>
      <c r="WGJ38" s="36"/>
      <c r="WGM38" s="36"/>
      <c r="WGN38" s="36"/>
      <c r="WGQ38" s="36"/>
      <c r="WGR38" s="36"/>
      <c r="WGU38" s="36"/>
      <c r="WGV38" s="36"/>
      <c r="WGY38" s="36"/>
      <c r="WGZ38" s="36"/>
      <c r="WHC38" s="36"/>
      <c r="WHD38" s="36"/>
      <c r="WHG38" s="36"/>
      <c r="WHH38" s="36"/>
      <c r="WHK38" s="36"/>
      <c r="WHL38" s="36"/>
      <c r="WHO38" s="36"/>
      <c r="WHP38" s="36"/>
      <c r="WHS38" s="36"/>
      <c r="WHT38" s="36"/>
      <c r="WHW38" s="36"/>
      <c r="WHX38" s="36"/>
      <c r="WIA38" s="36"/>
      <c r="WIB38" s="36"/>
      <c r="WIE38" s="36"/>
      <c r="WIF38" s="36"/>
      <c r="WII38" s="36"/>
      <c r="WIJ38" s="36"/>
      <c r="WIM38" s="36"/>
      <c r="WIN38" s="36"/>
      <c r="WIQ38" s="36"/>
      <c r="WIR38" s="36"/>
      <c r="WIU38" s="36"/>
      <c r="WIV38" s="36"/>
      <c r="WIY38" s="36"/>
      <c r="WIZ38" s="36"/>
      <c r="WJC38" s="36"/>
      <c r="WJD38" s="36"/>
      <c r="WJG38" s="36"/>
      <c r="WJH38" s="36"/>
      <c r="WJK38" s="36"/>
      <c r="WJL38" s="36"/>
      <c r="WJO38" s="36"/>
      <c r="WJP38" s="36"/>
      <c r="WJS38" s="36"/>
      <c r="WJT38" s="36"/>
      <c r="WJW38" s="36"/>
      <c r="WJX38" s="36"/>
      <c r="WKA38" s="36"/>
      <c r="WKB38" s="36"/>
      <c r="WKE38" s="36"/>
      <c r="WKF38" s="36"/>
      <c r="WKI38" s="36"/>
      <c r="WKJ38" s="36"/>
      <c r="WKM38" s="36"/>
      <c r="WKN38" s="36"/>
      <c r="WKQ38" s="36"/>
      <c r="WKR38" s="36"/>
      <c r="WKU38" s="36"/>
      <c r="WKV38" s="36"/>
      <c r="WKY38" s="36"/>
      <c r="WKZ38" s="36"/>
      <c r="WLC38" s="36"/>
      <c r="WLD38" s="36"/>
      <c r="WLG38" s="36"/>
      <c r="WLH38" s="36"/>
      <c r="WLK38" s="36"/>
      <c r="WLL38" s="36"/>
      <c r="WLO38" s="36"/>
      <c r="WLP38" s="36"/>
      <c r="WLS38" s="36"/>
      <c r="WLT38" s="36"/>
      <c r="WLW38" s="36"/>
      <c r="WLX38" s="36"/>
      <c r="WMA38" s="36"/>
      <c r="WMB38" s="36"/>
      <c r="WME38" s="36"/>
      <c r="WMF38" s="36"/>
      <c r="WMI38" s="36"/>
      <c r="WMJ38" s="36"/>
      <c r="WMM38" s="36"/>
      <c r="WMN38" s="36"/>
      <c r="WMQ38" s="36"/>
      <c r="WMR38" s="36"/>
      <c r="WMU38" s="36"/>
      <c r="WMV38" s="36"/>
      <c r="WMY38" s="36"/>
      <c r="WMZ38" s="36"/>
      <c r="WNC38" s="36"/>
      <c r="WND38" s="36"/>
      <c r="WNG38" s="36"/>
      <c r="WNH38" s="36"/>
      <c r="WNK38" s="36"/>
      <c r="WNL38" s="36"/>
      <c r="WNO38" s="36"/>
      <c r="WNP38" s="36"/>
      <c r="WNS38" s="36"/>
      <c r="WNT38" s="36"/>
      <c r="WNW38" s="36"/>
      <c r="WNX38" s="36"/>
      <c r="WOA38" s="36"/>
      <c r="WOB38" s="36"/>
      <c r="WOE38" s="36"/>
      <c r="WOF38" s="36"/>
      <c r="WOI38" s="36"/>
      <c r="WOJ38" s="36"/>
      <c r="WOM38" s="36"/>
      <c r="WON38" s="36"/>
      <c r="WOQ38" s="36"/>
      <c r="WOR38" s="36"/>
      <c r="WOU38" s="36"/>
      <c r="WOV38" s="36"/>
      <c r="WOY38" s="36"/>
      <c r="WOZ38" s="36"/>
      <c r="WPC38" s="36"/>
      <c r="WPD38" s="36"/>
      <c r="WPG38" s="36"/>
      <c r="WPH38" s="36"/>
      <c r="WPK38" s="36"/>
      <c r="WPL38" s="36"/>
      <c r="WPO38" s="36"/>
      <c r="WPP38" s="36"/>
      <c r="WPS38" s="36"/>
      <c r="WPT38" s="36"/>
      <c r="WPW38" s="36"/>
      <c r="WPX38" s="36"/>
      <c r="WQA38" s="36"/>
      <c r="WQB38" s="36"/>
      <c r="WQE38" s="36"/>
      <c r="WQF38" s="36"/>
      <c r="WQI38" s="36"/>
      <c r="WQJ38" s="36"/>
      <c r="WQM38" s="36"/>
      <c r="WQN38" s="36"/>
      <c r="WQQ38" s="36"/>
      <c r="WQR38" s="36"/>
      <c r="WQU38" s="36"/>
      <c r="WQV38" s="36"/>
      <c r="WQY38" s="36"/>
      <c r="WQZ38" s="36"/>
      <c r="WRC38" s="36"/>
      <c r="WRD38" s="36"/>
      <c r="WRG38" s="36"/>
      <c r="WRH38" s="36"/>
      <c r="WRK38" s="36"/>
      <c r="WRL38" s="36"/>
      <c r="WRO38" s="36"/>
      <c r="WRP38" s="36"/>
      <c r="WRS38" s="36"/>
      <c r="WRT38" s="36"/>
      <c r="WRW38" s="36"/>
      <c r="WRX38" s="36"/>
      <c r="WSA38" s="36"/>
      <c r="WSB38" s="36"/>
      <c r="WSE38" s="36"/>
      <c r="WSF38" s="36"/>
      <c r="WSI38" s="36"/>
      <c r="WSJ38" s="36"/>
      <c r="WSM38" s="36"/>
      <c r="WSN38" s="36"/>
      <c r="WSQ38" s="36"/>
      <c r="WSR38" s="36"/>
      <c r="WSU38" s="36"/>
      <c r="WSV38" s="36"/>
      <c r="WSY38" s="36"/>
      <c r="WSZ38" s="36"/>
      <c r="WTC38" s="36"/>
      <c r="WTD38" s="36"/>
      <c r="WTG38" s="36"/>
      <c r="WTH38" s="36"/>
      <c r="WTK38" s="36"/>
      <c r="WTL38" s="36"/>
      <c r="WTO38" s="36"/>
      <c r="WTP38" s="36"/>
      <c r="WTS38" s="36"/>
      <c r="WTT38" s="36"/>
      <c r="WTW38" s="36"/>
      <c r="WTX38" s="36"/>
      <c r="WUA38" s="36"/>
      <c r="WUB38" s="36"/>
      <c r="WUE38" s="36"/>
      <c r="WUF38" s="36"/>
      <c r="WUI38" s="36"/>
      <c r="WUJ38" s="36"/>
      <c r="WUM38" s="36"/>
      <c r="WUN38" s="36"/>
      <c r="WUQ38" s="36"/>
      <c r="WUR38" s="36"/>
      <c r="WUU38" s="36"/>
      <c r="WUV38" s="36"/>
      <c r="WUY38" s="36"/>
      <c r="WUZ38" s="36"/>
      <c r="WVC38" s="36"/>
      <c r="WVD38" s="36"/>
      <c r="WVG38" s="36"/>
      <c r="WVH38" s="36"/>
      <c r="WVK38" s="36"/>
      <c r="WVL38" s="36"/>
      <c r="WVO38" s="36"/>
      <c r="WVP38" s="36"/>
      <c r="WVS38" s="36"/>
      <c r="WVT38" s="36"/>
      <c r="WVW38" s="36"/>
      <c r="WVX38" s="36"/>
      <c r="WWA38" s="36"/>
      <c r="WWB38" s="36"/>
      <c r="WWE38" s="36"/>
      <c r="WWF38" s="36"/>
      <c r="WWI38" s="36"/>
      <c r="WWJ38" s="36"/>
      <c r="WWM38" s="36"/>
      <c r="WWN38" s="36"/>
      <c r="WWQ38" s="36"/>
      <c r="WWR38" s="36"/>
      <c r="WWU38" s="36"/>
      <c r="WWV38" s="36"/>
      <c r="WWY38" s="36"/>
      <c r="WWZ38" s="36"/>
      <c r="WXC38" s="36"/>
      <c r="WXD38" s="36"/>
      <c r="WXG38" s="36"/>
      <c r="WXH38" s="36"/>
      <c r="WXK38" s="36"/>
      <c r="WXL38" s="36"/>
      <c r="WXO38" s="36"/>
      <c r="WXP38" s="36"/>
      <c r="WXS38" s="36"/>
      <c r="WXT38" s="36"/>
      <c r="WXW38" s="36"/>
      <c r="WXX38" s="36"/>
      <c r="WYA38" s="36"/>
      <c r="WYB38" s="36"/>
      <c r="WYE38" s="36"/>
      <c r="WYF38" s="36"/>
      <c r="WYI38" s="36"/>
      <c r="WYJ38" s="36"/>
      <c r="WYM38" s="36"/>
      <c r="WYN38" s="36"/>
      <c r="WYQ38" s="36"/>
      <c r="WYR38" s="36"/>
      <c r="WYU38" s="36"/>
      <c r="WYV38" s="36"/>
      <c r="WYY38" s="36"/>
      <c r="WYZ38" s="36"/>
      <c r="WZC38" s="36"/>
      <c r="WZD38" s="36"/>
      <c r="WZG38" s="36"/>
      <c r="WZH38" s="36"/>
      <c r="WZK38" s="36"/>
      <c r="WZL38" s="36"/>
      <c r="WZO38" s="36"/>
      <c r="WZP38" s="36"/>
      <c r="WZS38" s="36"/>
      <c r="WZT38" s="36"/>
      <c r="WZW38" s="36"/>
      <c r="WZX38" s="36"/>
      <c r="XAA38" s="36"/>
      <c r="XAB38" s="36"/>
      <c r="XAE38" s="36"/>
      <c r="XAF38" s="36"/>
      <c r="XAI38" s="36"/>
      <c r="XAJ38" s="36"/>
      <c r="XAM38" s="36"/>
      <c r="XAN38" s="36"/>
      <c r="XAQ38" s="36"/>
      <c r="XAR38" s="36"/>
      <c r="XAU38" s="36"/>
      <c r="XAV38" s="36"/>
      <c r="XAY38" s="36"/>
      <c r="XAZ38" s="36"/>
      <c r="XBC38" s="36"/>
      <c r="XBD38" s="36"/>
      <c r="XBG38" s="36"/>
      <c r="XBH38" s="36"/>
      <c r="XBK38" s="36"/>
      <c r="XBL38" s="36"/>
      <c r="XBO38" s="36"/>
      <c r="XBP38" s="36"/>
      <c r="XBS38" s="36"/>
      <c r="XBT38" s="36"/>
      <c r="XBW38" s="36"/>
      <c r="XBX38" s="36"/>
      <c r="XCA38" s="36"/>
      <c r="XCB38" s="36"/>
      <c r="XCE38" s="36"/>
      <c r="XCF38" s="36"/>
      <c r="XCI38" s="36"/>
      <c r="XCJ38" s="36"/>
      <c r="XCM38" s="36"/>
      <c r="XCN38" s="36"/>
      <c r="XCQ38" s="36"/>
      <c r="XCR38" s="36"/>
      <c r="XCU38" s="36"/>
      <c r="XCV38" s="36"/>
      <c r="XCY38" s="36"/>
      <c r="XCZ38" s="36"/>
      <c r="XDC38" s="36"/>
      <c r="XDD38" s="36"/>
    </row>
    <row r="39" spans="1:1024 1027:2048 2051:3072 3075:4096 4099:5120 5123:6144 6147:7168 7171:8192 8195:9216 9219:10240 10243:11264 11267:12288 12291:13312 13315:14336 14339:15360 15363:16332" x14ac:dyDescent="0.3">
      <c r="B39" s="10" t="s">
        <v>158</v>
      </c>
      <c r="C39" s="34">
        <v>23554</v>
      </c>
      <c r="D39" s="34">
        <v>2448</v>
      </c>
      <c r="E39" s="12">
        <v>26002</v>
      </c>
      <c r="F39" s="34">
        <v>208136</v>
      </c>
      <c r="G39" s="34">
        <v>-182134</v>
      </c>
      <c r="H39" s="36"/>
      <c r="I39" s="34"/>
      <c r="K39" s="12"/>
      <c r="L39" s="34"/>
      <c r="M39" s="34"/>
      <c r="N39" s="34"/>
      <c r="O39" s="34"/>
      <c r="P39" s="36"/>
      <c r="S39" s="36"/>
      <c r="T39" s="36"/>
      <c r="W39" s="36"/>
      <c r="X39" s="36"/>
      <c r="AA39" s="36"/>
      <c r="AB39" s="36"/>
      <c r="AE39" s="36"/>
      <c r="AF39" s="36"/>
      <c r="AI39" s="36"/>
      <c r="AJ39" s="36"/>
      <c r="AM39" s="36"/>
      <c r="AN39" s="36"/>
      <c r="AQ39" s="36"/>
      <c r="AR39" s="36"/>
      <c r="AU39" s="36"/>
      <c r="AV39" s="36"/>
      <c r="AY39" s="36"/>
      <c r="AZ39" s="36"/>
      <c r="BC39" s="36"/>
      <c r="BD39" s="36"/>
      <c r="BG39" s="36"/>
      <c r="BH39" s="36"/>
      <c r="BK39" s="36"/>
      <c r="BL39" s="36"/>
      <c r="BO39" s="36"/>
      <c r="BP39" s="36"/>
      <c r="BS39" s="36"/>
      <c r="BT39" s="36"/>
      <c r="BW39" s="36"/>
      <c r="BX39" s="36"/>
      <c r="CA39" s="36"/>
      <c r="CB39" s="36"/>
      <c r="CE39" s="36"/>
      <c r="CF39" s="36"/>
      <c r="CI39" s="36"/>
      <c r="CJ39" s="36"/>
      <c r="CM39" s="36"/>
      <c r="CN39" s="36"/>
      <c r="CQ39" s="36"/>
      <c r="CR39" s="36"/>
      <c r="CU39" s="36"/>
      <c r="CV39" s="36"/>
      <c r="CY39" s="36"/>
      <c r="CZ39" s="36"/>
      <c r="DC39" s="36"/>
      <c r="DD39" s="36"/>
      <c r="DG39" s="36"/>
      <c r="DH39" s="36"/>
      <c r="DK39" s="36"/>
      <c r="DL39" s="36"/>
      <c r="DO39" s="36"/>
      <c r="DP39" s="36"/>
      <c r="DS39" s="36"/>
      <c r="DT39" s="36"/>
      <c r="DW39" s="36"/>
      <c r="DX39" s="36"/>
      <c r="EA39" s="36"/>
      <c r="EB39" s="36"/>
      <c r="EE39" s="36"/>
      <c r="EF39" s="36"/>
      <c r="EI39" s="36"/>
      <c r="EJ39" s="36"/>
      <c r="EM39" s="36"/>
      <c r="EN39" s="36"/>
      <c r="EQ39" s="36"/>
      <c r="ER39" s="36"/>
      <c r="EU39" s="36"/>
      <c r="EV39" s="36"/>
      <c r="EY39" s="36"/>
      <c r="EZ39" s="36"/>
      <c r="FC39" s="36"/>
      <c r="FD39" s="36"/>
      <c r="FG39" s="36"/>
      <c r="FH39" s="36"/>
      <c r="FK39" s="36"/>
      <c r="FL39" s="36"/>
      <c r="FO39" s="36"/>
      <c r="FP39" s="36"/>
      <c r="FS39" s="36"/>
      <c r="FT39" s="36"/>
      <c r="FW39" s="36"/>
      <c r="FX39" s="36"/>
      <c r="GA39" s="36"/>
      <c r="GB39" s="36"/>
      <c r="GE39" s="36"/>
      <c r="GF39" s="36"/>
      <c r="GI39" s="36"/>
      <c r="GJ39" s="36"/>
      <c r="GM39" s="36"/>
      <c r="GN39" s="36"/>
      <c r="GQ39" s="36"/>
      <c r="GR39" s="36"/>
      <c r="GU39" s="36"/>
      <c r="GV39" s="36"/>
      <c r="GY39" s="36"/>
      <c r="GZ39" s="36"/>
      <c r="HC39" s="36"/>
      <c r="HD39" s="36"/>
      <c r="HG39" s="36"/>
      <c r="HH39" s="36"/>
      <c r="HK39" s="36"/>
      <c r="HL39" s="36"/>
      <c r="HO39" s="36"/>
      <c r="HP39" s="36"/>
      <c r="HS39" s="36"/>
      <c r="HT39" s="36"/>
      <c r="HW39" s="36"/>
      <c r="HX39" s="36"/>
      <c r="IA39" s="36"/>
      <c r="IB39" s="36"/>
      <c r="IE39" s="36"/>
      <c r="IF39" s="36"/>
      <c r="II39" s="36"/>
      <c r="IJ39" s="36"/>
      <c r="IM39" s="36"/>
      <c r="IN39" s="36"/>
      <c r="IQ39" s="36"/>
      <c r="IR39" s="36"/>
      <c r="IU39" s="36"/>
      <c r="IV39" s="36"/>
      <c r="IY39" s="36"/>
      <c r="IZ39" s="36"/>
      <c r="JC39" s="36"/>
      <c r="JD39" s="36"/>
      <c r="JG39" s="36"/>
      <c r="JH39" s="36"/>
      <c r="JK39" s="36"/>
      <c r="JL39" s="36"/>
      <c r="JO39" s="36"/>
      <c r="JP39" s="36"/>
      <c r="JS39" s="36"/>
      <c r="JT39" s="36"/>
      <c r="JW39" s="36"/>
      <c r="JX39" s="36"/>
      <c r="KA39" s="36"/>
      <c r="KB39" s="36"/>
      <c r="KE39" s="36"/>
      <c r="KF39" s="36"/>
      <c r="KI39" s="36"/>
      <c r="KJ39" s="36"/>
      <c r="KM39" s="36"/>
      <c r="KN39" s="36"/>
      <c r="KQ39" s="36"/>
      <c r="KR39" s="36"/>
      <c r="KU39" s="36"/>
      <c r="KV39" s="36"/>
      <c r="KY39" s="36"/>
      <c r="KZ39" s="36"/>
      <c r="LC39" s="36"/>
      <c r="LD39" s="36"/>
      <c r="LG39" s="36"/>
      <c r="LH39" s="36"/>
      <c r="LK39" s="36"/>
      <c r="LL39" s="36"/>
      <c r="LO39" s="36"/>
      <c r="LP39" s="36"/>
      <c r="LS39" s="36"/>
      <c r="LT39" s="36"/>
      <c r="LW39" s="36"/>
      <c r="LX39" s="36"/>
      <c r="MA39" s="36"/>
      <c r="MB39" s="36"/>
      <c r="ME39" s="36"/>
      <c r="MF39" s="36"/>
      <c r="MI39" s="36"/>
      <c r="MJ39" s="36"/>
      <c r="MM39" s="36"/>
      <c r="MN39" s="36"/>
      <c r="MQ39" s="36"/>
      <c r="MR39" s="36"/>
      <c r="MU39" s="36"/>
      <c r="MV39" s="36"/>
      <c r="MY39" s="36"/>
      <c r="MZ39" s="36"/>
      <c r="NC39" s="36"/>
      <c r="ND39" s="36"/>
      <c r="NG39" s="36"/>
      <c r="NH39" s="36"/>
      <c r="NK39" s="36"/>
      <c r="NL39" s="36"/>
      <c r="NO39" s="36"/>
      <c r="NP39" s="36"/>
      <c r="NS39" s="36"/>
      <c r="NT39" s="36"/>
      <c r="NW39" s="36"/>
      <c r="NX39" s="36"/>
      <c r="OA39" s="36"/>
      <c r="OB39" s="36"/>
      <c r="OE39" s="36"/>
      <c r="OF39" s="36"/>
      <c r="OI39" s="36"/>
      <c r="OJ39" s="36"/>
      <c r="OM39" s="36"/>
      <c r="ON39" s="36"/>
      <c r="OQ39" s="36"/>
      <c r="OR39" s="36"/>
      <c r="OU39" s="36"/>
      <c r="OV39" s="36"/>
      <c r="OY39" s="36"/>
      <c r="OZ39" s="36"/>
      <c r="PC39" s="36"/>
      <c r="PD39" s="36"/>
      <c r="PG39" s="36"/>
      <c r="PH39" s="36"/>
      <c r="PK39" s="36"/>
      <c r="PL39" s="36"/>
      <c r="PO39" s="36"/>
      <c r="PP39" s="36"/>
      <c r="PS39" s="36"/>
      <c r="PT39" s="36"/>
      <c r="PW39" s="36"/>
      <c r="PX39" s="36"/>
      <c r="QA39" s="36"/>
      <c r="QB39" s="36"/>
      <c r="QE39" s="36"/>
      <c r="QF39" s="36"/>
      <c r="QI39" s="36"/>
      <c r="QJ39" s="36"/>
      <c r="QM39" s="36"/>
      <c r="QN39" s="36"/>
      <c r="QQ39" s="36"/>
      <c r="QR39" s="36"/>
      <c r="QU39" s="36"/>
      <c r="QV39" s="36"/>
      <c r="QY39" s="36"/>
      <c r="QZ39" s="36"/>
      <c r="RC39" s="36"/>
      <c r="RD39" s="36"/>
      <c r="RG39" s="36"/>
      <c r="RH39" s="36"/>
      <c r="RK39" s="36"/>
      <c r="RL39" s="36"/>
      <c r="RO39" s="36"/>
      <c r="RP39" s="36"/>
      <c r="RS39" s="36"/>
      <c r="RT39" s="36"/>
      <c r="RW39" s="36"/>
      <c r="RX39" s="36"/>
      <c r="SA39" s="36"/>
      <c r="SB39" s="36"/>
      <c r="SE39" s="36"/>
      <c r="SF39" s="36"/>
      <c r="SI39" s="36"/>
      <c r="SJ39" s="36"/>
      <c r="SM39" s="36"/>
      <c r="SN39" s="36"/>
      <c r="SQ39" s="36"/>
      <c r="SR39" s="36"/>
      <c r="SU39" s="36"/>
      <c r="SV39" s="36"/>
      <c r="SY39" s="36"/>
      <c r="SZ39" s="36"/>
      <c r="TC39" s="36"/>
      <c r="TD39" s="36"/>
      <c r="TG39" s="36"/>
      <c r="TH39" s="36"/>
      <c r="TK39" s="36"/>
      <c r="TL39" s="36"/>
      <c r="TO39" s="36"/>
      <c r="TP39" s="36"/>
      <c r="TS39" s="36"/>
      <c r="TT39" s="36"/>
      <c r="TW39" s="36"/>
      <c r="TX39" s="36"/>
      <c r="UA39" s="36"/>
      <c r="UB39" s="36"/>
      <c r="UE39" s="36"/>
      <c r="UF39" s="36"/>
      <c r="UI39" s="36"/>
      <c r="UJ39" s="36"/>
      <c r="UM39" s="36"/>
      <c r="UN39" s="36"/>
      <c r="UQ39" s="36"/>
      <c r="UR39" s="36"/>
      <c r="UU39" s="36"/>
      <c r="UV39" s="36"/>
      <c r="UY39" s="36"/>
      <c r="UZ39" s="36"/>
      <c r="VC39" s="36"/>
      <c r="VD39" s="36"/>
      <c r="VG39" s="36"/>
      <c r="VH39" s="36"/>
      <c r="VK39" s="36"/>
      <c r="VL39" s="36"/>
      <c r="VO39" s="36"/>
      <c r="VP39" s="36"/>
      <c r="VS39" s="36"/>
      <c r="VT39" s="36"/>
      <c r="VW39" s="36"/>
      <c r="VX39" s="36"/>
      <c r="WA39" s="36"/>
      <c r="WB39" s="36"/>
      <c r="WE39" s="36"/>
      <c r="WF39" s="36"/>
      <c r="WI39" s="36"/>
      <c r="WJ39" s="36"/>
      <c r="WM39" s="36"/>
      <c r="WN39" s="36"/>
      <c r="WQ39" s="36"/>
      <c r="WR39" s="36"/>
      <c r="WU39" s="36"/>
      <c r="WV39" s="36"/>
      <c r="WY39" s="36"/>
      <c r="WZ39" s="36"/>
      <c r="XC39" s="36"/>
      <c r="XD39" s="36"/>
      <c r="XG39" s="36"/>
      <c r="XH39" s="36"/>
      <c r="XK39" s="36"/>
      <c r="XL39" s="36"/>
      <c r="XO39" s="36"/>
      <c r="XP39" s="36"/>
      <c r="XS39" s="36"/>
      <c r="XT39" s="36"/>
      <c r="XW39" s="36"/>
      <c r="XX39" s="36"/>
      <c r="YA39" s="36"/>
      <c r="YB39" s="36"/>
      <c r="YE39" s="36"/>
      <c r="YF39" s="36"/>
      <c r="YI39" s="36"/>
      <c r="YJ39" s="36"/>
      <c r="YM39" s="36"/>
      <c r="YN39" s="36"/>
      <c r="YQ39" s="36"/>
      <c r="YR39" s="36"/>
      <c r="YU39" s="36"/>
      <c r="YV39" s="36"/>
      <c r="YY39" s="36"/>
      <c r="YZ39" s="36"/>
      <c r="ZC39" s="36"/>
      <c r="ZD39" s="36"/>
      <c r="ZG39" s="36"/>
      <c r="ZH39" s="36"/>
      <c r="ZK39" s="36"/>
      <c r="ZL39" s="36"/>
      <c r="ZO39" s="36"/>
      <c r="ZP39" s="36"/>
      <c r="ZS39" s="36"/>
      <c r="ZT39" s="36"/>
      <c r="ZW39" s="36"/>
      <c r="ZX39" s="36"/>
      <c r="AAA39" s="36"/>
      <c r="AAB39" s="36"/>
      <c r="AAE39" s="36"/>
      <c r="AAF39" s="36"/>
      <c r="AAI39" s="36"/>
      <c r="AAJ39" s="36"/>
      <c r="AAM39" s="36"/>
      <c r="AAN39" s="36"/>
      <c r="AAQ39" s="36"/>
      <c r="AAR39" s="36"/>
      <c r="AAU39" s="36"/>
      <c r="AAV39" s="36"/>
      <c r="AAY39" s="36"/>
      <c r="AAZ39" s="36"/>
      <c r="ABC39" s="36"/>
      <c r="ABD39" s="36"/>
      <c r="ABG39" s="36"/>
      <c r="ABH39" s="36"/>
      <c r="ABK39" s="36"/>
      <c r="ABL39" s="36"/>
      <c r="ABO39" s="36"/>
      <c r="ABP39" s="36"/>
      <c r="ABS39" s="36"/>
      <c r="ABT39" s="36"/>
      <c r="ABW39" s="36"/>
      <c r="ABX39" s="36"/>
      <c r="ACA39" s="36"/>
      <c r="ACB39" s="36"/>
      <c r="ACE39" s="36"/>
      <c r="ACF39" s="36"/>
      <c r="ACI39" s="36"/>
      <c r="ACJ39" s="36"/>
      <c r="ACM39" s="36"/>
      <c r="ACN39" s="36"/>
      <c r="ACQ39" s="36"/>
      <c r="ACR39" s="36"/>
      <c r="ACU39" s="36"/>
      <c r="ACV39" s="36"/>
      <c r="ACY39" s="36"/>
      <c r="ACZ39" s="36"/>
      <c r="ADC39" s="36"/>
      <c r="ADD39" s="36"/>
      <c r="ADG39" s="36"/>
      <c r="ADH39" s="36"/>
      <c r="ADK39" s="36"/>
      <c r="ADL39" s="36"/>
      <c r="ADO39" s="36"/>
      <c r="ADP39" s="36"/>
      <c r="ADS39" s="36"/>
      <c r="ADT39" s="36"/>
      <c r="ADW39" s="36"/>
      <c r="ADX39" s="36"/>
      <c r="AEA39" s="36"/>
      <c r="AEB39" s="36"/>
      <c r="AEE39" s="36"/>
      <c r="AEF39" s="36"/>
      <c r="AEI39" s="36"/>
      <c r="AEJ39" s="36"/>
      <c r="AEM39" s="36"/>
      <c r="AEN39" s="36"/>
      <c r="AEQ39" s="36"/>
      <c r="AER39" s="36"/>
      <c r="AEU39" s="36"/>
      <c r="AEV39" s="36"/>
      <c r="AEY39" s="36"/>
      <c r="AEZ39" s="36"/>
      <c r="AFC39" s="36"/>
      <c r="AFD39" s="36"/>
      <c r="AFG39" s="36"/>
      <c r="AFH39" s="36"/>
      <c r="AFK39" s="36"/>
      <c r="AFL39" s="36"/>
      <c r="AFO39" s="36"/>
      <c r="AFP39" s="36"/>
      <c r="AFS39" s="36"/>
      <c r="AFT39" s="36"/>
      <c r="AFW39" s="36"/>
      <c r="AFX39" s="36"/>
      <c r="AGA39" s="36"/>
      <c r="AGB39" s="36"/>
      <c r="AGE39" s="36"/>
      <c r="AGF39" s="36"/>
      <c r="AGI39" s="36"/>
      <c r="AGJ39" s="36"/>
      <c r="AGM39" s="36"/>
      <c r="AGN39" s="36"/>
      <c r="AGQ39" s="36"/>
      <c r="AGR39" s="36"/>
      <c r="AGU39" s="36"/>
      <c r="AGV39" s="36"/>
      <c r="AGY39" s="36"/>
      <c r="AGZ39" s="36"/>
      <c r="AHC39" s="36"/>
      <c r="AHD39" s="36"/>
      <c r="AHG39" s="36"/>
      <c r="AHH39" s="36"/>
      <c r="AHK39" s="36"/>
      <c r="AHL39" s="36"/>
      <c r="AHO39" s="36"/>
      <c r="AHP39" s="36"/>
      <c r="AHS39" s="36"/>
      <c r="AHT39" s="36"/>
      <c r="AHW39" s="36"/>
      <c r="AHX39" s="36"/>
      <c r="AIA39" s="36"/>
      <c r="AIB39" s="36"/>
      <c r="AIE39" s="36"/>
      <c r="AIF39" s="36"/>
      <c r="AII39" s="36"/>
      <c r="AIJ39" s="36"/>
      <c r="AIM39" s="36"/>
      <c r="AIN39" s="36"/>
      <c r="AIQ39" s="36"/>
      <c r="AIR39" s="36"/>
      <c r="AIU39" s="36"/>
      <c r="AIV39" s="36"/>
      <c r="AIY39" s="36"/>
      <c r="AIZ39" s="36"/>
      <c r="AJC39" s="36"/>
      <c r="AJD39" s="36"/>
      <c r="AJG39" s="36"/>
      <c r="AJH39" s="36"/>
      <c r="AJK39" s="36"/>
      <c r="AJL39" s="36"/>
      <c r="AJO39" s="36"/>
      <c r="AJP39" s="36"/>
      <c r="AJS39" s="36"/>
      <c r="AJT39" s="36"/>
      <c r="AJW39" s="36"/>
      <c r="AJX39" s="36"/>
      <c r="AKA39" s="36"/>
      <c r="AKB39" s="36"/>
      <c r="AKE39" s="36"/>
      <c r="AKF39" s="36"/>
      <c r="AKI39" s="36"/>
      <c r="AKJ39" s="36"/>
      <c r="AKM39" s="36"/>
      <c r="AKN39" s="36"/>
      <c r="AKQ39" s="36"/>
      <c r="AKR39" s="36"/>
      <c r="AKU39" s="36"/>
      <c r="AKV39" s="36"/>
      <c r="AKY39" s="36"/>
      <c r="AKZ39" s="36"/>
      <c r="ALC39" s="36"/>
      <c r="ALD39" s="36"/>
      <c r="ALG39" s="36"/>
      <c r="ALH39" s="36"/>
      <c r="ALK39" s="36"/>
      <c r="ALL39" s="36"/>
      <c r="ALO39" s="36"/>
      <c r="ALP39" s="36"/>
      <c r="ALS39" s="36"/>
      <c r="ALT39" s="36"/>
      <c r="ALW39" s="36"/>
      <c r="ALX39" s="36"/>
      <c r="AMA39" s="36"/>
      <c r="AMB39" s="36"/>
      <c r="AME39" s="36"/>
      <c r="AMF39" s="36"/>
      <c r="AMI39" s="36"/>
      <c r="AMJ39" s="36"/>
      <c r="AMM39" s="36"/>
      <c r="AMN39" s="36"/>
      <c r="AMQ39" s="36"/>
      <c r="AMR39" s="36"/>
      <c r="AMU39" s="36"/>
      <c r="AMV39" s="36"/>
      <c r="AMY39" s="36"/>
      <c r="AMZ39" s="36"/>
      <c r="ANC39" s="36"/>
      <c r="AND39" s="36"/>
      <c r="ANG39" s="36"/>
      <c r="ANH39" s="36"/>
      <c r="ANK39" s="36"/>
      <c r="ANL39" s="36"/>
      <c r="ANO39" s="36"/>
      <c r="ANP39" s="36"/>
      <c r="ANS39" s="36"/>
      <c r="ANT39" s="36"/>
      <c r="ANW39" s="36"/>
      <c r="ANX39" s="36"/>
      <c r="AOA39" s="36"/>
      <c r="AOB39" s="36"/>
      <c r="AOE39" s="36"/>
      <c r="AOF39" s="36"/>
      <c r="AOI39" s="36"/>
      <c r="AOJ39" s="36"/>
      <c r="AOM39" s="36"/>
      <c r="AON39" s="36"/>
      <c r="AOQ39" s="36"/>
      <c r="AOR39" s="36"/>
      <c r="AOU39" s="36"/>
      <c r="AOV39" s="36"/>
      <c r="AOY39" s="36"/>
      <c r="AOZ39" s="36"/>
      <c r="APC39" s="36"/>
      <c r="APD39" s="36"/>
      <c r="APG39" s="36"/>
      <c r="APH39" s="36"/>
      <c r="APK39" s="36"/>
      <c r="APL39" s="36"/>
      <c r="APO39" s="36"/>
      <c r="APP39" s="36"/>
      <c r="APS39" s="36"/>
      <c r="APT39" s="36"/>
      <c r="APW39" s="36"/>
      <c r="APX39" s="36"/>
      <c r="AQA39" s="36"/>
      <c r="AQB39" s="36"/>
      <c r="AQE39" s="36"/>
      <c r="AQF39" s="36"/>
      <c r="AQI39" s="36"/>
      <c r="AQJ39" s="36"/>
      <c r="AQM39" s="36"/>
      <c r="AQN39" s="36"/>
      <c r="AQQ39" s="36"/>
      <c r="AQR39" s="36"/>
      <c r="AQU39" s="36"/>
      <c r="AQV39" s="36"/>
      <c r="AQY39" s="36"/>
      <c r="AQZ39" s="36"/>
      <c r="ARC39" s="36"/>
      <c r="ARD39" s="36"/>
      <c r="ARG39" s="36"/>
      <c r="ARH39" s="36"/>
      <c r="ARK39" s="36"/>
      <c r="ARL39" s="36"/>
      <c r="ARO39" s="36"/>
      <c r="ARP39" s="36"/>
      <c r="ARS39" s="36"/>
      <c r="ART39" s="36"/>
      <c r="ARW39" s="36"/>
      <c r="ARX39" s="36"/>
      <c r="ASA39" s="36"/>
      <c r="ASB39" s="36"/>
      <c r="ASE39" s="36"/>
      <c r="ASF39" s="36"/>
      <c r="ASI39" s="36"/>
      <c r="ASJ39" s="36"/>
      <c r="ASM39" s="36"/>
      <c r="ASN39" s="36"/>
      <c r="ASQ39" s="36"/>
      <c r="ASR39" s="36"/>
      <c r="ASU39" s="36"/>
      <c r="ASV39" s="36"/>
      <c r="ASY39" s="36"/>
      <c r="ASZ39" s="36"/>
      <c r="ATC39" s="36"/>
      <c r="ATD39" s="36"/>
      <c r="ATG39" s="36"/>
      <c r="ATH39" s="36"/>
      <c r="ATK39" s="36"/>
      <c r="ATL39" s="36"/>
      <c r="ATO39" s="36"/>
      <c r="ATP39" s="36"/>
      <c r="ATS39" s="36"/>
      <c r="ATT39" s="36"/>
      <c r="ATW39" s="36"/>
      <c r="ATX39" s="36"/>
      <c r="AUA39" s="36"/>
      <c r="AUB39" s="36"/>
      <c r="AUE39" s="36"/>
      <c r="AUF39" s="36"/>
      <c r="AUI39" s="36"/>
      <c r="AUJ39" s="36"/>
      <c r="AUM39" s="36"/>
      <c r="AUN39" s="36"/>
      <c r="AUQ39" s="36"/>
      <c r="AUR39" s="36"/>
      <c r="AUU39" s="36"/>
      <c r="AUV39" s="36"/>
      <c r="AUY39" s="36"/>
      <c r="AUZ39" s="36"/>
      <c r="AVC39" s="36"/>
      <c r="AVD39" s="36"/>
      <c r="AVG39" s="36"/>
      <c r="AVH39" s="36"/>
      <c r="AVK39" s="36"/>
      <c r="AVL39" s="36"/>
      <c r="AVO39" s="36"/>
      <c r="AVP39" s="36"/>
      <c r="AVS39" s="36"/>
      <c r="AVT39" s="36"/>
      <c r="AVW39" s="36"/>
      <c r="AVX39" s="36"/>
      <c r="AWA39" s="36"/>
      <c r="AWB39" s="36"/>
      <c r="AWE39" s="36"/>
      <c r="AWF39" s="36"/>
      <c r="AWI39" s="36"/>
      <c r="AWJ39" s="36"/>
      <c r="AWM39" s="36"/>
      <c r="AWN39" s="36"/>
      <c r="AWQ39" s="36"/>
      <c r="AWR39" s="36"/>
      <c r="AWU39" s="36"/>
      <c r="AWV39" s="36"/>
      <c r="AWY39" s="36"/>
      <c r="AWZ39" s="36"/>
      <c r="AXC39" s="36"/>
      <c r="AXD39" s="36"/>
      <c r="AXG39" s="36"/>
      <c r="AXH39" s="36"/>
      <c r="AXK39" s="36"/>
      <c r="AXL39" s="36"/>
      <c r="AXO39" s="36"/>
      <c r="AXP39" s="36"/>
      <c r="AXS39" s="36"/>
      <c r="AXT39" s="36"/>
      <c r="AXW39" s="36"/>
      <c r="AXX39" s="36"/>
      <c r="AYA39" s="36"/>
      <c r="AYB39" s="36"/>
      <c r="AYE39" s="36"/>
      <c r="AYF39" s="36"/>
      <c r="AYI39" s="36"/>
      <c r="AYJ39" s="36"/>
      <c r="AYM39" s="36"/>
      <c r="AYN39" s="36"/>
      <c r="AYQ39" s="36"/>
      <c r="AYR39" s="36"/>
      <c r="AYU39" s="36"/>
      <c r="AYV39" s="36"/>
      <c r="AYY39" s="36"/>
      <c r="AYZ39" s="36"/>
      <c r="AZC39" s="36"/>
      <c r="AZD39" s="36"/>
      <c r="AZG39" s="36"/>
      <c r="AZH39" s="36"/>
      <c r="AZK39" s="36"/>
      <c r="AZL39" s="36"/>
      <c r="AZO39" s="36"/>
      <c r="AZP39" s="36"/>
      <c r="AZS39" s="36"/>
      <c r="AZT39" s="36"/>
      <c r="AZW39" s="36"/>
      <c r="AZX39" s="36"/>
      <c r="BAA39" s="36"/>
      <c r="BAB39" s="36"/>
      <c r="BAE39" s="36"/>
      <c r="BAF39" s="36"/>
      <c r="BAI39" s="36"/>
      <c r="BAJ39" s="36"/>
      <c r="BAM39" s="36"/>
      <c r="BAN39" s="36"/>
      <c r="BAQ39" s="36"/>
      <c r="BAR39" s="36"/>
      <c r="BAU39" s="36"/>
      <c r="BAV39" s="36"/>
      <c r="BAY39" s="36"/>
      <c r="BAZ39" s="36"/>
      <c r="BBC39" s="36"/>
      <c r="BBD39" s="36"/>
      <c r="BBG39" s="36"/>
      <c r="BBH39" s="36"/>
      <c r="BBK39" s="36"/>
      <c r="BBL39" s="36"/>
      <c r="BBO39" s="36"/>
      <c r="BBP39" s="36"/>
      <c r="BBS39" s="36"/>
      <c r="BBT39" s="36"/>
      <c r="BBW39" s="36"/>
      <c r="BBX39" s="36"/>
      <c r="BCA39" s="36"/>
      <c r="BCB39" s="36"/>
      <c r="BCE39" s="36"/>
      <c r="BCF39" s="36"/>
      <c r="BCI39" s="36"/>
      <c r="BCJ39" s="36"/>
      <c r="BCM39" s="36"/>
      <c r="BCN39" s="36"/>
      <c r="BCQ39" s="36"/>
      <c r="BCR39" s="36"/>
      <c r="BCU39" s="36"/>
      <c r="BCV39" s="36"/>
      <c r="BCY39" s="36"/>
      <c r="BCZ39" s="36"/>
      <c r="BDC39" s="36"/>
      <c r="BDD39" s="36"/>
      <c r="BDG39" s="36"/>
      <c r="BDH39" s="36"/>
      <c r="BDK39" s="36"/>
      <c r="BDL39" s="36"/>
      <c r="BDO39" s="36"/>
      <c r="BDP39" s="36"/>
      <c r="BDS39" s="36"/>
      <c r="BDT39" s="36"/>
      <c r="BDW39" s="36"/>
      <c r="BDX39" s="36"/>
      <c r="BEA39" s="36"/>
      <c r="BEB39" s="36"/>
      <c r="BEE39" s="36"/>
      <c r="BEF39" s="36"/>
      <c r="BEI39" s="36"/>
      <c r="BEJ39" s="36"/>
      <c r="BEM39" s="36"/>
      <c r="BEN39" s="36"/>
      <c r="BEQ39" s="36"/>
      <c r="BER39" s="36"/>
      <c r="BEU39" s="36"/>
      <c r="BEV39" s="36"/>
      <c r="BEY39" s="36"/>
      <c r="BEZ39" s="36"/>
      <c r="BFC39" s="36"/>
      <c r="BFD39" s="36"/>
      <c r="BFG39" s="36"/>
      <c r="BFH39" s="36"/>
      <c r="BFK39" s="36"/>
      <c r="BFL39" s="36"/>
      <c r="BFO39" s="36"/>
      <c r="BFP39" s="36"/>
      <c r="BFS39" s="36"/>
      <c r="BFT39" s="36"/>
      <c r="BFW39" s="36"/>
      <c r="BFX39" s="36"/>
      <c r="BGA39" s="36"/>
      <c r="BGB39" s="36"/>
      <c r="BGE39" s="36"/>
      <c r="BGF39" s="36"/>
      <c r="BGI39" s="36"/>
      <c r="BGJ39" s="36"/>
      <c r="BGM39" s="36"/>
      <c r="BGN39" s="36"/>
      <c r="BGQ39" s="36"/>
      <c r="BGR39" s="36"/>
      <c r="BGU39" s="36"/>
      <c r="BGV39" s="36"/>
      <c r="BGY39" s="36"/>
      <c r="BGZ39" s="36"/>
      <c r="BHC39" s="36"/>
      <c r="BHD39" s="36"/>
      <c r="BHG39" s="36"/>
      <c r="BHH39" s="36"/>
      <c r="BHK39" s="36"/>
      <c r="BHL39" s="36"/>
      <c r="BHO39" s="36"/>
      <c r="BHP39" s="36"/>
      <c r="BHS39" s="36"/>
      <c r="BHT39" s="36"/>
      <c r="BHW39" s="36"/>
      <c r="BHX39" s="36"/>
      <c r="BIA39" s="36"/>
      <c r="BIB39" s="36"/>
      <c r="BIE39" s="36"/>
      <c r="BIF39" s="36"/>
      <c r="BII39" s="36"/>
      <c r="BIJ39" s="36"/>
      <c r="BIM39" s="36"/>
      <c r="BIN39" s="36"/>
      <c r="BIQ39" s="36"/>
      <c r="BIR39" s="36"/>
      <c r="BIU39" s="36"/>
      <c r="BIV39" s="36"/>
      <c r="BIY39" s="36"/>
      <c r="BIZ39" s="36"/>
      <c r="BJC39" s="36"/>
      <c r="BJD39" s="36"/>
      <c r="BJG39" s="36"/>
      <c r="BJH39" s="36"/>
      <c r="BJK39" s="36"/>
      <c r="BJL39" s="36"/>
      <c r="BJO39" s="36"/>
      <c r="BJP39" s="36"/>
      <c r="BJS39" s="36"/>
      <c r="BJT39" s="36"/>
      <c r="BJW39" s="36"/>
      <c r="BJX39" s="36"/>
      <c r="BKA39" s="36"/>
      <c r="BKB39" s="36"/>
      <c r="BKE39" s="36"/>
      <c r="BKF39" s="36"/>
      <c r="BKI39" s="36"/>
      <c r="BKJ39" s="36"/>
      <c r="BKM39" s="36"/>
      <c r="BKN39" s="36"/>
      <c r="BKQ39" s="36"/>
      <c r="BKR39" s="36"/>
      <c r="BKU39" s="36"/>
      <c r="BKV39" s="36"/>
      <c r="BKY39" s="36"/>
      <c r="BKZ39" s="36"/>
      <c r="BLC39" s="36"/>
      <c r="BLD39" s="36"/>
      <c r="BLG39" s="36"/>
      <c r="BLH39" s="36"/>
      <c r="BLK39" s="36"/>
      <c r="BLL39" s="36"/>
      <c r="BLO39" s="36"/>
      <c r="BLP39" s="36"/>
      <c r="BLS39" s="36"/>
      <c r="BLT39" s="36"/>
      <c r="BLW39" s="36"/>
      <c r="BLX39" s="36"/>
      <c r="BMA39" s="36"/>
      <c r="BMB39" s="36"/>
      <c r="BME39" s="36"/>
      <c r="BMF39" s="36"/>
      <c r="BMI39" s="36"/>
      <c r="BMJ39" s="36"/>
      <c r="BMM39" s="36"/>
      <c r="BMN39" s="36"/>
      <c r="BMQ39" s="36"/>
      <c r="BMR39" s="36"/>
      <c r="BMU39" s="36"/>
      <c r="BMV39" s="36"/>
      <c r="BMY39" s="36"/>
      <c r="BMZ39" s="36"/>
      <c r="BNC39" s="36"/>
      <c r="BND39" s="36"/>
      <c r="BNG39" s="36"/>
      <c r="BNH39" s="36"/>
      <c r="BNK39" s="36"/>
      <c r="BNL39" s="36"/>
      <c r="BNO39" s="36"/>
      <c r="BNP39" s="36"/>
      <c r="BNS39" s="36"/>
      <c r="BNT39" s="36"/>
      <c r="BNW39" s="36"/>
      <c r="BNX39" s="36"/>
      <c r="BOA39" s="36"/>
      <c r="BOB39" s="36"/>
      <c r="BOE39" s="36"/>
      <c r="BOF39" s="36"/>
      <c r="BOI39" s="36"/>
      <c r="BOJ39" s="36"/>
      <c r="BOM39" s="36"/>
      <c r="BON39" s="36"/>
      <c r="BOQ39" s="36"/>
      <c r="BOR39" s="36"/>
      <c r="BOU39" s="36"/>
      <c r="BOV39" s="36"/>
      <c r="BOY39" s="36"/>
      <c r="BOZ39" s="36"/>
      <c r="BPC39" s="36"/>
      <c r="BPD39" s="36"/>
      <c r="BPG39" s="36"/>
      <c r="BPH39" s="36"/>
      <c r="BPK39" s="36"/>
      <c r="BPL39" s="36"/>
      <c r="BPO39" s="36"/>
      <c r="BPP39" s="36"/>
      <c r="BPS39" s="36"/>
      <c r="BPT39" s="36"/>
      <c r="BPW39" s="36"/>
      <c r="BPX39" s="36"/>
      <c r="BQA39" s="36"/>
      <c r="BQB39" s="36"/>
      <c r="BQE39" s="36"/>
      <c r="BQF39" s="36"/>
      <c r="BQI39" s="36"/>
      <c r="BQJ39" s="36"/>
      <c r="BQM39" s="36"/>
      <c r="BQN39" s="36"/>
      <c r="BQQ39" s="36"/>
      <c r="BQR39" s="36"/>
      <c r="BQU39" s="36"/>
      <c r="BQV39" s="36"/>
      <c r="BQY39" s="36"/>
      <c r="BQZ39" s="36"/>
      <c r="BRC39" s="36"/>
      <c r="BRD39" s="36"/>
      <c r="BRG39" s="36"/>
      <c r="BRH39" s="36"/>
      <c r="BRK39" s="36"/>
      <c r="BRL39" s="36"/>
      <c r="BRO39" s="36"/>
      <c r="BRP39" s="36"/>
      <c r="BRS39" s="36"/>
      <c r="BRT39" s="36"/>
      <c r="BRW39" s="36"/>
      <c r="BRX39" s="36"/>
      <c r="BSA39" s="36"/>
      <c r="BSB39" s="36"/>
      <c r="BSE39" s="36"/>
      <c r="BSF39" s="36"/>
      <c r="BSI39" s="36"/>
      <c r="BSJ39" s="36"/>
      <c r="BSM39" s="36"/>
      <c r="BSN39" s="36"/>
      <c r="BSQ39" s="36"/>
      <c r="BSR39" s="36"/>
      <c r="BSU39" s="36"/>
      <c r="BSV39" s="36"/>
      <c r="BSY39" s="36"/>
      <c r="BSZ39" s="36"/>
      <c r="BTC39" s="36"/>
      <c r="BTD39" s="36"/>
      <c r="BTG39" s="36"/>
      <c r="BTH39" s="36"/>
      <c r="BTK39" s="36"/>
      <c r="BTL39" s="36"/>
      <c r="BTO39" s="36"/>
      <c r="BTP39" s="36"/>
      <c r="BTS39" s="36"/>
      <c r="BTT39" s="36"/>
      <c r="BTW39" s="36"/>
      <c r="BTX39" s="36"/>
      <c r="BUA39" s="36"/>
      <c r="BUB39" s="36"/>
      <c r="BUE39" s="36"/>
      <c r="BUF39" s="36"/>
      <c r="BUI39" s="36"/>
      <c r="BUJ39" s="36"/>
      <c r="BUM39" s="36"/>
      <c r="BUN39" s="36"/>
      <c r="BUQ39" s="36"/>
      <c r="BUR39" s="36"/>
      <c r="BUU39" s="36"/>
      <c r="BUV39" s="36"/>
      <c r="BUY39" s="36"/>
      <c r="BUZ39" s="36"/>
      <c r="BVC39" s="36"/>
      <c r="BVD39" s="36"/>
      <c r="BVG39" s="36"/>
      <c r="BVH39" s="36"/>
      <c r="BVK39" s="36"/>
      <c r="BVL39" s="36"/>
      <c r="BVO39" s="36"/>
      <c r="BVP39" s="36"/>
      <c r="BVS39" s="36"/>
      <c r="BVT39" s="36"/>
      <c r="BVW39" s="36"/>
      <c r="BVX39" s="36"/>
      <c r="BWA39" s="36"/>
      <c r="BWB39" s="36"/>
      <c r="BWE39" s="36"/>
      <c r="BWF39" s="36"/>
      <c r="BWI39" s="36"/>
      <c r="BWJ39" s="36"/>
      <c r="BWM39" s="36"/>
      <c r="BWN39" s="36"/>
      <c r="BWQ39" s="36"/>
      <c r="BWR39" s="36"/>
      <c r="BWU39" s="36"/>
      <c r="BWV39" s="36"/>
      <c r="BWY39" s="36"/>
      <c r="BWZ39" s="36"/>
      <c r="BXC39" s="36"/>
      <c r="BXD39" s="36"/>
      <c r="BXG39" s="36"/>
      <c r="BXH39" s="36"/>
      <c r="BXK39" s="36"/>
      <c r="BXL39" s="36"/>
      <c r="BXO39" s="36"/>
      <c r="BXP39" s="36"/>
      <c r="BXS39" s="36"/>
      <c r="BXT39" s="36"/>
      <c r="BXW39" s="36"/>
      <c r="BXX39" s="36"/>
      <c r="BYA39" s="36"/>
      <c r="BYB39" s="36"/>
      <c r="BYE39" s="36"/>
      <c r="BYF39" s="36"/>
      <c r="BYI39" s="36"/>
      <c r="BYJ39" s="36"/>
      <c r="BYM39" s="36"/>
      <c r="BYN39" s="36"/>
      <c r="BYQ39" s="36"/>
      <c r="BYR39" s="36"/>
      <c r="BYU39" s="36"/>
      <c r="BYV39" s="36"/>
      <c r="BYY39" s="36"/>
      <c r="BYZ39" s="36"/>
      <c r="BZC39" s="36"/>
      <c r="BZD39" s="36"/>
      <c r="BZG39" s="36"/>
      <c r="BZH39" s="36"/>
      <c r="BZK39" s="36"/>
      <c r="BZL39" s="36"/>
      <c r="BZO39" s="36"/>
      <c r="BZP39" s="36"/>
      <c r="BZS39" s="36"/>
      <c r="BZT39" s="36"/>
      <c r="BZW39" s="36"/>
      <c r="BZX39" s="36"/>
      <c r="CAA39" s="36"/>
      <c r="CAB39" s="36"/>
      <c r="CAE39" s="36"/>
      <c r="CAF39" s="36"/>
      <c r="CAI39" s="36"/>
      <c r="CAJ39" s="36"/>
      <c r="CAM39" s="36"/>
      <c r="CAN39" s="36"/>
      <c r="CAQ39" s="36"/>
      <c r="CAR39" s="36"/>
      <c r="CAU39" s="36"/>
      <c r="CAV39" s="36"/>
      <c r="CAY39" s="36"/>
      <c r="CAZ39" s="36"/>
      <c r="CBC39" s="36"/>
      <c r="CBD39" s="36"/>
      <c r="CBG39" s="36"/>
      <c r="CBH39" s="36"/>
      <c r="CBK39" s="36"/>
      <c r="CBL39" s="36"/>
      <c r="CBO39" s="36"/>
      <c r="CBP39" s="36"/>
      <c r="CBS39" s="36"/>
      <c r="CBT39" s="36"/>
      <c r="CBW39" s="36"/>
      <c r="CBX39" s="36"/>
      <c r="CCA39" s="36"/>
      <c r="CCB39" s="36"/>
      <c r="CCE39" s="36"/>
      <c r="CCF39" s="36"/>
      <c r="CCI39" s="36"/>
      <c r="CCJ39" s="36"/>
      <c r="CCM39" s="36"/>
      <c r="CCN39" s="36"/>
      <c r="CCQ39" s="36"/>
      <c r="CCR39" s="36"/>
      <c r="CCU39" s="36"/>
      <c r="CCV39" s="36"/>
      <c r="CCY39" s="36"/>
      <c r="CCZ39" s="36"/>
      <c r="CDC39" s="36"/>
      <c r="CDD39" s="36"/>
      <c r="CDG39" s="36"/>
      <c r="CDH39" s="36"/>
      <c r="CDK39" s="36"/>
      <c r="CDL39" s="36"/>
      <c r="CDO39" s="36"/>
      <c r="CDP39" s="36"/>
      <c r="CDS39" s="36"/>
      <c r="CDT39" s="36"/>
      <c r="CDW39" s="36"/>
      <c r="CDX39" s="36"/>
      <c r="CEA39" s="36"/>
      <c r="CEB39" s="36"/>
      <c r="CEE39" s="36"/>
      <c r="CEF39" s="36"/>
      <c r="CEI39" s="36"/>
      <c r="CEJ39" s="36"/>
      <c r="CEM39" s="36"/>
      <c r="CEN39" s="36"/>
      <c r="CEQ39" s="36"/>
      <c r="CER39" s="36"/>
      <c r="CEU39" s="36"/>
      <c r="CEV39" s="36"/>
      <c r="CEY39" s="36"/>
      <c r="CEZ39" s="36"/>
      <c r="CFC39" s="36"/>
      <c r="CFD39" s="36"/>
      <c r="CFG39" s="36"/>
      <c r="CFH39" s="36"/>
      <c r="CFK39" s="36"/>
      <c r="CFL39" s="36"/>
      <c r="CFO39" s="36"/>
      <c r="CFP39" s="36"/>
      <c r="CFS39" s="36"/>
      <c r="CFT39" s="36"/>
      <c r="CFW39" s="36"/>
      <c r="CFX39" s="36"/>
      <c r="CGA39" s="36"/>
      <c r="CGB39" s="36"/>
      <c r="CGE39" s="36"/>
      <c r="CGF39" s="36"/>
      <c r="CGI39" s="36"/>
      <c r="CGJ39" s="36"/>
      <c r="CGM39" s="36"/>
      <c r="CGN39" s="36"/>
      <c r="CGQ39" s="36"/>
      <c r="CGR39" s="36"/>
      <c r="CGU39" s="36"/>
      <c r="CGV39" s="36"/>
      <c r="CGY39" s="36"/>
      <c r="CGZ39" s="36"/>
      <c r="CHC39" s="36"/>
      <c r="CHD39" s="36"/>
      <c r="CHG39" s="36"/>
      <c r="CHH39" s="36"/>
      <c r="CHK39" s="36"/>
      <c r="CHL39" s="36"/>
      <c r="CHO39" s="36"/>
      <c r="CHP39" s="36"/>
      <c r="CHS39" s="36"/>
      <c r="CHT39" s="36"/>
      <c r="CHW39" s="36"/>
      <c r="CHX39" s="36"/>
      <c r="CIA39" s="36"/>
      <c r="CIB39" s="36"/>
      <c r="CIE39" s="36"/>
      <c r="CIF39" s="36"/>
      <c r="CII39" s="36"/>
      <c r="CIJ39" s="36"/>
      <c r="CIM39" s="36"/>
      <c r="CIN39" s="36"/>
      <c r="CIQ39" s="36"/>
      <c r="CIR39" s="36"/>
      <c r="CIU39" s="36"/>
      <c r="CIV39" s="36"/>
      <c r="CIY39" s="36"/>
      <c r="CIZ39" s="36"/>
      <c r="CJC39" s="36"/>
      <c r="CJD39" s="36"/>
      <c r="CJG39" s="36"/>
      <c r="CJH39" s="36"/>
      <c r="CJK39" s="36"/>
      <c r="CJL39" s="36"/>
      <c r="CJO39" s="36"/>
      <c r="CJP39" s="36"/>
      <c r="CJS39" s="36"/>
      <c r="CJT39" s="36"/>
      <c r="CJW39" s="36"/>
      <c r="CJX39" s="36"/>
      <c r="CKA39" s="36"/>
      <c r="CKB39" s="36"/>
      <c r="CKE39" s="36"/>
      <c r="CKF39" s="36"/>
      <c r="CKI39" s="36"/>
      <c r="CKJ39" s="36"/>
      <c r="CKM39" s="36"/>
      <c r="CKN39" s="36"/>
      <c r="CKQ39" s="36"/>
      <c r="CKR39" s="36"/>
      <c r="CKU39" s="36"/>
      <c r="CKV39" s="36"/>
      <c r="CKY39" s="36"/>
      <c r="CKZ39" s="36"/>
      <c r="CLC39" s="36"/>
      <c r="CLD39" s="36"/>
      <c r="CLG39" s="36"/>
      <c r="CLH39" s="36"/>
      <c r="CLK39" s="36"/>
      <c r="CLL39" s="36"/>
      <c r="CLO39" s="36"/>
      <c r="CLP39" s="36"/>
      <c r="CLS39" s="36"/>
      <c r="CLT39" s="36"/>
      <c r="CLW39" s="36"/>
      <c r="CLX39" s="36"/>
      <c r="CMA39" s="36"/>
      <c r="CMB39" s="36"/>
      <c r="CME39" s="36"/>
      <c r="CMF39" s="36"/>
      <c r="CMI39" s="36"/>
      <c r="CMJ39" s="36"/>
      <c r="CMM39" s="36"/>
      <c r="CMN39" s="36"/>
      <c r="CMQ39" s="36"/>
      <c r="CMR39" s="36"/>
      <c r="CMU39" s="36"/>
      <c r="CMV39" s="36"/>
      <c r="CMY39" s="36"/>
      <c r="CMZ39" s="36"/>
      <c r="CNC39" s="36"/>
      <c r="CND39" s="36"/>
      <c r="CNG39" s="36"/>
      <c r="CNH39" s="36"/>
      <c r="CNK39" s="36"/>
      <c r="CNL39" s="36"/>
      <c r="CNO39" s="36"/>
      <c r="CNP39" s="36"/>
      <c r="CNS39" s="36"/>
      <c r="CNT39" s="36"/>
      <c r="CNW39" s="36"/>
      <c r="CNX39" s="36"/>
      <c r="COA39" s="36"/>
      <c r="COB39" s="36"/>
      <c r="COE39" s="36"/>
      <c r="COF39" s="36"/>
      <c r="COI39" s="36"/>
      <c r="COJ39" s="36"/>
      <c r="COM39" s="36"/>
      <c r="CON39" s="36"/>
      <c r="COQ39" s="36"/>
      <c r="COR39" s="36"/>
      <c r="COU39" s="36"/>
      <c r="COV39" s="36"/>
      <c r="COY39" s="36"/>
      <c r="COZ39" s="36"/>
      <c r="CPC39" s="36"/>
      <c r="CPD39" s="36"/>
      <c r="CPG39" s="36"/>
      <c r="CPH39" s="36"/>
      <c r="CPK39" s="36"/>
      <c r="CPL39" s="36"/>
      <c r="CPO39" s="36"/>
      <c r="CPP39" s="36"/>
      <c r="CPS39" s="36"/>
      <c r="CPT39" s="36"/>
      <c r="CPW39" s="36"/>
      <c r="CPX39" s="36"/>
      <c r="CQA39" s="36"/>
      <c r="CQB39" s="36"/>
      <c r="CQE39" s="36"/>
      <c r="CQF39" s="36"/>
      <c r="CQI39" s="36"/>
      <c r="CQJ39" s="36"/>
      <c r="CQM39" s="36"/>
      <c r="CQN39" s="36"/>
      <c r="CQQ39" s="36"/>
      <c r="CQR39" s="36"/>
      <c r="CQU39" s="36"/>
      <c r="CQV39" s="36"/>
      <c r="CQY39" s="36"/>
      <c r="CQZ39" s="36"/>
      <c r="CRC39" s="36"/>
      <c r="CRD39" s="36"/>
      <c r="CRG39" s="36"/>
      <c r="CRH39" s="36"/>
      <c r="CRK39" s="36"/>
      <c r="CRL39" s="36"/>
      <c r="CRO39" s="36"/>
      <c r="CRP39" s="36"/>
      <c r="CRS39" s="36"/>
      <c r="CRT39" s="36"/>
      <c r="CRW39" s="36"/>
      <c r="CRX39" s="36"/>
      <c r="CSA39" s="36"/>
      <c r="CSB39" s="36"/>
      <c r="CSE39" s="36"/>
      <c r="CSF39" s="36"/>
      <c r="CSI39" s="36"/>
      <c r="CSJ39" s="36"/>
      <c r="CSM39" s="36"/>
      <c r="CSN39" s="36"/>
      <c r="CSQ39" s="36"/>
      <c r="CSR39" s="36"/>
      <c r="CSU39" s="36"/>
      <c r="CSV39" s="36"/>
      <c r="CSY39" s="36"/>
      <c r="CSZ39" s="36"/>
      <c r="CTC39" s="36"/>
      <c r="CTD39" s="36"/>
      <c r="CTG39" s="36"/>
      <c r="CTH39" s="36"/>
      <c r="CTK39" s="36"/>
      <c r="CTL39" s="36"/>
      <c r="CTO39" s="36"/>
      <c r="CTP39" s="36"/>
      <c r="CTS39" s="36"/>
      <c r="CTT39" s="36"/>
      <c r="CTW39" s="36"/>
      <c r="CTX39" s="36"/>
      <c r="CUA39" s="36"/>
      <c r="CUB39" s="36"/>
      <c r="CUE39" s="36"/>
      <c r="CUF39" s="36"/>
      <c r="CUI39" s="36"/>
      <c r="CUJ39" s="36"/>
      <c r="CUM39" s="36"/>
      <c r="CUN39" s="36"/>
      <c r="CUQ39" s="36"/>
      <c r="CUR39" s="36"/>
      <c r="CUU39" s="36"/>
      <c r="CUV39" s="36"/>
      <c r="CUY39" s="36"/>
      <c r="CUZ39" s="36"/>
      <c r="CVC39" s="36"/>
      <c r="CVD39" s="36"/>
      <c r="CVG39" s="36"/>
      <c r="CVH39" s="36"/>
      <c r="CVK39" s="36"/>
      <c r="CVL39" s="36"/>
      <c r="CVO39" s="36"/>
      <c r="CVP39" s="36"/>
      <c r="CVS39" s="36"/>
      <c r="CVT39" s="36"/>
      <c r="CVW39" s="36"/>
      <c r="CVX39" s="36"/>
      <c r="CWA39" s="36"/>
      <c r="CWB39" s="36"/>
      <c r="CWE39" s="36"/>
      <c r="CWF39" s="36"/>
      <c r="CWI39" s="36"/>
      <c r="CWJ39" s="36"/>
      <c r="CWM39" s="36"/>
      <c r="CWN39" s="36"/>
      <c r="CWQ39" s="36"/>
      <c r="CWR39" s="36"/>
      <c r="CWU39" s="36"/>
      <c r="CWV39" s="36"/>
      <c r="CWY39" s="36"/>
      <c r="CWZ39" s="36"/>
      <c r="CXC39" s="36"/>
      <c r="CXD39" s="36"/>
      <c r="CXG39" s="36"/>
      <c r="CXH39" s="36"/>
      <c r="CXK39" s="36"/>
      <c r="CXL39" s="36"/>
      <c r="CXO39" s="36"/>
      <c r="CXP39" s="36"/>
      <c r="CXS39" s="36"/>
      <c r="CXT39" s="36"/>
      <c r="CXW39" s="36"/>
      <c r="CXX39" s="36"/>
      <c r="CYA39" s="36"/>
      <c r="CYB39" s="36"/>
      <c r="CYE39" s="36"/>
      <c r="CYF39" s="36"/>
      <c r="CYI39" s="36"/>
      <c r="CYJ39" s="36"/>
      <c r="CYM39" s="36"/>
      <c r="CYN39" s="36"/>
      <c r="CYQ39" s="36"/>
      <c r="CYR39" s="36"/>
      <c r="CYU39" s="36"/>
      <c r="CYV39" s="36"/>
      <c r="CYY39" s="36"/>
      <c r="CYZ39" s="36"/>
      <c r="CZC39" s="36"/>
      <c r="CZD39" s="36"/>
      <c r="CZG39" s="36"/>
      <c r="CZH39" s="36"/>
      <c r="CZK39" s="36"/>
      <c r="CZL39" s="36"/>
      <c r="CZO39" s="36"/>
      <c r="CZP39" s="36"/>
      <c r="CZS39" s="36"/>
      <c r="CZT39" s="36"/>
      <c r="CZW39" s="36"/>
      <c r="CZX39" s="36"/>
      <c r="DAA39" s="36"/>
      <c r="DAB39" s="36"/>
      <c r="DAE39" s="36"/>
      <c r="DAF39" s="36"/>
      <c r="DAI39" s="36"/>
      <c r="DAJ39" s="36"/>
      <c r="DAM39" s="36"/>
      <c r="DAN39" s="36"/>
      <c r="DAQ39" s="36"/>
      <c r="DAR39" s="36"/>
      <c r="DAU39" s="36"/>
      <c r="DAV39" s="36"/>
      <c r="DAY39" s="36"/>
      <c r="DAZ39" s="36"/>
      <c r="DBC39" s="36"/>
      <c r="DBD39" s="36"/>
      <c r="DBG39" s="36"/>
      <c r="DBH39" s="36"/>
      <c r="DBK39" s="36"/>
      <c r="DBL39" s="36"/>
      <c r="DBO39" s="36"/>
      <c r="DBP39" s="36"/>
      <c r="DBS39" s="36"/>
      <c r="DBT39" s="36"/>
      <c r="DBW39" s="36"/>
      <c r="DBX39" s="36"/>
      <c r="DCA39" s="36"/>
      <c r="DCB39" s="36"/>
      <c r="DCE39" s="36"/>
      <c r="DCF39" s="36"/>
      <c r="DCI39" s="36"/>
      <c r="DCJ39" s="36"/>
      <c r="DCM39" s="36"/>
      <c r="DCN39" s="36"/>
      <c r="DCQ39" s="36"/>
      <c r="DCR39" s="36"/>
      <c r="DCU39" s="36"/>
      <c r="DCV39" s="36"/>
      <c r="DCY39" s="36"/>
      <c r="DCZ39" s="36"/>
      <c r="DDC39" s="36"/>
      <c r="DDD39" s="36"/>
      <c r="DDG39" s="36"/>
      <c r="DDH39" s="36"/>
      <c r="DDK39" s="36"/>
      <c r="DDL39" s="36"/>
      <c r="DDO39" s="36"/>
      <c r="DDP39" s="36"/>
      <c r="DDS39" s="36"/>
      <c r="DDT39" s="36"/>
      <c r="DDW39" s="36"/>
      <c r="DDX39" s="36"/>
      <c r="DEA39" s="36"/>
      <c r="DEB39" s="36"/>
      <c r="DEE39" s="36"/>
      <c r="DEF39" s="36"/>
      <c r="DEI39" s="36"/>
      <c r="DEJ39" s="36"/>
      <c r="DEM39" s="36"/>
      <c r="DEN39" s="36"/>
      <c r="DEQ39" s="36"/>
      <c r="DER39" s="36"/>
      <c r="DEU39" s="36"/>
      <c r="DEV39" s="36"/>
      <c r="DEY39" s="36"/>
      <c r="DEZ39" s="36"/>
      <c r="DFC39" s="36"/>
      <c r="DFD39" s="36"/>
      <c r="DFG39" s="36"/>
      <c r="DFH39" s="36"/>
      <c r="DFK39" s="36"/>
      <c r="DFL39" s="36"/>
      <c r="DFO39" s="36"/>
      <c r="DFP39" s="36"/>
      <c r="DFS39" s="36"/>
      <c r="DFT39" s="36"/>
      <c r="DFW39" s="36"/>
      <c r="DFX39" s="36"/>
      <c r="DGA39" s="36"/>
      <c r="DGB39" s="36"/>
      <c r="DGE39" s="36"/>
      <c r="DGF39" s="36"/>
      <c r="DGI39" s="36"/>
      <c r="DGJ39" s="36"/>
      <c r="DGM39" s="36"/>
      <c r="DGN39" s="36"/>
      <c r="DGQ39" s="36"/>
      <c r="DGR39" s="36"/>
      <c r="DGU39" s="36"/>
      <c r="DGV39" s="36"/>
      <c r="DGY39" s="36"/>
      <c r="DGZ39" s="36"/>
      <c r="DHC39" s="36"/>
      <c r="DHD39" s="36"/>
      <c r="DHG39" s="36"/>
      <c r="DHH39" s="36"/>
      <c r="DHK39" s="36"/>
      <c r="DHL39" s="36"/>
      <c r="DHO39" s="36"/>
      <c r="DHP39" s="36"/>
      <c r="DHS39" s="36"/>
      <c r="DHT39" s="36"/>
      <c r="DHW39" s="36"/>
      <c r="DHX39" s="36"/>
      <c r="DIA39" s="36"/>
      <c r="DIB39" s="36"/>
      <c r="DIE39" s="36"/>
      <c r="DIF39" s="36"/>
      <c r="DII39" s="36"/>
      <c r="DIJ39" s="36"/>
      <c r="DIM39" s="36"/>
      <c r="DIN39" s="36"/>
      <c r="DIQ39" s="36"/>
      <c r="DIR39" s="36"/>
      <c r="DIU39" s="36"/>
      <c r="DIV39" s="36"/>
      <c r="DIY39" s="36"/>
      <c r="DIZ39" s="36"/>
      <c r="DJC39" s="36"/>
      <c r="DJD39" s="36"/>
      <c r="DJG39" s="36"/>
      <c r="DJH39" s="36"/>
      <c r="DJK39" s="36"/>
      <c r="DJL39" s="36"/>
      <c r="DJO39" s="36"/>
      <c r="DJP39" s="36"/>
      <c r="DJS39" s="36"/>
      <c r="DJT39" s="36"/>
      <c r="DJW39" s="36"/>
      <c r="DJX39" s="36"/>
      <c r="DKA39" s="36"/>
      <c r="DKB39" s="36"/>
      <c r="DKE39" s="36"/>
      <c r="DKF39" s="36"/>
      <c r="DKI39" s="36"/>
      <c r="DKJ39" s="36"/>
      <c r="DKM39" s="36"/>
      <c r="DKN39" s="36"/>
      <c r="DKQ39" s="36"/>
      <c r="DKR39" s="36"/>
      <c r="DKU39" s="36"/>
      <c r="DKV39" s="36"/>
      <c r="DKY39" s="36"/>
      <c r="DKZ39" s="36"/>
      <c r="DLC39" s="36"/>
      <c r="DLD39" s="36"/>
      <c r="DLG39" s="36"/>
      <c r="DLH39" s="36"/>
      <c r="DLK39" s="36"/>
      <c r="DLL39" s="36"/>
      <c r="DLO39" s="36"/>
      <c r="DLP39" s="36"/>
      <c r="DLS39" s="36"/>
      <c r="DLT39" s="36"/>
      <c r="DLW39" s="36"/>
      <c r="DLX39" s="36"/>
      <c r="DMA39" s="36"/>
      <c r="DMB39" s="36"/>
      <c r="DME39" s="36"/>
      <c r="DMF39" s="36"/>
      <c r="DMI39" s="36"/>
      <c r="DMJ39" s="36"/>
      <c r="DMM39" s="36"/>
      <c r="DMN39" s="36"/>
      <c r="DMQ39" s="36"/>
      <c r="DMR39" s="36"/>
      <c r="DMU39" s="36"/>
      <c r="DMV39" s="36"/>
      <c r="DMY39" s="36"/>
      <c r="DMZ39" s="36"/>
      <c r="DNC39" s="36"/>
      <c r="DND39" s="36"/>
      <c r="DNG39" s="36"/>
      <c r="DNH39" s="36"/>
      <c r="DNK39" s="36"/>
      <c r="DNL39" s="36"/>
      <c r="DNO39" s="36"/>
      <c r="DNP39" s="36"/>
      <c r="DNS39" s="36"/>
      <c r="DNT39" s="36"/>
      <c r="DNW39" s="36"/>
      <c r="DNX39" s="36"/>
      <c r="DOA39" s="36"/>
      <c r="DOB39" s="36"/>
      <c r="DOE39" s="36"/>
      <c r="DOF39" s="36"/>
      <c r="DOI39" s="36"/>
      <c r="DOJ39" s="36"/>
      <c r="DOM39" s="36"/>
      <c r="DON39" s="36"/>
      <c r="DOQ39" s="36"/>
      <c r="DOR39" s="36"/>
      <c r="DOU39" s="36"/>
      <c r="DOV39" s="36"/>
      <c r="DOY39" s="36"/>
      <c r="DOZ39" s="36"/>
      <c r="DPC39" s="36"/>
      <c r="DPD39" s="36"/>
      <c r="DPG39" s="36"/>
      <c r="DPH39" s="36"/>
      <c r="DPK39" s="36"/>
      <c r="DPL39" s="36"/>
      <c r="DPO39" s="36"/>
      <c r="DPP39" s="36"/>
      <c r="DPS39" s="36"/>
      <c r="DPT39" s="36"/>
      <c r="DPW39" s="36"/>
      <c r="DPX39" s="36"/>
      <c r="DQA39" s="36"/>
      <c r="DQB39" s="36"/>
      <c r="DQE39" s="36"/>
      <c r="DQF39" s="36"/>
      <c r="DQI39" s="36"/>
      <c r="DQJ39" s="36"/>
      <c r="DQM39" s="36"/>
      <c r="DQN39" s="36"/>
      <c r="DQQ39" s="36"/>
      <c r="DQR39" s="36"/>
      <c r="DQU39" s="36"/>
      <c r="DQV39" s="36"/>
      <c r="DQY39" s="36"/>
      <c r="DQZ39" s="36"/>
      <c r="DRC39" s="36"/>
      <c r="DRD39" s="36"/>
      <c r="DRG39" s="36"/>
      <c r="DRH39" s="36"/>
      <c r="DRK39" s="36"/>
      <c r="DRL39" s="36"/>
      <c r="DRO39" s="36"/>
      <c r="DRP39" s="36"/>
      <c r="DRS39" s="36"/>
      <c r="DRT39" s="36"/>
      <c r="DRW39" s="36"/>
      <c r="DRX39" s="36"/>
      <c r="DSA39" s="36"/>
      <c r="DSB39" s="36"/>
      <c r="DSE39" s="36"/>
      <c r="DSF39" s="36"/>
      <c r="DSI39" s="36"/>
      <c r="DSJ39" s="36"/>
      <c r="DSM39" s="36"/>
      <c r="DSN39" s="36"/>
      <c r="DSQ39" s="36"/>
      <c r="DSR39" s="36"/>
      <c r="DSU39" s="36"/>
      <c r="DSV39" s="36"/>
      <c r="DSY39" s="36"/>
      <c r="DSZ39" s="36"/>
      <c r="DTC39" s="36"/>
      <c r="DTD39" s="36"/>
      <c r="DTG39" s="36"/>
      <c r="DTH39" s="36"/>
      <c r="DTK39" s="36"/>
      <c r="DTL39" s="36"/>
      <c r="DTO39" s="36"/>
      <c r="DTP39" s="36"/>
      <c r="DTS39" s="36"/>
      <c r="DTT39" s="36"/>
      <c r="DTW39" s="36"/>
      <c r="DTX39" s="36"/>
      <c r="DUA39" s="36"/>
      <c r="DUB39" s="36"/>
      <c r="DUE39" s="36"/>
      <c r="DUF39" s="36"/>
      <c r="DUI39" s="36"/>
      <c r="DUJ39" s="36"/>
      <c r="DUM39" s="36"/>
      <c r="DUN39" s="36"/>
      <c r="DUQ39" s="36"/>
      <c r="DUR39" s="36"/>
      <c r="DUU39" s="36"/>
      <c r="DUV39" s="36"/>
      <c r="DUY39" s="36"/>
      <c r="DUZ39" s="36"/>
      <c r="DVC39" s="36"/>
      <c r="DVD39" s="36"/>
      <c r="DVG39" s="36"/>
      <c r="DVH39" s="36"/>
      <c r="DVK39" s="36"/>
      <c r="DVL39" s="36"/>
      <c r="DVO39" s="36"/>
      <c r="DVP39" s="36"/>
      <c r="DVS39" s="36"/>
      <c r="DVT39" s="36"/>
      <c r="DVW39" s="36"/>
      <c r="DVX39" s="36"/>
      <c r="DWA39" s="36"/>
      <c r="DWB39" s="36"/>
      <c r="DWE39" s="36"/>
      <c r="DWF39" s="36"/>
      <c r="DWI39" s="36"/>
      <c r="DWJ39" s="36"/>
      <c r="DWM39" s="36"/>
      <c r="DWN39" s="36"/>
      <c r="DWQ39" s="36"/>
      <c r="DWR39" s="36"/>
      <c r="DWU39" s="36"/>
      <c r="DWV39" s="36"/>
      <c r="DWY39" s="36"/>
      <c r="DWZ39" s="36"/>
      <c r="DXC39" s="36"/>
      <c r="DXD39" s="36"/>
      <c r="DXG39" s="36"/>
      <c r="DXH39" s="36"/>
      <c r="DXK39" s="36"/>
      <c r="DXL39" s="36"/>
      <c r="DXO39" s="36"/>
      <c r="DXP39" s="36"/>
      <c r="DXS39" s="36"/>
      <c r="DXT39" s="36"/>
      <c r="DXW39" s="36"/>
      <c r="DXX39" s="36"/>
      <c r="DYA39" s="36"/>
      <c r="DYB39" s="36"/>
      <c r="DYE39" s="36"/>
      <c r="DYF39" s="36"/>
      <c r="DYI39" s="36"/>
      <c r="DYJ39" s="36"/>
      <c r="DYM39" s="36"/>
      <c r="DYN39" s="36"/>
      <c r="DYQ39" s="36"/>
      <c r="DYR39" s="36"/>
      <c r="DYU39" s="36"/>
      <c r="DYV39" s="36"/>
      <c r="DYY39" s="36"/>
      <c r="DYZ39" s="36"/>
      <c r="DZC39" s="36"/>
      <c r="DZD39" s="36"/>
      <c r="DZG39" s="36"/>
      <c r="DZH39" s="36"/>
      <c r="DZK39" s="36"/>
      <c r="DZL39" s="36"/>
      <c r="DZO39" s="36"/>
      <c r="DZP39" s="36"/>
      <c r="DZS39" s="36"/>
      <c r="DZT39" s="36"/>
      <c r="DZW39" s="36"/>
      <c r="DZX39" s="36"/>
      <c r="EAA39" s="36"/>
      <c r="EAB39" s="36"/>
      <c r="EAE39" s="36"/>
      <c r="EAF39" s="36"/>
      <c r="EAI39" s="36"/>
      <c r="EAJ39" s="36"/>
      <c r="EAM39" s="36"/>
      <c r="EAN39" s="36"/>
      <c r="EAQ39" s="36"/>
      <c r="EAR39" s="36"/>
      <c r="EAU39" s="36"/>
      <c r="EAV39" s="36"/>
      <c r="EAY39" s="36"/>
      <c r="EAZ39" s="36"/>
      <c r="EBC39" s="36"/>
      <c r="EBD39" s="36"/>
      <c r="EBG39" s="36"/>
      <c r="EBH39" s="36"/>
      <c r="EBK39" s="36"/>
      <c r="EBL39" s="36"/>
      <c r="EBO39" s="36"/>
      <c r="EBP39" s="36"/>
      <c r="EBS39" s="36"/>
      <c r="EBT39" s="36"/>
      <c r="EBW39" s="36"/>
      <c r="EBX39" s="36"/>
      <c r="ECA39" s="36"/>
      <c r="ECB39" s="36"/>
      <c r="ECE39" s="36"/>
      <c r="ECF39" s="36"/>
      <c r="ECI39" s="36"/>
      <c r="ECJ39" s="36"/>
      <c r="ECM39" s="36"/>
      <c r="ECN39" s="36"/>
      <c r="ECQ39" s="36"/>
      <c r="ECR39" s="36"/>
      <c r="ECU39" s="36"/>
      <c r="ECV39" s="36"/>
      <c r="ECY39" s="36"/>
      <c r="ECZ39" s="36"/>
      <c r="EDC39" s="36"/>
      <c r="EDD39" s="36"/>
      <c r="EDG39" s="36"/>
      <c r="EDH39" s="36"/>
      <c r="EDK39" s="36"/>
      <c r="EDL39" s="36"/>
      <c r="EDO39" s="36"/>
      <c r="EDP39" s="36"/>
      <c r="EDS39" s="36"/>
      <c r="EDT39" s="36"/>
      <c r="EDW39" s="36"/>
      <c r="EDX39" s="36"/>
      <c r="EEA39" s="36"/>
      <c r="EEB39" s="36"/>
      <c r="EEE39" s="36"/>
      <c r="EEF39" s="36"/>
      <c r="EEI39" s="36"/>
      <c r="EEJ39" s="36"/>
      <c r="EEM39" s="36"/>
      <c r="EEN39" s="36"/>
      <c r="EEQ39" s="36"/>
      <c r="EER39" s="36"/>
      <c r="EEU39" s="36"/>
      <c r="EEV39" s="36"/>
      <c r="EEY39" s="36"/>
      <c r="EEZ39" s="36"/>
      <c r="EFC39" s="36"/>
      <c r="EFD39" s="36"/>
      <c r="EFG39" s="36"/>
      <c r="EFH39" s="36"/>
      <c r="EFK39" s="36"/>
      <c r="EFL39" s="36"/>
      <c r="EFO39" s="36"/>
      <c r="EFP39" s="36"/>
      <c r="EFS39" s="36"/>
      <c r="EFT39" s="36"/>
      <c r="EFW39" s="36"/>
      <c r="EFX39" s="36"/>
      <c r="EGA39" s="36"/>
      <c r="EGB39" s="36"/>
      <c r="EGE39" s="36"/>
      <c r="EGF39" s="36"/>
      <c r="EGI39" s="36"/>
      <c r="EGJ39" s="36"/>
      <c r="EGM39" s="36"/>
      <c r="EGN39" s="36"/>
      <c r="EGQ39" s="36"/>
      <c r="EGR39" s="36"/>
      <c r="EGU39" s="36"/>
      <c r="EGV39" s="36"/>
      <c r="EGY39" s="36"/>
      <c r="EGZ39" s="36"/>
      <c r="EHC39" s="36"/>
      <c r="EHD39" s="36"/>
      <c r="EHG39" s="36"/>
      <c r="EHH39" s="36"/>
      <c r="EHK39" s="36"/>
      <c r="EHL39" s="36"/>
      <c r="EHO39" s="36"/>
      <c r="EHP39" s="36"/>
      <c r="EHS39" s="36"/>
      <c r="EHT39" s="36"/>
      <c r="EHW39" s="36"/>
      <c r="EHX39" s="36"/>
      <c r="EIA39" s="36"/>
      <c r="EIB39" s="36"/>
      <c r="EIE39" s="36"/>
      <c r="EIF39" s="36"/>
      <c r="EII39" s="36"/>
      <c r="EIJ39" s="36"/>
      <c r="EIM39" s="36"/>
      <c r="EIN39" s="36"/>
      <c r="EIQ39" s="36"/>
      <c r="EIR39" s="36"/>
      <c r="EIU39" s="36"/>
      <c r="EIV39" s="36"/>
      <c r="EIY39" s="36"/>
      <c r="EIZ39" s="36"/>
      <c r="EJC39" s="36"/>
      <c r="EJD39" s="36"/>
      <c r="EJG39" s="36"/>
      <c r="EJH39" s="36"/>
      <c r="EJK39" s="36"/>
      <c r="EJL39" s="36"/>
      <c r="EJO39" s="36"/>
      <c r="EJP39" s="36"/>
      <c r="EJS39" s="36"/>
      <c r="EJT39" s="36"/>
      <c r="EJW39" s="36"/>
      <c r="EJX39" s="36"/>
      <c r="EKA39" s="36"/>
      <c r="EKB39" s="36"/>
      <c r="EKE39" s="36"/>
      <c r="EKF39" s="36"/>
      <c r="EKI39" s="36"/>
      <c r="EKJ39" s="36"/>
      <c r="EKM39" s="36"/>
      <c r="EKN39" s="36"/>
      <c r="EKQ39" s="36"/>
      <c r="EKR39" s="36"/>
      <c r="EKU39" s="36"/>
      <c r="EKV39" s="36"/>
      <c r="EKY39" s="36"/>
      <c r="EKZ39" s="36"/>
      <c r="ELC39" s="36"/>
      <c r="ELD39" s="36"/>
      <c r="ELG39" s="36"/>
      <c r="ELH39" s="36"/>
      <c r="ELK39" s="36"/>
      <c r="ELL39" s="36"/>
      <c r="ELO39" s="36"/>
      <c r="ELP39" s="36"/>
      <c r="ELS39" s="36"/>
      <c r="ELT39" s="36"/>
      <c r="ELW39" s="36"/>
      <c r="ELX39" s="36"/>
      <c r="EMA39" s="36"/>
      <c r="EMB39" s="36"/>
      <c r="EME39" s="36"/>
      <c r="EMF39" s="36"/>
      <c r="EMI39" s="36"/>
      <c r="EMJ39" s="36"/>
      <c r="EMM39" s="36"/>
      <c r="EMN39" s="36"/>
      <c r="EMQ39" s="36"/>
      <c r="EMR39" s="36"/>
      <c r="EMU39" s="36"/>
      <c r="EMV39" s="36"/>
      <c r="EMY39" s="36"/>
      <c r="EMZ39" s="36"/>
      <c r="ENC39" s="36"/>
      <c r="END39" s="36"/>
      <c r="ENG39" s="36"/>
      <c r="ENH39" s="36"/>
      <c r="ENK39" s="36"/>
      <c r="ENL39" s="36"/>
      <c r="ENO39" s="36"/>
      <c r="ENP39" s="36"/>
      <c r="ENS39" s="36"/>
      <c r="ENT39" s="36"/>
      <c r="ENW39" s="36"/>
      <c r="ENX39" s="36"/>
      <c r="EOA39" s="36"/>
      <c r="EOB39" s="36"/>
      <c r="EOE39" s="36"/>
      <c r="EOF39" s="36"/>
      <c r="EOI39" s="36"/>
      <c r="EOJ39" s="36"/>
      <c r="EOM39" s="36"/>
      <c r="EON39" s="36"/>
      <c r="EOQ39" s="36"/>
      <c r="EOR39" s="36"/>
      <c r="EOU39" s="36"/>
      <c r="EOV39" s="36"/>
      <c r="EOY39" s="36"/>
      <c r="EOZ39" s="36"/>
      <c r="EPC39" s="36"/>
      <c r="EPD39" s="36"/>
      <c r="EPG39" s="36"/>
      <c r="EPH39" s="36"/>
      <c r="EPK39" s="36"/>
      <c r="EPL39" s="36"/>
      <c r="EPO39" s="36"/>
      <c r="EPP39" s="36"/>
      <c r="EPS39" s="36"/>
      <c r="EPT39" s="36"/>
      <c r="EPW39" s="36"/>
      <c r="EPX39" s="36"/>
      <c r="EQA39" s="36"/>
      <c r="EQB39" s="36"/>
      <c r="EQE39" s="36"/>
      <c r="EQF39" s="36"/>
      <c r="EQI39" s="36"/>
      <c r="EQJ39" s="36"/>
      <c r="EQM39" s="36"/>
      <c r="EQN39" s="36"/>
      <c r="EQQ39" s="36"/>
      <c r="EQR39" s="36"/>
      <c r="EQU39" s="36"/>
      <c r="EQV39" s="36"/>
      <c r="EQY39" s="36"/>
      <c r="EQZ39" s="36"/>
      <c r="ERC39" s="36"/>
      <c r="ERD39" s="36"/>
      <c r="ERG39" s="36"/>
      <c r="ERH39" s="36"/>
      <c r="ERK39" s="36"/>
      <c r="ERL39" s="36"/>
      <c r="ERO39" s="36"/>
      <c r="ERP39" s="36"/>
      <c r="ERS39" s="36"/>
      <c r="ERT39" s="36"/>
      <c r="ERW39" s="36"/>
      <c r="ERX39" s="36"/>
      <c r="ESA39" s="36"/>
      <c r="ESB39" s="36"/>
      <c r="ESE39" s="36"/>
      <c r="ESF39" s="36"/>
      <c r="ESI39" s="36"/>
      <c r="ESJ39" s="36"/>
      <c r="ESM39" s="36"/>
      <c r="ESN39" s="36"/>
      <c r="ESQ39" s="36"/>
      <c r="ESR39" s="36"/>
      <c r="ESU39" s="36"/>
      <c r="ESV39" s="36"/>
      <c r="ESY39" s="36"/>
      <c r="ESZ39" s="36"/>
      <c r="ETC39" s="36"/>
      <c r="ETD39" s="36"/>
      <c r="ETG39" s="36"/>
      <c r="ETH39" s="36"/>
      <c r="ETK39" s="36"/>
      <c r="ETL39" s="36"/>
      <c r="ETO39" s="36"/>
      <c r="ETP39" s="36"/>
      <c r="ETS39" s="36"/>
      <c r="ETT39" s="36"/>
      <c r="ETW39" s="36"/>
      <c r="ETX39" s="36"/>
      <c r="EUA39" s="36"/>
      <c r="EUB39" s="36"/>
      <c r="EUE39" s="36"/>
      <c r="EUF39" s="36"/>
      <c r="EUI39" s="36"/>
      <c r="EUJ39" s="36"/>
      <c r="EUM39" s="36"/>
      <c r="EUN39" s="36"/>
      <c r="EUQ39" s="36"/>
      <c r="EUR39" s="36"/>
      <c r="EUU39" s="36"/>
      <c r="EUV39" s="36"/>
      <c r="EUY39" s="36"/>
      <c r="EUZ39" s="36"/>
      <c r="EVC39" s="36"/>
      <c r="EVD39" s="36"/>
      <c r="EVG39" s="36"/>
      <c r="EVH39" s="36"/>
      <c r="EVK39" s="36"/>
      <c r="EVL39" s="36"/>
      <c r="EVO39" s="36"/>
      <c r="EVP39" s="36"/>
      <c r="EVS39" s="36"/>
      <c r="EVT39" s="36"/>
      <c r="EVW39" s="36"/>
      <c r="EVX39" s="36"/>
      <c r="EWA39" s="36"/>
      <c r="EWB39" s="36"/>
      <c r="EWE39" s="36"/>
      <c r="EWF39" s="36"/>
      <c r="EWI39" s="36"/>
      <c r="EWJ39" s="36"/>
      <c r="EWM39" s="36"/>
      <c r="EWN39" s="36"/>
      <c r="EWQ39" s="36"/>
      <c r="EWR39" s="36"/>
      <c r="EWU39" s="36"/>
      <c r="EWV39" s="36"/>
      <c r="EWY39" s="36"/>
      <c r="EWZ39" s="36"/>
      <c r="EXC39" s="36"/>
      <c r="EXD39" s="36"/>
      <c r="EXG39" s="36"/>
      <c r="EXH39" s="36"/>
      <c r="EXK39" s="36"/>
      <c r="EXL39" s="36"/>
      <c r="EXO39" s="36"/>
      <c r="EXP39" s="36"/>
      <c r="EXS39" s="36"/>
      <c r="EXT39" s="36"/>
      <c r="EXW39" s="36"/>
      <c r="EXX39" s="36"/>
      <c r="EYA39" s="36"/>
      <c r="EYB39" s="36"/>
      <c r="EYE39" s="36"/>
      <c r="EYF39" s="36"/>
      <c r="EYI39" s="36"/>
      <c r="EYJ39" s="36"/>
      <c r="EYM39" s="36"/>
      <c r="EYN39" s="36"/>
      <c r="EYQ39" s="36"/>
      <c r="EYR39" s="36"/>
      <c r="EYU39" s="36"/>
      <c r="EYV39" s="36"/>
      <c r="EYY39" s="36"/>
      <c r="EYZ39" s="36"/>
      <c r="EZC39" s="36"/>
      <c r="EZD39" s="36"/>
      <c r="EZG39" s="36"/>
      <c r="EZH39" s="36"/>
      <c r="EZK39" s="36"/>
      <c r="EZL39" s="36"/>
      <c r="EZO39" s="36"/>
      <c r="EZP39" s="36"/>
      <c r="EZS39" s="36"/>
      <c r="EZT39" s="36"/>
      <c r="EZW39" s="36"/>
      <c r="EZX39" s="36"/>
      <c r="FAA39" s="36"/>
      <c r="FAB39" s="36"/>
      <c r="FAE39" s="36"/>
      <c r="FAF39" s="36"/>
      <c r="FAI39" s="36"/>
      <c r="FAJ39" s="36"/>
      <c r="FAM39" s="36"/>
      <c r="FAN39" s="36"/>
      <c r="FAQ39" s="36"/>
      <c r="FAR39" s="36"/>
      <c r="FAU39" s="36"/>
      <c r="FAV39" s="36"/>
      <c r="FAY39" s="36"/>
      <c r="FAZ39" s="36"/>
      <c r="FBC39" s="36"/>
      <c r="FBD39" s="36"/>
      <c r="FBG39" s="36"/>
      <c r="FBH39" s="36"/>
      <c r="FBK39" s="36"/>
      <c r="FBL39" s="36"/>
      <c r="FBO39" s="36"/>
      <c r="FBP39" s="36"/>
      <c r="FBS39" s="36"/>
      <c r="FBT39" s="36"/>
      <c r="FBW39" s="36"/>
      <c r="FBX39" s="36"/>
      <c r="FCA39" s="36"/>
      <c r="FCB39" s="36"/>
      <c r="FCE39" s="36"/>
      <c r="FCF39" s="36"/>
      <c r="FCI39" s="36"/>
      <c r="FCJ39" s="36"/>
      <c r="FCM39" s="36"/>
      <c r="FCN39" s="36"/>
      <c r="FCQ39" s="36"/>
      <c r="FCR39" s="36"/>
      <c r="FCU39" s="36"/>
      <c r="FCV39" s="36"/>
      <c r="FCY39" s="36"/>
      <c r="FCZ39" s="36"/>
      <c r="FDC39" s="36"/>
      <c r="FDD39" s="36"/>
      <c r="FDG39" s="36"/>
      <c r="FDH39" s="36"/>
      <c r="FDK39" s="36"/>
      <c r="FDL39" s="36"/>
      <c r="FDO39" s="36"/>
      <c r="FDP39" s="36"/>
      <c r="FDS39" s="36"/>
      <c r="FDT39" s="36"/>
      <c r="FDW39" s="36"/>
      <c r="FDX39" s="36"/>
      <c r="FEA39" s="36"/>
      <c r="FEB39" s="36"/>
      <c r="FEE39" s="36"/>
      <c r="FEF39" s="36"/>
      <c r="FEI39" s="36"/>
      <c r="FEJ39" s="36"/>
      <c r="FEM39" s="36"/>
      <c r="FEN39" s="36"/>
      <c r="FEQ39" s="36"/>
      <c r="FER39" s="36"/>
      <c r="FEU39" s="36"/>
      <c r="FEV39" s="36"/>
      <c r="FEY39" s="36"/>
      <c r="FEZ39" s="36"/>
      <c r="FFC39" s="36"/>
      <c r="FFD39" s="36"/>
      <c r="FFG39" s="36"/>
      <c r="FFH39" s="36"/>
      <c r="FFK39" s="36"/>
      <c r="FFL39" s="36"/>
      <c r="FFO39" s="36"/>
      <c r="FFP39" s="36"/>
      <c r="FFS39" s="36"/>
      <c r="FFT39" s="36"/>
      <c r="FFW39" s="36"/>
      <c r="FFX39" s="36"/>
      <c r="FGA39" s="36"/>
      <c r="FGB39" s="36"/>
      <c r="FGE39" s="36"/>
      <c r="FGF39" s="36"/>
      <c r="FGI39" s="36"/>
      <c r="FGJ39" s="36"/>
      <c r="FGM39" s="36"/>
      <c r="FGN39" s="36"/>
      <c r="FGQ39" s="36"/>
      <c r="FGR39" s="36"/>
      <c r="FGU39" s="36"/>
      <c r="FGV39" s="36"/>
      <c r="FGY39" s="36"/>
      <c r="FGZ39" s="36"/>
      <c r="FHC39" s="36"/>
      <c r="FHD39" s="36"/>
      <c r="FHG39" s="36"/>
      <c r="FHH39" s="36"/>
      <c r="FHK39" s="36"/>
      <c r="FHL39" s="36"/>
      <c r="FHO39" s="36"/>
      <c r="FHP39" s="36"/>
      <c r="FHS39" s="36"/>
      <c r="FHT39" s="36"/>
      <c r="FHW39" s="36"/>
      <c r="FHX39" s="36"/>
      <c r="FIA39" s="36"/>
      <c r="FIB39" s="36"/>
      <c r="FIE39" s="36"/>
      <c r="FIF39" s="36"/>
      <c r="FII39" s="36"/>
      <c r="FIJ39" s="36"/>
      <c r="FIM39" s="36"/>
      <c r="FIN39" s="36"/>
      <c r="FIQ39" s="36"/>
      <c r="FIR39" s="36"/>
      <c r="FIU39" s="36"/>
      <c r="FIV39" s="36"/>
      <c r="FIY39" s="36"/>
      <c r="FIZ39" s="36"/>
      <c r="FJC39" s="36"/>
      <c r="FJD39" s="36"/>
      <c r="FJG39" s="36"/>
      <c r="FJH39" s="36"/>
      <c r="FJK39" s="36"/>
      <c r="FJL39" s="36"/>
      <c r="FJO39" s="36"/>
      <c r="FJP39" s="36"/>
      <c r="FJS39" s="36"/>
      <c r="FJT39" s="36"/>
      <c r="FJW39" s="36"/>
      <c r="FJX39" s="36"/>
      <c r="FKA39" s="36"/>
      <c r="FKB39" s="36"/>
      <c r="FKE39" s="36"/>
      <c r="FKF39" s="36"/>
      <c r="FKI39" s="36"/>
      <c r="FKJ39" s="36"/>
      <c r="FKM39" s="36"/>
      <c r="FKN39" s="36"/>
      <c r="FKQ39" s="36"/>
      <c r="FKR39" s="36"/>
      <c r="FKU39" s="36"/>
      <c r="FKV39" s="36"/>
      <c r="FKY39" s="36"/>
      <c r="FKZ39" s="36"/>
      <c r="FLC39" s="36"/>
      <c r="FLD39" s="36"/>
      <c r="FLG39" s="36"/>
      <c r="FLH39" s="36"/>
      <c r="FLK39" s="36"/>
      <c r="FLL39" s="36"/>
      <c r="FLO39" s="36"/>
      <c r="FLP39" s="36"/>
      <c r="FLS39" s="36"/>
      <c r="FLT39" s="36"/>
      <c r="FLW39" s="36"/>
      <c r="FLX39" s="36"/>
      <c r="FMA39" s="36"/>
      <c r="FMB39" s="36"/>
      <c r="FME39" s="36"/>
      <c r="FMF39" s="36"/>
      <c r="FMI39" s="36"/>
      <c r="FMJ39" s="36"/>
      <c r="FMM39" s="36"/>
      <c r="FMN39" s="36"/>
      <c r="FMQ39" s="36"/>
      <c r="FMR39" s="36"/>
      <c r="FMU39" s="36"/>
      <c r="FMV39" s="36"/>
      <c r="FMY39" s="36"/>
      <c r="FMZ39" s="36"/>
      <c r="FNC39" s="36"/>
      <c r="FND39" s="36"/>
      <c r="FNG39" s="36"/>
      <c r="FNH39" s="36"/>
      <c r="FNK39" s="36"/>
      <c r="FNL39" s="36"/>
      <c r="FNO39" s="36"/>
      <c r="FNP39" s="36"/>
      <c r="FNS39" s="36"/>
      <c r="FNT39" s="36"/>
      <c r="FNW39" s="36"/>
      <c r="FNX39" s="36"/>
      <c r="FOA39" s="36"/>
      <c r="FOB39" s="36"/>
      <c r="FOE39" s="36"/>
      <c r="FOF39" s="36"/>
      <c r="FOI39" s="36"/>
      <c r="FOJ39" s="36"/>
      <c r="FOM39" s="36"/>
      <c r="FON39" s="36"/>
      <c r="FOQ39" s="36"/>
      <c r="FOR39" s="36"/>
      <c r="FOU39" s="36"/>
      <c r="FOV39" s="36"/>
      <c r="FOY39" s="36"/>
      <c r="FOZ39" s="36"/>
      <c r="FPC39" s="36"/>
      <c r="FPD39" s="36"/>
      <c r="FPG39" s="36"/>
      <c r="FPH39" s="36"/>
      <c r="FPK39" s="36"/>
      <c r="FPL39" s="36"/>
      <c r="FPO39" s="36"/>
      <c r="FPP39" s="36"/>
      <c r="FPS39" s="36"/>
      <c r="FPT39" s="36"/>
      <c r="FPW39" s="36"/>
      <c r="FPX39" s="36"/>
      <c r="FQA39" s="36"/>
      <c r="FQB39" s="36"/>
      <c r="FQE39" s="36"/>
      <c r="FQF39" s="36"/>
      <c r="FQI39" s="36"/>
      <c r="FQJ39" s="36"/>
      <c r="FQM39" s="36"/>
      <c r="FQN39" s="36"/>
      <c r="FQQ39" s="36"/>
      <c r="FQR39" s="36"/>
      <c r="FQU39" s="36"/>
      <c r="FQV39" s="36"/>
      <c r="FQY39" s="36"/>
      <c r="FQZ39" s="36"/>
      <c r="FRC39" s="36"/>
      <c r="FRD39" s="36"/>
      <c r="FRG39" s="36"/>
      <c r="FRH39" s="36"/>
      <c r="FRK39" s="36"/>
      <c r="FRL39" s="36"/>
      <c r="FRO39" s="36"/>
      <c r="FRP39" s="36"/>
      <c r="FRS39" s="36"/>
      <c r="FRT39" s="36"/>
      <c r="FRW39" s="36"/>
      <c r="FRX39" s="36"/>
      <c r="FSA39" s="36"/>
      <c r="FSB39" s="36"/>
      <c r="FSE39" s="36"/>
      <c r="FSF39" s="36"/>
      <c r="FSI39" s="36"/>
      <c r="FSJ39" s="36"/>
      <c r="FSM39" s="36"/>
      <c r="FSN39" s="36"/>
      <c r="FSQ39" s="36"/>
      <c r="FSR39" s="36"/>
      <c r="FSU39" s="36"/>
      <c r="FSV39" s="36"/>
      <c r="FSY39" s="36"/>
      <c r="FSZ39" s="36"/>
      <c r="FTC39" s="36"/>
      <c r="FTD39" s="36"/>
      <c r="FTG39" s="36"/>
      <c r="FTH39" s="36"/>
      <c r="FTK39" s="36"/>
      <c r="FTL39" s="36"/>
      <c r="FTO39" s="36"/>
      <c r="FTP39" s="36"/>
      <c r="FTS39" s="36"/>
      <c r="FTT39" s="36"/>
      <c r="FTW39" s="36"/>
      <c r="FTX39" s="36"/>
      <c r="FUA39" s="36"/>
      <c r="FUB39" s="36"/>
      <c r="FUE39" s="36"/>
      <c r="FUF39" s="36"/>
      <c r="FUI39" s="36"/>
      <c r="FUJ39" s="36"/>
      <c r="FUM39" s="36"/>
      <c r="FUN39" s="36"/>
      <c r="FUQ39" s="36"/>
      <c r="FUR39" s="36"/>
      <c r="FUU39" s="36"/>
      <c r="FUV39" s="36"/>
      <c r="FUY39" s="36"/>
      <c r="FUZ39" s="36"/>
      <c r="FVC39" s="36"/>
      <c r="FVD39" s="36"/>
      <c r="FVG39" s="36"/>
      <c r="FVH39" s="36"/>
      <c r="FVK39" s="36"/>
      <c r="FVL39" s="36"/>
      <c r="FVO39" s="36"/>
      <c r="FVP39" s="36"/>
      <c r="FVS39" s="36"/>
      <c r="FVT39" s="36"/>
      <c r="FVW39" s="36"/>
      <c r="FVX39" s="36"/>
      <c r="FWA39" s="36"/>
      <c r="FWB39" s="36"/>
      <c r="FWE39" s="36"/>
      <c r="FWF39" s="36"/>
      <c r="FWI39" s="36"/>
      <c r="FWJ39" s="36"/>
      <c r="FWM39" s="36"/>
      <c r="FWN39" s="36"/>
      <c r="FWQ39" s="36"/>
      <c r="FWR39" s="36"/>
      <c r="FWU39" s="36"/>
      <c r="FWV39" s="36"/>
      <c r="FWY39" s="36"/>
      <c r="FWZ39" s="36"/>
      <c r="FXC39" s="36"/>
      <c r="FXD39" s="36"/>
      <c r="FXG39" s="36"/>
      <c r="FXH39" s="36"/>
      <c r="FXK39" s="36"/>
      <c r="FXL39" s="36"/>
      <c r="FXO39" s="36"/>
      <c r="FXP39" s="36"/>
      <c r="FXS39" s="36"/>
      <c r="FXT39" s="36"/>
      <c r="FXW39" s="36"/>
      <c r="FXX39" s="36"/>
      <c r="FYA39" s="36"/>
      <c r="FYB39" s="36"/>
      <c r="FYE39" s="36"/>
      <c r="FYF39" s="36"/>
      <c r="FYI39" s="36"/>
      <c r="FYJ39" s="36"/>
      <c r="FYM39" s="36"/>
      <c r="FYN39" s="36"/>
      <c r="FYQ39" s="36"/>
      <c r="FYR39" s="36"/>
      <c r="FYU39" s="36"/>
      <c r="FYV39" s="36"/>
      <c r="FYY39" s="36"/>
      <c r="FYZ39" s="36"/>
      <c r="FZC39" s="36"/>
      <c r="FZD39" s="36"/>
      <c r="FZG39" s="36"/>
      <c r="FZH39" s="36"/>
      <c r="FZK39" s="36"/>
      <c r="FZL39" s="36"/>
      <c r="FZO39" s="36"/>
      <c r="FZP39" s="36"/>
      <c r="FZS39" s="36"/>
      <c r="FZT39" s="36"/>
      <c r="FZW39" s="36"/>
      <c r="FZX39" s="36"/>
      <c r="GAA39" s="36"/>
      <c r="GAB39" s="36"/>
      <c r="GAE39" s="36"/>
      <c r="GAF39" s="36"/>
      <c r="GAI39" s="36"/>
      <c r="GAJ39" s="36"/>
      <c r="GAM39" s="36"/>
      <c r="GAN39" s="36"/>
      <c r="GAQ39" s="36"/>
      <c r="GAR39" s="36"/>
      <c r="GAU39" s="36"/>
      <c r="GAV39" s="36"/>
      <c r="GAY39" s="36"/>
      <c r="GAZ39" s="36"/>
      <c r="GBC39" s="36"/>
      <c r="GBD39" s="36"/>
      <c r="GBG39" s="36"/>
      <c r="GBH39" s="36"/>
      <c r="GBK39" s="36"/>
      <c r="GBL39" s="36"/>
      <c r="GBO39" s="36"/>
      <c r="GBP39" s="36"/>
      <c r="GBS39" s="36"/>
      <c r="GBT39" s="36"/>
      <c r="GBW39" s="36"/>
      <c r="GBX39" s="36"/>
      <c r="GCA39" s="36"/>
      <c r="GCB39" s="36"/>
      <c r="GCE39" s="36"/>
      <c r="GCF39" s="36"/>
      <c r="GCI39" s="36"/>
      <c r="GCJ39" s="36"/>
      <c r="GCM39" s="36"/>
      <c r="GCN39" s="36"/>
      <c r="GCQ39" s="36"/>
      <c r="GCR39" s="36"/>
      <c r="GCU39" s="36"/>
      <c r="GCV39" s="36"/>
      <c r="GCY39" s="36"/>
      <c r="GCZ39" s="36"/>
      <c r="GDC39" s="36"/>
      <c r="GDD39" s="36"/>
      <c r="GDG39" s="36"/>
      <c r="GDH39" s="36"/>
      <c r="GDK39" s="36"/>
      <c r="GDL39" s="36"/>
      <c r="GDO39" s="36"/>
      <c r="GDP39" s="36"/>
      <c r="GDS39" s="36"/>
      <c r="GDT39" s="36"/>
      <c r="GDW39" s="36"/>
      <c r="GDX39" s="36"/>
      <c r="GEA39" s="36"/>
      <c r="GEB39" s="36"/>
      <c r="GEE39" s="36"/>
      <c r="GEF39" s="36"/>
      <c r="GEI39" s="36"/>
      <c r="GEJ39" s="36"/>
      <c r="GEM39" s="36"/>
      <c r="GEN39" s="36"/>
      <c r="GEQ39" s="36"/>
      <c r="GER39" s="36"/>
      <c r="GEU39" s="36"/>
      <c r="GEV39" s="36"/>
      <c r="GEY39" s="36"/>
      <c r="GEZ39" s="36"/>
      <c r="GFC39" s="36"/>
      <c r="GFD39" s="36"/>
      <c r="GFG39" s="36"/>
      <c r="GFH39" s="36"/>
      <c r="GFK39" s="36"/>
      <c r="GFL39" s="36"/>
      <c r="GFO39" s="36"/>
      <c r="GFP39" s="36"/>
      <c r="GFS39" s="36"/>
      <c r="GFT39" s="36"/>
      <c r="GFW39" s="36"/>
      <c r="GFX39" s="36"/>
      <c r="GGA39" s="36"/>
      <c r="GGB39" s="36"/>
      <c r="GGE39" s="36"/>
      <c r="GGF39" s="36"/>
      <c r="GGI39" s="36"/>
      <c r="GGJ39" s="36"/>
      <c r="GGM39" s="36"/>
      <c r="GGN39" s="36"/>
      <c r="GGQ39" s="36"/>
      <c r="GGR39" s="36"/>
      <c r="GGU39" s="36"/>
      <c r="GGV39" s="36"/>
      <c r="GGY39" s="36"/>
      <c r="GGZ39" s="36"/>
      <c r="GHC39" s="36"/>
      <c r="GHD39" s="36"/>
      <c r="GHG39" s="36"/>
      <c r="GHH39" s="36"/>
      <c r="GHK39" s="36"/>
      <c r="GHL39" s="36"/>
      <c r="GHO39" s="36"/>
      <c r="GHP39" s="36"/>
      <c r="GHS39" s="36"/>
      <c r="GHT39" s="36"/>
      <c r="GHW39" s="36"/>
      <c r="GHX39" s="36"/>
      <c r="GIA39" s="36"/>
      <c r="GIB39" s="36"/>
      <c r="GIE39" s="36"/>
      <c r="GIF39" s="36"/>
      <c r="GII39" s="36"/>
      <c r="GIJ39" s="36"/>
      <c r="GIM39" s="36"/>
      <c r="GIN39" s="36"/>
      <c r="GIQ39" s="36"/>
      <c r="GIR39" s="36"/>
      <c r="GIU39" s="36"/>
      <c r="GIV39" s="36"/>
      <c r="GIY39" s="36"/>
      <c r="GIZ39" s="36"/>
      <c r="GJC39" s="36"/>
      <c r="GJD39" s="36"/>
      <c r="GJG39" s="36"/>
      <c r="GJH39" s="36"/>
      <c r="GJK39" s="36"/>
      <c r="GJL39" s="36"/>
      <c r="GJO39" s="36"/>
      <c r="GJP39" s="36"/>
      <c r="GJS39" s="36"/>
      <c r="GJT39" s="36"/>
      <c r="GJW39" s="36"/>
      <c r="GJX39" s="36"/>
      <c r="GKA39" s="36"/>
      <c r="GKB39" s="36"/>
      <c r="GKE39" s="36"/>
      <c r="GKF39" s="36"/>
      <c r="GKI39" s="36"/>
      <c r="GKJ39" s="36"/>
      <c r="GKM39" s="36"/>
      <c r="GKN39" s="36"/>
      <c r="GKQ39" s="36"/>
      <c r="GKR39" s="36"/>
      <c r="GKU39" s="36"/>
      <c r="GKV39" s="36"/>
      <c r="GKY39" s="36"/>
      <c r="GKZ39" s="36"/>
      <c r="GLC39" s="36"/>
      <c r="GLD39" s="36"/>
      <c r="GLG39" s="36"/>
      <c r="GLH39" s="36"/>
      <c r="GLK39" s="36"/>
      <c r="GLL39" s="36"/>
      <c r="GLO39" s="36"/>
      <c r="GLP39" s="36"/>
      <c r="GLS39" s="36"/>
      <c r="GLT39" s="36"/>
      <c r="GLW39" s="36"/>
      <c r="GLX39" s="36"/>
      <c r="GMA39" s="36"/>
      <c r="GMB39" s="36"/>
      <c r="GME39" s="36"/>
      <c r="GMF39" s="36"/>
      <c r="GMI39" s="36"/>
      <c r="GMJ39" s="36"/>
      <c r="GMM39" s="36"/>
      <c r="GMN39" s="36"/>
      <c r="GMQ39" s="36"/>
      <c r="GMR39" s="36"/>
      <c r="GMU39" s="36"/>
      <c r="GMV39" s="36"/>
      <c r="GMY39" s="36"/>
      <c r="GMZ39" s="36"/>
      <c r="GNC39" s="36"/>
      <c r="GND39" s="36"/>
      <c r="GNG39" s="36"/>
      <c r="GNH39" s="36"/>
      <c r="GNK39" s="36"/>
      <c r="GNL39" s="36"/>
      <c r="GNO39" s="36"/>
      <c r="GNP39" s="36"/>
      <c r="GNS39" s="36"/>
      <c r="GNT39" s="36"/>
      <c r="GNW39" s="36"/>
      <c r="GNX39" s="36"/>
      <c r="GOA39" s="36"/>
      <c r="GOB39" s="36"/>
      <c r="GOE39" s="36"/>
      <c r="GOF39" s="36"/>
      <c r="GOI39" s="36"/>
      <c r="GOJ39" s="36"/>
      <c r="GOM39" s="36"/>
      <c r="GON39" s="36"/>
      <c r="GOQ39" s="36"/>
      <c r="GOR39" s="36"/>
      <c r="GOU39" s="36"/>
      <c r="GOV39" s="36"/>
      <c r="GOY39" s="36"/>
      <c r="GOZ39" s="36"/>
      <c r="GPC39" s="36"/>
      <c r="GPD39" s="36"/>
      <c r="GPG39" s="36"/>
      <c r="GPH39" s="36"/>
      <c r="GPK39" s="36"/>
      <c r="GPL39" s="36"/>
      <c r="GPO39" s="36"/>
      <c r="GPP39" s="36"/>
      <c r="GPS39" s="36"/>
      <c r="GPT39" s="36"/>
      <c r="GPW39" s="36"/>
      <c r="GPX39" s="36"/>
      <c r="GQA39" s="36"/>
      <c r="GQB39" s="36"/>
      <c r="GQE39" s="36"/>
      <c r="GQF39" s="36"/>
      <c r="GQI39" s="36"/>
      <c r="GQJ39" s="36"/>
      <c r="GQM39" s="36"/>
      <c r="GQN39" s="36"/>
      <c r="GQQ39" s="36"/>
      <c r="GQR39" s="36"/>
      <c r="GQU39" s="36"/>
      <c r="GQV39" s="36"/>
      <c r="GQY39" s="36"/>
      <c r="GQZ39" s="36"/>
      <c r="GRC39" s="36"/>
      <c r="GRD39" s="36"/>
      <c r="GRG39" s="36"/>
      <c r="GRH39" s="36"/>
      <c r="GRK39" s="36"/>
      <c r="GRL39" s="36"/>
      <c r="GRO39" s="36"/>
      <c r="GRP39" s="36"/>
      <c r="GRS39" s="36"/>
      <c r="GRT39" s="36"/>
      <c r="GRW39" s="36"/>
      <c r="GRX39" s="36"/>
      <c r="GSA39" s="36"/>
      <c r="GSB39" s="36"/>
      <c r="GSE39" s="36"/>
      <c r="GSF39" s="36"/>
      <c r="GSI39" s="36"/>
      <c r="GSJ39" s="36"/>
      <c r="GSM39" s="36"/>
      <c r="GSN39" s="36"/>
      <c r="GSQ39" s="36"/>
      <c r="GSR39" s="36"/>
      <c r="GSU39" s="36"/>
      <c r="GSV39" s="36"/>
      <c r="GSY39" s="36"/>
      <c r="GSZ39" s="36"/>
      <c r="GTC39" s="36"/>
      <c r="GTD39" s="36"/>
      <c r="GTG39" s="36"/>
      <c r="GTH39" s="36"/>
      <c r="GTK39" s="36"/>
      <c r="GTL39" s="36"/>
      <c r="GTO39" s="36"/>
      <c r="GTP39" s="36"/>
      <c r="GTS39" s="36"/>
      <c r="GTT39" s="36"/>
      <c r="GTW39" s="36"/>
      <c r="GTX39" s="36"/>
      <c r="GUA39" s="36"/>
      <c r="GUB39" s="36"/>
      <c r="GUE39" s="36"/>
      <c r="GUF39" s="36"/>
      <c r="GUI39" s="36"/>
      <c r="GUJ39" s="36"/>
      <c r="GUM39" s="36"/>
      <c r="GUN39" s="36"/>
      <c r="GUQ39" s="36"/>
      <c r="GUR39" s="36"/>
      <c r="GUU39" s="36"/>
      <c r="GUV39" s="36"/>
      <c r="GUY39" s="36"/>
      <c r="GUZ39" s="36"/>
      <c r="GVC39" s="36"/>
      <c r="GVD39" s="36"/>
      <c r="GVG39" s="36"/>
      <c r="GVH39" s="36"/>
      <c r="GVK39" s="36"/>
      <c r="GVL39" s="36"/>
      <c r="GVO39" s="36"/>
      <c r="GVP39" s="36"/>
      <c r="GVS39" s="36"/>
      <c r="GVT39" s="36"/>
      <c r="GVW39" s="36"/>
      <c r="GVX39" s="36"/>
      <c r="GWA39" s="36"/>
      <c r="GWB39" s="36"/>
      <c r="GWE39" s="36"/>
      <c r="GWF39" s="36"/>
      <c r="GWI39" s="36"/>
      <c r="GWJ39" s="36"/>
      <c r="GWM39" s="36"/>
      <c r="GWN39" s="36"/>
      <c r="GWQ39" s="36"/>
      <c r="GWR39" s="36"/>
      <c r="GWU39" s="36"/>
      <c r="GWV39" s="36"/>
      <c r="GWY39" s="36"/>
      <c r="GWZ39" s="36"/>
      <c r="GXC39" s="36"/>
      <c r="GXD39" s="36"/>
      <c r="GXG39" s="36"/>
      <c r="GXH39" s="36"/>
      <c r="GXK39" s="36"/>
      <c r="GXL39" s="36"/>
      <c r="GXO39" s="36"/>
      <c r="GXP39" s="36"/>
      <c r="GXS39" s="36"/>
      <c r="GXT39" s="36"/>
      <c r="GXW39" s="36"/>
      <c r="GXX39" s="36"/>
      <c r="GYA39" s="36"/>
      <c r="GYB39" s="36"/>
      <c r="GYE39" s="36"/>
      <c r="GYF39" s="36"/>
      <c r="GYI39" s="36"/>
      <c r="GYJ39" s="36"/>
      <c r="GYM39" s="36"/>
      <c r="GYN39" s="36"/>
      <c r="GYQ39" s="36"/>
      <c r="GYR39" s="36"/>
      <c r="GYU39" s="36"/>
      <c r="GYV39" s="36"/>
      <c r="GYY39" s="36"/>
      <c r="GYZ39" s="36"/>
      <c r="GZC39" s="36"/>
      <c r="GZD39" s="36"/>
      <c r="GZG39" s="36"/>
      <c r="GZH39" s="36"/>
      <c r="GZK39" s="36"/>
      <c r="GZL39" s="36"/>
      <c r="GZO39" s="36"/>
      <c r="GZP39" s="36"/>
      <c r="GZS39" s="36"/>
      <c r="GZT39" s="36"/>
      <c r="GZW39" s="36"/>
      <c r="GZX39" s="36"/>
      <c r="HAA39" s="36"/>
      <c r="HAB39" s="36"/>
      <c r="HAE39" s="36"/>
      <c r="HAF39" s="36"/>
      <c r="HAI39" s="36"/>
      <c r="HAJ39" s="36"/>
      <c r="HAM39" s="36"/>
      <c r="HAN39" s="36"/>
      <c r="HAQ39" s="36"/>
      <c r="HAR39" s="36"/>
      <c r="HAU39" s="36"/>
      <c r="HAV39" s="36"/>
      <c r="HAY39" s="36"/>
      <c r="HAZ39" s="36"/>
      <c r="HBC39" s="36"/>
      <c r="HBD39" s="36"/>
      <c r="HBG39" s="36"/>
      <c r="HBH39" s="36"/>
      <c r="HBK39" s="36"/>
      <c r="HBL39" s="36"/>
      <c r="HBO39" s="36"/>
      <c r="HBP39" s="36"/>
      <c r="HBS39" s="36"/>
      <c r="HBT39" s="36"/>
      <c r="HBW39" s="36"/>
      <c r="HBX39" s="36"/>
      <c r="HCA39" s="36"/>
      <c r="HCB39" s="36"/>
      <c r="HCE39" s="36"/>
      <c r="HCF39" s="36"/>
      <c r="HCI39" s="36"/>
      <c r="HCJ39" s="36"/>
      <c r="HCM39" s="36"/>
      <c r="HCN39" s="36"/>
      <c r="HCQ39" s="36"/>
      <c r="HCR39" s="36"/>
      <c r="HCU39" s="36"/>
      <c r="HCV39" s="36"/>
      <c r="HCY39" s="36"/>
      <c r="HCZ39" s="36"/>
      <c r="HDC39" s="36"/>
      <c r="HDD39" s="36"/>
      <c r="HDG39" s="36"/>
      <c r="HDH39" s="36"/>
      <c r="HDK39" s="36"/>
      <c r="HDL39" s="36"/>
      <c r="HDO39" s="36"/>
      <c r="HDP39" s="36"/>
      <c r="HDS39" s="36"/>
      <c r="HDT39" s="36"/>
      <c r="HDW39" s="36"/>
      <c r="HDX39" s="36"/>
      <c r="HEA39" s="36"/>
      <c r="HEB39" s="36"/>
      <c r="HEE39" s="36"/>
      <c r="HEF39" s="36"/>
      <c r="HEI39" s="36"/>
      <c r="HEJ39" s="36"/>
      <c r="HEM39" s="36"/>
      <c r="HEN39" s="36"/>
      <c r="HEQ39" s="36"/>
      <c r="HER39" s="36"/>
      <c r="HEU39" s="36"/>
      <c r="HEV39" s="36"/>
      <c r="HEY39" s="36"/>
      <c r="HEZ39" s="36"/>
      <c r="HFC39" s="36"/>
      <c r="HFD39" s="36"/>
      <c r="HFG39" s="36"/>
      <c r="HFH39" s="36"/>
      <c r="HFK39" s="36"/>
      <c r="HFL39" s="36"/>
      <c r="HFO39" s="36"/>
      <c r="HFP39" s="36"/>
      <c r="HFS39" s="36"/>
      <c r="HFT39" s="36"/>
      <c r="HFW39" s="36"/>
      <c r="HFX39" s="36"/>
      <c r="HGA39" s="36"/>
      <c r="HGB39" s="36"/>
      <c r="HGE39" s="36"/>
      <c r="HGF39" s="36"/>
      <c r="HGI39" s="36"/>
      <c r="HGJ39" s="36"/>
      <c r="HGM39" s="36"/>
      <c r="HGN39" s="36"/>
      <c r="HGQ39" s="36"/>
      <c r="HGR39" s="36"/>
      <c r="HGU39" s="36"/>
      <c r="HGV39" s="36"/>
      <c r="HGY39" s="36"/>
      <c r="HGZ39" s="36"/>
      <c r="HHC39" s="36"/>
      <c r="HHD39" s="36"/>
      <c r="HHG39" s="36"/>
      <c r="HHH39" s="36"/>
      <c r="HHK39" s="36"/>
      <c r="HHL39" s="36"/>
      <c r="HHO39" s="36"/>
      <c r="HHP39" s="36"/>
      <c r="HHS39" s="36"/>
      <c r="HHT39" s="36"/>
      <c r="HHW39" s="36"/>
      <c r="HHX39" s="36"/>
      <c r="HIA39" s="36"/>
      <c r="HIB39" s="36"/>
      <c r="HIE39" s="36"/>
      <c r="HIF39" s="36"/>
      <c r="HII39" s="36"/>
      <c r="HIJ39" s="36"/>
      <c r="HIM39" s="36"/>
      <c r="HIN39" s="36"/>
      <c r="HIQ39" s="36"/>
      <c r="HIR39" s="36"/>
      <c r="HIU39" s="36"/>
      <c r="HIV39" s="36"/>
      <c r="HIY39" s="36"/>
      <c r="HIZ39" s="36"/>
      <c r="HJC39" s="36"/>
      <c r="HJD39" s="36"/>
      <c r="HJG39" s="36"/>
      <c r="HJH39" s="36"/>
      <c r="HJK39" s="36"/>
      <c r="HJL39" s="36"/>
      <c r="HJO39" s="36"/>
      <c r="HJP39" s="36"/>
      <c r="HJS39" s="36"/>
      <c r="HJT39" s="36"/>
      <c r="HJW39" s="36"/>
      <c r="HJX39" s="36"/>
      <c r="HKA39" s="36"/>
      <c r="HKB39" s="36"/>
      <c r="HKE39" s="36"/>
      <c r="HKF39" s="36"/>
      <c r="HKI39" s="36"/>
      <c r="HKJ39" s="36"/>
      <c r="HKM39" s="36"/>
      <c r="HKN39" s="36"/>
      <c r="HKQ39" s="36"/>
      <c r="HKR39" s="36"/>
      <c r="HKU39" s="36"/>
      <c r="HKV39" s="36"/>
      <c r="HKY39" s="36"/>
      <c r="HKZ39" s="36"/>
      <c r="HLC39" s="36"/>
      <c r="HLD39" s="36"/>
      <c r="HLG39" s="36"/>
      <c r="HLH39" s="36"/>
      <c r="HLK39" s="36"/>
      <c r="HLL39" s="36"/>
      <c r="HLO39" s="36"/>
      <c r="HLP39" s="36"/>
      <c r="HLS39" s="36"/>
      <c r="HLT39" s="36"/>
      <c r="HLW39" s="36"/>
      <c r="HLX39" s="36"/>
      <c r="HMA39" s="36"/>
      <c r="HMB39" s="36"/>
      <c r="HME39" s="36"/>
      <c r="HMF39" s="36"/>
      <c r="HMI39" s="36"/>
      <c r="HMJ39" s="36"/>
      <c r="HMM39" s="36"/>
      <c r="HMN39" s="36"/>
      <c r="HMQ39" s="36"/>
      <c r="HMR39" s="36"/>
      <c r="HMU39" s="36"/>
      <c r="HMV39" s="36"/>
      <c r="HMY39" s="36"/>
      <c r="HMZ39" s="36"/>
      <c r="HNC39" s="36"/>
      <c r="HND39" s="36"/>
      <c r="HNG39" s="36"/>
      <c r="HNH39" s="36"/>
      <c r="HNK39" s="36"/>
      <c r="HNL39" s="36"/>
      <c r="HNO39" s="36"/>
      <c r="HNP39" s="36"/>
      <c r="HNS39" s="36"/>
      <c r="HNT39" s="36"/>
      <c r="HNW39" s="36"/>
      <c r="HNX39" s="36"/>
      <c r="HOA39" s="36"/>
      <c r="HOB39" s="36"/>
      <c r="HOE39" s="36"/>
      <c r="HOF39" s="36"/>
      <c r="HOI39" s="36"/>
      <c r="HOJ39" s="36"/>
      <c r="HOM39" s="36"/>
      <c r="HON39" s="36"/>
      <c r="HOQ39" s="36"/>
      <c r="HOR39" s="36"/>
      <c r="HOU39" s="36"/>
      <c r="HOV39" s="36"/>
      <c r="HOY39" s="36"/>
      <c r="HOZ39" s="36"/>
      <c r="HPC39" s="36"/>
      <c r="HPD39" s="36"/>
      <c r="HPG39" s="36"/>
      <c r="HPH39" s="36"/>
      <c r="HPK39" s="36"/>
      <c r="HPL39" s="36"/>
      <c r="HPO39" s="36"/>
      <c r="HPP39" s="36"/>
      <c r="HPS39" s="36"/>
      <c r="HPT39" s="36"/>
      <c r="HPW39" s="36"/>
      <c r="HPX39" s="36"/>
      <c r="HQA39" s="36"/>
      <c r="HQB39" s="36"/>
      <c r="HQE39" s="36"/>
      <c r="HQF39" s="36"/>
      <c r="HQI39" s="36"/>
      <c r="HQJ39" s="36"/>
      <c r="HQM39" s="36"/>
      <c r="HQN39" s="36"/>
      <c r="HQQ39" s="36"/>
      <c r="HQR39" s="36"/>
      <c r="HQU39" s="36"/>
      <c r="HQV39" s="36"/>
      <c r="HQY39" s="36"/>
      <c r="HQZ39" s="36"/>
      <c r="HRC39" s="36"/>
      <c r="HRD39" s="36"/>
      <c r="HRG39" s="36"/>
      <c r="HRH39" s="36"/>
      <c r="HRK39" s="36"/>
      <c r="HRL39" s="36"/>
      <c r="HRO39" s="36"/>
      <c r="HRP39" s="36"/>
      <c r="HRS39" s="36"/>
      <c r="HRT39" s="36"/>
      <c r="HRW39" s="36"/>
      <c r="HRX39" s="36"/>
      <c r="HSA39" s="36"/>
      <c r="HSB39" s="36"/>
      <c r="HSE39" s="36"/>
      <c r="HSF39" s="36"/>
      <c r="HSI39" s="36"/>
      <c r="HSJ39" s="36"/>
      <c r="HSM39" s="36"/>
      <c r="HSN39" s="36"/>
      <c r="HSQ39" s="36"/>
      <c r="HSR39" s="36"/>
      <c r="HSU39" s="36"/>
      <c r="HSV39" s="36"/>
      <c r="HSY39" s="36"/>
      <c r="HSZ39" s="36"/>
      <c r="HTC39" s="36"/>
      <c r="HTD39" s="36"/>
      <c r="HTG39" s="36"/>
      <c r="HTH39" s="36"/>
      <c r="HTK39" s="36"/>
      <c r="HTL39" s="36"/>
      <c r="HTO39" s="36"/>
      <c r="HTP39" s="36"/>
      <c r="HTS39" s="36"/>
      <c r="HTT39" s="36"/>
      <c r="HTW39" s="36"/>
      <c r="HTX39" s="36"/>
      <c r="HUA39" s="36"/>
      <c r="HUB39" s="36"/>
      <c r="HUE39" s="36"/>
      <c r="HUF39" s="36"/>
      <c r="HUI39" s="36"/>
      <c r="HUJ39" s="36"/>
      <c r="HUM39" s="36"/>
      <c r="HUN39" s="36"/>
      <c r="HUQ39" s="36"/>
      <c r="HUR39" s="36"/>
      <c r="HUU39" s="36"/>
      <c r="HUV39" s="36"/>
      <c r="HUY39" s="36"/>
      <c r="HUZ39" s="36"/>
      <c r="HVC39" s="36"/>
      <c r="HVD39" s="36"/>
      <c r="HVG39" s="36"/>
      <c r="HVH39" s="36"/>
      <c r="HVK39" s="36"/>
      <c r="HVL39" s="36"/>
      <c r="HVO39" s="36"/>
      <c r="HVP39" s="36"/>
      <c r="HVS39" s="36"/>
      <c r="HVT39" s="36"/>
      <c r="HVW39" s="36"/>
      <c r="HVX39" s="36"/>
      <c r="HWA39" s="36"/>
      <c r="HWB39" s="36"/>
      <c r="HWE39" s="36"/>
      <c r="HWF39" s="36"/>
      <c r="HWI39" s="36"/>
      <c r="HWJ39" s="36"/>
      <c r="HWM39" s="36"/>
      <c r="HWN39" s="36"/>
      <c r="HWQ39" s="36"/>
      <c r="HWR39" s="36"/>
      <c r="HWU39" s="36"/>
      <c r="HWV39" s="36"/>
      <c r="HWY39" s="36"/>
      <c r="HWZ39" s="36"/>
      <c r="HXC39" s="36"/>
      <c r="HXD39" s="36"/>
      <c r="HXG39" s="36"/>
      <c r="HXH39" s="36"/>
      <c r="HXK39" s="36"/>
      <c r="HXL39" s="36"/>
      <c r="HXO39" s="36"/>
      <c r="HXP39" s="36"/>
      <c r="HXS39" s="36"/>
      <c r="HXT39" s="36"/>
      <c r="HXW39" s="36"/>
      <c r="HXX39" s="36"/>
      <c r="HYA39" s="36"/>
      <c r="HYB39" s="36"/>
      <c r="HYE39" s="36"/>
      <c r="HYF39" s="36"/>
      <c r="HYI39" s="36"/>
      <c r="HYJ39" s="36"/>
      <c r="HYM39" s="36"/>
      <c r="HYN39" s="36"/>
      <c r="HYQ39" s="36"/>
      <c r="HYR39" s="36"/>
      <c r="HYU39" s="36"/>
      <c r="HYV39" s="36"/>
      <c r="HYY39" s="36"/>
      <c r="HYZ39" s="36"/>
      <c r="HZC39" s="36"/>
      <c r="HZD39" s="36"/>
      <c r="HZG39" s="36"/>
      <c r="HZH39" s="36"/>
      <c r="HZK39" s="36"/>
      <c r="HZL39" s="36"/>
      <c r="HZO39" s="36"/>
      <c r="HZP39" s="36"/>
      <c r="HZS39" s="36"/>
      <c r="HZT39" s="36"/>
      <c r="HZW39" s="36"/>
      <c r="HZX39" s="36"/>
      <c r="IAA39" s="36"/>
      <c r="IAB39" s="36"/>
      <c r="IAE39" s="36"/>
      <c r="IAF39" s="36"/>
      <c r="IAI39" s="36"/>
      <c r="IAJ39" s="36"/>
      <c r="IAM39" s="36"/>
      <c r="IAN39" s="36"/>
      <c r="IAQ39" s="36"/>
      <c r="IAR39" s="36"/>
      <c r="IAU39" s="36"/>
      <c r="IAV39" s="36"/>
      <c r="IAY39" s="36"/>
      <c r="IAZ39" s="36"/>
      <c r="IBC39" s="36"/>
      <c r="IBD39" s="36"/>
      <c r="IBG39" s="36"/>
      <c r="IBH39" s="36"/>
      <c r="IBK39" s="36"/>
      <c r="IBL39" s="36"/>
      <c r="IBO39" s="36"/>
      <c r="IBP39" s="36"/>
      <c r="IBS39" s="36"/>
      <c r="IBT39" s="36"/>
      <c r="IBW39" s="36"/>
      <c r="IBX39" s="36"/>
      <c r="ICA39" s="36"/>
      <c r="ICB39" s="36"/>
      <c r="ICE39" s="36"/>
      <c r="ICF39" s="36"/>
      <c r="ICI39" s="36"/>
      <c r="ICJ39" s="36"/>
      <c r="ICM39" s="36"/>
      <c r="ICN39" s="36"/>
      <c r="ICQ39" s="36"/>
      <c r="ICR39" s="36"/>
      <c r="ICU39" s="36"/>
      <c r="ICV39" s="36"/>
      <c r="ICY39" s="36"/>
      <c r="ICZ39" s="36"/>
      <c r="IDC39" s="36"/>
      <c r="IDD39" s="36"/>
      <c r="IDG39" s="36"/>
      <c r="IDH39" s="36"/>
      <c r="IDK39" s="36"/>
      <c r="IDL39" s="36"/>
      <c r="IDO39" s="36"/>
      <c r="IDP39" s="36"/>
      <c r="IDS39" s="36"/>
      <c r="IDT39" s="36"/>
      <c r="IDW39" s="36"/>
      <c r="IDX39" s="36"/>
      <c r="IEA39" s="36"/>
      <c r="IEB39" s="36"/>
      <c r="IEE39" s="36"/>
      <c r="IEF39" s="36"/>
      <c r="IEI39" s="36"/>
      <c r="IEJ39" s="36"/>
      <c r="IEM39" s="36"/>
      <c r="IEN39" s="36"/>
      <c r="IEQ39" s="36"/>
      <c r="IER39" s="36"/>
      <c r="IEU39" s="36"/>
      <c r="IEV39" s="36"/>
      <c r="IEY39" s="36"/>
      <c r="IEZ39" s="36"/>
      <c r="IFC39" s="36"/>
      <c r="IFD39" s="36"/>
      <c r="IFG39" s="36"/>
      <c r="IFH39" s="36"/>
      <c r="IFK39" s="36"/>
      <c r="IFL39" s="36"/>
      <c r="IFO39" s="36"/>
      <c r="IFP39" s="36"/>
      <c r="IFS39" s="36"/>
      <c r="IFT39" s="36"/>
      <c r="IFW39" s="36"/>
      <c r="IFX39" s="36"/>
      <c r="IGA39" s="36"/>
      <c r="IGB39" s="36"/>
      <c r="IGE39" s="36"/>
      <c r="IGF39" s="36"/>
      <c r="IGI39" s="36"/>
      <c r="IGJ39" s="36"/>
      <c r="IGM39" s="36"/>
      <c r="IGN39" s="36"/>
      <c r="IGQ39" s="36"/>
      <c r="IGR39" s="36"/>
      <c r="IGU39" s="36"/>
      <c r="IGV39" s="36"/>
      <c r="IGY39" s="36"/>
      <c r="IGZ39" s="36"/>
      <c r="IHC39" s="36"/>
      <c r="IHD39" s="36"/>
      <c r="IHG39" s="36"/>
      <c r="IHH39" s="36"/>
      <c r="IHK39" s="36"/>
      <c r="IHL39" s="36"/>
      <c r="IHO39" s="36"/>
      <c r="IHP39" s="36"/>
      <c r="IHS39" s="36"/>
      <c r="IHT39" s="36"/>
      <c r="IHW39" s="36"/>
      <c r="IHX39" s="36"/>
      <c r="IIA39" s="36"/>
      <c r="IIB39" s="36"/>
      <c r="IIE39" s="36"/>
      <c r="IIF39" s="36"/>
      <c r="III39" s="36"/>
      <c r="IIJ39" s="36"/>
      <c r="IIM39" s="36"/>
      <c r="IIN39" s="36"/>
      <c r="IIQ39" s="36"/>
      <c r="IIR39" s="36"/>
      <c r="IIU39" s="36"/>
      <c r="IIV39" s="36"/>
      <c r="IIY39" s="36"/>
      <c r="IIZ39" s="36"/>
      <c r="IJC39" s="36"/>
      <c r="IJD39" s="36"/>
      <c r="IJG39" s="36"/>
      <c r="IJH39" s="36"/>
      <c r="IJK39" s="36"/>
      <c r="IJL39" s="36"/>
      <c r="IJO39" s="36"/>
      <c r="IJP39" s="36"/>
      <c r="IJS39" s="36"/>
      <c r="IJT39" s="36"/>
      <c r="IJW39" s="36"/>
      <c r="IJX39" s="36"/>
      <c r="IKA39" s="36"/>
      <c r="IKB39" s="36"/>
      <c r="IKE39" s="36"/>
      <c r="IKF39" s="36"/>
      <c r="IKI39" s="36"/>
      <c r="IKJ39" s="36"/>
      <c r="IKM39" s="36"/>
      <c r="IKN39" s="36"/>
      <c r="IKQ39" s="36"/>
      <c r="IKR39" s="36"/>
      <c r="IKU39" s="36"/>
      <c r="IKV39" s="36"/>
      <c r="IKY39" s="36"/>
      <c r="IKZ39" s="36"/>
      <c r="ILC39" s="36"/>
      <c r="ILD39" s="36"/>
      <c r="ILG39" s="36"/>
      <c r="ILH39" s="36"/>
      <c r="ILK39" s="36"/>
      <c r="ILL39" s="36"/>
      <c r="ILO39" s="36"/>
      <c r="ILP39" s="36"/>
      <c r="ILS39" s="36"/>
      <c r="ILT39" s="36"/>
      <c r="ILW39" s="36"/>
      <c r="ILX39" s="36"/>
      <c r="IMA39" s="36"/>
      <c r="IMB39" s="36"/>
      <c r="IME39" s="36"/>
      <c r="IMF39" s="36"/>
      <c r="IMI39" s="36"/>
      <c r="IMJ39" s="36"/>
      <c r="IMM39" s="36"/>
      <c r="IMN39" s="36"/>
      <c r="IMQ39" s="36"/>
      <c r="IMR39" s="36"/>
      <c r="IMU39" s="36"/>
      <c r="IMV39" s="36"/>
      <c r="IMY39" s="36"/>
      <c r="IMZ39" s="36"/>
      <c r="INC39" s="36"/>
      <c r="IND39" s="36"/>
      <c r="ING39" s="36"/>
      <c r="INH39" s="36"/>
      <c r="INK39" s="36"/>
      <c r="INL39" s="36"/>
      <c r="INO39" s="36"/>
      <c r="INP39" s="36"/>
      <c r="INS39" s="36"/>
      <c r="INT39" s="36"/>
      <c r="INW39" s="36"/>
      <c r="INX39" s="36"/>
      <c r="IOA39" s="36"/>
      <c r="IOB39" s="36"/>
      <c r="IOE39" s="36"/>
      <c r="IOF39" s="36"/>
      <c r="IOI39" s="36"/>
      <c r="IOJ39" s="36"/>
      <c r="IOM39" s="36"/>
      <c r="ION39" s="36"/>
      <c r="IOQ39" s="36"/>
      <c r="IOR39" s="36"/>
      <c r="IOU39" s="36"/>
      <c r="IOV39" s="36"/>
      <c r="IOY39" s="36"/>
      <c r="IOZ39" s="36"/>
      <c r="IPC39" s="36"/>
      <c r="IPD39" s="36"/>
      <c r="IPG39" s="36"/>
      <c r="IPH39" s="36"/>
      <c r="IPK39" s="36"/>
      <c r="IPL39" s="36"/>
      <c r="IPO39" s="36"/>
      <c r="IPP39" s="36"/>
      <c r="IPS39" s="36"/>
      <c r="IPT39" s="36"/>
      <c r="IPW39" s="36"/>
      <c r="IPX39" s="36"/>
      <c r="IQA39" s="36"/>
      <c r="IQB39" s="36"/>
      <c r="IQE39" s="36"/>
      <c r="IQF39" s="36"/>
      <c r="IQI39" s="36"/>
      <c r="IQJ39" s="36"/>
      <c r="IQM39" s="36"/>
      <c r="IQN39" s="36"/>
      <c r="IQQ39" s="36"/>
      <c r="IQR39" s="36"/>
      <c r="IQU39" s="36"/>
      <c r="IQV39" s="36"/>
      <c r="IQY39" s="36"/>
      <c r="IQZ39" s="36"/>
      <c r="IRC39" s="36"/>
      <c r="IRD39" s="36"/>
      <c r="IRG39" s="36"/>
      <c r="IRH39" s="36"/>
      <c r="IRK39" s="36"/>
      <c r="IRL39" s="36"/>
      <c r="IRO39" s="36"/>
      <c r="IRP39" s="36"/>
      <c r="IRS39" s="36"/>
      <c r="IRT39" s="36"/>
      <c r="IRW39" s="36"/>
      <c r="IRX39" s="36"/>
      <c r="ISA39" s="36"/>
      <c r="ISB39" s="36"/>
      <c r="ISE39" s="36"/>
      <c r="ISF39" s="36"/>
      <c r="ISI39" s="36"/>
      <c r="ISJ39" s="36"/>
      <c r="ISM39" s="36"/>
      <c r="ISN39" s="36"/>
      <c r="ISQ39" s="36"/>
      <c r="ISR39" s="36"/>
      <c r="ISU39" s="36"/>
      <c r="ISV39" s="36"/>
      <c r="ISY39" s="36"/>
      <c r="ISZ39" s="36"/>
      <c r="ITC39" s="36"/>
      <c r="ITD39" s="36"/>
      <c r="ITG39" s="36"/>
      <c r="ITH39" s="36"/>
      <c r="ITK39" s="36"/>
      <c r="ITL39" s="36"/>
      <c r="ITO39" s="36"/>
      <c r="ITP39" s="36"/>
      <c r="ITS39" s="36"/>
      <c r="ITT39" s="36"/>
      <c r="ITW39" s="36"/>
      <c r="ITX39" s="36"/>
      <c r="IUA39" s="36"/>
      <c r="IUB39" s="36"/>
      <c r="IUE39" s="36"/>
      <c r="IUF39" s="36"/>
      <c r="IUI39" s="36"/>
      <c r="IUJ39" s="36"/>
      <c r="IUM39" s="36"/>
      <c r="IUN39" s="36"/>
      <c r="IUQ39" s="36"/>
      <c r="IUR39" s="36"/>
      <c r="IUU39" s="36"/>
      <c r="IUV39" s="36"/>
      <c r="IUY39" s="36"/>
      <c r="IUZ39" s="36"/>
      <c r="IVC39" s="36"/>
      <c r="IVD39" s="36"/>
      <c r="IVG39" s="36"/>
      <c r="IVH39" s="36"/>
      <c r="IVK39" s="36"/>
      <c r="IVL39" s="36"/>
      <c r="IVO39" s="36"/>
      <c r="IVP39" s="36"/>
      <c r="IVS39" s="36"/>
      <c r="IVT39" s="36"/>
      <c r="IVW39" s="36"/>
      <c r="IVX39" s="36"/>
      <c r="IWA39" s="36"/>
      <c r="IWB39" s="36"/>
      <c r="IWE39" s="36"/>
      <c r="IWF39" s="36"/>
      <c r="IWI39" s="36"/>
      <c r="IWJ39" s="36"/>
      <c r="IWM39" s="36"/>
      <c r="IWN39" s="36"/>
      <c r="IWQ39" s="36"/>
      <c r="IWR39" s="36"/>
      <c r="IWU39" s="36"/>
      <c r="IWV39" s="36"/>
      <c r="IWY39" s="36"/>
      <c r="IWZ39" s="36"/>
      <c r="IXC39" s="36"/>
      <c r="IXD39" s="36"/>
      <c r="IXG39" s="36"/>
      <c r="IXH39" s="36"/>
      <c r="IXK39" s="36"/>
      <c r="IXL39" s="36"/>
      <c r="IXO39" s="36"/>
      <c r="IXP39" s="36"/>
      <c r="IXS39" s="36"/>
      <c r="IXT39" s="36"/>
      <c r="IXW39" s="36"/>
      <c r="IXX39" s="36"/>
      <c r="IYA39" s="36"/>
      <c r="IYB39" s="36"/>
      <c r="IYE39" s="36"/>
      <c r="IYF39" s="36"/>
      <c r="IYI39" s="36"/>
      <c r="IYJ39" s="36"/>
      <c r="IYM39" s="36"/>
      <c r="IYN39" s="36"/>
      <c r="IYQ39" s="36"/>
      <c r="IYR39" s="36"/>
      <c r="IYU39" s="36"/>
      <c r="IYV39" s="36"/>
      <c r="IYY39" s="36"/>
      <c r="IYZ39" s="36"/>
      <c r="IZC39" s="36"/>
      <c r="IZD39" s="36"/>
      <c r="IZG39" s="36"/>
      <c r="IZH39" s="36"/>
      <c r="IZK39" s="36"/>
      <c r="IZL39" s="36"/>
      <c r="IZO39" s="36"/>
      <c r="IZP39" s="36"/>
      <c r="IZS39" s="36"/>
      <c r="IZT39" s="36"/>
      <c r="IZW39" s="36"/>
      <c r="IZX39" s="36"/>
      <c r="JAA39" s="36"/>
      <c r="JAB39" s="36"/>
      <c r="JAE39" s="36"/>
      <c r="JAF39" s="36"/>
      <c r="JAI39" s="36"/>
      <c r="JAJ39" s="36"/>
      <c r="JAM39" s="36"/>
      <c r="JAN39" s="36"/>
      <c r="JAQ39" s="36"/>
      <c r="JAR39" s="36"/>
      <c r="JAU39" s="36"/>
      <c r="JAV39" s="36"/>
      <c r="JAY39" s="36"/>
      <c r="JAZ39" s="36"/>
      <c r="JBC39" s="36"/>
      <c r="JBD39" s="36"/>
      <c r="JBG39" s="36"/>
      <c r="JBH39" s="36"/>
      <c r="JBK39" s="36"/>
      <c r="JBL39" s="36"/>
      <c r="JBO39" s="36"/>
      <c r="JBP39" s="36"/>
      <c r="JBS39" s="36"/>
      <c r="JBT39" s="36"/>
      <c r="JBW39" s="36"/>
      <c r="JBX39" s="36"/>
      <c r="JCA39" s="36"/>
      <c r="JCB39" s="36"/>
      <c r="JCE39" s="36"/>
      <c r="JCF39" s="36"/>
      <c r="JCI39" s="36"/>
      <c r="JCJ39" s="36"/>
      <c r="JCM39" s="36"/>
      <c r="JCN39" s="36"/>
      <c r="JCQ39" s="36"/>
      <c r="JCR39" s="36"/>
      <c r="JCU39" s="36"/>
      <c r="JCV39" s="36"/>
      <c r="JCY39" s="36"/>
      <c r="JCZ39" s="36"/>
      <c r="JDC39" s="36"/>
      <c r="JDD39" s="36"/>
      <c r="JDG39" s="36"/>
      <c r="JDH39" s="36"/>
      <c r="JDK39" s="36"/>
      <c r="JDL39" s="36"/>
      <c r="JDO39" s="36"/>
      <c r="JDP39" s="36"/>
      <c r="JDS39" s="36"/>
      <c r="JDT39" s="36"/>
      <c r="JDW39" s="36"/>
      <c r="JDX39" s="36"/>
      <c r="JEA39" s="36"/>
      <c r="JEB39" s="36"/>
      <c r="JEE39" s="36"/>
      <c r="JEF39" s="36"/>
      <c r="JEI39" s="36"/>
      <c r="JEJ39" s="36"/>
      <c r="JEM39" s="36"/>
      <c r="JEN39" s="36"/>
      <c r="JEQ39" s="36"/>
      <c r="JER39" s="36"/>
      <c r="JEU39" s="36"/>
      <c r="JEV39" s="36"/>
      <c r="JEY39" s="36"/>
      <c r="JEZ39" s="36"/>
      <c r="JFC39" s="36"/>
      <c r="JFD39" s="36"/>
      <c r="JFG39" s="36"/>
      <c r="JFH39" s="36"/>
      <c r="JFK39" s="36"/>
      <c r="JFL39" s="36"/>
      <c r="JFO39" s="36"/>
      <c r="JFP39" s="36"/>
      <c r="JFS39" s="36"/>
      <c r="JFT39" s="36"/>
      <c r="JFW39" s="36"/>
      <c r="JFX39" s="36"/>
      <c r="JGA39" s="36"/>
      <c r="JGB39" s="36"/>
      <c r="JGE39" s="36"/>
      <c r="JGF39" s="36"/>
      <c r="JGI39" s="36"/>
      <c r="JGJ39" s="36"/>
      <c r="JGM39" s="36"/>
      <c r="JGN39" s="36"/>
      <c r="JGQ39" s="36"/>
      <c r="JGR39" s="36"/>
      <c r="JGU39" s="36"/>
      <c r="JGV39" s="36"/>
      <c r="JGY39" s="36"/>
      <c r="JGZ39" s="36"/>
      <c r="JHC39" s="36"/>
      <c r="JHD39" s="36"/>
      <c r="JHG39" s="36"/>
      <c r="JHH39" s="36"/>
      <c r="JHK39" s="36"/>
      <c r="JHL39" s="36"/>
      <c r="JHO39" s="36"/>
      <c r="JHP39" s="36"/>
      <c r="JHS39" s="36"/>
      <c r="JHT39" s="36"/>
      <c r="JHW39" s="36"/>
      <c r="JHX39" s="36"/>
      <c r="JIA39" s="36"/>
      <c r="JIB39" s="36"/>
      <c r="JIE39" s="36"/>
      <c r="JIF39" s="36"/>
      <c r="JII39" s="36"/>
      <c r="JIJ39" s="36"/>
      <c r="JIM39" s="36"/>
      <c r="JIN39" s="36"/>
      <c r="JIQ39" s="36"/>
      <c r="JIR39" s="36"/>
      <c r="JIU39" s="36"/>
      <c r="JIV39" s="36"/>
      <c r="JIY39" s="36"/>
      <c r="JIZ39" s="36"/>
      <c r="JJC39" s="36"/>
      <c r="JJD39" s="36"/>
      <c r="JJG39" s="36"/>
      <c r="JJH39" s="36"/>
      <c r="JJK39" s="36"/>
      <c r="JJL39" s="36"/>
      <c r="JJO39" s="36"/>
      <c r="JJP39" s="36"/>
      <c r="JJS39" s="36"/>
      <c r="JJT39" s="36"/>
      <c r="JJW39" s="36"/>
      <c r="JJX39" s="36"/>
      <c r="JKA39" s="36"/>
      <c r="JKB39" s="36"/>
      <c r="JKE39" s="36"/>
      <c r="JKF39" s="36"/>
      <c r="JKI39" s="36"/>
      <c r="JKJ39" s="36"/>
      <c r="JKM39" s="36"/>
      <c r="JKN39" s="36"/>
      <c r="JKQ39" s="36"/>
      <c r="JKR39" s="36"/>
      <c r="JKU39" s="36"/>
      <c r="JKV39" s="36"/>
      <c r="JKY39" s="36"/>
      <c r="JKZ39" s="36"/>
      <c r="JLC39" s="36"/>
      <c r="JLD39" s="36"/>
      <c r="JLG39" s="36"/>
      <c r="JLH39" s="36"/>
      <c r="JLK39" s="36"/>
      <c r="JLL39" s="36"/>
      <c r="JLO39" s="36"/>
      <c r="JLP39" s="36"/>
      <c r="JLS39" s="36"/>
      <c r="JLT39" s="36"/>
      <c r="JLW39" s="36"/>
      <c r="JLX39" s="36"/>
      <c r="JMA39" s="36"/>
      <c r="JMB39" s="36"/>
      <c r="JME39" s="36"/>
      <c r="JMF39" s="36"/>
      <c r="JMI39" s="36"/>
      <c r="JMJ39" s="36"/>
      <c r="JMM39" s="36"/>
      <c r="JMN39" s="36"/>
      <c r="JMQ39" s="36"/>
      <c r="JMR39" s="36"/>
      <c r="JMU39" s="36"/>
      <c r="JMV39" s="36"/>
      <c r="JMY39" s="36"/>
      <c r="JMZ39" s="36"/>
      <c r="JNC39" s="36"/>
      <c r="JND39" s="36"/>
      <c r="JNG39" s="36"/>
      <c r="JNH39" s="36"/>
      <c r="JNK39" s="36"/>
      <c r="JNL39" s="36"/>
      <c r="JNO39" s="36"/>
      <c r="JNP39" s="36"/>
      <c r="JNS39" s="36"/>
      <c r="JNT39" s="36"/>
      <c r="JNW39" s="36"/>
      <c r="JNX39" s="36"/>
      <c r="JOA39" s="36"/>
      <c r="JOB39" s="36"/>
      <c r="JOE39" s="36"/>
      <c r="JOF39" s="36"/>
      <c r="JOI39" s="36"/>
      <c r="JOJ39" s="36"/>
      <c r="JOM39" s="36"/>
      <c r="JON39" s="36"/>
      <c r="JOQ39" s="36"/>
      <c r="JOR39" s="36"/>
      <c r="JOU39" s="36"/>
      <c r="JOV39" s="36"/>
      <c r="JOY39" s="36"/>
      <c r="JOZ39" s="36"/>
      <c r="JPC39" s="36"/>
      <c r="JPD39" s="36"/>
      <c r="JPG39" s="36"/>
      <c r="JPH39" s="36"/>
      <c r="JPK39" s="36"/>
      <c r="JPL39" s="36"/>
      <c r="JPO39" s="36"/>
      <c r="JPP39" s="36"/>
      <c r="JPS39" s="36"/>
      <c r="JPT39" s="36"/>
      <c r="JPW39" s="36"/>
      <c r="JPX39" s="36"/>
      <c r="JQA39" s="36"/>
      <c r="JQB39" s="36"/>
      <c r="JQE39" s="36"/>
      <c r="JQF39" s="36"/>
      <c r="JQI39" s="36"/>
      <c r="JQJ39" s="36"/>
      <c r="JQM39" s="36"/>
      <c r="JQN39" s="36"/>
      <c r="JQQ39" s="36"/>
      <c r="JQR39" s="36"/>
      <c r="JQU39" s="36"/>
      <c r="JQV39" s="36"/>
      <c r="JQY39" s="36"/>
      <c r="JQZ39" s="36"/>
      <c r="JRC39" s="36"/>
      <c r="JRD39" s="36"/>
      <c r="JRG39" s="36"/>
      <c r="JRH39" s="36"/>
      <c r="JRK39" s="36"/>
      <c r="JRL39" s="36"/>
      <c r="JRO39" s="36"/>
      <c r="JRP39" s="36"/>
      <c r="JRS39" s="36"/>
      <c r="JRT39" s="36"/>
      <c r="JRW39" s="36"/>
      <c r="JRX39" s="36"/>
      <c r="JSA39" s="36"/>
      <c r="JSB39" s="36"/>
      <c r="JSE39" s="36"/>
      <c r="JSF39" s="36"/>
      <c r="JSI39" s="36"/>
      <c r="JSJ39" s="36"/>
      <c r="JSM39" s="36"/>
      <c r="JSN39" s="36"/>
      <c r="JSQ39" s="36"/>
      <c r="JSR39" s="36"/>
      <c r="JSU39" s="36"/>
      <c r="JSV39" s="36"/>
      <c r="JSY39" s="36"/>
      <c r="JSZ39" s="36"/>
      <c r="JTC39" s="36"/>
      <c r="JTD39" s="36"/>
      <c r="JTG39" s="36"/>
      <c r="JTH39" s="36"/>
      <c r="JTK39" s="36"/>
      <c r="JTL39" s="36"/>
      <c r="JTO39" s="36"/>
      <c r="JTP39" s="36"/>
      <c r="JTS39" s="36"/>
      <c r="JTT39" s="36"/>
      <c r="JTW39" s="36"/>
      <c r="JTX39" s="36"/>
      <c r="JUA39" s="36"/>
      <c r="JUB39" s="36"/>
      <c r="JUE39" s="36"/>
      <c r="JUF39" s="36"/>
      <c r="JUI39" s="36"/>
      <c r="JUJ39" s="36"/>
      <c r="JUM39" s="36"/>
      <c r="JUN39" s="36"/>
      <c r="JUQ39" s="36"/>
      <c r="JUR39" s="36"/>
      <c r="JUU39" s="36"/>
      <c r="JUV39" s="36"/>
      <c r="JUY39" s="36"/>
      <c r="JUZ39" s="36"/>
      <c r="JVC39" s="36"/>
      <c r="JVD39" s="36"/>
      <c r="JVG39" s="36"/>
      <c r="JVH39" s="36"/>
      <c r="JVK39" s="36"/>
      <c r="JVL39" s="36"/>
      <c r="JVO39" s="36"/>
      <c r="JVP39" s="36"/>
      <c r="JVS39" s="36"/>
      <c r="JVT39" s="36"/>
      <c r="JVW39" s="36"/>
      <c r="JVX39" s="36"/>
      <c r="JWA39" s="36"/>
      <c r="JWB39" s="36"/>
      <c r="JWE39" s="36"/>
      <c r="JWF39" s="36"/>
      <c r="JWI39" s="36"/>
      <c r="JWJ39" s="36"/>
      <c r="JWM39" s="36"/>
      <c r="JWN39" s="36"/>
      <c r="JWQ39" s="36"/>
      <c r="JWR39" s="36"/>
      <c r="JWU39" s="36"/>
      <c r="JWV39" s="36"/>
      <c r="JWY39" s="36"/>
      <c r="JWZ39" s="36"/>
      <c r="JXC39" s="36"/>
      <c r="JXD39" s="36"/>
      <c r="JXG39" s="36"/>
      <c r="JXH39" s="36"/>
      <c r="JXK39" s="36"/>
      <c r="JXL39" s="36"/>
      <c r="JXO39" s="36"/>
      <c r="JXP39" s="36"/>
      <c r="JXS39" s="36"/>
      <c r="JXT39" s="36"/>
      <c r="JXW39" s="36"/>
      <c r="JXX39" s="36"/>
      <c r="JYA39" s="36"/>
      <c r="JYB39" s="36"/>
      <c r="JYE39" s="36"/>
      <c r="JYF39" s="36"/>
      <c r="JYI39" s="36"/>
      <c r="JYJ39" s="36"/>
      <c r="JYM39" s="36"/>
      <c r="JYN39" s="36"/>
      <c r="JYQ39" s="36"/>
      <c r="JYR39" s="36"/>
      <c r="JYU39" s="36"/>
      <c r="JYV39" s="36"/>
      <c r="JYY39" s="36"/>
      <c r="JYZ39" s="36"/>
      <c r="JZC39" s="36"/>
      <c r="JZD39" s="36"/>
      <c r="JZG39" s="36"/>
      <c r="JZH39" s="36"/>
      <c r="JZK39" s="36"/>
      <c r="JZL39" s="36"/>
      <c r="JZO39" s="36"/>
      <c r="JZP39" s="36"/>
      <c r="JZS39" s="36"/>
      <c r="JZT39" s="36"/>
      <c r="JZW39" s="36"/>
      <c r="JZX39" s="36"/>
      <c r="KAA39" s="36"/>
      <c r="KAB39" s="36"/>
      <c r="KAE39" s="36"/>
      <c r="KAF39" s="36"/>
      <c r="KAI39" s="36"/>
      <c r="KAJ39" s="36"/>
      <c r="KAM39" s="36"/>
      <c r="KAN39" s="36"/>
      <c r="KAQ39" s="36"/>
      <c r="KAR39" s="36"/>
      <c r="KAU39" s="36"/>
      <c r="KAV39" s="36"/>
      <c r="KAY39" s="36"/>
      <c r="KAZ39" s="36"/>
      <c r="KBC39" s="36"/>
      <c r="KBD39" s="36"/>
      <c r="KBG39" s="36"/>
      <c r="KBH39" s="36"/>
      <c r="KBK39" s="36"/>
      <c r="KBL39" s="36"/>
      <c r="KBO39" s="36"/>
      <c r="KBP39" s="36"/>
      <c r="KBS39" s="36"/>
      <c r="KBT39" s="36"/>
      <c r="KBW39" s="36"/>
      <c r="KBX39" s="36"/>
      <c r="KCA39" s="36"/>
      <c r="KCB39" s="36"/>
      <c r="KCE39" s="36"/>
      <c r="KCF39" s="36"/>
      <c r="KCI39" s="36"/>
      <c r="KCJ39" s="36"/>
      <c r="KCM39" s="36"/>
      <c r="KCN39" s="36"/>
      <c r="KCQ39" s="36"/>
      <c r="KCR39" s="36"/>
      <c r="KCU39" s="36"/>
      <c r="KCV39" s="36"/>
      <c r="KCY39" s="36"/>
      <c r="KCZ39" s="36"/>
      <c r="KDC39" s="36"/>
      <c r="KDD39" s="36"/>
      <c r="KDG39" s="36"/>
      <c r="KDH39" s="36"/>
      <c r="KDK39" s="36"/>
      <c r="KDL39" s="36"/>
      <c r="KDO39" s="36"/>
      <c r="KDP39" s="36"/>
      <c r="KDS39" s="36"/>
      <c r="KDT39" s="36"/>
      <c r="KDW39" s="36"/>
      <c r="KDX39" s="36"/>
      <c r="KEA39" s="36"/>
      <c r="KEB39" s="36"/>
      <c r="KEE39" s="36"/>
      <c r="KEF39" s="36"/>
      <c r="KEI39" s="36"/>
      <c r="KEJ39" s="36"/>
      <c r="KEM39" s="36"/>
      <c r="KEN39" s="36"/>
      <c r="KEQ39" s="36"/>
      <c r="KER39" s="36"/>
      <c r="KEU39" s="36"/>
      <c r="KEV39" s="36"/>
      <c r="KEY39" s="36"/>
      <c r="KEZ39" s="36"/>
      <c r="KFC39" s="36"/>
      <c r="KFD39" s="36"/>
      <c r="KFG39" s="36"/>
      <c r="KFH39" s="36"/>
      <c r="KFK39" s="36"/>
      <c r="KFL39" s="36"/>
      <c r="KFO39" s="36"/>
      <c r="KFP39" s="36"/>
      <c r="KFS39" s="36"/>
      <c r="KFT39" s="36"/>
      <c r="KFW39" s="36"/>
      <c r="KFX39" s="36"/>
      <c r="KGA39" s="36"/>
      <c r="KGB39" s="36"/>
      <c r="KGE39" s="36"/>
      <c r="KGF39" s="36"/>
      <c r="KGI39" s="36"/>
      <c r="KGJ39" s="36"/>
      <c r="KGM39" s="36"/>
      <c r="KGN39" s="36"/>
      <c r="KGQ39" s="36"/>
      <c r="KGR39" s="36"/>
      <c r="KGU39" s="36"/>
      <c r="KGV39" s="36"/>
      <c r="KGY39" s="36"/>
      <c r="KGZ39" s="36"/>
      <c r="KHC39" s="36"/>
      <c r="KHD39" s="36"/>
      <c r="KHG39" s="36"/>
      <c r="KHH39" s="36"/>
      <c r="KHK39" s="36"/>
      <c r="KHL39" s="36"/>
      <c r="KHO39" s="36"/>
      <c r="KHP39" s="36"/>
      <c r="KHS39" s="36"/>
      <c r="KHT39" s="36"/>
      <c r="KHW39" s="36"/>
      <c r="KHX39" s="36"/>
      <c r="KIA39" s="36"/>
      <c r="KIB39" s="36"/>
      <c r="KIE39" s="36"/>
      <c r="KIF39" s="36"/>
      <c r="KII39" s="36"/>
      <c r="KIJ39" s="36"/>
      <c r="KIM39" s="36"/>
      <c r="KIN39" s="36"/>
      <c r="KIQ39" s="36"/>
      <c r="KIR39" s="36"/>
      <c r="KIU39" s="36"/>
      <c r="KIV39" s="36"/>
      <c r="KIY39" s="36"/>
      <c r="KIZ39" s="36"/>
      <c r="KJC39" s="36"/>
      <c r="KJD39" s="36"/>
      <c r="KJG39" s="36"/>
      <c r="KJH39" s="36"/>
      <c r="KJK39" s="36"/>
      <c r="KJL39" s="36"/>
      <c r="KJO39" s="36"/>
      <c r="KJP39" s="36"/>
      <c r="KJS39" s="36"/>
      <c r="KJT39" s="36"/>
      <c r="KJW39" s="36"/>
      <c r="KJX39" s="36"/>
      <c r="KKA39" s="36"/>
      <c r="KKB39" s="36"/>
      <c r="KKE39" s="36"/>
      <c r="KKF39" s="36"/>
      <c r="KKI39" s="36"/>
      <c r="KKJ39" s="36"/>
      <c r="KKM39" s="36"/>
      <c r="KKN39" s="36"/>
      <c r="KKQ39" s="36"/>
      <c r="KKR39" s="36"/>
      <c r="KKU39" s="36"/>
      <c r="KKV39" s="36"/>
      <c r="KKY39" s="36"/>
      <c r="KKZ39" s="36"/>
      <c r="KLC39" s="36"/>
      <c r="KLD39" s="36"/>
      <c r="KLG39" s="36"/>
      <c r="KLH39" s="36"/>
      <c r="KLK39" s="36"/>
      <c r="KLL39" s="36"/>
      <c r="KLO39" s="36"/>
      <c r="KLP39" s="36"/>
      <c r="KLS39" s="36"/>
      <c r="KLT39" s="36"/>
      <c r="KLW39" s="36"/>
      <c r="KLX39" s="36"/>
      <c r="KMA39" s="36"/>
      <c r="KMB39" s="36"/>
      <c r="KME39" s="36"/>
      <c r="KMF39" s="36"/>
      <c r="KMI39" s="36"/>
      <c r="KMJ39" s="36"/>
      <c r="KMM39" s="36"/>
      <c r="KMN39" s="36"/>
      <c r="KMQ39" s="36"/>
      <c r="KMR39" s="36"/>
      <c r="KMU39" s="36"/>
      <c r="KMV39" s="36"/>
      <c r="KMY39" s="36"/>
      <c r="KMZ39" s="36"/>
      <c r="KNC39" s="36"/>
      <c r="KND39" s="36"/>
      <c r="KNG39" s="36"/>
      <c r="KNH39" s="36"/>
      <c r="KNK39" s="36"/>
      <c r="KNL39" s="36"/>
      <c r="KNO39" s="36"/>
      <c r="KNP39" s="36"/>
      <c r="KNS39" s="36"/>
      <c r="KNT39" s="36"/>
      <c r="KNW39" s="36"/>
      <c r="KNX39" s="36"/>
      <c r="KOA39" s="36"/>
      <c r="KOB39" s="36"/>
      <c r="KOE39" s="36"/>
      <c r="KOF39" s="36"/>
      <c r="KOI39" s="36"/>
      <c r="KOJ39" s="36"/>
      <c r="KOM39" s="36"/>
      <c r="KON39" s="36"/>
      <c r="KOQ39" s="36"/>
      <c r="KOR39" s="36"/>
      <c r="KOU39" s="36"/>
      <c r="KOV39" s="36"/>
      <c r="KOY39" s="36"/>
      <c r="KOZ39" s="36"/>
      <c r="KPC39" s="36"/>
      <c r="KPD39" s="36"/>
      <c r="KPG39" s="36"/>
      <c r="KPH39" s="36"/>
      <c r="KPK39" s="36"/>
      <c r="KPL39" s="36"/>
      <c r="KPO39" s="36"/>
      <c r="KPP39" s="36"/>
      <c r="KPS39" s="36"/>
      <c r="KPT39" s="36"/>
      <c r="KPW39" s="36"/>
      <c r="KPX39" s="36"/>
      <c r="KQA39" s="36"/>
      <c r="KQB39" s="36"/>
      <c r="KQE39" s="36"/>
      <c r="KQF39" s="36"/>
      <c r="KQI39" s="36"/>
      <c r="KQJ39" s="36"/>
      <c r="KQM39" s="36"/>
      <c r="KQN39" s="36"/>
      <c r="KQQ39" s="36"/>
      <c r="KQR39" s="36"/>
      <c r="KQU39" s="36"/>
      <c r="KQV39" s="36"/>
      <c r="KQY39" s="36"/>
      <c r="KQZ39" s="36"/>
      <c r="KRC39" s="36"/>
      <c r="KRD39" s="36"/>
      <c r="KRG39" s="36"/>
      <c r="KRH39" s="36"/>
      <c r="KRK39" s="36"/>
      <c r="KRL39" s="36"/>
      <c r="KRO39" s="36"/>
      <c r="KRP39" s="36"/>
      <c r="KRS39" s="36"/>
      <c r="KRT39" s="36"/>
      <c r="KRW39" s="36"/>
      <c r="KRX39" s="36"/>
      <c r="KSA39" s="36"/>
      <c r="KSB39" s="36"/>
      <c r="KSE39" s="36"/>
      <c r="KSF39" s="36"/>
      <c r="KSI39" s="36"/>
      <c r="KSJ39" s="36"/>
      <c r="KSM39" s="36"/>
      <c r="KSN39" s="36"/>
      <c r="KSQ39" s="36"/>
      <c r="KSR39" s="36"/>
      <c r="KSU39" s="36"/>
      <c r="KSV39" s="36"/>
      <c r="KSY39" s="36"/>
      <c r="KSZ39" s="36"/>
      <c r="KTC39" s="36"/>
      <c r="KTD39" s="36"/>
      <c r="KTG39" s="36"/>
      <c r="KTH39" s="36"/>
      <c r="KTK39" s="36"/>
      <c r="KTL39" s="36"/>
      <c r="KTO39" s="36"/>
      <c r="KTP39" s="36"/>
      <c r="KTS39" s="36"/>
      <c r="KTT39" s="36"/>
      <c r="KTW39" s="36"/>
      <c r="KTX39" s="36"/>
      <c r="KUA39" s="36"/>
      <c r="KUB39" s="36"/>
      <c r="KUE39" s="36"/>
      <c r="KUF39" s="36"/>
      <c r="KUI39" s="36"/>
      <c r="KUJ39" s="36"/>
      <c r="KUM39" s="36"/>
      <c r="KUN39" s="36"/>
      <c r="KUQ39" s="36"/>
      <c r="KUR39" s="36"/>
      <c r="KUU39" s="36"/>
      <c r="KUV39" s="36"/>
      <c r="KUY39" s="36"/>
      <c r="KUZ39" s="36"/>
      <c r="KVC39" s="36"/>
      <c r="KVD39" s="36"/>
      <c r="KVG39" s="36"/>
      <c r="KVH39" s="36"/>
      <c r="KVK39" s="36"/>
      <c r="KVL39" s="36"/>
      <c r="KVO39" s="36"/>
      <c r="KVP39" s="36"/>
      <c r="KVS39" s="36"/>
      <c r="KVT39" s="36"/>
      <c r="KVW39" s="36"/>
      <c r="KVX39" s="36"/>
      <c r="KWA39" s="36"/>
      <c r="KWB39" s="36"/>
      <c r="KWE39" s="36"/>
      <c r="KWF39" s="36"/>
      <c r="KWI39" s="36"/>
      <c r="KWJ39" s="36"/>
      <c r="KWM39" s="36"/>
      <c r="KWN39" s="36"/>
      <c r="KWQ39" s="36"/>
      <c r="KWR39" s="36"/>
      <c r="KWU39" s="36"/>
      <c r="KWV39" s="36"/>
      <c r="KWY39" s="36"/>
      <c r="KWZ39" s="36"/>
      <c r="KXC39" s="36"/>
      <c r="KXD39" s="36"/>
      <c r="KXG39" s="36"/>
      <c r="KXH39" s="36"/>
      <c r="KXK39" s="36"/>
      <c r="KXL39" s="36"/>
      <c r="KXO39" s="36"/>
      <c r="KXP39" s="36"/>
      <c r="KXS39" s="36"/>
      <c r="KXT39" s="36"/>
      <c r="KXW39" s="36"/>
      <c r="KXX39" s="36"/>
      <c r="KYA39" s="36"/>
      <c r="KYB39" s="36"/>
      <c r="KYE39" s="36"/>
      <c r="KYF39" s="36"/>
      <c r="KYI39" s="36"/>
      <c r="KYJ39" s="36"/>
      <c r="KYM39" s="36"/>
      <c r="KYN39" s="36"/>
      <c r="KYQ39" s="36"/>
      <c r="KYR39" s="36"/>
      <c r="KYU39" s="36"/>
      <c r="KYV39" s="36"/>
      <c r="KYY39" s="36"/>
      <c r="KYZ39" s="36"/>
      <c r="KZC39" s="36"/>
      <c r="KZD39" s="36"/>
      <c r="KZG39" s="36"/>
      <c r="KZH39" s="36"/>
      <c r="KZK39" s="36"/>
      <c r="KZL39" s="36"/>
      <c r="KZO39" s="36"/>
      <c r="KZP39" s="36"/>
      <c r="KZS39" s="36"/>
      <c r="KZT39" s="36"/>
      <c r="KZW39" s="36"/>
      <c r="KZX39" s="36"/>
      <c r="LAA39" s="36"/>
      <c r="LAB39" s="36"/>
      <c r="LAE39" s="36"/>
      <c r="LAF39" s="36"/>
      <c r="LAI39" s="36"/>
      <c r="LAJ39" s="36"/>
      <c r="LAM39" s="36"/>
      <c r="LAN39" s="36"/>
      <c r="LAQ39" s="36"/>
      <c r="LAR39" s="36"/>
      <c r="LAU39" s="36"/>
      <c r="LAV39" s="36"/>
      <c r="LAY39" s="36"/>
      <c r="LAZ39" s="36"/>
      <c r="LBC39" s="36"/>
      <c r="LBD39" s="36"/>
      <c r="LBG39" s="36"/>
      <c r="LBH39" s="36"/>
      <c r="LBK39" s="36"/>
      <c r="LBL39" s="36"/>
      <c r="LBO39" s="36"/>
      <c r="LBP39" s="36"/>
      <c r="LBS39" s="36"/>
      <c r="LBT39" s="36"/>
      <c r="LBW39" s="36"/>
      <c r="LBX39" s="36"/>
      <c r="LCA39" s="36"/>
      <c r="LCB39" s="36"/>
      <c r="LCE39" s="36"/>
      <c r="LCF39" s="36"/>
      <c r="LCI39" s="36"/>
      <c r="LCJ39" s="36"/>
      <c r="LCM39" s="36"/>
      <c r="LCN39" s="36"/>
      <c r="LCQ39" s="36"/>
      <c r="LCR39" s="36"/>
      <c r="LCU39" s="36"/>
      <c r="LCV39" s="36"/>
      <c r="LCY39" s="36"/>
      <c r="LCZ39" s="36"/>
      <c r="LDC39" s="36"/>
      <c r="LDD39" s="36"/>
      <c r="LDG39" s="36"/>
      <c r="LDH39" s="36"/>
      <c r="LDK39" s="36"/>
      <c r="LDL39" s="36"/>
      <c r="LDO39" s="36"/>
      <c r="LDP39" s="36"/>
      <c r="LDS39" s="36"/>
      <c r="LDT39" s="36"/>
      <c r="LDW39" s="36"/>
      <c r="LDX39" s="36"/>
      <c r="LEA39" s="36"/>
      <c r="LEB39" s="36"/>
      <c r="LEE39" s="36"/>
      <c r="LEF39" s="36"/>
      <c r="LEI39" s="36"/>
      <c r="LEJ39" s="36"/>
      <c r="LEM39" s="36"/>
      <c r="LEN39" s="36"/>
      <c r="LEQ39" s="36"/>
      <c r="LER39" s="36"/>
      <c r="LEU39" s="36"/>
      <c r="LEV39" s="36"/>
      <c r="LEY39" s="36"/>
      <c r="LEZ39" s="36"/>
      <c r="LFC39" s="36"/>
      <c r="LFD39" s="36"/>
      <c r="LFG39" s="36"/>
      <c r="LFH39" s="36"/>
      <c r="LFK39" s="36"/>
      <c r="LFL39" s="36"/>
      <c r="LFO39" s="36"/>
      <c r="LFP39" s="36"/>
      <c r="LFS39" s="36"/>
      <c r="LFT39" s="36"/>
      <c r="LFW39" s="36"/>
      <c r="LFX39" s="36"/>
      <c r="LGA39" s="36"/>
      <c r="LGB39" s="36"/>
      <c r="LGE39" s="36"/>
      <c r="LGF39" s="36"/>
      <c r="LGI39" s="36"/>
      <c r="LGJ39" s="36"/>
      <c r="LGM39" s="36"/>
      <c r="LGN39" s="36"/>
      <c r="LGQ39" s="36"/>
      <c r="LGR39" s="36"/>
      <c r="LGU39" s="36"/>
      <c r="LGV39" s="36"/>
      <c r="LGY39" s="36"/>
      <c r="LGZ39" s="36"/>
      <c r="LHC39" s="36"/>
      <c r="LHD39" s="36"/>
      <c r="LHG39" s="36"/>
      <c r="LHH39" s="36"/>
      <c r="LHK39" s="36"/>
      <c r="LHL39" s="36"/>
      <c r="LHO39" s="36"/>
      <c r="LHP39" s="36"/>
      <c r="LHS39" s="36"/>
      <c r="LHT39" s="36"/>
      <c r="LHW39" s="36"/>
      <c r="LHX39" s="36"/>
      <c r="LIA39" s="36"/>
      <c r="LIB39" s="36"/>
      <c r="LIE39" s="36"/>
      <c r="LIF39" s="36"/>
      <c r="LII39" s="36"/>
      <c r="LIJ39" s="36"/>
      <c r="LIM39" s="36"/>
      <c r="LIN39" s="36"/>
      <c r="LIQ39" s="36"/>
      <c r="LIR39" s="36"/>
      <c r="LIU39" s="36"/>
      <c r="LIV39" s="36"/>
      <c r="LIY39" s="36"/>
      <c r="LIZ39" s="36"/>
      <c r="LJC39" s="36"/>
      <c r="LJD39" s="36"/>
      <c r="LJG39" s="36"/>
      <c r="LJH39" s="36"/>
      <c r="LJK39" s="36"/>
      <c r="LJL39" s="36"/>
      <c r="LJO39" s="36"/>
      <c r="LJP39" s="36"/>
      <c r="LJS39" s="36"/>
      <c r="LJT39" s="36"/>
      <c r="LJW39" s="36"/>
      <c r="LJX39" s="36"/>
      <c r="LKA39" s="36"/>
      <c r="LKB39" s="36"/>
      <c r="LKE39" s="36"/>
      <c r="LKF39" s="36"/>
      <c r="LKI39" s="36"/>
      <c r="LKJ39" s="36"/>
      <c r="LKM39" s="36"/>
      <c r="LKN39" s="36"/>
      <c r="LKQ39" s="36"/>
      <c r="LKR39" s="36"/>
      <c r="LKU39" s="36"/>
      <c r="LKV39" s="36"/>
      <c r="LKY39" s="36"/>
      <c r="LKZ39" s="36"/>
      <c r="LLC39" s="36"/>
      <c r="LLD39" s="36"/>
      <c r="LLG39" s="36"/>
      <c r="LLH39" s="36"/>
      <c r="LLK39" s="36"/>
      <c r="LLL39" s="36"/>
      <c r="LLO39" s="36"/>
      <c r="LLP39" s="36"/>
      <c r="LLS39" s="36"/>
      <c r="LLT39" s="36"/>
      <c r="LLW39" s="36"/>
      <c r="LLX39" s="36"/>
      <c r="LMA39" s="36"/>
      <c r="LMB39" s="36"/>
      <c r="LME39" s="36"/>
      <c r="LMF39" s="36"/>
      <c r="LMI39" s="36"/>
      <c r="LMJ39" s="36"/>
      <c r="LMM39" s="36"/>
      <c r="LMN39" s="36"/>
      <c r="LMQ39" s="36"/>
      <c r="LMR39" s="36"/>
      <c r="LMU39" s="36"/>
      <c r="LMV39" s="36"/>
      <c r="LMY39" s="36"/>
      <c r="LMZ39" s="36"/>
      <c r="LNC39" s="36"/>
      <c r="LND39" s="36"/>
      <c r="LNG39" s="36"/>
      <c r="LNH39" s="36"/>
      <c r="LNK39" s="36"/>
      <c r="LNL39" s="36"/>
      <c r="LNO39" s="36"/>
      <c r="LNP39" s="36"/>
      <c r="LNS39" s="36"/>
      <c r="LNT39" s="36"/>
      <c r="LNW39" s="36"/>
      <c r="LNX39" s="36"/>
      <c r="LOA39" s="36"/>
      <c r="LOB39" s="36"/>
      <c r="LOE39" s="36"/>
      <c r="LOF39" s="36"/>
      <c r="LOI39" s="36"/>
      <c r="LOJ39" s="36"/>
      <c r="LOM39" s="36"/>
      <c r="LON39" s="36"/>
      <c r="LOQ39" s="36"/>
      <c r="LOR39" s="36"/>
      <c r="LOU39" s="36"/>
      <c r="LOV39" s="36"/>
      <c r="LOY39" s="36"/>
      <c r="LOZ39" s="36"/>
      <c r="LPC39" s="36"/>
      <c r="LPD39" s="36"/>
      <c r="LPG39" s="36"/>
      <c r="LPH39" s="36"/>
      <c r="LPK39" s="36"/>
      <c r="LPL39" s="36"/>
      <c r="LPO39" s="36"/>
      <c r="LPP39" s="36"/>
      <c r="LPS39" s="36"/>
      <c r="LPT39" s="36"/>
      <c r="LPW39" s="36"/>
      <c r="LPX39" s="36"/>
      <c r="LQA39" s="36"/>
      <c r="LQB39" s="36"/>
      <c r="LQE39" s="36"/>
      <c r="LQF39" s="36"/>
      <c r="LQI39" s="36"/>
      <c r="LQJ39" s="36"/>
      <c r="LQM39" s="36"/>
      <c r="LQN39" s="36"/>
      <c r="LQQ39" s="36"/>
      <c r="LQR39" s="36"/>
      <c r="LQU39" s="36"/>
      <c r="LQV39" s="36"/>
      <c r="LQY39" s="36"/>
      <c r="LQZ39" s="36"/>
      <c r="LRC39" s="36"/>
      <c r="LRD39" s="36"/>
      <c r="LRG39" s="36"/>
      <c r="LRH39" s="36"/>
      <c r="LRK39" s="36"/>
      <c r="LRL39" s="36"/>
      <c r="LRO39" s="36"/>
      <c r="LRP39" s="36"/>
      <c r="LRS39" s="36"/>
      <c r="LRT39" s="36"/>
      <c r="LRW39" s="36"/>
      <c r="LRX39" s="36"/>
      <c r="LSA39" s="36"/>
      <c r="LSB39" s="36"/>
      <c r="LSE39" s="36"/>
      <c r="LSF39" s="36"/>
      <c r="LSI39" s="36"/>
      <c r="LSJ39" s="36"/>
      <c r="LSM39" s="36"/>
      <c r="LSN39" s="36"/>
      <c r="LSQ39" s="36"/>
      <c r="LSR39" s="36"/>
      <c r="LSU39" s="36"/>
      <c r="LSV39" s="36"/>
      <c r="LSY39" s="36"/>
      <c r="LSZ39" s="36"/>
      <c r="LTC39" s="36"/>
      <c r="LTD39" s="36"/>
      <c r="LTG39" s="36"/>
      <c r="LTH39" s="36"/>
      <c r="LTK39" s="36"/>
      <c r="LTL39" s="36"/>
      <c r="LTO39" s="36"/>
      <c r="LTP39" s="36"/>
      <c r="LTS39" s="36"/>
      <c r="LTT39" s="36"/>
      <c r="LTW39" s="36"/>
      <c r="LTX39" s="36"/>
      <c r="LUA39" s="36"/>
      <c r="LUB39" s="36"/>
      <c r="LUE39" s="36"/>
      <c r="LUF39" s="36"/>
      <c r="LUI39" s="36"/>
      <c r="LUJ39" s="36"/>
      <c r="LUM39" s="36"/>
      <c r="LUN39" s="36"/>
      <c r="LUQ39" s="36"/>
      <c r="LUR39" s="36"/>
      <c r="LUU39" s="36"/>
      <c r="LUV39" s="36"/>
      <c r="LUY39" s="36"/>
      <c r="LUZ39" s="36"/>
      <c r="LVC39" s="36"/>
      <c r="LVD39" s="36"/>
      <c r="LVG39" s="36"/>
      <c r="LVH39" s="36"/>
      <c r="LVK39" s="36"/>
      <c r="LVL39" s="36"/>
      <c r="LVO39" s="36"/>
      <c r="LVP39" s="36"/>
      <c r="LVS39" s="36"/>
      <c r="LVT39" s="36"/>
      <c r="LVW39" s="36"/>
      <c r="LVX39" s="36"/>
      <c r="LWA39" s="36"/>
      <c r="LWB39" s="36"/>
      <c r="LWE39" s="36"/>
      <c r="LWF39" s="36"/>
      <c r="LWI39" s="36"/>
      <c r="LWJ39" s="36"/>
      <c r="LWM39" s="36"/>
      <c r="LWN39" s="36"/>
      <c r="LWQ39" s="36"/>
      <c r="LWR39" s="36"/>
      <c r="LWU39" s="36"/>
      <c r="LWV39" s="36"/>
      <c r="LWY39" s="36"/>
      <c r="LWZ39" s="36"/>
      <c r="LXC39" s="36"/>
      <c r="LXD39" s="36"/>
      <c r="LXG39" s="36"/>
      <c r="LXH39" s="36"/>
      <c r="LXK39" s="36"/>
      <c r="LXL39" s="36"/>
      <c r="LXO39" s="36"/>
      <c r="LXP39" s="36"/>
      <c r="LXS39" s="36"/>
      <c r="LXT39" s="36"/>
      <c r="LXW39" s="36"/>
      <c r="LXX39" s="36"/>
      <c r="LYA39" s="36"/>
      <c r="LYB39" s="36"/>
      <c r="LYE39" s="36"/>
      <c r="LYF39" s="36"/>
      <c r="LYI39" s="36"/>
      <c r="LYJ39" s="36"/>
      <c r="LYM39" s="36"/>
      <c r="LYN39" s="36"/>
      <c r="LYQ39" s="36"/>
      <c r="LYR39" s="36"/>
      <c r="LYU39" s="36"/>
      <c r="LYV39" s="36"/>
      <c r="LYY39" s="36"/>
      <c r="LYZ39" s="36"/>
      <c r="LZC39" s="36"/>
      <c r="LZD39" s="36"/>
      <c r="LZG39" s="36"/>
      <c r="LZH39" s="36"/>
      <c r="LZK39" s="36"/>
      <c r="LZL39" s="36"/>
      <c r="LZO39" s="36"/>
      <c r="LZP39" s="36"/>
      <c r="LZS39" s="36"/>
      <c r="LZT39" s="36"/>
      <c r="LZW39" s="36"/>
      <c r="LZX39" s="36"/>
      <c r="MAA39" s="36"/>
      <c r="MAB39" s="36"/>
      <c r="MAE39" s="36"/>
      <c r="MAF39" s="36"/>
      <c r="MAI39" s="36"/>
      <c r="MAJ39" s="36"/>
      <c r="MAM39" s="36"/>
      <c r="MAN39" s="36"/>
      <c r="MAQ39" s="36"/>
      <c r="MAR39" s="36"/>
      <c r="MAU39" s="36"/>
      <c r="MAV39" s="36"/>
      <c r="MAY39" s="36"/>
      <c r="MAZ39" s="36"/>
      <c r="MBC39" s="36"/>
      <c r="MBD39" s="36"/>
      <c r="MBG39" s="36"/>
      <c r="MBH39" s="36"/>
      <c r="MBK39" s="36"/>
      <c r="MBL39" s="36"/>
      <c r="MBO39" s="36"/>
      <c r="MBP39" s="36"/>
      <c r="MBS39" s="36"/>
      <c r="MBT39" s="36"/>
      <c r="MBW39" s="36"/>
      <c r="MBX39" s="36"/>
      <c r="MCA39" s="36"/>
      <c r="MCB39" s="36"/>
      <c r="MCE39" s="36"/>
      <c r="MCF39" s="36"/>
      <c r="MCI39" s="36"/>
      <c r="MCJ39" s="36"/>
      <c r="MCM39" s="36"/>
      <c r="MCN39" s="36"/>
      <c r="MCQ39" s="36"/>
      <c r="MCR39" s="36"/>
      <c r="MCU39" s="36"/>
      <c r="MCV39" s="36"/>
      <c r="MCY39" s="36"/>
      <c r="MCZ39" s="36"/>
      <c r="MDC39" s="36"/>
      <c r="MDD39" s="36"/>
      <c r="MDG39" s="36"/>
      <c r="MDH39" s="36"/>
      <c r="MDK39" s="36"/>
      <c r="MDL39" s="36"/>
      <c r="MDO39" s="36"/>
      <c r="MDP39" s="36"/>
      <c r="MDS39" s="36"/>
      <c r="MDT39" s="36"/>
      <c r="MDW39" s="36"/>
      <c r="MDX39" s="36"/>
      <c r="MEA39" s="36"/>
      <c r="MEB39" s="36"/>
      <c r="MEE39" s="36"/>
      <c r="MEF39" s="36"/>
      <c r="MEI39" s="36"/>
      <c r="MEJ39" s="36"/>
      <c r="MEM39" s="36"/>
      <c r="MEN39" s="36"/>
      <c r="MEQ39" s="36"/>
      <c r="MER39" s="36"/>
      <c r="MEU39" s="36"/>
      <c r="MEV39" s="36"/>
      <c r="MEY39" s="36"/>
      <c r="MEZ39" s="36"/>
      <c r="MFC39" s="36"/>
      <c r="MFD39" s="36"/>
      <c r="MFG39" s="36"/>
      <c r="MFH39" s="36"/>
      <c r="MFK39" s="36"/>
      <c r="MFL39" s="36"/>
      <c r="MFO39" s="36"/>
      <c r="MFP39" s="36"/>
      <c r="MFS39" s="36"/>
      <c r="MFT39" s="36"/>
      <c r="MFW39" s="36"/>
      <c r="MFX39" s="36"/>
      <c r="MGA39" s="36"/>
      <c r="MGB39" s="36"/>
      <c r="MGE39" s="36"/>
      <c r="MGF39" s="36"/>
      <c r="MGI39" s="36"/>
      <c r="MGJ39" s="36"/>
      <c r="MGM39" s="36"/>
      <c r="MGN39" s="36"/>
      <c r="MGQ39" s="36"/>
      <c r="MGR39" s="36"/>
      <c r="MGU39" s="36"/>
      <c r="MGV39" s="36"/>
      <c r="MGY39" s="36"/>
      <c r="MGZ39" s="36"/>
      <c r="MHC39" s="36"/>
      <c r="MHD39" s="36"/>
      <c r="MHG39" s="36"/>
      <c r="MHH39" s="36"/>
      <c r="MHK39" s="36"/>
      <c r="MHL39" s="36"/>
      <c r="MHO39" s="36"/>
      <c r="MHP39" s="36"/>
      <c r="MHS39" s="36"/>
      <c r="MHT39" s="36"/>
      <c r="MHW39" s="36"/>
      <c r="MHX39" s="36"/>
      <c r="MIA39" s="36"/>
      <c r="MIB39" s="36"/>
      <c r="MIE39" s="36"/>
      <c r="MIF39" s="36"/>
      <c r="MII39" s="36"/>
      <c r="MIJ39" s="36"/>
      <c r="MIM39" s="36"/>
      <c r="MIN39" s="36"/>
      <c r="MIQ39" s="36"/>
      <c r="MIR39" s="36"/>
      <c r="MIU39" s="36"/>
      <c r="MIV39" s="36"/>
      <c r="MIY39" s="36"/>
      <c r="MIZ39" s="36"/>
      <c r="MJC39" s="36"/>
      <c r="MJD39" s="36"/>
      <c r="MJG39" s="36"/>
      <c r="MJH39" s="36"/>
      <c r="MJK39" s="36"/>
      <c r="MJL39" s="36"/>
      <c r="MJO39" s="36"/>
      <c r="MJP39" s="36"/>
      <c r="MJS39" s="36"/>
      <c r="MJT39" s="36"/>
      <c r="MJW39" s="36"/>
      <c r="MJX39" s="36"/>
      <c r="MKA39" s="36"/>
      <c r="MKB39" s="36"/>
      <c r="MKE39" s="36"/>
      <c r="MKF39" s="36"/>
      <c r="MKI39" s="36"/>
      <c r="MKJ39" s="36"/>
      <c r="MKM39" s="36"/>
      <c r="MKN39" s="36"/>
      <c r="MKQ39" s="36"/>
      <c r="MKR39" s="36"/>
      <c r="MKU39" s="36"/>
      <c r="MKV39" s="36"/>
      <c r="MKY39" s="36"/>
      <c r="MKZ39" s="36"/>
      <c r="MLC39" s="36"/>
      <c r="MLD39" s="36"/>
      <c r="MLG39" s="36"/>
      <c r="MLH39" s="36"/>
      <c r="MLK39" s="36"/>
      <c r="MLL39" s="36"/>
      <c r="MLO39" s="36"/>
      <c r="MLP39" s="36"/>
      <c r="MLS39" s="36"/>
      <c r="MLT39" s="36"/>
      <c r="MLW39" s="36"/>
      <c r="MLX39" s="36"/>
      <c r="MMA39" s="36"/>
      <c r="MMB39" s="36"/>
      <c r="MME39" s="36"/>
      <c r="MMF39" s="36"/>
      <c r="MMI39" s="36"/>
      <c r="MMJ39" s="36"/>
      <c r="MMM39" s="36"/>
      <c r="MMN39" s="36"/>
      <c r="MMQ39" s="36"/>
      <c r="MMR39" s="36"/>
      <c r="MMU39" s="36"/>
      <c r="MMV39" s="36"/>
      <c r="MMY39" s="36"/>
      <c r="MMZ39" s="36"/>
      <c r="MNC39" s="36"/>
      <c r="MND39" s="36"/>
      <c r="MNG39" s="36"/>
      <c r="MNH39" s="36"/>
      <c r="MNK39" s="36"/>
      <c r="MNL39" s="36"/>
      <c r="MNO39" s="36"/>
      <c r="MNP39" s="36"/>
      <c r="MNS39" s="36"/>
      <c r="MNT39" s="36"/>
      <c r="MNW39" s="36"/>
      <c r="MNX39" s="36"/>
      <c r="MOA39" s="36"/>
      <c r="MOB39" s="36"/>
      <c r="MOE39" s="36"/>
      <c r="MOF39" s="36"/>
      <c r="MOI39" s="36"/>
      <c r="MOJ39" s="36"/>
      <c r="MOM39" s="36"/>
      <c r="MON39" s="36"/>
      <c r="MOQ39" s="36"/>
      <c r="MOR39" s="36"/>
      <c r="MOU39" s="36"/>
      <c r="MOV39" s="36"/>
      <c r="MOY39" s="36"/>
      <c r="MOZ39" s="36"/>
      <c r="MPC39" s="36"/>
      <c r="MPD39" s="36"/>
      <c r="MPG39" s="36"/>
      <c r="MPH39" s="36"/>
      <c r="MPK39" s="36"/>
      <c r="MPL39" s="36"/>
      <c r="MPO39" s="36"/>
      <c r="MPP39" s="36"/>
      <c r="MPS39" s="36"/>
      <c r="MPT39" s="36"/>
      <c r="MPW39" s="36"/>
      <c r="MPX39" s="36"/>
      <c r="MQA39" s="36"/>
      <c r="MQB39" s="36"/>
      <c r="MQE39" s="36"/>
      <c r="MQF39" s="36"/>
      <c r="MQI39" s="36"/>
      <c r="MQJ39" s="36"/>
      <c r="MQM39" s="36"/>
      <c r="MQN39" s="36"/>
      <c r="MQQ39" s="36"/>
      <c r="MQR39" s="36"/>
      <c r="MQU39" s="36"/>
      <c r="MQV39" s="36"/>
      <c r="MQY39" s="36"/>
      <c r="MQZ39" s="36"/>
      <c r="MRC39" s="36"/>
      <c r="MRD39" s="36"/>
      <c r="MRG39" s="36"/>
      <c r="MRH39" s="36"/>
      <c r="MRK39" s="36"/>
      <c r="MRL39" s="36"/>
      <c r="MRO39" s="36"/>
      <c r="MRP39" s="36"/>
      <c r="MRS39" s="36"/>
      <c r="MRT39" s="36"/>
      <c r="MRW39" s="36"/>
      <c r="MRX39" s="36"/>
      <c r="MSA39" s="36"/>
      <c r="MSB39" s="36"/>
      <c r="MSE39" s="36"/>
      <c r="MSF39" s="36"/>
      <c r="MSI39" s="36"/>
      <c r="MSJ39" s="36"/>
      <c r="MSM39" s="36"/>
      <c r="MSN39" s="36"/>
      <c r="MSQ39" s="36"/>
      <c r="MSR39" s="36"/>
      <c r="MSU39" s="36"/>
      <c r="MSV39" s="36"/>
      <c r="MSY39" s="36"/>
      <c r="MSZ39" s="36"/>
      <c r="MTC39" s="36"/>
      <c r="MTD39" s="36"/>
      <c r="MTG39" s="36"/>
      <c r="MTH39" s="36"/>
      <c r="MTK39" s="36"/>
      <c r="MTL39" s="36"/>
      <c r="MTO39" s="36"/>
      <c r="MTP39" s="36"/>
      <c r="MTS39" s="36"/>
      <c r="MTT39" s="36"/>
      <c r="MTW39" s="36"/>
      <c r="MTX39" s="36"/>
      <c r="MUA39" s="36"/>
      <c r="MUB39" s="36"/>
      <c r="MUE39" s="36"/>
      <c r="MUF39" s="36"/>
      <c r="MUI39" s="36"/>
      <c r="MUJ39" s="36"/>
      <c r="MUM39" s="36"/>
      <c r="MUN39" s="36"/>
      <c r="MUQ39" s="36"/>
      <c r="MUR39" s="36"/>
      <c r="MUU39" s="36"/>
      <c r="MUV39" s="36"/>
      <c r="MUY39" s="36"/>
      <c r="MUZ39" s="36"/>
      <c r="MVC39" s="36"/>
      <c r="MVD39" s="36"/>
      <c r="MVG39" s="36"/>
      <c r="MVH39" s="36"/>
      <c r="MVK39" s="36"/>
      <c r="MVL39" s="36"/>
      <c r="MVO39" s="36"/>
      <c r="MVP39" s="36"/>
      <c r="MVS39" s="36"/>
      <c r="MVT39" s="36"/>
      <c r="MVW39" s="36"/>
      <c r="MVX39" s="36"/>
      <c r="MWA39" s="36"/>
      <c r="MWB39" s="36"/>
      <c r="MWE39" s="36"/>
      <c r="MWF39" s="36"/>
      <c r="MWI39" s="36"/>
      <c r="MWJ39" s="36"/>
      <c r="MWM39" s="36"/>
      <c r="MWN39" s="36"/>
      <c r="MWQ39" s="36"/>
      <c r="MWR39" s="36"/>
      <c r="MWU39" s="36"/>
      <c r="MWV39" s="36"/>
      <c r="MWY39" s="36"/>
      <c r="MWZ39" s="36"/>
      <c r="MXC39" s="36"/>
      <c r="MXD39" s="36"/>
      <c r="MXG39" s="36"/>
      <c r="MXH39" s="36"/>
      <c r="MXK39" s="36"/>
      <c r="MXL39" s="36"/>
      <c r="MXO39" s="36"/>
      <c r="MXP39" s="36"/>
      <c r="MXS39" s="36"/>
      <c r="MXT39" s="36"/>
      <c r="MXW39" s="36"/>
      <c r="MXX39" s="36"/>
      <c r="MYA39" s="36"/>
      <c r="MYB39" s="36"/>
      <c r="MYE39" s="36"/>
      <c r="MYF39" s="36"/>
      <c r="MYI39" s="36"/>
      <c r="MYJ39" s="36"/>
      <c r="MYM39" s="36"/>
      <c r="MYN39" s="36"/>
      <c r="MYQ39" s="36"/>
      <c r="MYR39" s="36"/>
      <c r="MYU39" s="36"/>
      <c r="MYV39" s="36"/>
      <c r="MYY39" s="36"/>
      <c r="MYZ39" s="36"/>
      <c r="MZC39" s="36"/>
      <c r="MZD39" s="36"/>
      <c r="MZG39" s="36"/>
      <c r="MZH39" s="36"/>
      <c r="MZK39" s="36"/>
      <c r="MZL39" s="36"/>
      <c r="MZO39" s="36"/>
      <c r="MZP39" s="36"/>
      <c r="MZS39" s="36"/>
      <c r="MZT39" s="36"/>
      <c r="MZW39" s="36"/>
      <c r="MZX39" s="36"/>
      <c r="NAA39" s="36"/>
      <c r="NAB39" s="36"/>
      <c r="NAE39" s="36"/>
      <c r="NAF39" s="36"/>
      <c r="NAI39" s="36"/>
      <c r="NAJ39" s="36"/>
      <c r="NAM39" s="36"/>
      <c r="NAN39" s="36"/>
      <c r="NAQ39" s="36"/>
      <c r="NAR39" s="36"/>
      <c r="NAU39" s="36"/>
      <c r="NAV39" s="36"/>
      <c r="NAY39" s="36"/>
      <c r="NAZ39" s="36"/>
      <c r="NBC39" s="36"/>
      <c r="NBD39" s="36"/>
      <c r="NBG39" s="36"/>
      <c r="NBH39" s="36"/>
      <c r="NBK39" s="36"/>
      <c r="NBL39" s="36"/>
      <c r="NBO39" s="36"/>
      <c r="NBP39" s="36"/>
      <c r="NBS39" s="36"/>
      <c r="NBT39" s="36"/>
      <c r="NBW39" s="36"/>
      <c r="NBX39" s="36"/>
      <c r="NCA39" s="36"/>
      <c r="NCB39" s="36"/>
      <c r="NCE39" s="36"/>
      <c r="NCF39" s="36"/>
      <c r="NCI39" s="36"/>
      <c r="NCJ39" s="36"/>
      <c r="NCM39" s="36"/>
      <c r="NCN39" s="36"/>
      <c r="NCQ39" s="36"/>
      <c r="NCR39" s="36"/>
      <c r="NCU39" s="36"/>
      <c r="NCV39" s="36"/>
      <c r="NCY39" s="36"/>
      <c r="NCZ39" s="36"/>
      <c r="NDC39" s="36"/>
      <c r="NDD39" s="36"/>
      <c r="NDG39" s="36"/>
      <c r="NDH39" s="36"/>
      <c r="NDK39" s="36"/>
      <c r="NDL39" s="36"/>
      <c r="NDO39" s="36"/>
      <c r="NDP39" s="36"/>
      <c r="NDS39" s="36"/>
      <c r="NDT39" s="36"/>
      <c r="NDW39" s="36"/>
      <c r="NDX39" s="36"/>
      <c r="NEA39" s="36"/>
      <c r="NEB39" s="36"/>
      <c r="NEE39" s="36"/>
      <c r="NEF39" s="36"/>
      <c r="NEI39" s="36"/>
      <c r="NEJ39" s="36"/>
      <c r="NEM39" s="36"/>
      <c r="NEN39" s="36"/>
      <c r="NEQ39" s="36"/>
      <c r="NER39" s="36"/>
      <c r="NEU39" s="36"/>
      <c r="NEV39" s="36"/>
      <c r="NEY39" s="36"/>
      <c r="NEZ39" s="36"/>
      <c r="NFC39" s="36"/>
      <c r="NFD39" s="36"/>
      <c r="NFG39" s="36"/>
      <c r="NFH39" s="36"/>
      <c r="NFK39" s="36"/>
      <c r="NFL39" s="36"/>
      <c r="NFO39" s="36"/>
      <c r="NFP39" s="36"/>
      <c r="NFS39" s="36"/>
      <c r="NFT39" s="36"/>
      <c r="NFW39" s="36"/>
      <c r="NFX39" s="36"/>
      <c r="NGA39" s="36"/>
      <c r="NGB39" s="36"/>
      <c r="NGE39" s="36"/>
      <c r="NGF39" s="36"/>
      <c r="NGI39" s="36"/>
      <c r="NGJ39" s="36"/>
      <c r="NGM39" s="36"/>
      <c r="NGN39" s="36"/>
      <c r="NGQ39" s="36"/>
      <c r="NGR39" s="36"/>
      <c r="NGU39" s="36"/>
      <c r="NGV39" s="36"/>
      <c r="NGY39" s="36"/>
      <c r="NGZ39" s="36"/>
      <c r="NHC39" s="36"/>
      <c r="NHD39" s="36"/>
      <c r="NHG39" s="36"/>
      <c r="NHH39" s="36"/>
      <c r="NHK39" s="36"/>
      <c r="NHL39" s="36"/>
      <c r="NHO39" s="36"/>
      <c r="NHP39" s="36"/>
      <c r="NHS39" s="36"/>
      <c r="NHT39" s="36"/>
      <c r="NHW39" s="36"/>
      <c r="NHX39" s="36"/>
      <c r="NIA39" s="36"/>
      <c r="NIB39" s="36"/>
      <c r="NIE39" s="36"/>
      <c r="NIF39" s="36"/>
      <c r="NII39" s="36"/>
      <c r="NIJ39" s="36"/>
      <c r="NIM39" s="36"/>
      <c r="NIN39" s="36"/>
      <c r="NIQ39" s="36"/>
      <c r="NIR39" s="36"/>
      <c r="NIU39" s="36"/>
      <c r="NIV39" s="36"/>
      <c r="NIY39" s="36"/>
      <c r="NIZ39" s="36"/>
      <c r="NJC39" s="36"/>
      <c r="NJD39" s="36"/>
      <c r="NJG39" s="36"/>
      <c r="NJH39" s="36"/>
      <c r="NJK39" s="36"/>
      <c r="NJL39" s="36"/>
      <c r="NJO39" s="36"/>
      <c r="NJP39" s="36"/>
      <c r="NJS39" s="36"/>
      <c r="NJT39" s="36"/>
      <c r="NJW39" s="36"/>
      <c r="NJX39" s="36"/>
      <c r="NKA39" s="36"/>
      <c r="NKB39" s="36"/>
      <c r="NKE39" s="36"/>
      <c r="NKF39" s="36"/>
      <c r="NKI39" s="36"/>
      <c r="NKJ39" s="36"/>
      <c r="NKM39" s="36"/>
      <c r="NKN39" s="36"/>
      <c r="NKQ39" s="36"/>
      <c r="NKR39" s="36"/>
      <c r="NKU39" s="36"/>
      <c r="NKV39" s="36"/>
      <c r="NKY39" s="36"/>
      <c r="NKZ39" s="36"/>
      <c r="NLC39" s="36"/>
      <c r="NLD39" s="36"/>
      <c r="NLG39" s="36"/>
      <c r="NLH39" s="36"/>
      <c r="NLK39" s="36"/>
      <c r="NLL39" s="36"/>
      <c r="NLO39" s="36"/>
      <c r="NLP39" s="36"/>
      <c r="NLS39" s="36"/>
      <c r="NLT39" s="36"/>
      <c r="NLW39" s="36"/>
      <c r="NLX39" s="36"/>
      <c r="NMA39" s="36"/>
      <c r="NMB39" s="36"/>
      <c r="NME39" s="36"/>
      <c r="NMF39" s="36"/>
      <c r="NMI39" s="36"/>
      <c r="NMJ39" s="36"/>
      <c r="NMM39" s="36"/>
      <c r="NMN39" s="36"/>
      <c r="NMQ39" s="36"/>
      <c r="NMR39" s="36"/>
      <c r="NMU39" s="36"/>
      <c r="NMV39" s="36"/>
      <c r="NMY39" s="36"/>
      <c r="NMZ39" s="36"/>
      <c r="NNC39" s="36"/>
      <c r="NND39" s="36"/>
      <c r="NNG39" s="36"/>
      <c r="NNH39" s="36"/>
      <c r="NNK39" s="36"/>
      <c r="NNL39" s="36"/>
      <c r="NNO39" s="36"/>
      <c r="NNP39" s="36"/>
      <c r="NNS39" s="36"/>
      <c r="NNT39" s="36"/>
      <c r="NNW39" s="36"/>
      <c r="NNX39" s="36"/>
      <c r="NOA39" s="36"/>
      <c r="NOB39" s="36"/>
      <c r="NOE39" s="36"/>
      <c r="NOF39" s="36"/>
      <c r="NOI39" s="36"/>
      <c r="NOJ39" s="36"/>
      <c r="NOM39" s="36"/>
      <c r="NON39" s="36"/>
      <c r="NOQ39" s="36"/>
      <c r="NOR39" s="36"/>
      <c r="NOU39" s="36"/>
      <c r="NOV39" s="36"/>
      <c r="NOY39" s="36"/>
      <c r="NOZ39" s="36"/>
      <c r="NPC39" s="36"/>
      <c r="NPD39" s="36"/>
      <c r="NPG39" s="36"/>
      <c r="NPH39" s="36"/>
      <c r="NPK39" s="36"/>
      <c r="NPL39" s="36"/>
      <c r="NPO39" s="36"/>
      <c r="NPP39" s="36"/>
      <c r="NPS39" s="36"/>
      <c r="NPT39" s="36"/>
      <c r="NPW39" s="36"/>
      <c r="NPX39" s="36"/>
      <c r="NQA39" s="36"/>
      <c r="NQB39" s="36"/>
      <c r="NQE39" s="36"/>
      <c r="NQF39" s="36"/>
      <c r="NQI39" s="36"/>
      <c r="NQJ39" s="36"/>
      <c r="NQM39" s="36"/>
      <c r="NQN39" s="36"/>
      <c r="NQQ39" s="36"/>
      <c r="NQR39" s="36"/>
      <c r="NQU39" s="36"/>
      <c r="NQV39" s="36"/>
      <c r="NQY39" s="36"/>
      <c r="NQZ39" s="36"/>
      <c r="NRC39" s="36"/>
      <c r="NRD39" s="36"/>
      <c r="NRG39" s="36"/>
      <c r="NRH39" s="36"/>
      <c r="NRK39" s="36"/>
      <c r="NRL39" s="36"/>
      <c r="NRO39" s="36"/>
      <c r="NRP39" s="36"/>
      <c r="NRS39" s="36"/>
      <c r="NRT39" s="36"/>
      <c r="NRW39" s="36"/>
      <c r="NRX39" s="36"/>
      <c r="NSA39" s="36"/>
      <c r="NSB39" s="36"/>
      <c r="NSE39" s="36"/>
      <c r="NSF39" s="36"/>
      <c r="NSI39" s="36"/>
      <c r="NSJ39" s="36"/>
      <c r="NSM39" s="36"/>
      <c r="NSN39" s="36"/>
      <c r="NSQ39" s="36"/>
      <c r="NSR39" s="36"/>
      <c r="NSU39" s="36"/>
      <c r="NSV39" s="36"/>
      <c r="NSY39" s="36"/>
      <c r="NSZ39" s="36"/>
      <c r="NTC39" s="36"/>
      <c r="NTD39" s="36"/>
      <c r="NTG39" s="36"/>
      <c r="NTH39" s="36"/>
      <c r="NTK39" s="36"/>
      <c r="NTL39" s="36"/>
      <c r="NTO39" s="36"/>
      <c r="NTP39" s="36"/>
      <c r="NTS39" s="36"/>
      <c r="NTT39" s="36"/>
      <c r="NTW39" s="36"/>
      <c r="NTX39" s="36"/>
      <c r="NUA39" s="36"/>
      <c r="NUB39" s="36"/>
      <c r="NUE39" s="36"/>
      <c r="NUF39" s="36"/>
      <c r="NUI39" s="36"/>
      <c r="NUJ39" s="36"/>
      <c r="NUM39" s="36"/>
      <c r="NUN39" s="36"/>
      <c r="NUQ39" s="36"/>
      <c r="NUR39" s="36"/>
      <c r="NUU39" s="36"/>
      <c r="NUV39" s="36"/>
      <c r="NUY39" s="36"/>
      <c r="NUZ39" s="36"/>
      <c r="NVC39" s="36"/>
      <c r="NVD39" s="36"/>
      <c r="NVG39" s="36"/>
      <c r="NVH39" s="36"/>
      <c r="NVK39" s="36"/>
      <c r="NVL39" s="36"/>
      <c r="NVO39" s="36"/>
      <c r="NVP39" s="36"/>
      <c r="NVS39" s="36"/>
      <c r="NVT39" s="36"/>
      <c r="NVW39" s="36"/>
      <c r="NVX39" s="36"/>
      <c r="NWA39" s="36"/>
      <c r="NWB39" s="36"/>
      <c r="NWE39" s="36"/>
      <c r="NWF39" s="36"/>
      <c r="NWI39" s="36"/>
      <c r="NWJ39" s="36"/>
      <c r="NWM39" s="36"/>
      <c r="NWN39" s="36"/>
      <c r="NWQ39" s="36"/>
      <c r="NWR39" s="36"/>
      <c r="NWU39" s="36"/>
      <c r="NWV39" s="36"/>
      <c r="NWY39" s="36"/>
      <c r="NWZ39" s="36"/>
      <c r="NXC39" s="36"/>
      <c r="NXD39" s="36"/>
      <c r="NXG39" s="36"/>
      <c r="NXH39" s="36"/>
      <c r="NXK39" s="36"/>
      <c r="NXL39" s="36"/>
      <c r="NXO39" s="36"/>
      <c r="NXP39" s="36"/>
      <c r="NXS39" s="36"/>
      <c r="NXT39" s="36"/>
      <c r="NXW39" s="36"/>
      <c r="NXX39" s="36"/>
      <c r="NYA39" s="36"/>
      <c r="NYB39" s="36"/>
      <c r="NYE39" s="36"/>
      <c r="NYF39" s="36"/>
      <c r="NYI39" s="36"/>
      <c r="NYJ39" s="36"/>
      <c r="NYM39" s="36"/>
      <c r="NYN39" s="36"/>
      <c r="NYQ39" s="36"/>
      <c r="NYR39" s="36"/>
      <c r="NYU39" s="36"/>
      <c r="NYV39" s="36"/>
      <c r="NYY39" s="36"/>
      <c r="NYZ39" s="36"/>
      <c r="NZC39" s="36"/>
      <c r="NZD39" s="36"/>
      <c r="NZG39" s="36"/>
      <c r="NZH39" s="36"/>
      <c r="NZK39" s="36"/>
      <c r="NZL39" s="36"/>
      <c r="NZO39" s="36"/>
      <c r="NZP39" s="36"/>
      <c r="NZS39" s="36"/>
      <c r="NZT39" s="36"/>
      <c r="NZW39" s="36"/>
      <c r="NZX39" s="36"/>
      <c r="OAA39" s="36"/>
      <c r="OAB39" s="36"/>
      <c r="OAE39" s="36"/>
      <c r="OAF39" s="36"/>
      <c r="OAI39" s="36"/>
      <c r="OAJ39" s="36"/>
      <c r="OAM39" s="36"/>
      <c r="OAN39" s="36"/>
      <c r="OAQ39" s="36"/>
      <c r="OAR39" s="36"/>
      <c r="OAU39" s="36"/>
      <c r="OAV39" s="36"/>
      <c r="OAY39" s="36"/>
      <c r="OAZ39" s="36"/>
      <c r="OBC39" s="36"/>
      <c r="OBD39" s="36"/>
      <c r="OBG39" s="36"/>
      <c r="OBH39" s="36"/>
      <c r="OBK39" s="36"/>
      <c r="OBL39" s="36"/>
      <c r="OBO39" s="36"/>
      <c r="OBP39" s="36"/>
      <c r="OBS39" s="36"/>
      <c r="OBT39" s="36"/>
      <c r="OBW39" s="36"/>
      <c r="OBX39" s="36"/>
      <c r="OCA39" s="36"/>
      <c r="OCB39" s="36"/>
      <c r="OCE39" s="36"/>
      <c r="OCF39" s="36"/>
      <c r="OCI39" s="36"/>
      <c r="OCJ39" s="36"/>
      <c r="OCM39" s="36"/>
      <c r="OCN39" s="36"/>
      <c r="OCQ39" s="36"/>
      <c r="OCR39" s="36"/>
      <c r="OCU39" s="36"/>
      <c r="OCV39" s="36"/>
      <c r="OCY39" s="36"/>
      <c r="OCZ39" s="36"/>
      <c r="ODC39" s="36"/>
      <c r="ODD39" s="36"/>
      <c r="ODG39" s="36"/>
      <c r="ODH39" s="36"/>
      <c r="ODK39" s="36"/>
      <c r="ODL39" s="36"/>
      <c r="ODO39" s="36"/>
      <c r="ODP39" s="36"/>
      <c r="ODS39" s="36"/>
      <c r="ODT39" s="36"/>
      <c r="ODW39" s="36"/>
      <c r="ODX39" s="36"/>
      <c r="OEA39" s="36"/>
      <c r="OEB39" s="36"/>
      <c r="OEE39" s="36"/>
      <c r="OEF39" s="36"/>
      <c r="OEI39" s="36"/>
      <c r="OEJ39" s="36"/>
      <c r="OEM39" s="36"/>
      <c r="OEN39" s="36"/>
      <c r="OEQ39" s="36"/>
      <c r="OER39" s="36"/>
      <c r="OEU39" s="36"/>
      <c r="OEV39" s="36"/>
      <c r="OEY39" s="36"/>
      <c r="OEZ39" s="36"/>
      <c r="OFC39" s="36"/>
      <c r="OFD39" s="36"/>
      <c r="OFG39" s="36"/>
      <c r="OFH39" s="36"/>
      <c r="OFK39" s="36"/>
      <c r="OFL39" s="36"/>
      <c r="OFO39" s="36"/>
      <c r="OFP39" s="36"/>
      <c r="OFS39" s="36"/>
      <c r="OFT39" s="36"/>
      <c r="OFW39" s="36"/>
      <c r="OFX39" s="36"/>
      <c r="OGA39" s="36"/>
      <c r="OGB39" s="36"/>
      <c r="OGE39" s="36"/>
      <c r="OGF39" s="36"/>
      <c r="OGI39" s="36"/>
      <c r="OGJ39" s="36"/>
      <c r="OGM39" s="36"/>
      <c r="OGN39" s="36"/>
      <c r="OGQ39" s="36"/>
      <c r="OGR39" s="36"/>
      <c r="OGU39" s="36"/>
      <c r="OGV39" s="36"/>
      <c r="OGY39" s="36"/>
      <c r="OGZ39" s="36"/>
      <c r="OHC39" s="36"/>
      <c r="OHD39" s="36"/>
      <c r="OHG39" s="36"/>
      <c r="OHH39" s="36"/>
      <c r="OHK39" s="36"/>
      <c r="OHL39" s="36"/>
      <c r="OHO39" s="36"/>
      <c r="OHP39" s="36"/>
      <c r="OHS39" s="36"/>
      <c r="OHT39" s="36"/>
      <c r="OHW39" s="36"/>
      <c r="OHX39" s="36"/>
      <c r="OIA39" s="36"/>
      <c r="OIB39" s="36"/>
      <c r="OIE39" s="36"/>
      <c r="OIF39" s="36"/>
      <c r="OII39" s="36"/>
      <c r="OIJ39" s="36"/>
      <c r="OIM39" s="36"/>
      <c r="OIN39" s="36"/>
      <c r="OIQ39" s="36"/>
      <c r="OIR39" s="36"/>
      <c r="OIU39" s="36"/>
      <c r="OIV39" s="36"/>
      <c r="OIY39" s="36"/>
      <c r="OIZ39" s="36"/>
      <c r="OJC39" s="36"/>
      <c r="OJD39" s="36"/>
      <c r="OJG39" s="36"/>
      <c r="OJH39" s="36"/>
      <c r="OJK39" s="36"/>
      <c r="OJL39" s="36"/>
      <c r="OJO39" s="36"/>
      <c r="OJP39" s="36"/>
      <c r="OJS39" s="36"/>
      <c r="OJT39" s="36"/>
      <c r="OJW39" s="36"/>
      <c r="OJX39" s="36"/>
      <c r="OKA39" s="36"/>
      <c r="OKB39" s="36"/>
      <c r="OKE39" s="36"/>
      <c r="OKF39" s="36"/>
      <c r="OKI39" s="36"/>
      <c r="OKJ39" s="36"/>
      <c r="OKM39" s="36"/>
      <c r="OKN39" s="36"/>
      <c r="OKQ39" s="36"/>
      <c r="OKR39" s="36"/>
      <c r="OKU39" s="36"/>
      <c r="OKV39" s="36"/>
      <c r="OKY39" s="36"/>
      <c r="OKZ39" s="36"/>
      <c r="OLC39" s="36"/>
      <c r="OLD39" s="36"/>
      <c r="OLG39" s="36"/>
      <c r="OLH39" s="36"/>
      <c r="OLK39" s="36"/>
      <c r="OLL39" s="36"/>
      <c r="OLO39" s="36"/>
      <c r="OLP39" s="36"/>
      <c r="OLS39" s="36"/>
      <c r="OLT39" s="36"/>
      <c r="OLW39" s="36"/>
      <c r="OLX39" s="36"/>
      <c r="OMA39" s="36"/>
      <c r="OMB39" s="36"/>
      <c r="OME39" s="36"/>
      <c r="OMF39" s="36"/>
      <c r="OMI39" s="36"/>
      <c r="OMJ39" s="36"/>
      <c r="OMM39" s="36"/>
      <c r="OMN39" s="36"/>
      <c r="OMQ39" s="36"/>
      <c r="OMR39" s="36"/>
      <c r="OMU39" s="36"/>
      <c r="OMV39" s="36"/>
      <c r="OMY39" s="36"/>
      <c r="OMZ39" s="36"/>
      <c r="ONC39" s="36"/>
      <c r="OND39" s="36"/>
      <c r="ONG39" s="36"/>
      <c r="ONH39" s="36"/>
      <c r="ONK39" s="36"/>
      <c r="ONL39" s="36"/>
      <c r="ONO39" s="36"/>
      <c r="ONP39" s="36"/>
      <c r="ONS39" s="36"/>
      <c r="ONT39" s="36"/>
      <c r="ONW39" s="36"/>
      <c r="ONX39" s="36"/>
      <c r="OOA39" s="36"/>
      <c r="OOB39" s="36"/>
      <c r="OOE39" s="36"/>
      <c r="OOF39" s="36"/>
      <c r="OOI39" s="36"/>
      <c r="OOJ39" s="36"/>
      <c r="OOM39" s="36"/>
      <c r="OON39" s="36"/>
      <c r="OOQ39" s="36"/>
      <c r="OOR39" s="36"/>
      <c r="OOU39" s="36"/>
      <c r="OOV39" s="36"/>
      <c r="OOY39" s="36"/>
      <c r="OOZ39" s="36"/>
      <c r="OPC39" s="36"/>
      <c r="OPD39" s="36"/>
      <c r="OPG39" s="36"/>
      <c r="OPH39" s="36"/>
      <c r="OPK39" s="36"/>
      <c r="OPL39" s="36"/>
      <c r="OPO39" s="36"/>
      <c r="OPP39" s="36"/>
      <c r="OPS39" s="36"/>
      <c r="OPT39" s="36"/>
      <c r="OPW39" s="36"/>
      <c r="OPX39" s="36"/>
      <c r="OQA39" s="36"/>
      <c r="OQB39" s="36"/>
      <c r="OQE39" s="36"/>
      <c r="OQF39" s="36"/>
      <c r="OQI39" s="36"/>
      <c r="OQJ39" s="36"/>
      <c r="OQM39" s="36"/>
      <c r="OQN39" s="36"/>
      <c r="OQQ39" s="36"/>
      <c r="OQR39" s="36"/>
      <c r="OQU39" s="36"/>
      <c r="OQV39" s="36"/>
      <c r="OQY39" s="36"/>
      <c r="OQZ39" s="36"/>
      <c r="ORC39" s="36"/>
      <c r="ORD39" s="36"/>
      <c r="ORG39" s="36"/>
      <c r="ORH39" s="36"/>
      <c r="ORK39" s="36"/>
      <c r="ORL39" s="36"/>
      <c r="ORO39" s="36"/>
      <c r="ORP39" s="36"/>
      <c r="ORS39" s="36"/>
      <c r="ORT39" s="36"/>
      <c r="ORW39" s="36"/>
      <c r="ORX39" s="36"/>
      <c r="OSA39" s="36"/>
      <c r="OSB39" s="36"/>
      <c r="OSE39" s="36"/>
      <c r="OSF39" s="36"/>
      <c r="OSI39" s="36"/>
      <c r="OSJ39" s="36"/>
      <c r="OSM39" s="36"/>
      <c r="OSN39" s="36"/>
      <c r="OSQ39" s="36"/>
      <c r="OSR39" s="36"/>
      <c r="OSU39" s="36"/>
      <c r="OSV39" s="36"/>
      <c r="OSY39" s="36"/>
      <c r="OSZ39" s="36"/>
      <c r="OTC39" s="36"/>
      <c r="OTD39" s="36"/>
      <c r="OTG39" s="36"/>
      <c r="OTH39" s="36"/>
      <c r="OTK39" s="36"/>
      <c r="OTL39" s="36"/>
      <c r="OTO39" s="36"/>
      <c r="OTP39" s="36"/>
      <c r="OTS39" s="36"/>
      <c r="OTT39" s="36"/>
      <c r="OTW39" s="36"/>
      <c r="OTX39" s="36"/>
      <c r="OUA39" s="36"/>
      <c r="OUB39" s="36"/>
      <c r="OUE39" s="36"/>
      <c r="OUF39" s="36"/>
      <c r="OUI39" s="36"/>
      <c r="OUJ39" s="36"/>
      <c r="OUM39" s="36"/>
      <c r="OUN39" s="36"/>
      <c r="OUQ39" s="36"/>
      <c r="OUR39" s="36"/>
      <c r="OUU39" s="36"/>
      <c r="OUV39" s="36"/>
      <c r="OUY39" s="36"/>
      <c r="OUZ39" s="36"/>
      <c r="OVC39" s="36"/>
      <c r="OVD39" s="36"/>
      <c r="OVG39" s="36"/>
      <c r="OVH39" s="36"/>
      <c r="OVK39" s="36"/>
      <c r="OVL39" s="36"/>
      <c r="OVO39" s="36"/>
      <c r="OVP39" s="36"/>
      <c r="OVS39" s="36"/>
      <c r="OVT39" s="36"/>
      <c r="OVW39" s="36"/>
      <c r="OVX39" s="36"/>
      <c r="OWA39" s="36"/>
      <c r="OWB39" s="36"/>
      <c r="OWE39" s="36"/>
      <c r="OWF39" s="36"/>
      <c r="OWI39" s="36"/>
      <c r="OWJ39" s="36"/>
      <c r="OWM39" s="36"/>
      <c r="OWN39" s="36"/>
      <c r="OWQ39" s="36"/>
      <c r="OWR39" s="36"/>
      <c r="OWU39" s="36"/>
      <c r="OWV39" s="36"/>
      <c r="OWY39" s="36"/>
      <c r="OWZ39" s="36"/>
      <c r="OXC39" s="36"/>
      <c r="OXD39" s="36"/>
      <c r="OXG39" s="36"/>
      <c r="OXH39" s="36"/>
      <c r="OXK39" s="36"/>
      <c r="OXL39" s="36"/>
      <c r="OXO39" s="36"/>
      <c r="OXP39" s="36"/>
      <c r="OXS39" s="36"/>
      <c r="OXT39" s="36"/>
      <c r="OXW39" s="36"/>
      <c r="OXX39" s="36"/>
      <c r="OYA39" s="36"/>
      <c r="OYB39" s="36"/>
      <c r="OYE39" s="36"/>
      <c r="OYF39" s="36"/>
      <c r="OYI39" s="36"/>
      <c r="OYJ39" s="36"/>
      <c r="OYM39" s="36"/>
      <c r="OYN39" s="36"/>
      <c r="OYQ39" s="36"/>
      <c r="OYR39" s="36"/>
      <c r="OYU39" s="36"/>
      <c r="OYV39" s="36"/>
      <c r="OYY39" s="36"/>
      <c r="OYZ39" s="36"/>
      <c r="OZC39" s="36"/>
      <c r="OZD39" s="36"/>
      <c r="OZG39" s="36"/>
      <c r="OZH39" s="36"/>
      <c r="OZK39" s="36"/>
      <c r="OZL39" s="36"/>
      <c r="OZO39" s="36"/>
      <c r="OZP39" s="36"/>
      <c r="OZS39" s="36"/>
      <c r="OZT39" s="36"/>
      <c r="OZW39" s="36"/>
      <c r="OZX39" s="36"/>
      <c r="PAA39" s="36"/>
      <c r="PAB39" s="36"/>
      <c r="PAE39" s="36"/>
      <c r="PAF39" s="36"/>
      <c r="PAI39" s="36"/>
      <c r="PAJ39" s="36"/>
      <c r="PAM39" s="36"/>
      <c r="PAN39" s="36"/>
      <c r="PAQ39" s="36"/>
      <c r="PAR39" s="36"/>
      <c r="PAU39" s="36"/>
      <c r="PAV39" s="36"/>
      <c r="PAY39" s="36"/>
      <c r="PAZ39" s="36"/>
      <c r="PBC39" s="36"/>
      <c r="PBD39" s="36"/>
      <c r="PBG39" s="36"/>
      <c r="PBH39" s="36"/>
      <c r="PBK39" s="36"/>
      <c r="PBL39" s="36"/>
      <c r="PBO39" s="36"/>
      <c r="PBP39" s="36"/>
      <c r="PBS39" s="36"/>
      <c r="PBT39" s="36"/>
      <c r="PBW39" s="36"/>
      <c r="PBX39" s="36"/>
      <c r="PCA39" s="36"/>
      <c r="PCB39" s="36"/>
      <c r="PCE39" s="36"/>
      <c r="PCF39" s="36"/>
      <c r="PCI39" s="36"/>
      <c r="PCJ39" s="36"/>
      <c r="PCM39" s="36"/>
      <c r="PCN39" s="36"/>
      <c r="PCQ39" s="36"/>
      <c r="PCR39" s="36"/>
      <c r="PCU39" s="36"/>
      <c r="PCV39" s="36"/>
      <c r="PCY39" s="36"/>
      <c r="PCZ39" s="36"/>
      <c r="PDC39" s="36"/>
      <c r="PDD39" s="36"/>
      <c r="PDG39" s="36"/>
      <c r="PDH39" s="36"/>
      <c r="PDK39" s="36"/>
      <c r="PDL39" s="36"/>
      <c r="PDO39" s="36"/>
      <c r="PDP39" s="36"/>
      <c r="PDS39" s="36"/>
      <c r="PDT39" s="36"/>
      <c r="PDW39" s="36"/>
      <c r="PDX39" s="36"/>
      <c r="PEA39" s="36"/>
      <c r="PEB39" s="36"/>
      <c r="PEE39" s="36"/>
      <c r="PEF39" s="36"/>
      <c r="PEI39" s="36"/>
      <c r="PEJ39" s="36"/>
      <c r="PEM39" s="36"/>
      <c r="PEN39" s="36"/>
      <c r="PEQ39" s="36"/>
      <c r="PER39" s="36"/>
      <c r="PEU39" s="36"/>
      <c r="PEV39" s="36"/>
      <c r="PEY39" s="36"/>
      <c r="PEZ39" s="36"/>
      <c r="PFC39" s="36"/>
      <c r="PFD39" s="36"/>
      <c r="PFG39" s="36"/>
      <c r="PFH39" s="36"/>
      <c r="PFK39" s="36"/>
      <c r="PFL39" s="36"/>
      <c r="PFO39" s="36"/>
      <c r="PFP39" s="36"/>
      <c r="PFS39" s="36"/>
      <c r="PFT39" s="36"/>
      <c r="PFW39" s="36"/>
      <c r="PFX39" s="36"/>
      <c r="PGA39" s="36"/>
      <c r="PGB39" s="36"/>
      <c r="PGE39" s="36"/>
      <c r="PGF39" s="36"/>
      <c r="PGI39" s="36"/>
      <c r="PGJ39" s="36"/>
      <c r="PGM39" s="36"/>
      <c r="PGN39" s="36"/>
      <c r="PGQ39" s="36"/>
      <c r="PGR39" s="36"/>
      <c r="PGU39" s="36"/>
      <c r="PGV39" s="36"/>
      <c r="PGY39" s="36"/>
      <c r="PGZ39" s="36"/>
      <c r="PHC39" s="36"/>
      <c r="PHD39" s="36"/>
      <c r="PHG39" s="36"/>
      <c r="PHH39" s="36"/>
      <c r="PHK39" s="36"/>
      <c r="PHL39" s="36"/>
      <c r="PHO39" s="36"/>
      <c r="PHP39" s="36"/>
      <c r="PHS39" s="36"/>
      <c r="PHT39" s="36"/>
      <c r="PHW39" s="36"/>
      <c r="PHX39" s="36"/>
      <c r="PIA39" s="36"/>
      <c r="PIB39" s="36"/>
      <c r="PIE39" s="36"/>
      <c r="PIF39" s="36"/>
      <c r="PII39" s="36"/>
      <c r="PIJ39" s="36"/>
      <c r="PIM39" s="36"/>
      <c r="PIN39" s="36"/>
      <c r="PIQ39" s="36"/>
      <c r="PIR39" s="36"/>
      <c r="PIU39" s="36"/>
      <c r="PIV39" s="36"/>
      <c r="PIY39" s="36"/>
      <c r="PIZ39" s="36"/>
      <c r="PJC39" s="36"/>
      <c r="PJD39" s="36"/>
      <c r="PJG39" s="36"/>
      <c r="PJH39" s="36"/>
      <c r="PJK39" s="36"/>
      <c r="PJL39" s="36"/>
      <c r="PJO39" s="36"/>
      <c r="PJP39" s="36"/>
      <c r="PJS39" s="36"/>
      <c r="PJT39" s="36"/>
      <c r="PJW39" s="36"/>
      <c r="PJX39" s="36"/>
      <c r="PKA39" s="36"/>
      <c r="PKB39" s="36"/>
      <c r="PKE39" s="36"/>
      <c r="PKF39" s="36"/>
      <c r="PKI39" s="36"/>
      <c r="PKJ39" s="36"/>
      <c r="PKM39" s="36"/>
      <c r="PKN39" s="36"/>
      <c r="PKQ39" s="36"/>
      <c r="PKR39" s="36"/>
      <c r="PKU39" s="36"/>
      <c r="PKV39" s="36"/>
      <c r="PKY39" s="36"/>
      <c r="PKZ39" s="36"/>
      <c r="PLC39" s="36"/>
      <c r="PLD39" s="36"/>
      <c r="PLG39" s="36"/>
      <c r="PLH39" s="36"/>
      <c r="PLK39" s="36"/>
      <c r="PLL39" s="36"/>
      <c r="PLO39" s="36"/>
      <c r="PLP39" s="36"/>
      <c r="PLS39" s="36"/>
      <c r="PLT39" s="36"/>
      <c r="PLW39" s="36"/>
      <c r="PLX39" s="36"/>
      <c r="PMA39" s="36"/>
      <c r="PMB39" s="36"/>
      <c r="PME39" s="36"/>
      <c r="PMF39" s="36"/>
      <c r="PMI39" s="36"/>
      <c r="PMJ39" s="36"/>
      <c r="PMM39" s="36"/>
      <c r="PMN39" s="36"/>
      <c r="PMQ39" s="36"/>
      <c r="PMR39" s="36"/>
      <c r="PMU39" s="36"/>
      <c r="PMV39" s="36"/>
      <c r="PMY39" s="36"/>
      <c r="PMZ39" s="36"/>
      <c r="PNC39" s="36"/>
      <c r="PND39" s="36"/>
      <c r="PNG39" s="36"/>
      <c r="PNH39" s="36"/>
      <c r="PNK39" s="36"/>
      <c r="PNL39" s="36"/>
      <c r="PNO39" s="36"/>
      <c r="PNP39" s="36"/>
      <c r="PNS39" s="36"/>
      <c r="PNT39" s="36"/>
      <c r="PNW39" s="36"/>
      <c r="PNX39" s="36"/>
      <c r="POA39" s="36"/>
      <c r="POB39" s="36"/>
      <c r="POE39" s="36"/>
      <c r="POF39" s="36"/>
      <c r="POI39" s="36"/>
      <c r="POJ39" s="36"/>
      <c r="POM39" s="36"/>
      <c r="PON39" s="36"/>
      <c r="POQ39" s="36"/>
      <c r="POR39" s="36"/>
      <c r="POU39" s="36"/>
      <c r="POV39" s="36"/>
      <c r="POY39" s="36"/>
      <c r="POZ39" s="36"/>
      <c r="PPC39" s="36"/>
      <c r="PPD39" s="36"/>
      <c r="PPG39" s="36"/>
      <c r="PPH39" s="36"/>
      <c r="PPK39" s="36"/>
      <c r="PPL39" s="36"/>
      <c r="PPO39" s="36"/>
      <c r="PPP39" s="36"/>
      <c r="PPS39" s="36"/>
      <c r="PPT39" s="36"/>
      <c r="PPW39" s="36"/>
      <c r="PPX39" s="36"/>
      <c r="PQA39" s="36"/>
      <c r="PQB39" s="36"/>
      <c r="PQE39" s="36"/>
      <c r="PQF39" s="36"/>
      <c r="PQI39" s="36"/>
      <c r="PQJ39" s="36"/>
      <c r="PQM39" s="36"/>
      <c r="PQN39" s="36"/>
      <c r="PQQ39" s="36"/>
      <c r="PQR39" s="36"/>
      <c r="PQU39" s="36"/>
      <c r="PQV39" s="36"/>
      <c r="PQY39" s="36"/>
      <c r="PQZ39" s="36"/>
      <c r="PRC39" s="36"/>
      <c r="PRD39" s="36"/>
      <c r="PRG39" s="36"/>
      <c r="PRH39" s="36"/>
      <c r="PRK39" s="36"/>
      <c r="PRL39" s="36"/>
      <c r="PRO39" s="36"/>
      <c r="PRP39" s="36"/>
      <c r="PRS39" s="36"/>
      <c r="PRT39" s="36"/>
      <c r="PRW39" s="36"/>
      <c r="PRX39" s="36"/>
      <c r="PSA39" s="36"/>
      <c r="PSB39" s="36"/>
      <c r="PSE39" s="36"/>
      <c r="PSF39" s="36"/>
      <c r="PSI39" s="36"/>
      <c r="PSJ39" s="36"/>
      <c r="PSM39" s="36"/>
      <c r="PSN39" s="36"/>
      <c r="PSQ39" s="36"/>
      <c r="PSR39" s="36"/>
      <c r="PSU39" s="36"/>
      <c r="PSV39" s="36"/>
      <c r="PSY39" s="36"/>
      <c r="PSZ39" s="36"/>
      <c r="PTC39" s="36"/>
      <c r="PTD39" s="36"/>
      <c r="PTG39" s="36"/>
      <c r="PTH39" s="36"/>
      <c r="PTK39" s="36"/>
      <c r="PTL39" s="36"/>
      <c r="PTO39" s="36"/>
      <c r="PTP39" s="36"/>
      <c r="PTS39" s="36"/>
      <c r="PTT39" s="36"/>
      <c r="PTW39" s="36"/>
      <c r="PTX39" s="36"/>
      <c r="PUA39" s="36"/>
      <c r="PUB39" s="36"/>
      <c r="PUE39" s="36"/>
      <c r="PUF39" s="36"/>
      <c r="PUI39" s="36"/>
      <c r="PUJ39" s="36"/>
      <c r="PUM39" s="36"/>
      <c r="PUN39" s="36"/>
      <c r="PUQ39" s="36"/>
      <c r="PUR39" s="36"/>
      <c r="PUU39" s="36"/>
      <c r="PUV39" s="36"/>
      <c r="PUY39" s="36"/>
      <c r="PUZ39" s="36"/>
      <c r="PVC39" s="36"/>
      <c r="PVD39" s="36"/>
      <c r="PVG39" s="36"/>
      <c r="PVH39" s="36"/>
      <c r="PVK39" s="36"/>
      <c r="PVL39" s="36"/>
      <c r="PVO39" s="36"/>
      <c r="PVP39" s="36"/>
      <c r="PVS39" s="36"/>
      <c r="PVT39" s="36"/>
      <c r="PVW39" s="36"/>
      <c r="PVX39" s="36"/>
      <c r="PWA39" s="36"/>
      <c r="PWB39" s="36"/>
      <c r="PWE39" s="36"/>
      <c r="PWF39" s="36"/>
      <c r="PWI39" s="36"/>
      <c r="PWJ39" s="36"/>
      <c r="PWM39" s="36"/>
      <c r="PWN39" s="36"/>
      <c r="PWQ39" s="36"/>
      <c r="PWR39" s="36"/>
      <c r="PWU39" s="36"/>
      <c r="PWV39" s="36"/>
      <c r="PWY39" s="36"/>
      <c r="PWZ39" s="36"/>
      <c r="PXC39" s="36"/>
      <c r="PXD39" s="36"/>
      <c r="PXG39" s="36"/>
      <c r="PXH39" s="36"/>
      <c r="PXK39" s="36"/>
      <c r="PXL39" s="36"/>
      <c r="PXO39" s="36"/>
      <c r="PXP39" s="36"/>
      <c r="PXS39" s="36"/>
      <c r="PXT39" s="36"/>
      <c r="PXW39" s="36"/>
      <c r="PXX39" s="36"/>
      <c r="PYA39" s="36"/>
      <c r="PYB39" s="36"/>
      <c r="PYE39" s="36"/>
      <c r="PYF39" s="36"/>
      <c r="PYI39" s="36"/>
      <c r="PYJ39" s="36"/>
      <c r="PYM39" s="36"/>
      <c r="PYN39" s="36"/>
      <c r="PYQ39" s="36"/>
      <c r="PYR39" s="36"/>
      <c r="PYU39" s="36"/>
      <c r="PYV39" s="36"/>
      <c r="PYY39" s="36"/>
      <c r="PYZ39" s="36"/>
      <c r="PZC39" s="36"/>
      <c r="PZD39" s="36"/>
      <c r="PZG39" s="36"/>
      <c r="PZH39" s="36"/>
      <c r="PZK39" s="36"/>
      <c r="PZL39" s="36"/>
      <c r="PZO39" s="36"/>
      <c r="PZP39" s="36"/>
      <c r="PZS39" s="36"/>
      <c r="PZT39" s="36"/>
      <c r="PZW39" s="36"/>
      <c r="PZX39" s="36"/>
      <c r="QAA39" s="36"/>
      <c r="QAB39" s="36"/>
      <c r="QAE39" s="36"/>
      <c r="QAF39" s="36"/>
      <c r="QAI39" s="36"/>
      <c r="QAJ39" s="36"/>
      <c r="QAM39" s="36"/>
      <c r="QAN39" s="36"/>
      <c r="QAQ39" s="36"/>
      <c r="QAR39" s="36"/>
      <c r="QAU39" s="36"/>
      <c r="QAV39" s="36"/>
      <c r="QAY39" s="36"/>
      <c r="QAZ39" s="36"/>
      <c r="QBC39" s="36"/>
      <c r="QBD39" s="36"/>
      <c r="QBG39" s="36"/>
      <c r="QBH39" s="36"/>
      <c r="QBK39" s="36"/>
      <c r="QBL39" s="36"/>
      <c r="QBO39" s="36"/>
      <c r="QBP39" s="36"/>
      <c r="QBS39" s="36"/>
      <c r="QBT39" s="36"/>
      <c r="QBW39" s="36"/>
      <c r="QBX39" s="36"/>
      <c r="QCA39" s="36"/>
      <c r="QCB39" s="36"/>
      <c r="QCE39" s="36"/>
      <c r="QCF39" s="36"/>
      <c r="QCI39" s="36"/>
      <c r="QCJ39" s="36"/>
      <c r="QCM39" s="36"/>
      <c r="QCN39" s="36"/>
      <c r="QCQ39" s="36"/>
      <c r="QCR39" s="36"/>
      <c r="QCU39" s="36"/>
      <c r="QCV39" s="36"/>
      <c r="QCY39" s="36"/>
      <c r="QCZ39" s="36"/>
      <c r="QDC39" s="36"/>
      <c r="QDD39" s="36"/>
      <c r="QDG39" s="36"/>
      <c r="QDH39" s="36"/>
      <c r="QDK39" s="36"/>
      <c r="QDL39" s="36"/>
      <c r="QDO39" s="36"/>
      <c r="QDP39" s="36"/>
      <c r="QDS39" s="36"/>
      <c r="QDT39" s="36"/>
      <c r="QDW39" s="36"/>
      <c r="QDX39" s="36"/>
      <c r="QEA39" s="36"/>
      <c r="QEB39" s="36"/>
      <c r="QEE39" s="36"/>
      <c r="QEF39" s="36"/>
      <c r="QEI39" s="36"/>
      <c r="QEJ39" s="36"/>
      <c r="QEM39" s="36"/>
      <c r="QEN39" s="36"/>
      <c r="QEQ39" s="36"/>
      <c r="QER39" s="36"/>
      <c r="QEU39" s="36"/>
      <c r="QEV39" s="36"/>
      <c r="QEY39" s="36"/>
      <c r="QEZ39" s="36"/>
      <c r="QFC39" s="36"/>
      <c r="QFD39" s="36"/>
      <c r="QFG39" s="36"/>
      <c r="QFH39" s="36"/>
      <c r="QFK39" s="36"/>
      <c r="QFL39" s="36"/>
      <c r="QFO39" s="36"/>
      <c r="QFP39" s="36"/>
      <c r="QFS39" s="36"/>
      <c r="QFT39" s="36"/>
      <c r="QFW39" s="36"/>
      <c r="QFX39" s="36"/>
      <c r="QGA39" s="36"/>
      <c r="QGB39" s="36"/>
      <c r="QGE39" s="36"/>
      <c r="QGF39" s="36"/>
      <c r="QGI39" s="36"/>
      <c r="QGJ39" s="36"/>
      <c r="QGM39" s="36"/>
      <c r="QGN39" s="36"/>
      <c r="QGQ39" s="36"/>
      <c r="QGR39" s="36"/>
      <c r="QGU39" s="36"/>
      <c r="QGV39" s="36"/>
      <c r="QGY39" s="36"/>
      <c r="QGZ39" s="36"/>
      <c r="QHC39" s="36"/>
      <c r="QHD39" s="36"/>
      <c r="QHG39" s="36"/>
      <c r="QHH39" s="36"/>
      <c r="QHK39" s="36"/>
      <c r="QHL39" s="36"/>
      <c r="QHO39" s="36"/>
      <c r="QHP39" s="36"/>
      <c r="QHS39" s="36"/>
      <c r="QHT39" s="36"/>
      <c r="QHW39" s="36"/>
      <c r="QHX39" s="36"/>
      <c r="QIA39" s="36"/>
      <c r="QIB39" s="36"/>
      <c r="QIE39" s="36"/>
      <c r="QIF39" s="36"/>
      <c r="QII39" s="36"/>
      <c r="QIJ39" s="36"/>
      <c r="QIM39" s="36"/>
      <c r="QIN39" s="36"/>
      <c r="QIQ39" s="36"/>
      <c r="QIR39" s="36"/>
      <c r="QIU39" s="36"/>
      <c r="QIV39" s="36"/>
      <c r="QIY39" s="36"/>
      <c r="QIZ39" s="36"/>
      <c r="QJC39" s="36"/>
      <c r="QJD39" s="36"/>
      <c r="QJG39" s="36"/>
      <c r="QJH39" s="36"/>
      <c r="QJK39" s="36"/>
      <c r="QJL39" s="36"/>
      <c r="QJO39" s="36"/>
      <c r="QJP39" s="36"/>
      <c r="QJS39" s="36"/>
      <c r="QJT39" s="36"/>
      <c r="QJW39" s="36"/>
      <c r="QJX39" s="36"/>
      <c r="QKA39" s="36"/>
      <c r="QKB39" s="36"/>
      <c r="QKE39" s="36"/>
      <c r="QKF39" s="36"/>
      <c r="QKI39" s="36"/>
      <c r="QKJ39" s="36"/>
      <c r="QKM39" s="36"/>
      <c r="QKN39" s="36"/>
      <c r="QKQ39" s="36"/>
      <c r="QKR39" s="36"/>
      <c r="QKU39" s="36"/>
      <c r="QKV39" s="36"/>
      <c r="QKY39" s="36"/>
      <c r="QKZ39" s="36"/>
      <c r="QLC39" s="36"/>
      <c r="QLD39" s="36"/>
      <c r="QLG39" s="36"/>
      <c r="QLH39" s="36"/>
      <c r="QLK39" s="36"/>
      <c r="QLL39" s="36"/>
      <c r="QLO39" s="36"/>
      <c r="QLP39" s="36"/>
      <c r="QLS39" s="36"/>
      <c r="QLT39" s="36"/>
      <c r="QLW39" s="36"/>
      <c r="QLX39" s="36"/>
      <c r="QMA39" s="36"/>
      <c r="QMB39" s="36"/>
      <c r="QME39" s="36"/>
      <c r="QMF39" s="36"/>
      <c r="QMI39" s="36"/>
      <c r="QMJ39" s="36"/>
      <c r="QMM39" s="36"/>
      <c r="QMN39" s="36"/>
      <c r="QMQ39" s="36"/>
      <c r="QMR39" s="36"/>
      <c r="QMU39" s="36"/>
      <c r="QMV39" s="36"/>
      <c r="QMY39" s="36"/>
      <c r="QMZ39" s="36"/>
      <c r="QNC39" s="36"/>
      <c r="QND39" s="36"/>
      <c r="QNG39" s="36"/>
      <c r="QNH39" s="36"/>
      <c r="QNK39" s="36"/>
      <c r="QNL39" s="36"/>
      <c r="QNO39" s="36"/>
      <c r="QNP39" s="36"/>
      <c r="QNS39" s="36"/>
      <c r="QNT39" s="36"/>
      <c r="QNW39" s="36"/>
      <c r="QNX39" s="36"/>
      <c r="QOA39" s="36"/>
      <c r="QOB39" s="36"/>
      <c r="QOE39" s="36"/>
      <c r="QOF39" s="36"/>
      <c r="QOI39" s="36"/>
      <c r="QOJ39" s="36"/>
      <c r="QOM39" s="36"/>
      <c r="QON39" s="36"/>
      <c r="QOQ39" s="36"/>
      <c r="QOR39" s="36"/>
      <c r="QOU39" s="36"/>
      <c r="QOV39" s="36"/>
      <c r="QOY39" s="36"/>
      <c r="QOZ39" s="36"/>
      <c r="QPC39" s="36"/>
      <c r="QPD39" s="36"/>
      <c r="QPG39" s="36"/>
      <c r="QPH39" s="36"/>
      <c r="QPK39" s="36"/>
      <c r="QPL39" s="36"/>
      <c r="QPO39" s="36"/>
      <c r="QPP39" s="36"/>
      <c r="QPS39" s="36"/>
      <c r="QPT39" s="36"/>
      <c r="QPW39" s="36"/>
      <c r="QPX39" s="36"/>
      <c r="QQA39" s="36"/>
      <c r="QQB39" s="36"/>
      <c r="QQE39" s="36"/>
      <c r="QQF39" s="36"/>
      <c r="QQI39" s="36"/>
      <c r="QQJ39" s="36"/>
      <c r="QQM39" s="36"/>
      <c r="QQN39" s="36"/>
      <c r="QQQ39" s="36"/>
      <c r="QQR39" s="36"/>
      <c r="QQU39" s="36"/>
      <c r="QQV39" s="36"/>
      <c r="QQY39" s="36"/>
      <c r="QQZ39" s="36"/>
      <c r="QRC39" s="36"/>
      <c r="QRD39" s="36"/>
      <c r="QRG39" s="36"/>
      <c r="QRH39" s="36"/>
      <c r="QRK39" s="36"/>
      <c r="QRL39" s="36"/>
      <c r="QRO39" s="36"/>
      <c r="QRP39" s="36"/>
      <c r="QRS39" s="36"/>
      <c r="QRT39" s="36"/>
      <c r="QRW39" s="36"/>
      <c r="QRX39" s="36"/>
      <c r="QSA39" s="36"/>
      <c r="QSB39" s="36"/>
      <c r="QSE39" s="36"/>
      <c r="QSF39" s="36"/>
      <c r="QSI39" s="36"/>
      <c r="QSJ39" s="36"/>
      <c r="QSM39" s="36"/>
      <c r="QSN39" s="36"/>
      <c r="QSQ39" s="36"/>
      <c r="QSR39" s="36"/>
      <c r="QSU39" s="36"/>
      <c r="QSV39" s="36"/>
      <c r="QSY39" s="36"/>
      <c r="QSZ39" s="36"/>
      <c r="QTC39" s="36"/>
      <c r="QTD39" s="36"/>
      <c r="QTG39" s="36"/>
      <c r="QTH39" s="36"/>
      <c r="QTK39" s="36"/>
      <c r="QTL39" s="36"/>
      <c r="QTO39" s="36"/>
      <c r="QTP39" s="36"/>
      <c r="QTS39" s="36"/>
      <c r="QTT39" s="36"/>
      <c r="QTW39" s="36"/>
      <c r="QTX39" s="36"/>
      <c r="QUA39" s="36"/>
      <c r="QUB39" s="36"/>
      <c r="QUE39" s="36"/>
      <c r="QUF39" s="36"/>
      <c r="QUI39" s="36"/>
      <c r="QUJ39" s="36"/>
      <c r="QUM39" s="36"/>
      <c r="QUN39" s="36"/>
      <c r="QUQ39" s="36"/>
      <c r="QUR39" s="36"/>
      <c r="QUU39" s="36"/>
      <c r="QUV39" s="36"/>
      <c r="QUY39" s="36"/>
      <c r="QUZ39" s="36"/>
      <c r="QVC39" s="36"/>
      <c r="QVD39" s="36"/>
      <c r="QVG39" s="36"/>
      <c r="QVH39" s="36"/>
      <c r="QVK39" s="36"/>
      <c r="QVL39" s="36"/>
      <c r="QVO39" s="36"/>
      <c r="QVP39" s="36"/>
      <c r="QVS39" s="36"/>
      <c r="QVT39" s="36"/>
      <c r="QVW39" s="36"/>
      <c r="QVX39" s="36"/>
      <c r="QWA39" s="36"/>
      <c r="QWB39" s="36"/>
      <c r="QWE39" s="36"/>
      <c r="QWF39" s="36"/>
      <c r="QWI39" s="36"/>
      <c r="QWJ39" s="36"/>
      <c r="QWM39" s="36"/>
      <c r="QWN39" s="36"/>
      <c r="QWQ39" s="36"/>
      <c r="QWR39" s="36"/>
      <c r="QWU39" s="36"/>
      <c r="QWV39" s="36"/>
      <c r="QWY39" s="36"/>
      <c r="QWZ39" s="36"/>
      <c r="QXC39" s="36"/>
      <c r="QXD39" s="36"/>
      <c r="QXG39" s="36"/>
      <c r="QXH39" s="36"/>
      <c r="QXK39" s="36"/>
      <c r="QXL39" s="36"/>
      <c r="QXO39" s="36"/>
      <c r="QXP39" s="36"/>
      <c r="QXS39" s="36"/>
      <c r="QXT39" s="36"/>
      <c r="QXW39" s="36"/>
      <c r="QXX39" s="36"/>
      <c r="QYA39" s="36"/>
      <c r="QYB39" s="36"/>
      <c r="QYE39" s="36"/>
      <c r="QYF39" s="36"/>
      <c r="QYI39" s="36"/>
      <c r="QYJ39" s="36"/>
      <c r="QYM39" s="36"/>
      <c r="QYN39" s="36"/>
      <c r="QYQ39" s="36"/>
      <c r="QYR39" s="36"/>
      <c r="QYU39" s="36"/>
      <c r="QYV39" s="36"/>
      <c r="QYY39" s="36"/>
      <c r="QYZ39" s="36"/>
      <c r="QZC39" s="36"/>
      <c r="QZD39" s="36"/>
      <c r="QZG39" s="36"/>
      <c r="QZH39" s="36"/>
      <c r="QZK39" s="36"/>
      <c r="QZL39" s="36"/>
      <c r="QZO39" s="36"/>
      <c r="QZP39" s="36"/>
      <c r="QZS39" s="36"/>
      <c r="QZT39" s="36"/>
      <c r="QZW39" s="36"/>
      <c r="QZX39" s="36"/>
      <c r="RAA39" s="36"/>
      <c r="RAB39" s="36"/>
      <c r="RAE39" s="36"/>
      <c r="RAF39" s="36"/>
      <c r="RAI39" s="36"/>
      <c r="RAJ39" s="36"/>
      <c r="RAM39" s="36"/>
      <c r="RAN39" s="36"/>
      <c r="RAQ39" s="36"/>
      <c r="RAR39" s="36"/>
      <c r="RAU39" s="36"/>
      <c r="RAV39" s="36"/>
      <c r="RAY39" s="36"/>
      <c r="RAZ39" s="36"/>
      <c r="RBC39" s="36"/>
      <c r="RBD39" s="36"/>
      <c r="RBG39" s="36"/>
      <c r="RBH39" s="36"/>
      <c r="RBK39" s="36"/>
      <c r="RBL39" s="36"/>
      <c r="RBO39" s="36"/>
      <c r="RBP39" s="36"/>
      <c r="RBS39" s="36"/>
      <c r="RBT39" s="36"/>
      <c r="RBW39" s="36"/>
      <c r="RBX39" s="36"/>
      <c r="RCA39" s="36"/>
      <c r="RCB39" s="36"/>
      <c r="RCE39" s="36"/>
      <c r="RCF39" s="36"/>
      <c r="RCI39" s="36"/>
      <c r="RCJ39" s="36"/>
      <c r="RCM39" s="36"/>
      <c r="RCN39" s="36"/>
      <c r="RCQ39" s="36"/>
      <c r="RCR39" s="36"/>
      <c r="RCU39" s="36"/>
      <c r="RCV39" s="36"/>
      <c r="RCY39" s="36"/>
      <c r="RCZ39" s="36"/>
      <c r="RDC39" s="36"/>
      <c r="RDD39" s="36"/>
      <c r="RDG39" s="36"/>
      <c r="RDH39" s="36"/>
      <c r="RDK39" s="36"/>
      <c r="RDL39" s="36"/>
      <c r="RDO39" s="36"/>
      <c r="RDP39" s="36"/>
      <c r="RDS39" s="36"/>
      <c r="RDT39" s="36"/>
      <c r="RDW39" s="36"/>
      <c r="RDX39" s="36"/>
      <c r="REA39" s="36"/>
      <c r="REB39" s="36"/>
      <c r="REE39" s="36"/>
      <c r="REF39" s="36"/>
      <c r="REI39" s="36"/>
      <c r="REJ39" s="36"/>
      <c r="REM39" s="36"/>
      <c r="REN39" s="36"/>
      <c r="REQ39" s="36"/>
      <c r="RER39" s="36"/>
      <c r="REU39" s="36"/>
      <c r="REV39" s="36"/>
      <c r="REY39" s="36"/>
      <c r="REZ39" s="36"/>
      <c r="RFC39" s="36"/>
      <c r="RFD39" s="36"/>
      <c r="RFG39" s="36"/>
      <c r="RFH39" s="36"/>
      <c r="RFK39" s="36"/>
      <c r="RFL39" s="36"/>
      <c r="RFO39" s="36"/>
      <c r="RFP39" s="36"/>
      <c r="RFS39" s="36"/>
      <c r="RFT39" s="36"/>
      <c r="RFW39" s="36"/>
      <c r="RFX39" s="36"/>
      <c r="RGA39" s="36"/>
      <c r="RGB39" s="36"/>
      <c r="RGE39" s="36"/>
      <c r="RGF39" s="36"/>
      <c r="RGI39" s="36"/>
      <c r="RGJ39" s="36"/>
      <c r="RGM39" s="36"/>
      <c r="RGN39" s="36"/>
      <c r="RGQ39" s="36"/>
      <c r="RGR39" s="36"/>
      <c r="RGU39" s="36"/>
      <c r="RGV39" s="36"/>
      <c r="RGY39" s="36"/>
      <c r="RGZ39" s="36"/>
      <c r="RHC39" s="36"/>
      <c r="RHD39" s="36"/>
      <c r="RHG39" s="36"/>
      <c r="RHH39" s="36"/>
      <c r="RHK39" s="36"/>
      <c r="RHL39" s="36"/>
      <c r="RHO39" s="36"/>
      <c r="RHP39" s="36"/>
      <c r="RHS39" s="36"/>
      <c r="RHT39" s="36"/>
      <c r="RHW39" s="36"/>
      <c r="RHX39" s="36"/>
      <c r="RIA39" s="36"/>
      <c r="RIB39" s="36"/>
      <c r="RIE39" s="36"/>
      <c r="RIF39" s="36"/>
      <c r="RII39" s="36"/>
      <c r="RIJ39" s="36"/>
      <c r="RIM39" s="36"/>
      <c r="RIN39" s="36"/>
      <c r="RIQ39" s="36"/>
      <c r="RIR39" s="36"/>
      <c r="RIU39" s="36"/>
      <c r="RIV39" s="36"/>
      <c r="RIY39" s="36"/>
      <c r="RIZ39" s="36"/>
      <c r="RJC39" s="36"/>
      <c r="RJD39" s="36"/>
      <c r="RJG39" s="36"/>
      <c r="RJH39" s="36"/>
      <c r="RJK39" s="36"/>
      <c r="RJL39" s="36"/>
      <c r="RJO39" s="36"/>
      <c r="RJP39" s="36"/>
      <c r="RJS39" s="36"/>
      <c r="RJT39" s="36"/>
      <c r="RJW39" s="36"/>
      <c r="RJX39" s="36"/>
      <c r="RKA39" s="36"/>
      <c r="RKB39" s="36"/>
      <c r="RKE39" s="36"/>
      <c r="RKF39" s="36"/>
      <c r="RKI39" s="36"/>
      <c r="RKJ39" s="36"/>
      <c r="RKM39" s="36"/>
      <c r="RKN39" s="36"/>
      <c r="RKQ39" s="36"/>
      <c r="RKR39" s="36"/>
      <c r="RKU39" s="36"/>
      <c r="RKV39" s="36"/>
      <c r="RKY39" s="36"/>
      <c r="RKZ39" s="36"/>
      <c r="RLC39" s="36"/>
      <c r="RLD39" s="36"/>
      <c r="RLG39" s="36"/>
      <c r="RLH39" s="36"/>
      <c r="RLK39" s="36"/>
      <c r="RLL39" s="36"/>
      <c r="RLO39" s="36"/>
      <c r="RLP39" s="36"/>
      <c r="RLS39" s="36"/>
      <c r="RLT39" s="36"/>
      <c r="RLW39" s="36"/>
      <c r="RLX39" s="36"/>
      <c r="RMA39" s="36"/>
      <c r="RMB39" s="36"/>
      <c r="RME39" s="36"/>
      <c r="RMF39" s="36"/>
      <c r="RMI39" s="36"/>
      <c r="RMJ39" s="36"/>
      <c r="RMM39" s="36"/>
      <c r="RMN39" s="36"/>
      <c r="RMQ39" s="36"/>
      <c r="RMR39" s="36"/>
      <c r="RMU39" s="36"/>
      <c r="RMV39" s="36"/>
      <c r="RMY39" s="36"/>
      <c r="RMZ39" s="36"/>
      <c r="RNC39" s="36"/>
      <c r="RND39" s="36"/>
      <c r="RNG39" s="36"/>
      <c r="RNH39" s="36"/>
      <c r="RNK39" s="36"/>
      <c r="RNL39" s="36"/>
      <c r="RNO39" s="36"/>
      <c r="RNP39" s="36"/>
      <c r="RNS39" s="36"/>
      <c r="RNT39" s="36"/>
      <c r="RNW39" s="36"/>
      <c r="RNX39" s="36"/>
      <c r="ROA39" s="36"/>
      <c r="ROB39" s="36"/>
      <c r="ROE39" s="36"/>
      <c r="ROF39" s="36"/>
      <c r="ROI39" s="36"/>
      <c r="ROJ39" s="36"/>
      <c r="ROM39" s="36"/>
      <c r="RON39" s="36"/>
      <c r="ROQ39" s="36"/>
      <c r="ROR39" s="36"/>
      <c r="ROU39" s="36"/>
      <c r="ROV39" s="36"/>
      <c r="ROY39" s="36"/>
      <c r="ROZ39" s="36"/>
      <c r="RPC39" s="36"/>
      <c r="RPD39" s="36"/>
      <c r="RPG39" s="36"/>
      <c r="RPH39" s="36"/>
      <c r="RPK39" s="36"/>
      <c r="RPL39" s="36"/>
      <c r="RPO39" s="36"/>
      <c r="RPP39" s="36"/>
      <c r="RPS39" s="36"/>
      <c r="RPT39" s="36"/>
      <c r="RPW39" s="36"/>
      <c r="RPX39" s="36"/>
      <c r="RQA39" s="36"/>
      <c r="RQB39" s="36"/>
      <c r="RQE39" s="36"/>
      <c r="RQF39" s="36"/>
      <c r="RQI39" s="36"/>
      <c r="RQJ39" s="36"/>
      <c r="RQM39" s="36"/>
      <c r="RQN39" s="36"/>
      <c r="RQQ39" s="36"/>
      <c r="RQR39" s="36"/>
      <c r="RQU39" s="36"/>
      <c r="RQV39" s="36"/>
      <c r="RQY39" s="36"/>
      <c r="RQZ39" s="36"/>
      <c r="RRC39" s="36"/>
      <c r="RRD39" s="36"/>
      <c r="RRG39" s="36"/>
      <c r="RRH39" s="36"/>
      <c r="RRK39" s="36"/>
      <c r="RRL39" s="36"/>
      <c r="RRO39" s="36"/>
      <c r="RRP39" s="36"/>
      <c r="RRS39" s="36"/>
      <c r="RRT39" s="36"/>
      <c r="RRW39" s="36"/>
      <c r="RRX39" s="36"/>
      <c r="RSA39" s="36"/>
      <c r="RSB39" s="36"/>
      <c r="RSE39" s="36"/>
      <c r="RSF39" s="36"/>
      <c r="RSI39" s="36"/>
      <c r="RSJ39" s="36"/>
      <c r="RSM39" s="36"/>
      <c r="RSN39" s="36"/>
      <c r="RSQ39" s="36"/>
      <c r="RSR39" s="36"/>
      <c r="RSU39" s="36"/>
      <c r="RSV39" s="36"/>
      <c r="RSY39" s="36"/>
      <c r="RSZ39" s="36"/>
      <c r="RTC39" s="36"/>
      <c r="RTD39" s="36"/>
      <c r="RTG39" s="36"/>
      <c r="RTH39" s="36"/>
      <c r="RTK39" s="36"/>
      <c r="RTL39" s="36"/>
      <c r="RTO39" s="36"/>
      <c r="RTP39" s="36"/>
      <c r="RTS39" s="36"/>
      <c r="RTT39" s="36"/>
      <c r="RTW39" s="36"/>
      <c r="RTX39" s="36"/>
      <c r="RUA39" s="36"/>
      <c r="RUB39" s="36"/>
      <c r="RUE39" s="36"/>
      <c r="RUF39" s="36"/>
      <c r="RUI39" s="36"/>
      <c r="RUJ39" s="36"/>
      <c r="RUM39" s="36"/>
      <c r="RUN39" s="36"/>
      <c r="RUQ39" s="36"/>
      <c r="RUR39" s="36"/>
      <c r="RUU39" s="36"/>
      <c r="RUV39" s="36"/>
      <c r="RUY39" s="36"/>
      <c r="RUZ39" s="36"/>
      <c r="RVC39" s="36"/>
      <c r="RVD39" s="36"/>
      <c r="RVG39" s="36"/>
      <c r="RVH39" s="36"/>
      <c r="RVK39" s="36"/>
      <c r="RVL39" s="36"/>
      <c r="RVO39" s="36"/>
      <c r="RVP39" s="36"/>
      <c r="RVS39" s="36"/>
      <c r="RVT39" s="36"/>
      <c r="RVW39" s="36"/>
      <c r="RVX39" s="36"/>
      <c r="RWA39" s="36"/>
      <c r="RWB39" s="36"/>
      <c r="RWE39" s="36"/>
      <c r="RWF39" s="36"/>
      <c r="RWI39" s="36"/>
      <c r="RWJ39" s="36"/>
      <c r="RWM39" s="36"/>
      <c r="RWN39" s="36"/>
      <c r="RWQ39" s="36"/>
      <c r="RWR39" s="36"/>
      <c r="RWU39" s="36"/>
      <c r="RWV39" s="36"/>
      <c r="RWY39" s="36"/>
      <c r="RWZ39" s="36"/>
      <c r="RXC39" s="36"/>
      <c r="RXD39" s="36"/>
      <c r="RXG39" s="36"/>
      <c r="RXH39" s="36"/>
      <c r="RXK39" s="36"/>
      <c r="RXL39" s="36"/>
      <c r="RXO39" s="36"/>
      <c r="RXP39" s="36"/>
      <c r="RXS39" s="36"/>
      <c r="RXT39" s="36"/>
      <c r="RXW39" s="36"/>
      <c r="RXX39" s="36"/>
      <c r="RYA39" s="36"/>
      <c r="RYB39" s="36"/>
      <c r="RYE39" s="36"/>
      <c r="RYF39" s="36"/>
      <c r="RYI39" s="36"/>
      <c r="RYJ39" s="36"/>
      <c r="RYM39" s="36"/>
      <c r="RYN39" s="36"/>
      <c r="RYQ39" s="36"/>
      <c r="RYR39" s="36"/>
      <c r="RYU39" s="36"/>
      <c r="RYV39" s="36"/>
      <c r="RYY39" s="36"/>
      <c r="RYZ39" s="36"/>
      <c r="RZC39" s="36"/>
      <c r="RZD39" s="36"/>
      <c r="RZG39" s="36"/>
      <c r="RZH39" s="36"/>
      <c r="RZK39" s="36"/>
      <c r="RZL39" s="36"/>
      <c r="RZO39" s="36"/>
      <c r="RZP39" s="36"/>
      <c r="RZS39" s="36"/>
      <c r="RZT39" s="36"/>
      <c r="RZW39" s="36"/>
      <c r="RZX39" s="36"/>
      <c r="SAA39" s="36"/>
      <c r="SAB39" s="36"/>
      <c r="SAE39" s="36"/>
      <c r="SAF39" s="36"/>
      <c r="SAI39" s="36"/>
      <c r="SAJ39" s="36"/>
      <c r="SAM39" s="36"/>
      <c r="SAN39" s="36"/>
      <c r="SAQ39" s="36"/>
      <c r="SAR39" s="36"/>
      <c r="SAU39" s="36"/>
      <c r="SAV39" s="36"/>
      <c r="SAY39" s="36"/>
      <c r="SAZ39" s="36"/>
      <c r="SBC39" s="36"/>
      <c r="SBD39" s="36"/>
      <c r="SBG39" s="36"/>
      <c r="SBH39" s="36"/>
      <c r="SBK39" s="36"/>
      <c r="SBL39" s="36"/>
      <c r="SBO39" s="36"/>
      <c r="SBP39" s="36"/>
      <c r="SBS39" s="36"/>
      <c r="SBT39" s="36"/>
      <c r="SBW39" s="36"/>
      <c r="SBX39" s="36"/>
      <c r="SCA39" s="36"/>
      <c r="SCB39" s="36"/>
      <c r="SCE39" s="36"/>
      <c r="SCF39" s="36"/>
      <c r="SCI39" s="36"/>
      <c r="SCJ39" s="36"/>
      <c r="SCM39" s="36"/>
      <c r="SCN39" s="36"/>
      <c r="SCQ39" s="36"/>
      <c r="SCR39" s="36"/>
      <c r="SCU39" s="36"/>
      <c r="SCV39" s="36"/>
      <c r="SCY39" s="36"/>
      <c r="SCZ39" s="36"/>
      <c r="SDC39" s="36"/>
      <c r="SDD39" s="36"/>
      <c r="SDG39" s="36"/>
      <c r="SDH39" s="36"/>
      <c r="SDK39" s="36"/>
      <c r="SDL39" s="36"/>
      <c r="SDO39" s="36"/>
      <c r="SDP39" s="36"/>
      <c r="SDS39" s="36"/>
      <c r="SDT39" s="36"/>
      <c r="SDW39" s="36"/>
      <c r="SDX39" s="36"/>
      <c r="SEA39" s="36"/>
      <c r="SEB39" s="36"/>
      <c r="SEE39" s="36"/>
      <c r="SEF39" s="36"/>
      <c r="SEI39" s="36"/>
      <c r="SEJ39" s="36"/>
      <c r="SEM39" s="36"/>
      <c r="SEN39" s="36"/>
      <c r="SEQ39" s="36"/>
      <c r="SER39" s="36"/>
      <c r="SEU39" s="36"/>
      <c r="SEV39" s="36"/>
      <c r="SEY39" s="36"/>
      <c r="SEZ39" s="36"/>
      <c r="SFC39" s="36"/>
      <c r="SFD39" s="36"/>
      <c r="SFG39" s="36"/>
      <c r="SFH39" s="36"/>
      <c r="SFK39" s="36"/>
      <c r="SFL39" s="36"/>
      <c r="SFO39" s="36"/>
      <c r="SFP39" s="36"/>
      <c r="SFS39" s="36"/>
      <c r="SFT39" s="36"/>
      <c r="SFW39" s="36"/>
      <c r="SFX39" s="36"/>
      <c r="SGA39" s="36"/>
      <c r="SGB39" s="36"/>
      <c r="SGE39" s="36"/>
      <c r="SGF39" s="36"/>
      <c r="SGI39" s="36"/>
      <c r="SGJ39" s="36"/>
      <c r="SGM39" s="36"/>
      <c r="SGN39" s="36"/>
      <c r="SGQ39" s="36"/>
      <c r="SGR39" s="36"/>
      <c r="SGU39" s="36"/>
      <c r="SGV39" s="36"/>
      <c r="SGY39" s="36"/>
      <c r="SGZ39" s="36"/>
      <c r="SHC39" s="36"/>
      <c r="SHD39" s="36"/>
      <c r="SHG39" s="36"/>
      <c r="SHH39" s="36"/>
      <c r="SHK39" s="36"/>
      <c r="SHL39" s="36"/>
      <c r="SHO39" s="36"/>
      <c r="SHP39" s="36"/>
      <c r="SHS39" s="36"/>
      <c r="SHT39" s="36"/>
      <c r="SHW39" s="36"/>
      <c r="SHX39" s="36"/>
      <c r="SIA39" s="36"/>
      <c r="SIB39" s="36"/>
      <c r="SIE39" s="36"/>
      <c r="SIF39" s="36"/>
      <c r="SII39" s="36"/>
      <c r="SIJ39" s="36"/>
      <c r="SIM39" s="36"/>
      <c r="SIN39" s="36"/>
      <c r="SIQ39" s="36"/>
      <c r="SIR39" s="36"/>
      <c r="SIU39" s="36"/>
      <c r="SIV39" s="36"/>
      <c r="SIY39" s="36"/>
      <c r="SIZ39" s="36"/>
      <c r="SJC39" s="36"/>
      <c r="SJD39" s="36"/>
      <c r="SJG39" s="36"/>
      <c r="SJH39" s="36"/>
      <c r="SJK39" s="36"/>
      <c r="SJL39" s="36"/>
      <c r="SJO39" s="36"/>
      <c r="SJP39" s="36"/>
      <c r="SJS39" s="36"/>
      <c r="SJT39" s="36"/>
      <c r="SJW39" s="36"/>
      <c r="SJX39" s="36"/>
      <c r="SKA39" s="36"/>
      <c r="SKB39" s="36"/>
      <c r="SKE39" s="36"/>
      <c r="SKF39" s="36"/>
      <c r="SKI39" s="36"/>
      <c r="SKJ39" s="36"/>
      <c r="SKM39" s="36"/>
      <c r="SKN39" s="36"/>
      <c r="SKQ39" s="36"/>
      <c r="SKR39" s="36"/>
      <c r="SKU39" s="36"/>
      <c r="SKV39" s="36"/>
      <c r="SKY39" s="36"/>
      <c r="SKZ39" s="36"/>
      <c r="SLC39" s="36"/>
      <c r="SLD39" s="36"/>
      <c r="SLG39" s="36"/>
      <c r="SLH39" s="36"/>
      <c r="SLK39" s="36"/>
      <c r="SLL39" s="36"/>
      <c r="SLO39" s="36"/>
      <c r="SLP39" s="36"/>
      <c r="SLS39" s="36"/>
      <c r="SLT39" s="36"/>
      <c r="SLW39" s="36"/>
      <c r="SLX39" s="36"/>
      <c r="SMA39" s="36"/>
      <c r="SMB39" s="36"/>
      <c r="SME39" s="36"/>
      <c r="SMF39" s="36"/>
      <c r="SMI39" s="36"/>
      <c r="SMJ39" s="36"/>
      <c r="SMM39" s="36"/>
      <c r="SMN39" s="36"/>
      <c r="SMQ39" s="36"/>
      <c r="SMR39" s="36"/>
      <c r="SMU39" s="36"/>
      <c r="SMV39" s="36"/>
      <c r="SMY39" s="36"/>
      <c r="SMZ39" s="36"/>
      <c r="SNC39" s="36"/>
      <c r="SND39" s="36"/>
      <c r="SNG39" s="36"/>
      <c r="SNH39" s="36"/>
      <c r="SNK39" s="36"/>
      <c r="SNL39" s="36"/>
      <c r="SNO39" s="36"/>
      <c r="SNP39" s="36"/>
      <c r="SNS39" s="36"/>
      <c r="SNT39" s="36"/>
      <c r="SNW39" s="36"/>
      <c r="SNX39" s="36"/>
      <c r="SOA39" s="36"/>
      <c r="SOB39" s="36"/>
      <c r="SOE39" s="36"/>
      <c r="SOF39" s="36"/>
      <c r="SOI39" s="36"/>
      <c r="SOJ39" s="36"/>
      <c r="SOM39" s="36"/>
      <c r="SON39" s="36"/>
      <c r="SOQ39" s="36"/>
      <c r="SOR39" s="36"/>
      <c r="SOU39" s="36"/>
      <c r="SOV39" s="36"/>
      <c r="SOY39" s="36"/>
      <c r="SOZ39" s="36"/>
      <c r="SPC39" s="36"/>
      <c r="SPD39" s="36"/>
      <c r="SPG39" s="36"/>
      <c r="SPH39" s="36"/>
      <c r="SPK39" s="36"/>
      <c r="SPL39" s="36"/>
      <c r="SPO39" s="36"/>
      <c r="SPP39" s="36"/>
      <c r="SPS39" s="36"/>
      <c r="SPT39" s="36"/>
      <c r="SPW39" s="36"/>
      <c r="SPX39" s="36"/>
      <c r="SQA39" s="36"/>
      <c r="SQB39" s="36"/>
      <c r="SQE39" s="36"/>
      <c r="SQF39" s="36"/>
      <c r="SQI39" s="36"/>
      <c r="SQJ39" s="36"/>
      <c r="SQM39" s="36"/>
      <c r="SQN39" s="36"/>
      <c r="SQQ39" s="36"/>
      <c r="SQR39" s="36"/>
      <c r="SQU39" s="36"/>
      <c r="SQV39" s="36"/>
      <c r="SQY39" s="36"/>
      <c r="SQZ39" s="36"/>
      <c r="SRC39" s="36"/>
      <c r="SRD39" s="36"/>
      <c r="SRG39" s="36"/>
      <c r="SRH39" s="36"/>
      <c r="SRK39" s="36"/>
      <c r="SRL39" s="36"/>
      <c r="SRO39" s="36"/>
      <c r="SRP39" s="36"/>
      <c r="SRS39" s="36"/>
      <c r="SRT39" s="36"/>
      <c r="SRW39" s="36"/>
      <c r="SRX39" s="36"/>
      <c r="SSA39" s="36"/>
      <c r="SSB39" s="36"/>
      <c r="SSE39" s="36"/>
      <c r="SSF39" s="36"/>
      <c r="SSI39" s="36"/>
      <c r="SSJ39" s="36"/>
      <c r="SSM39" s="36"/>
      <c r="SSN39" s="36"/>
      <c r="SSQ39" s="36"/>
      <c r="SSR39" s="36"/>
      <c r="SSU39" s="36"/>
      <c r="SSV39" s="36"/>
      <c r="SSY39" s="36"/>
      <c r="SSZ39" s="36"/>
      <c r="STC39" s="36"/>
      <c r="STD39" s="36"/>
      <c r="STG39" s="36"/>
      <c r="STH39" s="36"/>
      <c r="STK39" s="36"/>
      <c r="STL39" s="36"/>
      <c r="STO39" s="36"/>
      <c r="STP39" s="36"/>
      <c r="STS39" s="36"/>
      <c r="STT39" s="36"/>
      <c r="STW39" s="36"/>
      <c r="STX39" s="36"/>
      <c r="SUA39" s="36"/>
      <c r="SUB39" s="36"/>
      <c r="SUE39" s="36"/>
      <c r="SUF39" s="36"/>
      <c r="SUI39" s="36"/>
      <c r="SUJ39" s="36"/>
      <c r="SUM39" s="36"/>
      <c r="SUN39" s="36"/>
      <c r="SUQ39" s="36"/>
      <c r="SUR39" s="36"/>
      <c r="SUU39" s="36"/>
      <c r="SUV39" s="36"/>
      <c r="SUY39" s="36"/>
      <c r="SUZ39" s="36"/>
      <c r="SVC39" s="36"/>
      <c r="SVD39" s="36"/>
      <c r="SVG39" s="36"/>
      <c r="SVH39" s="36"/>
      <c r="SVK39" s="36"/>
      <c r="SVL39" s="36"/>
      <c r="SVO39" s="36"/>
      <c r="SVP39" s="36"/>
      <c r="SVS39" s="36"/>
      <c r="SVT39" s="36"/>
      <c r="SVW39" s="36"/>
      <c r="SVX39" s="36"/>
      <c r="SWA39" s="36"/>
      <c r="SWB39" s="36"/>
      <c r="SWE39" s="36"/>
      <c r="SWF39" s="36"/>
      <c r="SWI39" s="36"/>
      <c r="SWJ39" s="36"/>
      <c r="SWM39" s="36"/>
      <c r="SWN39" s="36"/>
      <c r="SWQ39" s="36"/>
      <c r="SWR39" s="36"/>
      <c r="SWU39" s="36"/>
      <c r="SWV39" s="36"/>
      <c r="SWY39" s="36"/>
      <c r="SWZ39" s="36"/>
      <c r="SXC39" s="36"/>
      <c r="SXD39" s="36"/>
      <c r="SXG39" s="36"/>
      <c r="SXH39" s="36"/>
      <c r="SXK39" s="36"/>
      <c r="SXL39" s="36"/>
      <c r="SXO39" s="36"/>
      <c r="SXP39" s="36"/>
      <c r="SXS39" s="36"/>
      <c r="SXT39" s="36"/>
      <c r="SXW39" s="36"/>
      <c r="SXX39" s="36"/>
      <c r="SYA39" s="36"/>
      <c r="SYB39" s="36"/>
      <c r="SYE39" s="36"/>
      <c r="SYF39" s="36"/>
      <c r="SYI39" s="36"/>
      <c r="SYJ39" s="36"/>
      <c r="SYM39" s="36"/>
      <c r="SYN39" s="36"/>
      <c r="SYQ39" s="36"/>
      <c r="SYR39" s="36"/>
      <c r="SYU39" s="36"/>
      <c r="SYV39" s="36"/>
      <c r="SYY39" s="36"/>
      <c r="SYZ39" s="36"/>
      <c r="SZC39" s="36"/>
      <c r="SZD39" s="36"/>
      <c r="SZG39" s="36"/>
      <c r="SZH39" s="36"/>
      <c r="SZK39" s="36"/>
      <c r="SZL39" s="36"/>
      <c r="SZO39" s="36"/>
      <c r="SZP39" s="36"/>
      <c r="SZS39" s="36"/>
      <c r="SZT39" s="36"/>
      <c r="SZW39" s="36"/>
      <c r="SZX39" s="36"/>
      <c r="TAA39" s="36"/>
      <c r="TAB39" s="36"/>
      <c r="TAE39" s="36"/>
      <c r="TAF39" s="36"/>
      <c r="TAI39" s="36"/>
      <c r="TAJ39" s="36"/>
      <c r="TAM39" s="36"/>
      <c r="TAN39" s="36"/>
      <c r="TAQ39" s="36"/>
      <c r="TAR39" s="36"/>
      <c r="TAU39" s="36"/>
      <c r="TAV39" s="36"/>
      <c r="TAY39" s="36"/>
      <c r="TAZ39" s="36"/>
      <c r="TBC39" s="36"/>
      <c r="TBD39" s="36"/>
      <c r="TBG39" s="36"/>
      <c r="TBH39" s="36"/>
      <c r="TBK39" s="36"/>
      <c r="TBL39" s="36"/>
      <c r="TBO39" s="36"/>
      <c r="TBP39" s="36"/>
      <c r="TBS39" s="36"/>
      <c r="TBT39" s="36"/>
      <c r="TBW39" s="36"/>
      <c r="TBX39" s="36"/>
      <c r="TCA39" s="36"/>
      <c r="TCB39" s="36"/>
      <c r="TCE39" s="36"/>
      <c r="TCF39" s="36"/>
      <c r="TCI39" s="36"/>
      <c r="TCJ39" s="36"/>
      <c r="TCM39" s="36"/>
      <c r="TCN39" s="36"/>
      <c r="TCQ39" s="36"/>
      <c r="TCR39" s="36"/>
      <c r="TCU39" s="36"/>
      <c r="TCV39" s="36"/>
      <c r="TCY39" s="36"/>
      <c r="TCZ39" s="36"/>
      <c r="TDC39" s="36"/>
      <c r="TDD39" s="36"/>
      <c r="TDG39" s="36"/>
      <c r="TDH39" s="36"/>
      <c r="TDK39" s="36"/>
      <c r="TDL39" s="36"/>
      <c r="TDO39" s="36"/>
      <c r="TDP39" s="36"/>
      <c r="TDS39" s="36"/>
      <c r="TDT39" s="36"/>
      <c r="TDW39" s="36"/>
      <c r="TDX39" s="36"/>
      <c r="TEA39" s="36"/>
      <c r="TEB39" s="36"/>
      <c r="TEE39" s="36"/>
      <c r="TEF39" s="36"/>
      <c r="TEI39" s="36"/>
      <c r="TEJ39" s="36"/>
      <c r="TEM39" s="36"/>
      <c r="TEN39" s="36"/>
      <c r="TEQ39" s="36"/>
      <c r="TER39" s="36"/>
      <c r="TEU39" s="36"/>
      <c r="TEV39" s="36"/>
      <c r="TEY39" s="36"/>
      <c r="TEZ39" s="36"/>
      <c r="TFC39" s="36"/>
      <c r="TFD39" s="36"/>
      <c r="TFG39" s="36"/>
      <c r="TFH39" s="36"/>
      <c r="TFK39" s="36"/>
      <c r="TFL39" s="36"/>
      <c r="TFO39" s="36"/>
      <c r="TFP39" s="36"/>
      <c r="TFS39" s="36"/>
      <c r="TFT39" s="36"/>
      <c r="TFW39" s="36"/>
      <c r="TFX39" s="36"/>
      <c r="TGA39" s="36"/>
      <c r="TGB39" s="36"/>
      <c r="TGE39" s="36"/>
      <c r="TGF39" s="36"/>
      <c r="TGI39" s="36"/>
      <c r="TGJ39" s="36"/>
      <c r="TGM39" s="36"/>
      <c r="TGN39" s="36"/>
      <c r="TGQ39" s="36"/>
      <c r="TGR39" s="36"/>
      <c r="TGU39" s="36"/>
      <c r="TGV39" s="36"/>
      <c r="TGY39" s="36"/>
      <c r="TGZ39" s="36"/>
      <c r="THC39" s="36"/>
      <c r="THD39" s="36"/>
      <c r="THG39" s="36"/>
      <c r="THH39" s="36"/>
      <c r="THK39" s="36"/>
      <c r="THL39" s="36"/>
      <c r="THO39" s="36"/>
      <c r="THP39" s="36"/>
      <c r="THS39" s="36"/>
      <c r="THT39" s="36"/>
      <c r="THW39" s="36"/>
      <c r="THX39" s="36"/>
      <c r="TIA39" s="36"/>
      <c r="TIB39" s="36"/>
      <c r="TIE39" s="36"/>
      <c r="TIF39" s="36"/>
      <c r="TII39" s="36"/>
      <c r="TIJ39" s="36"/>
      <c r="TIM39" s="36"/>
      <c r="TIN39" s="36"/>
      <c r="TIQ39" s="36"/>
      <c r="TIR39" s="36"/>
      <c r="TIU39" s="36"/>
      <c r="TIV39" s="36"/>
      <c r="TIY39" s="36"/>
      <c r="TIZ39" s="36"/>
      <c r="TJC39" s="36"/>
      <c r="TJD39" s="36"/>
      <c r="TJG39" s="36"/>
      <c r="TJH39" s="36"/>
      <c r="TJK39" s="36"/>
      <c r="TJL39" s="36"/>
      <c r="TJO39" s="36"/>
      <c r="TJP39" s="36"/>
      <c r="TJS39" s="36"/>
      <c r="TJT39" s="36"/>
      <c r="TJW39" s="36"/>
      <c r="TJX39" s="36"/>
      <c r="TKA39" s="36"/>
      <c r="TKB39" s="36"/>
      <c r="TKE39" s="36"/>
      <c r="TKF39" s="36"/>
      <c r="TKI39" s="36"/>
      <c r="TKJ39" s="36"/>
      <c r="TKM39" s="36"/>
      <c r="TKN39" s="36"/>
      <c r="TKQ39" s="36"/>
      <c r="TKR39" s="36"/>
      <c r="TKU39" s="36"/>
      <c r="TKV39" s="36"/>
      <c r="TKY39" s="36"/>
      <c r="TKZ39" s="36"/>
      <c r="TLC39" s="36"/>
      <c r="TLD39" s="36"/>
      <c r="TLG39" s="36"/>
      <c r="TLH39" s="36"/>
      <c r="TLK39" s="36"/>
      <c r="TLL39" s="36"/>
      <c r="TLO39" s="36"/>
      <c r="TLP39" s="36"/>
      <c r="TLS39" s="36"/>
      <c r="TLT39" s="36"/>
      <c r="TLW39" s="36"/>
      <c r="TLX39" s="36"/>
      <c r="TMA39" s="36"/>
      <c r="TMB39" s="36"/>
      <c r="TME39" s="36"/>
      <c r="TMF39" s="36"/>
      <c r="TMI39" s="36"/>
      <c r="TMJ39" s="36"/>
      <c r="TMM39" s="36"/>
      <c r="TMN39" s="36"/>
      <c r="TMQ39" s="36"/>
      <c r="TMR39" s="36"/>
      <c r="TMU39" s="36"/>
      <c r="TMV39" s="36"/>
      <c r="TMY39" s="36"/>
      <c r="TMZ39" s="36"/>
      <c r="TNC39" s="36"/>
      <c r="TND39" s="36"/>
      <c r="TNG39" s="36"/>
      <c r="TNH39" s="36"/>
      <c r="TNK39" s="36"/>
      <c r="TNL39" s="36"/>
      <c r="TNO39" s="36"/>
      <c r="TNP39" s="36"/>
      <c r="TNS39" s="36"/>
      <c r="TNT39" s="36"/>
      <c r="TNW39" s="36"/>
      <c r="TNX39" s="36"/>
      <c r="TOA39" s="36"/>
      <c r="TOB39" s="36"/>
      <c r="TOE39" s="36"/>
      <c r="TOF39" s="36"/>
      <c r="TOI39" s="36"/>
      <c r="TOJ39" s="36"/>
      <c r="TOM39" s="36"/>
      <c r="TON39" s="36"/>
      <c r="TOQ39" s="36"/>
      <c r="TOR39" s="36"/>
      <c r="TOU39" s="36"/>
      <c r="TOV39" s="36"/>
      <c r="TOY39" s="36"/>
      <c r="TOZ39" s="36"/>
      <c r="TPC39" s="36"/>
      <c r="TPD39" s="36"/>
      <c r="TPG39" s="36"/>
      <c r="TPH39" s="36"/>
      <c r="TPK39" s="36"/>
      <c r="TPL39" s="36"/>
      <c r="TPO39" s="36"/>
      <c r="TPP39" s="36"/>
      <c r="TPS39" s="36"/>
      <c r="TPT39" s="36"/>
      <c r="TPW39" s="36"/>
      <c r="TPX39" s="36"/>
      <c r="TQA39" s="36"/>
      <c r="TQB39" s="36"/>
      <c r="TQE39" s="36"/>
      <c r="TQF39" s="36"/>
      <c r="TQI39" s="36"/>
      <c r="TQJ39" s="36"/>
      <c r="TQM39" s="36"/>
      <c r="TQN39" s="36"/>
      <c r="TQQ39" s="36"/>
      <c r="TQR39" s="36"/>
      <c r="TQU39" s="36"/>
      <c r="TQV39" s="36"/>
      <c r="TQY39" s="36"/>
      <c r="TQZ39" s="36"/>
      <c r="TRC39" s="36"/>
      <c r="TRD39" s="36"/>
      <c r="TRG39" s="36"/>
      <c r="TRH39" s="36"/>
      <c r="TRK39" s="36"/>
      <c r="TRL39" s="36"/>
      <c r="TRO39" s="36"/>
      <c r="TRP39" s="36"/>
      <c r="TRS39" s="36"/>
      <c r="TRT39" s="36"/>
      <c r="TRW39" s="36"/>
      <c r="TRX39" s="36"/>
      <c r="TSA39" s="36"/>
      <c r="TSB39" s="36"/>
      <c r="TSE39" s="36"/>
      <c r="TSF39" s="36"/>
      <c r="TSI39" s="36"/>
      <c r="TSJ39" s="36"/>
      <c r="TSM39" s="36"/>
      <c r="TSN39" s="36"/>
      <c r="TSQ39" s="36"/>
      <c r="TSR39" s="36"/>
      <c r="TSU39" s="36"/>
      <c r="TSV39" s="36"/>
      <c r="TSY39" s="36"/>
      <c r="TSZ39" s="36"/>
      <c r="TTC39" s="36"/>
      <c r="TTD39" s="36"/>
      <c r="TTG39" s="36"/>
      <c r="TTH39" s="36"/>
      <c r="TTK39" s="36"/>
      <c r="TTL39" s="36"/>
      <c r="TTO39" s="36"/>
      <c r="TTP39" s="36"/>
      <c r="TTS39" s="36"/>
      <c r="TTT39" s="36"/>
      <c r="TTW39" s="36"/>
      <c r="TTX39" s="36"/>
      <c r="TUA39" s="36"/>
      <c r="TUB39" s="36"/>
      <c r="TUE39" s="36"/>
      <c r="TUF39" s="36"/>
      <c r="TUI39" s="36"/>
      <c r="TUJ39" s="36"/>
      <c r="TUM39" s="36"/>
      <c r="TUN39" s="36"/>
      <c r="TUQ39" s="36"/>
      <c r="TUR39" s="36"/>
      <c r="TUU39" s="36"/>
      <c r="TUV39" s="36"/>
      <c r="TUY39" s="36"/>
      <c r="TUZ39" s="36"/>
      <c r="TVC39" s="36"/>
      <c r="TVD39" s="36"/>
      <c r="TVG39" s="36"/>
      <c r="TVH39" s="36"/>
      <c r="TVK39" s="36"/>
      <c r="TVL39" s="36"/>
      <c r="TVO39" s="36"/>
      <c r="TVP39" s="36"/>
      <c r="TVS39" s="36"/>
      <c r="TVT39" s="36"/>
      <c r="TVW39" s="36"/>
      <c r="TVX39" s="36"/>
      <c r="TWA39" s="36"/>
      <c r="TWB39" s="36"/>
      <c r="TWE39" s="36"/>
      <c r="TWF39" s="36"/>
      <c r="TWI39" s="36"/>
      <c r="TWJ39" s="36"/>
      <c r="TWM39" s="36"/>
      <c r="TWN39" s="36"/>
      <c r="TWQ39" s="36"/>
      <c r="TWR39" s="36"/>
      <c r="TWU39" s="36"/>
      <c r="TWV39" s="36"/>
      <c r="TWY39" s="36"/>
      <c r="TWZ39" s="36"/>
      <c r="TXC39" s="36"/>
      <c r="TXD39" s="36"/>
      <c r="TXG39" s="36"/>
      <c r="TXH39" s="36"/>
      <c r="TXK39" s="36"/>
      <c r="TXL39" s="36"/>
      <c r="TXO39" s="36"/>
      <c r="TXP39" s="36"/>
      <c r="TXS39" s="36"/>
      <c r="TXT39" s="36"/>
      <c r="TXW39" s="36"/>
      <c r="TXX39" s="36"/>
      <c r="TYA39" s="36"/>
      <c r="TYB39" s="36"/>
      <c r="TYE39" s="36"/>
      <c r="TYF39" s="36"/>
      <c r="TYI39" s="36"/>
      <c r="TYJ39" s="36"/>
      <c r="TYM39" s="36"/>
      <c r="TYN39" s="36"/>
      <c r="TYQ39" s="36"/>
      <c r="TYR39" s="36"/>
      <c r="TYU39" s="36"/>
      <c r="TYV39" s="36"/>
      <c r="TYY39" s="36"/>
      <c r="TYZ39" s="36"/>
      <c r="TZC39" s="36"/>
      <c r="TZD39" s="36"/>
      <c r="TZG39" s="36"/>
      <c r="TZH39" s="36"/>
      <c r="TZK39" s="36"/>
      <c r="TZL39" s="36"/>
      <c r="TZO39" s="36"/>
      <c r="TZP39" s="36"/>
      <c r="TZS39" s="36"/>
      <c r="TZT39" s="36"/>
      <c r="TZW39" s="36"/>
      <c r="TZX39" s="36"/>
      <c r="UAA39" s="36"/>
      <c r="UAB39" s="36"/>
      <c r="UAE39" s="36"/>
      <c r="UAF39" s="36"/>
      <c r="UAI39" s="36"/>
      <c r="UAJ39" s="36"/>
      <c r="UAM39" s="36"/>
      <c r="UAN39" s="36"/>
      <c r="UAQ39" s="36"/>
      <c r="UAR39" s="36"/>
      <c r="UAU39" s="36"/>
      <c r="UAV39" s="36"/>
      <c r="UAY39" s="36"/>
      <c r="UAZ39" s="36"/>
      <c r="UBC39" s="36"/>
      <c r="UBD39" s="36"/>
      <c r="UBG39" s="36"/>
      <c r="UBH39" s="36"/>
      <c r="UBK39" s="36"/>
      <c r="UBL39" s="36"/>
      <c r="UBO39" s="36"/>
      <c r="UBP39" s="36"/>
      <c r="UBS39" s="36"/>
      <c r="UBT39" s="36"/>
      <c r="UBW39" s="36"/>
      <c r="UBX39" s="36"/>
      <c r="UCA39" s="36"/>
      <c r="UCB39" s="36"/>
      <c r="UCE39" s="36"/>
      <c r="UCF39" s="36"/>
      <c r="UCI39" s="36"/>
      <c r="UCJ39" s="36"/>
      <c r="UCM39" s="36"/>
      <c r="UCN39" s="36"/>
      <c r="UCQ39" s="36"/>
      <c r="UCR39" s="36"/>
      <c r="UCU39" s="36"/>
      <c r="UCV39" s="36"/>
      <c r="UCY39" s="36"/>
      <c r="UCZ39" s="36"/>
      <c r="UDC39" s="36"/>
      <c r="UDD39" s="36"/>
      <c r="UDG39" s="36"/>
      <c r="UDH39" s="36"/>
      <c r="UDK39" s="36"/>
      <c r="UDL39" s="36"/>
      <c r="UDO39" s="36"/>
      <c r="UDP39" s="36"/>
      <c r="UDS39" s="36"/>
      <c r="UDT39" s="36"/>
      <c r="UDW39" s="36"/>
      <c r="UDX39" s="36"/>
      <c r="UEA39" s="36"/>
      <c r="UEB39" s="36"/>
      <c r="UEE39" s="36"/>
      <c r="UEF39" s="36"/>
      <c r="UEI39" s="36"/>
      <c r="UEJ39" s="36"/>
      <c r="UEM39" s="36"/>
      <c r="UEN39" s="36"/>
      <c r="UEQ39" s="36"/>
      <c r="UER39" s="36"/>
      <c r="UEU39" s="36"/>
      <c r="UEV39" s="36"/>
      <c r="UEY39" s="36"/>
      <c r="UEZ39" s="36"/>
      <c r="UFC39" s="36"/>
      <c r="UFD39" s="36"/>
      <c r="UFG39" s="36"/>
      <c r="UFH39" s="36"/>
      <c r="UFK39" s="36"/>
      <c r="UFL39" s="36"/>
      <c r="UFO39" s="36"/>
      <c r="UFP39" s="36"/>
      <c r="UFS39" s="36"/>
      <c r="UFT39" s="36"/>
      <c r="UFW39" s="36"/>
      <c r="UFX39" s="36"/>
      <c r="UGA39" s="36"/>
      <c r="UGB39" s="36"/>
      <c r="UGE39" s="36"/>
      <c r="UGF39" s="36"/>
      <c r="UGI39" s="36"/>
      <c r="UGJ39" s="36"/>
      <c r="UGM39" s="36"/>
      <c r="UGN39" s="36"/>
      <c r="UGQ39" s="36"/>
      <c r="UGR39" s="36"/>
      <c r="UGU39" s="36"/>
      <c r="UGV39" s="36"/>
      <c r="UGY39" s="36"/>
      <c r="UGZ39" s="36"/>
      <c r="UHC39" s="36"/>
      <c r="UHD39" s="36"/>
      <c r="UHG39" s="36"/>
      <c r="UHH39" s="36"/>
      <c r="UHK39" s="36"/>
      <c r="UHL39" s="36"/>
      <c r="UHO39" s="36"/>
      <c r="UHP39" s="36"/>
      <c r="UHS39" s="36"/>
      <c r="UHT39" s="36"/>
      <c r="UHW39" s="36"/>
      <c r="UHX39" s="36"/>
      <c r="UIA39" s="36"/>
      <c r="UIB39" s="36"/>
      <c r="UIE39" s="36"/>
      <c r="UIF39" s="36"/>
      <c r="UII39" s="36"/>
      <c r="UIJ39" s="36"/>
      <c r="UIM39" s="36"/>
      <c r="UIN39" s="36"/>
      <c r="UIQ39" s="36"/>
      <c r="UIR39" s="36"/>
      <c r="UIU39" s="36"/>
      <c r="UIV39" s="36"/>
      <c r="UIY39" s="36"/>
      <c r="UIZ39" s="36"/>
      <c r="UJC39" s="36"/>
      <c r="UJD39" s="36"/>
      <c r="UJG39" s="36"/>
      <c r="UJH39" s="36"/>
      <c r="UJK39" s="36"/>
      <c r="UJL39" s="36"/>
      <c r="UJO39" s="36"/>
      <c r="UJP39" s="36"/>
      <c r="UJS39" s="36"/>
      <c r="UJT39" s="36"/>
      <c r="UJW39" s="36"/>
      <c r="UJX39" s="36"/>
      <c r="UKA39" s="36"/>
      <c r="UKB39" s="36"/>
      <c r="UKE39" s="36"/>
      <c r="UKF39" s="36"/>
      <c r="UKI39" s="36"/>
      <c r="UKJ39" s="36"/>
      <c r="UKM39" s="36"/>
      <c r="UKN39" s="36"/>
      <c r="UKQ39" s="36"/>
      <c r="UKR39" s="36"/>
      <c r="UKU39" s="36"/>
      <c r="UKV39" s="36"/>
      <c r="UKY39" s="36"/>
      <c r="UKZ39" s="36"/>
      <c r="ULC39" s="36"/>
      <c r="ULD39" s="36"/>
      <c r="ULG39" s="36"/>
      <c r="ULH39" s="36"/>
      <c r="ULK39" s="36"/>
      <c r="ULL39" s="36"/>
      <c r="ULO39" s="36"/>
      <c r="ULP39" s="36"/>
      <c r="ULS39" s="36"/>
      <c r="ULT39" s="36"/>
      <c r="ULW39" s="36"/>
      <c r="ULX39" s="36"/>
      <c r="UMA39" s="36"/>
      <c r="UMB39" s="36"/>
      <c r="UME39" s="36"/>
      <c r="UMF39" s="36"/>
      <c r="UMI39" s="36"/>
      <c r="UMJ39" s="36"/>
      <c r="UMM39" s="36"/>
      <c r="UMN39" s="36"/>
      <c r="UMQ39" s="36"/>
      <c r="UMR39" s="36"/>
      <c r="UMU39" s="36"/>
      <c r="UMV39" s="36"/>
      <c r="UMY39" s="36"/>
      <c r="UMZ39" s="36"/>
      <c r="UNC39" s="36"/>
      <c r="UND39" s="36"/>
      <c r="UNG39" s="36"/>
      <c r="UNH39" s="36"/>
      <c r="UNK39" s="36"/>
      <c r="UNL39" s="36"/>
      <c r="UNO39" s="36"/>
      <c r="UNP39" s="36"/>
      <c r="UNS39" s="36"/>
      <c r="UNT39" s="36"/>
      <c r="UNW39" s="36"/>
      <c r="UNX39" s="36"/>
      <c r="UOA39" s="36"/>
      <c r="UOB39" s="36"/>
      <c r="UOE39" s="36"/>
      <c r="UOF39" s="36"/>
      <c r="UOI39" s="36"/>
      <c r="UOJ39" s="36"/>
      <c r="UOM39" s="36"/>
      <c r="UON39" s="36"/>
      <c r="UOQ39" s="36"/>
      <c r="UOR39" s="36"/>
      <c r="UOU39" s="36"/>
      <c r="UOV39" s="36"/>
      <c r="UOY39" s="36"/>
      <c r="UOZ39" s="36"/>
      <c r="UPC39" s="36"/>
      <c r="UPD39" s="36"/>
      <c r="UPG39" s="36"/>
      <c r="UPH39" s="36"/>
      <c r="UPK39" s="36"/>
      <c r="UPL39" s="36"/>
      <c r="UPO39" s="36"/>
      <c r="UPP39" s="36"/>
      <c r="UPS39" s="36"/>
      <c r="UPT39" s="36"/>
      <c r="UPW39" s="36"/>
      <c r="UPX39" s="36"/>
      <c r="UQA39" s="36"/>
      <c r="UQB39" s="36"/>
      <c r="UQE39" s="36"/>
      <c r="UQF39" s="36"/>
      <c r="UQI39" s="36"/>
      <c r="UQJ39" s="36"/>
      <c r="UQM39" s="36"/>
      <c r="UQN39" s="36"/>
      <c r="UQQ39" s="36"/>
      <c r="UQR39" s="36"/>
      <c r="UQU39" s="36"/>
      <c r="UQV39" s="36"/>
      <c r="UQY39" s="36"/>
      <c r="UQZ39" s="36"/>
      <c r="URC39" s="36"/>
      <c r="URD39" s="36"/>
      <c r="URG39" s="36"/>
      <c r="URH39" s="36"/>
      <c r="URK39" s="36"/>
      <c r="URL39" s="36"/>
      <c r="URO39" s="36"/>
      <c r="URP39" s="36"/>
      <c r="URS39" s="36"/>
      <c r="URT39" s="36"/>
      <c r="URW39" s="36"/>
      <c r="URX39" s="36"/>
      <c r="USA39" s="36"/>
      <c r="USB39" s="36"/>
      <c r="USE39" s="36"/>
      <c r="USF39" s="36"/>
      <c r="USI39" s="36"/>
      <c r="USJ39" s="36"/>
      <c r="USM39" s="36"/>
      <c r="USN39" s="36"/>
      <c r="USQ39" s="36"/>
      <c r="USR39" s="36"/>
      <c r="USU39" s="36"/>
      <c r="USV39" s="36"/>
      <c r="USY39" s="36"/>
      <c r="USZ39" s="36"/>
      <c r="UTC39" s="36"/>
      <c r="UTD39" s="36"/>
      <c r="UTG39" s="36"/>
      <c r="UTH39" s="36"/>
      <c r="UTK39" s="36"/>
      <c r="UTL39" s="36"/>
      <c r="UTO39" s="36"/>
      <c r="UTP39" s="36"/>
      <c r="UTS39" s="36"/>
      <c r="UTT39" s="36"/>
      <c r="UTW39" s="36"/>
      <c r="UTX39" s="36"/>
      <c r="UUA39" s="36"/>
      <c r="UUB39" s="36"/>
      <c r="UUE39" s="36"/>
      <c r="UUF39" s="36"/>
      <c r="UUI39" s="36"/>
      <c r="UUJ39" s="36"/>
      <c r="UUM39" s="36"/>
      <c r="UUN39" s="36"/>
      <c r="UUQ39" s="36"/>
      <c r="UUR39" s="36"/>
      <c r="UUU39" s="36"/>
      <c r="UUV39" s="36"/>
      <c r="UUY39" s="36"/>
      <c r="UUZ39" s="36"/>
      <c r="UVC39" s="36"/>
      <c r="UVD39" s="36"/>
      <c r="UVG39" s="36"/>
      <c r="UVH39" s="36"/>
      <c r="UVK39" s="36"/>
      <c r="UVL39" s="36"/>
      <c r="UVO39" s="36"/>
      <c r="UVP39" s="36"/>
      <c r="UVS39" s="36"/>
      <c r="UVT39" s="36"/>
      <c r="UVW39" s="36"/>
      <c r="UVX39" s="36"/>
      <c r="UWA39" s="36"/>
      <c r="UWB39" s="36"/>
      <c r="UWE39" s="36"/>
      <c r="UWF39" s="36"/>
      <c r="UWI39" s="36"/>
      <c r="UWJ39" s="36"/>
      <c r="UWM39" s="36"/>
      <c r="UWN39" s="36"/>
      <c r="UWQ39" s="36"/>
      <c r="UWR39" s="36"/>
      <c r="UWU39" s="36"/>
      <c r="UWV39" s="36"/>
      <c r="UWY39" s="36"/>
      <c r="UWZ39" s="36"/>
      <c r="UXC39" s="36"/>
      <c r="UXD39" s="36"/>
      <c r="UXG39" s="36"/>
      <c r="UXH39" s="36"/>
      <c r="UXK39" s="36"/>
      <c r="UXL39" s="36"/>
      <c r="UXO39" s="36"/>
      <c r="UXP39" s="36"/>
      <c r="UXS39" s="36"/>
      <c r="UXT39" s="36"/>
      <c r="UXW39" s="36"/>
      <c r="UXX39" s="36"/>
      <c r="UYA39" s="36"/>
      <c r="UYB39" s="36"/>
      <c r="UYE39" s="36"/>
      <c r="UYF39" s="36"/>
      <c r="UYI39" s="36"/>
      <c r="UYJ39" s="36"/>
      <c r="UYM39" s="36"/>
      <c r="UYN39" s="36"/>
      <c r="UYQ39" s="36"/>
      <c r="UYR39" s="36"/>
      <c r="UYU39" s="36"/>
      <c r="UYV39" s="36"/>
      <c r="UYY39" s="36"/>
      <c r="UYZ39" s="36"/>
      <c r="UZC39" s="36"/>
      <c r="UZD39" s="36"/>
      <c r="UZG39" s="36"/>
      <c r="UZH39" s="36"/>
      <c r="UZK39" s="36"/>
      <c r="UZL39" s="36"/>
      <c r="UZO39" s="36"/>
      <c r="UZP39" s="36"/>
      <c r="UZS39" s="36"/>
      <c r="UZT39" s="36"/>
      <c r="UZW39" s="36"/>
      <c r="UZX39" s="36"/>
      <c r="VAA39" s="36"/>
      <c r="VAB39" s="36"/>
      <c r="VAE39" s="36"/>
      <c r="VAF39" s="36"/>
      <c r="VAI39" s="36"/>
      <c r="VAJ39" s="36"/>
      <c r="VAM39" s="36"/>
      <c r="VAN39" s="36"/>
      <c r="VAQ39" s="36"/>
      <c r="VAR39" s="36"/>
      <c r="VAU39" s="36"/>
      <c r="VAV39" s="36"/>
      <c r="VAY39" s="36"/>
      <c r="VAZ39" s="36"/>
      <c r="VBC39" s="36"/>
      <c r="VBD39" s="36"/>
      <c r="VBG39" s="36"/>
      <c r="VBH39" s="36"/>
      <c r="VBK39" s="36"/>
      <c r="VBL39" s="36"/>
      <c r="VBO39" s="36"/>
      <c r="VBP39" s="36"/>
      <c r="VBS39" s="36"/>
      <c r="VBT39" s="36"/>
      <c r="VBW39" s="36"/>
      <c r="VBX39" s="36"/>
      <c r="VCA39" s="36"/>
      <c r="VCB39" s="36"/>
      <c r="VCE39" s="36"/>
      <c r="VCF39" s="36"/>
      <c r="VCI39" s="36"/>
      <c r="VCJ39" s="36"/>
      <c r="VCM39" s="36"/>
      <c r="VCN39" s="36"/>
      <c r="VCQ39" s="36"/>
      <c r="VCR39" s="36"/>
      <c r="VCU39" s="36"/>
      <c r="VCV39" s="36"/>
      <c r="VCY39" s="36"/>
      <c r="VCZ39" s="36"/>
      <c r="VDC39" s="36"/>
      <c r="VDD39" s="36"/>
      <c r="VDG39" s="36"/>
      <c r="VDH39" s="36"/>
      <c r="VDK39" s="36"/>
      <c r="VDL39" s="36"/>
      <c r="VDO39" s="36"/>
      <c r="VDP39" s="36"/>
      <c r="VDS39" s="36"/>
      <c r="VDT39" s="36"/>
      <c r="VDW39" s="36"/>
      <c r="VDX39" s="36"/>
      <c r="VEA39" s="36"/>
      <c r="VEB39" s="36"/>
      <c r="VEE39" s="36"/>
      <c r="VEF39" s="36"/>
      <c r="VEI39" s="36"/>
      <c r="VEJ39" s="36"/>
      <c r="VEM39" s="36"/>
      <c r="VEN39" s="36"/>
      <c r="VEQ39" s="36"/>
      <c r="VER39" s="36"/>
      <c r="VEU39" s="36"/>
      <c r="VEV39" s="36"/>
      <c r="VEY39" s="36"/>
      <c r="VEZ39" s="36"/>
      <c r="VFC39" s="36"/>
      <c r="VFD39" s="36"/>
      <c r="VFG39" s="36"/>
      <c r="VFH39" s="36"/>
      <c r="VFK39" s="36"/>
      <c r="VFL39" s="36"/>
      <c r="VFO39" s="36"/>
      <c r="VFP39" s="36"/>
      <c r="VFS39" s="36"/>
      <c r="VFT39" s="36"/>
      <c r="VFW39" s="36"/>
      <c r="VFX39" s="36"/>
      <c r="VGA39" s="36"/>
      <c r="VGB39" s="36"/>
      <c r="VGE39" s="36"/>
      <c r="VGF39" s="36"/>
      <c r="VGI39" s="36"/>
      <c r="VGJ39" s="36"/>
      <c r="VGM39" s="36"/>
      <c r="VGN39" s="36"/>
      <c r="VGQ39" s="36"/>
      <c r="VGR39" s="36"/>
      <c r="VGU39" s="36"/>
      <c r="VGV39" s="36"/>
      <c r="VGY39" s="36"/>
      <c r="VGZ39" s="36"/>
      <c r="VHC39" s="36"/>
      <c r="VHD39" s="36"/>
      <c r="VHG39" s="36"/>
      <c r="VHH39" s="36"/>
      <c r="VHK39" s="36"/>
      <c r="VHL39" s="36"/>
      <c r="VHO39" s="36"/>
      <c r="VHP39" s="36"/>
      <c r="VHS39" s="36"/>
      <c r="VHT39" s="36"/>
      <c r="VHW39" s="36"/>
      <c r="VHX39" s="36"/>
      <c r="VIA39" s="36"/>
      <c r="VIB39" s="36"/>
      <c r="VIE39" s="36"/>
      <c r="VIF39" s="36"/>
      <c r="VII39" s="36"/>
      <c r="VIJ39" s="36"/>
      <c r="VIM39" s="36"/>
      <c r="VIN39" s="36"/>
      <c r="VIQ39" s="36"/>
      <c r="VIR39" s="36"/>
      <c r="VIU39" s="36"/>
      <c r="VIV39" s="36"/>
      <c r="VIY39" s="36"/>
      <c r="VIZ39" s="36"/>
      <c r="VJC39" s="36"/>
      <c r="VJD39" s="36"/>
      <c r="VJG39" s="36"/>
      <c r="VJH39" s="36"/>
      <c r="VJK39" s="36"/>
      <c r="VJL39" s="36"/>
      <c r="VJO39" s="36"/>
      <c r="VJP39" s="36"/>
      <c r="VJS39" s="36"/>
      <c r="VJT39" s="36"/>
      <c r="VJW39" s="36"/>
      <c r="VJX39" s="36"/>
      <c r="VKA39" s="36"/>
      <c r="VKB39" s="36"/>
      <c r="VKE39" s="36"/>
      <c r="VKF39" s="36"/>
      <c r="VKI39" s="36"/>
      <c r="VKJ39" s="36"/>
      <c r="VKM39" s="36"/>
      <c r="VKN39" s="36"/>
      <c r="VKQ39" s="36"/>
      <c r="VKR39" s="36"/>
      <c r="VKU39" s="36"/>
      <c r="VKV39" s="36"/>
      <c r="VKY39" s="36"/>
      <c r="VKZ39" s="36"/>
      <c r="VLC39" s="36"/>
      <c r="VLD39" s="36"/>
      <c r="VLG39" s="36"/>
      <c r="VLH39" s="36"/>
      <c r="VLK39" s="36"/>
      <c r="VLL39" s="36"/>
      <c r="VLO39" s="36"/>
      <c r="VLP39" s="36"/>
      <c r="VLS39" s="36"/>
      <c r="VLT39" s="36"/>
      <c r="VLW39" s="36"/>
      <c r="VLX39" s="36"/>
      <c r="VMA39" s="36"/>
      <c r="VMB39" s="36"/>
      <c r="VME39" s="36"/>
      <c r="VMF39" s="36"/>
      <c r="VMI39" s="36"/>
      <c r="VMJ39" s="36"/>
      <c r="VMM39" s="36"/>
      <c r="VMN39" s="36"/>
      <c r="VMQ39" s="36"/>
      <c r="VMR39" s="36"/>
      <c r="VMU39" s="36"/>
      <c r="VMV39" s="36"/>
      <c r="VMY39" s="36"/>
      <c r="VMZ39" s="36"/>
      <c r="VNC39" s="36"/>
      <c r="VND39" s="36"/>
      <c r="VNG39" s="36"/>
      <c r="VNH39" s="36"/>
      <c r="VNK39" s="36"/>
      <c r="VNL39" s="36"/>
      <c r="VNO39" s="36"/>
      <c r="VNP39" s="36"/>
      <c r="VNS39" s="36"/>
      <c r="VNT39" s="36"/>
      <c r="VNW39" s="36"/>
      <c r="VNX39" s="36"/>
      <c r="VOA39" s="36"/>
      <c r="VOB39" s="36"/>
      <c r="VOE39" s="36"/>
      <c r="VOF39" s="36"/>
      <c r="VOI39" s="36"/>
      <c r="VOJ39" s="36"/>
      <c r="VOM39" s="36"/>
      <c r="VON39" s="36"/>
      <c r="VOQ39" s="36"/>
      <c r="VOR39" s="36"/>
      <c r="VOU39" s="36"/>
      <c r="VOV39" s="36"/>
      <c r="VOY39" s="36"/>
      <c r="VOZ39" s="36"/>
      <c r="VPC39" s="36"/>
      <c r="VPD39" s="36"/>
      <c r="VPG39" s="36"/>
      <c r="VPH39" s="36"/>
      <c r="VPK39" s="36"/>
      <c r="VPL39" s="36"/>
      <c r="VPO39" s="36"/>
      <c r="VPP39" s="36"/>
      <c r="VPS39" s="36"/>
      <c r="VPT39" s="36"/>
      <c r="VPW39" s="36"/>
      <c r="VPX39" s="36"/>
      <c r="VQA39" s="36"/>
      <c r="VQB39" s="36"/>
      <c r="VQE39" s="36"/>
      <c r="VQF39" s="36"/>
      <c r="VQI39" s="36"/>
      <c r="VQJ39" s="36"/>
      <c r="VQM39" s="36"/>
      <c r="VQN39" s="36"/>
      <c r="VQQ39" s="36"/>
      <c r="VQR39" s="36"/>
      <c r="VQU39" s="36"/>
      <c r="VQV39" s="36"/>
      <c r="VQY39" s="36"/>
      <c r="VQZ39" s="36"/>
      <c r="VRC39" s="36"/>
      <c r="VRD39" s="36"/>
      <c r="VRG39" s="36"/>
      <c r="VRH39" s="36"/>
      <c r="VRK39" s="36"/>
      <c r="VRL39" s="36"/>
      <c r="VRO39" s="36"/>
      <c r="VRP39" s="36"/>
      <c r="VRS39" s="36"/>
      <c r="VRT39" s="36"/>
      <c r="VRW39" s="36"/>
      <c r="VRX39" s="36"/>
      <c r="VSA39" s="36"/>
      <c r="VSB39" s="36"/>
      <c r="VSE39" s="36"/>
      <c r="VSF39" s="36"/>
      <c r="VSI39" s="36"/>
      <c r="VSJ39" s="36"/>
      <c r="VSM39" s="36"/>
      <c r="VSN39" s="36"/>
      <c r="VSQ39" s="36"/>
      <c r="VSR39" s="36"/>
      <c r="VSU39" s="36"/>
      <c r="VSV39" s="36"/>
      <c r="VSY39" s="36"/>
      <c r="VSZ39" s="36"/>
      <c r="VTC39" s="36"/>
      <c r="VTD39" s="36"/>
      <c r="VTG39" s="36"/>
      <c r="VTH39" s="36"/>
      <c r="VTK39" s="36"/>
      <c r="VTL39" s="36"/>
      <c r="VTO39" s="36"/>
      <c r="VTP39" s="36"/>
      <c r="VTS39" s="36"/>
      <c r="VTT39" s="36"/>
      <c r="VTW39" s="36"/>
      <c r="VTX39" s="36"/>
      <c r="VUA39" s="36"/>
      <c r="VUB39" s="36"/>
      <c r="VUE39" s="36"/>
      <c r="VUF39" s="36"/>
      <c r="VUI39" s="36"/>
      <c r="VUJ39" s="36"/>
      <c r="VUM39" s="36"/>
      <c r="VUN39" s="36"/>
      <c r="VUQ39" s="36"/>
      <c r="VUR39" s="36"/>
      <c r="VUU39" s="36"/>
      <c r="VUV39" s="36"/>
      <c r="VUY39" s="36"/>
      <c r="VUZ39" s="36"/>
      <c r="VVC39" s="36"/>
      <c r="VVD39" s="36"/>
      <c r="VVG39" s="36"/>
      <c r="VVH39" s="36"/>
      <c r="VVK39" s="36"/>
      <c r="VVL39" s="36"/>
      <c r="VVO39" s="36"/>
      <c r="VVP39" s="36"/>
      <c r="VVS39" s="36"/>
      <c r="VVT39" s="36"/>
      <c r="VVW39" s="36"/>
      <c r="VVX39" s="36"/>
      <c r="VWA39" s="36"/>
      <c r="VWB39" s="36"/>
      <c r="VWE39" s="36"/>
      <c r="VWF39" s="36"/>
      <c r="VWI39" s="36"/>
      <c r="VWJ39" s="36"/>
      <c r="VWM39" s="36"/>
      <c r="VWN39" s="36"/>
      <c r="VWQ39" s="36"/>
      <c r="VWR39" s="36"/>
      <c r="VWU39" s="36"/>
      <c r="VWV39" s="36"/>
      <c r="VWY39" s="36"/>
      <c r="VWZ39" s="36"/>
      <c r="VXC39" s="36"/>
      <c r="VXD39" s="36"/>
      <c r="VXG39" s="36"/>
      <c r="VXH39" s="36"/>
      <c r="VXK39" s="36"/>
      <c r="VXL39" s="36"/>
      <c r="VXO39" s="36"/>
      <c r="VXP39" s="36"/>
      <c r="VXS39" s="36"/>
      <c r="VXT39" s="36"/>
      <c r="VXW39" s="36"/>
      <c r="VXX39" s="36"/>
      <c r="VYA39" s="36"/>
      <c r="VYB39" s="36"/>
      <c r="VYE39" s="36"/>
      <c r="VYF39" s="36"/>
      <c r="VYI39" s="36"/>
      <c r="VYJ39" s="36"/>
      <c r="VYM39" s="36"/>
      <c r="VYN39" s="36"/>
      <c r="VYQ39" s="36"/>
      <c r="VYR39" s="36"/>
      <c r="VYU39" s="36"/>
      <c r="VYV39" s="36"/>
      <c r="VYY39" s="36"/>
      <c r="VYZ39" s="36"/>
      <c r="VZC39" s="36"/>
      <c r="VZD39" s="36"/>
      <c r="VZG39" s="36"/>
      <c r="VZH39" s="36"/>
      <c r="VZK39" s="36"/>
      <c r="VZL39" s="36"/>
      <c r="VZO39" s="36"/>
      <c r="VZP39" s="36"/>
      <c r="VZS39" s="36"/>
      <c r="VZT39" s="36"/>
      <c r="VZW39" s="36"/>
      <c r="VZX39" s="36"/>
      <c r="WAA39" s="36"/>
      <c r="WAB39" s="36"/>
      <c r="WAE39" s="36"/>
      <c r="WAF39" s="36"/>
      <c r="WAI39" s="36"/>
      <c r="WAJ39" s="36"/>
      <c r="WAM39" s="36"/>
      <c r="WAN39" s="36"/>
      <c r="WAQ39" s="36"/>
      <c r="WAR39" s="36"/>
      <c r="WAU39" s="36"/>
      <c r="WAV39" s="36"/>
      <c r="WAY39" s="36"/>
      <c r="WAZ39" s="36"/>
      <c r="WBC39" s="36"/>
      <c r="WBD39" s="36"/>
      <c r="WBG39" s="36"/>
      <c r="WBH39" s="36"/>
      <c r="WBK39" s="36"/>
      <c r="WBL39" s="36"/>
      <c r="WBO39" s="36"/>
      <c r="WBP39" s="36"/>
      <c r="WBS39" s="36"/>
      <c r="WBT39" s="36"/>
      <c r="WBW39" s="36"/>
      <c r="WBX39" s="36"/>
      <c r="WCA39" s="36"/>
      <c r="WCB39" s="36"/>
      <c r="WCE39" s="36"/>
      <c r="WCF39" s="36"/>
      <c r="WCI39" s="36"/>
      <c r="WCJ39" s="36"/>
      <c r="WCM39" s="36"/>
      <c r="WCN39" s="36"/>
      <c r="WCQ39" s="36"/>
      <c r="WCR39" s="36"/>
      <c r="WCU39" s="36"/>
      <c r="WCV39" s="36"/>
      <c r="WCY39" s="36"/>
      <c r="WCZ39" s="36"/>
      <c r="WDC39" s="36"/>
      <c r="WDD39" s="36"/>
      <c r="WDG39" s="36"/>
      <c r="WDH39" s="36"/>
      <c r="WDK39" s="36"/>
      <c r="WDL39" s="36"/>
      <c r="WDO39" s="36"/>
      <c r="WDP39" s="36"/>
      <c r="WDS39" s="36"/>
      <c r="WDT39" s="36"/>
      <c r="WDW39" s="36"/>
      <c r="WDX39" s="36"/>
      <c r="WEA39" s="36"/>
      <c r="WEB39" s="36"/>
      <c r="WEE39" s="36"/>
      <c r="WEF39" s="36"/>
      <c r="WEI39" s="36"/>
      <c r="WEJ39" s="36"/>
      <c r="WEM39" s="36"/>
      <c r="WEN39" s="36"/>
      <c r="WEQ39" s="36"/>
      <c r="WER39" s="36"/>
      <c r="WEU39" s="36"/>
      <c r="WEV39" s="36"/>
      <c r="WEY39" s="36"/>
      <c r="WEZ39" s="36"/>
      <c r="WFC39" s="36"/>
      <c r="WFD39" s="36"/>
      <c r="WFG39" s="36"/>
      <c r="WFH39" s="36"/>
      <c r="WFK39" s="36"/>
      <c r="WFL39" s="36"/>
      <c r="WFO39" s="36"/>
      <c r="WFP39" s="36"/>
      <c r="WFS39" s="36"/>
      <c r="WFT39" s="36"/>
      <c r="WFW39" s="36"/>
      <c r="WFX39" s="36"/>
      <c r="WGA39" s="36"/>
      <c r="WGB39" s="36"/>
      <c r="WGE39" s="36"/>
      <c r="WGF39" s="36"/>
      <c r="WGI39" s="36"/>
      <c r="WGJ39" s="36"/>
      <c r="WGM39" s="36"/>
      <c r="WGN39" s="36"/>
      <c r="WGQ39" s="36"/>
      <c r="WGR39" s="36"/>
      <c r="WGU39" s="36"/>
      <c r="WGV39" s="36"/>
      <c r="WGY39" s="36"/>
      <c r="WGZ39" s="36"/>
      <c r="WHC39" s="36"/>
      <c r="WHD39" s="36"/>
      <c r="WHG39" s="36"/>
      <c r="WHH39" s="36"/>
      <c r="WHK39" s="36"/>
      <c r="WHL39" s="36"/>
      <c r="WHO39" s="36"/>
      <c r="WHP39" s="36"/>
      <c r="WHS39" s="36"/>
      <c r="WHT39" s="36"/>
      <c r="WHW39" s="36"/>
      <c r="WHX39" s="36"/>
      <c r="WIA39" s="36"/>
      <c r="WIB39" s="36"/>
      <c r="WIE39" s="36"/>
      <c r="WIF39" s="36"/>
      <c r="WII39" s="36"/>
      <c r="WIJ39" s="36"/>
      <c r="WIM39" s="36"/>
      <c r="WIN39" s="36"/>
      <c r="WIQ39" s="36"/>
      <c r="WIR39" s="36"/>
      <c r="WIU39" s="36"/>
      <c r="WIV39" s="36"/>
      <c r="WIY39" s="36"/>
      <c r="WIZ39" s="36"/>
      <c r="WJC39" s="36"/>
      <c r="WJD39" s="36"/>
      <c r="WJG39" s="36"/>
      <c r="WJH39" s="36"/>
      <c r="WJK39" s="36"/>
      <c r="WJL39" s="36"/>
      <c r="WJO39" s="36"/>
      <c r="WJP39" s="36"/>
      <c r="WJS39" s="36"/>
      <c r="WJT39" s="36"/>
      <c r="WJW39" s="36"/>
      <c r="WJX39" s="36"/>
      <c r="WKA39" s="36"/>
      <c r="WKB39" s="36"/>
      <c r="WKE39" s="36"/>
      <c r="WKF39" s="36"/>
      <c r="WKI39" s="36"/>
      <c r="WKJ39" s="36"/>
      <c r="WKM39" s="36"/>
      <c r="WKN39" s="36"/>
      <c r="WKQ39" s="36"/>
      <c r="WKR39" s="36"/>
      <c r="WKU39" s="36"/>
      <c r="WKV39" s="36"/>
      <c r="WKY39" s="36"/>
      <c r="WKZ39" s="36"/>
      <c r="WLC39" s="36"/>
      <c r="WLD39" s="36"/>
      <c r="WLG39" s="36"/>
      <c r="WLH39" s="36"/>
      <c r="WLK39" s="36"/>
      <c r="WLL39" s="36"/>
      <c r="WLO39" s="36"/>
      <c r="WLP39" s="36"/>
      <c r="WLS39" s="36"/>
      <c r="WLT39" s="36"/>
      <c r="WLW39" s="36"/>
      <c r="WLX39" s="36"/>
      <c r="WMA39" s="36"/>
      <c r="WMB39" s="36"/>
      <c r="WME39" s="36"/>
      <c r="WMF39" s="36"/>
      <c r="WMI39" s="36"/>
      <c r="WMJ39" s="36"/>
      <c r="WMM39" s="36"/>
      <c r="WMN39" s="36"/>
      <c r="WMQ39" s="36"/>
      <c r="WMR39" s="36"/>
      <c r="WMU39" s="36"/>
      <c r="WMV39" s="36"/>
      <c r="WMY39" s="36"/>
      <c r="WMZ39" s="36"/>
      <c r="WNC39" s="36"/>
      <c r="WND39" s="36"/>
      <c r="WNG39" s="36"/>
      <c r="WNH39" s="36"/>
      <c r="WNK39" s="36"/>
      <c r="WNL39" s="36"/>
      <c r="WNO39" s="36"/>
      <c r="WNP39" s="36"/>
      <c r="WNS39" s="36"/>
      <c r="WNT39" s="36"/>
      <c r="WNW39" s="36"/>
      <c r="WNX39" s="36"/>
      <c r="WOA39" s="36"/>
      <c r="WOB39" s="36"/>
      <c r="WOE39" s="36"/>
      <c r="WOF39" s="36"/>
      <c r="WOI39" s="36"/>
      <c r="WOJ39" s="36"/>
      <c r="WOM39" s="36"/>
      <c r="WON39" s="36"/>
      <c r="WOQ39" s="36"/>
      <c r="WOR39" s="36"/>
      <c r="WOU39" s="36"/>
      <c r="WOV39" s="36"/>
      <c r="WOY39" s="36"/>
      <c r="WOZ39" s="36"/>
      <c r="WPC39" s="36"/>
      <c r="WPD39" s="36"/>
      <c r="WPG39" s="36"/>
      <c r="WPH39" s="36"/>
      <c r="WPK39" s="36"/>
      <c r="WPL39" s="36"/>
      <c r="WPO39" s="36"/>
      <c r="WPP39" s="36"/>
      <c r="WPS39" s="36"/>
      <c r="WPT39" s="36"/>
      <c r="WPW39" s="36"/>
      <c r="WPX39" s="36"/>
      <c r="WQA39" s="36"/>
      <c r="WQB39" s="36"/>
      <c r="WQE39" s="36"/>
      <c r="WQF39" s="36"/>
      <c r="WQI39" s="36"/>
      <c r="WQJ39" s="36"/>
      <c r="WQM39" s="36"/>
      <c r="WQN39" s="36"/>
      <c r="WQQ39" s="36"/>
      <c r="WQR39" s="36"/>
      <c r="WQU39" s="36"/>
      <c r="WQV39" s="36"/>
      <c r="WQY39" s="36"/>
      <c r="WQZ39" s="36"/>
      <c r="WRC39" s="36"/>
      <c r="WRD39" s="36"/>
      <c r="WRG39" s="36"/>
      <c r="WRH39" s="36"/>
      <c r="WRK39" s="36"/>
      <c r="WRL39" s="36"/>
      <c r="WRO39" s="36"/>
      <c r="WRP39" s="36"/>
      <c r="WRS39" s="36"/>
      <c r="WRT39" s="36"/>
      <c r="WRW39" s="36"/>
      <c r="WRX39" s="36"/>
      <c r="WSA39" s="36"/>
      <c r="WSB39" s="36"/>
      <c r="WSE39" s="36"/>
      <c r="WSF39" s="36"/>
      <c r="WSI39" s="36"/>
      <c r="WSJ39" s="36"/>
      <c r="WSM39" s="36"/>
      <c r="WSN39" s="36"/>
      <c r="WSQ39" s="36"/>
      <c r="WSR39" s="36"/>
      <c r="WSU39" s="36"/>
      <c r="WSV39" s="36"/>
      <c r="WSY39" s="36"/>
      <c r="WSZ39" s="36"/>
      <c r="WTC39" s="36"/>
      <c r="WTD39" s="36"/>
      <c r="WTG39" s="36"/>
      <c r="WTH39" s="36"/>
      <c r="WTK39" s="36"/>
      <c r="WTL39" s="36"/>
      <c r="WTO39" s="36"/>
      <c r="WTP39" s="36"/>
      <c r="WTS39" s="36"/>
      <c r="WTT39" s="36"/>
      <c r="WTW39" s="36"/>
      <c r="WTX39" s="36"/>
      <c r="WUA39" s="36"/>
      <c r="WUB39" s="36"/>
      <c r="WUE39" s="36"/>
      <c r="WUF39" s="36"/>
      <c r="WUI39" s="36"/>
      <c r="WUJ39" s="36"/>
      <c r="WUM39" s="36"/>
      <c r="WUN39" s="36"/>
      <c r="WUQ39" s="36"/>
      <c r="WUR39" s="36"/>
      <c r="WUU39" s="36"/>
      <c r="WUV39" s="36"/>
      <c r="WUY39" s="36"/>
      <c r="WUZ39" s="36"/>
      <c r="WVC39" s="36"/>
      <c r="WVD39" s="36"/>
      <c r="WVG39" s="36"/>
      <c r="WVH39" s="36"/>
      <c r="WVK39" s="36"/>
      <c r="WVL39" s="36"/>
      <c r="WVO39" s="36"/>
      <c r="WVP39" s="36"/>
      <c r="WVS39" s="36"/>
      <c r="WVT39" s="36"/>
      <c r="WVW39" s="36"/>
      <c r="WVX39" s="36"/>
      <c r="WWA39" s="36"/>
      <c r="WWB39" s="36"/>
      <c r="WWE39" s="36"/>
      <c r="WWF39" s="36"/>
      <c r="WWI39" s="36"/>
      <c r="WWJ39" s="36"/>
      <c r="WWM39" s="36"/>
      <c r="WWN39" s="36"/>
      <c r="WWQ39" s="36"/>
      <c r="WWR39" s="36"/>
      <c r="WWU39" s="36"/>
      <c r="WWV39" s="36"/>
      <c r="WWY39" s="36"/>
      <c r="WWZ39" s="36"/>
      <c r="WXC39" s="36"/>
      <c r="WXD39" s="36"/>
      <c r="WXG39" s="36"/>
      <c r="WXH39" s="36"/>
      <c r="WXK39" s="36"/>
      <c r="WXL39" s="36"/>
      <c r="WXO39" s="36"/>
      <c r="WXP39" s="36"/>
      <c r="WXS39" s="36"/>
      <c r="WXT39" s="36"/>
      <c r="WXW39" s="36"/>
      <c r="WXX39" s="36"/>
      <c r="WYA39" s="36"/>
      <c r="WYB39" s="36"/>
      <c r="WYE39" s="36"/>
      <c r="WYF39" s="36"/>
      <c r="WYI39" s="36"/>
      <c r="WYJ39" s="36"/>
      <c r="WYM39" s="36"/>
      <c r="WYN39" s="36"/>
      <c r="WYQ39" s="36"/>
      <c r="WYR39" s="36"/>
      <c r="WYU39" s="36"/>
      <c r="WYV39" s="36"/>
      <c r="WYY39" s="36"/>
      <c r="WYZ39" s="36"/>
      <c r="WZC39" s="36"/>
      <c r="WZD39" s="36"/>
      <c r="WZG39" s="36"/>
      <c r="WZH39" s="36"/>
      <c r="WZK39" s="36"/>
      <c r="WZL39" s="36"/>
      <c r="WZO39" s="36"/>
      <c r="WZP39" s="36"/>
      <c r="WZS39" s="36"/>
      <c r="WZT39" s="36"/>
      <c r="WZW39" s="36"/>
      <c r="WZX39" s="36"/>
      <c r="XAA39" s="36"/>
      <c r="XAB39" s="36"/>
      <c r="XAE39" s="36"/>
      <c r="XAF39" s="36"/>
      <c r="XAI39" s="36"/>
      <c r="XAJ39" s="36"/>
      <c r="XAM39" s="36"/>
      <c r="XAN39" s="36"/>
      <c r="XAQ39" s="36"/>
      <c r="XAR39" s="36"/>
      <c r="XAU39" s="36"/>
      <c r="XAV39" s="36"/>
      <c r="XAY39" s="36"/>
      <c r="XAZ39" s="36"/>
      <c r="XBC39" s="36"/>
      <c r="XBD39" s="36"/>
      <c r="XBG39" s="36"/>
      <c r="XBH39" s="36"/>
      <c r="XBK39" s="36"/>
      <c r="XBL39" s="36"/>
      <c r="XBO39" s="36"/>
      <c r="XBP39" s="36"/>
      <c r="XBS39" s="36"/>
      <c r="XBT39" s="36"/>
      <c r="XBW39" s="36"/>
      <c r="XBX39" s="36"/>
      <c r="XCA39" s="36"/>
      <c r="XCB39" s="36"/>
      <c r="XCE39" s="36"/>
      <c r="XCF39" s="36"/>
      <c r="XCI39" s="36"/>
      <c r="XCJ39" s="36"/>
      <c r="XCM39" s="36"/>
      <c r="XCN39" s="36"/>
      <c r="XCQ39" s="36"/>
      <c r="XCR39" s="36"/>
      <c r="XCU39" s="36"/>
      <c r="XCV39" s="36"/>
      <c r="XCY39" s="36"/>
      <c r="XCZ39" s="36"/>
      <c r="XDC39" s="36"/>
      <c r="XDD39" s="36"/>
    </row>
    <row r="40" spans="1:1024 1027:2048 2051:3072 3075:4096 4099:5120 5123:6144 6147:7168 7171:8192 8195:9216 9219:10240 10243:11264 11267:12288 12291:13312 13315:14336 14339:15360 15363:16332" x14ac:dyDescent="0.3">
      <c r="B40" s="10" t="s">
        <v>159</v>
      </c>
      <c r="C40" s="34">
        <v>19628</v>
      </c>
      <c r="D40" s="34">
        <v>2338</v>
      </c>
      <c r="E40" s="12">
        <v>21966</v>
      </c>
      <c r="F40" s="34">
        <v>238724</v>
      </c>
      <c r="G40" s="34">
        <v>-216758</v>
      </c>
      <c r="H40" s="36"/>
      <c r="I40" s="34"/>
      <c r="K40" s="34"/>
      <c r="L40" s="34"/>
      <c r="M40" s="5"/>
      <c r="N40" s="12"/>
      <c r="O40" s="35"/>
      <c r="P40" s="36"/>
      <c r="S40" s="36"/>
      <c r="T40" s="36"/>
      <c r="W40" s="36"/>
      <c r="X40" s="36"/>
      <c r="AA40" s="36"/>
      <c r="AB40" s="36"/>
      <c r="AE40" s="36"/>
      <c r="AF40" s="36"/>
      <c r="AI40" s="36"/>
      <c r="AJ40" s="36"/>
      <c r="AM40" s="36"/>
      <c r="AN40" s="36"/>
      <c r="AQ40" s="36"/>
      <c r="AR40" s="36"/>
      <c r="AU40" s="36"/>
      <c r="AV40" s="36"/>
      <c r="AY40" s="36"/>
      <c r="AZ40" s="36"/>
      <c r="BC40" s="36"/>
      <c r="BD40" s="36"/>
      <c r="BG40" s="36"/>
      <c r="BH40" s="36"/>
      <c r="BK40" s="36"/>
      <c r="BL40" s="36"/>
      <c r="BO40" s="36"/>
      <c r="BP40" s="36"/>
      <c r="BS40" s="36"/>
      <c r="BT40" s="36"/>
      <c r="BW40" s="36"/>
      <c r="BX40" s="36"/>
      <c r="CA40" s="36"/>
      <c r="CB40" s="36"/>
      <c r="CE40" s="36"/>
      <c r="CF40" s="36"/>
      <c r="CI40" s="36"/>
      <c r="CJ40" s="36"/>
      <c r="CM40" s="36"/>
      <c r="CN40" s="36"/>
      <c r="CQ40" s="36"/>
      <c r="CR40" s="36"/>
      <c r="CU40" s="36"/>
      <c r="CV40" s="36"/>
      <c r="CY40" s="36"/>
      <c r="CZ40" s="36"/>
      <c r="DC40" s="36"/>
      <c r="DD40" s="36"/>
      <c r="DG40" s="36"/>
      <c r="DH40" s="36"/>
      <c r="DK40" s="36"/>
      <c r="DL40" s="36"/>
      <c r="DO40" s="36"/>
      <c r="DP40" s="36"/>
      <c r="DS40" s="36"/>
      <c r="DT40" s="36"/>
      <c r="DW40" s="36"/>
      <c r="DX40" s="36"/>
      <c r="EA40" s="36"/>
      <c r="EB40" s="36"/>
      <c r="EE40" s="36"/>
      <c r="EF40" s="36"/>
      <c r="EI40" s="36"/>
      <c r="EJ40" s="36"/>
      <c r="EM40" s="36"/>
      <c r="EN40" s="36"/>
      <c r="EQ40" s="36"/>
      <c r="ER40" s="36"/>
      <c r="EU40" s="36"/>
      <c r="EV40" s="36"/>
      <c r="EY40" s="36"/>
      <c r="EZ40" s="36"/>
      <c r="FC40" s="36"/>
      <c r="FD40" s="36"/>
      <c r="FG40" s="36"/>
      <c r="FH40" s="36"/>
      <c r="FK40" s="36"/>
      <c r="FL40" s="36"/>
      <c r="FO40" s="36"/>
      <c r="FP40" s="36"/>
      <c r="FS40" s="36"/>
      <c r="FT40" s="36"/>
      <c r="FW40" s="36"/>
      <c r="FX40" s="36"/>
      <c r="GA40" s="36"/>
      <c r="GB40" s="36"/>
      <c r="GE40" s="36"/>
      <c r="GF40" s="36"/>
      <c r="GI40" s="36"/>
      <c r="GJ40" s="36"/>
      <c r="GM40" s="36"/>
      <c r="GN40" s="36"/>
      <c r="GQ40" s="36"/>
      <c r="GR40" s="36"/>
      <c r="GU40" s="36"/>
      <c r="GV40" s="36"/>
      <c r="GY40" s="36"/>
      <c r="GZ40" s="36"/>
      <c r="HC40" s="36"/>
      <c r="HD40" s="36"/>
      <c r="HG40" s="36"/>
      <c r="HH40" s="36"/>
      <c r="HK40" s="36"/>
      <c r="HL40" s="36"/>
      <c r="HO40" s="36"/>
      <c r="HP40" s="36"/>
      <c r="HS40" s="36"/>
      <c r="HT40" s="36"/>
      <c r="HW40" s="36"/>
      <c r="HX40" s="36"/>
      <c r="IA40" s="36"/>
      <c r="IB40" s="36"/>
      <c r="IE40" s="36"/>
      <c r="IF40" s="36"/>
      <c r="II40" s="36"/>
      <c r="IJ40" s="36"/>
      <c r="IM40" s="36"/>
      <c r="IN40" s="36"/>
      <c r="IQ40" s="36"/>
      <c r="IR40" s="36"/>
      <c r="IU40" s="36"/>
      <c r="IV40" s="36"/>
      <c r="IY40" s="36"/>
      <c r="IZ40" s="36"/>
      <c r="JC40" s="36"/>
      <c r="JD40" s="36"/>
      <c r="JG40" s="36"/>
      <c r="JH40" s="36"/>
      <c r="JK40" s="36"/>
      <c r="JL40" s="36"/>
      <c r="JO40" s="36"/>
      <c r="JP40" s="36"/>
      <c r="JS40" s="36"/>
      <c r="JT40" s="36"/>
      <c r="JW40" s="36"/>
      <c r="JX40" s="36"/>
      <c r="KA40" s="36"/>
      <c r="KB40" s="36"/>
      <c r="KE40" s="36"/>
      <c r="KF40" s="36"/>
      <c r="KI40" s="36"/>
      <c r="KJ40" s="36"/>
      <c r="KM40" s="36"/>
      <c r="KN40" s="36"/>
      <c r="KQ40" s="36"/>
      <c r="KR40" s="36"/>
      <c r="KU40" s="36"/>
      <c r="KV40" s="36"/>
      <c r="KY40" s="36"/>
      <c r="KZ40" s="36"/>
      <c r="LC40" s="36"/>
      <c r="LD40" s="36"/>
      <c r="LG40" s="36"/>
      <c r="LH40" s="36"/>
      <c r="LK40" s="36"/>
      <c r="LL40" s="36"/>
      <c r="LO40" s="36"/>
      <c r="LP40" s="36"/>
      <c r="LS40" s="36"/>
      <c r="LT40" s="36"/>
      <c r="LW40" s="36"/>
      <c r="LX40" s="36"/>
      <c r="MA40" s="36"/>
      <c r="MB40" s="36"/>
      <c r="ME40" s="36"/>
      <c r="MF40" s="36"/>
      <c r="MI40" s="36"/>
      <c r="MJ40" s="36"/>
      <c r="MM40" s="36"/>
      <c r="MN40" s="36"/>
      <c r="MQ40" s="36"/>
      <c r="MR40" s="36"/>
      <c r="MU40" s="36"/>
      <c r="MV40" s="36"/>
      <c r="MY40" s="36"/>
      <c r="MZ40" s="36"/>
      <c r="NC40" s="36"/>
      <c r="ND40" s="36"/>
      <c r="NG40" s="36"/>
      <c r="NH40" s="36"/>
      <c r="NK40" s="36"/>
      <c r="NL40" s="36"/>
      <c r="NO40" s="36"/>
      <c r="NP40" s="36"/>
      <c r="NS40" s="36"/>
      <c r="NT40" s="36"/>
      <c r="NW40" s="36"/>
      <c r="NX40" s="36"/>
      <c r="OA40" s="36"/>
      <c r="OB40" s="36"/>
      <c r="OE40" s="36"/>
      <c r="OF40" s="36"/>
      <c r="OI40" s="36"/>
      <c r="OJ40" s="36"/>
      <c r="OM40" s="36"/>
      <c r="ON40" s="36"/>
      <c r="OQ40" s="36"/>
      <c r="OR40" s="36"/>
      <c r="OU40" s="36"/>
      <c r="OV40" s="36"/>
      <c r="OY40" s="36"/>
      <c r="OZ40" s="36"/>
      <c r="PC40" s="36"/>
      <c r="PD40" s="36"/>
      <c r="PG40" s="36"/>
      <c r="PH40" s="36"/>
      <c r="PK40" s="36"/>
      <c r="PL40" s="36"/>
      <c r="PO40" s="36"/>
      <c r="PP40" s="36"/>
      <c r="PS40" s="36"/>
      <c r="PT40" s="36"/>
      <c r="PW40" s="36"/>
      <c r="PX40" s="36"/>
      <c r="QA40" s="36"/>
      <c r="QB40" s="36"/>
      <c r="QE40" s="36"/>
      <c r="QF40" s="36"/>
      <c r="QI40" s="36"/>
      <c r="QJ40" s="36"/>
      <c r="QM40" s="36"/>
      <c r="QN40" s="36"/>
      <c r="QQ40" s="36"/>
      <c r="QR40" s="36"/>
      <c r="QU40" s="36"/>
      <c r="QV40" s="36"/>
      <c r="QY40" s="36"/>
      <c r="QZ40" s="36"/>
      <c r="RC40" s="36"/>
      <c r="RD40" s="36"/>
      <c r="RG40" s="36"/>
      <c r="RH40" s="36"/>
      <c r="RK40" s="36"/>
      <c r="RL40" s="36"/>
      <c r="RO40" s="36"/>
      <c r="RP40" s="36"/>
      <c r="RS40" s="36"/>
      <c r="RT40" s="36"/>
      <c r="RW40" s="36"/>
      <c r="RX40" s="36"/>
      <c r="SA40" s="36"/>
      <c r="SB40" s="36"/>
      <c r="SE40" s="36"/>
      <c r="SF40" s="36"/>
      <c r="SI40" s="36"/>
      <c r="SJ40" s="36"/>
      <c r="SM40" s="36"/>
      <c r="SN40" s="36"/>
      <c r="SQ40" s="36"/>
      <c r="SR40" s="36"/>
      <c r="SU40" s="36"/>
      <c r="SV40" s="36"/>
      <c r="SY40" s="36"/>
      <c r="SZ40" s="36"/>
      <c r="TC40" s="36"/>
      <c r="TD40" s="36"/>
      <c r="TG40" s="36"/>
      <c r="TH40" s="36"/>
      <c r="TK40" s="36"/>
      <c r="TL40" s="36"/>
      <c r="TO40" s="36"/>
      <c r="TP40" s="36"/>
      <c r="TS40" s="36"/>
      <c r="TT40" s="36"/>
      <c r="TW40" s="36"/>
      <c r="TX40" s="36"/>
      <c r="UA40" s="36"/>
      <c r="UB40" s="36"/>
      <c r="UE40" s="36"/>
      <c r="UF40" s="36"/>
      <c r="UI40" s="36"/>
      <c r="UJ40" s="36"/>
      <c r="UM40" s="36"/>
      <c r="UN40" s="36"/>
      <c r="UQ40" s="36"/>
      <c r="UR40" s="36"/>
      <c r="UU40" s="36"/>
      <c r="UV40" s="36"/>
      <c r="UY40" s="36"/>
      <c r="UZ40" s="36"/>
      <c r="VC40" s="36"/>
      <c r="VD40" s="36"/>
      <c r="VG40" s="36"/>
      <c r="VH40" s="36"/>
      <c r="VK40" s="36"/>
      <c r="VL40" s="36"/>
      <c r="VO40" s="36"/>
      <c r="VP40" s="36"/>
      <c r="VS40" s="36"/>
      <c r="VT40" s="36"/>
      <c r="VW40" s="36"/>
      <c r="VX40" s="36"/>
      <c r="WA40" s="36"/>
      <c r="WB40" s="36"/>
      <c r="WE40" s="36"/>
      <c r="WF40" s="36"/>
      <c r="WI40" s="36"/>
      <c r="WJ40" s="36"/>
      <c r="WM40" s="36"/>
      <c r="WN40" s="36"/>
      <c r="WQ40" s="36"/>
      <c r="WR40" s="36"/>
      <c r="WU40" s="36"/>
      <c r="WV40" s="36"/>
      <c r="WY40" s="36"/>
      <c r="WZ40" s="36"/>
      <c r="XC40" s="36"/>
      <c r="XD40" s="36"/>
      <c r="XG40" s="36"/>
      <c r="XH40" s="36"/>
      <c r="XK40" s="36"/>
      <c r="XL40" s="36"/>
      <c r="XO40" s="36"/>
      <c r="XP40" s="36"/>
      <c r="XS40" s="36"/>
      <c r="XT40" s="36"/>
      <c r="XW40" s="36"/>
      <c r="XX40" s="36"/>
      <c r="YA40" s="36"/>
      <c r="YB40" s="36"/>
      <c r="YE40" s="36"/>
      <c r="YF40" s="36"/>
      <c r="YI40" s="36"/>
      <c r="YJ40" s="36"/>
      <c r="YM40" s="36"/>
      <c r="YN40" s="36"/>
      <c r="YQ40" s="36"/>
      <c r="YR40" s="36"/>
      <c r="YU40" s="36"/>
      <c r="YV40" s="36"/>
      <c r="YY40" s="36"/>
      <c r="YZ40" s="36"/>
      <c r="ZC40" s="36"/>
      <c r="ZD40" s="36"/>
      <c r="ZG40" s="36"/>
      <c r="ZH40" s="36"/>
      <c r="ZK40" s="36"/>
      <c r="ZL40" s="36"/>
      <c r="ZO40" s="36"/>
      <c r="ZP40" s="36"/>
      <c r="ZS40" s="36"/>
      <c r="ZT40" s="36"/>
      <c r="ZW40" s="36"/>
      <c r="ZX40" s="36"/>
      <c r="AAA40" s="36"/>
      <c r="AAB40" s="36"/>
      <c r="AAE40" s="36"/>
      <c r="AAF40" s="36"/>
      <c r="AAI40" s="36"/>
      <c r="AAJ40" s="36"/>
      <c r="AAM40" s="36"/>
      <c r="AAN40" s="36"/>
      <c r="AAQ40" s="36"/>
      <c r="AAR40" s="36"/>
      <c r="AAU40" s="36"/>
      <c r="AAV40" s="36"/>
      <c r="AAY40" s="36"/>
      <c r="AAZ40" s="36"/>
      <c r="ABC40" s="36"/>
      <c r="ABD40" s="36"/>
      <c r="ABG40" s="36"/>
      <c r="ABH40" s="36"/>
      <c r="ABK40" s="36"/>
      <c r="ABL40" s="36"/>
      <c r="ABO40" s="36"/>
      <c r="ABP40" s="36"/>
      <c r="ABS40" s="36"/>
      <c r="ABT40" s="36"/>
      <c r="ABW40" s="36"/>
      <c r="ABX40" s="36"/>
      <c r="ACA40" s="36"/>
      <c r="ACB40" s="36"/>
      <c r="ACE40" s="36"/>
      <c r="ACF40" s="36"/>
      <c r="ACI40" s="36"/>
      <c r="ACJ40" s="36"/>
      <c r="ACM40" s="36"/>
      <c r="ACN40" s="36"/>
      <c r="ACQ40" s="36"/>
      <c r="ACR40" s="36"/>
      <c r="ACU40" s="36"/>
      <c r="ACV40" s="36"/>
      <c r="ACY40" s="36"/>
      <c r="ACZ40" s="36"/>
      <c r="ADC40" s="36"/>
      <c r="ADD40" s="36"/>
      <c r="ADG40" s="36"/>
      <c r="ADH40" s="36"/>
      <c r="ADK40" s="36"/>
      <c r="ADL40" s="36"/>
      <c r="ADO40" s="36"/>
      <c r="ADP40" s="36"/>
      <c r="ADS40" s="36"/>
      <c r="ADT40" s="36"/>
      <c r="ADW40" s="36"/>
      <c r="ADX40" s="36"/>
      <c r="AEA40" s="36"/>
      <c r="AEB40" s="36"/>
      <c r="AEE40" s="36"/>
      <c r="AEF40" s="36"/>
      <c r="AEI40" s="36"/>
      <c r="AEJ40" s="36"/>
      <c r="AEM40" s="36"/>
      <c r="AEN40" s="36"/>
      <c r="AEQ40" s="36"/>
      <c r="AER40" s="36"/>
      <c r="AEU40" s="36"/>
      <c r="AEV40" s="36"/>
      <c r="AEY40" s="36"/>
      <c r="AEZ40" s="36"/>
      <c r="AFC40" s="36"/>
      <c r="AFD40" s="36"/>
      <c r="AFG40" s="36"/>
      <c r="AFH40" s="36"/>
      <c r="AFK40" s="36"/>
      <c r="AFL40" s="36"/>
      <c r="AFO40" s="36"/>
      <c r="AFP40" s="36"/>
      <c r="AFS40" s="36"/>
      <c r="AFT40" s="36"/>
      <c r="AFW40" s="36"/>
      <c r="AFX40" s="36"/>
      <c r="AGA40" s="36"/>
      <c r="AGB40" s="36"/>
      <c r="AGE40" s="36"/>
      <c r="AGF40" s="36"/>
      <c r="AGI40" s="36"/>
      <c r="AGJ40" s="36"/>
      <c r="AGM40" s="36"/>
      <c r="AGN40" s="36"/>
      <c r="AGQ40" s="36"/>
      <c r="AGR40" s="36"/>
      <c r="AGU40" s="36"/>
      <c r="AGV40" s="36"/>
      <c r="AGY40" s="36"/>
      <c r="AGZ40" s="36"/>
      <c r="AHC40" s="36"/>
      <c r="AHD40" s="36"/>
      <c r="AHG40" s="36"/>
      <c r="AHH40" s="36"/>
      <c r="AHK40" s="36"/>
      <c r="AHL40" s="36"/>
      <c r="AHO40" s="36"/>
      <c r="AHP40" s="36"/>
      <c r="AHS40" s="36"/>
      <c r="AHT40" s="36"/>
      <c r="AHW40" s="36"/>
      <c r="AHX40" s="36"/>
      <c r="AIA40" s="36"/>
      <c r="AIB40" s="36"/>
      <c r="AIE40" s="36"/>
      <c r="AIF40" s="36"/>
      <c r="AII40" s="36"/>
      <c r="AIJ40" s="36"/>
      <c r="AIM40" s="36"/>
      <c r="AIN40" s="36"/>
      <c r="AIQ40" s="36"/>
      <c r="AIR40" s="36"/>
      <c r="AIU40" s="36"/>
      <c r="AIV40" s="36"/>
      <c r="AIY40" s="36"/>
      <c r="AIZ40" s="36"/>
      <c r="AJC40" s="36"/>
      <c r="AJD40" s="36"/>
      <c r="AJG40" s="36"/>
      <c r="AJH40" s="36"/>
      <c r="AJK40" s="36"/>
      <c r="AJL40" s="36"/>
      <c r="AJO40" s="36"/>
      <c r="AJP40" s="36"/>
      <c r="AJS40" s="36"/>
      <c r="AJT40" s="36"/>
      <c r="AJW40" s="36"/>
      <c r="AJX40" s="36"/>
      <c r="AKA40" s="36"/>
      <c r="AKB40" s="36"/>
      <c r="AKE40" s="36"/>
      <c r="AKF40" s="36"/>
      <c r="AKI40" s="36"/>
      <c r="AKJ40" s="36"/>
      <c r="AKM40" s="36"/>
      <c r="AKN40" s="36"/>
      <c r="AKQ40" s="36"/>
      <c r="AKR40" s="36"/>
      <c r="AKU40" s="36"/>
      <c r="AKV40" s="36"/>
      <c r="AKY40" s="36"/>
      <c r="AKZ40" s="36"/>
      <c r="ALC40" s="36"/>
      <c r="ALD40" s="36"/>
      <c r="ALG40" s="36"/>
      <c r="ALH40" s="36"/>
      <c r="ALK40" s="36"/>
      <c r="ALL40" s="36"/>
      <c r="ALO40" s="36"/>
      <c r="ALP40" s="36"/>
      <c r="ALS40" s="36"/>
      <c r="ALT40" s="36"/>
      <c r="ALW40" s="36"/>
      <c r="ALX40" s="36"/>
      <c r="AMA40" s="36"/>
      <c r="AMB40" s="36"/>
      <c r="AME40" s="36"/>
      <c r="AMF40" s="36"/>
      <c r="AMI40" s="36"/>
      <c r="AMJ40" s="36"/>
      <c r="AMM40" s="36"/>
      <c r="AMN40" s="36"/>
      <c r="AMQ40" s="36"/>
      <c r="AMR40" s="36"/>
      <c r="AMU40" s="36"/>
      <c r="AMV40" s="36"/>
      <c r="AMY40" s="36"/>
      <c r="AMZ40" s="36"/>
      <c r="ANC40" s="36"/>
      <c r="AND40" s="36"/>
      <c r="ANG40" s="36"/>
      <c r="ANH40" s="36"/>
      <c r="ANK40" s="36"/>
      <c r="ANL40" s="36"/>
      <c r="ANO40" s="36"/>
      <c r="ANP40" s="36"/>
      <c r="ANS40" s="36"/>
      <c r="ANT40" s="36"/>
      <c r="ANW40" s="36"/>
      <c r="ANX40" s="36"/>
      <c r="AOA40" s="36"/>
      <c r="AOB40" s="36"/>
      <c r="AOE40" s="36"/>
      <c r="AOF40" s="36"/>
      <c r="AOI40" s="36"/>
      <c r="AOJ40" s="36"/>
      <c r="AOM40" s="36"/>
      <c r="AON40" s="36"/>
      <c r="AOQ40" s="36"/>
      <c r="AOR40" s="36"/>
      <c r="AOU40" s="36"/>
      <c r="AOV40" s="36"/>
      <c r="AOY40" s="36"/>
      <c r="AOZ40" s="36"/>
      <c r="APC40" s="36"/>
      <c r="APD40" s="36"/>
      <c r="APG40" s="36"/>
      <c r="APH40" s="36"/>
      <c r="APK40" s="36"/>
      <c r="APL40" s="36"/>
      <c r="APO40" s="36"/>
      <c r="APP40" s="36"/>
      <c r="APS40" s="36"/>
      <c r="APT40" s="36"/>
      <c r="APW40" s="36"/>
      <c r="APX40" s="36"/>
      <c r="AQA40" s="36"/>
      <c r="AQB40" s="36"/>
      <c r="AQE40" s="36"/>
      <c r="AQF40" s="36"/>
      <c r="AQI40" s="36"/>
      <c r="AQJ40" s="36"/>
      <c r="AQM40" s="36"/>
      <c r="AQN40" s="36"/>
      <c r="AQQ40" s="36"/>
      <c r="AQR40" s="36"/>
      <c r="AQU40" s="36"/>
      <c r="AQV40" s="36"/>
      <c r="AQY40" s="36"/>
      <c r="AQZ40" s="36"/>
      <c r="ARC40" s="36"/>
      <c r="ARD40" s="36"/>
      <c r="ARG40" s="36"/>
      <c r="ARH40" s="36"/>
      <c r="ARK40" s="36"/>
      <c r="ARL40" s="36"/>
      <c r="ARO40" s="36"/>
      <c r="ARP40" s="36"/>
      <c r="ARS40" s="36"/>
      <c r="ART40" s="36"/>
      <c r="ARW40" s="36"/>
      <c r="ARX40" s="36"/>
      <c r="ASA40" s="36"/>
      <c r="ASB40" s="36"/>
      <c r="ASE40" s="36"/>
      <c r="ASF40" s="36"/>
      <c r="ASI40" s="36"/>
      <c r="ASJ40" s="36"/>
      <c r="ASM40" s="36"/>
      <c r="ASN40" s="36"/>
      <c r="ASQ40" s="36"/>
      <c r="ASR40" s="36"/>
      <c r="ASU40" s="36"/>
      <c r="ASV40" s="36"/>
      <c r="ASY40" s="36"/>
      <c r="ASZ40" s="36"/>
      <c r="ATC40" s="36"/>
      <c r="ATD40" s="36"/>
      <c r="ATG40" s="36"/>
      <c r="ATH40" s="36"/>
      <c r="ATK40" s="36"/>
      <c r="ATL40" s="36"/>
      <c r="ATO40" s="36"/>
      <c r="ATP40" s="36"/>
      <c r="ATS40" s="36"/>
      <c r="ATT40" s="36"/>
      <c r="ATW40" s="36"/>
      <c r="ATX40" s="36"/>
      <c r="AUA40" s="36"/>
      <c r="AUB40" s="36"/>
      <c r="AUE40" s="36"/>
      <c r="AUF40" s="36"/>
      <c r="AUI40" s="36"/>
      <c r="AUJ40" s="36"/>
      <c r="AUM40" s="36"/>
      <c r="AUN40" s="36"/>
      <c r="AUQ40" s="36"/>
      <c r="AUR40" s="36"/>
      <c r="AUU40" s="36"/>
      <c r="AUV40" s="36"/>
      <c r="AUY40" s="36"/>
      <c r="AUZ40" s="36"/>
      <c r="AVC40" s="36"/>
      <c r="AVD40" s="36"/>
      <c r="AVG40" s="36"/>
      <c r="AVH40" s="36"/>
      <c r="AVK40" s="36"/>
      <c r="AVL40" s="36"/>
      <c r="AVO40" s="36"/>
      <c r="AVP40" s="36"/>
      <c r="AVS40" s="36"/>
      <c r="AVT40" s="36"/>
      <c r="AVW40" s="36"/>
      <c r="AVX40" s="36"/>
      <c r="AWA40" s="36"/>
      <c r="AWB40" s="36"/>
      <c r="AWE40" s="36"/>
      <c r="AWF40" s="36"/>
      <c r="AWI40" s="36"/>
      <c r="AWJ40" s="36"/>
      <c r="AWM40" s="36"/>
      <c r="AWN40" s="36"/>
      <c r="AWQ40" s="36"/>
      <c r="AWR40" s="36"/>
      <c r="AWU40" s="36"/>
      <c r="AWV40" s="36"/>
      <c r="AWY40" s="36"/>
      <c r="AWZ40" s="36"/>
      <c r="AXC40" s="36"/>
      <c r="AXD40" s="36"/>
      <c r="AXG40" s="36"/>
      <c r="AXH40" s="36"/>
      <c r="AXK40" s="36"/>
      <c r="AXL40" s="36"/>
      <c r="AXO40" s="36"/>
      <c r="AXP40" s="36"/>
      <c r="AXS40" s="36"/>
      <c r="AXT40" s="36"/>
      <c r="AXW40" s="36"/>
      <c r="AXX40" s="36"/>
      <c r="AYA40" s="36"/>
      <c r="AYB40" s="36"/>
      <c r="AYE40" s="36"/>
      <c r="AYF40" s="36"/>
      <c r="AYI40" s="36"/>
      <c r="AYJ40" s="36"/>
      <c r="AYM40" s="36"/>
      <c r="AYN40" s="36"/>
      <c r="AYQ40" s="36"/>
      <c r="AYR40" s="36"/>
      <c r="AYU40" s="36"/>
      <c r="AYV40" s="36"/>
      <c r="AYY40" s="36"/>
      <c r="AYZ40" s="36"/>
      <c r="AZC40" s="36"/>
      <c r="AZD40" s="36"/>
      <c r="AZG40" s="36"/>
      <c r="AZH40" s="36"/>
      <c r="AZK40" s="36"/>
      <c r="AZL40" s="36"/>
      <c r="AZO40" s="36"/>
      <c r="AZP40" s="36"/>
      <c r="AZS40" s="36"/>
      <c r="AZT40" s="36"/>
      <c r="AZW40" s="36"/>
      <c r="AZX40" s="36"/>
      <c r="BAA40" s="36"/>
      <c r="BAB40" s="36"/>
      <c r="BAE40" s="36"/>
      <c r="BAF40" s="36"/>
      <c r="BAI40" s="36"/>
      <c r="BAJ40" s="36"/>
      <c r="BAM40" s="36"/>
      <c r="BAN40" s="36"/>
      <c r="BAQ40" s="36"/>
      <c r="BAR40" s="36"/>
      <c r="BAU40" s="36"/>
      <c r="BAV40" s="36"/>
      <c r="BAY40" s="36"/>
      <c r="BAZ40" s="36"/>
      <c r="BBC40" s="36"/>
      <c r="BBD40" s="36"/>
      <c r="BBG40" s="36"/>
      <c r="BBH40" s="36"/>
      <c r="BBK40" s="36"/>
      <c r="BBL40" s="36"/>
      <c r="BBO40" s="36"/>
      <c r="BBP40" s="36"/>
      <c r="BBS40" s="36"/>
      <c r="BBT40" s="36"/>
      <c r="BBW40" s="36"/>
      <c r="BBX40" s="36"/>
      <c r="BCA40" s="36"/>
      <c r="BCB40" s="36"/>
      <c r="BCE40" s="36"/>
      <c r="BCF40" s="36"/>
      <c r="BCI40" s="36"/>
      <c r="BCJ40" s="36"/>
      <c r="BCM40" s="36"/>
      <c r="BCN40" s="36"/>
      <c r="BCQ40" s="36"/>
      <c r="BCR40" s="36"/>
      <c r="BCU40" s="36"/>
      <c r="BCV40" s="36"/>
      <c r="BCY40" s="36"/>
      <c r="BCZ40" s="36"/>
      <c r="BDC40" s="36"/>
      <c r="BDD40" s="36"/>
      <c r="BDG40" s="36"/>
      <c r="BDH40" s="36"/>
      <c r="BDK40" s="36"/>
      <c r="BDL40" s="36"/>
      <c r="BDO40" s="36"/>
      <c r="BDP40" s="36"/>
      <c r="BDS40" s="36"/>
      <c r="BDT40" s="36"/>
      <c r="BDW40" s="36"/>
      <c r="BDX40" s="36"/>
      <c r="BEA40" s="36"/>
      <c r="BEB40" s="36"/>
      <c r="BEE40" s="36"/>
      <c r="BEF40" s="36"/>
      <c r="BEI40" s="36"/>
      <c r="BEJ40" s="36"/>
      <c r="BEM40" s="36"/>
      <c r="BEN40" s="36"/>
      <c r="BEQ40" s="36"/>
      <c r="BER40" s="36"/>
      <c r="BEU40" s="36"/>
      <c r="BEV40" s="36"/>
      <c r="BEY40" s="36"/>
      <c r="BEZ40" s="36"/>
      <c r="BFC40" s="36"/>
      <c r="BFD40" s="36"/>
      <c r="BFG40" s="36"/>
      <c r="BFH40" s="36"/>
      <c r="BFK40" s="36"/>
      <c r="BFL40" s="36"/>
      <c r="BFO40" s="36"/>
      <c r="BFP40" s="36"/>
      <c r="BFS40" s="36"/>
      <c r="BFT40" s="36"/>
      <c r="BFW40" s="36"/>
      <c r="BFX40" s="36"/>
      <c r="BGA40" s="36"/>
      <c r="BGB40" s="36"/>
      <c r="BGE40" s="36"/>
      <c r="BGF40" s="36"/>
      <c r="BGI40" s="36"/>
      <c r="BGJ40" s="36"/>
      <c r="BGM40" s="36"/>
      <c r="BGN40" s="36"/>
      <c r="BGQ40" s="36"/>
      <c r="BGR40" s="36"/>
      <c r="BGU40" s="36"/>
      <c r="BGV40" s="36"/>
      <c r="BGY40" s="36"/>
      <c r="BGZ40" s="36"/>
      <c r="BHC40" s="36"/>
      <c r="BHD40" s="36"/>
      <c r="BHG40" s="36"/>
      <c r="BHH40" s="36"/>
      <c r="BHK40" s="36"/>
      <c r="BHL40" s="36"/>
      <c r="BHO40" s="36"/>
      <c r="BHP40" s="36"/>
      <c r="BHS40" s="36"/>
      <c r="BHT40" s="36"/>
      <c r="BHW40" s="36"/>
      <c r="BHX40" s="36"/>
      <c r="BIA40" s="36"/>
      <c r="BIB40" s="36"/>
      <c r="BIE40" s="36"/>
      <c r="BIF40" s="36"/>
      <c r="BII40" s="36"/>
      <c r="BIJ40" s="36"/>
      <c r="BIM40" s="36"/>
      <c r="BIN40" s="36"/>
      <c r="BIQ40" s="36"/>
      <c r="BIR40" s="36"/>
      <c r="BIU40" s="36"/>
      <c r="BIV40" s="36"/>
      <c r="BIY40" s="36"/>
      <c r="BIZ40" s="36"/>
      <c r="BJC40" s="36"/>
      <c r="BJD40" s="36"/>
      <c r="BJG40" s="36"/>
      <c r="BJH40" s="36"/>
      <c r="BJK40" s="36"/>
      <c r="BJL40" s="36"/>
      <c r="BJO40" s="36"/>
      <c r="BJP40" s="36"/>
      <c r="BJS40" s="36"/>
      <c r="BJT40" s="36"/>
      <c r="BJW40" s="36"/>
      <c r="BJX40" s="36"/>
      <c r="BKA40" s="36"/>
      <c r="BKB40" s="36"/>
      <c r="BKE40" s="36"/>
      <c r="BKF40" s="36"/>
      <c r="BKI40" s="36"/>
      <c r="BKJ40" s="36"/>
      <c r="BKM40" s="36"/>
      <c r="BKN40" s="36"/>
      <c r="BKQ40" s="36"/>
      <c r="BKR40" s="36"/>
      <c r="BKU40" s="36"/>
      <c r="BKV40" s="36"/>
      <c r="BKY40" s="36"/>
      <c r="BKZ40" s="36"/>
      <c r="BLC40" s="36"/>
      <c r="BLD40" s="36"/>
      <c r="BLG40" s="36"/>
      <c r="BLH40" s="36"/>
      <c r="BLK40" s="36"/>
      <c r="BLL40" s="36"/>
      <c r="BLO40" s="36"/>
      <c r="BLP40" s="36"/>
      <c r="BLS40" s="36"/>
      <c r="BLT40" s="36"/>
      <c r="BLW40" s="36"/>
      <c r="BLX40" s="36"/>
      <c r="BMA40" s="36"/>
      <c r="BMB40" s="36"/>
      <c r="BME40" s="36"/>
      <c r="BMF40" s="36"/>
      <c r="BMI40" s="36"/>
      <c r="BMJ40" s="36"/>
      <c r="BMM40" s="36"/>
      <c r="BMN40" s="36"/>
      <c r="BMQ40" s="36"/>
      <c r="BMR40" s="36"/>
      <c r="BMU40" s="36"/>
      <c r="BMV40" s="36"/>
      <c r="BMY40" s="36"/>
      <c r="BMZ40" s="36"/>
      <c r="BNC40" s="36"/>
      <c r="BND40" s="36"/>
      <c r="BNG40" s="36"/>
      <c r="BNH40" s="36"/>
      <c r="BNK40" s="36"/>
      <c r="BNL40" s="36"/>
      <c r="BNO40" s="36"/>
      <c r="BNP40" s="36"/>
      <c r="BNS40" s="36"/>
      <c r="BNT40" s="36"/>
      <c r="BNW40" s="36"/>
      <c r="BNX40" s="36"/>
      <c r="BOA40" s="36"/>
      <c r="BOB40" s="36"/>
      <c r="BOE40" s="36"/>
      <c r="BOF40" s="36"/>
      <c r="BOI40" s="36"/>
      <c r="BOJ40" s="36"/>
      <c r="BOM40" s="36"/>
      <c r="BON40" s="36"/>
      <c r="BOQ40" s="36"/>
      <c r="BOR40" s="36"/>
      <c r="BOU40" s="36"/>
      <c r="BOV40" s="36"/>
      <c r="BOY40" s="36"/>
      <c r="BOZ40" s="36"/>
      <c r="BPC40" s="36"/>
      <c r="BPD40" s="36"/>
      <c r="BPG40" s="36"/>
      <c r="BPH40" s="36"/>
      <c r="BPK40" s="36"/>
      <c r="BPL40" s="36"/>
      <c r="BPO40" s="36"/>
      <c r="BPP40" s="36"/>
      <c r="BPS40" s="36"/>
      <c r="BPT40" s="36"/>
      <c r="BPW40" s="36"/>
      <c r="BPX40" s="36"/>
      <c r="BQA40" s="36"/>
      <c r="BQB40" s="36"/>
      <c r="BQE40" s="36"/>
      <c r="BQF40" s="36"/>
      <c r="BQI40" s="36"/>
      <c r="BQJ40" s="36"/>
      <c r="BQM40" s="36"/>
      <c r="BQN40" s="36"/>
      <c r="BQQ40" s="36"/>
      <c r="BQR40" s="36"/>
      <c r="BQU40" s="36"/>
      <c r="BQV40" s="36"/>
      <c r="BQY40" s="36"/>
      <c r="BQZ40" s="36"/>
      <c r="BRC40" s="36"/>
      <c r="BRD40" s="36"/>
      <c r="BRG40" s="36"/>
      <c r="BRH40" s="36"/>
      <c r="BRK40" s="36"/>
      <c r="BRL40" s="36"/>
      <c r="BRO40" s="36"/>
      <c r="BRP40" s="36"/>
      <c r="BRS40" s="36"/>
      <c r="BRT40" s="36"/>
      <c r="BRW40" s="36"/>
      <c r="BRX40" s="36"/>
      <c r="BSA40" s="36"/>
      <c r="BSB40" s="36"/>
      <c r="BSE40" s="36"/>
      <c r="BSF40" s="36"/>
      <c r="BSI40" s="36"/>
      <c r="BSJ40" s="36"/>
      <c r="BSM40" s="36"/>
      <c r="BSN40" s="36"/>
      <c r="BSQ40" s="36"/>
      <c r="BSR40" s="36"/>
      <c r="BSU40" s="36"/>
      <c r="BSV40" s="36"/>
      <c r="BSY40" s="36"/>
      <c r="BSZ40" s="36"/>
      <c r="BTC40" s="36"/>
      <c r="BTD40" s="36"/>
      <c r="BTG40" s="36"/>
      <c r="BTH40" s="36"/>
      <c r="BTK40" s="36"/>
      <c r="BTL40" s="36"/>
      <c r="BTO40" s="36"/>
      <c r="BTP40" s="36"/>
      <c r="BTS40" s="36"/>
      <c r="BTT40" s="36"/>
      <c r="BTW40" s="36"/>
      <c r="BTX40" s="36"/>
      <c r="BUA40" s="36"/>
      <c r="BUB40" s="36"/>
      <c r="BUE40" s="36"/>
      <c r="BUF40" s="36"/>
      <c r="BUI40" s="36"/>
      <c r="BUJ40" s="36"/>
      <c r="BUM40" s="36"/>
      <c r="BUN40" s="36"/>
      <c r="BUQ40" s="36"/>
      <c r="BUR40" s="36"/>
      <c r="BUU40" s="36"/>
      <c r="BUV40" s="36"/>
      <c r="BUY40" s="36"/>
      <c r="BUZ40" s="36"/>
      <c r="BVC40" s="36"/>
      <c r="BVD40" s="36"/>
      <c r="BVG40" s="36"/>
      <c r="BVH40" s="36"/>
      <c r="BVK40" s="36"/>
      <c r="BVL40" s="36"/>
      <c r="BVO40" s="36"/>
      <c r="BVP40" s="36"/>
      <c r="BVS40" s="36"/>
      <c r="BVT40" s="36"/>
      <c r="BVW40" s="36"/>
      <c r="BVX40" s="36"/>
      <c r="BWA40" s="36"/>
      <c r="BWB40" s="36"/>
      <c r="BWE40" s="36"/>
      <c r="BWF40" s="36"/>
      <c r="BWI40" s="36"/>
      <c r="BWJ40" s="36"/>
      <c r="BWM40" s="36"/>
      <c r="BWN40" s="36"/>
      <c r="BWQ40" s="36"/>
      <c r="BWR40" s="36"/>
      <c r="BWU40" s="36"/>
      <c r="BWV40" s="36"/>
      <c r="BWY40" s="36"/>
      <c r="BWZ40" s="36"/>
      <c r="BXC40" s="36"/>
      <c r="BXD40" s="36"/>
      <c r="BXG40" s="36"/>
      <c r="BXH40" s="36"/>
      <c r="BXK40" s="36"/>
      <c r="BXL40" s="36"/>
      <c r="BXO40" s="36"/>
      <c r="BXP40" s="36"/>
      <c r="BXS40" s="36"/>
      <c r="BXT40" s="36"/>
      <c r="BXW40" s="36"/>
      <c r="BXX40" s="36"/>
      <c r="BYA40" s="36"/>
      <c r="BYB40" s="36"/>
      <c r="BYE40" s="36"/>
      <c r="BYF40" s="36"/>
      <c r="BYI40" s="36"/>
      <c r="BYJ40" s="36"/>
      <c r="BYM40" s="36"/>
      <c r="BYN40" s="36"/>
      <c r="BYQ40" s="36"/>
      <c r="BYR40" s="36"/>
      <c r="BYU40" s="36"/>
      <c r="BYV40" s="36"/>
      <c r="BYY40" s="36"/>
      <c r="BYZ40" s="36"/>
      <c r="BZC40" s="36"/>
      <c r="BZD40" s="36"/>
      <c r="BZG40" s="36"/>
      <c r="BZH40" s="36"/>
      <c r="BZK40" s="36"/>
      <c r="BZL40" s="36"/>
      <c r="BZO40" s="36"/>
      <c r="BZP40" s="36"/>
      <c r="BZS40" s="36"/>
      <c r="BZT40" s="36"/>
      <c r="BZW40" s="36"/>
      <c r="BZX40" s="36"/>
      <c r="CAA40" s="36"/>
      <c r="CAB40" s="36"/>
      <c r="CAE40" s="36"/>
      <c r="CAF40" s="36"/>
      <c r="CAI40" s="36"/>
      <c r="CAJ40" s="36"/>
      <c r="CAM40" s="36"/>
      <c r="CAN40" s="36"/>
      <c r="CAQ40" s="36"/>
      <c r="CAR40" s="36"/>
      <c r="CAU40" s="36"/>
      <c r="CAV40" s="36"/>
      <c r="CAY40" s="36"/>
      <c r="CAZ40" s="36"/>
      <c r="CBC40" s="36"/>
      <c r="CBD40" s="36"/>
      <c r="CBG40" s="36"/>
      <c r="CBH40" s="36"/>
      <c r="CBK40" s="36"/>
      <c r="CBL40" s="36"/>
      <c r="CBO40" s="36"/>
      <c r="CBP40" s="36"/>
      <c r="CBS40" s="36"/>
      <c r="CBT40" s="36"/>
      <c r="CBW40" s="36"/>
      <c r="CBX40" s="36"/>
      <c r="CCA40" s="36"/>
      <c r="CCB40" s="36"/>
      <c r="CCE40" s="36"/>
      <c r="CCF40" s="36"/>
      <c r="CCI40" s="36"/>
      <c r="CCJ40" s="36"/>
      <c r="CCM40" s="36"/>
      <c r="CCN40" s="36"/>
      <c r="CCQ40" s="36"/>
      <c r="CCR40" s="36"/>
      <c r="CCU40" s="36"/>
      <c r="CCV40" s="36"/>
      <c r="CCY40" s="36"/>
      <c r="CCZ40" s="36"/>
      <c r="CDC40" s="36"/>
      <c r="CDD40" s="36"/>
      <c r="CDG40" s="36"/>
      <c r="CDH40" s="36"/>
      <c r="CDK40" s="36"/>
      <c r="CDL40" s="36"/>
      <c r="CDO40" s="36"/>
      <c r="CDP40" s="36"/>
      <c r="CDS40" s="36"/>
      <c r="CDT40" s="36"/>
      <c r="CDW40" s="36"/>
      <c r="CDX40" s="36"/>
      <c r="CEA40" s="36"/>
      <c r="CEB40" s="36"/>
      <c r="CEE40" s="36"/>
      <c r="CEF40" s="36"/>
      <c r="CEI40" s="36"/>
      <c r="CEJ40" s="36"/>
      <c r="CEM40" s="36"/>
      <c r="CEN40" s="36"/>
      <c r="CEQ40" s="36"/>
      <c r="CER40" s="36"/>
      <c r="CEU40" s="36"/>
      <c r="CEV40" s="36"/>
      <c r="CEY40" s="36"/>
      <c r="CEZ40" s="36"/>
      <c r="CFC40" s="36"/>
      <c r="CFD40" s="36"/>
      <c r="CFG40" s="36"/>
      <c r="CFH40" s="36"/>
      <c r="CFK40" s="36"/>
      <c r="CFL40" s="36"/>
      <c r="CFO40" s="36"/>
      <c r="CFP40" s="36"/>
      <c r="CFS40" s="36"/>
      <c r="CFT40" s="36"/>
      <c r="CFW40" s="36"/>
      <c r="CFX40" s="36"/>
      <c r="CGA40" s="36"/>
      <c r="CGB40" s="36"/>
      <c r="CGE40" s="36"/>
      <c r="CGF40" s="36"/>
      <c r="CGI40" s="36"/>
      <c r="CGJ40" s="36"/>
      <c r="CGM40" s="36"/>
      <c r="CGN40" s="36"/>
      <c r="CGQ40" s="36"/>
      <c r="CGR40" s="36"/>
      <c r="CGU40" s="36"/>
      <c r="CGV40" s="36"/>
      <c r="CGY40" s="36"/>
      <c r="CGZ40" s="36"/>
      <c r="CHC40" s="36"/>
      <c r="CHD40" s="36"/>
      <c r="CHG40" s="36"/>
      <c r="CHH40" s="36"/>
      <c r="CHK40" s="36"/>
      <c r="CHL40" s="36"/>
      <c r="CHO40" s="36"/>
      <c r="CHP40" s="36"/>
      <c r="CHS40" s="36"/>
      <c r="CHT40" s="36"/>
      <c r="CHW40" s="36"/>
      <c r="CHX40" s="36"/>
      <c r="CIA40" s="36"/>
      <c r="CIB40" s="36"/>
      <c r="CIE40" s="36"/>
      <c r="CIF40" s="36"/>
      <c r="CII40" s="36"/>
      <c r="CIJ40" s="36"/>
      <c r="CIM40" s="36"/>
      <c r="CIN40" s="36"/>
      <c r="CIQ40" s="36"/>
      <c r="CIR40" s="36"/>
      <c r="CIU40" s="36"/>
      <c r="CIV40" s="36"/>
      <c r="CIY40" s="36"/>
      <c r="CIZ40" s="36"/>
      <c r="CJC40" s="36"/>
      <c r="CJD40" s="36"/>
      <c r="CJG40" s="36"/>
      <c r="CJH40" s="36"/>
      <c r="CJK40" s="36"/>
      <c r="CJL40" s="36"/>
      <c r="CJO40" s="36"/>
      <c r="CJP40" s="36"/>
      <c r="CJS40" s="36"/>
      <c r="CJT40" s="36"/>
      <c r="CJW40" s="36"/>
      <c r="CJX40" s="36"/>
      <c r="CKA40" s="36"/>
      <c r="CKB40" s="36"/>
      <c r="CKE40" s="36"/>
      <c r="CKF40" s="36"/>
      <c r="CKI40" s="36"/>
      <c r="CKJ40" s="36"/>
      <c r="CKM40" s="36"/>
      <c r="CKN40" s="36"/>
      <c r="CKQ40" s="36"/>
      <c r="CKR40" s="36"/>
      <c r="CKU40" s="36"/>
      <c r="CKV40" s="36"/>
      <c r="CKY40" s="36"/>
      <c r="CKZ40" s="36"/>
      <c r="CLC40" s="36"/>
      <c r="CLD40" s="36"/>
      <c r="CLG40" s="36"/>
      <c r="CLH40" s="36"/>
      <c r="CLK40" s="36"/>
      <c r="CLL40" s="36"/>
      <c r="CLO40" s="36"/>
      <c r="CLP40" s="36"/>
      <c r="CLS40" s="36"/>
      <c r="CLT40" s="36"/>
      <c r="CLW40" s="36"/>
      <c r="CLX40" s="36"/>
      <c r="CMA40" s="36"/>
      <c r="CMB40" s="36"/>
      <c r="CME40" s="36"/>
      <c r="CMF40" s="36"/>
      <c r="CMI40" s="36"/>
      <c r="CMJ40" s="36"/>
      <c r="CMM40" s="36"/>
      <c r="CMN40" s="36"/>
      <c r="CMQ40" s="36"/>
      <c r="CMR40" s="36"/>
      <c r="CMU40" s="36"/>
      <c r="CMV40" s="36"/>
      <c r="CMY40" s="36"/>
      <c r="CMZ40" s="36"/>
      <c r="CNC40" s="36"/>
      <c r="CND40" s="36"/>
      <c r="CNG40" s="36"/>
      <c r="CNH40" s="36"/>
      <c r="CNK40" s="36"/>
      <c r="CNL40" s="36"/>
      <c r="CNO40" s="36"/>
      <c r="CNP40" s="36"/>
      <c r="CNS40" s="36"/>
      <c r="CNT40" s="36"/>
      <c r="CNW40" s="36"/>
      <c r="CNX40" s="36"/>
      <c r="COA40" s="36"/>
      <c r="COB40" s="36"/>
      <c r="COE40" s="36"/>
      <c r="COF40" s="36"/>
      <c r="COI40" s="36"/>
      <c r="COJ40" s="36"/>
      <c r="COM40" s="36"/>
      <c r="CON40" s="36"/>
      <c r="COQ40" s="36"/>
      <c r="COR40" s="36"/>
      <c r="COU40" s="36"/>
      <c r="COV40" s="36"/>
      <c r="COY40" s="36"/>
      <c r="COZ40" s="36"/>
      <c r="CPC40" s="36"/>
      <c r="CPD40" s="36"/>
      <c r="CPG40" s="36"/>
      <c r="CPH40" s="36"/>
      <c r="CPK40" s="36"/>
      <c r="CPL40" s="36"/>
      <c r="CPO40" s="36"/>
      <c r="CPP40" s="36"/>
      <c r="CPS40" s="36"/>
      <c r="CPT40" s="36"/>
      <c r="CPW40" s="36"/>
      <c r="CPX40" s="36"/>
      <c r="CQA40" s="36"/>
      <c r="CQB40" s="36"/>
      <c r="CQE40" s="36"/>
      <c r="CQF40" s="36"/>
      <c r="CQI40" s="36"/>
      <c r="CQJ40" s="36"/>
      <c r="CQM40" s="36"/>
      <c r="CQN40" s="36"/>
      <c r="CQQ40" s="36"/>
      <c r="CQR40" s="36"/>
      <c r="CQU40" s="36"/>
      <c r="CQV40" s="36"/>
      <c r="CQY40" s="36"/>
      <c r="CQZ40" s="36"/>
      <c r="CRC40" s="36"/>
      <c r="CRD40" s="36"/>
      <c r="CRG40" s="36"/>
      <c r="CRH40" s="36"/>
      <c r="CRK40" s="36"/>
      <c r="CRL40" s="36"/>
      <c r="CRO40" s="36"/>
      <c r="CRP40" s="36"/>
      <c r="CRS40" s="36"/>
      <c r="CRT40" s="36"/>
      <c r="CRW40" s="36"/>
      <c r="CRX40" s="36"/>
      <c r="CSA40" s="36"/>
      <c r="CSB40" s="36"/>
      <c r="CSE40" s="36"/>
      <c r="CSF40" s="36"/>
      <c r="CSI40" s="36"/>
      <c r="CSJ40" s="36"/>
      <c r="CSM40" s="36"/>
      <c r="CSN40" s="36"/>
      <c r="CSQ40" s="36"/>
      <c r="CSR40" s="36"/>
      <c r="CSU40" s="36"/>
      <c r="CSV40" s="36"/>
      <c r="CSY40" s="36"/>
      <c r="CSZ40" s="36"/>
      <c r="CTC40" s="36"/>
      <c r="CTD40" s="36"/>
      <c r="CTG40" s="36"/>
      <c r="CTH40" s="36"/>
      <c r="CTK40" s="36"/>
      <c r="CTL40" s="36"/>
      <c r="CTO40" s="36"/>
      <c r="CTP40" s="36"/>
      <c r="CTS40" s="36"/>
      <c r="CTT40" s="36"/>
      <c r="CTW40" s="36"/>
      <c r="CTX40" s="36"/>
      <c r="CUA40" s="36"/>
      <c r="CUB40" s="36"/>
      <c r="CUE40" s="36"/>
      <c r="CUF40" s="36"/>
      <c r="CUI40" s="36"/>
      <c r="CUJ40" s="36"/>
      <c r="CUM40" s="36"/>
      <c r="CUN40" s="36"/>
      <c r="CUQ40" s="36"/>
      <c r="CUR40" s="36"/>
      <c r="CUU40" s="36"/>
      <c r="CUV40" s="36"/>
      <c r="CUY40" s="36"/>
      <c r="CUZ40" s="36"/>
      <c r="CVC40" s="36"/>
      <c r="CVD40" s="36"/>
      <c r="CVG40" s="36"/>
      <c r="CVH40" s="36"/>
      <c r="CVK40" s="36"/>
      <c r="CVL40" s="36"/>
      <c r="CVO40" s="36"/>
      <c r="CVP40" s="36"/>
      <c r="CVS40" s="36"/>
      <c r="CVT40" s="36"/>
      <c r="CVW40" s="36"/>
      <c r="CVX40" s="36"/>
      <c r="CWA40" s="36"/>
      <c r="CWB40" s="36"/>
      <c r="CWE40" s="36"/>
      <c r="CWF40" s="36"/>
      <c r="CWI40" s="36"/>
      <c r="CWJ40" s="36"/>
      <c r="CWM40" s="36"/>
      <c r="CWN40" s="36"/>
      <c r="CWQ40" s="36"/>
      <c r="CWR40" s="36"/>
      <c r="CWU40" s="36"/>
      <c r="CWV40" s="36"/>
      <c r="CWY40" s="36"/>
      <c r="CWZ40" s="36"/>
      <c r="CXC40" s="36"/>
      <c r="CXD40" s="36"/>
      <c r="CXG40" s="36"/>
      <c r="CXH40" s="36"/>
      <c r="CXK40" s="36"/>
      <c r="CXL40" s="36"/>
      <c r="CXO40" s="36"/>
      <c r="CXP40" s="36"/>
      <c r="CXS40" s="36"/>
      <c r="CXT40" s="36"/>
      <c r="CXW40" s="36"/>
      <c r="CXX40" s="36"/>
      <c r="CYA40" s="36"/>
      <c r="CYB40" s="36"/>
      <c r="CYE40" s="36"/>
      <c r="CYF40" s="36"/>
      <c r="CYI40" s="36"/>
      <c r="CYJ40" s="36"/>
      <c r="CYM40" s="36"/>
      <c r="CYN40" s="36"/>
      <c r="CYQ40" s="36"/>
      <c r="CYR40" s="36"/>
      <c r="CYU40" s="36"/>
      <c r="CYV40" s="36"/>
      <c r="CYY40" s="36"/>
      <c r="CYZ40" s="36"/>
      <c r="CZC40" s="36"/>
      <c r="CZD40" s="36"/>
      <c r="CZG40" s="36"/>
      <c r="CZH40" s="36"/>
      <c r="CZK40" s="36"/>
      <c r="CZL40" s="36"/>
      <c r="CZO40" s="36"/>
      <c r="CZP40" s="36"/>
      <c r="CZS40" s="36"/>
      <c r="CZT40" s="36"/>
      <c r="CZW40" s="36"/>
      <c r="CZX40" s="36"/>
      <c r="DAA40" s="36"/>
      <c r="DAB40" s="36"/>
      <c r="DAE40" s="36"/>
      <c r="DAF40" s="36"/>
      <c r="DAI40" s="36"/>
      <c r="DAJ40" s="36"/>
      <c r="DAM40" s="36"/>
      <c r="DAN40" s="36"/>
      <c r="DAQ40" s="36"/>
      <c r="DAR40" s="36"/>
      <c r="DAU40" s="36"/>
      <c r="DAV40" s="36"/>
      <c r="DAY40" s="36"/>
      <c r="DAZ40" s="36"/>
      <c r="DBC40" s="36"/>
      <c r="DBD40" s="36"/>
      <c r="DBG40" s="36"/>
      <c r="DBH40" s="36"/>
      <c r="DBK40" s="36"/>
      <c r="DBL40" s="36"/>
      <c r="DBO40" s="36"/>
      <c r="DBP40" s="36"/>
      <c r="DBS40" s="36"/>
      <c r="DBT40" s="36"/>
      <c r="DBW40" s="36"/>
      <c r="DBX40" s="36"/>
      <c r="DCA40" s="36"/>
      <c r="DCB40" s="36"/>
      <c r="DCE40" s="36"/>
      <c r="DCF40" s="36"/>
      <c r="DCI40" s="36"/>
      <c r="DCJ40" s="36"/>
      <c r="DCM40" s="36"/>
      <c r="DCN40" s="36"/>
      <c r="DCQ40" s="36"/>
      <c r="DCR40" s="36"/>
      <c r="DCU40" s="36"/>
      <c r="DCV40" s="36"/>
      <c r="DCY40" s="36"/>
      <c r="DCZ40" s="36"/>
      <c r="DDC40" s="36"/>
      <c r="DDD40" s="36"/>
      <c r="DDG40" s="36"/>
      <c r="DDH40" s="36"/>
      <c r="DDK40" s="36"/>
      <c r="DDL40" s="36"/>
      <c r="DDO40" s="36"/>
      <c r="DDP40" s="36"/>
      <c r="DDS40" s="36"/>
      <c r="DDT40" s="36"/>
      <c r="DDW40" s="36"/>
      <c r="DDX40" s="36"/>
      <c r="DEA40" s="36"/>
      <c r="DEB40" s="36"/>
      <c r="DEE40" s="36"/>
      <c r="DEF40" s="36"/>
      <c r="DEI40" s="36"/>
      <c r="DEJ40" s="36"/>
      <c r="DEM40" s="36"/>
      <c r="DEN40" s="36"/>
      <c r="DEQ40" s="36"/>
      <c r="DER40" s="36"/>
      <c r="DEU40" s="36"/>
      <c r="DEV40" s="36"/>
      <c r="DEY40" s="36"/>
      <c r="DEZ40" s="36"/>
      <c r="DFC40" s="36"/>
      <c r="DFD40" s="36"/>
      <c r="DFG40" s="36"/>
      <c r="DFH40" s="36"/>
      <c r="DFK40" s="36"/>
      <c r="DFL40" s="36"/>
      <c r="DFO40" s="36"/>
      <c r="DFP40" s="36"/>
      <c r="DFS40" s="36"/>
      <c r="DFT40" s="36"/>
      <c r="DFW40" s="36"/>
      <c r="DFX40" s="36"/>
      <c r="DGA40" s="36"/>
      <c r="DGB40" s="36"/>
      <c r="DGE40" s="36"/>
      <c r="DGF40" s="36"/>
      <c r="DGI40" s="36"/>
      <c r="DGJ40" s="36"/>
      <c r="DGM40" s="36"/>
      <c r="DGN40" s="36"/>
      <c r="DGQ40" s="36"/>
      <c r="DGR40" s="36"/>
      <c r="DGU40" s="36"/>
      <c r="DGV40" s="36"/>
      <c r="DGY40" s="36"/>
      <c r="DGZ40" s="36"/>
      <c r="DHC40" s="36"/>
      <c r="DHD40" s="36"/>
      <c r="DHG40" s="36"/>
      <c r="DHH40" s="36"/>
      <c r="DHK40" s="36"/>
      <c r="DHL40" s="36"/>
      <c r="DHO40" s="36"/>
      <c r="DHP40" s="36"/>
      <c r="DHS40" s="36"/>
      <c r="DHT40" s="36"/>
      <c r="DHW40" s="36"/>
      <c r="DHX40" s="36"/>
      <c r="DIA40" s="36"/>
      <c r="DIB40" s="36"/>
      <c r="DIE40" s="36"/>
      <c r="DIF40" s="36"/>
      <c r="DII40" s="36"/>
      <c r="DIJ40" s="36"/>
      <c r="DIM40" s="36"/>
      <c r="DIN40" s="36"/>
      <c r="DIQ40" s="36"/>
      <c r="DIR40" s="36"/>
      <c r="DIU40" s="36"/>
      <c r="DIV40" s="36"/>
      <c r="DIY40" s="36"/>
      <c r="DIZ40" s="36"/>
      <c r="DJC40" s="36"/>
      <c r="DJD40" s="36"/>
      <c r="DJG40" s="36"/>
      <c r="DJH40" s="36"/>
      <c r="DJK40" s="36"/>
      <c r="DJL40" s="36"/>
      <c r="DJO40" s="36"/>
      <c r="DJP40" s="36"/>
      <c r="DJS40" s="36"/>
      <c r="DJT40" s="36"/>
      <c r="DJW40" s="36"/>
      <c r="DJX40" s="36"/>
      <c r="DKA40" s="36"/>
      <c r="DKB40" s="36"/>
      <c r="DKE40" s="36"/>
      <c r="DKF40" s="36"/>
      <c r="DKI40" s="36"/>
      <c r="DKJ40" s="36"/>
      <c r="DKM40" s="36"/>
      <c r="DKN40" s="36"/>
      <c r="DKQ40" s="36"/>
      <c r="DKR40" s="36"/>
      <c r="DKU40" s="36"/>
      <c r="DKV40" s="36"/>
      <c r="DKY40" s="36"/>
      <c r="DKZ40" s="36"/>
      <c r="DLC40" s="36"/>
      <c r="DLD40" s="36"/>
      <c r="DLG40" s="36"/>
      <c r="DLH40" s="36"/>
      <c r="DLK40" s="36"/>
      <c r="DLL40" s="36"/>
      <c r="DLO40" s="36"/>
      <c r="DLP40" s="36"/>
      <c r="DLS40" s="36"/>
      <c r="DLT40" s="36"/>
      <c r="DLW40" s="36"/>
      <c r="DLX40" s="36"/>
      <c r="DMA40" s="36"/>
      <c r="DMB40" s="36"/>
      <c r="DME40" s="36"/>
      <c r="DMF40" s="36"/>
      <c r="DMI40" s="36"/>
      <c r="DMJ40" s="36"/>
      <c r="DMM40" s="36"/>
      <c r="DMN40" s="36"/>
      <c r="DMQ40" s="36"/>
      <c r="DMR40" s="36"/>
      <c r="DMU40" s="36"/>
      <c r="DMV40" s="36"/>
      <c r="DMY40" s="36"/>
      <c r="DMZ40" s="36"/>
      <c r="DNC40" s="36"/>
      <c r="DND40" s="36"/>
      <c r="DNG40" s="36"/>
      <c r="DNH40" s="36"/>
      <c r="DNK40" s="36"/>
      <c r="DNL40" s="36"/>
      <c r="DNO40" s="36"/>
      <c r="DNP40" s="36"/>
      <c r="DNS40" s="36"/>
      <c r="DNT40" s="36"/>
      <c r="DNW40" s="36"/>
      <c r="DNX40" s="36"/>
      <c r="DOA40" s="36"/>
      <c r="DOB40" s="36"/>
      <c r="DOE40" s="36"/>
      <c r="DOF40" s="36"/>
      <c r="DOI40" s="36"/>
      <c r="DOJ40" s="36"/>
      <c r="DOM40" s="36"/>
      <c r="DON40" s="36"/>
      <c r="DOQ40" s="36"/>
      <c r="DOR40" s="36"/>
      <c r="DOU40" s="36"/>
      <c r="DOV40" s="36"/>
      <c r="DOY40" s="36"/>
      <c r="DOZ40" s="36"/>
      <c r="DPC40" s="36"/>
      <c r="DPD40" s="36"/>
      <c r="DPG40" s="36"/>
      <c r="DPH40" s="36"/>
      <c r="DPK40" s="36"/>
      <c r="DPL40" s="36"/>
      <c r="DPO40" s="36"/>
      <c r="DPP40" s="36"/>
      <c r="DPS40" s="36"/>
      <c r="DPT40" s="36"/>
      <c r="DPW40" s="36"/>
      <c r="DPX40" s="36"/>
      <c r="DQA40" s="36"/>
      <c r="DQB40" s="36"/>
      <c r="DQE40" s="36"/>
      <c r="DQF40" s="36"/>
      <c r="DQI40" s="36"/>
      <c r="DQJ40" s="36"/>
      <c r="DQM40" s="36"/>
      <c r="DQN40" s="36"/>
      <c r="DQQ40" s="36"/>
      <c r="DQR40" s="36"/>
      <c r="DQU40" s="36"/>
      <c r="DQV40" s="36"/>
      <c r="DQY40" s="36"/>
      <c r="DQZ40" s="36"/>
      <c r="DRC40" s="36"/>
      <c r="DRD40" s="36"/>
      <c r="DRG40" s="36"/>
      <c r="DRH40" s="36"/>
      <c r="DRK40" s="36"/>
      <c r="DRL40" s="36"/>
      <c r="DRO40" s="36"/>
      <c r="DRP40" s="36"/>
      <c r="DRS40" s="36"/>
      <c r="DRT40" s="36"/>
      <c r="DRW40" s="36"/>
      <c r="DRX40" s="36"/>
      <c r="DSA40" s="36"/>
      <c r="DSB40" s="36"/>
      <c r="DSE40" s="36"/>
      <c r="DSF40" s="36"/>
      <c r="DSI40" s="36"/>
      <c r="DSJ40" s="36"/>
      <c r="DSM40" s="36"/>
      <c r="DSN40" s="36"/>
      <c r="DSQ40" s="36"/>
      <c r="DSR40" s="36"/>
      <c r="DSU40" s="36"/>
      <c r="DSV40" s="36"/>
      <c r="DSY40" s="36"/>
      <c r="DSZ40" s="36"/>
      <c r="DTC40" s="36"/>
      <c r="DTD40" s="36"/>
      <c r="DTG40" s="36"/>
      <c r="DTH40" s="36"/>
      <c r="DTK40" s="36"/>
      <c r="DTL40" s="36"/>
      <c r="DTO40" s="36"/>
      <c r="DTP40" s="36"/>
      <c r="DTS40" s="36"/>
      <c r="DTT40" s="36"/>
      <c r="DTW40" s="36"/>
      <c r="DTX40" s="36"/>
      <c r="DUA40" s="36"/>
      <c r="DUB40" s="36"/>
      <c r="DUE40" s="36"/>
      <c r="DUF40" s="36"/>
      <c r="DUI40" s="36"/>
      <c r="DUJ40" s="36"/>
      <c r="DUM40" s="36"/>
      <c r="DUN40" s="36"/>
      <c r="DUQ40" s="36"/>
      <c r="DUR40" s="36"/>
      <c r="DUU40" s="36"/>
      <c r="DUV40" s="36"/>
      <c r="DUY40" s="36"/>
      <c r="DUZ40" s="36"/>
      <c r="DVC40" s="36"/>
      <c r="DVD40" s="36"/>
      <c r="DVG40" s="36"/>
      <c r="DVH40" s="36"/>
      <c r="DVK40" s="36"/>
      <c r="DVL40" s="36"/>
      <c r="DVO40" s="36"/>
      <c r="DVP40" s="36"/>
      <c r="DVS40" s="36"/>
      <c r="DVT40" s="36"/>
      <c r="DVW40" s="36"/>
      <c r="DVX40" s="36"/>
      <c r="DWA40" s="36"/>
      <c r="DWB40" s="36"/>
      <c r="DWE40" s="36"/>
      <c r="DWF40" s="36"/>
      <c r="DWI40" s="36"/>
      <c r="DWJ40" s="36"/>
      <c r="DWM40" s="36"/>
      <c r="DWN40" s="36"/>
      <c r="DWQ40" s="36"/>
      <c r="DWR40" s="36"/>
      <c r="DWU40" s="36"/>
      <c r="DWV40" s="36"/>
      <c r="DWY40" s="36"/>
      <c r="DWZ40" s="36"/>
      <c r="DXC40" s="36"/>
      <c r="DXD40" s="36"/>
      <c r="DXG40" s="36"/>
      <c r="DXH40" s="36"/>
      <c r="DXK40" s="36"/>
      <c r="DXL40" s="36"/>
      <c r="DXO40" s="36"/>
      <c r="DXP40" s="36"/>
      <c r="DXS40" s="36"/>
      <c r="DXT40" s="36"/>
      <c r="DXW40" s="36"/>
      <c r="DXX40" s="36"/>
      <c r="DYA40" s="36"/>
      <c r="DYB40" s="36"/>
      <c r="DYE40" s="36"/>
      <c r="DYF40" s="36"/>
      <c r="DYI40" s="36"/>
      <c r="DYJ40" s="36"/>
      <c r="DYM40" s="36"/>
      <c r="DYN40" s="36"/>
      <c r="DYQ40" s="36"/>
      <c r="DYR40" s="36"/>
      <c r="DYU40" s="36"/>
      <c r="DYV40" s="36"/>
      <c r="DYY40" s="36"/>
      <c r="DYZ40" s="36"/>
      <c r="DZC40" s="36"/>
      <c r="DZD40" s="36"/>
      <c r="DZG40" s="36"/>
      <c r="DZH40" s="36"/>
      <c r="DZK40" s="36"/>
      <c r="DZL40" s="36"/>
      <c r="DZO40" s="36"/>
      <c r="DZP40" s="36"/>
      <c r="DZS40" s="36"/>
      <c r="DZT40" s="36"/>
      <c r="DZW40" s="36"/>
      <c r="DZX40" s="36"/>
      <c r="EAA40" s="36"/>
      <c r="EAB40" s="36"/>
      <c r="EAE40" s="36"/>
      <c r="EAF40" s="36"/>
      <c r="EAI40" s="36"/>
      <c r="EAJ40" s="36"/>
      <c r="EAM40" s="36"/>
      <c r="EAN40" s="36"/>
      <c r="EAQ40" s="36"/>
      <c r="EAR40" s="36"/>
      <c r="EAU40" s="36"/>
      <c r="EAV40" s="36"/>
      <c r="EAY40" s="36"/>
      <c r="EAZ40" s="36"/>
      <c r="EBC40" s="36"/>
      <c r="EBD40" s="36"/>
      <c r="EBG40" s="36"/>
      <c r="EBH40" s="36"/>
      <c r="EBK40" s="36"/>
      <c r="EBL40" s="36"/>
      <c r="EBO40" s="36"/>
      <c r="EBP40" s="36"/>
      <c r="EBS40" s="36"/>
      <c r="EBT40" s="36"/>
      <c r="EBW40" s="36"/>
      <c r="EBX40" s="36"/>
      <c r="ECA40" s="36"/>
      <c r="ECB40" s="36"/>
      <c r="ECE40" s="36"/>
      <c r="ECF40" s="36"/>
      <c r="ECI40" s="36"/>
      <c r="ECJ40" s="36"/>
      <c r="ECM40" s="36"/>
      <c r="ECN40" s="36"/>
      <c r="ECQ40" s="36"/>
      <c r="ECR40" s="36"/>
      <c r="ECU40" s="36"/>
      <c r="ECV40" s="36"/>
      <c r="ECY40" s="36"/>
      <c r="ECZ40" s="36"/>
      <c r="EDC40" s="36"/>
      <c r="EDD40" s="36"/>
      <c r="EDG40" s="36"/>
      <c r="EDH40" s="36"/>
      <c r="EDK40" s="36"/>
      <c r="EDL40" s="36"/>
      <c r="EDO40" s="36"/>
      <c r="EDP40" s="36"/>
      <c r="EDS40" s="36"/>
      <c r="EDT40" s="36"/>
      <c r="EDW40" s="36"/>
      <c r="EDX40" s="36"/>
      <c r="EEA40" s="36"/>
      <c r="EEB40" s="36"/>
      <c r="EEE40" s="36"/>
      <c r="EEF40" s="36"/>
      <c r="EEI40" s="36"/>
      <c r="EEJ40" s="36"/>
      <c r="EEM40" s="36"/>
      <c r="EEN40" s="36"/>
      <c r="EEQ40" s="36"/>
      <c r="EER40" s="36"/>
      <c r="EEU40" s="36"/>
      <c r="EEV40" s="36"/>
      <c r="EEY40" s="36"/>
      <c r="EEZ40" s="36"/>
      <c r="EFC40" s="36"/>
      <c r="EFD40" s="36"/>
      <c r="EFG40" s="36"/>
      <c r="EFH40" s="36"/>
      <c r="EFK40" s="36"/>
      <c r="EFL40" s="36"/>
      <c r="EFO40" s="36"/>
      <c r="EFP40" s="36"/>
      <c r="EFS40" s="36"/>
      <c r="EFT40" s="36"/>
      <c r="EFW40" s="36"/>
      <c r="EFX40" s="36"/>
      <c r="EGA40" s="36"/>
      <c r="EGB40" s="36"/>
      <c r="EGE40" s="36"/>
      <c r="EGF40" s="36"/>
      <c r="EGI40" s="36"/>
      <c r="EGJ40" s="36"/>
      <c r="EGM40" s="36"/>
      <c r="EGN40" s="36"/>
      <c r="EGQ40" s="36"/>
      <c r="EGR40" s="36"/>
      <c r="EGU40" s="36"/>
      <c r="EGV40" s="36"/>
      <c r="EGY40" s="36"/>
      <c r="EGZ40" s="36"/>
      <c r="EHC40" s="36"/>
      <c r="EHD40" s="36"/>
      <c r="EHG40" s="36"/>
      <c r="EHH40" s="36"/>
      <c r="EHK40" s="36"/>
      <c r="EHL40" s="36"/>
      <c r="EHO40" s="36"/>
      <c r="EHP40" s="36"/>
      <c r="EHS40" s="36"/>
      <c r="EHT40" s="36"/>
      <c r="EHW40" s="36"/>
      <c r="EHX40" s="36"/>
      <c r="EIA40" s="36"/>
      <c r="EIB40" s="36"/>
      <c r="EIE40" s="36"/>
      <c r="EIF40" s="36"/>
      <c r="EII40" s="36"/>
      <c r="EIJ40" s="36"/>
      <c r="EIM40" s="36"/>
      <c r="EIN40" s="36"/>
      <c r="EIQ40" s="36"/>
      <c r="EIR40" s="36"/>
      <c r="EIU40" s="36"/>
      <c r="EIV40" s="36"/>
      <c r="EIY40" s="36"/>
      <c r="EIZ40" s="36"/>
      <c r="EJC40" s="36"/>
      <c r="EJD40" s="36"/>
      <c r="EJG40" s="36"/>
      <c r="EJH40" s="36"/>
      <c r="EJK40" s="36"/>
      <c r="EJL40" s="36"/>
      <c r="EJO40" s="36"/>
      <c r="EJP40" s="36"/>
      <c r="EJS40" s="36"/>
      <c r="EJT40" s="36"/>
      <c r="EJW40" s="36"/>
      <c r="EJX40" s="36"/>
      <c r="EKA40" s="36"/>
      <c r="EKB40" s="36"/>
      <c r="EKE40" s="36"/>
      <c r="EKF40" s="36"/>
      <c r="EKI40" s="36"/>
      <c r="EKJ40" s="36"/>
      <c r="EKM40" s="36"/>
      <c r="EKN40" s="36"/>
      <c r="EKQ40" s="36"/>
      <c r="EKR40" s="36"/>
      <c r="EKU40" s="36"/>
      <c r="EKV40" s="36"/>
      <c r="EKY40" s="36"/>
      <c r="EKZ40" s="36"/>
      <c r="ELC40" s="36"/>
      <c r="ELD40" s="36"/>
      <c r="ELG40" s="36"/>
      <c r="ELH40" s="36"/>
      <c r="ELK40" s="36"/>
      <c r="ELL40" s="36"/>
      <c r="ELO40" s="36"/>
      <c r="ELP40" s="36"/>
      <c r="ELS40" s="36"/>
      <c r="ELT40" s="36"/>
      <c r="ELW40" s="36"/>
      <c r="ELX40" s="36"/>
      <c r="EMA40" s="36"/>
      <c r="EMB40" s="36"/>
      <c r="EME40" s="36"/>
      <c r="EMF40" s="36"/>
      <c r="EMI40" s="36"/>
      <c r="EMJ40" s="36"/>
      <c r="EMM40" s="36"/>
      <c r="EMN40" s="36"/>
      <c r="EMQ40" s="36"/>
      <c r="EMR40" s="36"/>
      <c r="EMU40" s="36"/>
      <c r="EMV40" s="36"/>
      <c r="EMY40" s="36"/>
      <c r="EMZ40" s="36"/>
      <c r="ENC40" s="36"/>
      <c r="END40" s="36"/>
      <c r="ENG40" s="36"/>
      <c r="ENH40" s="36"/>
      <c r="ENK40" s="36"/>
      <c r="ENL40" s="36"/>
      <c r="ENO40" s="36"/>
      <c r="ENP40" s="36"/>
      <c r="ENS40" s="36"/>
      <c r="ENT40" s="36"/>
      <c r="ENW40" s="36"/>
      <c r="ENX40" s="36"/>
      <c r="EOA40" s="36"/>
      <c r="EOB40" s="36"/>
      <c r="EOE40" s="36"/>
      <c r="EOF40" s="36"/>
      <c r="EOI40" s="36"/>
      <c r="EOJ40" s="36"/>
      <c r="EOM40" s="36"/>
      <c r="EON40" s="36"/>
      <c r="EOQ40" s="36"/>
      <c r="EOR40" s="36"/>
      <c r="EOU40" s="36"/>
      <c r="EOV40" s="36"/>
      <c r="EOY40" s="36"/>
      <c r="EOZ40" s="36"/>
      <c r="EPC40" s="36"/>
      <c r="EPD40" s="36"/>
      <c r="EPG40" s="36"/>
      <c r="EPH40" s="36"/>
      <c r="EPK40" s="36"/>
      <c r="EPL40" s="36"/>
      <c r="EPO40" s="36"/>
      <c r="EPP40" s="36"/>
      <c r="EPS40" s="36"/>
      <c r="EPT40" s="36"/>
      <c r="EPW40" s="36"/>
      <c r="EPX40" s="36"/>
      <c r="EQA40" s="36"/>
      <c r="EQB40" s="36"/>
      <c r="EQE40" s="36"/>
      <c r="EQF40" s="36"/>
      <c r="EQI40" s="36"/>
      <c r="EQJ40" s="36"/>
      <c r="EQM40" s="36"/>
      <c r="EQN40" s="36"/>
      <c r="EQQ40" s="36"/>
      <c r="EQR40" s="36"/>
      <c r="EQU40" s="36"/>
      <c r="EQV40" s="36"/>
      <c r="EQY40" s="36"/>
      <c r="EQZ40" s="36"/>
      <c r="ERC40" s="36"/>
      <c r="ERD40" s="36"/>
      <c r="ERG40" s="36"/>
      <c r="ERH40" s="36"/>
      <c r="ERK40" s="36"/>
      <c r="ERL40" s="36"/>
      <c r="ERO40" s="36"/>
      <c r="ERP40" s="36"/>
      <c r="ERS40" s="36"/>
      <c r="ERT40" s="36"/>
      <c r="ERW40" s="36"/>
      <c r="ERX40" s="36"/>
      <c r="ESA40" s="36"/>
      <c r="ESB40" s="36"/>
      <c r="ESE40" s="36"/>
      <c r="ESF40" s="36"/>
      <c r="ESI40" s="36"/>
      <c r="ESJ40" s="36"/>
      <c r="ESM40" s="36"/>
      <c r="ESN40" s="36"/>
      <c r="ESQ40" s="36"/>
      <c r="ESR40" s="36"/>
      <c r="ESU40" s="36"/>
      <c r="ESV40" s="36"/>
      <c r="ESY40" s="36"/>
      <c r="ESZ40" s="36"/>
      <c r="ETC40" s="36"/>
      <c r="ETD40" s="36"/>
      <c r="ETG40" s="36"/>
      <c r="ETH40" s="36"/>
      <c r="ETK40" s="36"/>
      <c r="ETL40" s="36"/>
      <c r="ETO40" s="36"/>
      <c r="ETP40" s="36"/>
      <c r="ETS40" s="36"/>
      <c r="ETT40" s="36"/>
      <c r="ETW40" s="36"/>
      <c r="ETX40" s="36"/>
      <c r="EUA40" s="36"/>
      <c r="EUB40" s="36"/>
      <c r="EUE40" s="36"/>
      <c r="EUF40" s="36"/>
      <c r="EUI40" s="36"/>
      <c r="EUJ40" s="36"/>
      <c r="EUM40" s="36"/>
      <c r="EUN40" s="36"/>
      <c r="EUQ40" s="36"/>
      <c r="EUR40" s="36"/>
      <c r="EUU40" s="36"/>
      <c r="EUV40" s="36"/>
      <c r="EUY40" s="36"/>
      <c r="EUZ40" s="36"/>
      <c r="EVC40" s="36"/>
      <c r="EVD40" s="36"/>
      <c r="EVG40" s="36"/>
      <c r="EVH40" s="36"/>
      <c r="EVK40" s="36"/>
      <c r="EVL40" s="36"/>
      <c r="EVO40" s="36"/>
      <c r="EVP40" s="36"/>
      <c r="EVS40" s="36"/>
      <c r="EVT40" s="36"/>
      <c r="EVW40" s="36"/>
      <c r="EVX40" s="36"/>
      <c r="EWA40" s="36"/>
      <c r="EWB40" s="36"/>
      <c r="EWE40" s="36"/>
      <c r="EWF40" s="36"/>
      <c r="EWI40" s="36"/>
      <c r="EWJ40" s="36"/>
      <c r="EWM40" s="36"/>
      <c r="EWN40" s="36"/>
      <c r="EWQ40" s="36"/>
      <c r="EWR40" s="36"/>
      <c r="EWU40" s="36"/>
      <c r="EWV40" s="36"/>
      <c r="EWY40" s="36"/>
      <c r="EWZ40" s="36"/>
      <c r="EXC40" s="36"/>
      <c r="EXD40" s="36"/>
      <c r="EXG40" s="36"/>
      <c r="EXH40" s="36"/>
      <c r="EXK40" s="36"/>
      <c r="EXL40" s="36"/>
      <c r="EXO40" s="36"/>
      <c r="EXP40" s="36"/>
      <c r="EXS40" s="36"/>
      <c r="EXT40" s="36"/>
      <c r="EXW40" s="36"/>
      <c r="EXX40" s="36"/>
      <c r="EYA40" s="36"/>
      <c r="EYB40" s="36"/>
      <c r="EYE40" s="36"/>
      <c r="EYF40" s="36"/>
      <c r="EYI40" s="36"/>
      <c r="EYJ40" s="36"/>
      <c r="EYM40" s="36"/>
      <c r="EYN40" s="36"/>
      <c r="EYQ40" s="36"/>
      <c r="EYR40" s="36"/>
      <c r="EYU40" s="36"/>
      <c r="EYV40" s="36"/>
      <c r="EYY40" s="36"/>
      <c r="EYZ40" s="36"/>
      <c r="EZC40" s="36"/>
      <c r="EZD40" s="36"/>
      <c r="EZG40" s="36"/>
      <c r="EZH40" s="36"/>
      <c r="EZK40" s="36"/>
      <c r="EZL40" s="36"/>
      <c r="EZO40" s="36"/>
      <c r="EZP40" s="36"/>
      <c r="EZS40" s="36"/>
      <c r="EZT40" s="36"/>
      <c r="EZW40" s="36"/>
      <c r="EZX40" s="36"/>
      <c r="FAA40" s="36"/>
      <c r="FAB40" s="36"/>
      <c r="FAE40" s="36"/>
      <c r="FAF40" s="36"/>
      <c r="FAI40" s="36"/>
      <c r="FAJ40" s="36"/>
      <c r="FAM40" s="36"/>
      <c r="FAN40" s="36"/>
      <c r="FAQ40" s="36"/>
      <c r="FAR40" s="36"/>
      <c r="FAU40" s="36"/>
      <c r="FAV40" s="36"/>
      <c r="FAY40" s="36"/>
      <c r="FAZ40" s="36"/>
      <c r="FBC40" s="36"/>
      <c r="FBD40" s="36"/>
      <c r="FBG40" s="36"/>
      <c r="FBH40" s="36"/>
      <c r="FBK40" s="36"/>
      <c r="FBL40" s="36"/>
      <c r="FBO40" s="36"/>
      <c r="FBP40" s="36"/>
      <c r="FBS40" s="36"/>
      <c r="FBT40" s="36"/>
      <c r="FBW40" s="36"/>
      <c r="FBX40" s="36"/>
      <c r="FCA40" s="36"/>
      <c r="FCB40" s="36"/>
      <c r="FCE40" s="36"/>
      <c r="FCF40" s="36"/>
      <c r="FCI40" s="36"/>
      <c r="FCJ40" s="36"/>
      <c r="FCM40" s="36"/>
      <c r="FCN40" s="36"/>
      <c r="FCQ40" s="36"/>
      <c r="FCR40" s="36"/>
      <c r="FCU40" s="36"/>
      <c r="FCV40" s="36"/>
      <c r="FCY40" s="36"/>
      <c r="FCZ40" s="36"/>
      <c r="FDC40" s="36"/>
      <c r="FDD40" s="36"/>
      <c r="FDG40" s="36"/>
      <c r="FDH40" s="36"/>
      <c r="FDK40" s="36"/>
      <c r="FDL40" s="36"/>
      <c r="FDO40" s="36"/>
      <c r="FDP40" s="36"/>
      <c r="FDS40" s="36"/>
      <c r="FDT40" s="36"/>
      <c r="FDW40" s="36"/>
      <c r="FDX40" s="36"/>
      <c r="FEA40" s="36"/>
      <c r="FEB40" s="36"/>
      <c r="FEE40" s="36"/>
      <c r="FEF40" s="36"/>
      <c r="FEI40" s="36"/>
      <c r="FEJ40" s="36"/>
      <c r="FEM40" s="36"/>
      <c r="FEN40" s="36"/>
      <c r="FEQ40" s="36"/>
      <c r="FER40" s="36"/>
      <c r="FEU40" s="36"/>
      <c r="FEV40" s="36"/>
      <c r="FEY40" s="36"/>
      <c r="FEZ40" s="36"/>
      <c r="FFC40" s="36"/>
      <c r="FFD40" s="36"/>
      <c r="FFG40" s="36"/>
      <c r="FFH40" s="36"/>
      <c r="FFK40" s="36"/>
      <c r="FFL40" s="36"/>
      <c r="FFO40" s="36"/>
      <c r="FFP40" s="36"/>
      <c r="FFS40" s="36"/>
      <c r="FFT40" s="36"/>
      <c r="FFW40" s="36"/>
      <c r="FFX40" s="36"/>
      <c r="FGA40" s="36"/>
      <c r="FGB40" s="36"/>
      <c r="FGE40" s="36"/>
      <c r="FGF40" s="36"/>
      <c r="FGI40" s="36"/>
      <c r="FGJ40" s="36"/>
      <c r="FGM40" s="36"/>
      <c r="FGN40" s="36"/>
      <c r="FGQ40" s="36"/>
      <c r="FGR40" s="36"/>
      <c r="FGU40" s="36"/>
      <c r="FGV40" s="36"/>
      <c r="FGY40" s="36"/>
      <c r="FGZ40" s="36"/>
      <c r="FHC40" s="36"/>
      <c r="FHD40" s="36"/>
      <c r="FHG40" s="36"/>
      <c r="FHH40" s="36"/>
      <c r="FHK40" s="36"/>
      <c r="FHL40" s="36"/>
      <c r="FHO40" s="36"/>
      <c r="FHP40" s="36"/>
      <c r="FHS40" s="36"/>
      <c r="FHT40" s="36"/>
      <c r="FHW40" s="36"/>
      <c r="FHX40" s="36"/>
      <c r="FIA40" s="36"/>
      <c r="FIB40" s="36"/>
      <c r="FIE40" s="36"/>
      <c r="FIF40" s="36"/>
      <c r="FII40" s="36"/>
      <c r="FIJ40" s="36"/>
      <c r="FIM40" s="36"/>
      <c r="FIN40" s="36"/>
      <c r="FIQ40" s="36"/>
      <c r="FIR40" s="36"/>
      <c r="FIU40" s="36"/>
      <c r="FIV40" s="36"/>
      <c r="FIY40" s="36"/>
      <c r="FIZ40" s="36"/>
      <c r="FJC40" s="36"/>
      <c r="FJD40" s="36"/>
      <c r="FJG40" s="36"/>
      <c r="FJH40" s="36"/>
      <c r="FJK40" s="36"/>
      <c r="FJL40" s="36"/>
      <c r="FJO40" s="36"/>
      <c r="FJP40" s="36"/>
      <c r="FJS40" s="36"/>
      <c r="FJT40" s="36"/>
      <c r="FJW40" s="36"/>
      <c r="FJX40" s="36"/>
      <c r="FKA40" s="36"/>
      <c r="FKB40" s="36"/>
      <c r="FKE40" s="36"/>
      <c r="FKF40" s="36"/>
      <c r="FKI40" s="36"/>
      <c r="FKJ40" s="36"/>
      <c r="FKM40" s="36"/>
      <c r="FKN40" s="36"/>
      <c r="FKQ40" s="36"/>
      <c r="FKR40" s="36"/>
      <c r="FKU40" s="36"/>
      <c r="FKV40" s="36"/>
      <c r="FKY40" s="36"/>
      <c r="FKZ40" s="36"/>
      <c r="FLC40" s="36"/>
      <c r="FLD40" s="36"/>
      <c r="FLG40" s="36"/>
      <c r="FLH40" s="36"/>
      <c r="FLK40" s="36"/>
      <c r="FLL40" s="36"/>
      <c r="FLO40" s="36"/>
      <c r="FLP40" s="36"/>
      <c r="FLS40" s="36"/>
      <c r="FLT40" s="36"/>
      <c r="FLW40" s="36"/>
      <c r="FLX40" s="36"/>
      <c r="FMA40" s="36"/>
      <c r="FMB40" s="36"/>
      <c r="FME40" s="36"/>
      <c r="FMF40" s="36"/>
      <c r="FMI40" s="36"/>
      <c r="FMJ40" s="36"/>
      <c r="FMM40" s="36"/>
      <c r="FMN40" s="36"/>
      <c r="FMQ40" s="36"/>
      <c r="FMR40" s="36"/>
      <c r="FMU40" s="36"/>
      <c r="FMV40" s="36"/>
      <c r="FMY40" s="36"/>
      <c r="FMZ40" s="36"/>
      <c r="FNC40" s="36"/>
      <c r="FND40" s="36"/>
      <c r="FNG40" s="36"/>
      <c r="FNH40" s="36"/>
      <c r="FNK40" s="36"/>
      <c r="FNL40" s="36"/>
      <c r="FNO40" s="36"/>
      <c r="FNP40" s="36"/>
      <c r="FNS40" s="36"/>
      <c r="FNT40" s="36"/>
      <c r="FNW40" s="36"/>
      <c r="FNX40" s="36"/>
      <c r="FOA40" s="36"/>
      <c r="FOB40" s="36"/>
      <c r="FOE40" s="36"/>
      <c r="FOF40" s="36"/>
      <c r="FOI40" s="36"/>
      <c r="FOJ40" s="36"/>
      <c r="FOM40" s="36"/>
      <c r="FON40" s="36"/>
      <c r="FOQ40" s="36"/>
      <c r="FOR40" s="36"/>
      <c r="FOU40" s="36"/>
      <c r="FOV40" s="36"/>
      <c r="FOY40" s="36"/>
      <c r="FOZ40" s="36"/>
      <c r="FPC40" s="36"/>
      <c r="FPD40" s="36"/>
      <c r="FPG40" s="36"/>
      <c r="FPH40" s="36"/>
      <c r="FPK40" s="36"/>
      <c r="FPL40" s="36"/>
      <c r="FPO40" s="36"/>
      <c r="FPP40" s="36"/>
      <c r="FPS40" s="36"/>
      <c r="FPT40" s="36"/>
      <c r="FPW40" s="36"/>
      <c r="FPX40" s="36"/>
      <c r="FQA40" s="36"/>
      <c r="FQB40" s="36"/>
      <c r="FQE40" s="36"/>
      <c r="FQF40" s="36"/>
      <c r="FQI40" s="36"/>
      <c r="FQJ40" s="36"/>
      <c r="FQM40" s="36"/>
      <c r="FQN40" s="36"/>
      <c r="FQQ40" s="36"/>
      <c r="FQR40" s="36"/>
      <c r="FQU40" s="36"/>
      <c r="FQV40" s="36"/>
      <c r="FQY40" s="36"/>
      <c r="FQZ40" s="36"/>
      <c r="FRC40" s="36"/>
      <c r="FRD40" s="36"/>
      <c r="FRG40" s="36"/>
      <c r="FRH40" s="36"/>
      <c r="FRK40" s="36"/>
      <c r="FRL40" s="36"/>
      <c r="FRO40" s="36"/>
      <c r="FRP40" s="36"/>
      <c r="FRS40" s="36"/>
      <c r="FRT40" s="36"/>
      <c r="FRW40" s="36"/>
      <c r="FRX40" s="36"/>
      <c r="FSA40" s="36"/>
      <c r="FSB40" s="36"/>
      <c r="FSE40" s="36"/>
      <c r="FSF40" s="36"/>
      <c r="FSI40" s="36"/>
      <c r="FSJ40" s="36"/>
      <c r="FSM40" s="36"/>
      <c r="FSN40" s="36"/>
      <c r="FSQ40" s="36"/>
      <c r="FSR40" s="36"/>
      <c r="FSU40" s="36"/>
      <c r="FSV40" s="36"/>
      <c r="FSY40" s="36"/>
      <c r="FSZ40" s="36"/>
      <c r="FTC40" s="36"/>
      <c r="FTD40" s="36"/>
      <c r="FTG40" s="36"/>
      <c r="FTH40" s="36"/>
      <c r="FTK40" s="36"/>
      <c r="FTL40" s="36"/>
      <c r="FTO40" s="36"/>
      <c r="FTP40" s="36"/>
      <c r="FTS40" s="36"/>
      <c r="FTT40" s="36"/>
      <c r="FTW40" s="36"/>
      <c r="FTX40" s="36"/>
      <c r="FUA40" s="36"/>
      <c r="FUB40" s="36"/>
      <c r="FUE40" s="36"/>
      <c r="FUF40" s="36"/>
      <c r="FUI40" s="36"/>
      <c r="FUJ40" s="36"/>
      <c r="FUM40" s="36"/>
      <c r="FUN40" s="36"/>
      <c r="FUQ40" s="36"/>
      <c r="FUR40" s="36"/>
      <c r="FUU40" s="36"/>
      <c r="FUV40" s="36"/>
      <c r="FUY40" s="36"/>
      <c r="FUZ40" s="36"/>
      <c r="FVC40" s="36"/>
      <c r="FVD40" s="36"/>
      <c r="FVG40" s="36"/>
      <c r="FVH40" s="36"/>
      <c r="FVK40" s="36"/>
      <c r="FVL40" s="36"/>
      <c r="FVO40" s="36"/>
      <c r="FVP40" s="36"/>
      <c r="FVS40" s="36"/>
      <c r="FVT40" s="36"/>
      <c r="FVW40" s="36"/>
      <c r="FVX40" s="36"/>
      <c r="FWA40" s="36"/>
      <c r="FWB40" s="36"/>
      <c r="FWE40" s="36"/>
      <c r="FWF40" s="36"/>
      <c r="FWI40" s="36"/>
      <c r="FWJ40" s="36"/>
      <c r="FWM40" s="36"/>
      <c r="FWN40" s="36"/>
      <c r="FWQ40" s="36"/>
      <c r="FWR40" s="36"/>
      <c r="FWU40" s="36"/>
      <c r="FWV40" s="36"/>
      <c r="FWY40" s="36"/>
      <c r="FWZ40" s="36"/>
      <c r="FXC40" s="36"/>
      <c r="FXD40" s="36"/>
      <c r="FXG40" s="36"/>
      <c r="FXH40" s="36"/>
      <c r="FXK40" s="36"/>
      <c r="FXL40" s="36"/>
      <c r="FXO40" s="36"/>
      <c r="FXP40" s="36"/>
      <c r="FXS40" s="36"/>
      <c r="FXT40" s="36"/>
      <c r="FXW40" s="36"/>
      <c r="FXX40" s="36"/>
      <c r="FYA40" s="36"/>
      <c r="FYB40" s="36"/>
      <c r="FYE40" s="36"/>
      <c r="FYF40" s="36"/>
      <c r="FYI40" s="36"/>
      <c r="FYJ40" s="36"/>
      <c r="FYM40" s="36"/>
      <c r="FYN40" s="36"/>
      <c r="FYQ40" s="36"/>
      <c r="FYR40" s="36"/>
      <c r="FYU40" s="36"/>
      <c r="FYV40" s="36"/>
      <c r="FYY40" s="36"/>
      <c r="FYZ40" s="36"/>
      <c r="FZC40" s="36"/>
      <c r="FZD40" s="36"/>
      <c r="FZG40" s="36"/>
      <c r="FZH40" s="36"/>
      <c r="FZK40" s="36"/>
      <c r="FZL40" s="36"/>
      <c r="FZO40" s="36"/>
      <c r="FZP40" s="36"/>
      <c r="FZS40" s="36"/>
      <c r="FZT40" s="36"/>
      <c r="FZW40" s="36"/>
      <c r="FZX40" s="36"/>
      <c r="GAA40" s="36"/>
      <c r="GAB40" s="36"/>
      <c r="GAE40" s="36"/>
      <c r="GAF40" s="36"/>
      <c r="GAI40" s="36"/>
      <c r="GAJ40" s="36"/>
      <c r="GAM40" s="36"/>
      <c r="GAN40" s="36"/>
      <c r="GAQ40" s="36"/>
      <c r="GAR40" s="36"/>
      <c r="GAU40" s="36"/>
      <c r="GAV40" s="36"/>
      <c r="GAY40" s="36"/>
      <c r="GAZ40" s="36"/>
      <c r="GBC40" s="36"/>
      <c r="GBD40" s="36"/>
      <c r="GBG40" s="36"/>
      <c r="GBH40" s="36"/>
      <c r="GBK40" s="36"/>
      <c r="GBL40" s="36"/>
      <c r="GBO40" s="36"/>
      <c r="GBP40" s="36"/>
      <c r="GBS40" s="36"/>
      <c r="GBT40" s="36"/>
      <c r="GBW40" s="36"/>
      <c r="GBX40" s="36"/>
      <c r="GCA40" s="36"/>
      <c r="GCB40" s="36"/>
      <c r="GCE40" s="36"/>
      <c r="GCF40" s="36"/>
      <c r="GCI40" s="36"/>
      <c r="GCJ40" s="36"/>
      <c r="GCM40" s="36"/>
      <c r="GCN40" s="36"/>
      <c r="GCQ40" s="36"/>
      <c r="GCR40" s="36"/>
      <c r="GCU40" s="36"/>
      <c r="GCV40" s="36"/>
      <c r="GCY40" s="36"/>
      <c r="GCZ40" s="36"/>
      <c r="GDC40" s="36"/>
      <c r="GDD40" s="36"/>
      <c r="GDG40" s="36"/>
      <c r="GDH40" s="36"/>
      <c r="GDK40" s="36"/>
      <c r="GDL40" s="36"/>
      <c r="GDO40" s="36"/>
      <c r="GDP40" s="36"/>
      <c r="GDS40" s="36"/>
      <c r="GDT40" s="36"/>
      <c r="GDW40" s="36"/>
      <c r="GDX40" s="36"/>
      <c r="GEA40" s="36"/>
      <c r="GEB40" s="36"/>
      <c r="GEE40" s="36"/>
      <c r="GEF40" s="36"/>
      <c r="GEI40" s="36"/>
      <c r="GEJ40" s="36"/>
      <c r="GEM40" s="36"/>
      <c r="GEN40" s="36"/>
      <c r="GEQ40" s="36"/>
      <c r="GER40" s="36"/>
      <c r="GEU40" s="36"/>
      <c r="GEV40" s="36"/>
      <c r="GEY40" s="36"/>
      <c r="GEZ40" s="36"/>
      <c r="GFC40" s="36"/>
      <c r="GFD40" s="36"/>
      <c r="GFG40" s="36"/>
      <c r="GFH40" s="36"/>
      <c r="GFK40" s="36"/>
      <c r="GFL40" s="36"/>
      <c r="GFO40" s="36"/>
      <c r="GFP40" s="36"/>
      <c r="GFS40" s="36"/>
      <c r="GFT40" s="36"/>
      <c r="GFW40" s="36"/>
      <c r="GFX40" s="36"/>
      <c r="GGA40" s="36"/>
      <c r="GGB40" s="36"/>
      <c r="GGE40" s="36"/>
      <c r="GGF40" s="36"/>
      <c r="GGI40" s="36"/>
      <c r="GGJ40" s="36"/>
      <c r="GGM40" s="36"/>
      <c r="GGN40" s="36"/>
      <c r="GGQ40" s="36"/>
      <c r="GGR40" s="36"/>
      <c r="GGU40" s="36"/>
      <c r="GGV40" s="36"/>
      <c r="GGY40" s="36"/>
      <c r="GGZ40" s="36"/>
      <c r="GHC40" s="36"/>
      <c r="GHD40" s="36"/>
      <c r="GHG40" s="36"/>
      <c r="GHH40" s="36"/>
      <c r="GHK40" s="36"/>
      <c r="GHL40" s="36"/>
      <c r="GHO40" s="36"/>
      <c r="GHP40" s="36"/>
      <c r="GHS40" s="36"/>
      <c r="GHT40" s="36"/>
      <c r="GHW40" s="36"/>
      <c r="GHX40" s="36"/>
      <c r="GIA40" s="36"/>
      <c r="GIB40" s="36"/>
      <c r="GIE40" s="36"/>
      <c r="GIF40" s="36"/>
      <c r="GII40" s="36"/>
      <c r="GIJ40" s="36"/>
      <c r="GIM40" s="36"/>
      <c r="GIN40" s="36"/>
      <c r="GIQ40" s="36"/>
      <c r="GIR40" s="36"/>
      <c r="GIU40" s="36"/>
      <c r="GIV40" s="36"/>
      <c r="GIY40" s="36"/>
      <c r="GIZ40" s="36"/>
      <c r="GJC40" s="36"/>
      <c r="GJD40" s="36"/>
      <c r="GJG40" s="36"/>
      <c r="GJH40" s="36"/>
      <c r="GJK40" s="36"/>
      <c r="GJL40" s="36"/>
      <c r="GJO40" s="36"/>
      <c r="GJP40" s="36"/>
      <c r="GJS40" s="36"/>
      <c r="GJT40" s="36"/>
      <c r="GJW40" s="36"/>
      <c r="GJX40" s="36"/>
      <c r="GKA40" s="36"/>
      <c r="GKB40" s="36"/>
      <c r="GKE40" s="36"/>
      <c r="GKF40" s="36"/>
      <c r="GKI40" s="36"/>
      <c r="GKJ40" s="36"/>
      <c r="GKM40" s="36"/>
      <c r="GKN40" s="36"/>
      <c r="GKQ40" s="36"/>
      <c r="GKR40" s="36"/>
      <c r="GKU40" s="36"/>
      <c r="GKV40" s="36"/>
      <c r="GKY40" s="36"/>
      <c r="GKZ40" s="36"/>
      <c r="GLC40" s="36"/>
      <c r="GLD40" s="36"/>
      <c r="GLG40" s="36"/>
      <c r="GLH40" s="36"/>
      <c r="GLK40" s="36"/>
      <c r="GLL40" s="36"/>
      <c r="GLO40" s="36"/>
      <c r="GLP40" s="36"/>
      <c r="GLS40" s="36"/>
      <c r="GLT40" s="36"/>
      <c r="GLW40" s="36"/>
      <c r="GLX40" s="36"/>
      <c r="GMA40" s="36"/>
      <c r="GMB40" s="36"/>
      <c r="GME40" s="36"/>
      <c r="GMF40" s="36"/>
      <c r="GMI40" s="36"/>
      <c r="GMJ40" s="36"/>
      <c r="GMM40" s="36"/>
      <c r="GMN40" s="36"/>
      <c r="GMQ40" s="36"/>
      <c r="GMR40" s="36"/>
      <c r="GMU40" s="36"/>
      <c r="GMV40" s="36"/>
      <c r="GMY40" s="36"/>
      <c r="GMZ40" s="36"/>
      <c r="GNC40" s="36"/>
      <c r="GND40" s="36"/>
      <c r="GNG40" s="36"/>
      <c r="GNH40" s="36"/>
      <c r="GNK40" s="36"/>
      <c r="GNL40" s="36"/>
      <c r="GNO40" s="36"/>
      <c r="GNP40" s="36"/>
      <c r="GNS40" s="36"/>
      <c r="GNT40" s="36"/>
      <c r="GNW40" s="36"/>
      <c r="GNX40" s="36"/>
      <c r="GOA40" s="36"/>
      <c r="GOB40" s="36"/>
      <c r="GOE40" s="36"/>
      <c r="GOF40" s="36"/>
      <c r="GOI40" s="36"/>
      <c r="GOJ40" s="36"/>
      <c r="GOM40" s="36"/>
      <c r="GON40" s="36"/>
      <c r="GOQ40" s="36"/>
      <c r="GOR40" s="36"/>
      <c r="GOU40" s="36"/>
      <c r="GOV40" s="36"/>
      <c r="GOY40" s="36"/>
      <c r="GOZ40" s="36"/>
      <c r="GPC40" s="36"/>
      <c r="GPD40" s="36"/>
      <c r="GPG40" s="36"/>
      <c r="GPH40" s="36"/>
      <c r="GPK40" s="36"/>
      <c r="GPL40" s="36"/>
      <c r="GPO40" s="36"/>
      <c r="GPP40" s="36"/>
      <c r="GPS40" s="36"/>
      <c r="GPT40" s="36"/>
      <c r="GPW40" s="36"/>
      <c r="GPX40" s="36"/>
      <c r="GQA40" s="36"/>
      <c r="GQB40" s="36"/>
      <c r="GQE40" s="36"/>
      <c r="GQF40" s="36"/>
      <c r="GQI40" s="36"/>
      <c r="GQJ40" s="36"/>
      <c r="GQM40" s="36"/>
      <c r="GQN40" s="36"/>
      <c r="GQQ40" s="36"/>
      <c r="GQR40" s="36"/>
      <c r="GQU40" s="36"/>
      <c r="GQV40" s="36"/>
      <c r="GQY40" s="36"/>
      <c r="GQZ40" s="36"/>
      <c r="GRC40" s="36"/>
      <c r="GRD40" s="36"/>
      <c r="GRG40" s="36"/>
      <c r="GRH40" s="36"/>
      <c r="GRK40" s="36"/>
      <c r="GRL40" s="36"/>
      <c r="GRO40" s="36"/>
      <c r="GRP40" s="36"/>
      <c r="GRS40" s="36"/>
      <c r="GRT40" s="36"/>
      <c r="GRW40" s="36"/>
      <c r="GRX40" s="36"/>
      <c r="GSA40" s="36"/>
      <c r="GSB40" s="36"/>
      <c r="GSE40" s="36"/>
      <c r="GSF40" s="36"/>
      <c r="GSI40" s="36"/>
      <c r="GSJ40" s="36"/>
      <c r="GSM40" s="36"/>
      <c r="GSN40" s="36"/>
      <c r="GSQ40" s="36"/>
      <c r="GSR40" s="36"/>
      <c r="GSU40" s="36"/>
      <c r="GSV40" s="36"/>
      <c r="GSY40" s="36"/>
      <c r="GSZ40" s="36"/>
      <c r="GTC40" s="36"/>
      <c r="GTD40" s="36"/>
      <c r="GTG40" s="36"/>
      <c r="GTH40" s="36"/>
      <c r="GTK40" s="36"/>
      <c r="GTL40" s="36"/>
      <c r="GTO40" s="36"/>
      <c r="GTP40" s="36"/>
      <c r="GTS40" s="36"/>
      <c r="GTT40" s="36"/>
      <c r="GTW40" s="36"/>
      <c r="GTX40" s="36"/>
      <c r="GUA40" s="36"/>
      <c r="GUB40" s="36"/>
      <c r="GUE40" s="36"/>
      <c r="GUF40" s="36"/>
      <c r="GUI40" s="36"/>
      <c r="GUJ40" s="36"/>
      <c r="GUM40" s="36"/>
      <c r="GUN40" s="36"/>
      <c r="GUQ40" s="36"/>
      <c r="GUR40" s="36"/>
      <c r="GUU40" s="36"/>
      <c r="GUV40" s="36"/>
      <c r="GUY40" s="36"/>
      <c r="GUZ40" s="36"/>
      <c r="GVC40" s="36"/>
      <c r="GVD40" s="36"/>
      <c r="GVG40" s="36"/>
      <c r="GVH40" s="36"/>
      <c r="GVK40" s="36"/>
      <c r="GVL40" s="36"/>
      <c r="GVO40" s="36"/>
      <c r="GVP40" s="36"/>
      <c r="GVS40" s="36"/>
      <c r="GVT40" s="36"/>
      <c r="GVW40" s="36"/>
      <c r="GVX40" s="36"/>
      <c r="GWA40" s="36"/>
      <c r="GWB40" s="36"/>
      <c r="GWE40" s="36"/>
      <c r="GWF40" s="36"/>
      <c r="GWI40" s="36"/>
      <c r="GWJ40" s="36"/>
      <c r="GWM40" s="36"/>
      <c r="GWN40" s="36"/>
      <c r="GWQ40" s="36"/>
      <c r="GWR40" s="36"/>
      <c r="GWU40" s="36"/>
      <c r="GWV40" s="36"/>
      <c r="GWY40" s="36"/>
      <c r="GWZ40" s="36"/>
      <c r="GXC40" s="36"/>
      <c r="GXD40" s="36"/>
      <c r="GXG40" s="36"/>
      <c r="GXH40" s="36"/>
      <c r="GXK40" s="36"/>
      <c r="GXL40" s="36"/>
      <c r="GXO40" s="36"/>
      <c r="GXP40" s="36"/>
      <c r="GXS40" s="36"/>
      <c r="GXT40" s="36"/>
      <c r="GXW40" s="36"/>
      <c r="GXX40" s="36"/>
      <c r="GYA40" s="36"/>
      <c r="GYB40" s="36"/>
      <c r="GYE40" s="36"/>
      <c r="GYF40" s="36"/>
      <c r="GYI40" s="36"/>
      <c r="GYJ40" s="36"/>
      <c r="GYM40" s="36"/>
      <c r="GYN40" s="36"/>
      <c r="GYQ40" s="36"/>
      <c r="GYR40" s="36"/>
      <c r="GYU40" s="36"/>
      <c r="GYV40" s="36"/>
      <c r="GYY40" s="36"/>
      <c r="GYZ40" s="36"/>
      <c r="GZC40" s="36"/>
      <c r="GZD40" s="36"/>
      <c r="GZG40" s="36"/>
      <c r="GZH40" s="36"/>
      <c r="GZK40" s="36"/>
      <c r="GZL40" s="36"/>
      <c r="GZO40" s="36"/>
      <c r="GZP40" s="36"/>
      <c r="GZS40" s="36"/>
      <c r="GZT40" s="36"/>
      <c r="GZW40" s="36"/>
      <c r="GZX40" s="36"/>
      <c r="HAA40" s="36"/>
      <c r="HAB40" s="36"/>
      <c r="HAE40" s="36"/>
      <c r="HAF40" s="36"/>
      <c r="HAI40" s="36"/>
      <c r="HAJ40" s="36"/>
      <c r="HAM40" s="36"/>
      <c r="HAN40" s="36"/>
      <c r="HAQ40" s="36"/>
      <c r="HAR40" s="36"/>
      <c r="HAU40" s="36"/>
      <c r="HAV40" s="36"/>
      <c r="HAY40" s="36"/>
      <c r="HAZ40" s="36"/>
      <c r="HBC40" s="36"/>
      <c r="HBD40" s="36"/>
      <c r="HBG40" s="36"/>
      <c r="HBH40" s="36"/>
      <c r="HBK40" s="36"/>
      <c r="HBL40" s="36"/>
      <c r="HBO40" s="36"/>
      <c r="HBP40" s="36"/>
      <c r="HBS40" s="36"/>
      <c r="HBT40" s="36"/>
      <c r="HBW40" s="36"/>
      <c r="HBX40" s="36"/>
      <c r="HCA40" s="36"/>
      <c r="HCB40" s="36"/>
      <c r="HCE40" s="36"/>
      <c r="HCF40" s="36"/>
      <c r="HCI40" s="36"/>
      <c r="HCJ40" s="36"/>
      <c r="HCM40" s="36"/>
      <c r="HCN40" s="36"/>
      <c r="HCQ40" s="36"/>
      <c r="HCR40" s="36"/>
      <c r="HCU40" s="36"/>
      <c r="HCV40" s="36"/>
      <c r="HCY40" s="36"/>
      <c r="HCZ40" s="36"/>
      <c r="HDC40" s="36"/>
      <c r="HDD40" s="36"/>
      <c r="HDG40" s="36"/>
      <c r="HDH40" s="36"/>
      <c r="HDK40" s="36"/>
      <c r="HDL40" s="36"/>
      <c r="HDO40" s="36"/>
      <c r="HDP40" s="36"/>
      <c r="HDS40" s="36"/>
      <c r="HDT40" s="36"/>
      <c r="HDW40" s="36"/>
      <c r="HDX40" s="36"/>
      <c r="HEA40" s="36"/>
      <c r="HEB40" s="36"/>
      <c r="HEE40" s="36"/>
      <c r="HEF40" s="36"/>
      <c r="HEI40" s="36"/>
      <c r="HEJ40" s="36"/>
      <c r="HEM40" s="36"/>
      <c r="HEN40" s="36"/>
      <c r="HEQ40" s="36"/>
      <c r="HER40" s="36"/>
      <c r="HEU40" s="36"/>
      <c r="HEV40" s="36"/>
      <c r="HEY40" s="36"/>
      <c r="HEZ40" s="36"/>
      <c r="HFC40" s="36"/>
      <c r="HFD40" s="36"/>
      <c r="HFG40" s="36"/>
      <c r="HFH40" s="36"/>
      <c r="HFK40" s="36"/>
      <c r="HFL40" s="36"/>
      <c r="HFO40" s="36"/>
      <c r="HFP40" s="36"/>
      <c r="HFS40" s="36"/>
      <c r="HFT40" s="36"/>
      <c r="HFW40" s="36"/>
      <c r="HFX40" s="36"/>
      <c r="HGA40" s="36"/>
      <c r="HGB40" s="36"/>
      <c r="HGE40" s="36"/>
      <c r="HGF40" s="36"/>
      <c r="HGI40" s="36"/>
      <c r="HGJ40" s="36"/>
      <c r="HGM40" s="36"/>
      <c r="HGN40" s="36"/>
      <c r="HGQ40" s="36"/>
      <c r="HGR40" s="36"/>
      <c r="HGU40" s="36"/>
      <c r="HGV40" s="36"/>
      <c r="HGY40" s="36"/>
      <c r="HGZ40" s="36"/>
      <c r="HHC40" s="36"/>
      <c r="HHD40" s="36"/>
      <c r="HHG40" s="36"/>
      <c r="HHH40" s="36"/>
      <c r="HHK40" s="36"/>
      <c r="HHL40" s="36"/>
      <c r="HHO40" s="36"/>
      <c r="HHP40" s="36"/>
      <c r="HHS40" s="36"/>
      <c r="HHT40" s="36"/>
      <c r="HHW40" s="36"/>
      <c r="HHX40" s="36"/>
      <c r="HIA40" s="36"/>
      <c r="HIB40" s="36"/>
      <c r="HIE40" s="36"/>
      <c r="HIF40" s="36"/>
      <c r="HII40" s="36"/>
      <c r="HIJ40" s="36"/>
      <c r="HIM40" s="36"/>
      <c r="HIN40" s="36"/>
      <c r="HIQ40" s="36"/>
      <c r="HIR40" s="36"/>
      <c r="HIU40" s="36"/>
      <c r="HIV40" s="36"/>
      <c r="HIY40" s="36"/>
      <c r="HIZ40" s="36"/>
      <c r="HJC40" s="36"/>
      <c r="HJD40" s="36"/>
      <c r="HJG40" s="36"/>
      <c r="HJH40" s="36"/>
      <c r="HJK40" s="36"/>
      <c r="HJL40" s="36"/>
      <c r="HJO40" s="36"/>
      <c r="HJP40" s="36"/>
      <c r="HJS40" s="36"/>
      <c r="HJT40" s="36"/>
      <c r="HJW40" s="36"/>
      <c r="HJX40" s="36"/>
      <c r="HKA40" s="36"/>
      <c r="HKB40" s="36"/>
      <c r="HKE40" s="36"/>
      <c r="HKF40" s="36"/>
      <c r="HKI40" s="36"/>
      <c r="HKJ40" s="36"/>
      <c r="HKM40" s="36"/>
      <c r="HKN40" s="36"/>
      <c r="HKQ40" s="36"/>
      <c r="HKR40" s="36"/>
      <c r="HKU40" s="36"/>
      <c r="HKV40" s="36"/>
      <c r="HKY40" s="36"/>
      <c r="HKZ40" s="36"/>
      <c r="HLC40" s="36"/>
      <c r="HLD40" s="36"/>
      <c r="HLG40" s="36"/>
      <c r="HLH40" s="36"/>
      <c r="HLK40" s="36"/>
      <c r="HLL40" s="36"/>
      <c r="HLO40" s="36"/>
      <c r="HLP40" s="36"/>
      <c r="HLS40" s="36"/>
      <c r="HLT40" s="36"/>
      <c r="HLW40" s="36"/>
      <c r="HLX40" s="36"/>
      <c r="HMA40" s="36"/>
      <c r="HMB40" s="36"/>
      <c r="HME40" s="36"/>
      <c r="HMF40" s="36"/>
      <c r="HMI40" s="36"/>
      <c r="HMJ40" s="36"/>
      <c r="HMM40" s="36"/>
      <c r="HMN40" s="36"/>
      <c r="HMQ40" s="36"/>
      <c r="HMR40" s="36"/>
      <c r="HMU40" s="36"/>
      <c r="HMV40" s="36"/>
      <c r="HMY40" s="36"/>
      <c r="HMZ40" s="36"/>
      <c r="HNC40" s="36"/>
      <c r="HND40" s="36"/>
      <c r="HNG40" s="36"/>
      <c r="HNH40" s="36"/>
      <c r="HNK40" s="36"/>
      <c r="HNL40" s="36"/>
      <c r="HNO40" s="36"/>
      <c r="HNP40" s="36"/>
      <c r="HNS40" s="36"/>
      <c r="HNT40" s="36"/>
      <c r="HNW40" s="36"/>
      <c r="HNX40" s="36"/>
      <c r="HOA40" s="36"/>
      <c r="HOB40" s="36"/>
      <c r="HOE40" s="36"/>
      <c r="HOF40" s="36"/>
      <c r="HOI40" s="36"/>
      <c r="HOJ40" s="36"/>
      <c r="HOM40" s="36"/>
      <c r="HON40" s="36"/>
      <c r="HOQ40" s="36"/>
      <c r="HOR40" s="36"/>
      <c r="HOU40" s="36"/>
      <c r="HOV40" s="36"/>
      <c r="HOY40" s="36"/>
      <c r="HOZ40" s="36"/>
      <c r="HPC40" s="36"/>
      <c r="HPD40" s="36"/>
      <c r="HPG40" s="36"/>
      <c r="HPH40" s="36"/>
      <c r="HPK40" s="36"/>
      <c r="HPL40" s="36"/>
      <c r="HPO40" s="36"/>
      <c r="HPP40" s="36"/>
      <c r="HPS40" s="36"/>
      <c r="HPT40" s="36"/>
      <c r="HPW40" s="36"/>
      <c r="HPX40" s="36"/>
      <c r="HQA40" s="36"/>
      <c r="HQB40" s="36"/>
      <c r="HQE40" s="36"/>
      <c r="HQF40" s="36"/>
      <c r="HQI40" s="36"/>
      <c r="HQJ40" s="36"/>
      <c r="HQM40" s="36"/>
      <c r="HQN40" s="36"/>
      <c r="HQQ40" s="36"/>
      <c r="HQR40" s="36"/>
      <c r="HQU40" s="36"/>
      <c r="HQV40" s="36"/>
      <c r="HQY40" s="36"/>
      <c r="HQZ40" s="36"/>
      <c r="HRC40" s="36"/>
      <c r="HRD40" s="36"/>
      <c r="HRG40" s="36"/>
      <c r="HRH40" s="36"/>
      <c r="HRK40" s="36"/>
      <c r="HRL40" s="36"/>
      <c r="HRO40" s="36"/>
      <c r="HRP40" s="36"/>
      <c r="HRS40" s="36"/>
      <c r="HRT40" s="36"/>
      <c r="HRW40" s="36"/>
      <c r="HRX40" s="36"/>
      <c r="HSA40" s="36"/>
      <c r="HSB40" s="36"/>
      <c r="HSE40" s="36"/>
      <c r="HSF40" s="36"/>
      <c r="HSI40" s="36"/>
      <c r="HSJ40" s="36"/>
      <c r="HSM40" s="36"/>
      <c r="HSN40" s="36"/>
      <c r="HSQ40" s="36"/>
      <c r="HSR40" s="36"/>
      <c r="HSU40" s="36"/>
      <c r="HSV40" s="36"/>
      <c r="HSY40" s="36"/>
      <c r="HSZ40" s="36"/>
      <c r="HTC40" s="36"/>
      <c r="HTD40" s="36"/>
      <c r="HTG40" s="36"/>
      <c r="HTH40" s="36"/>
      <c r="HTK40" s="36"/>
      <c r="HTL40" s="36"/>
      <c r="HTO40" s="36"/>
      <c r="HTP40" s="36"/>
      <c r="HTS40" s="36"/>
      <c r="HTT40" s="36"/>
      <c r="HTW40" s="36"/>
      <c r="HTX40" s="36"/>
      <c r="HUA40" s="36"/>
      <c r="HUB40" s="36"/>
      <c r="HUE40" s="36"/>
      <c r="HUF40" s="36"/>
      <c r="HUI40" s="36"/>
      <c r="HUJ40" s="36"/>
      <c r="HUM40" s="36"/>
      <c r="HUN40" s="36"/>
      <c r="HUQ40" s="36"/>
      <c r="HUR40" s="36"/>
      <c r="HUU40" s="36"/>
      <c r="HUV40" s="36"/>
      <c r="HUY40" s="36"/>
      <c r="HUZ40" s="36"/>
      <c r="HVC40" s="36"/>
      <c r="HVD40" s="36"/>
      <c r="HVG40" s="36"/>
      <c r="HVH40" s="36"/>
      <c r="HVK40" s="36"/>
      <c r="HVL40" s="36"/>
      <c r="HVO40" s="36"/>
      <c r="HVP40" s="36"/>
      <c r="HVS40" s="36"/>
      <c r="HVT40" s="36"/>
      <c r="HVW40" s="36"/>
      <c r="HVX40" s="36"/>
      <c r="HWA40" s="36"/>
      <c r="HWB40" s="36"/>
      <c r="HWE40" s="36"/>
      <c r="HWF40" s="36"/>
      <c r="HWI40" s="36"/>
      <c r="HWJ40" s="36"/>
      <c r="HWM40" s="36"/>
      <c r="HWN40" s="36"/>
      <c r="HWQ40" s="36"/>
      <c r="HWR40" s="36"/>
      <c r="HWU40" s="36"/>
      <c r="HWV40" s="36"/>
      <c r="HWY40" s="36"/>
      <c r="HWZ40" s="36"/>
      <c r="HXC40" s="36"/>
      <c r="HXD40" s="36"/>
      <c r="HXG40" s="36"/>
      <c r="HXH40" s="36"/>
      <c r="HXK40" s="36"/>
      <c r="HXL40" s="36"/>
      <c r="HXO40" s="36"/>
      <c r="HXP40" s="36"/>
      <c r="HXS40" s="36"/>
      <c r="HXT40" s="36"/>
      <c r="HXW40" s="36"/>
      <c r="HXX40" s="36"/>
      <c r="HYA40" s="36"/>
      <c r="HYB40" s="36"/>
      <c r="HYE40" s="36"/>
      <c r="HYF40" s="36"/>
      <c r="HYI40" s="36"/>
      <c r="HYJ40" s="36"/>
      <c r="HYM40" s="36"/>
      <c r="HYN40" s="36"/>
      <c r="HYQ40" s="36"/>
      <c r="HYR40" s="36"/>
      <c r="HYU40" s="36"/>
      <c r="HYV40" s="36"/>
      <c r="HYY40" s="36"/>
      <c r="HYZ40" s="36"/>
      <c r="HZC40" s="36"/>
      <c r="HZD40" s="36"/>
      <c r="HZG40" s="36"/>
      <c r="HZH40" s="36"/>
      <c r="HZK40" s="36"/>
      <c r="HZL40" s="36"/>
      <c r="HZO40" s="36"/>
      <c r="HZP40" s="36"/>
      <c r="HZS40" s="36"/>
      <c r="HZT40" s="36"/>
      <c r="HZW40" s="36"/>
      <c r="HZX40" s="36"/>
      <c r="IAA40" s="36"/>
      <c r="IAB40" s="36"/>
      <c r="IAE40" s="36"/>
      <c r="IAF40" s="36"/>
      <c r="IAI40" s="36"/>
      <c r="IAJ40" s="36"/>
      <c r="IAM40" s="36"/>
      <c r="IAN40" s="36"/>
      <c r="IAQ40" s="36"/>
      <c r="IAR40" s="36"/>
      <c r="IAU40" s="36"/>
      <c r="IAV40" s="36"/>
      <c r="IAY40" s="36"/>
      <c r="IAZ40" s="36"/>
      <c r="IBC40" s="36"/>
      <c r="IBD40" s="36"/>
      <c r="IBG40" s="36"/>
      <c r="IBH40" s="36"/>
      <c r="IBK40" s="36"/>
      <c r="IBL40" s="36"/>
      <c r="IBO40" s="36"/>
      <c r="IBP40" s="36"/>
      <c r="IBS40" s="36"/>
      <c r="IBT40" s="36"/>
      <c r="IBW40" s="36"/>
      <c r="IBX40" s="36"/>
      <c r="ICA40" s="36"/>
      <c r="ICB40" s="36"/>
      <c r="ICE40" s="36"/>
      <c r="ICF40" s="36"/>
      <c r="ICI40" s="36"/>
      <c r="ICJ40" s="36"/>
      <c r="ICM40" s="36"/>
      <c r="ICN40" s="36"/>
      <c r="ICQ40" s="36"/>
      <c r="ICR40" s="36"/>
      <c r="ICU40" s="36"/>
      <c r="ICV40" s="36"/>
      <c r="ICY40" s="36"/>
      <c r="ICZ40" s="36"/>
      <c r="IDC40" s="36"/>
      <c r="IDD40" s="36"/>
      <c r="IDG40" s="36"/>
      <c r="IDH40" s="36"/>
      <c r="IDK40" s="36"/>
      <c r="IDL40" s="36"/>
      <c r="IDO40" s="36"/>
      <c r="IDP40" s="36"/>
      <c r="IDS40" s="36"/>
      <c r="IDT40" s="36"/>
      <c r="IDW40" s="36"/>
      <c r="IDX40" s="36"/>
      <c r="IEA40" s="36"/>
      <c r="IEB40" s="36"/>
      <c r="IEE40" s="36"/>
      <c r="IEF40" s="36"/>
      <c r="IEI40" s="36"/>
      <c r="IEJ40" s="36"/>
      <c r="IEM40" s="36"/>
      <c r="IEN40" s="36"/>
      <c r="IEQ40" s="36"/>
      <c r="IER40" s="36"/>
      <c r="IEU40" s="36"/>
      <c r="IEV40" s="36"/>
      <c r="IEY40" s="36"/>
      <c r="IEZ40" s="36"/>
      <c r="IFC40" s="36"/>
      <c r="IFD40" s="36"/>
      <c r="IFG40" s="36"/>
      <c r="IFH40" s="36"/>
      <c r="IFK40" s="36"/>
      <c r="IFL40" s="36"/>
      <c r="IFO40" s="36"/>
      <c r="IFP40" s="36"/>
      <c r="IFS40" s="36"/>
      <c r="IFT40" s="36"/>
      <c r="IFW40" s="36"/>
      <c r="IFX40" s="36"/>
      <c r="IGA40" s="36"/>
      <c r="IGB40" s="36"/>
      <c r="IGE40" s="36"/>
      <c r="IGF40" s="36"/>
      <c r="IGI40" s="36"/>
      <c r="IGJ40" s="36"/>
      <c r="IGM40" s="36"/>
      <c r="IGN40" s="36"/>
      <c r="IGQ40" s="36"/>
      <c r="IGR40" s="36"/>
      <c r="IGU40" s="36"/>
      <c r="IGV40" s="36"/>
      <c r="IGY40" s="36"/>
      <c r="IGZ40" s="36"/>
      <c r="IHC40" s="36"/>
      <c r="IHD40" s="36"/>
      <c r="IHG40" s="36"/>
      <c r="IHH40" s="36"/>
      <c r="IHK40" s="36"/>
      <c r="IHL40" s="36"/>
      <c r="IHO40" s="36"/>
      <c r="IHP40" s="36"/>
      <c r="IHS40" s="36"/>
      <c r="IHT40" s="36"/>
      <c r="IHW40" s="36"/>
      <c r="IHX40" s="36"/>
      <c r="IIA40" s="36"/>
      <c r="IIB40" s="36"/>
      <c r="IIE40" s="36"/>
      <c r="IIF40" s="36"/>
      <c r="III40" s="36"/>
      <c r="IIJ40" s="36"/>
      <c r="IIM40" s="36"/>
      <c r="IIN40" s="36"/>
      <c r="IIQ40" s="36"/>
      <c r="IIR40" s="36"/>
      <c r="IIU40" s="36"/>
      <c r="IIV40" s="36"/>
      <c r="IIY40" s="36"/>
      <c r="IIZ40" s="36"/>
      <c r="IJC40" s="36"/>
      <c r="IJD40" s="36"/>
      <c r="IJG40" s="36"/>
      <c r="IJH40" s="36"/>
      <c r="IJK40" s="36"/>
      <c r="IJL40" s="36"/>
      <c r="IJO40" s="36"/>
      <c r="IJP40" s="36"/>
      <c r="IJS40" s="36"/>
      <c r="IJT40" s="36"/>
      <c r="IJW40" s="36"/>
      <c r="IJX40" s="36"/>
      <c r="IKA40" s="36"/>
      <c r="IKB40" s="36"/>
      <c r="IKE40" s="36"/>
      <c r="IKF40" s="36"/>
      <c r="IKI40" s="36"/>
      <c r="IKJ40" s="36"/>
      <c r="IKM40" s="36"/>
      <c r="IKN40" s="36"/>
      <c r="IKQ40" s="36"/>
      <c r="IKR40" s="36"/>
      <c r="IKU40" s="36"/>
      <c r="IKV40" s="36"/>
      <c r="IKY40" s="36"/>
      <c r="IKZ40" s="36"/>
      <c r="ILC40" s="36"/>
      <c r="ILD40" s="36"/>
      <c r="ILG40" s="36"/>
      <c r="ILH40" s="36"/>
      <c r="ILK40" s="36"/>
      <c r="ILL40" s="36"/>
      <c r="ILO40" s="36"/>
      <c r="ILP40" s="36"/>
      <c r="ILS40" s="36"/>
      <c r="ILT40" s="36"/>
      <c r="ILW40" s="36"/>
      <c r="ILX40" s="36"/>
      <c r="IMA40" s="36"/>
      <c r="IMB40" s="36"/>
      <c r="IME40" s="36"/>
      <c r="IMF40" s="36"/>
      <c r="IMI40" s="36"/>
      <c r="IMJ40" s="36"/>
      <c r="IMM40" s="36"/>
      <c r="IMN40" s="36"/>
      <c r="IMQ40" s="36"/>
      <c r="IMR40" s="36"/>
      <c r="IMU40" s="36"/>
      <c r="IMV40" s="36"/>
      <c r="IMY40" s="36"/>
      <c r="IMZ40" s="36"/>
      <c r="INC40" s="36"/>
      <c r="IND40" s="36"/>
      <c r="ING40" s="36"/>
      <c r="INH40" s="36"/>
      <c r="INK40" s="36"/>
      <c r="INL40" s="36"/>
      <c r="INO40" s="36"/>
      <c r="INP40" s="36"/>
      <c r="INS40" s="36"/>
      <c r="INT40" s="36"/>
      <c r="INW40" s="36"/>
      <c r="INX40" s="36"/>
      <c r="IOA40" s="36"/>
      <c r="IOB40" s="36"/>
      <c r="IOE40" s="36"/>
      <c r="IOF40" s="36"/>
      <c r="IOI40" s="36"/>
      <c r="IOJ40" s="36"/>
      <c r="IOM40" s="36"/>
      <c r="ION40" s="36"/>
      <c r="IOQ40" s="36"/>
      <c r="IOR40" s="36"/>
      <c r="IOU40" s="36"/>
      <c r="IOV40" s="36"/>
      <c r="IOY40" s="36"/>
      <c r="IOZ40" s="36"/>
      <c r="IPC40" s="36"/>
      <c r="IPD40" s="36"/>
      <c r="IPG40" s="36"/>
      <c r="IPH40" s="36"/>
      <c r="IPK40" s="36"/>
      <c r="IPL40" s="36"/>
      <c r="IPO40" s="36"/>
      <c r="IPP40" s="36"/>
      <c r="IPS40" s="36"/>
      <c r="IPT40" s="36"/>
      <c r="IPW40" s="36"/>
      <c r="IPX40" s="36"/>
      <c r="IQA40" s="36"/>
      <c r="IQB40" s="36"/>
      <c r="IQE40" s="36"/>
      <c r="IQF40" s="36"/>
      <c r="IQI40" s="36"/>
      <c r="IQJ40" s="36"/>
      <c r="IQM40" s="36"/>
      <c r="IQN40" s="36"/>
      <c r="IQQ40" s="36"/>
      <c r="IQR40" s="36"/>
      <c r="IQU40" s="36"/>
      <c r="IQV40" s="36"/>
      <c r="IQY40" s="36"/>
      <c r="IQZ40" s="36"/>
      <c r="IRC40" s="36"/>
      <c r="IRD40" s="36"/>
      <c r="IRG40" s="36"/>
      <c r="IRH40" s="36"/>
      <c r="IRK40" s="36"/>
      <c r="IRL40" s="36"/>
      <c r="IRO40" s="36"/>
      <c r="IRP40" s="36"/>
      <c r="IRS40" s="36"/>
      <c r="IRT40" s="36"/>
      <c r="IRW40" s="36"/>
      <c r="IRX40" s="36"/>
      <c r="ISA40" s="36"/>
      <c r="ISB40" s="36"/>
      <c r="ISE40" s="36"/>
      <c r="ISF40" s="36"/>
      <c r="ISI40" s="36"/>
      <c r="ISJ40" s="36"/>
      <c r="ISM40" s="36"/>
      <c r="ISN40" s="36"/>
      <c r="ISQ40" s="36"/>
      <c r="ISR40" s="36"/>
      <c r="ISU40" s="36"/>
      <c r="ISV40" s="36"/>
      <c r="ISY40" s="36"/>
      <c r="ISZ40" s="36"/>
      <c r="ITC40" s="36"/>
      <c r="ITD40" s="36"/>
      <c r="ITG40" s="36"/>
      <c r="ITH40" s="36"/>
      <c r="ITK40" s="36"/>
      <c r="ITL40" s="36"/>
      <c r="ITO40" s="36"/>
      <c r="ITP40" s="36"/>
      <c r="ITS40" s="36"/>
      <c r="ITT40" s="36"/>
      <c r="ITW40" s="36"/>
      <c r="ITX40" s="36"/>
      <c r="IUA40" s="36"/>
      <c r="IUB40" s="36"/>
      <c r="IUE40" s="36"/>
      <c r="IUF40" s="36"/>
      <c r="IUI40" s="36"/>
      <c r="IUJ40" s="36"/>
      <c r="IUM40" s="36"/>
      <c r="IUN40" s="36"/>
      <c r="IUQ40" s="36"/>
      <c r="IUR40" s="36"/>
      <c r="IUU40" s="36"/>
      <c r="IUV40" s="36"/>
      <c r="IUY40" s="36"/>
      <c r="IUZ40" s="36"/>
      <c r="IVC40" s="36"/>
      <c r="IVD40" s="36"/>
      <c r="IVG40" s="36"/>
      <c r="IVH40" s="36"/>
      <c r="IVK40" s="36"/>
      <c r="IVL40" s="36"/>
      <c r="IVO40" s="36"/>
      <c r="IVP40" s="36"/>
      <c r="IVS40" s="36"/>
      <c r="IVT40" s="36"/>
      <c r="IVW40" s="36"/>
      <c r="IVX40" s="36"/>
      <c r="IWA40" s="36"/>
      <c r="IWB40" s="36"/>
      <c r="IWE40" s="36"/>
      <c r="IWF40" s="36"/>
      <c r="IWI40" s="36"/>
      <c r="IWJ40" s="36"/>
      <c r="IWM40" s="36"/>
      <c r="IWN40" s="36"/>
      <c r="IWQ40" s="36"/>
      <c r="IWR40" s="36"/>
      <c r="IWU40" s="36"/>
      <c r="IWV40" s="36"/>
      <c r="IWY40" s="36"/>
      <c r="IWZ40" s="36"/>
      <c r="IXC40" s="36"/>
      <c r="IXD40" s="36"/>
      <c r="IXG40" s="36"/>
      <c r="IXH40" s="36"/>
      <c r="IXK40" s="36"/>
      <c r="IXL40" s="36"/>
      <c r="IXO40" s="36"/>
      <c r="IXP40" s="36"/>
      <c r="IXS40" s="36"/>
      <c r="IXT40" s="36"/>
      <c r="IXW40" s="36"/>
      <c r="IXX40" s="36"/>
      <c r="IYA40" s="36"/>
      <c r="IYB40" s="36"/>
      <c r="IYE40" s="36"/>
      <c r="IYF40" s="36"/>
      <c r="IYI40" s="36"/>
      <c r="IYJ40" s="36"/>
      <c r="IYM40" s="36"/>
      <c r="IYN40" s="36"/>
      <c r="IYQ40" s="36"/>
      <c r="IYR40" s="36"/>
      <c r="IYU40" s="36"/>
      <c r="IYV40" s="36"/>
      <c r="IYY40" s="36"/>
      <c r="IYZ40" s="36"/>
      <c r="IZC40" s="36"/>
      <c r="IZD40" s="36"/>
      <c r="IZG40" s="36"/>
      <c r="IZH40" s="36"/>
      <c r="IZK40" s="36"/>
      <c r="IZL40" s="36"/>
      <c r="IZO40" s="36"/>
      <c r="IZP40" s="36"/>
      <c r="IZS40" s="36"/>
      <c r="IZT40" s="36"/>
      <c r="IZW40" s="36"/>
      <c r="IZX40" s="36"/>
      <c r="JAA40" s="36"/>
      <c r="JAB40" s="36"/>
      <c r="JAE40" s="36"/>
      <c r="JAF40" s="36"/>
      <c r="JAI40" s="36"/>
      <c r="JAJ40" s="36"/>
      <c r="JAM40" s="36"/>
      <c r="JAN40" s="36"/>
      <c r="JAQ40" s="36"/>
      <c r="JAR40" s="36"/>
      <c r="JAU40" s="36"/>
      <c r="JAV40" s="36"/>
      <c r="JAY40" s="36"/>
      <c r="JAZ40" s="36"/>
      <c r="JBC40" s="36"/>
      <c r="JBD40" s="36"/>
      <c r="JBG40" s="36"/>
      <c r="JBH40" s="36"/>
      <c r="JBK40" s="36"/>
      <c r="JBL40" s="36"/>
      <c r="JBO40" s="36"/>
      <c r="JBP40" s="36"/>
      <c r="JBS40" s="36"/>
      <c r="JBT40" s="36"/>
      <c r="JBW40" s="36"/>
      <c r="JBX40" s="36"/>
      <c r="JCA40" s="36"/>
      <c r="JCB40" s="36"/>
      <c r="JCE40" s="36"/>
      <c r="JCF40" s="36"/>
      <c r="JCI40" s="36"/>
      <c r="JCJ40" s="36"/>
      <c r="JCM40" s="36"/>
      <c r="JCN40" s="36"/>
      <c r="JCQ40" s="36"/>
      <c r="JCR40" s="36"/>
      <c r="JCU40" s="36"/>
      <c r="JCV40" s="36"/>
      <c r="JCY40" s="36"/>
      <c r="JCZ40" s="36"/>
      <c r="JDC40" s="36"/>
      <c r="JDD40" s="36"/>
      <c r="JDG40" s="36"/>
      <c r="JDH40" s="36"/>
      <c r="JDK40" s="36"/>
      <c r="JDL40" s="36"/>
      <c r="JDO40" s="36"/>
      <c r="JDP40" s="36"/>
      <c r="JDS40" s="36"/>
      <c r="JDT40" s="36"/>
      <c r="JDW40" s="36"/>
      <c r="JDX40" s="36"/>
      <c r="JEA40" s="36"/>
      <c r="JEB40" s="36"/>
      <c r="JEE40" s="36"/>
      <c r="JEF40" s="36"/>
      <c r="JEI40" s="36"/>
      <c r="JEJ40" s="36"/>
      <c r="JEM40" s="36"/>
      <c r="JEN40" s="36"/>
      <c r="JEQ40" s="36"/>
      <c r="JER40" s="36"/>
      <c r="JEU40" s="36"/>
      <c r="JEV40" s="36"/>
      <c r="JEY40" s="36"/>
      <c r="JEZ40" s="36"/>
      <c r="JFC40" s="36"/>
      <c r="JFD40" s="36"/>
      <c r="JFG40" s="36"/>
      <c r="JFH40" s="36"/>
      <c r="JFK40" s="36"/>
      <c r="JFL40" s="36"/>
      <c r="JFO40" s="36"/>
      <c r="JFP40" s="36"/>
      <c r="JFS40" s="36"/>
      <c r="JFT40" s="36"/>
      <c r="JFW40" s="36"/>
      <c r="JFX40" s="36"/>
      <c r="JGA40" s="36"/>
      <c r="JGB40" s="36"/>
      <c r="JGE40" s="36"/>
      <c r="JGF40" s="36"/>
      <c r="JGI40" s="36"/>
      <c r="JGJ40" s="36"/>
      <c r="JGM40" s="36"/>
      <c r="JGN40" s="36"/>
      <c r="JGQ40" s="36"/>
      <c r="JGR40" s="36"/>
      <c r="JGU40" s="36"/>
      <c r="JGV40" s="36"/>
      <c r="JGY40" s="36"/>
      <c r="JGZ40" s="36"/>
      <c r="JHC40" s="36"/>
      <c r="JHD40" s="36"/>
      <c r="JHG40" s="36"/>
      <c r="JHH40" s="36"/>
      <c r="JHK40" s="36"/>
      <c r="JHL40" s="36"/>
      <c r="JHO40" s="36"/>
      <c r="JHP40" s="36"/>
      <c r="JHS40" s="36"/>
      <c r="JHT40" s="36"/>
      <c r="JHW40" s="36"/>
      <c r="JHX40" s="36"/>
      <c r="JIA40" s="36"/>
      <c r="JIB40" s="36"/>
      <c r="JIE40" s="36"/>
      <c r="JIF40" s="36"/>
      <c r="JII40" s="36"/>
      <c r="JIJ40" s="36"/>
      <c r="JIM40" s="36"/>
      <c r="JIN40" s="36"/>
      <c r="JIQ40" s="36"/>
      <c r="JIR40" s="36"/>
      <c r="JIU40" s="36"/>
      <c r="JIV40" s="36"/>
      <c r="JIY40" s="36"/>
      <c r="JIZ40" s="36"/>
      <c r="JJC40" s="36"/>
      <c r="JJD40" s="36"/>
      <c r="JJG40" s="36"/>
      <c r="JJH40" s="36"/>
      <c r="JJK40" s="36"/>
      <c r="JJL40" s="36"/>
      <c r="JJO40" s="36"/>
      <c r="JJP40" s="36"/>
      <c r="JJS40" s="36"/>
      <c r="JJT40" s="36"/>
      <c r="JJW40" s="36"/>
      <c r="JJX40" s="36"/>
      <c r="JKA40" s="36"/>
      <c r="JKB40" s="36"/>
      <c r="JKE40" s="36"/>
      <c r="JKF40" s="36"/>
      <c r="JKI40" s="36"/>
      <c r="JKJ40" s="36"/>
      <c r="JKM40" s="36"/>
      <c r="JKN40" s="36"/>
      <c r="JKQ40" s="36"/>
      <c r="JKR40" s="36"/>
      <c r="JKU40" s="36"/>
      <c r="JKV40" s="36"/>
      <c r="JKY40" s="36"/>
      <c r="JKZ40" s="36"/>
      <c r="JLC40" s="36"/>
      <c r="JLD40" s="36"/>
      <c r="JLG40" s="36"/>
      <c r="JLH40" s="36"/>
      <c r="JLK40" s="36"/>
      <c r="JLL40" s="36"/>
      <c r="JLO40" s="36"/>
      <c r="JLP40" s="36"/>
      <c r="JLS40" s="36"/>
      <c r="JLT40" s="36"/>
      <c r="JLW40" s="36"/>
      <c r="JLX40" s="36"/>
      <c r="JMA40" s="36"/>
      <c r="JMB40" s="36"/>
      <c r="JME40" s="36"/>
      <c r="JMF40" s="36"/>
      <c r="JMI40" s="36"/>
      <c r="JMJ40" s="36"/>
      <c r="JMM40" s="36"/>
      <c r="JMN40" s="36"/>
      <c r="JMQ40" s="36"/>
      <c r="JMR40" s="36"/>
      <c r="JMU40" s="36"/>
      <c r="JMV40" s="36"/>
      <c r="JMY40" s="36"/>
      <c r="JMZ40" s="36"/>
      <c r="JNC40" s="36"/>
      <c r="JND40" s="36"/>
      <c r="JNG40" s="36"/>
      <c r="JNH40" s="36"/>
      <c r="JNK40" s="36"/>
      <c r="JNL40" s="36"/>
      <c r="JNO40" s="36"/>
      <c r="JNP40" s="36"/>
      <c r="JNS40" s="36"/>
      <c r="JNT40" s="36"/>
      <c r="JNW40" s="36"/>
      <c r="JNX40" s="36"/>
      <c r="JOA40" s="36"/>
      <c r="JOB40" s="36"/>
      <c r="JOE40" s="36"/>
      <c r="JOF40" s="36"/>
      <c r="JOI40" s="36"/>
      <c r="JOJ40" s="36"/>
      <c r="JOM40" s="36"/>
      <c r="JON40" s="36"/>
      <c r="JOQ40" s="36"/>
      <c r="JOR40" s="36"/>
      <c r="JOU40" s="36"/>
      <c r="JOV40" s="36"/>
      <c r="JOY40" s="36"/>
      <c r="JOZ40" s="36"/>
      <c r="JPC40" s="36"/>
      <c r="JPD40" s="36"/>
      <c r="JPG40" s="36"/>
      <c r="JPH40" s="36"/>
      <c r="JPK40" s="36"/>
      <c r="JPL40" s="36"/>
      <c r="JPO40" s="36"/>
      <c r="JPP40" s="36"/>
      <c r="JPS40" s="36"/>
      <c r="JPT40" s="36"/>
      <c r="JPW40" s="36"/>
      <c r="JPX40" s="36"/>
      <c r="JQA40" s="36"/>
      <c r="JQB40" s="36"/>
      <c r="JQE40" s="36"/>
      <c r="JQF40" s="36"/>
      <c r="JQI40" s="36"/>
      <c r="JQJ40" s="36"/>
      <c r="JQM40" s="36"/>
      <c r="JQN40" s="36"/>
      <c r="JQQ40" s="36"/>
      <c r="JQR40" s="36"/>
      <c r="JQU40" s="36"/>
      <c r="JQV40" s="36"/>
      <c r="JQY40" s="36"/>
      <c r="JQZ40" s="36"/>
      <c r="JRC40" s="36"/>
      <c r="JRD40" s="36"/>
      <c r="JRG40" s="36"/>
      <c r="JRH40" s="36"/>
      <c r="JRK40" s="36"/>
      <c r="JRL40" s="36"/>
      <c r="JRO40" s="36"/>
      <c r="JRP40" s="36"/>
      <c r="JRS40" s="36"/>
      <c r="JRT40" s="36"/>
      <c r="JRW40" s="36"/>
      <c r="JRX40" s="36"/>
      <c r="JSA40" s="36"/>
      <c r="JSB40" s="36"/>
      <c r="JSE40" s="36"/>
      <c r="JSF40" s="36"/>
      <c r="JSI40" s="36"/>
      <c r="JSJ40" s="36"/>
      <c r="JSM40" s="36"/>
      <c r="JSN40" s="36"/>
      <c r="JSQ40" s="36"/>
      <c r="JSR40" s="36"/>
      <c r="JSU40" s="36"/>
      <c r="JSV40" s="36"/>
      <c r="JSY40" s="36"/>
      <c r="JSZ40" s="36"/>
      <c r="JTC40" s="36"/>
      <c r="JTD40" s="36"/>
      <c r="JTG40" s="36"/>
      <c r="JTH40" s="36"/>
      <c r="JTK40" s="36"/>
      <c r="JTL40" s="36"/>
      <c r="JTO40" s="36"/>
      <c r="JTP40" s="36"/>
      <c r="JTS40" s="36"/>
      <c r="JTT40" s="36"/>
      <c r="JTW40" s="36"/>
      <c r="JTX40" s="36"/>
      <c r="JUA40" s="36"/>
      <c r="JUB40" s="36"/>
      <c r="JUE40" s="36"/>
      <c r="JUF40" s="36"/>
      <c r="JUI40" s="36"/>
      <c r="JUJ40" s="36"/>
      <c r="JUM40" s="36"/>
      <c r="JUN40" s="36"/>
      <c r="JUQ40" s="36"/>
      <c r="JUR40" s="36"/>
      <c r="JUU40" s="36"/>
      <c r="JUV40" s="36"/>
      <c r="JUY40" s="36"/>
      <c r="JUZ40" s="36"/>
      <c r="JVC40" s="36"/>
      <c r="JVD40" s="36"/>
      <c r="JVG40" s="36"/>
      <c r="JVH40" s="36"/>
      <c r="JVK40" s="36"/>
      <c r="JVL40" s="36"/>
      <c r="JVO40" s="36"/>
      <c r="JVP40" s="36"/>
      <c r="JVS40" s="36"/>
      <c r="JVT40" s="36"/>
      <c r="JVW40" s="36"/>
      <c r="JVX40" s="36"/>
      <c r="JWA40" s="36"/>
      <c r="JWB40" s="36"/>
      <c r="JWE40" s="36"/>
      <c r="JWF40" s="36"/>
      <c r="JWI40" s="36"/>
      <c r="JWJ40" s="36"/>
      <c r="JWM40" s="36"/>
      <c r="JWN40" s="36"/>
      <c r="JWQ40" s="36"/>
      <c r="JWR40" s="36"/>
      <c r="JWU40" s="36"/>
      <c r="JWV40" s="36"/>
      <c r="JWY40" s="36"/>
      <c r="JWZ40" s="36"/>
      <c r="JXC40" s="36"/>
      <c r="JXD40" s="36"/>
      <c r="JXG40" s="36"/>
      <c r="JXH40" s="36"/>
      <c r="JXK40" s="36"/>
      <c r="JXL40" s="36"/>
      <c r="JXO40" s="36"/>
      <c r="JXP40" s="36"/>
      <c r="JXS40" s="36"/>
      <c r="JXT40" s="36"/>
      <c r="JXW40" s="36"/>
      <c r="JXX40" s="36"/>
      <c r="JYA40" s="36"/>
      <c r="JYB40" s="36"/>
      <c r="JYE40" s="36"/>
      <c r="JYF40" s="36"/>
      <c r="JYI40" s="36"/>
      <c r="JYJ40" s="36"/>
      <c r="JYM40" s="36"/>
      <c r="JYN40" s="36"/>
      <c r="JYQ40" s="36"/>
      <c r="JYR40" s="36"/>
      <c r="JYU40" s="36"/>
      <c r="JYV40" s="36"/>
      <c r="JYY40" s="36"/>
      <c r="JYZ40" s="36"/>
      <c r="JZC40" s="36"/>
      <c r="JZD40" s="36"/>
      <c r="JZG40" s="36"/>
      <c r="JZH40" s="36"/>
      <c r="JZK40" s="36"/>
      <c r="JZL40" s="36"/>
      <c r="JZO40" s="36"/>
      <c r="JZP40" s="36"/>
      <c r="JZS40" s="36"/>
      <c r="JZT40" s="36"/>
      <c r="JZW40" s="36"/>
      <c r="JZX40" s="36"/>
      <c r="KAA40" s="36"/>
      <c r="KAB40" s="36"/>
      <c r="KAE40" s="36"/>
      <c r="KAF40" s="36"/>
      <c r="KAI40" s="36"/>
      <c r="KAJ40" s="36"/>
      <c r="KAM40" s="36"/>
      <c r="KAN40" s="36"/>
      <c r="KAQ40" s="36"/>
      <c r="KAR40" s="36"/>
      <c r="KAU40" s="36"/>
      <c r="KAV40" s="36"/>
      <c r="KAY40" s="36"/>
      <c r="KAZ40" s="36"/>
      <c r="KBC40" s="36"/>
      <c r="KBD40" s="36"/>
      <c r="KBG40" s="36"/>
      <c r="KBH40" s="36"/>
      <c r="KBK40" s="36"/>
      <c r="KBL40" s="36"/>
      <c r="KBO40" s="36"/>
      <c r="KBP40" s="36"/>
      <c r="KBS40" s="36"/>
      <c r="KBT40" s="36"/>
      <c r="KBW40" s="36"/>
      <c r="KBX40" s="36"/>
      <c r="KCA40" s="36"/>
      <c r="KCB40" s="36"/>
      <c r="KCE40" s="36"/>
      <c r="KCF40" s="36"/>
      <c r="KCI40" s="36"/>
      <c r="KCJ40" s="36"/>
      <c r="KCM40" s="36"/>
      <c r="KCN40" s="36"/>
      <c r="KCQ40" s="36"/>
      <c r="KCR40" s="36"/>
      <c r="KCU40" s="36"/>
      <c r="KCV40" s="36"/>
      <c r="KCY40" s="36"/>
      <c r="KCZ40" s="36"/>
      <c r="KDC40" s="36"/>
      <c r="KDD40" s="36"/>
      <c r="KDG40" s="36"/>
      <c r="KDH40" s="36"/>
      <c r="KDK40" s="36"/>
      <c r="KDL40" s="36"/>
      <c r="KDO40" s="36"/>
      <c r="KDP40" s="36"/>
      <c r="KDS40" s="36"/>
      <c r="KDT40" s="36"/>
      <c r="KDW40" s="36"/>
      <c r="KDX40" s="36"/>
      <c r="KEA40" s="36"/>
      <c r="KEB40" s="36"/>
      <c r="KEE40" s="36"/>
      <c r="KEF40" s="36"/>
      <c r="KEI40" s="36"/>
      <c r="KEJ40" s="36"/>
      <c r="KEM40" s="36"/>
      <c r="KEN40" s="36"/>
      <c r="KEQ40" s="36"/>
      <c r="KER40" s="36"/>
      <c r="KEU40" s="36"/>
      <c r="KEV40" s="36"/>
      <c r="KEY40" s="36"/>
      <c r="KEZ40" s="36"/>
      <c r="KFC40" s="36"/>
      <c r="KFD40" s="36"/>
      <c r="KFG40" s="36"/>
      <c r="KFH40" s="36"/>
      <c r="KFK40" s="36"/>
      <c r="KFL40" s="36"/>
      <c r="KFO40" s="36"/>
      <c r="KFP40" s="36"/>
      <c r="KFS40" s="36"/>
      <c r="KFT40" s="36"/>
      <c r="KFW40" s="36"/>
      <c r="KFX40" s="36"/>
      <c r="KGA40" s="36"/>
      <c r="KGB40" s="36"/>
      <c r="KGE40" s="36"/>
      <c r="KGF40" s="36"/>
      <c r="KGI40" s="36"/>
      <c r="KGJ40" s="36"/>
      <c r="KGM40" s="36"/>
      <c r="KGN40" s="36"/>
      <c r="KGQ40" s="36"/>
      <c r="KGR40" s="36"/>
      <c r="KGU40" s="36"/>
      <c r="KGV40" s="36"/>
      <c r="KGY40" s="36"/>
      <c r="KGZ40" s="36"/>
      <c r="KHC40" s="36"/>
      <c r="KHD40" s="36"/>
      <c r="KHG40" s="36"/>
      <c r="KHH40" s="36"/>
      <c r="KHK40" s="36"/>
      <c r="KHL40" s="36"/>
      <c r="KHO40" s="36"/>
      <c r="KHP40" s="36"/>
      <c r="KHS40" s="36"/>
      <c r="KHT40" s="36"/>
      <c r="KHW40" s="36"/>
      <c r="KHX40" s="36"/>
      <c r="KIA40" s="36"/>
      <c r="KIB40" s="36"/>
      <c r="KIE40" s="36"/>
      <c r="KIF40" s="36"/>
      <c r="KII40" s="36"/>
      <c r="KIJ40" s="36"/>
      <c r="KIM40" s="36"/>
      <c r="KIN40" s="36"/>
      <c r="KIQ40" s="36"/>
      <c r="KIR40" s="36"/>
      <c r="KIU40" s="36"/>
      <c r="KIV40" s="36"/>
      <c r="KIY40" s="36"/>
      <c r="KIZ40" s="36"/>
      <c r="KJC40" s="36"/>
      <c r="KJD40" s="36"/>
      <c r="KJG40" s="36"/>
      <c r="KJH40" s="36"/>
      <c r="KJK40" s="36"/>
      <c r="KJL40" s="36"/>
      <c r="KJO40" s="36"/>
      <c r="KJP40" s="36"/>
      <c r="KJS40" s="36"/>
      <c r="KJT40" s="36"/>
      <c r="KJW40" s="36"/>
      <c r="KJX40" s="36"/>
      <c r="KKA40" s="36"/>
      <c r="KKB40" s="36"/>
      <c r="KKE40" s="36"/>
      <c r="KKF40" s="36"/>
      <c r="KKI40" s="36"/>
      <c r="KKJ40" s="36"/>
      <c r="KKM40" s="36"/>
      <c r="KKN40" s="36"/>
      <c r="KKQ40" s="36"/>
      <c r="KKR40" s="36"/>
      <c r="KKU40" s="36"/>
      <c r="KKV40" s="36"/>
      <c r="KKY40" s="36"/>
      <c r="KKZ40" s="36"/>
      <c r="KLC40" s="36"/>
      <c r="KLD40" s="36"/>
      <c r="KLG40" s="36"/>
      <c r="KLH40" s="36"/>
      <c r="KLK40" s="36"/>
      <c r="KLL40" s="36"/>
      <c r="KLO40" s="36"/>
      <c r="KLP40" s="36"/>
      <c r="KLS40" s="36"/>
      <c r="KLT40" s="36"/>
      <c r="KLW40" s="36"/>
      <c r="KLX40" s="36"/>
      <c r="KMA40" s="36"/>
      <c r="KMB40" s="36"/>
      <c r="KME40" s="36"/>
      <c r="KMF40" s="36"/>
      <c r="KMI40" s="36"/>
      <c r="KMJ40" s="36"/>
      <c r="KMM40" s="36"/>
      <c r="KMN40" s="36"/>
      <c r="KMQ40" s="36"/>
      <c r="KMR40" s="36"/>
      <c r="KMU40" s="36"/>
      <c r="KMV40" s="36"/>
      <c r="KMY40" s="36"/>
      <c r="KMZ40" s="36"/>
      <c r="KNC40" s="36"/>
      <c r="KND40" s="36"/>
      <c r="KNG40" s="36"/>
      <c r="KNH40" s="36"/>
      <c r="KNK40" s="36"/>
      <c r="KNL40" s="36"/>
      <c r="KNO40" s="36"/>
      <c r="KNP40" s="36"/>
      <c r="KNS40" s="36"/>
      <c r="KNT40" s="36"/>
      <c r="KNW40" s="36"/>
      <c r="KNX40" s="36"/>
      <c r="KOA40" s="36"/>
      <c r="KOB40" s="36"/>
      <c r="KOE40" s="36"/>
      <c r="KOF40" s="36"/>
      <c r="KOI40" s="36"/>
      <c r="KOJ40" s="36"/>
      <c r="KOM40" s="36"/>
      <c r="KON40" s="36"/>
      <c r="KOQ40" s="36"/>
      <c r="KOR40" s="36"/>
      <c r="KOU40" s="36"/>
      <c r="KOV40" s="36"/>
      <c r="KOY40" s="36"/>
      <c r="KOZ40" s="36"/>
      <c r="KPC40" s="36"/>
      <c r="KPD40" s="36"/>
      <c r="KPG40" s="36"/>
      <c r="KPH40" s="36"/>
      <c r="KPK40" s="36"/>
      <c r="KPL40" s="36"/>
      <c r="KPO40" s="36"/>
      <c r="KPP40" s="36"/>
      <c r="KPS40" s="36"/>
      <c r="KPT40" s="36"/>
      <c r="KPW40" s="36"/>
      <c r="KPX40" s="36"/>
      <c r="KQA40" s="36"/>
      <c r="KQB40" s="36"/>
      <c r="KQE40" s="36"/>
      <c r="KQF40" s="36"/>
      <c r="KQI40" s="36"/>
      <c r="KQJ40" s="36"/>
      <c r="KQM40" s="36"/>
      <c r="KQN40" s="36"/>
      <c r="KQQ40" s="36"/>
      <c r="KQR40" s="36"/>
      <c r="KQU40" s="36"/>
      <c r="KQV40" s="36"/>
      <c r="KQY40" s="36"/>
      <c r="KQZ40" s="36"/>
      <c r="KRC40" s="36"/>
      <c r="KRD40" s="36"/>
      <c r="KRG40" s="36"/>
      <c r="KRH40" s="36"/>
      <c r="KRK40" s="36"/>
      <c r="KRL40" s="36"/>
      <c r="KRO40" s="36"/>
      <c r="KRP40" s="36"/>
      <c r="KRS40" s="36"/>
      <c r="KRT40" s="36"/>
      <c r="KRW40" s="36"/>
      <c r="KRX40" s="36"/>
      <c r="KSA40" s="36"/>
      <c r="KSB40" s="36"/>
      <c r="KSE40" s="36"/>
      <c r="KSF40" s="36"/>
      <c r="KSI40" s="36"/>
      <c r="KSJ40" s="36"/>
      <c r="KSM40" s="36"/>
      <c r="KSN40" s="36"/>
      <c r="KSQ40" s="36"/>
      <c r="KSR40" s="36"/>
      <c r="KSU40" s="36"/>
      <c r="KSV40" s="36"/>
      <c r="KSY40" s="36"/>
      <c r="KSZ40" s="36"/>
      <c r="KTC40" s="36"/>
      <c r="KTD40" s="36"/>
      <c r="KTG40" s="36"/>
      <c r="KTH40" s="36"/>
      <c r="KTK40" s="36"/>
      <c r="KTL40" s="36"/>
      <c r="KTO40" s="36"/>
      <c r="KTP40" s="36"/>
      <c r="KTS40" s="36"/>
      <c r="KTT40" s="36"/>
      <c r="KTW40" s="36"/>
      <c r="KTX40" s="36"/>
      <c r="KUA40" s="36"/>
      <c r="KUB40" s="36"/>
      <c r="KUE40" s="36"/>
      <c r="KUF40" s="36"/>
      <c r="KUI40" s="36"/>
      <c r="KUJ40" s="36"/>
      <c r="KUM40" s="36"/>
      <c r="KUN40" s="36"/>
      <c r="KUQ40" s="36"/>
      <c r="KUR40" s="36"/>
      <c r="KUU40" s="36"/>
      <c r="KUV40" s="36"/>
      <c r="KUY40" s="36"/>
      <c r="KUZ40" s="36"/>
      <c r="KVC40" s="36"/>
      <c r="KVD40" s="36"/>
      <c r="KVG40" s="36"/>
      <c r="KVH40" s="36"/>
      <c r="KVK40" s="36"/>
      <c r="KVL40" s="36"/>
      <c r="KVO40" s="36"/>
      <c r="KVP40" s="36"/>
      <c r="KVS40" s="36"/>
      <c r="KVT40" s="36"/>
      <c r="KVW40" s="36"/>
      <c r="KVX40" s="36"/>
      <c r="KWA40" s="36"/>
      <c r="KWB40" s="36"/>
      <c r="KWE40" s="36"/>
      <c r="KWF40" s="36"/>
      <c r="KWI40" s="36"/>
      <c r="KWJ40" s="36"/>
      <c r="KWM40" s="36"/>
      <c r="KWN40" s="36"/>
      <c r="KWQ40" s="36"/>
      <c r="KWR40" s="36"/>
      <c r="KWU40" s="36"/>
      <c r="KWV40" s="36"/>
      <c r="KWY40" s="36"/>
      <c r="KWZ40" s="36"/>
      <c r="KXC40" s="36"/>
      <c r="KXD40" s="36"/>
      <c r="KXG40" s="36"/>
      <c r="KXH40" s="36"/>
      <c r="KXK40" s="36"/>
      <c r="KXL40" s="36"/>
      <c r="KXO40" s="36"/>
      <c r="KXP40" s="36"/>
      <c r="KXS40" s="36"/>
      <c r="KXT40" s="36"/>
      <c r="KXW40" s="36"/>
      <c r="KXX40" s="36"/>
      <c r="KYA40" s="36"/>
      <c r="KYB40" s="36"/>
      <c r="KYE40" s="36"/>
      <c r="KYF40" s="36"/>
      <c r="KYI40" s="36"/>
      <c r="KYJ40" s="36"/>
      <c r="KYM40" s="36"/>
      <c r="KYN40" s="36"/>
      <c r="KYQ40" s="36"/>
      <c r="KYR40" s="36"/>
      <c r="KYU40" s="36"/>
      <c r="KYV40" s="36"/>
      <c r="KYY40" s="36"/>
      <c r="KYZ40" s="36"/>
      <c r="KZC40" s="36"/>
      <c r="KZD40" s="36"/>
      <c r="KZG40" s="36"/>
      <c r="KZH40" s="36"/>
      <c r="KZK40" s="36"/>
      <c r="KZL40" s="36"/>
      <c r="KZO40" s="36"/>
      <c r="KZP40" s="36"/>
      <c r="KZS40" s="36"/>
      <c r="KZT40" s="36"/>
      <c r="KZW40" s="36"/>
      <c r="KZX40" s="36"/>
      <c r="LAA40" s="36"/>
      <c r="LAB40" s="36"/>
      <c r="LAE40" s="36"/>
      <c r="LAF40" s="36"/>
      <c r="LAI40" s="36"/>
      <c r="LAJ40" s="36"/>
      <c r="LAM40" s="36"/>
      <c r="LAN40" s="36"/>
      <c r="LAQ40" s="36"/>
      <c r="LAR40" s="36"/>
      <c r="LAU40" s="36"/>
      <c r="LAV40" s="36"/>
      <c r="LAY40" s="36"/>
      <c r="LAZ40" s="36"/>
      <c r="LBC40" s="36"/>
      <c r="LBD40" s="36"/>
      <c r="LBG40" s="36"/>
      <c r="LBH40" s="36"/>
      <c r="LBK40" s="36"/>
      <c r="LBL40" s="36"/>
      <c r="LBO40" s="36"/>
      <c r="LBP40" s="36"/>
      <c r="LBS40" s="36"/>
      <c r="LBT40" s="36"/>
      <c r="LBW40" s="36"/>
      <c r="LBX40" s="36"/>
      <c r="LCA40" s="36"/>
      <c r="LCB40" s="36"/>
      <c r="LCE40" s="36"/>
      <c r="LCF40" s="36"/>
      <c r="LCI40" s="36"/>
      <c r="LCJ40" s="36"/>
      <c r="LCM40" s="36"/>
      <c r="LCN40" s="36"/>
      <c r="LCQ40" s="36"/>
      <c r="LCR40" s="36"/>
      <c r="LCU40" s="36"/>
      <c r="LCV40" s="36"/>
      <c r="LCY40" s="36"/>
      <c r="LCZ40" s="36"/>
      <c r="LDC40" s="36"/>
      <c r="LDD40" s="36"/>
      <c r="LDG40" s="36"/>
      <c r="LDH40" s="36"/>
      <c r="LDK40" s="36"/>
      <c r="LDL40" s="36"/>
      <c r="LDO40" s="36"/>
      <c r="LDP40" s="36"/>
      <c r="LDS40" s="36"/>
      <c r="LDT40" s="36"/>
      <c r="LDW40" s="36"/>
      <c r="LDX40" s="36"/>
      <c r="LEA40" s="36"/>
      <c r="LEB40" s="36"/>
      <c r="LEE40" s="36"/>
      <c r="LEF40" s="36"/>
      <c r="LEI40" s="36"/>
      <c r="LEJ40" s="36"/>
      <c r="LEM40" s="36"/>
      <c r="LEN40" s="36"/>
      <c r="LEQ40" s="36"/>
      <c r="LER40" s="36"/>
      <c r="LEU40" s="36"/>
      <c r="LEV40" s="36"/>
      <c r="LEY40" s="36"/>
      <c r="LEZ40" s="36"/>
      <c r="LFC40" s="36"/>
      <c r="LFD40" s="36"/>
      <c r="LFG40" s="36"/>
      <c r="LFH40" s="36"/>
      <c r="LFK40" s="36"/>
      <c r="LFL40" s="36"/>
      <c r="LFO40" s="36"/>
      <c r="LFP40" s="36"/>
      <c r="LFS40" s="36"/>
      <c r="LFT40" s="36"/>
      <c r="LFW40" s="36"/>
      <c r="LFX40" s="36"/>
      <c r="LGA40" s="36"/>
      <c r="LGB40" s="36"/>
      <c r="LGE40" s="36"/>
      <c r="LGF40" s="36"/>
      <c r="LGI40" s="36"/>
      <c r="LGJ40" s="36"/>
      <c r="LGM40" s="36"/>
      <c r="LGN40" s="36"/>
      <c r="LGQ40" s="36"/>
      <c r="LGR40" s="36"/>
      <c r="LGU40" s="36"/>
      <c r="LGV40" s="36"/>
      <c r="LGY40" s="36"/>
      <c r="LGZ40" s="36"/>
      <c r="LHC40" s="36"/>
      <c r="LHD40" s="36"/>
      <c r="LHG40" s="36"/>
      <c r="LHH40" s="36"/>
      <c r="LHK40" s="36"/>
      <c r="LHL40" s="36"/>
      <c r="LHO40" s="36"/>
      <c r="LHP40" s="36"/>
      <c r="LHS40" s="36"/>
      <c r="LHT40" s="36"/>
      <c r="LHW40" s="36"/>
      <c r="LHX40" s="36"/>
      <c r="LIA40" s="36"/>
      <c r="LIB40" s="36"/>
      <c r="LIE40" s="36"/>
      <c r="LIF40" s="36"/>
      <c r="LII40" s="36"/>
      <c r="LIJ40" s="36"/>
      <c r="LIM40" s="36"/>
      <c r="LIN40" s="36"/>
      <c r="LIQ40" s="36"/>
      <c r="LIR40" s="36"/>
      <c r="LIU40" s="36"/>
      <c r="LIV40" s="36"/>
      <c r="LIY40" s="36"/>
      <c r="LIZ40" s="36"/>
      <c r="LJC40" s="36"/>
      <c r="LJD40" s="36"/>
      <c r="LJG40" s="36"/>
      <c r="LJH40" s="36"/>
      <c r="LJK40" s="36"/>
      <c r="LJL40" s="36"/>
      <c r="LJO40" s="36"/>
      <c r="LJP40" s="36"/>
      <c r="LJS40" s="36"/>
      <c r="LJT40" s="36"/>
      <c r="LJW40" s="36"/>
      <c r="LJX40" s="36"/>
      <c r="LKA40" s="36"/>
      <c r="LKB40" s="36"/>
      <c r="LKE40" s="36"/>
      <c r="LKF40" s="36"/>
      <c r="LKI40" s="36"/>
      <c r="LKJ40" s="36"/>
      <c r="LKM40" s="36"/>
      <c r="LKN40" s="36"/>
      <c r="LKQ40" s="36"/>
      <c r="LKR40" s="36"/>
      <c r="LKU40" s="36"/>
      <c r="LKV40" s="36"/>
      <c r="LKY40" s="36"/>
      <c r="LKZ40" s="36"/>
      <c r="LLC40" s="36"/>
      <c r="LLD40" s="36"/>
      <c r="LLG40" s="36"/>
      <c r="LLH40" s="36"/>
      <c r="LLK40" s="36"/>
      <c r="LLL40" s="36"/>
      <c r="LLO40" s="36"/>
      <c r="LLP40" s="36"/>
      <c r="LLS40" s="36"/>
      <c r="LLT40" s="36"/>
      <c r="LLW40" s="36"/>
      <c r="LLX40" s="36"/>
      <c r="LMA40" s="36"/>
      <c r="LMB40" s="36"/>
      <c r="LME40" s="36"/>
      <c r="LMF40" s="36"/>
      <c r="LMI40" s="36"/>
      <c r="LMJ40" s="36"/>
      <c r="LMM40" s="36"/>
      <c r="LMN40" s="36"/>
      <c r="LMQ40" s="36"/>
      <c r="LMR40" s="36"/>
      <c r="LMU40" s="36"/>
      <c r="LMV40" s="36"/>
      <c r="LMY40" s="36"/>
      <c r="LMZ40" s="36"/>
      <c r="LNC40" s="36"/>
      <c r="LND40" s="36"/>
      <c r="LNG40" s="36"/>
      <c r="LNH40" s="36"/>
      <c r="LNK40" s="36"/>
      <c r="LNL40" s="36"/>
      <c r="LNO40" s="36"/>
      <c r="LNP40" s="36"/>
      <c r="LNS40" s="36"/>
      <c r="LNT40" s="36"/>
      <c r="LNW40" s="36"/>
      <c r="LNX40" s="36"/>
      <c r="LOA40" s="36"/>
      <c r="LOB40" s="36"/>
      <c r="LOE40" s="36"/>
      <c r="LOF40" s="36"/>
      <c r="LOI40" s="36"/>
      <c r="LOJ40" s="36"/>
      <c r="LOM40" s="36"/>
      <c r="LON40" s="36"/>
      <c r="LOQ40" s="36"/>
      <c r="LOR40" s="36"/>
      <c r="LOU40" s="36"/>
      <c r="LOV40" s="36"/>
      <c r="LOY40" s="36"/>
      <c r="LOZ40" s="36"/>
      <c r="LPC40" s="36"/>
      <c r="LPD40" s="36"/>
      <c r="LPG40" s="36"/>
      <c r="LPH40" s="36"/>
      <c r="LPK40" s="36"/>
      <c r="LPL40" s="36"/>
      <c r="LPO40" s="36"/>
      <c r="LPP40" s="36"/>
      <c r="LPS40" s="36"/>
      <c r="LPT40" s="36"/>
      <c r="LPW40" s="36"/>
      <c r="LPX40" s="36"/>
      <c r="LQA40" s="36"/>
      <c r="LQB40" s="36"/>
      <c r="LQE40" s="36"/>
      <c r="LQF40" s="36"/>
      <c r="LQI40" s="36"/>
      <c r="LQJ40" s="36"/>
      <c r="LQM40" s="36"/>
      <c r="LQN40" s="36"/>
      <c r="LQQ40" s="36"/>
      <c r="LQR40" s="36"/>
      <c r="LQU40" s="36"/>
      <c r="LQV40" s="36"/>
      <c r="LQY40" s="36"/>
      <c r="LQZ40" s="36"/>
      <c r="LRC40" s="36"/>
      <c r="LRD40" s="36"/>
      <c r="LRG40" s="36"/>
      <c r="LRH40" s="36"/>
      <c r="LRK40" s="36"/>
      <c r="LRL40" s="36"/>
      <c r="LRO40" s="36"/>
      <c r="LRP40" s="36"/>
      <c r="LRS40" s="36"/>
      <c r="LRT40" s="36"/>
      <c r="LRW40" s="36"/>
      <c r="LRX40" s="36"/>
      <c r="LSA40" s="36"/>
      <c r="LSB40" s="36"/>
      <c r="LSE40" s="36"/>
      <c r="LSF40" s="36"/>
      <c r="LSI40" s="36"/>
      <c r="LSJ40" s="36"/>
      <c r="LSM40" s="36"/>
      <c r="LSN40" s="36"/>
      <c r="LSQ40" s="36"/>
      <c r="LSR40" s="36"/>
      <c r="LSU40" s="36"/>
      <c r="LSV40" s="36"/>
      <c r="LSY40" s="36"/>
      <c r="LSZ40" s="36"/>
      <c r="LTC40" s="36"/>
      <c r="LTD40" s="36"/>
      <c r="LTG40" s="36"/>
      <c r="LTH40" s="36"/>
      <c r="LTK40" s="36"/>
      <c r="LTL40" s="36"/>
      <c r="LTO40" s="36"/>
      <c r="LTP40" s="36"/>
      <c r="LTS40" s="36"/>
      <c r="LTT40" s="36"/>
      <c r="LTW40" s="36"/>
      <c r="LTX40" s="36"/>
      <c r="LUA40" s="36"/>
      <c r="LUB40" s="36"/>
      <c r="LUE40" s="36"/>
      <c r="LUF40" s="36"/>
      <c r="LUI40" s="36"/>
      <c r="LUJ40" s="36"/>
      <c r="LUM40" s="36"/>
      <c r="LUN40" s="36"/>
      <c r="LUQ40" s="36"/>
      <c r="LUR40" s="36"/>
      <c r="LUU40" s="36"/>
      <c r="LUV40" s="36"/>
      <c r="LUY40" s="36"/>
      <c r="LUZ40" s="36"/>
      <c r="LVC40" s="36"/>
      <c r="LVD40" s="36"/>
      <c r="LVG40" s="36"/>
      <c r="LVH40" s="36"/>
      <c r="LVK40" s="36"/>
      <c r="LVL40" s="36"/>
      <c r="LVO40" s="36"/>
      <c r="LVP40" s="36"/>
      <c r="LVS40" s="36"/>
      <c r="LVT40" s="36"/>
      <c r="LVW40" s="36"/>
      <c r="LVX40" s="36"/>
      <c r="LWA40" s="36"/>
      <c r="LWB40" s="36"/>
      <c r="LWE40" s="36"/>
      <c r="LWF40" s="36"/>
      <c r="LWI40" s="36"/>
      <c r="LWJ40" s="36"/>
      <c r="LWM40" s="36"/>
      <c r="LWN40" s="36"/>
      <c r="LWQ40" s="36"/>
      <c r="LWR40" s="36"/>
      <c r="LWU40" s="36"/>
      <c r="LWV40" s="36"/>
      <c r="LWY40" s="36"/>
      <c r="LWZ40" s="36"/>
      <c r="LXC40" s="36"/>
      <c r="LXD40" s="36"/>
      <c r="LXG40" s="36"/>
      <c r="LXH40" s="36"/>
      <c r="LXK40" s="36"/>
      <c r="LXL40" s="36"/>
      <c r="LXO40" s="36"/>
      <c r="LXP40" s="36"/>
      <c r="LXS40" s="36"/>
      <c r="LXT40" s="36"/>
      <c r="LXW40" s="36"/>
      <c r="LXX40" s="36"/>
      <c r="LYA40" s="36"/>
      <c r="LYB40" s="36"/>
      <c r="LYE40" s="36"/>
      <c r="LYF40" s="36"/>
      <c r="LYI40" s="36"/>
      <c r="LYJ40" s="36"/>
      <c r="LYM40" s="36"/>
      <c r="LYN40" s="36"/>
      <c r="LYQ40" s="36"/>
      <c r="LYR40" s="36"/>
      <c r="LYU40" s="36"/>
      <c r="LYV40" s="36"/>
      <c r="LYY40" s="36"/>
      <c r="LYZ40" s="36"/>
      <c r="LZC40" s="36"/>
      <c r="LZD40" s="36"/>
      <c r="LZG40" s="36"/>
      <c r="LZH40" s="36"/>
      <c r="LZK40" s="36"/>
      <c r="LZL40" s="36"/>
      <c r="LZO40" s="36"/>
      <c r="LZP40" s="36"/>
      <c r="LZS40" s="36"/>
      <c r="LZT40" s="36"/>
      <c r="LZW40" s="36"/>
      <c r="LZX40" s="36"/>
      <c r="MAA40" s="36"/>
      <c r="MAB40" s="36"/>
      <c r="MAE40" s="36"/>
      <c r="MAF40" s="36"/>
      <c r="MAI40" s="36"/>
      <c r="MAJ40" s="36"/>
      <c r="MAM40" s="36"/>
      <c r="MAN40" s="36"/>
      <c r="MAQ40" s="36"/>
      <c r="MAR40" s="36"/>
      <c r="MAU40" s="36"/>
      <c r="MAV40" s="36"/>
      <c r="MAY40" s="36"/>
      <c r="MAZ40" s="36"/>
      <c r="MBC40" s="36"/>
      <c r="MBD40" s="36"/>
      <c r="MBG40" s="36"/>
      <c r="MBH40" s="36"/>
      <c r="MBK40" s="36"/>
      <c r="MBL40" s="36"/>
      <c r="MBO40" s="36"/>
      <c r="MBP40" s="36"/>
      <c r="MBS40" s="36"/>
      <c r="MBT40" s="36"/>
      <c r="MBW40" s="36"/>
      <c r="MBX40" s="36"/>
      <c r="MCA40" s="36"/>
      <c r="MCB40" s="36"/>
      <c r="MCE40" s="36"/>
      <c r="MCF40" s="36"/>
      <c r="MCI40" s="36"/>
      <c r="MCJ40" s="36"/>
      <c r="MCM40" s="36"/>
      <c r="MCN40" s="36"/>
      <c r="MCQ40" s="36"/>
      <c r="MCR40" s="36"/>
      <c r="MCU40" s="36"/>
      <c r="MCV40" s="36"/>
      <c r="MCY40" s="36"/>
      <c r="MCZ40" s="36"/>
      <c r="MDC40" s="36"/>
      <c r="MDD40" s="36"/>
      <c r="MDG40" s="36"/>
      <c r="MDH40" s="36"/>
      <c r="MDK40" s="36"/>
      <c r="MDL40" s="36"/>
      <c r="MDO40" s="36"/>
      <c r="MDP40" s="36"/>
      <c r="MDS40" s="36"/>
      <c r="MDT40" s="36"/>
      <c r="MDW40" s="36"/>
      <c r="MDX40" s="36"/>
      <c r="MEA40" s="36"/>
      <c r="MEB40" s="36"/>
      <c r="MEE40" s="36"/>
      <c r="MEF40" s="36"/>
      <c r="MEI40" s="36"/>
      <c r="MEJ40" s="36"/>
      <c r="MEM40" s="36"/>
      <c r="MEN40" s="36"/>
      <c r="MEQ40" s="36"/>
      <c r="MER40" s="36"/>
      <c r="MEU40" s="36"/>
      <c r="MEV40" s="36"/>
      <c r="MEY40" s="36"/>
      <c r="MEZ40" s="36"/>
      <c r="MFC40" s="36"/>
      <c r="MFD40" s="36"/>
      <c r="MFG40" s="36"/>
      <c r="MFH40" s="36"/>
      <c r="MFK40" s="36"/>
      <c r="MFL40" s="36"/>
      <c r="MFO40" s="36"/>
      <c r="MFP40" s="36"/>
      <c r="MFS40" s="36"/>
      <c r="MFT40" s="36"/>
      <c r="MFW40" s="36"/>
      <c r="MFX40" s="36"/>
      <c r="MGA40" s="36"/>
      <c r="MGB40" s="36"/>
      <c r="MGE40" s="36"/>
      <c r="MGF40" s="36"/>
      <c r="MGI40" s="36"/>
      <c r="MGJ40" s="36"/>
      <c r="MGM40" s="36"/>
      <c r="MGN40" s="36"/>
      <c r="MGQ40" s="36"/>
      <c r="MGR40" s="36"/>
      <c r="MGU40" s="36"/>
      <c r="MGV40" s="36"/>
      <c r="MGY40" s="36"/>
      <c r="MGZ40" s="36"/>
      <c r="MHC40" s="36"/>
      <c r="MHD40" s="36"/>
      <c r="MHG40" s="36"/>
      <c r="MHH40" s="36"/>
      <c r="MHK40" s="36"/>
      <c r="MHL40" s="36"/>
      <c r="MHO40" s="36"/>
      <c r="MHP40" s="36"/>
      <c r="MHS40" s="36"/>
      <c r="MHT40" s="36"/>
      <c r="MHW40" s="36"/>
      <c r="MHX40" s="36"/>
      <c r="MIA40" s="36"/>
      <c r="MIB40" s="36"/>
      <c r="MIE40" s="36"/>
      <c r="MIF40" s="36"/>
      <c r="MII40" s="36"/>
      <c r="MIJ40" s="36"/>
      <c r="MIM40" s="36"/>
      <c r="MIN40" s="36"/>
      <c r="MIQ40" s="36"/>
      <c r="MIR40" s="36"/>
      <c r="MIU40" s="36"/>
      <c r="MIV40" s="36"/>
      <c r="MIY40" s="36"/>
      <c r="MIZ40" s="36"/>
      <c r="MJC40" s="36"/>
      <c r="MJD40" s="36"/>
      <c r="MJG40" s="36"/>
      <c r="MJH40" s="36"/>
      <c r="MJK40" s="36"/>
      <c r="MJL40" s="36"/>
      <c r="MJO40" s="36"/>
      <c r="MJP40" s="36"/>
      <c r="MJS40" s="36"/>
      <c r="MJT40" s="36"/>
      <c r="MJW40" s="36"/>
      <c r="MJX40" s="36"/>
      <c r="MKA40" s="36"/>
      <c r="MKB40" s="36"/>
      <c r="MKE40" s="36"/>
      <c r="MKF40" s="36"/>
      <c r="MKI40" s="36"/>
      <c r="MKJ40" s="36"/>
      <c r="MKM40" s="36"/>
      <c r="MKN40" s="36"/>
      <c r="MKQ40" s="36"/>
      <c r="MKR40" s="36"/>
      <c r="MKU40" s="36"/>
      <c r="MKV40" s="36"/>
      <c r="MKY40" s="36"/>
      <c r="MKZ40" s="36"/>
      <c r="MLC40" s="36"/>
      <c r="MLD40" s="36"/>
      <c r="MLG40" s="36"/>
      <c r="MLH40" s="36"/>
      <c r="MLK40" s="36"/>
      <c r="MLL40" s="36"/>
      <c r="MLO40" s="36"/>
      <c r="MLP40" s="36"/>
      <c r="MLS40" s="36"/>
      <c r="MLT40" s="36"/>
      <c r="MLW40" s="36"/>
      <c r="MLX40" s="36"/>
      <c r="MMA40" s="36"/>
      <c r="MMB40" s="36"/>
      <c r="MME40" s="36"/>
      <c r="MMF40" s="36"/>
      <c r="MMI40" s="36"/>
      <c r="MMJ40" s="36"/>
      <c r="MMM40" s="36"/>
      <c r="MMN40" s="36"/>
      <c r="MMQ40" s="36"/>
      <c r="MMR40" s="36"/>
      <c r="MMU40" s="36"/>
      <c r="MMV40" s="36"/>
      <c r="MMY40" s="36"/>
      <c r="MMZ40" s="36"/>
      <c r="MNC40" s="36"/>
      <c r="MND40" s="36"/>
      <c r="MNG40" s="36"/>
      <c r="MNH40" s="36"/>
      <c r="MNK40" s="36"/>
      <c r="MNL40" s="36"/>
      <c r="MNO40" s="36"/>
      <c r="MNP40" s="36"/>
      <c r="MNS40" s="36"/>
      <c r="MNT40" s="36"/>
      <c r="MNW40" s="36"/>
      <c r="MNX40" s="36"/>
      <c r="MOA40" s="36"/>
      <c r="MOB40" s="36"/>
      <c r="MOE40" s="36"/>
      <c r="MOF40" s="36"/>
      <c r="MOI40" s="36"/>
      <c r="MOJ40" s="36"/>
      <c r="MOM40" s="36"/>
      <c r="MON40" s="36"/>
      <c r="MOQ40" s="36"/>
      <c r="MOR40" s="36"/>
      <c r="MOU40" s="36"/>
      <c r="MOV40" s="36"/>
      <c r="MOY40" s="36"/>
      <c r="MOZ40" s="36"/>
      <c r="MPC40" s="36"/>
      <c r="MPD40" s="36"/>
      <c r="MPG40" s="36"/>
      <c r="MPH40" s="36"/>
      <c r="MPK40" s="36"/>
      <c r="MPL40" s="36"/>
      <c r="MPO40" s="36"/>
      <c r="MPP40" s="36"/>
      <c r="MPS40" s="36"/>
      <c r="MPT40" s="36"/>
      <c r="MPW40" s="36"/>
      <c r="MPX40" s="36"/>
      <c r="MQA40" s="36"/>
      <c r="MQB40" s="36"/>
      <c r="MQE40" s="36"/>
      <c r="MQF40" s="36"/>
      <c r="MQI40" s="36"/>
      <c r="MQJ40" s="36"/>
      <c r="MQM40" s="36"/>
      <c r="MQN40" s="36"/>
      <c r="MQQ40" s="36"/>
      <c r="MQR40" s="36"/>
      <c r="MQU40" s="36"/>
      <c r="MQV40" s="36"/>
      <c r="MQY40" s="36"/>
      <c r="MQZ40" s="36"/>
      <c r="MRC40" s="36"/>
      <c r="MRD40" s="36"/>
      <c r="MRG40" s="36"/>
      <c r="MRH40" s="36"/>
      <c r="MRK40" s="36"/>
      <c r="MRL40" s="36"/>
      <c r="MRO40" s="36"/>
      <c r="MRP40" s="36"/>
      <c r="MRS40" s="36"/>
      <c r="MRT40" s="36"/>
      <c r="MRW40" s="36"/>
      <c r="MRX40" s="36"/>
      <c r="MSA40" s="36"/>
      <c r="MSB40" s="36"/>
      <c r="MSE40" s="36"/>
      <c r="MSF40" s="36"/>
      <c r="MSI40" s="36"/>
      <c r="MSJ40" s="36"/>
      <c r="MSM40" s="36"/>
      <c r="MSN40" s="36"/>
      <c r="MSQ40" s="36"/>
      <c r="MSR40" s="36"/>
      <c r="MSU40" s="36"/>
      <c r="MSV40" s="36"/>
      <c r="MSY40" s="36"/>
      <c r="MSZ40" s="36"/>
      <c r="MTC40" s="36"/>
      <c r="MTD40" s="36"/>
      <c r="MTG40" s="36"/>
      <c r="MTH40" s="36"/>
      <c r="MTK40" s="36"/>
      <c r="MTL40" s="36"/>
      <c r="MTO40" s="36"/>
      <c r="MTP40" s="36"/>
      <c r="MTS40" s="36"/>
      <c r="MTT40" s="36"/>
      <c r="MTW40" s="36"/>
      <c r="MTX40" s="36"/>
      <c r="MUA40" s="36"/>
      <c r="MUB40" s="36"/>
      <c r="MUE40" s="36"/>
      <c r="MUF40" s="36"/>
      <c r="MUI40" s="36"/>
      <c r="MUJ40" s="36"/>
      <c r="MUM40" s="36"/>
      <c r="MUN40" s="36"/>
      <c r="MUQ40" s="36"/>
      <c r="MUR40" s="36"/>
      <c r="MUU40" s="36"/>
      <c r="MUV40" s="36"/>
      <c r="MUY40" s="36"/>
      <c r="MUZ40" s="36"/>
      <c r="MVC40" s="36"/>
      <c r="MVD40" s="36"/>
      <c r="MVG40" s="36"/>
      <c r="MVH40" s="36"/>
      <c r="MVK40" s="36"/>
      <c r="MVL40" s="36"/>
      <c r="MVO40" s="36"/>
      <c r="MVP40" s="36"/>
      <c r="MVS40" s="36"/>
      <c r="MVT40" s="36"/>
      <c r="MVW40" s="36"/>
      <c r="MVX40" s="36"/>
      <c r="MWA40" s="36"/>
      <c r="MWB40" s="36"/>
      <c r="MWE40" s="36"/>
      <c r="MWF40" s="36"/>
      <c r="MWI40" s="36"/>
      <c r="MWJ40" s="36"/>
      <c r="MWM40" s="36"/>
      <c r="MWN40" s="36"/>
      <c r="MWQ40" s="36"/>
      <c r="MWR40" s="36"/>
      <c r="MWU40" s="36"/>
      <c r="MWV40" s="36"/>
      <c r="MWY40" s="36"/>
      <c r="MWZ40" s="36"/>
      <c r="MXC40" s="36"/>
      <c r="MXD40" s="36"/>
      <c r="MXG40" s="36"/>
      <c r="MXH40" s="36"/>
      <c r="MXK40" s="36"/>
      <c r="MXL40" s="36"/>
      <c r="MXO40" s="36"/>
      <c r="MXP40" s="36"/>
      <c r="MXS40" s="36"/>
      <c r="MXT40" s="36"/>
      <c r="MXW40" s="36"/>
      <c r="MXX40" s="36"/>
      <c r="MYA40" s="36"/>
      <c r="MYB40" s="36"/>
      <c r="MYE40" s="36"/>
      <c r="MYF40" s="36"/>
      <c r="MYI40" s="36"/>
      <c r="MYJ40" s="36"/>
      <c r="MYM40" s="36"/>
      <c r="MYN40" s="36"/>
      <c r="MYQ40" s="36"/>
      <c r="MYR40" s="36"/>
      <c r="MYU40" s="36"/>
      <c r="MYV40" s="36"/>
      <c r="MYY40" s="36"/>
      <c r="MYZ40" s="36"/>
      <c r="MZC40" s="36"/>
      <c r="MZD40" s="36"/>
      <c r="MZG40" s="36"/>
      <c r="MZH40" s="36"/>
      <c r="MZK40" s="36"/>
      <c r="MZL40" s="36"/>
      <c r="MZO40" s="36"/>
      <c r="MZP40" s="36"/>
      <c r="MZS40" s="36"/>
      <c r="MZT40" s="36"/>
      <c r="MZW40" s="36"/>
      <c r="MZX40" s="36"/>
      <c r="NAA40" s="36"/>
      <c r="NAB40" s="36"/>
      <c r="NAE40" s="36"/>
      <c r="NAF40" s="36"/>
      <c r="NAI40" s="36"/>
      <c r="NAJ40" s="36"/>
      <c r="NAM40" s="36"/>
      <c r="NAN40" s="36"/>
      <c r="NAQ40" s="36"/>
      <c r="NAR40" s="36"/>
      <c r="NAU40" s="36"/>
      <c r="NAV40" s="36"/>
      <c r="NAY40" s="36"/>
      <c r="NAZ40" s="36"/>
      <c r="NBC40" s="36"/>
      <c r="NBD40" s="36"/>
      <c r="NBG40" s="36"/>
      <c r="NBH40" s="36"/>
      <c r="NBK40" s="36"/>
      <c r="NBL40" s="36"/>
      <c r="NBO40" s="36"/>
      <c r="NBP40" s="36"/>
      <c r="NBS40" s="36"/>
      <c r="NBT40" s="36"/>
      <c r="NBW40" s="36"/>
      <c r="NBX40" s="36"/>
      <c r="NCA40" s="36"/>
      <c r="NCB40" s="36"/>
      <c r="NCE40" s="36"/>
      <c r="NCF40" s="36"/>
      <c r="NCI40" s="36"/>
      <c r="NCJ40" s="36"/>
      <c r="NCM40" s="36"/>
      <c r="NCN40" s="36"/>
      <c r="NCQ40" s="36"/>
      <c r="NCR40" s="36"/>
      <c r="NCU40" s="36"/>
      <c r="NCV40" s="36"/>
      <c r="NCY40" s="36"/>
      <c r="NCZ40" s="36"/>
      <c r="NDC40" s="36"/>
      <c r="NDD40" s="36"/>
      <c r="NDG40" s="36"/>
      <c r="NDH40" s="36"/>
      <c r="NDK40" s="36"/>
      <c r="NDL40" s="36"/>
      <c r="NDO40" s="36"/>
      <c r="NDP40" s="36"/>
      <c r="NDS40" s="36"/>
      <c r="NDT40" s="36"/>
      <c r="NDW40" s="36"/>
      <c r="NDX40" s="36"/>
      <c r="NEA40" s="36"/>
      <c r="NEB40" s="36"/>
      <c r="NEE40" s="36"/>
      <c r="NEF40" s="36"/>
      <c r="NEI40" s="36"/>
      <c r="NEJ40" s="36"/>
      <c r="NEM40" s="36"/>
      <c r="NEN40" s="36"/>
      <c r="NEQ40" s="36"/>
      <c r="NER40" s="36"/>
      <c r="NEU40" s="36"/>
      <c r="NEV40" s="36"/>
      <c r="NEY40" s="36"/>
      <c r="NEZ40" s="36"/>
      <c r="NFC40" s="36"/>
      <c r="NFD40" s="36"/>
      <c r="NFG40" s="36"/>
      <c r="NFH40" s="36"/>
      <c r="NFK40" s="36"/>
      <c r="NFL40" s="36"/>
      <c r="NFO40" s="36"/>
      <c r="NFP40" s="36"/>
      <c r="NFS40" s="36"/>
      <c r="NFT40" s="36"/>
      <c r="NFW40" s="36"/>
      <c r="NFX40" s="36"/>
      <c r="NGA40" s="36"/>
      <c r="NGB40" s="36"/>
      <c r="NGE40" s="36"/>
      <c r="NGF40" s="36"/>
      <c r="NGI40" s="36"/>
      <c r="NGJ40" s="36"/>
      <c r="NGM40" s="36"/>
      <c r="NGN40" s="36"/>
      <c r="NGQ40" s="36"/>
      <c r="NGR40" s="36"/>
      <c r="NGU40" s="36"/>
      <c r="NGV40" s="36"/>
      <c r="NGY40" s="36"/>
      <c r="NGZ40" s="36"/>
      <c r="NHC40" s="36"/>
      <c r="NHD40" s="36"/>
      <c r="NHG40" s="36"/>
      <c r="NHH40" s="36"/>
      <c r="NHK40" s="36"/>
      <c r="NHL40" s="36"/>
      <c r="NHO40" s="36"/>
      <c r="NHP40" s="36"/>
      <c r="NHS40" s="36"/>
      <c r="NHT40" s="36"/>
      <c r="NHW40" s="36"/>
      <c r="NHX40" s="36"/>
      <c r="NIA40" s="36"/>
      <c r="NIB40" s="36"/>
      <c r="NIE40" s="36"/>
      <c r="NIF40" s="36"/>
      <c r="NII40" s="36"/>
      <c r="NIJ40" s="36"/>
      <c r="NIM40" s="36"/>
      <c r="NIN40" s="36"/>
      <c r="NIQ40" s="36"/>
      <c r="NIR40" s="36"/>
      <c r="NIU40" s="36"/>
      <c r="NIV40" s="36"/>
      <c r="NIY40" s="36"/>
      <c r="NIZ40" s="36"/>
      <c r="NJC40" s="36"/>
      <c r="NJD40" s="36"/>
      <c r="NJG40" s="36"/>
      <c r="NJH40" s="36"/>
      <c r="NJK40" s="36"/>
      <c r="NJL40" s="36"/>
      <c r="NJO40" s="36"/>
      <c r="NJP40" s="36"/>
      <c r="NJS40" s="36"/>
      <c r="NJT40" s="36"/>
      <c r="NJW40" s="36"/>
      <c r="NJX40" s="36"/>
      <c r="NKA40" s="36"/>
      <c r="NKB40" s="36"/>
      <c r="NKE40" s="36"/>
      <c r="NKF40" s="36"/>
      <c r="NKI40" s="36"/>
      <c r="NKJ40" s="36"/>
      <c r="NKM40" s="36"/>
      <c r="NKN40" s="36"/>
      <c r="NKQ40" s="36"/>
      <c r="NKR40" s="36"/>
      <c r="NKU40" s="36"/>
      <c r="NKV40" s="36"/>
      <c r="NKY40" s="36"/>
      <c r="NKZ40" s="36"/>
      <c r="NLC40" s="36"/>
      <c r="NLD40" s="36"/>
      <c r="NLG40" s="36"/>
      <c r="NLH40" s="36"/>
      <c r="NLK40" s="36"/>
      <c r="NLL40" s="36"/>
      <c r="NLO40" s="36"/>
      <c r="NLP40" s="36"/>
      <c r="NLS40" s="36"/>
      <c r="NLT40" s="36"/>
      <c r="NLW40" s="36"/>
      <c r="NLX40" s="36"/>
      <c r="NMA40" s="36"/>
      <c r="NMB40" s="36"/>
      <c r="NME40" s="36"/>
      <c r="NMF40" s="36"/>
      <c r="NMI40" s="36"/>
      <c r="NMJ40" s="36"/>
      <c r="NMM40" s="36"/>
      <c r="NMN40" s="36"/>
      <c r="NMQ40" s="36"/>
      <c r="NMR40" s="36"/>
      <c r="NMU40" s="36"/>
      <c r="NMV40" s="36"/>
      <c r="NMY40" s="36"/>
      <c r="NMZ40" s="36"/>
      <c r="NNC40" s="36"/>
      <c r="NND40" s="36"/>
      <c r="NNG40" s="36"/>
      <c r="NNH40" s="36"/>
      <c r="NNK40" s="36"/>
      <c r="NNL40" s="36"/>
      <c r="NNO40" s="36"/>
      <c r="NNP40" s="36"/>
      <c r="NNS40" s="36"/>
      <c r="NNT40" s="36"/>
      <c r="NNW40" s="36"/>
      <c r="NNX40" s="36"/>
      <c r="NOA40" s="36"/>
      <c r="NOB40" s="36"/>
      <c r="NOE40" s="36"/>
      <c r="NOF40" s="36"/>
      <c r="NOI40" s="36"/>
      <c r="NOJ40" s="36"/>
      <c r="NOM40" s="36"/>
      <c r="NON40" s="36"/>
      <c r="NOQ40" s="36"/>
      <c r="NOR40" s="36"/>
      <c r="NOU40" s="36"/>
      <c r="NOV40" s="36"/>
      <c r="NOY40" s="36"/>
      <c r="NOZ40" s="36"/>
      <c r="NPC40" s="36"/>
      <c r="NPD40" s="36"/>
      <c r="NPG40" s="36"/>
      <c r="NPH40" s="36"/>
      <c r="NPK40" s="36"/>
      <c r="NPL40" s="36"/>
      <c r="NPO40" s="36"/>
      <c r="NPP40" s="36"/>
      <c r="NPS40" s="36"/>
      <c r="NPT40" s="36"/>
      <c r="NPW40" s="36"/>
      <c r="NPX40" s="36"/>
      <c r="NQA40" s="36"/>
      <c r="NQB40" s="36"/>
      <c r="NQE40" s="36"/>
      <c r="NQF40" s="36"/>
      <c r="NQI40" s="36"/>
      <c r="NQJ40" s="36"/>
      <c r="NQM40" s="36"/>
      <c r="NQN40" s="36"/>
      <c r="NQQ40" s="36"/>
      <c r="NQR40" s="36"/>
      <c r="NQU40" s="36"/>
      <c r="NQV40" s="36"/>
      <c r="NQY40" s="36"/>
      <c r="NQZ40" s="36"/>
      <c r="NRC40" s="36"/>
      <c r="NRD40" s="36"/>
      <c r="NRG40" s="36"/>
      <c r="NRH40" s="36"/>
      <c r="NRK40" s="36"/>
      <c r="NRL40" s="36"/>
      <c r="NRO40" s="36"/>
      <c r="NRP40" s="36"/>
      <c r="NRS40" s="36"/>
      <c r="NRT40" s="36"/>
      <c r="NRW40" s="36"/>
      <c r="NRX40" s="36"/>
      <c r="NSA40" s="36"/>
      <c r="NSB40" s="36"/>
      <c r="NSE40" s="36"/>
      <c r="NSF40" s="36"/>
      <c r="NSI40" s="36"/>
      <c r="NSJ40" s="36"/>
      <c r="NSM40" s="36"/>
      <c r="NSN40" s="36"/>
      <c r="NSQ40" s="36"/>
      <c r="NSR40" s="36"/>
      <c r="NSU40" s="36"/>
      <c r="NSV40" s="36"/>
      <c r="NSY40" s="36"/>
      <c r="NSZ40" s="36"/>
      <c r="NTC40" s="36"/>
      <c r="NTD40" s="36"/>
      <c r="NTG40" s="36"/>
      <c r="NTH40" s="36"/>
      <c r="NTK40" s="36"/>
      <c r="NTL40" s="36"/>
      <c r="NTO40" s="36"/>
      <c r="NTP40" s="36"/>
      <c r="NTS40" s="36"/>
      <c r="NTT40" s="36"/>
      <c r="NTW40" s="36"/>
      <c r="NTX40" s="36"/>
      <c r="NUA40" s="36"/>
      <c r="NUB40" s="36"/>
      <c r="NUE40" s="36"/>
      <c r="NUF40" s="36"/>
      <c r="NUI40" s="36"/>
      <c r="NUJ40" s="36"/>
      <c r="NUM40" s="36"/>
      <c r="NUN40" s="36"/>
      <c r="NUQ40" s="36"/>
      <c r="NUR40" s="36"/>
      <c r="NUU40" s="36"/>
      <c r="NUV40" s="36"/>
      <c r="NUY40" s="36"/>
      <c r="NUZ40" s="36"/>
      <c r="NVC40" s="36"/>
      <c r="NVD40" s="36"/>
      <c r="NVG40" s="36"/>
      <c r="NVH40" s="36"/>
      <c r="NVK40" s="36"/>
      <c r="NVL40" s="36"/>
      <c r="NVO40" s="36"/>
      <c r="NVP40" s="36"/>
      <c r="NVS40" s="36"/>
      <c r="NVT40" s="36"/>
      <c r="NVW40" s="36"/>
      <c r="NVX40" s="36"/>
      <c r="NWA40" s="36"/>
      <c r="NWB40" s="36"/>
      <c r="NWE40" s="36"/>
      <c r="NWF40" s="36"/>
      <c r="NWI40" s="36"/>
      <c r="NWJ40" s="36"/>
      <c r="NWM40" s="36"/>
      <c r="NWN40" s="36"/>
      <c r="NWQ40" s="36"/>
      <c r="NWR40" s="36"/>
      <c r="NWU40" s="36"/>
      <c r="NWV40" s="36"/>
      <c r="NWY40" s="36"/>
      <c r="NWZ40" s="36"/>
      <c r="NXC40" s="36"/>
      <c r="NXD40" s="36"/>
      <c r="NXG40" s="36"/>
      <c r="NXH40" s="36"/>
      <c r="NXK40" s="36"/>
      <c r="NXL40" s="36"/>
      <c r="NXO40" s="36"/>
      <c r="NXP40" s="36"/>
      <c r="NXS40" s="36"/>
      <c r="NXT40" s="36"/>
      <c r="NXW40" s="36"/>
      <c r="NXX40" s="36"/>
      <c r="NYA40" s="36"/>
      <c r="NYB40" s="36"/>
      <c r="NYE40" s="36"/>
      <c r="NYF40" s="36"/>
      <c r="NYI40" s="36"/>
      <c r="NYJ40" s="36"/>
      <c r="NYM40" s="36"/>
      <c r="NYN40" s="36"/>
      <c r="NYQ40" s="36"/>
      <c r="NYR40" s="36"/>
      <c r="NYU40" s="36"/>
      <c r="NYV40" s="36"/>
      <c r="NYY40" s="36"/>
      <c r="NYZ40" s="36"/>
      <c r="NZC40" s="36"/>
      <c r="NZD40" s="36"/>
      <c r="NZG40" s="36"/>
      <c r="NZH40" s="36"/>
      <c r="NZK40" s="36"/>
      <c r="NZL40" s="36"/>
      <c r="NZO40" s="36"/>
      <c r="NZP40" s="36"/>
      <c r="NZS40" s="36"/>
      <c r="NZT40" s="36"/>
      <c r="NZW40" s="36"/>
      <c r="NZX40" s="36"/>
      <c r="OAA40" s="36"/>
      <c r="OAB40" s="36"/>
      <c r="OAE40" s="36"/>
      <c r="OAF40" s="36"/>
      <c r="OAI40" s="36"/>
      <c r="OAJ40" s="36"/>
      <c r="OAM40" s="36"/>
      <c r="OAN40" s="36"/>
      <c r="OAQ40" s="36"/>
      <c r="OAR40" s="36"/>
      <c r="OAU40" s="36"/>
      <c r="OAV40" s="36"/>
      <c r="OAY40" s="36"/>
      <c r="OAZ40" s="36"/>
      <c r="OBC40" s="36"/>
      <c r="OBD40" s="36"/>
      <c r="OBG40" s="36"/>
      <c r="OBH40" s="36"/>
      <c r="OBK40" s="36"/>
      <c r="OBL40" s="36"/>
      <c r="OBO40" s="36"/>
      <c r="OBP40" s="36"/>
      <c r="OBS40" s="36"/>
      <c r="OBT40" s="36"/>
      <c r="OBW40" s="36"/>
      <c r="OBX40" s="36"/>
      <c r="OCA40" s="36"/>
      <c r="OCB40" s="36"/>
      <c r="OCE40" s="36"/>
      <c r="OCF40" s="36"/>
      <c r="OCI40" s="36"/>
      <c r="OCJ40" s="36"/>
      <c r="OCM40" s="36"/>
      <c r="OCN40" s="36"/>
      <c r="OCQ40" s="36"/>
      <c r="OCR40" s="36"/>
      <c r="OCU40" s="36"/>
      <c r="OCV40" s="36"/>
      <c r="OCY40" s="36"/>
      <c r="OCZ40" s="36"/>
      <c r="ODC40" s="36"/>
      <c r="ODD40" s="36"/>
      <c r="ODG40" s="36"/>
      <c r="ODH40" s="36"/>
      <c r="ODK40" s="36"/>
      <c r="ODL40" s="36"/>
      <c r="ODO40" s="36"/>
      <c r="ODP40" s="36"/>
      <c r="ODS40" s="36"/>
      <c r="ODT40" s="36"/>
      <c r="ODW40" s="36"/>
      <c r="ODX40" s="36"/>
      <c r="OEA40" s="36"/>
      <c r="OEB40" s="36"/>
      <c r="OEE40" s="36"/>
      <c r="OEF40" s="36"/>
      <c r="OEI40" s="36"/>
      <c r="OEJ40" s="36"/>
      <c r="OEM40" s="36"/>
      <c r="OEN40" s="36"/>
      <c r="OEQ40" s="36"/>
      <c r="OER40" s="36"/>
      <c r="OEU40" s="36"/>
      <c r="OEV40" s="36"/>
      <c r="OEY40" s="36"/>
      <c r="OEZ40" s="36"/>
      <c r="OFC40" s="36"/>
      <c r="OFD40" s="36"/>
      <c r="OFG40" s="36"/>
      <c r="OFH40" s="36"/>
      <c r="OFK40" s="36"/>
      <c r="OFL40" s="36"/>
      <c r="OFO40" s="36"/>
      <c r="OFP40" s="36"/>
      <c r="OFS40" s="36"/>
      <c r="OFT40" s="36"/>
      <c r="OFW40" s="36"/>
      <c r="OFX40" s="36"/>
      <c r="OGA40" s="36"/>
      <c r="OGB40" s="36"/>
      <c r="OGE40" s="36"/>
      <c r="OGF40" s="36"/>
      <c r="OGI40" s="36"/>
      <c r="OGJ40" s="36"/>
      <c r="OGM40" s="36"/>
      <c r="OGN40" s="36"/>
      <c r="OGQ40" s="36"/>
      <c r="OGR40" s="36"/>
      <c r="OGU40" s="36"/>
      <c r="OGV40" s="36"/>
      <c r="OGY40" s="36"/>
      <c r="OGZ40" s="36"/>
      <c r="OHC40" s="36"/>
      <c r="OHD40" s="36"/>
      <c r="OHG40" s="36"/>
      <c r="OHH40" s="36"/>
      <c r="OHK40" s="36"/>
      <c r="OHL40" s="36"/>
      <c r="OHO40" s="36"/>
      <c r="OHP40" s="36"/>
      <c r="OHS40" s="36"/>
      <c r="OHT40" s="36"/>
      <c r="OHW40" s="36"/>
      <c r="OHX40" s="36"/>
      <c r="OIA40" s="36"/>
      <c r="OIB40" s="36"/>
      <c r="OIE40" s="36"/>
      <c r="OIF40" s="36"/>
      <c r="OII40" s="36"/>
      <c r="OIJ40" s="36"/>
      <c r="OIM40" s="36"/>
      <c r="OIN40" s="36"/>
      <c r="OIQ40" s="36"/>
      <c r="OIR40" s="36"/>
      <c r="OIU40" s="36"/>
      <c r="OIV40" s="36"/>
      <c r="OIY40" s="36"/>
      <c r="OIZ40" s="36"/>
      <c r="OJC40" s="36"/>
      <c r="OJD40" s="36"/>
      <c r="OJG40" s="36"/>
      <c r="OJH40" s="36"/>
      <c r="OJK40" s="36"/>
      <c r="OJL40" s="36"/>
      <c r="OJO40" s="36"/>
      <c r="OJP40" s="36"/>
      <c r="OJS40" s="36"/>
      <c r="OJT40" s="36"/>
      <c r="OJW40" s="36"/>
      <c r="OJX40" s="36"/>
      <c r="OKA40" s="36"/>
      <c r="OKB40" s="36"/>
      <c r="OKE40" s="36"/>
      <c r="OKF40" s="36"/>
      <c r="OKI40" s="36"/>
      <c r="OKJ40" s="36"/>
      <c r="OKM40" s="36"/>
      <c r="OKN40" s="36"/>
      <c r="OKQ40" s="36"/>
      <c r="OKR40" s="36"/>
      <c r="OKU40" s="36"/>
      <c r="OKV40" s="36"/>
      <c r="OKY40" s="36"/>
      <c r="OKZ40" s="36"/>
      <c r="OLC40" s="36"/>
      <c r="OLD40" s="36"/>
      <c r="OLG40" s="36"/>
      <c r="OLH40" s="36"/>
      <c r="OLK40" s="36"/>
      <c r="OLL40" s="36"/>
      <c r="OLO40" s="36"/>
      <c r="OLP40" s="36"/>
      <c r="OLS40" s="36"/>
      <c r="OLT40" s="36"/>
      <c r="OLW40" s="36"/>
      <c r="OLX40" s="36"/>
      <c r="OMA40" s="36"/>
      <c r="OMB40" s="36"/>
      <c r="OME40" s="36"/>
      <c r="OMF40" s="36"/>
      <c r="OMI40" s="36"/>
      <c r="OMJ40" s="36"/>
      <c r="OMM40" s="36"/>
      <c r="OMN40" s="36"/>
      <c r="OMQ40" s="36"/>
      <c r="OMR40" s="36"/>
      <c r="OMU40" s="36"/>
      <c r="OMV40" s="36"/>
      <c r="OMY40" s="36"/>
      <c r="OMZ40" s="36"/>
      <c r="ONC40" s="36"/>
      <c r="OND40" s="36"/>
      <c r="ONG40" s="36"/>
      <c r="ONH40" s="36"/>
      <c r="ONK40" s="36"/>
      <c r="ONL40" s="36"/>
      <c r="ONO40" s="36"/>
      <c r="ONP40" s="36"/>
      <c r="ONS40" s="36"/>
      <c r="ONT40" s="36"/>
      <c r="ONW40" s="36"/>
      <c r="ONX40" s="36"/>
      <c r="OOA40" s="36"/>
      <c r="OOB40" s="36"/>
      <c r="OOE40" s="36"/>
      <c r="OOF40" s="36"/>
      <c r="OOI40" s="36"/>
      <c r="OOJ40" s="36"/>
      <c r="OOM40" s="36"/>
      <c r="OON40" s="36"/>
      <c r="OOQ40" s="36"/>
      <c r="OOR40" s="36"/>
      <c r="OOU40" s="36"/>
      <c r="OOV40" s="36"/>
      <c r="OOY40" s="36"/>
      <c r="OOZ40" s="36"/>
      <c r="OPC40" s="36"/>
      <c r="OPD40" s="36"/>
      <c r="OPG40" s="36"/>
      <c r="OPH40" s="36"/>
      <c r="OPK40" s="36"/>
      <c r="OPL40" s="36"/>
      <c r="OPO40" s="36"/>
      <c r="OPP40" s="36"/>
      <c r="OPS40" s="36"/>
      <c r="OPT40" s="36"/>
      <c r="OPW40" s="36"/>
      <c r="OPX40" s="36"/>
      <c r="OQA40" s="36"/>
      <c r="OQB40" s="36"/>
      <c r="OQE40" s="36"/>
      <c r="OQF40" s="36"/>
      <c r="OQI40" s="36"/>
      <c r="OQJ40" s="36"/>
      <c r="OQM40" s="36"/>
      <c r="OQN40" s="36"/>
      <c r="OQQ40" s="36"/>
      <c r="OQR40" s="36"/>
      <c r="OQU40" s="36"/>
      <c r="OQV40" s="36"/>
      <c r="OQY40" s="36"/>
      <c r="OQZ40" s="36"/>
      <c r="ORC40" s="36"/>
      <c r="ORD40" s="36"/>
      <c r="ORG40" s="36"/>
      <c r="ORH40" s="36"/>
      <c r="ORK40" s="36"/>
      <c r="ORL40" s="36"/>
      <c r="ORO40" s="36"/>
      <c r="ORP40" s="36"/>
      <c r="ORS40" s="36"/>
      <c r="ORT40" s="36"/>
      <c r="ORW40" s="36"/>
      <c r="ORX40" s="36"/>
      <c r="OSA40" s="36"/>
      <c r="OSB40" s="36"/>
      <c r="OSE40" s="36"/>
      <c r="OSF40" s="36"/>
      <c r="OSI40" s="36"/>
      <c r="OSJ40" s="36"/>
      <c r="OSM40" s="36"/>
      <c r="OSN40" s="36"/>
      <c r="OSQ40" s="36"/>
      <c r="OSR40" s="36"/>
      <c r="OSU40" s="36"/>
      <c r="OSV40" s="36"/>
      <c r="OSY40" s="36"/>
      <c r="OSZ40" s="36"/>
      <c r="OTC40" s="36"/>
      <c r="OTD40" s="36"/>
      <c r="OTG40" s="36"/>
      <c r="OTH40" s="36"/>
      <c r="OTK40" s="36"/>
      <c r="OTL40" s="36"/>
      <c r="OTO40" s="36"/>
      <c r="OTP40" s="36"/>
      <c r="OTS40" s="36"/>
      <c r="OTT40" s="36"/>
      <c r="OTW40" s="36"/>
      <c r="OTX40" s="36"/>
      <c r="OUA40" s="36"/>
      <c r="OUB40" s="36"/>
      <c r="OUE40" s="36"/>
      <c r="OUF40" s="36"/>
      <c r="OUI40" s="36"/>
      <c r="OUJ40" s="36"/>
      <c r="OUM40" s="36"/>
      <c r="OUN40" s="36"/>
      <c r="OUQ40" s="36"/>
      <c r="OUR40" s="36"/>
      <c r="OUU40" s="36"/>
      <c r="OUV40" s="36"/>
      <c r="OUY40" s="36"/>
      <c r="OUZ40" s="36"/>
      <c r="OVC40" s="36"/>
      <c r="OVD40" s="36"/>
      <c r="OVG40" s="36"/>
      <c r="OVH40" s="36"/>
      <c r="OVK40" s="36"/>
      <c r="OVL40" s="36"/>
      <c r="OVO40" s="36"/>
      <c r="OVP40" s="36"/>
      <c r="OVS40" s="36"/>
      <c r="OVT40" s="36"/>
      <c r="OVW40" s="36"/>
      <c r="OVX40" s="36"/>
      <c r="OWA40" s="36"/>
      <c r="OWB40" s="36"/>
      <c r="OWE40" s="36"/>
      <c r="OWF40" s="36"/>
      <c r="OWI40" s="36"/>
      <c r="OWJ40" s="36"/>
      <c r="OWM40" s="36"/>
      <c r="OWN40" s="36"/>
      <c r="OWQ40" s="36"/>
      <c r="OWR40" s="36"/>
      <c r="OWU40" s="36"/>
      <c r="OWV40" s="36"/>
      <c r="OWY40" s="36"/>
      <c r="OWZ40" s="36"/>
      <c r="OXC40" s="36"/>
      <c r="OXD40" s="36"/>
      <c r="OXG40" s="36"/>
      <c r="OXH40" s="36"/>
      <c r="OXK40" s="36"/>
      <c r="OXL40" s="36"/>
      <c r="OXO40" s="36"/>
      <c r="OXP40" s="36"/>
      <c r="OXS40" s="36"/>
      <c r="OXT40" s="36"/>
      <c r="OXW40" s="36"/>
      <c r="OXX40" s="36"/>
      <c r="OYA40" s="36"/>
      <c r="OYB40" s="36"/>
      <c r="OYE40" s="36"/>
      <c r="OYF40" s="36"/>
      <c r="OYI40" s="36"/>
      <c r="OYJ40" s="36"/>
      <c r="OYM40" s="36"/>
      <c r="OYN40" s="36"/>
      <c r="OYQ40" s="36"/>
      <c r="OYR40" s="36"/>
      <c r="OYU40" s="36"/>
      <c r="OYV40" s="36"/>
      <c r="OYY40" s="36"/>
      <c r="OYZ40" s="36"/>
      <c r="OZC40" s="36"/>
      <c r="OZD40" s="36"/>
      <c r="OZG40" s="36"/>
      <c r="OZH40" s="36"/>
      <c r="OZK40" s="36"/>
      <c r="OZL40" s="36"/>
      <c r="OZO40" s="36"/>
      <c r="OZP40" s="36"/>
      <c r="OZS40" s="36"/>
      <c r="OZT40" s="36"/>
      <c r="OZW40" s="36"/>
      <c r="OZX40" s="36"/>
      <c r="PAA40" s="36"/>
      <c r="PAB40" s="36"/>
      <c r="PAE40" s="36"/>
      <c r="PAF40" s="36"/>
      <c r="PAI40" s="36"/>
      <c r="PAJ40" s="36"/>
      <c r="PAM40" s="36"/>
      <c r="PAN40" s="36"/>
      <c r="PAQ40" s="36"/>
      <c r="PAR40" s="36"/>
      <c r="PAU40" s="36"/>
      <c r="PAV40" s="36"/>
      <c r="PAY40" s="36"/>
      <c r="PAZ40" s="36"/>
      <c r="PBC40" s="36"/>
      <c r="PBD40" s="36"/>
      <c r="PBG40" s="36"/>
      <c r="PBH40" s="36"/>
      <c r="PBK40" s="36"/>
      <c r="PBL40" s="36"/>
      <c r="PBO40" s="36"/>
      <c r="PBP40" s="36"/>
      <c r="PBS40" s="36"/>
      <c r="PBT40" s="36"/>
      <c r="PBW40" s="36"/>
      <c r="PBX40" s="36"/>
      <c r="PCA40" s="36"/>
      <c r="PCB40" s="36"/>
      <c r="PCE40" s="36"/>
      <c r="PCF40" s="36"/>
      <c r="PCI40" s="36"/>
      <c r="PCJ40" s="36"/>
      <c r="PCM40" s="36"/>
      <c r="PCN40" s="36"/>
      <c r="PCQ40" s="36"/>
      <c r="PCR40" s="36"/>
      <c r="PCU40" s="36"/>
      <c r="PCV40" s="36"/>
      <c r="PCY40" s="36"/>
      <c r="PCZ40" s="36"/>
      <c r="PDC40" s="36"/>
      <c r="PDD40" s="36"/>
      <c r="PDG40" s="36"/>
      <c r="PDH40" s="36"/>
      <c r="PDK40" s="36"/>
      <c r="PDL40" s="36"/>
      <c r="PDO40" s="36"/>
      <c r="PDP40" s="36"/>
      <c r="PDS40" s="36"/>
      <c r="PDT40" s="36"/>
      <c r="PDW40" s="36"/>
      <c r="PDX40" s="36"/>
      <c r="PEA40" s="36"/>
      <c r="PEB40" s="36"/>
      <c r="PEE40" s="36"/>
      <c r="PEF40" s="36"/>
      <c r="PEI40" s="36"/>
      <c r="PEJ40" s="36"/>
      <c r="PEM40" s="36"/>
      <c r="PEN40" s="36"/>
      <c r="PEQ40" s="36"/>
      <c r="PER40" s="36"/>
      <c r="PEU40" s="36"/>
      <c r="PEV40" s="36"/>
      <c r="PEY40" s="36"/>
      <c r="PEZ40" s="36"/>
      <c r="PFC40" s="36"/>
      <c r="PFD40" s="36"/>
      <c r="PFG40" s="36"/>
      <c r="PFH40" s="36"/>
      <c r="PFK40" s="36"/>
      <c r="PFL40" s="36"/>
      <c r="PFO40" s="36"/>
      <c r="PFP40" s="36"/>
      <c r="PFS40" s="36"/>
      <c r="PFT40" s="36"/>
      <c r="PFW40" s="36"/>
      <c r="PFX40" s="36"/>
      <c r="PGA40" s="36"/>
      <c r="PGB40" s="36"/>
      <c r="PGE40" s="36"/>
      <c r="PGF40" s="36"/>
      <c r="PGI40" s="36"/>
      <c r="PGJ40" s="36"/>
      <c r="PGM40" s="36"/>
      <c r="PGN40" s="36"/>
      <c r="PGQ40" s="36"/>
      <c r="PGR40" s="36"/>
      <c r="PGU40" s="36"/>
      <c r="PGV40" s="36"/>
      <c r="PGY40" s="36"/>
      <c r="PGZ40" s="36"/>
      <c r="PHC40" s="36"/>
      <c r="PHD40" s="36"/>
      <c r="PHG40" s="36"/>
      <c r="PHH40" s="36"/>
      <c r="PHK40" s="36"/>
      <c r="PHL40" s="36"/>
      <c r="PHO40" s="36"/>
      <c r="PHP40" s="36"/>
      <c r="PHS40" s="36"/>
      <c r="PHT40" s="36"/>
      <c r="PHW40" s="36"/>
      <c r="PHX40" s="36"/>
      <c r="PIA40" s="36"/>
      <c r="PIB40" s="36"/>
      <c r="PIE40" s="36"/>
      <c r="PIF40" s="36"/>
      <c r="PII40" s="36"/>
      <c r="PIJ40" s="36"/>
      <c r="PIM40" s="36"/>
      <c r="PIN40" s="36"/>
      <c r="PIQ40" s="36"/>
      <c r="PIR40" s="36"/>
      <c r="PIU40" s="36"/>
      <c r="PIV40" s="36"/>
      <c r="PIY40" s="36"/>
      <c r="PIZ40" s="36"/>
      <c r="PJC40" s="36"/>
      <c r="PJD40" s="36"/>
      <c r="PJG40" s="36"/>
      <c r="PJH40" s="36"/>
      <c r="PJK40" s="36"/>
      <c r="PJL40" s="36"/>
      <c r="PJO40" s="36"/>
      <c r="PJP40" s="36"/>
      <c r="PJS40" s="36"/>
      <c r="PJT40" s="36"/>
      <c r="PJW40" s="36"/>
      <c r="PJX40" s="36"/>
      <c r="PKA40" s="36"/>
      <c r="PKB40" s="36"/>
      <c r="PKE40" s="36"/>
      <c r="PKF40" s="36"/>
      <c r="PKI40" s="36"/>
      <c r="PKJ40" s="36"/>
      <c r="PKM40" s="36"/>
      <c r="PKN40" s="36"/>
      <c r="PKQ40" s="36"/>
      <c r="PKR40" s="36"/>
      <c r="PKU40" s="36"/>
      <c r="PKV40" s="36"/>
      <c r="PKY40" s="36"/>
      <c r="PKZ40" s="36"/>
      <c r="PLC40" s="36"/>
      <c r="PLD40" s="36"/>
      <c r="PLG40" s="36"/>
      <c r="PLH40" s="36"/>
      <c r="PLK40" s="36"/>
      <c r="PLL40" s="36"/>
      <c r="PLO40" s="36"/>
      <c r="PLP40" s="36"/>
      <c r="PLS40" s="36"/>
      <c r="PLT40" s="36"/>
      <c r="PLW40" s="36"/>
      <c r="PLX40" s="36"/>
      <c r="PMA40" s="36"/>
      <c r="PMB40" s="36"/>
      <c r="PME40" s="36"/>
      <c r="PMF40" s="36"/>
      <c r="PMI40" s="36"/>
      <c r="PMJ40" s="36"/>
      <c r="PMM40" s="36"/>
      <c r="PMN40" s="36"/>
      <c r="PMQ40" s="36"/>
      <c r="PMR40" s="36"/>
      <c r="PMU40" s="36"/>
      <c r="PMV40" s="36"/>
      <c r="PMY40" s="36"/>
      <c r="PMZ40" s="36"/>
      <c r="PNC40" s="36"/>
      <c r="PND40" s="36"/>
      <c r="PNG40" s="36"/>
      <c r="PNH40" s="36"/>
      <c r="PNK40" s="36"/>
      <c r="PNL40" s="36"/>
      <c r="PNO40" s="36"/>
      <c r="PNP40" s="36"/>
      <c r="PNS40" s="36"/>
      <c r="PNT40" s="36"/>
      <c r="PNW40" s="36"/>
      <c r="PNX40" s="36"/>
      <c r="POA40" s="36"/>
      <c r="POB40" s="36"/>
      <c r="POE40" s="36"/>
      <c r="POF40" s="36"/>
      <c r="POI40" s="36"/>
      <c r="POJ40" s="36"/>
      <c r="POM40" s="36"/>
      <c r="PON40" s="36"/>
      <c r="POQ40" s="36"/>
      <c r="POR40" s="36"/>
      <c r="POU40" s="36"/>
      <c r="POV40" s="36"/>
      <c r="POY40" s="36"/>
      <c r="POZ40" s="36"/>
      <c r="PPC40" s="36"/>
      <c r="PPD40" s="36"/>
      <c r="PPG40" s="36"/>
      <c r="PPH40" s="36"/>
      <c r="PPK40" s="36"/>
      <c r="PPL40" s="36"/>
      <c r="PPO40" s="36"/>
      <c r="PPP40" s="36"/>
      <c r="PPS40" s="36"/>
      <c r="PPT40" s="36"/>
      <c r="PPW40" s="36"/>
      <c r="PPX40" s="36"/>
      <c r="PQA40" s="36"/>
      <c r="PQB40" s="36"/>
      <c r="PQE40" s="36"/>
      <c r="PQF40" s="36"/>
      <c r="PQI40" s="36"/>
      <c r="PQJ40" s="36"/>
      <c r="PQM40" s="36"/>
      <c r="PQN40" s="36"/>
      <c r="PQQ40" s="36"/>
      <c r="PQR40" s="36"/>
      <c r="PQU40" s="36"/>
      <c r="PQV40" s="36"/>
      <c r="PQY40" s="36"/>
      <c r="PQZ40" s="36"/>
      <c r="PRC40" s="36"/>
      <c r="PRD40" s="36"/>
      <c r="PRG40" s="36"/>
      <c r="PRH40" s="36"/>
      <c r="PRK40" s="36"/>
      <c r="PRL40" s="36"/>
      <c r="PRO40" s="36"/>
      <c r="PRP40" s="36"/>
      <c r="PRS40" s="36"/>
      <c r="PRT40" s="36"/>
      <c r="PRW40" s="36"/>
      <c r="PRX40" s="36"/>
      <c r="PSA40" s="36"/>
      <c r="PSB40" s="36"/>
      <c r="PSE40" s="36"/>
      <c r="PSF40" s="36"/>
      <c r="PSI40" s="36"/>
      <c r="PSJ40" s="36"/>
      <c r="PSM40" s="36"/>
      <c r="PSN40" s="36"/>
      <c r="PSQ40" s="36"/>
      <c r="PSR40" s="36"/>
      <c r="PSU40" s="36"/>
      <c r="PSV40" s="36"/>
      <c r="PSY40" s="36"/>
      <c r="PSZ40" s="36"/>
      <c r="PTC40" s="36"/>
      <c r="PTD40" s="36"/>
      <c r="PTG40" s="36"/>
      <c r="PTH40" s="36"/>
      <c r="PTK40" s="36"/>
      <c r="PTL40" s="36"/>
      <c r="PTO40" s="36"/>
      <c r="PTP40" s="36"/>
      <c r="PTS40" s="36"/>
      <c r="PTT40" s="36"/>
      <c r="PTW40" s="36"/>
      <c r="PTX40" s="36"/>
      <c r="PUA40" s="36"/>
      <c r="PUB40" s="36"/>
      <c r="PUE40" s="36"/>
      <c r="PUF40" s="36"/>
      <c r="PUI40" s="36"/>
      <c r="PUJ40" s="36"/>
      <c r="PUM40" s="36"/>
      <c r="PUN40" s="36"/>
      <c r="PUQ40" s="36"/>
      <c r="PUR40" s="36"/>
      <c r="PUU40" s="36"/>
      <c r="PUV40" s="36"/>
      <c r="PUY40" s="36"/>
      <c r="PUZ40" s="36"/>
      <c r="PVC40" s="36"/>
      <c r="PVD40" s="36"/>
      <c r="PVG40" s="36"/>
      <c r="PVH40" s="36"/>
      <c r="PVK40" s="36"/>
      <c r="PVL40" s="36"/>
      <c r="PVO40" s="36"/>
      <c r="PVP40" s="36"/>
      <c r="PVS40" s="36"/>
      <c r="PVT40" s="36"/>
      <c r="PVW40" s="36"/>
      <c r="PVX40" s="36"/>
      <c r="PWA40" s="36"/>
      <c r="PWB40" s="36"/>
      <c r="PWE40" s="36"/>
      <c r="PWF40" s="36"/>
      <c r="PWI40" s="36"/>
      <c r="PWJ40" s="36"/>
      <c r="PWM40" s="36"/>
      <c r="PWN40" s="36"/>
      <c r="PWQ40" s="36"/>
      <c r="PWR40" s="36"/>
      <c r="PWU40" s="36"/>
      <c r="PWV40" s="36"/>
      <c r="PWY40" s="36"/>
      <c r="PWZ40" s="36"/>
      <c r="PXC40" s="36"/>
      <c r="PXD40" s="36"/>
      <c r="PXG40" s="36"/>
      <c r="PXH40" s="36"/>
      <c r="PXK40" s="36"/>
      <c r="PXL40" s="36"/>
      <c r="PXO40" s="36"/>
      <c r="PXP40" s="36"/>
      <c r="PXS40" s="36"/>
      <c r="PXT40" s="36"/>
      <c r="PXW40" s="36"/>
      <c r="PXX40" s="36"/>
      <c r="PYA40" s="36"/>
      <c r="PYB40" s="36"/>
      <c r="PYE40" s="36"/>
      <c r="PYF40" s="36"/>
      <c r="PYI40" s="36"/>
      <c r="PYJ40" s="36"/>
      <c r="PYM40" s="36"/>
      <c r="PYN40" s="36"/>
      <c r="PYQ40" s="36"/>
      <c r="PYR40" s="36"/>
      <c r="PYU40" s="36"/>
      <c r="PYV40" s="36"/>
      <c r="PYY40" s="36"/>
      <c r="PYZ40" s="36"/>
      <c r="PZC40" s="36"/>
      <c r="PZD40" s="36"/>
      <c r="PZG40" s="36"/>
      <c r="PZH40" s="36"/>
      <c r="PZK40" s="36"/>
      <c r="PZL40" s="36"/>
      <c r="PZO40" s="36"/>
      <c r="PZP40" s="36"/>
      <c r="PZS40" s="36"/>
      <c r="PZT40" s="36"/>
      <c r="PZW40" s="36"/>
      <c r="PZX40" s="36"/>
      <c r="QAA40" s="36"/>
      <c r="QAB40" s="36"/>
      <c r="QAE40" s="36"/>
      <c r="QAF40" s="36"/>
      <c r="QAI40" s="36"/>
      <c r="QAJ40" s="36"/>
      <c r="QAM40" s="36"/>
      <c r="QAN40" s="36"/>
      <c r="QAQ40" s="36"/>
      <c r="QAR40" s="36"/>
      <c r="QAU40" s="36"/>
      <c r="QAV40" s="36"/>
      <c r="QAY40" s="36"/>
      <c r="QAZ40" s="36"/>
      <c r="QBC40" s="36"/>
      <c r="QBD40" s="36"/>
      <c r="QBG40" s="36"/>
      <c r="QBH40" s="36"/>
      <c r="QBK40" s="36"/>
      <c r="QBL40" s="36"/>
      <c r="QBO40" s="36"/>
      <c r="QBP40" s="36"/>
      <c r="QBS40" s="36"/>
      <c r="QBT40" s="36"/>
      <c r="QBW40" s="36"/>
      <c r="QBX40" s="36"/>
      <c r="QCA40" s="36"/>
      <c r="QCB40" s="36"/>
      <c r="QCE40" s="36"/>
      <c r="QCF40" s="36"/>
      <c r="QCI40" s="36"/>
      <c r="QCJ40" s="36"/>
      <c r="QCM40" s="36"/>
      <c r="QCN40" s="36"/>
      <c r="QCQ40" s="36"/>
      <c r="QCR40" s="36"/>
      <c r="QCU40" s="36"/>
      <c r="QCV40" s="36"/>
      <c r="QCY40" s="36"/>
      <c r="QCZ40" s="36"/>
      <c r="QDC40" s="36"/>
      <c r="QDD40" s="36"/>
      <c r="QDG40" s="36"/>
      <c r="QDH40" s="36"/>
      <c r="QDK40" s="36"/>
      <c r="QDL40" s="36"/>
      <c r="QDO40" s="36"/>
      <c r="QDP40" s="36"/>
      <c r="QDS40" s="36"/>
      <c r="QDT40" s="36"/>
      <c r="QDW40" s="36"/>
      <c r="QDX40" s="36"/>
      <c r="QEA40" s="36"/>
      <c r="QEB40" s="36"/>
      <c r="QEE40" s="36"/>
      <c r="QEF40" s="36"/>
      <c r="QEI40" s="36"/>
      <c r="QEJ40" s="36"/>
      <c r="QEM40" s="36"/>
      <c r="QEN40" s="36"/>
      <c r="QEQ40" s="36"/>
      <c r="QER40" s="36"/>
      <c r="QEU40" s="36"/>
      <c r="QEV40" s="36"/>
      <c r="QEY40" s="36"/>
      <c r="QEZ40" s="36"/>
      <c r="QFC40" s="36"/>
      <c r="QFD40" s="36"/>
      <c r="QFG40" s="36"/>
      <c r="QFH40" s="36"/>
      <c r="QFK40" s="36"/>
      <c r="QFL40" s="36"/>
      <c r="QFO40" s="36"/>
      <c r="QFP40" s="36"/>
      <c r="QFS40" s="36"/>
      <c r="QFT40" s="36"/>
      <c r="QFW40" s="36"/>
      <c r="QFX40" s="36"/>
      <c r="QGA40" s="36"/>
      <c r="QGB40" s="36"/>
      <c r="QGE40" s="36"/>
      <c r="QGF40" s="36"/>
      <c r="QGI40" s="36"/>
      <c r="QGJ40" s="36"/>
      <c r="QGM40" s="36"/>
      <c r="QGN40" s="36"/>
      <c r="QGQ40" s="36"/>
      <c r="QGR40" s="36"/>
      <c r="QGU40" s="36"/>
      <c r="QGV40" s="36"/>
      <c r="QGY40" s="36"/>
      <c r="QGZ40" s="36"/>
      <c r="QHC40" s="36"/>
      <c r="QHD40" s="36"/>
      <c r="QHG40" s="36"/>
      <c r="QHH40" s="36"/>
      <c r="QHK40" s="36"/>
      <c r="QHL40" s="36"/>
      <c r="QHO40" s="36"/>
      <c r="QHP40" s="36"/>
      <c r="QHS40" s="36"/>
      <c r="QHT40" s="36"/>
      <c r="QHW40" s="36"/>
      <c r="QHX40" s="36"/>
      <c r="QIA40" s="36"/>
      <c r="QIB40" s="36"/>
      <c r="QIE40" s="36"/>
      <c r="QIF40" s="36"/>
      <c r="QII40" s="36"/>
      <c r="QIJ40" s="36"/>
      <c r="QIM40" s="36"/>
      <c r="QIN40" s="36"/>
      <c r="QIQ40" s="36"/>
      <c r="QIR40" s="36"/>
      <c r="QIU40" s="36"/>
      <c r="QIV40" s="36"/>
      <c r="QIY40" s="36"/>
      <c r="QIZ40" s="36"/>
      <c r="QJC40" s="36"/>
      <c r="QJD40" s="36"/>
      <c r="QJG40" s="36"/>
      <c r="QJH40" s="36"/>
      <c r="QJK40" s="36"/>
      <c r="QJL40" s="36"/>
      <c r="QJO40" s="36"/>
      <c r="QJP40" s="36"/>
      <c r="QJS40" s="36"/>
      <c r="QJT40" s="36"/>
      <c r="QJW40" s="36"/>
      <c r="QJX40" s="36"/>
      <c r="QKA40" s="36"/>
      <c r="QKB40" s="36"/>
      <c r="QKE40" s="36"/>
      <c r="QKF40" s="36"/>
      <c r="QKI40" s="36"/>
      <c r="QKJ40" s="36"/>
      <c r="QKM40" s="36"/>
      <c r="QKN40" s="36"/>
      <c r="QKQ40" s="36"/>
      <c r="QKR40" s="36"/>
      <c r="QKU40" s="36"/>
      <c r="QKV40" s="36"/>
      <c r="QKY40" s="36"/>
      <c r="QKZ40" s="36"/>
      <c r="QLC40" s="36"/>
      <c r="QLD40" s="36"/>
      <c r="QLG40" s="36"/>
      <c r="QLH40" s="36"/>
      <c r="QLK40" s="36"/>
      <c r="QLL40" s="36"/>
      <c r="QLO40" s="36"/>
      <c r="QLP40" s="36"/>
      <c r="QLS40" s="36"/>
      <c r="QLT40" s="36"/>
      <c r="QLW40" s="36"/>
      <c r="QLX40" s="36"/>
      <c r="QMA40" s="36"/>
      <c r="QMB40" s="36"/>
      <c r="QME40" s="36"/>
      <c r="QMF40" s="36"/>
      <c r="QMI40" s="36"/>
      <c r="QMJ40" s="36"/>
      <c r="QMM40" s="36"/>
      <c r="QMN40" s="36"/>
      <c r="QMQ40" s="36"/>
      <c r="QMR40" s="36"/>
      <c r="QMU40" s="36"/>
      <c r="QMV40" s="36"/>
      <c r="QMY40" s="36"/>
      <c r="QMZ40" s="36"/>
      <c r="QNC40" s="36"/>
      <c r="QND40" s="36"/>
      <c r="QNG40" s="36"/>
      <c r="QNH40" s="36"/>
      <c r="QNK40" s="36"/>
      <c r="QNL40" s="36"/>
      <c r="QNO40" s="36"/>
      <c r="QNP40" s="36"/>
      <c r="QNS40" s="36"/>
      <c r="QNT40" s="36"/>
      <c r="QNW40" s="36"/>
      <c r="QNX40" s="36"/>
      <c r="QOA40" s="36"/>
      <c r="QOB40" s="36"/>
      <c r="QOE40" s="36"/>
      <c r="QOF40" s="36"/>
      <c r="QOI40" s="36"/>
      <c r="QOJ40" s="36"/>
      <c r="QOM40" s="36"/>
      <c r="QON40" s="36"/>
      <c r="QOQ40" s="36"/>
      <c r="QOR40" s="36"/>
      <c r="QOU40" s="36"/>
      <c r="QOV40" s="36"/>
      <c r="QOY40" s="36"/>
      <c r="QOZ40" s="36"/>
      <c r="QPC40" s="36"/>
      <c r="QPD40" s="36"/>
      <c r="QPG40" s="36"/>
      <c r="QPH40" s="36"/>
      <c r="QPK40" s="36"/>
      <c r="QPL40" s="36"/>
      <c r="QPO40" s="36"/>
      <c r="QPP40" s="36"/>
      <c r="QPS40" s="36"/>
      <c r="QPT40" s="36"/>
      <c r="QPW40" s="36"/>
      <c r="QPX40" s="36"/>
      <c r="QQA40" s="36"/>
      <c r="QQB40" s="36"/>
      <c r="QQE40" s="36"/>
      <c r="QQF40" s="36"/>
      <c r="QQI40" s="36"/>
      <c r="QQJ40" s="36"/>
      <c r="QQM40" s="36"/>
      <c r="QQN40" s="36"/>
      <c r="QQQ40" s="36"/>
      <c r="QQR40" s="36"/>
      <c r="QQU40" s="36"/>
      <c r="QQV40" s="36"/>
      <c r="QQY40" s="36"/>
      <c r="QQZ40" s="36"/>
      <c r="QRC40" s="36"/>
      <c r="QRD40" s="36"/>
      <c r="QRG40" s="36"/>
      <c r="QRH40" s="36"/>
      <c r="QRK40" s="36"/>
      <c r="QRL40" s="36"/>
      <c r="QRO40" s="36"/>
      <c r="QRP40" s="36"/>
      <c r="QRS40" s="36"/>
      <c r="QRT40" s="36"/>
      <c r="QRW40" s="36"/>
      <c r="QRX40" s="36"/>
      <c r="QSA40" s="36"/>
      <c r="QSB40" s="36"/>
      <c r="QSE40" s="36"/>
      <c r="QSF40" s="36"/>
      <c r="QSI40" s="36"/>
      <c r="QSJ40" s="36"/>
      <c r="QSM40" s="36"/>
      <c r="QSN40" s="36"/>
      <c r="QSQ40" s="36"/>
      <c r="QSR40" s="36"/>
      <c r="QSU40" s="36"/>
      <c r="QSV40" s="36"/>
      <c r="QSY40" s="36"/>
      <c r="QSZ40" s="36"/>
      <c r="QTC40" s="36"/>
      <c r="QTD40" s="36"/>
      <c r="QTG40" s="36"/>
      <c r="QTH40" s="36"/>
      <c r="QTK40" s="36"/>
      <c r="QTL40" s="36"/>
      <c r="QTO40" s="36"/>
      <c r="QTP40" s="36"/>
      <c r="QTS40" s="36"/>
      <c r="QTT40" s="36"/>
      <c r="QTW40" s="36"/>
      <c r="QTX40" s="36"/>
      <c r="QUA40" s="36"/>
      <c r="QUB40" s="36"/>
      <c r="QUE40" s="36"/>
      <c r="QUF40" s="36"/>
      <c r="QUI40" s="36"/>
      <c r="QUJ40" s="36"/>
      <c r="QUM40" s="36"/>
      <c r="QUN40" s="36"/>
      <c r="QUQ40" s="36"/>
      <c r="QUR40" s="36"/>
      <c r="QUU40" s="36"/>
      <c r="QUV40" s="36"/>
      <c r="QUY40" s="36"/>
      <c r="QUZ40" s="36"/>
      <c r="QVC40" s="36"/>
      <c r="QVD40" s="36"/>
      <c r="QVG40" s="36"/>
      <c r="QVH40" s="36"/>
      <c r="QVK40" s="36"/>
      <c r="QVL40" s="36"/>
      <c r="QVO40" s="36"/>
      <c r="QVP40" s="36"/>
      <c r="QVS40" s="36"/>
      <c r="QVT40" s="36"/>
      <c r="QVW40" s="36"/>
      <c r="QVX40" s="36"/>
      <c r="QWA40" s="36"/>
      <c r="QWB40" s="36"/>
      <c r="QWE40" s="36"/>
      <c r="QWF40" s="36"/>
      <c r="QWI40" s="36"/>
      <c r="QWJ40" s="36"/>
      <c r="QWM40" s="36"/>
      <c r="QWN40" s="36"/>
      <c r="QWQ40" s="36"/>
      <c r="QWR40" s="36"/>
      <c r="QWU40" s="36"/>
      <c r="QWV40" s="36"/>
      <c r="QWY40" s="36"/>
      <c r="QWZ40" s="36"/>
      <c r="QXC40" s="36"/>
      <c r="QXD40" s="36"/>
      <c r="QXG40" s="36"/>
      <c r="QXH40" s="36"/>
      <c r="QXK40" s="36"/>
      <c r="QXL40" s="36"/>
      <c r="QXO40" s="36"/>
      <c r="QXP40" s="36"/>
      <c r="QXS40" s="36"/>
      <c r="QXT40" s="36"/>
      <c r="QXW40" s="36"/>
      <c r="QXX40" s="36"/>
      <c r="QYA40" s="36"/>
      <c r="QYB40" s="36"/>
      <c r="QYE40" s="36"/>
      <c r="QYF40" s="36"/>
      <c r="QYI40" s="36"/>
      <c r="QYJ40" s="36"/>
      <c r="QYM40" s="36"/>
      <c r="QYN40" s="36"/>
      <c r="QYQ40" s="36"/>
      <c r="QYR40" s="36"/>
      <c r="QYU40" s="36"/>
      <c r="QYV40" s="36"/>
      <c r="QYY40" s="36"/>
      <c r="QYZ40" s="36"/>
      <c r="QZC40" s="36"/>
      <c r="QZD40" s="36"/>
      <c r="QZG40" s="36"/>
      <c r="QZH40" s="36"/>
      <c r="QZK40" s="36"/>
      <c r="QZL40" s="36"/>
      <c r="QZO40" s="36"/>
      <c r="QZP40" s="36"/>
      <c r="QZS40" s="36"/>
      <c r="QZT40" s="36"/>
      <c r="QZW40" s="36"/>
      <c r="QZX40" s="36"/>
      <c r="RAA40" s="36"/>
      <c r="RAB40" s="36"/>
      <c r="RAE40" s="36"/>
      <c r="RAF40" s="36"/>
      <c r="RAI40" s="36"/>
      <c r="RAJ40" s="36"/>
      <c r="RAM40" s="36"/>
      <c r="RAN40" s="36"/>
      <c r="RAQ40" s="36"/>
      <c r="RAR40" s="36"/>
      <c r="RAU40" s="36"/>
      <c r="RAV40" s="36"/>
      <c r="RAY40" s="36"/>
      <c r="RAZ40" s="36"/>
      <c r="RBC40" s="36"/>
      <c r="RBD40" s="36"/>
      <c r="RBG40" s="36"/>
      <c r="RBH40" s="36"/>
      <c r="RBK40" s="36"/>
      <c r="RBL40" s="36"/>
      <c r="RBO40" s="36"/>
      <c r="RBP40" s="36"/>
      <c r="RBS40" s="36"/>
      <c r="RBT40" s="36"/>
      <c r="RBW40" s="36"/>
      <c r="RBX40" s="36"/>
      <c r="RCA40" s="36"/>
      <c r="RCB40" s="36"/>
      <c r="RCE40" s="36"/>
      <c r="RCF40" s="36"/>
      <c r="RCI40" s="36"/>
      <c r="RCJ40" s="36"/>
      <c r="RCM40" s="36"/>
      <c r="RCN40" s="36"/>
      <c r="RCQ40" s="36"/>
      <c r="RCR40" s="36"/>
      <c r="RCU40" s="36"/>
      <c r="RCV40" s="36"/>
      <c r="RCY40" s="36"/>
      <c r="RCZ40" s="36"/>
      <c r="RDC40" s="36"/>
      <c r="RDD40" s="36"/>
      <c r="RDG40" s="36"/>
      <c r="RDH40" s="36"/>
      <c r="RDK40" s="36"/>
      <c r="RDL40" s="36"/>
      <c r="RDO40" s="36"/>
      <c r="RDP40" s="36"/>
      <c r="RDS40" s="36"/>
      <c r="RDT40" s="36"/>
      <c r="RDW40" s="36"/>
      <c r="RDX40" s="36"/>
      <c r="REA40" s="36"/>
      <c r="REB40" s="36"/>
      <c r="REE40" s="36"/>
      <c r="REF40" s="36"/>
      <c r="REI40" s="36"/>
      <c r="REJ40" s="36"/>
      <c r="REM40" s="36"/>
      <c r="REN40" s="36"/>
      <c r="REQ40" s="36"/>
      <c r="RER40" s="36"/>
      <c r="REU40" s="36"/>
      <c r="REV40" s="36"/>
      <c r="REY40" s="36"/>
      <c r="REZ40" s="36"/>
      <c r="RFC40" s="36"/>
      <c r="RFD40" s="36"/>
      <c r="RFG40" s="36"/>
      <c r="RFH40" s="36"/>
      <c r="RFK40" s="36"/>
      <c r="RFL40" s="36"/>
      <c r="RFO40" s="36"/>
      <c r="RFP40" s="36"/>
      <c r="RFS40" s="36"/>
      <c r="RFT40" s="36"/>
      <c r="RFW40" s="36"/>
      <c r="RFX40" s="36"/>
      <c r="RGA40" s="36"/>
      <c r="RGB40" s="36"/>
      <c r="RGE40" s="36"/>
      <c r="RGF40" s="36"/>
      <c r="RGI40" s="36"/>
      <c r="RGJ40" s="36"/>
      <c r="RGM40" s="36"/>
      <c r="RGN40" s="36"/>
      <c r="RGQ40" s="36"/>
      <c r="RGR40" s="36"/>
      <c r="RGU40" s="36"/>
      <c r="RGV40" s="36"/>
      <c r="RGY40" s="36"/>
      <c r="RGZ40" s="36"/>
      <c r="RHC40" s="36"/>
      <c r="RHD40" s="36"/>
      <c r="RHG40" s="36"/>
      <c r="RHH40" s="36"/>
      <c r="RHK40" s="36"/>
      <c r="RHL40" s="36"/>
      <c r="RHO40" s="36"/>
      <c r="RHP40" s="36"/>
      <c r="RHS40" s="36"/>
      <c r="RHT40" s="36"/>
      <c r="RHW40" s="36"/>
      <c r="RHX40" s="36"/>
      <c r="RIA40" s="36"/>
      <c r="RIB40" s="36"/>
      <c r="RIE40" s="36"/>
      <c r="RIF40" s="36"/>
      <c r="RII40" s="36"/>
      <c r="RIJ40" s="36"/>
      <c r="RIM40" s="36"/>
      <c r="RIN40" s="36"/>
      <c r="RIQ40" s="36"/>
      <c r="RIR40" s="36"/>
      <c r="RIU40" s="36"/>
      <c r="RIV40" s="36"/>
      <c r="RIY40" s="36"/>
      <c r="RIZ40" s="36"/>
      <c r="RJC40" s="36"/>
      <c r="RJD40" s="36"/>
      <c r="RJG40" s="36"/>
      <c r="RJH40" s="36"/>
      <c r="RJK40" s="36"/>
      <c r="RJL40" s="36"/>
      <c r="RJO40" s="36"/>
      <c r="RJP40" s="36"/>
      <c r="RJS40" s="36"/>
      <c r="RJT40" s="36"/>
      <c r="RJW40" s="36"/>
      <c r="RJX40" s="36"/>
      <c r="RKA40" s="36"/>
      <c r="RKB40" s="36"/>
      <c r="RKE40" s="36"/>
      <c r="RKF40" s="36"/>
      <c r="RKI40" s="36"/>
      <c r="RKJ40" s="36"/>
      <c r="RKM40" s="36"/>
      <c r="RKN40" s="36"/>
      <c r="RKQ40" s="36"/>
      <c r="RKR40" s="36"/>
      <c r="RKU40" s="36"/>
      <c r="RKV40" s="36"/>
      <c r="RKY40" s="36"/>
      <c r="RKZ40" s="36"/>
      <c r="RLC40" s="36"/>
      <c r="RLD40" s="36"/>
      <c r="RLG40" s="36"/>
      <c r="RLH40" s="36"/>
      <c r="RLK40" s="36"/>
      <c r="RLL40" s="36"/>
      <c r="RLO40" s="36"/>
      <c r="RLP40" s="36"/>
      <c r="RLS40" s="36"/>
      <c r="RLT40" s="36"/>
      <c r="RLW40" s="36"/>
      <c r="RLX40" s="36"/>
      <c r="RMA40" s="36"/>
      <c r="RMB40" s="36"/>
      <c r="RME40" s="36"/>
      <c r="RMF40" s="36"/>
      <c r="RMI40" s="36"/>
      <c r="RMJ40" s="36"/>
      <c r="RMM40" s="36"/>
      <c r="RMN40" s="36"/>
      <c r="RMQ40" s="36"/>
      <c r="RMR40" s="36"/>
      <c r="RMU40" s="36"/>
      <c r="RMV40" s="36"/>
      <c r="RMY40" s="36"/>
      <c r="RMZ40" s="36"/>
      <c r="RNC40" s="36"/>
      <c r="RND40" s="36"/>
      <c r="RNG40" s="36"/>
      <c r="RNH40" s="36"/>
      <c r="RNK40" s="36"/>
      <c r="RNL40" s="36"/>
      <c r="RNO40" s="36"/>
      <c r="RNP40" s="36"/>
      <c r="RNS40" s="36"/>
      <c r="RNT40" s="36"/>
      <c r="RNW40" s="36"/>
      <c r="RNX40" s="36"/>
      <c r="ROA40" s="36"/>
      <c r="ROB40" s="36"/>
      <c r="ROE40" s="36"/>
      <c r="ROF40" s="36"/>
      <c r="ROI40" s="36"/>
      <c r="ROJ40" s="36"/>
      <c r="ROM40" s="36"/>
      <c r="RON40" s="36"/>
      <c r="ROQ40" s="36"/>
      <c r="ROR40" s="36"/>
      <c r="ROU40" s="36"/>
      <c r="ROV40" s="36"/>
      <c r="ROY40" s="36"/>
      <c r="ROZ40" s="36"/>
      <c r="RPC40" s="36"/>
      <c r="RPD40" s="36"/>
      <c r="RPG40" s="36"/>
      <c r="RPH40" s="36"/>
      <c r="RPK40" s="36"/>
      <c r="RPL40" s="36"/>
      <c r="RPO40" s="36"/>
      <c r="RPP40" s="36"/>
      <c r="RPS40" s="36"/>
      <c r="RPT40" s="36"/>
      <c r="RPW40" s="36"/>
      <c r="RPX40" s="36"/>
      <c r="RQA40" s="36"/>
      <c r="RQB40" s="36"/>
      <c r="RQE40" s="36"/>
      <c r="RQF40" s="36"/>
      <c r="RQI40" s="36"/>
      <c r="RQJ40" s="36"/>
      <c r="RQM40" s="36"/>
      <c r="RQN40" s="36"/>
      <c r="RQQ40" s="36"/>
      <c r="RQR40" s="36"/>
      <c r="RQU40" s="36"/>
      <c r="RQV40" s="36"/>
      <c r="RQY40" s="36"/>
      <c r="RQZ40" s="36"/>
      <c r="RRC40" s="36"/>
      <c r="RRD40" s="36"/>
      <c r="RRG40" s="36"/>
      <c r="RRH40" s="36"/>
      <c r="RRK40" s="36"/>
      <c r="RRL40" s="36"/>
      <c r="RRO40" s="36"/>
      <c r="RRP40" s="36"/>
      <c r="RRS40" s="36"/>
      <c r="RRT40" s="36"/>
      <c r="RRW40" s="36"/>
      <c r="RRX40" s="36"/>
      <c r="RSA40" s="36"/>
      <c r="RSB40" s="36"/>
      <c r="RSE40" s="36"/>
      <c r="RSF40" s="36"/>
      <c r="RSI40" s="36"/>
      <c r="RSJ40" s="36"/>
      <c r="RSM40" s="36"/>
      <c r="RSN40" s="36"/>
      <c r="RSQ40" s="36"/>
      <c r="RSR40" s="36"/>
      <c r="RSU40" s="36"/>
      <c r="RSV40" s="36"/>
      <c r="RSY40" s="36"/>
      <c r="RSZ40" s="36"/>
      <c r="RTC40" s="36"/>
      <c r="RTD40" s="36"/>
      <c r="RTG40" s="36"/>
      <c r="RTH40" s="36"/>
      <c r="RTK40" s="36"/>
      <c r="RTL40" s="36"/>
      <c r="RTO40" s="36"/>
      <c r="RTP40" s="36"/>
      <c r="RTS40" s="36"/>
      <c r="RTT40" s="36"/>
      <c r="RTW40" s="36"/>
      <c r="RTX40" s="36"/>
      <c r="RUA40" s="36"/>
      <c r="RUB40" s="36"/>
      <c r="RUE40" s="36"/>
      <c r="RUF40" s="36"/>
      <c r="RUI40" s="36"/>
      <c r="RUJ40" s="36"/>
      <c r="RUM40" s="36"/>
      <c r="RUN40" s="36"/>
      <c r="RUQ40" s="36"/>
      <c r="RUR40" s="36"/>
      <c r="RUU40" s="36"/>
      <c r="RUV40" s="36"/>
      <c r="RUY40" s="36"/>
      <c r="RUZ40" s="36"/>
      <c r="RVC40" s="36"/>
      <c r="RVD40" s="36"/>
      <c r="RVG40" s="36"/>
      <c r="RVH40" s="36"/>
      <c r="RVK40" s="36"/>
      <c r="RVL40" s="36"/>
      <c r="RVO40" s="36"/>
      <c r="RVP40" s="36"/>
      <c r="RVS40" s="36"/>
      <c r="RVT40" s="36"/>
      <c r="RVW40" s="36"/>
      <c r="RVX40" s="36"/>
      <c r="RWA40" s="36"/>
      <c r="RWB40" s="36"/>
      <c r="RWE40" s="36"/>
      <c r="RWF40" s="36"/>
      <c r="RWI40" s="36"/>
      <c r="RWJ40" s="36"/>
      <c r="RWM40" s="36"/>
      <c r="RWN40" s="36"/>
      <c r="RWQ40" s="36"/>
      <c r="RWR40" s="36"/>
      <c r="RWU40" s="36"/>
      <c r="RWV40" s="36"/>
      <c r="RWY40" s="36"/>
      <c r="RWZ40" s="36"/>
      <c r="RXC40" s="36"/>
      <c r="RXD40" s="36"/>
      <c r="RXG40" s="36"/>
      <c r="RXH40" s="36"/>
      <c r="RXK40" s="36"/>
      <c r="RXL40" s="36"/>
      <c r="RXO40" s="36"/>
      <c r="RXP40" s="36"/>
      <c r="RXS40" s="36"/>
      <c r="RXT40" s="36"/>
      <c r="RXW40" s="36"/>
      <c r="RXX40" s="36"/>
      <c r="RYA40" s="36"/>
      <c r="RYB40" s="36"/>
      <c r="RYE40" s="36"/>
      <c r="RYF40" s="36"/>
      <c r="RYI40" s="36"/>
      <c r="RYJ40" s="36"/>
      <c r="RYM40" s="36"/>
      <c r="RYN40" s="36"/>
      <c r="RYQ40" s="36"/>
      <c r="RYR40" s="36"/>
      <c r="RYU40" s="36"/>
      <c r="RYV40" s="36"/>
      <c r="RYY40" s="36"/>
      <c r="RYZ40" s="36"/>
      <c r="RZC40" s="36"/>
      <c r="RZD40" s="36"/>
      <c r="RZG40" s="36"/>
      <c r="RZH40" s="36"/>
      <c r="RZK40" s="36"/>
      <c r="RZL40" s="36"/>
      <c r="RZO40" s="36"/>
      <c r="RZP40" s="36"/>
      <c r="RZS40" s="36"/>
      <c r="RZT40" s="36"/>
      <c r="RZW40" s="36"/>
      <c r="RZX40" s="36"/>
      <c r="SAA40" s="36"/>
      <c r="SAB40" s="36"/>
      <c r="SAE40" s="36"/>
      <c r="SAF40" s="36"/>
      <c r="SAI40" s="36"/>
      <c r="SAJ40" s="36"/>
      <c r="SAM40" s="36"/>
      <c r="SAN40" s="36"/>
      <c r="SAQ40" s="36"/>
      <c r="SAR40" s="36"/>
      <c r="SAU40" s="36"/>
      <c r="SAV40" s="36"/>
      <c r="SAY40" s="36"/>
      <c r="SAZ40" s="36"/>
      <c r="SBC40" s="36"/>
      <c r="SBD40" s="36"/>
      <c r="SBG40" s="36"/>
      <c r="SBH40" s="36"/>
      <c r="SBK40" s="36"/>
      <c r="SBL40" s="36"/>
      <c r="SBO40" s="36"/>
      <c r="SBP40" s="36"/>
      <c r="SBS40" s="36"/>
      <c r="SBT40" s="36"/>
      <c r="SBW40" s="36"/>
      <c r="SBX40" s="36"/>
      <c r="SCA40" s="36"/>
      <c r="SCB40" s="36"/>
      <c r="SCE40" s="36"/>
      <c r="SCF40" s="36"/>
      <c r="SCI40" s="36"/>
      <c r="SCJ40" s="36"/>
      <c r="SCM40" s="36"/>
      <c r="SCN40" s="36"/>
      <c r="SCQ40" s="36"/>
      <c r="SCR40" s="36"/>
      <c r="SCU40" s="36"/>
      <c r="SCV40" s="36"/>
      <c r="SCY40" s="36"/>
      <c r="SCZ40" s="36"/>
      <c r="SDC40" s="36"/>
      <c r="SDD40" s="36"/>
      <c r="SDG40" s="36"/>
      <c r="SDH40" s="36"/>
      <c r="SDK40" s="36"/>
      <c r="SDL40" s="36"/>
      <c r="SDO40" s="36"/>
      <c r="SDP40" s="36"/>
      <c r="SDS40" s="36"/>
      <c r="SDT40" s="36"/>
      <c r="SDW40" s="36"/>
      <c r="SDX40" s="36"/>
      <c r="SEA40" s="36"/>
      <c r="SEB40" s="36"/>
      <c r="SEE40" s="36"/>
      <c r="SEF40" s="36"/>
      <c r="SEI40" s="36"/>
      <c r="SEJ40" s="36"/>
      <c r="SEM40" s="36"/>
      <c r="SEN40" s="36"/>
      <c r="SEQ40" s="36"/>
      <c r="SER40" s="36"/>
      <c r="SEU40" s="36"/>
      <c r="SEV40" s="36"/>
      <c r="SEY40" s="36"/>
      <c r="SEZ40" s="36"/>
      <c r="SFC40" s="36"/>
      <c r="SFD40" s="36"/>
      <c r="SFG40" s="36"/>
      <c r="SFH40" s="36"/>
      <c r="SFK40" s="36"/>
      <c r="SFL40" s="36"/>
      <c r="SFO40" s="36"/>
      <c r="SFP40" s="36"/>
      <c r="SFS40" s="36"/>
      <c r="SFT40" s="36"/>
      <c r="SFW40" s="36"/>
      <c r="SFX40" s="36"/>
      <c r="SGA40" s="36"/>
      <c r="SGB40" s="36"/>
      <c r="SGE40" s="36"/>
      <c r="SGF40" s="36"/>
      <c r="SGI40" s="36"/>
      <c r="SGJ40" s="36"/>
      <c r="SGM40" s="36"/>
      <c r="SGN40" s="36"/>
      <c r="SGQ40" s="36"/>
      <c r="SGR40" s="36"/>
      <c r="SGU40" s="36"/>
      <c r="SGV40" s="36"/>
      <c r="SGY40" s="36"/>
      <c r="SGZ40" s="36"/>
      <c r="SHC40" s="36"/>
      <c r="SHD40" s="36"/>
      <c r="SHG40" s="36"/>
      <c r="SHH40" s="36"/>
      <c r="SHK40" s="36"/>
      <c r="SHL40" s="36"/>
      <c r="SHO40" s="36"/>
      <c r="SHP40" s="36"/>
      <c r="SHS40" s="36"/>
      <c r="SHT40" s="36"/>
      <c r="SHW40" s="36"/>
      <c r="SHX40" s="36"/>
      <c r="SIA40" s="36"/>
      <c r="SIB40" s="36"/>
      <c r="SIE40" s="36"/>
      <c r="SIF40" s="36"/>
      <c r="SII40" s="36"/>
      <c r="SIJ40" s="36"/>
      <c r="SIM40" s="36"/>
      <c r="SIN40" s="36"/>
      <c r="SIQ40" s="36"/>
      <c r="SIR40" s="36"/>
      <c r="SIU40" s="36"/>
      <c r="SIV40" s="36"/>
      <c r="SIY40" s="36"/>
      <c r="SIZ40" s="36"/>
      <c r="SJC40" s="36"/>
      <c r="SJD40" s="36"/>
      <c r="SJG40" s="36"/>
      <c r="SJH40" s="36"/>
      <c r="SJK40" s="36"/>
      <c r="SJL40" s="36"/>
      <c r="SJO40" s="36"/>
      <c r="SJP40" s="36"/>
      <c r="SJS40" s="36"/>
      <c r="SJT40" s="36"/>
      <c r="SJW40" s="36"/>
      <c r="SJX40" s="36"/>
      <c r="SKA40" s="36"/>
      <c r="SKB40" s="36"/>
      <c r="SKE40" s="36"/>
      <c r="SKF40" s="36"/>
      <c r="SKI40" s="36"/>
      <c r="SKJ40" s="36"/>
      <c r="SKM40" s="36"/>
      <c r="SKN40" s="36"/>
      <c r="SKQ40" s="36"/>
      <c r="SKR40" s="36"/>
      <c r="SKU40" s="36"/>
      <c r="SKV40" s="36"/>
      <c r="SKY40" s="36"/>
      <c r="SKZ40" s="36"/>
      <c r="SLC40" s="36"/>
      <c r="SLD40" s="36"/>
      <c r="SLG40" s="36"/>
      <c r="SLH40" s="36"/>
      <c r="SLK40" s="36"/>
      <c r="SLL40" s="36"/>
      <c r="SLO40" s="36"/>
      <c r="SLP40" s="36"/>
      <c r="SLS40" s="36"/>
      <c r="SLT40" s="36"/>
      <c r="SLW40" s="36"/>
      <c r="SLX40" s="36"/>
      <c r="SMA40" s="36"/>
      <c r="SMB40" s="36"/>
      <c r="SME40" s="36"/>
      <c r="SMF40" s="36"/>
      <c r="SMI40" s="36"/>
      <c r="SMJ40" s="36"/>
      <c r="SMM40" s="36"/>
      <c r="SMN40" s="36"/>
      <c r="SMQ40" s="36"/>
      <c r="SMR40" s="36"/>
      <c r="SMU40" s="36"/>
      <c r="SMV40" s="36"/>
      <c r="SMY40" s="36"/>
      <c r="SMZ40" s="36"/>
      <c r="SNC40" s="36"/>
      <c r="SND40" s="36"/>
      <c r="SNG40" s="36"/>
      <c r="SNH40" s="36"/>
      <c r="SNK40" s="36"/>
      <c r="SNL40" s="36"/>
      <c r="SNO40" s="36"/>
      <c r="SNP40" s="36"/>
      <c r="SNS40" s="36"/>
      <c r="SNT40" s="36"/>
      <c r="SNW40" s="36"/>
      <c r="SNX40" s="36"/>
      <c r="SOA40" s="36"/>
      <c r="SOB40" s="36"/>
      <c r="SOE40" s="36"/>
      <c r="SOF40" s="36"/>
      <c r="SOI40" s="36"/>
      <c r="SOJ40" s="36"/>
      <c r="SOM40" s="36"/>
      <c r="SON40" s="36"/>
      <c r="SOQ40" s="36"/>
      <c r="SOR40" s="36"/>
      <c r="SOU40" s="36"/>
      <c r="SOV40" s="36"/>
      <c r="SOY40" s="36"/>
      <c r="SOZ40" s="36"/>
      <c r="SPC40" s="36"/>
      <c r="SPD40" s="36"/>
      <c r="SPG40" s="36"/>
      <c r="SPH40" s="36"/>
      <c r="SPK40" s="36"/>
      <c r="SPL40" s="36"/>
      <c r="SPO40" s="36"/>
      <c r="SPP40" s="36"/>
      <c r="SPS40" s="36"/>
      <c r="SPT40" s="36"/>
      <c r="SPW40" s="36"/>
      <c r="SPX40" s="36"/>
      <c r="SQA40" s="36"/>
      <c r="SQB40" s="36"/>
      <c r="SQE40" s="36"/>
      <c r="SQF40" s="36"/>
      <c r="SQI40" s="36"/>
      <c r="SQJ40" s="36"/>
      <c r="SQM40" s="36"/>
      <c r="SQN40" s="36"/>
      <c r="SQQ40" s="36"/>
      <c r="SQR40" s="36"/>
      <c r="SQU40" s="36"/>
      <c r="SQV40" s="36"/>
      <c r="SQY40" s="36"/>
      <c r="SQZ40" s="36"/>
      <c r="SRC40" s="36"/>
      <c r="SRD40" s="36"/>
      <c r="SRG40" s="36"/>
      <c r="SRH40" s="36"/>
      <c r="SRK40" s="36"/>
      <c r="SRL40" s="36"/>
      <c r="SRO40" s="36"/>
      <c r="SRP40" s="36"/>
      <c r="SRS40" s="36"/>
      <c r="SRT40" s="36"/>
      <c r="SRW40" s="36"/>
      <c r="SRX40" s="36"/>
      <c r="SSA40" s="36"/>
      <c r="SSB40" s="36"/>
      <c r="SSE40" s="36"/>
      <c r="SSF40" s="36"/>
      <c r="SSI40" s="36"/>
      <c r="SSJ40" s="36"/>
      <c r="SSM40" s="36"/>
      <c r="SSN40" s="36"/>
      <c r="SSQ40" s="36"/>
      <c r="SSR40" s="36"/>
      <c r="SSU40" s="36"/>
      <c r="SSV40" s="36"/>
      <c r="SSY40" s="36"/>
      <c r="SSZ40" s="36"/>
      <c r="STC40" s="36"/>
      <c r="STD40" s="36"/>
      <c r="STG40" s="36"/>
      <c r="STH40" s="36"/>
      <c r="STK40" s="36"/>
      <c r="STL40" s="36"/>
      <c r="STO40" s="36"/>
      <c r="STP40" s="36"/>
      <c r="STS40" s="36"/>
      <c r="STT40" s="36"/>
      <c r="STW40" s="36"/>
      <c r="STX40" s="36"/>
      <c r="SUA40" s="36"/>
      <c r="SUB40" s="36"/>
      <c r="SUE40" s="36"/>
      <c r="SUF40" s="36"/>
      <c r="SUI40" s="36"/>
      <c r="SUJ40" s="36"/>
      <c r="SUM40" s="36"/>
      <c r="SUN40" s="36"/>
      <c r="SUQ40" s="36"/>
      <c r="SUR40" s="36"/>
      <c r="SUU40" s="36"/>
      <c r="SUV40" s="36"/>
      <c r="SUY40" s="36"/>
      <c r="SUZ40" s="36"/>
      <c r="SVC40" s="36"/>
      <c r="SVD40" s="36"/>
      <c r="SVG40" s="36"/>
      <c r="SVH40" s="36"/>
      <c r="SVK40" s="36"/>
      <c r="SVL40" s="36"/>
      <c r="SVO40" s="36"/>
      <c r="SVP40" s="36"/>
      <c r="SVS40" s="36"/>
      <c r="SVT40" s="36"/>
      <c r="SVW40" s="36"/>
      <c r="SVX40" s="36"/>
      <c r="SWA40" s="36"/>
      <c r="SWB40" s="36"/>
      <c r="SWE40" s="36"/>
      <c r="SWF40" s="36"/>
      <c r="SWI40" s="36"/>
      <c r="SWJ40" s="36"/>
      <c r="SWM40" s="36"/>
      <c r="SWN40" s="36"/>
      <c r="SWQ40" s="36"/>
      <c r="SWR40" s="36"/>
      <c r="SWU40" s="36"/>
      <c r="SWV40" s="36"/>
      <c r="SWY40" s="36"/>
      <c r="SWZ40" s="36"/>
      <c r="SXC40" s="36"/>
      <c r="SXD40" s="36"/>
      <c r="SXG40" s="36"/>
      <c r="SXH40" s="36"/>
      <c r="SXK40" s="36"/>
      <c r="SXL40" s="36"/>
      <c r="SXO40" s="36"/>
      <c r="SXP40" s="36"/>
      <c r="SXS40" s="36"/>
      <c r="SXT40" s="36"/>
      <c r="SXW40" s="36"/>
      <c r="SXX40" s="36"/>
      <c r="SYA40" s="36"/>
      <c r="SYB40" s="36"/>
      <c r="SYE40" s="36"/>
      <c r="SYF40" s="36"/>
      <c r="SYI40" s="36"/>
      <c r="SYJ40" s="36"/>
      <c r="SYM40" s="36"/>
      <c r="SYN40" s="36"/>
      <c r="SYQ40" s="36"/>
      <c r="SYR40" s="36"/>
      <c r="SYU40" s="36"/>
      <c r="SYV40" s="36"/>
      <c r="SYY40" s="36"/>
      <c r="SYZ40" s="36"/>
      <c r="SZC40" s="36"/>
      <c r="SZD40" s="36"/>
      <c r="SZG40" s="36"/>
      <c r="SZH40" s="36"/>
      <c r="SZK40" s="36"/>
      <c r="SZL40" s="36"/>
      <c r="SZO40" s="36"/>
      <c r="SZP40" s="36"/>
      <c r="SZS40" s="36"/>
      <c r="SZT40" s="36"/>
      <c r="SZW40" s="36"/>
      <c r="SZX40" s="36"/>
      <c r="TAA40" s="36"/>
      <c r="TAB40" s="36"/>
      <c r="TAE40" s="36"/>
      <c r="TAF40" s="36"/>
      <c r="TAI40" s="36"/>
      <c r="TAJ40" s="36"/>
      <c r="TAM40" s="36"/>
      <c r="TAN40" s="36"/>
      <c r="TAQ40" s="36"/>
      <c r="TAR40" s="36"/>
      <c r="TAU40" s="36"/>
      <c r="TAV40" s="36"/>
      <c r="TAY40" s="36"/>
      <c r="TAZ40" s="36"/>
      <c r="TBC40" s="36"/>
      <c r="TBD40" s="36"/>
      <c r="TBG40" s="36"/>
      <c r="TBH40" s="36"/>
      <c r="TBK40" s="36"/>
      <c r="TBL40" s="36"/>
      <c r="TBO40" s="36"/>
      <c r="TBP40" s="36"/>
      <c r="TBS40" s="36"/>
      <c r="TBT40" s="36"/>
      <c r="TBW40" s="36"/>
      <c r="TBX40" s="36"/>
      <c r="TCA40" s="36"/>
      <c r="TCB40" s="36"/>
      <c r="TCE40" s="36"/>
      <c r="TCF40" s="36"/>
      <c r="TCI40" s="36"/>
      <c r="TCJ40" s="36"/>
      <c r="TCM40" s="36"/>
      <c r="TCN40" s="36"/>
      <c r="TCQ40" s="36"/>
      <c r="TCR40" s="36"/>
      <c r="TCU40" s="36"/>
      <c r="TCV40" s="36"/>
      <c r="TCY40" s="36"/>
      <c r="TCZ40" s="36"/>
      <c r="TDC40" s="36"/>
      <c r="TDD40" s="36"/>
      <c r="TDG40" s="36"/>
      <c r="TDH40" s="36"/>
      <c r="TDK40" s="36"/>
      <c r="TDL40" s="36"/>
      <c r="TDO40" s="36"/>
      <c r="TDP40" s="36"/>
      <c r="TDS40" s="36"/>
      <c r="TDT40" s="36"/>
      <c r="TDW40" s="36"/>
      <c r="TDX40" s="36"/>
      <c r="TEA40" s="36"/>
      <c r="TEB40" s="36"/>
      <c r="TEE40" s="36"/>
      <c r="TEF40" s="36"/>
      <c r="TEI40" s="36"/>
      <c r="TEJ40" s="36"/>
      <c r="TEM40" s="36"/>
      <c r="TEN40" s="36"/>
      <c r="TEQ40" s="36"/>
      <c r="TER40" s="36"/>
      <c r="TEU40" s="36"/>
      <c r="TEV40" s="36"/>
      <c r="TEY40" s="36"/>
      <c r="TEZ40" s="36"/>
      <c r="TFC40" s="36"/>
      <c r="TFD40" s="36"/>
      <c r="TFG40" s="36"/>
      <c r="TFH40" s="36"/>
      <c r="TFK40" s="36"/>
      <c r="TFL40" s="36"/>
      <c r="TFO40" s="36"/>
      <c r="TFP40" s="36"/>
      <c r="TFS40" s="36"/>
      <c r="TFT40" s="36"/>
      <c r="TFW40" s="36"/>
      <c r="TFX40" s="36"/>
      <c r="TGA40" s="36"/>
      <c r="TGB40" s="36"/>
      <c r="TGE40" s="36"/>
      <c r="TGF40" s="36"/>
      <c r="TGI40" s="36"/>
      <c r="TGJ40" s="36"/>
      <c r="TGM40" s="36"/>
      <c r="TGN40" s="36"/>
      <c r="TGQ40" s="36"/>
      <c r="TGR40" s="36"/>
      <c r="TGU40" s="36"/>
      <c r="TGV40" s="36"/>
      <c r="TGY40" s="36"/>
      <c r="TGZ40" s="36"/>
      <c r="THC40" s="36"/>
      <c r="THD40" s="36"/>
      <c r="THG40" s="36"/>
      <c r="THH40" s="36"/>
      <c r="THK40" s="36"/>
      <c r="THL40" s="36"/>
      <c r="THO40" s="36"/>
      <c r="THP40" s="36"/>
      <c r="THS40" s="36"/>
      <c r="THT40" s="36"/>
      <c r="THW40" s="36"/>
      <c r="THX40" s="36"/>
      <c r="TIA40" s="36"/>
      <c r="TIB40" s="36"/>
      <c r="TIE40" s="36"/>
      <c r="TIF40" s="36"/>
      <c r="TII40" s="36"/>
      <c r="TIJ40" s="36"/>
      <c r="TIM40" s="36"/>
      <c r="TIN40" s="36"/>
      <c r="TIQ40" s="36"/>
      <c r="TIR40" s="36"/>
      <c r="TIU40" s="36"/>
      <c r="TIV40" s="36"/>
      <c r="TIY40" s="36"/>
      <c r="TIZ40" s="36"/>
      <c r="TJC40" s="36"/>
      <c r="TJD40" s="36"/>
      <c r="TJG40" s="36"/>
      <c r="TJH40" s="36"/>
      <c r="TJK40" s="36"/>
      <c r="TJL40" s="36"/>
      <c r="TJO40" s="36"/>
      <c r="TJP40" s="36"/>
      <c r="TJS40" s="36"/>
      <c r="TJT40" s="36"/>
      <c r="TJW40" s="36"/>
      <c r="TJX40" s="36"/>
      <c r="TKA40" s="36"/>
      <c r="TKB40" s="36"/>
      <c r="TKE40" s="36"/>
      <c r="TKF40" s="36"/>
      <c r="TKI40" s="36"/>
      <c r="TKJ40" s="36"/>
      <c r="TKM40" s="36"/>
      <c r="TKN40" s="36"/>
      <c r="TKQ40" s="36"/>
      <c r="TKR40" s="36"/>
      <c r="TKU40" s="36"/>
      <c r="TKV40" s="36"/>
      <c r="TKY40" s="36"/>
      <c r="TKZ40" s="36"/>
      <c r="TLC40" s="36"/>
      <c r="TLD40" s="36"/>
      <c r="TLG40" s="36"/>
      <c r="TLH40" s="36"/>
      <c r="TLK40" s="36"/>
      <c r="TLL40" s="36"/>
      <c r="TLO40" s="36"/>
      <c r="TLP40" s="36"/>
      <c r="TLS40" s="36"/>
      <c r="TLT40" s="36"/>
      <c r="TLW40" s="36"/>
      <c r="TLX40" s="36"/>
      <c r="TMA40" s="36"/>
      <c r="TMB40" s="36"/>
      <c r="TME40" s="36"/>
      <c r="TMF40" s="36"/>
      <c r="TMI40" s="36"/>
      <c r="TMJ40" s="36"/>
      <c r="TMM40" s="36"/>
      <c r="TMN40" s="36"/>
      <c r="TMQ40" s="36"/>
      <c r="TMR40" s="36"/>
      <c r="TMU40" s="36"/>
      <c r="TMV40" s="36"/>
      <c r="TMY40" s="36"/>
      <c r="TMZ40" s="36"/>
      <c r="TNC40" s="36"/>
      <c r="TND40" s="36"/>
      <c r="TNG40" s="36"/>
      <c r="TNH40" s="36"/>
      <c r="TNK40" s="36"/>
      <c r="TNL40" s="36"/>
      <c r="TNO40" s="36"/>
      <c r="TNP40" s="36"/>
      <c r="TNS40" s="36"/>
      <c r="TNT40" s="36"/>
      <c r="TNW40" s="36"/>
      <c r="TNX40" s="36"/>
      <c r="TOA40" s="36"/>
      <c r="TOB40" s="36"/>
      <c r="TOE40" s="36"/>
      <c r="TOF40" s="36"/>
      <c r="TOI40" s="36"/>
      <c r="TOJ40" s="36"/>
      <c r="TOM40" s="36"/>
      <c r="TON40" s="36"/>
      <c r="TOQ40" s="36"/>
      <c r="TOR40" s="36"/>
      <c r="TOU40" s="36"/>
      <c r="TOV40" s="36"/>
      <c r="TOY40" s="36"/>
      <c r="TOZ40" s="36"/>
      <c r="TPC40" s="36"/>
      <c r="TPD40" s="36"/>
      <c r="TPG40" s="36"/>
      <c r="TPH40" s="36"/>
      <c r="TPK40" s="36"/>
      <c r="TPL40" s="36"/>
      <c r="TPO40" s="36"/>
      <c r="TPP40" s="36"/>
      <c r="TPS40" s="36"/>
      <c r="TPT40" s="36"/>
      <c r="TPW40" s="36"/>
      <c r="TPX40" s="36"/>
      <c r="TQA40" s="36"/>
      <c r="TQB40" s="36"/>
      <c r="TQE40" s="36"/>
      <c r="TQF40" s="36"/>
      <c r="TQI40" s="36"/>
      <c r="TQJ40" s="36"/>
      <c r="TQM40" s="36"/>
      <c r="TQN40" s="36"/>
      <c r="TQQ40" s="36"/>
      <c r="TQR40" s="36"/>
      <c r="TQU40" s="36"/>
      <c r="TQV40" s="36"/>
      <c r="TQY40" s="36"/>
      <c r="TQZ40" s="36"/>
      <c r="TRC40" s="36"/>
      <c r="TRD40" s="36"/>
      <c r="TRG40" s="36"/>
      <c r="TRH40" s="36"/>
      <c r="TRK40" s="36"/>
      <c r="TRL40" s="36"/>
      <c r="TRO40" s="36"/>
      <c r="TRP40" s="36"/>
      <c r="TRS40" s="36"/>
      <c r="TRT40" s="36"/>
      <c r="TRW40" s="36"/>
      <c r="TRX40" s="36"/>
      <c r="TSA40" s="36"/>
      <c r="TSB40" s="36"/>
      <c r="TSE40" s="36"/>
      <c r="TSF40" s="36"/>
      <c r="TSI40" s="36"/>
      <c r="TSJ40" s="36"/>
      <c r="TSM40" s="36"/>
      <c r="TSN40" s="36"/>
      <c r="TSQ40" s="36"/>
      <c r="TSR40" s="36"/>
      <c r="TSU40" s="36"/>
      <c r="TSV40" s="36"/>
      <c r="TSY40" s="36"/>
      <c r="TSZ40" s="36"/>
      <c r="TTC40" s="36"/>
      <c r="TTD40" s="36"/>
      <c r="TTG40" s="36"/>
      <c r="TTH40" s="36"/>
      <c r="TTK40" s="36"/>
      <c r="TTL40" s="36"/>
      <c r="TTO40" s="36"/>
      <c r="TTP40" s="36"/>
      <c r="TTS40" s="36"/>
      <c r="TTT40" s="36"/>
      <c r="TTW40" s="36"/>
      <c r="TTX40" s="36"/>
      <c r="TUA40" s="36"/>
      <c r="TUB40" s="36"/>
      <c r="TUE40" s="36"/>
      <c r="TUF40" s="36"/>
      <c r="TUI40" s="36"/>
      <c r="TUJ40" s="36"/>
      <c r="TUM40" s="36"/>
      <c r="TUN40" s="36"/>
      <c r="TUQ40" s="36"/>
      <c r="TUR40" s="36"/>
      <c r="TUU40" s="36"/>
      <c r="TUV40" s="36"/>
      <c r="TUY40" s="36"/>
      <c r="TUZ40" s="36"/>
      <c r="TVC40" s="36"/>
      <c r="TVD40" s="36"/>
      <c r="TVG40" s="36"/>
      <c r="TVH40" s="36"/>
      <c r="TVK40" s="36"/>
      <c r="TVL40" s="36"/>
      <c r="TVO40" s="36"/>
      <c r="TVP40" s="36"/>
      <c r="TVS40" s="36"/>
      <c r="TVT40" s="36"/>
      <c r="TVW40" s="36"/>
      <c r="TVX40" s="36"/>
      <c r="TWA40" s="36"/>
      <c r="TWB40" s="36"/>
      <c r="TWE40" s="36"/>
      <c r="TWF40" s="36"/>
      <c r="TWI40" s="36"/>
      <c r="TWJ40" s="36"/>
      <c r="TWM40" s="36"/>
      <c r="TWN40" s="36"/>
      <c r="TWQ40" s="36"/>
      <c r="TWR40" s="36"/>
      <c r="TWU40" s="36"/>
      <c r="TWV40" s="36"/>
      <c r="TWY40" s="36"/>
      <c r="TWZ40" s="36"/>
      <c r="TXC40" s="36"/>
      <c r="TXD40" s="36"/>
      <c r="TXG40" s="36"/>
      <c r="TXH40" s="36"/>
      <c r="TXK40" s="36"/>
      <c r="TXL40" s="36"/>
      <c r="TXO40" s="36"/>
      <c r="TXP40" s="36"/>
      <c r="TXS40" s="36"/>
      <c r="TXT40" s="36"/>
      <c r="TXW40" s="36"/>
      <c r="TXX40" s="36"/>
      <c r="TYA40" s="36"/>
      <c r="TYB40" s="36"/>
      <c r="TYE40" s="36"/>
      <c r="TYF40" s="36"/>
      <c r="TYI40" s="36"/>
      <c r="TYJ40" s="36"/>
      <c r="TYM40" s="36"/>
      <c r="TYN40" s="36"/>
      <c r="TYQ40" s="36"/>
      <c r="TYR40" s="36"/>
      <c r="TYU40" s="36"/>
      <c r="TYV40" s="36"/>
      <c r="TYY40" s="36"/>
      <c r="TYZ40" s="36"/>
      <c r="TZC40" s="36"/>
      <c r="TZD40" s="36"/>
      <c r="TZG40" s="36"/>
      <c r="TZH40" s="36"/>
      <c r="TZK40" s="36"/>
      <c r="TZL40" s="36"/>
      <c r="TZO40" s="36"/>
      <c r="TZP40" s="36"/>
      <c r="TZS40" s="36"/>
      <c r="TZT40" s="36"/>
      <c r="TZW40" s="36"/>
      <c r="TZX40" s="36"/>
      <c r="UAA40" s="36"/>
      <c r="UAB40" s="36"/>
      <c r="UAE40" s="36"/>
      <c r="UAF40" s="36"/>
      <c r="UAI40" s="36"/>
      <c r="UAJ40" s="36"/>
      <c r="UAM40" s="36"/>
      <c r="UAN40" s="36"/>
      <c r="UAQ40" s="36"/>
      <c r="UAR40" s="36"/>
      <c r="UAU40" s="36"/>
      <c r="UAV40" s="36"/>
      <c r="UAY40" s="36"/>
      <c r="UAZ40" s="36"/>
      <c r="UBC40" s="36"/>
      <c r="UBD40" s="36"/>
      <c r="UBG40" s="36"/>
      <c r="UBH40" s="36"/>
      <c r="UBK40" s="36"/>
      <c r="UBL40" s="36"/>
      <c r="UBO40" s="36"/>
      <c r="UBP40" s="36"/>
      <c r="UBS40" s="36"/>
      <c r="UBT40" s="36"/>
      <c r="UBW40" s="36"/>
      <c r="UBX40" s="36"/>
      <c r="UCA40" s="36"/>
      <c r="UCB40" s="36"/>
      <c r="UCE40" s="36"/>
      <c r="UCF40" s="36"/>
      <c r="UCI40" s="36"/>
      <c r="UCJ40" s="36"/>
      <c r="UCM40" s="36"/>
      <c r="UCN40" s="36"/>
      <c r="UCQ40" s="36"/>
      <c r="UCR40" s="36"/>
      <c r="UCU40" s="36"/>
      <c r="UCV40" s="36"/>
      <c r="UCY40" s="36"/>
      <c r="UCZ40" s="36"/>
      <c r="UDC40" s="36"/>
      <c r="UDD40" s="36"/>
      <c r="UDG40" s="36"/>
      <c r="UDH40" s="36"/>
      <c r="UDK40" s="36"/>
      <c r="UDL40" s="36"/>
      <c r="UDO40" s="36"/>
      <c r="UDP40" s="36"/>
      <c r="UDS40" s="36"/>
      <c r="UDT40" s="36"/>
      <c r="UDW40" s="36"/>
      <c r="UDX40" s="36"/>
      <c r="UEA40" s="36"/>
      <c r="UEB40" s="36"/>
      <c r="UEE40" s="36"/>
      <c r="UEF40" s="36"/>
      <c r="UEI40" s="36"/>
      <c r="UEJ40" s="36"/>
      <c r="UEM40" s="36"/>
      <c r="UEN40" s="36"/>
      <c r="UEQ40" s="36"/>
      <c r="UER40" s="36"/>
      <c r="UEU40" s="36"/>
      <c r="UEV40" s="36"/>
      <c r="UEY40" s="36"/>
      <c r="UEZ40" s="36"/>
      <c r="UFC40" s="36"/>
      <c r="UFD40" s="36"/>
      <c r="UFG40" s="36"/>
      <c r="UFH40" s="36"/>
      <c r="UFK40" s="36"/>
      <c r="UFL40" s="36"/>
      <c r="UFO40" s="36"/>
      <c r="UFP40" s="36"/>
      <c r="UFS40" s="36"/>
      <c r="UFT40" s="36"/>
      <c r="UFW40" s="36"/>
      <c r="UFX40" s="36"/>
      <c r="UGA40" s="36"/>
      <c r="UGB40" s="36"/>
      <c r="UGE40" s="36"/>
      <c r="UGF40" s="36"/>
      <c r="UGI40" s="36"/>
      <c r="UGJ40" s="36"/>
      <c r="UGM40" s="36"/>
      <c r="UGN40" s="36"/>
      <c r="UGQ40" s="36"/>
      <c r="UGR40" s="36"/>
      <c r="UGU40" s="36"/>
      <c r="UGV40" s="36"/>
      <c r="UGY40" s="36"/>
      <c r="UGZ40" s="36"/>
      <c r="UHC40" s="36"/>
      <c r="UHD40" s="36"/>
      <c r="UHG40" s="36"/>
      <c r="UHH40" s="36"/>
      <c r="UHK40" s="36"/>
      <c r="UHL40" s="36"/>
      <c r="UHO40" s="36"/>
      <c r="UHP40" s="36"/>
      <c r="UHS40" s="36"/>
      <c r="UHT40" s="36"/>
      <c r="UHW40" s="36"/>
      <c r="UHX40" s="36"/>
      <c r="UIA40" s="36"/>
      <c r="UIB40" s="36"/>
      <c r="UIE40" s="36"/>
      <c r="UIF40" s="36"/>
      <c r="UII40" s="36"/>
      <c r="UIJ40" s="36"/>
      <c r="UIM40" s="36"/>
      <c r="UIN40" s="36"/>
      <c r="UIQ40" s="36"/>
      <c r="UIR40" s="36"/>
      <c r="UIU40" s="36"/>
      <c r="UIV40" s="36"/>
      <c r="UIY40" s="36"/>
      <c r="UIZ40" s="36"/>
      <c r="UJC40" s="36"/>
      <c r="UJD40" s="36"/>
      <c r="UJG40" s="36"/>
      <c r="UJH40" s="36"/>
      <c r="UJK40" s="36"/>
      <c r="UJL40" s="36"/>
      <c r="UJO40" s="36"/>
      <c r="UJP40" s="36"/>
      <c r="UJS40" s="36"/>
      <c r="UJT40" s="36"/>
      <c r="UJW40" s="36"/>
      <c r="UJX40" s="36"/>
      <c r="UKA40" s="36"/>
      <c r="UKB40" s="36"/>
      <c r="UKE40" s="36"/>
      <c r="UKF40" s="36"/>
      <c r="UKI40" s="36"/>
      <c r="UKJ40" s="36"/>
      <c r="UKM40" s="36"/>
      <c r="UKN40" s="36"/>
      <c r="UKQ40" s="36"/>
      <c r="UKR40" s="36"/>
      <c r="UKU40" s="36"/>
      <c r="UKV40" s="36"/>
      <c r="UKY40" s="36"/>
      <c r="UKZ40" s="36"/>
      <c r="ULC40" s="36"/>
      <c r="ULD40" s="36"/>
      <c r="ULG40" s="36"/>
      <c r="ULH40" s="36"/>
      <c r="ULK40" s="36"/>
      <c r="ULL40" s="36"/>
      <c r="ULO40" s="36"/>
      <c r="ULP40" s="36"/>
      <c r="ULS40" s="36"/>
      <c r="ULT40" s="36"/>
      <c r="ULW40" s="36"/>
      <c r="ULX40" s="36"/>
      <c r="UMA40" s="36"/>
      <c r="UMB40" s="36"/>
      <c r="UME40" s="36"/>
      <c r="UMF40" s="36"/>
      <c r="UMI40" s="36"/>
      <c r="UMJ40" s="36"/>
      <c r="UMM40" s="36"/>
      <c r="UMN40" s="36"/>
      <c r="UMQ40" s="36"/>
      <c r="UMR40" s="36"/>
      <c r="UMU40" s="36"/>
      <c r="UMV40" s="36"/>
      <c r="UMY40" s="36"/>
      <c r="UMZ40" s="36"/>
      <c r="UNC40" s="36"/>
      <c r="UND40" s="36"/>
      <c r="UNG40" s="36"/>
      <c r="UNH40" s="36"/>
      <c r="UNK40" s="36"/>
      <c r="UNL40" s="36"/>
      <c r="UNO40" s="36"/>
      <c r="UNP40" s="36"/>
      <c r="UNS40" s="36"/>
      <c r="UNT40" s="36"/>
      <c r="UNW40" s="36"/>
      <c r="UNX40" s="36"/>
      <c r="UOA40" s="36"/>
      <c r="UOB40" s="36"/>
      <c r="UOE40" s="36"/>
      <c r="UOF40" s="36"/>
      <c r="UOI40" s="36"/>
      <c r="UOJ40" s="36"/>
      <c r="UOM40" s="36"/>
      <c r="UON40" s="36"/>
      <c r="UOQ40" s="36"/>
      <c r="UOR40" s="36"/>
      <c r="UOU40" s="36"/>
      <c r="UOV40" s="36"/>
      <c r="UOY40" s="36"/>
      <c r="UOZ40" s="36"/>
      <c r="UPC40" s="36"/>
      <c r="UPD40" s="36"/>
      <c r="UPG40" s="36"/>
      <c r="UPH40" s="36"/>
      <c r="UPK40" s="36"/>
      <c r="UPL40" s="36"/>
      <c r="UPO40" s="36"/>
      <c r="UPP40" s="36"/>
      <c r="UPS40" s="36"/>
      <c r="UPT40" s="36"/>
      <c r="UPW40" s="36"/>
      <c r="UPX40" s="36"/>
      <c r="UQA40" s="36"/>
      <c r="UQB40" s="36"/>
      <c r="UQE40" s="36"/>
      <c r="UQF40" s="36"/>
      <c r="UQI40" s="36"/>
      <c r="UQJ40" s="36"/>
      <c r="UQM40" s="36"/>
      <c r="UQN40" s="36"/>
      <c r="UQQ40" s="36"/>
      <c r="UQR40" s="36"/>
      <c r="UQU40" s="36"/>
      <c r="UQV40" s="36"/>
      <c r="UQY40" s="36"/>
      <c r="UQZ40" s="36"/>
      <c r="URC40" s="36"/>
      <c r="URD40" s="36"/>
      <c r="URG40" s="36"/>
      <c r="URH40" s="36"/>
      <c r="URK40" s="36"/>
      <c r="URL40" s="36"/>
      <c r="URO40" s="36"/>
      <c r="URP40" s="36"/>
      <c r="URS40" s="36"/>
      <c r="URT40" s="36"/>
      <c r="URW40" s="36"/>
      <c r="URX40" s="36"/>
      <c r="USA40" s="36"/>
      <c r="USB40" s="36"/>
      <c r="USE40" s="36"/>
      <c r="USF40" s="36"/>
      <c r="USI40" s="36"/>
      <c r="USJ40" s="36"/>
      <c r="USM40" s="36"/>
      <c r="USN40" s="36"/>
      <c r="USQ40" s="36"/>
      <c r="USR40" s="36"/>
      <c r="USU40" s="36"/>
      <c r="USV40" s="36"/>
      <c r="USY40" s="36"/>
      <c r="USZ40" s="36"/>
      <c r="UTC40" s="36"/>
      <c r="UTD40" s="36"/>
      <c r="UTG40" s="36"/>
      <c r="UTH40" s="36"/>
      <c r="UTK40" s="36"/>
      <c r="UTL40" s="36"/>
      <c r="UTO40" s="36"/>
      <c r="UTP40" s="36"/>
      <c r="UTS40" s="36"/>
      <c r="UTT40" s="36"/>
      <c r="UTW40" s="36"/>
      <c r="UTX40" s="36"/>
      <c r="UUA40" s="36"/>
      <c r="UUB40" s="36"/>
      <c r="UUE40" s="36"/>
      <c r="UUF40" s="36"/>
      <c r="UUI40" s="36"/>
      <c r="UUJ40" s="36"/>
      <c r="UUM40" s="36"/>
      <c r="UUN40" s="36"/>
      <c r="UUQ40" s="36"/>
      <c r="UUR40" s="36"/>
      <c r="UUU40" s="36"/>
      <c r="UUV40" s="36"/>
      <c r="UUY40" s="36"/>
      <c r="UUZ40" s="36"/>
      <c r="UVC40" s="36"/>
      <c r="UVD40" s="36"/>
      <c r="UVG40" s="36"/>
      <c r="UVH40" s="36"/>
      <c r="UVK40" s="36"/>
      <c r="UVL40" s="36"/>
      <c r="UVO40" s="36"/>
      <c r="UVP40" s="36"/>
      <c r="UVS40" s="36"/>
      <c r="UVT40" s="36"/>
      <c r="UVW40" s="36"/>
      <c r="UVX40" s="36"/>
      <c r="UWA40" s="36"/>
      <c r="UWB40" s="36"/>
      <c r="UWE40" s="36"/>
      <c r="UWF40" s="36"/>
      <c r="UWI40" s="36"/>
      <c r="UWJ40" s="36"/>
      <c r="UWM40" s="36"/>
      <c r="UWN40" s="36"/>
      <c r="UWQ40" s="36"/>
      <c r="UWR40" s="36"/>
      <c r="UWU40" s="36"/>
      <c r="UWV40" s="36"/>
      <c r="UWY40" s="36"/>
      <c r="UWZ40" s="36"/>
      <c r="UXC40" s="36"/>
      <c r="UXD40" s="36"/>
      <c r="UXG40" s="36"/>
      <c r="UXH40" s="36"/>
      <c r="UXK40" s="36"/>
      <c r="UXL40" s="36"/>
      <c r="UXO40" s="36"/>
      <c r="UXP40" s="36"/>
      <c r="UXS40" s="36"/>
      <c r="UXT40" s="36"/>
      <c r="UXW40" s="36"/>
      <c r="UXX40" s="36"/>
      <c r="UYA40" s="36"/>
      <c r="UYB40" s="36"/>
      <c r="UYE40" s="36"/>
      <c r="UYF40" s="36"/>
      <c r="UYI40" s="36"/>
      <c r="UYJ40" s="36"/>
      <c r="UYM40" s="36"/>
      <c r="UYN40" s="36"/>
      <c r="UYQ40" s="36"/>
      <c r="UYR40" s="36"/>
      <c r="UYU40" s="36"/>
      <c r="UYV40" s="36"/>
      <c r="UYY40" s="36"/>
      <c r="UYZ40" s="36"/>
      <c r="UZC40" s="36"/>
      <c r="UZD40" s="36"/>
      <c r="UZG40" s="36"/>
      <c r="UZH40" s="36"/>
      <c r="UZK40" s="36"/>
      <c r="UZL40" s="36"/>
      <c r="UZO40" s="36"/>
      <c r="UZP40" s="36"/>
      <c r="UZS40" s="36"/>
      <c r="UZT40" s="36"/>
      <c r="UZW40" s="36"/>
      <c r="UZX40" s="36"/>
      <c r="VAA40" s="36"/>
      <c r="VAB40" s="36"/>
      <c r="VAE40" s="36"/>
      <c r="VAF40" s="36"/>
      <c r="VAI40" s="36"/>
      <c r="VAJ40" s="36"/>
      <c r="VAM40" s="36"/>
      <c r="VAN40" s="36"/>
      <c r="VAQ40" s="36"/>
      <c r="VAR40" s="36"/>
      <c r="VAU40" s="36"/>
      <c r="VAV40" s="36"/>
      <c r="VAY40" s="36"/>
      <c r="VAZ40" s="36"/>
      <c r="VBC40" s="36"/>
      <c r="VBD40" s="36"/>
      <c r="VBG40" s="36"/>
      <c r="VBH40" s="36"/>
      <c r="VBK40" s="36"/>
      <c r="VBL40" s="36"/>
      <c r="VBO40" s="36"/>
      <c r="VBP40" s="36"/>
      <c r="VBS40" s="36"/>
      <c r="VBT40" s="36"/>
      <c r="VBW40" s="36"/>
      <c r="VBX40" s="36"/>
      <c r="VCA40" s="36"/>
      <c r="VCB40" s="36"/>
      <c r="VCE40" s="36"/>
      <c r="VCF40" s="36"/>
      <c r="VCI40" s="36"/>
      <c r="VCJ40" s="36"/>
      <c r="VCM40" s="36"/>
      <c r="VCN40" s="36"/>
      <c r="VCQ40" s="36"/>
      <c r="VCR40" s="36"/>
      <c r="VCU40" s="36"/>
      <c r="VCV40" s="36"/>
      <c r="VCY40" s="36"/>
      <c r="VCZ40" s="36"/>
      <c r="VDC40" s="36"/>
      <c r="VDD40" s="36"/>
      <c r="VDG40" s="36"/>
      <c r="VDH40" s="36"/>
      <c r="VDK40" s="36"/>
      <c r="VDL40" s="36"/>
      <c r="VDO40" s="36"/>
      <c r="VDP40" s="36"/>
      <c r="VDS40" s="36"/>
      <c r="VDT40" s="36"/>
      <c r="VDW40" s="36"/>
      <c r="VDX40" s="36"/>
      <c r="VEA40" s="36"/>
      <c r="VEB40" s="36"/>
      <c r="VEE40" s="36"/>
      <c r="VEF40" s="36"/>
      <c r="VEI40" s="36"/>
      <c r="VEJ40" s="36"/>
      <c r="VEM40" s="36"/>
      <c r="VEN40" s="36"/>
      <c r="VEQ40" s="36"/>
      <c r="VER40" s="36"/>
      <c r="VEU40" s="36"/>
      <c r="VEV40" s="36"/>
      <c r="VEY40" s="36"/>
      <c r="VEZ40" s="36"/>
      <c r="VFC40" s="36"/>
      <c r="VFD40" s="36"/>
      <c r="VFG40" s="36"/>
      <c r="VFH40" s="36"/>
      <c r="VFK40" s="36"/>
      <c r="VFL40" s="36"/>
      <c r="VFO40" s="36"/>
      <c r="VFP40" s="36"/>
      <c r="VFS40" s="36"/>
      <c r="VFT40" s="36"/>
      <c r="VFW40" s="36"/>
      <c r="VFX40" s="36"/>
      <c r="VGA40" s="36"/>
      <c r="VGB40" s="36"/>
      <c r="VGE40" s="36"/>
      <c r="VGF40" s="36"/>
      <c r="VGI40" s="36"/>
      <c r="VGJ40" s="36"/>
      <c r="VGM40" s="36"/>
      <c r="VGN40" s="36"/>
      <c r="VGQ40" s="36"/>
      <c r="VGR40" s="36"/>
      <c r="VGU40" s="36"/>
      <c r="VGV40" s="36"/>
      <c r="VGY40" s="36"/>
      <c r="VGZ40" s="36"/>
      <c r="VHC40" s="36"/>
      <c r="VHD40" s="36"/>
      <c r="VHG40" s="36"/>
      <c r="VHH40" s="36"/>
      <c r="VHK40" s="36"/>
      <c r="VHL40" s="36"/>
      <c r="VHO40" s="36"/>
      <c r="VHP40" s="36"/>
      <c r="VHS40" s="36"/>
      <c r="VHT40" s="36"/>
      <c r="VHW40" s="36"/>
      <c r="VHX40" s="36"/>
      <c r="VIA40" s="36"/>
      <c r="VIB40" s="36"/>
      <c r="VIE40" s="36"/>
      <c r="VIF40" s="36"/>
      <c r="VII40" s="36"/>
      <c r="VIJ40" s="36"/>
      <c r="VIM40" s="36"/>
      <c r="VIN40" s="36"/>
      <c r="VIQ40" s="36"/>
      <c r="VIR40" s="36"/>
      <c r="VIU40" s="36"/>
      <c r="VIV40" s="36"/>
      <c r="VIY40" s="36"/>
      <c r="VIZ40" s="36"/>
      <c r="VJC40" s="36"/>
      <c r="VJD40" s="36"/>
      <c r="VJG40" s="36"/>
      <c r="VJH40" s="36"/>
      <c r="VJK40" s="36"/>
      <c r="VJL40" s="36"/>
      <c r="VJO40" s="36"/>
      <c r="VJP40" s="36"/>
      <c r="VJS40" s="36"/>
      <c r="VJT40" s="36"/>
      <c r="VJW40" s="36"/>
      <c r="VJX40" s="36"/>
      <c r="VKA40" s="36"/>
      <c r="VKB40" s="36"/>
      <c r="VKE40" s="36"/>
      <c r="VKF40" s="36"/>
      <c r="VKI40" s="36"/>
      <c r="VKJ40" s="36"/>
      <c r="VKM40" s="36"/>
      <c r="VKN40" s="36"/>
      <c r="VKQ40" s="36"/>
      <c r="VKR40" s="36"/>
      <c r="VKU40" s="36"/>
      <c r="VKV40" s="36"/>
      <c r="VKY40" s="36"/>
      <c r="VKZ40" s="36"/>
      <c r="VLC40" s="36"/>
      <c r="VLD40" s="36"/>
      <c r="VLG40" s="36"/>
      <c r="VLH40" s="36"/>
      <c r="VLK40" s="36"/>
      <c r="VLL40" s="36"/>
      <c r="VLO40" s="36"/>
      <c r="VLP40" s="36"/>
      <c r="VLS40" s="36"/>
      <c r="VLT40" s="36"/>
      <c r="VLW40" s="36"/>
      <c r="VLX40" s="36"/>
      <c r="VMA40" s="36"/>
      <c r="VMB40" s="36"/>
      <c r="VME40" s="36"/>
      <c r="VMF40" s="36"/>
      <c r="VMI40" s="36"/>
      <c r="VMJ40" s="36"/>
      <c r="VMM40" s="36"/>
      <c r="VMN40" s="36"/>
      <c r="VMQ40" s="36"/>
      <c r="VMR40" s="36"/>
      <c r="VMU40" s="36"/>
      <c r="VMV40" s="36"/>
      <c r="VMY40" s="36"/>
      <c r="VMZ40" s="36"/>
      <c r="VNC40" s="36"/>
      <c r="VND40" s="36"/>
      <c r="VNG40" s="36"/>
      <c r="VNH40" s="36"/>
      <c r="VNK40" s="36"/>
      <c r="VNL40" s="36"/>
      <c r="VNO40" s="36"/>
      <c r="VNP40" s="36"/>
      <c r="VNS40" s="36"/>
      <c r="VNT40" s="36"/>
      <c r="VNW40" s="36"/>
      <c r="VNX40" s="36"/>
      <c r="VOA40" s="36"/>
      <c r="VOB40" s="36"/>
      <c r="VOE40" s="36"/>
      <c r="VOF40" s="36"/>
      <c r="VOI40" s="36"/>
      <c r="VOJ40" s="36"/>
      <c r="VOM40" s="36"/>
      <c r="VON40" s="36"/>
      <c r="VOQ40" s="36"/>
      <c r="VOR40" s="36"/>
      <c r="VOU40" s="36"/>
      <c r="VOV40" s="36"/>
      <c r="VOY40" s="36"/>
      <c r="VOZ40" s="36"/>
      <c r="VPC40" s="36"/>
      <c r="VPD40" s="36"/>
      <c r="VPG40" s="36"/>
      <c r="VPH40" s="36"/>
      <c r="VPK40" s="36"/>
      <c r="VPL40" s="36"/>
      <c r="VPO40" s="36"/>
      <c r="VPP40" s="36"/>
      <c r="VPS40" s="36"/>
      <c r="VPT40" s="36"/>
      <c r="VPW40" s="36"/>
      <c r="VPX40" s="36"/>
      <c r="VQA40" s="36"/>
      <c r="VQB40" s="36"/>
      <c r="VQE40" s="36"/>
      <c r="VQF40" s="36"/>
      <c r="VQI40" s="36"/>
      <c r="VQJ40" s="36"/>
      <c r="VQM40" s="36"/>
      <c r="VQN40" s="36"/>
      <c r="VQQ40" s="36"/>
      <c r="VQR40" s="36"/>
      <c r="VQU40" s="36"/>
      <c r="VQV40" s="36"/>
      <c r="VQY40" s="36"/>
      <c r="VQZ40" s="36"/>
      <c r="VRC40" s="36"/>
      <c r="VRD40" s="36"/>
      <c r="VRG40" s="36"/>
      <c r="VRH40" s="36"/>
      <c r="VRK40" s="36"/>
      <c r="VRL40" s="36"/>
      <c r="VRO40" s="36"/>
      <c r="VRP40" s="36"/>
      <c r="VRS40" s="36"/>
      <c r="VRT40" s="36"/>
      <c r="VRW40" s="36"/>
      <c r="VRX40" s="36"/>
      <c r="VSA40" s="36"/>
      <c r="VSB40" s="36"/>
      <c r="VSE40" s="36"/>
      <c r="VSF40" s="36"/>
      <c r="VSI40" s="36"/>
      <c r="VSJ40" s="36"/>
      <c r="VSM40" s="36"/>
      <c r="VSN40" s="36"/>
      <c r="VSQ40" s="36"/>
      <c r="VSR40" s="36"/>
      <c r="VSU40" s="36"/>
      <c r="VSV40" s="36"/>
      <c r="VSY40" s="36"/>
      <c r="VSZ40" s="36"/>
      <c r="VTC40" s="36"/>
      <c r="VTD40" s="36"/>
      <c r="VTG40" s="36"/>
      <c r="VTH40" s="36"/>
      <c r="VTK40" s="36"/>
      <c r="VTL40" s="36"/>
      <c r="VTO40" s="36"/>
      <c r="VTP40" s="36"/>
      <c r="VTS40" s="36"/>
      <c r="VTT40" s="36"/>
      <c r="VTW40" s="36"/>
      <c r="VTX40" s="36"/>
      <c r="VUA40" s="36"/>
      <c r="VUB40" s="36"/>
      <c r="VUE40" s="36"/>
      <c r="VUF40" s="36"/>
      <c r="VUI40" s="36"/>
      <c r="VUJ40" s="36"/>
      <c r="VUM40" s="36"/>
      <c r="VUN40" s="36"/>
      <c r="VUQ40" s="36"/>
      <c r="VUR40" s="36"/>
      <c r="VUU40" s="36"/>
      <c r="VUV40" s="36"/>
      <c r="VUY40" s="36"/>
      <c r="VUZ40" s="36"/>
      <c r="VVC40" s="36"/>
      <c r="VVD40" s="36"/>
      <c r="VVG40" s="36"/>
      <c r="VVH40" s="36"/>
      <c r="VVK40" s="36"/>
      <c r="VVL40" s="36"/>
      <c r="VVO40" s="36"/>
      <c r="VVP40" s="36"/>
      <c r="VVS40" s="36"/>
      <c r="VVT40" s="36"/>
      <c r="VVW40" s="36"/>
      <c r="VVX40" s="36"/>
      <c r="VWA40" s="36"/>
      <c r="VWB40" s="36"/>
      <c r="VWE40" s="36"/>
      <c r="VWF40" s="36"/>
      <c r="VWI40" s="36"/>
      <c r="VWJ40" s="36"/>
      <c r="VWM40" s="36"/>
      <c r="VWN40" s="36"/>
      <c r="VWQ40" s="36"/>
      <c r="VWR40" s="36"/>
      <c r="VWU40" s="36"/>
      <c r="VWV40" s="36"/>
      <c r="VWY40" s="36"/>
      <c r="VWZ40" s="36"/>
      <c r="VXC40" s="36"/>
      <c r="VXD40" s="36"/>
      <c r="VXG40" s="36"/>
      <c r="VXH40" s="36"/>
      <c r="VXK40" s="36"/>
      <c r="VXL40" s="36"/>
      <c r="VXO40" s="36"/>
      <c r="VXP40" s="36"/>
      <c r="VXS40" s="36"/>
      <c r="VXT40" s="36"/>
      <c r="VXW40" s="36"/>
      <c r="VXX40" s="36"/>
      <c r="VYA40" s="36"/>
      <c r="VYB40" s="36"/>
      <c r="VYE40" s="36"/>
      <c r="VYF40" s="36"/>
      <c r="VYI40" s="36"/>
      <c r="VYJ40" s="36"/>
      <c r="VYM40" s="36"/>
      <c r="VYN40" s="36"/>
      <c r="VYQ40" s="36"/>
      <c r="VYR40" s="36"/>
      <c r="VYU40" s="36"/>
      <c r="VYV40" s="36"/>
      <c r="VYY40" s="36"/>
      <c r="VYZ40" s="36"/>
      <c r="VZC40" s="36"/>
      <c r="VZD40" s="36"/>
      <c r="VZG40" s="36"/>
      <c r="VZH40" s="36"/>
      <c r="VZK40" s="36"/>
      <c r="VZL40" s="36"/>
      <c r="VZO40" s="36"/>
      <c r="VZP40" s="36"/>
      <c r="VZS40" s="36"/>
      <c r="VZT40" s="36"/>
      <c r="VZW40" s="36"/>
      <c r="VZX40" s="36"/>
      <c r="WAA40" s="36"/>
      <c r="WAB40" s="36"/>
      <c r="WAE40" s="36"/>
      <c r="WAF40" s="36"/>
      <c r="WAI40" s="36"/>
      <c r="WAJ40" s="36"/>
      <c r="WAM40" s="36"/>
      <c r="WAN40" s="36"/>
      <c r="WAQ40" s="36"/>
      <c r="WAR40" s="36"/>
      <c r="WAU40" s="36"/>
      <c r="WAV40" s="36"/>
      <c r="WAY40" s="36"/>
      <c r="WAZ40" s="36"/>
      <c r="WBC40" s="36"/>
      <c r="WBD40" s="36"/>
      <c r="WBG40" s="36"/>
      <c r="WBH40" s="36"/>
      <c r="WBK40" s="36"/>
      <c r="WBL40" s="36"/>
      <c r="WBO40" s="36"/>
      <c r="WBP40" s="36"/>
      <c r="WBS40" s="36"/>
      <c r="WBT40" s="36"/>
      <c r="WBW40" s="36"/>
      <c r="WBX40" s="36"/>
      <c r="WCA40" s="36"/>
      <c r="WCB40" s="36"/>
      <c r="WCE40" s="36"/>
      <c r="WCF40" s="36"/>
      <c r="WCI40" s="36"/>
      <c r="WCJ40" s="36"/>
      <c r="WCM40" s="36"/>
      <c r="WCN40" s="36"/>
      <c r="WCQ40" s="36"/>
      <c r="WCR40" s="36"/>
      <c r="WCU40" s="36"/>
      <c r="WCV40" s="36"/>
      <c r="WCY40" s="36"/>
      <c r="WCZ40" s="36"/>
      <c r="WDC40" s="36"/>
      <c r="WDD40" s="36"/>
      <c r="WDG40" s="36"/>
      <c r="WDH40" s="36"/>
      <c r="WDK40" s="36"/>
      <c r="WDL40" s="36"/>
      <c r="WDO40" s="36"/>
      <c r="WDP40" s="36"/>
      <c r="WDS40" s="36"/>
      <c r="WDT40" s="36"/>
      <c r="WDW40" s="36"/>
      <c r="WDX40" s="36"/>
      <c r="WEA40" s="36"/>
      <c r="WEB40" s="36"/>
      <c r="WEE40" s="36"/>
      <c r="WEF40" s="36"/>
      <c r="WEI40" s="36"/>
      <c r="WEJ40" s="36"/>
      <c r="WEM40" s="36"/>
      <c r="WEN40" s="36"/>
      <c r="WEQ40" s="36"/>
      <c r="WER40" s="36"/>
      <c r="WEU40" s="36"/>
      <c r="WEV40" s="36"/>
      <c r="WEY40" s="36"/>
      <c r="WEZ40" s="36"/>
      <c r="WFC40" s="36"/>
      <c r="WFD40" s="36"/>
      <c r="WFG40" s="36"/>
      <c r="WFH40" s="36"/>
      <c r="WFK40" s="36"/>
      <c r="WFL40" s="36"/>
      <c r="WFO40" s="36"/>
      <c r="WFP40" s="36"/>
      <c r="WFS40" s="36"/>
      <c r="WFT40" s="36"/>
      <c r="WFW40" s="36"/>
      <c r="WFX40" s="36"/>
      <c r="WGA40" s="36"/>
      <c r="WGB40" s="36"/>
      <c r="WGE40" s="36"/>
      <c r="WGF40" s="36"/>
      <c r="WGI40" s="36"/>
      <c r="WGJ40" s="36"/>
      <c r="WGM40" s="36"/>
      <c r="WGN40" s="36"/>
      <c r="WGQ40" s="36"/>
      <c r="WGR40" s="36"/>
      <c r="WGU40" s="36"/>
      <c r="WGV40" s="36"/>
      <c r="WGY40" s="36"/>
      <c r="WGZ40" s="36"/>
      <c r="WHC40" s="36"/>
      <c r="WHD40" s="36"/>
      <c r="WHG40" s="36"/>
      <c r="WHH40" s="36"/>
      <c r="WHK40" s="36"/>
      <c r="WHL40" s="36"/>
      <c r="WHO40" s="36"/>
      <c r="WHP40" s="36"/>
      <c r="WHS40" s="36"/>
      <c r="WHT40" s="36"/>
      <c r="WHW40" s="36"/>
      <c r="WHX40" s="36"/>
      <c r="WIA40" s="36"/>
      <c r="WIB40" s="36"/>
      <c r="WIE40" s="36"/>
      <c r="WIF40" s="36"/>
      <c r="WII40" s="36"/>
      <c r="WIJ40" s="36"/>
      <c r="WIM40" s="36"/>
      <c r="WIN40" s="36"/>
      <c r="WIQ40" s="36"/>
      <c r="WIR40" s="36"/>
      <c r="WIU40" s="36"/>
      <c r="WIV40" s="36"/>
      <c r="WIY40" s="36"/>
      <c r="WIZ40" s="36"/>
      <c r="WJC40" s="36"/>
      <c r="WJD40" s="36"/>
      <c r="WJG40" s="36"/>
      <c r="WJH40" s="36"/>
      <c r="WJK40" s="36"/>
      <c r="WJL40" s="36"/>
      <c r="WJO40" s="36"/>
      <c r="WJP40" s="36"/>
      <c r="WJS40" s="36"/>
      <c r="WJT40" s="36"/>
      <c r="WJW40" s="36"/>
      <c r="WJX40" s="36"/>
      <c r="WKA40" s="36"/>
      <c r="WKB40" s="36"/>
      <c r="WKE40" s="36"/>
      <c r="WKF40" s="36"/>
      <c r="WKI40" s="36"/>
      <c r="WKJ40" s="36"/>
      <c r="WKM40" s="36"/>
      <c r="WKN40" s="36"/>
      <c r="WKQ40" s="36"/>
      <c r="WKR40" s="36"/>
      <c r="WKU40" s="36"/>
      <c r="WKV40" s="36"/>
      <c r="WKY40" s="36"/>
      <c r="WKZ40" s="36"/>
      <c r="WLC40" s="36"/>
      <c r="WLD40" s="36"/>
      <c r="WLG40" s="36"/>
      <c r="WLH40" s="36"/>
      <c r="WLK40" s="36"/>
      <c r="WLL40" s="36"/>
      <c r="WLO40" s="36"/>
      <c r="WLP40" s="36"/>
      <c r="WLS40" s="36"/>
      <c r="WLT40" s="36"/>
      <c r="WLW40" s="36"/>
      <c r="WLX40" s="36"/>
      <c r="WMA40" s="36"/>
      <c r="WMB40" s="36"/>
      <c r="WME40" s="36"/>
      <c r="WMF40" s="36"/>
      <c r="WMI40" s="36"/>
      <c r="WMJ40" s="36"/>
      <c r="WMM40" s="36"/>
      <c r="WMN40" s="36"/>
      <c r="WMQ40" s="36"/>
      <c r="WMR40" s="36"/>
      <c r="WMU40" s="36"/>
      <c r="WMV40" s="36"/>
      <c r="WMY40" s="36"/>
      <c r="WMZ40" s="36"/>
      <c r="WNC40" s="36"/>
      <c r="WND40" s="36"/>
      <c r="WNG40" s="36"/>
      <c r="WNH40" s="36"/>
      <c r="WNK40" s="36"/>
      <c r="WNL40" s="36"/>
      <c r="WNO40" s="36"/>
      <c r="WNP40" s="36"/>
      <c r="WNS40" s="36"/>
      <c r="WNT40" s="36"/>
      <c r="WNW40" s="36"/>
      <c r="WNX40" s="36"/>
      <c r="WOA40" s="36"/>
      <c r="WOB40" s="36"/>
      <c r="WOE40" s="36"/>
      <c r="WOF40" s="36"/>
      <c r="WOI40" s="36"/>
      <c r="WOJ40" s="36"/>
      <c r="WOM40" s="36"/>
      <c r="WON40" s="36"/>
      <c r="WOQ40" s="36"/>
      <c r="WOR40" s="36"/>
      <c r="WOU40" s="36"/>
      <c r="WOV40" s="36"/>
      <c r="WOY40" s="36"/>
      <c r="WOZ40" s="36"/>
      <c r="WPC40" s="36"/>
      <c r="WPD40" s="36"/>
      <c r="WPG40" s="36"/>
      <c r="WPH40" s="36"/>
      <c r="WPK40" s="36"/>
      <c r="WPL40" s="36"/>
      <c r="WPO40" s="36"/>
      <c r="WPP40" s="36"/>
      <c r="WPS40" s="36"/>
      <c r="WPT40" s="36"/>
      <c r="WPW40" s="36"/>
      <c r="WPX40" s="36"/>
      <c r="WQA40" s="36"/>
      <c r="WQB40" s="36"/>
      <c r="WQE40" s="36"/>
      <c r="WQF40" s="36"/>
      <c r="WQI40" s="36"/>
      <c r="WQJ40" s="36"/>
      <c r="WQM40" s="36"/>
      <c r="WQN40" s="36"/>
      <c r="WQQ40" s="36"/>
      <c r="WQR40" s="36"/>
      <c r="WQU40" s="36"/>
      <c r="WQV40" s="36"/>
      <c r="WQY40" s="36"/>
      <c r="WQZ40" s="36"/>
      <c r="WRC40" s="36"/>
      <c r="WRD40" s="36"/>
      <c r="WRG40" s="36"/>
      <c r="WRH40" s="36"/>
      <c r="WRK40" s="36"/>
      <c r="WRL40" s="36"/>
      <c r="WRO40" s="36"/>
      <c r="WRP40" s="36"/>
      <c r="WRS40" s="36"/>
      <c r="WRT40" s="36"/>
      <c r="WRW40" s="36"/>
      <c r="WRX40" s="36"/>
      <c r="WSA40" s="36"/>
      <c r="WSB40" s="36"/>
      <c r="WSE40" s="36"/>
      <c r="WSF40" s="36"/>
      <c r="WSI40" s="36"/>
      <c r="WSJ40" s="36"/>
      <c r="WSM40" s="36"/>
      <c r="WSN40" s="36"/>
      <c r="WSQ40" s="36"/>
      <c r="WSR40" s="36"/>
      <c r="WSU40" s="36"/>
      <c r="WSV40" s="36"/>
      <c r="WSY40" s="36"/>
      <c r="WSZ40" s="36"/>
      <c r="WTC40" s="36"/>
      <c r="WTD40" s="36"/>
      <c r="WTG40" s="36"/>
      <c r="WTH40" s="36"/>
      <c r="WTK40" s="36"/>
      <c r="WTL40" s="36"/>
      <c r="WTO40" s="36"/>
      <c r="WTP40" s="36"/>
      <c r="WTS40" s="36"/>
      <c r="WTT40" s="36"/>
      <c r="WTW40" s="36"/>
      <c r="WTX40" s="36"/>
      <c r="WUA40" s="36"/>
      <c r="WUB40" s="36"/>
      <c r="WUE40" s="36"/>
      <c r="WUF40" s="36"/>
      <c r="WUI40" s="36"/>
      <c r="WUJ40" s="36"/>
      <c r="WUM40" s="36"/>
      <c r="WUN40" s="36"/>
      <c r="WUQ40" s="36"/>
      <c r="WUR40" s="36"/>
      <c r="WUU40" s="36"/>
      <c r="WUV40" s="36"/>
      <c r="WUY40" s="36"/>
      <c r="WUZ40" s="36"/>
      <c r="WVC40" s="36"/>
      <c r="WVD40" s="36"/>
      <c r="WVG40" s="36"/>
      <c r="WVH40" s="36"/>
      <c r="WVK40" s="36"/>
      <c r="WVL40" s="36"/>
      <c r="WVO40" s="36"/>
      <c r="WVP40" s="36"/>
      <c r="WVS40" s="36"/>
      <c r="WVT40" s="36"/>
      <c r="WVW40" s="36"/>
      <c r="WVX40" s="36"/>
      <c r="WWA40" s="36"/>
      <c r="WWB40" s="36"/>
      <c r="WWE40" s="36"/>
      <c r="WWF40" s="36"/>
      <c r="WWI40" s="36"/>
      <c r="WWJ40" s="36"/>
      <c r="WWM40" s="36"/>
      <c r="WWN40" s="36"/>
      <c r="WWQ40" s="36"/>
      <c r="WWR40" s="36"/>
      <c r="WWU40" s="36"/>
      <c r="WWV40" s="36"/>
      <c r="WWY40" s="36"/>
      <c r="WWZ40" s="36"/>
      <c r="WXC40" s="36"/>
      <c r="WXD40" s="36"/>
      <c r="WXG40" s="36"/>
      <c r="WXH40" s="36"/>
      <c r="WXK40" s="36"/>
      <c r="WXL40" s="36"/>
      <c r="WXO40" s="36"/>
      <c r="WXP40" s="36"/>
      <c r="WXS40" s="36"/>
      <c r="WXT40" s="36"/>
      <c r="WXW40" s="36"/>
      <c r="WXX40" s="36"/>
      <c r="WYA40" s="36"/>
      <c r="WYB40" s="36"/>
      <c r="WYE40" s="36"/>
      <c r="WYF40" s="36"/>
      <c r="WYI40" s="36"/>
      <c r="WYJ40" s="36"/>
      <c r="WYM40" s="36"/>
      <c r="WYN40" s="36"/>
      <c r="WYQ40" s="36"/>
      <c r="WYR40" s="36"/>
      <c r="WYU40" s="36"/>
      <c r="WYV40" s="36"/>
      <c r="WYY40" s="36"/>
      <c r="WYZ40" s="36"/>
      <c r="WZC40" s="36"/>
      <c r="WZD40" s="36"/>
      <c r="WZG40" s="36"/>
      <c r="WZH40" s="36"/>
      <c r="WZK40" s="36"/>
      <c r="WZL40" s="36"/>
      <c r="WZO40" s="36"/>
      <c r="WZP40" s="36"/>
      <c r="WZS40" s="36"/>
      <c r="WZT40" s="36"/>
      <c r="WZW40" s="36"/>
      <c r="WZX40" s="36"/>
      <c r="XAA40" s="36"/>
      <c r="XAB40" s="36"/>
      <c r="XAE40" s="36"/>
      <c r="XAF40" s="36"/>
      <c r="XAI40" s="36"/>
      <c r="XAJ40" s="36"/>
      <c r="XAM40" s="36"/>
      <c r="XAN40" s="36"/>
      <c r="XAQ40" s="36"/>
      <c r="XAR40" s="36"/>
      <c r="XAU40" s="36"/>
      <c r="XAV40" s="36"/>
      <c r="XAY40" s="36"/>
      <c r="XAZ40" s="36"/>
      <c r="XBC40" s="36"/>
      <c r="XBD40" s="36"/>
      <c r="XBG40" s="36"/>
      <c r="XBH40" s="36"/>
      <c r="XBK40" s="36"/>
      <c r="XBL40" s="36"/>
      <c r="XBO40" s="36"/>
      <c r="XBP40" s="36"/>
      <c r="XBS40" s="36"/>
      <c r="XBT40" s="36"/>
      <c r="XBW40" s="36"/>
      <c r="XBX40" s="36"/>
      <c r="XCA40" s="36"/>
      <c r="XCB40" s="36"/>
      <c r="XCE40" s="36"/>
      <c r="XCF40" s="36"/>
      <c r="XCI40" s="36"/>
      <c r="XCJ40" s="36"/>
      <c r="XCM40" s="36"/>
      <c r="XCN40" s="36"/>
      <c r="XCQ40" s="36"/>
      <c r="XCR40" s="36"/>
      <c r="XCU40" s="36"/>
      <c r="XCV40" s="36"/>
      <c r="XCY40" s="36"/>
      <c r="XCZ40" s="36"/>
      <c r="XDC40" s="36"/>
      <c r="XDD40" s="36"/>
    </row>
    <row r="41" spans="1:1024 1027:2048 2051:3072 3075:4096 4099:5120 5123:6144 6147:7168 7171:8192 8195:9216 9219:10240 10243:11264 11267:12288 12291:13312 13315:14336 14339:15360 15363:16332" x14ac:dyDescent="0.3">
      <c r="B41" s="10"/>
      <c r="H41" s="36"/>
      <c r="I41" s="34"/>
      <c r="K41" s="36"/>
      <c r="L41" s="36"/>
      <c r="O41" s="36"/>
      <c r="P41" s="36"/>
      <c r="S41" s="36"/>
      <c r="T41" s="36"/>
      <c r="W41" s="36"/>
      <c r="X41" s="36"/>
      <c r="AA41" s="36"/>
      <c r="AB41" s="36"/>
      <c r="AE41" s="36"/>
      <c r="AF41" s="36"/>
      <c r="AI41" s="36"/>
      <c r="AJ41" s="36"/>
      <c r="AM41" s="36"/>
      <c r="AN41" s="36"/>
      <c r="AQ41" s="36"/>
      <c r="AR41" s="36"/>
      <c r="AU41" s="36"/>
      <c r="AV41" s="36"/>
      <c r="AY41" s="36"/>
      <c r="AZ41" s="36"/>
      <c r="BC41" s="36"/>
      <c r="BD41" s="36"/>
      <c r="BG41" s="36"/>
      <c r="BH41" s="36"/>
      <c r="BK41" s="36"/>
      <c r="BL41" s="36"/>
      <c r="BO41" s="36"/>
      <c r="BP41" s="36"/>
      <c r="BS41" s="36"/>
      <c r="BT41" s="36"/>
      <c r="BW41" s="36"/>
      <c r="BX41" s="36"/>
      <c r="CA41" s="36"/>
      <c r="CB41" s="36"/>
      <c r="CE41" s="36"/>
      <c r="CF41" s="36"/>
      <c r="CI41" s="36"/>
      <c r="CJ41" s="36"/>
      <c r="CM41" s="36"/>
      <c r="CN41" s="36"/>
      <c r="CQ41" s="36"/>
      <c r="CR41" s="36"/>
      <c r="CU41" s="36"/>
      <c r="CV41" s="36"/>
      <c r="CY41" s="36"/>
      <c r="CZ41" s="36"/>
      <c r="DC41" s="36"/>
      <c r="DD41" s="36"/>
      <c r="DG41" s="36"/>
      <c r="DH41" s="36"/>
      <c r="DK41" s="36"/>
      <c r="DL41" s="36"/>
      <c r="DO41" s="36"/>
      <c r="DP41" s="36"/>
      <c r="DS41" s="36"/>
      <c r="DT41" s="36"/>
      <c r="DW41" s="36"/>
      <c r="DX41" s="36"/>
      <c r="EA41" s="36"/>
      <c r="EB41" s="36"/>
      <c r="EE41" s="36"/>
      <c r="EF41" s="36"/>
      <c r="EI41" s="36"/>
      <c r="EJ41" s="36"/>
      <c r="EM41" s="36"/>
      <c r="EN41" s="36"/>
      <c r="EQ41" s="36"/>
      <c r="ER41" s="36"/>
      <c r="EU41" s="36"/>
      <c r="EV41" s="36"/>
      <c r="EY41" s="36"/>
      <c r="EZ41" s="36"/>
      <c r="FC41" s="36"/>
      <c r="FD41" s="36"/>
      <c r="FG41" s="36"/>
      <c r="FH41" s="36"/>
      <c r="FK41" s="36"/>
      <c r="FL41" s="36"/>
      <c r="FO41" s="36"/>
      <c r="FP41" s="36"/>
      <c r="FS41" s="36"/>
      <c r="FT41" s="36"/>
      <c r="FW41" s="36"/>
      <c r="FX41" s="36"/>
      <c r="GA41" s="36"/>
      <c r="GB41" s="36"/>
      <c r="GE41" s="36"/>
      <c r="GF41" s="36"/>
      <c r="GI41" s="36"/>
      <c r="GJ41" s="36"/>
      <c r="GM41" s="36"/>
      <c r="GN41" s="36"/>
      <c r="GQ41" s="36"/>
      <c r="GR41" s="36"/>
      <c r="GU41" s="36"/>
      <c r="GV41" s="36"/>
      <c r="GY41" s="36"/>
      <c r="GZ41" s="36"/>
      <c r="HC41" s="36"/>
      <c r="HD41" s="36"/>
      <c r="HG41" s="36"/>
      <c r="HH41" s="36"/>
      <c r="HK41" s="36"/>
      <c r="HL41" s="36"/>
      <c r="HO41" s="36"/>
      <c r="HP41" s="36"/>
      <c r="HS41" s="36"/>
      <c r="HT41" s="36"/>
      <c r="HW41" s="36"/>
      <c r="HX41" s="36"/>
      <c r="IA41" s="36"/>
      <c r="IB41" s="36"/>
      <c r="IE41" s="36"/>
      <c r="IF41" s="36"/>
      <c r="II41" s="36"/>
      <c r="IJ41" s="36"/>
      <c r="IM41" s="36"/>
      <c r="IN41" s="36"/>
      <c r="IQ41" s="36"/>
      <c r="IR41" s="36"/>
      <c r="IU41" s="36"/>
      <c r="IV41" s="36"/>
      <c r="IY41" s="36"/>
      <c r="IZ41" s="36"/>
      <c r="JC41" s="36"/>
      <c r="JD41" s="36"/>
      <c r="JG41" s="36"/>
      <c r="JH41" s="36"/>
      <c r="JK41" s="36"/>
      <c r="JL41" s="36"/>
      <c r="JO41" s="36"/>
      <c r="JP41" s="36"/>
      <c r="JS41" s="36"/>
      <c r="JT41" s="36"/>
      <c r="JW41" s="36"/>
      <c r="JX41" s="36"/>
      <c r="KA41" s="36"/>
      <c r="KB41" s="36"/>
      <c r="KE41" s="36"/>
      <c r="KF41" s="36"/>
      <c r="KI41" s="36"/>
      <c r="KJ41" s="36"/>
      <c r="KM41" s="36"/>
      <c r="KN41" s="36"/>
      <c r="KQ41" s="36"/>
      <c r="KR41" s="36"/>
      <c r="KU41" s="36"/>
      <c r="KV41" s="36"/>
      <c r="KY41" s="36"/>
      <c r="KZ41" s="36"/>
      <c r="LC41" s="36"/>
      <c r="LD41" s="36"/>
      <c r="LG41" s="36"/>
      <c r="LH41" s="36"/>
      <c r="LK41" s="36"/>
      <c r="LL41" s="36"/>
      <c r="LO41" s="36"/>
      <c r="LP41" s="36"/>
      <c r="LS41" s="36"/>
      <c r="LT41" s="36"/>
      <c r="LW41" s="36"/>
      <c r="LX41" s="36"/>
      <c r="MA41" s="36"/>
      <c r="MB41" s="36"/>
      <c r="ME41" s="36"/>
      <c r="MF41" s="36"/>
      <c r="MI41" s="36"/>
      <c r="MJ41" s="36"/>
      <c r="MM41" s="36"/>
      <c r="MN41" s="36"/>
      <c r="MQ41" s="36"/>
      <c r="MR41" s="36"/>
      <c r="MU41" s="36"/>
      <c r="MV41" s="36"/>
      <c r="MY41" s="36"/>
      <c r="MZ41" s="36"/>
      <c r="NC41" s="36"/>
      <c r="ND41" s="36"/>
      <c r="NG41" s="36"/>
      <c r="NH41" s="36"/>
      <c r="NK41" s="36"/>
      <c r="NL41" s="36"/>
      <c r="NO41" s="36"/>
      <c r="NP41" s="36"/>
      <c r="NS41" s="36"/>
      <c r="NT41" s="36"/>
      <c r="NW41" s="36"/>
      <c r="NX41" s="36"/>
      <c r="OA41" s="36"/>
      <c r="OB41" s="36"/>
      <c r="OE41" s="36"/>
      <c r="OF41" s="36"/>
      <c r="OI41" s="36"/>
      <c r="OJ41" s="36"/>
      <c r="OM41" s="36"/>
      <c r="ON41" s="36"/>
      <c r="OQ41" s="36"/>
      <c r="OR41" s="36"/>
      <c r="OU41" s="36"/>
      <c r="OV41" s="36"/>
      <c r="OY41" s="36"/>
      <c r="OZ41" s="36"/>
      <c r="PC41" s="36"/>
      <c r="PD41" s="36"/>
      <c r="PG41" s="36"/>
      <c r="PH41" s="36"/>
      <c r="PK41" s="36"/>
      <c r="PL41" s="36"/>
      <c r="PO41" s="36"/>
      <c r="PP41" s="36"/>
      <c r="PS41" s="36"/>
      <c r="PT41" s="36"/>
      <c r="PW41" s="36"/>
      <c r="PX41" s="36"/>
      <c r="QA41" s="36"/>
      <c r="QB41" s="36"/>
      <c r="QE41" s="36"/>
      <c r="QF41" s="36"/>
      <c r="QI41" s="36"/>
      <c r="QJ41" s="36"/>
      <c r="QM41" s="36"/>
      <c r="QN41" s="36"/>
      <c r="QQ41" s="36"/>
      <c r="QR41" s="36"/>
      <c r="QU41" s="36"/>
      <c r="QV41" s="36"/>
      <c r="QY41" s="36"/>
      <c r="QZ41" s="36"/>
      <c r="RC41" s="36"/>
      <c r="RD41" s="36"/>
      <c r="RG41" s="36"/>
      <c r="RH41" s="36"/>
      <c r="RK41" s="36"/>
      <c r="RL41" s="36"/>
      <c r="RO41" s="36"/>
      <c r="RP41" s="36"/>
      <c r="RS41" s="36"/>
      <c r="RT41" s="36"/>
      <c r="RW41" s="36"/>
      <c r="RX41" s="36"/>
      <c r="SA41" s="36"/>
      <c r="SB41" s="36"/>
      <c r="SE41" s="36"/>
      <c r="SF41" s="36"/>
      <c r="SI41" s="36"/>
      <c r="SJ41" s="36"/>
      <c r="SM41" s="36"/>
      <c r="SN41" s="36"/>
      <c r="SQ41" s="36"/>
      <c r="SR41" s="36"/>
      <c r="SU41" s="36"/>
      <c r="SV41" s="36"/>
      <c r="SY41" s="36"/>
      <c r="SZ41" s="36"/>
      <c r="TC41" s="36"/>
      <c r="TD41" s="36"/>
      <c r="TG41" s="36"/>
      <c r="TH41" s="36"/>
      <c r="TK41" s="36"/>
      <c r="TL41" s="36"/>
      <c r="TO41" s="36"/>
      <c r="TP41" s="36"/>
      <c r="TS41" s="36"/>
      <c r="TT41" s="36"/>
      <c r="TW41" s="36"/>
      <c r="TX41" s="36"/>
      <c r="UA41" s="36"/>
      <c r="UB41" s="36"/>
      <c r="UE41" s="36"/>
      <c r="UF41" s="36"/>
      <c r="UI41" s="36"/>
      <c r="UJ41" s="36"/>
      <c r="UM41" s="36"/>
      <c r="UN41" s="36"/>
      <c r="UQ41" s="36"/>
      <c r="UR41" s="36"/>
      <c r="UU41" s="36"/>
      <c r="UV41" s="36"/>
      <c r="UY41" s="36"/>
      <c r="UZ41" s="36"/>
      <c r="VC41" s="36"/>
      <c r="VD41" s="36"/>
      <c r="VG41" s="36"/>
      <c r="VH41" s="36"/>
      <c r="VK41" s="36"/>
      <c r="VL41" s="36"/>
      <c r="VO41" s="36"/>
      <c r="VP41" s="36"/>
      <c r="VS41" s="36"/>
      <c r="VT41" s="36"/>
      <c r="VW41" s="36"/>
      <c r="VX41" s="36"/>
      <c r="WA41" s="36"/>
      <c r="WB41" s="36"/>
      <c r="WE41" s="36"/>
      <c r="WF41" s="36"/>
      <c r="WI41" s="36"/>
      <c r="WJ41" s="36"/>
      <c r="WM41" s="36"/>
      <c r="WN41" s="36"/>
      <c r="WQ41" s="36"/>
      <c r="WR41" s="36"/>
      <c r="WU41" s="36"/>
      <c r="WV41" s="36"/>
      <c r="WY41" s="36"/>
      <c r="WZ41" s="36"/>
      <c r="XC41" s="36"/>
      <c r="XD41" s="36"/>
      <c r="XG41" s="36"/>
      <c r="XH41" s="36"/>
      <c r="XK41" s="36"/>
      <c r="XL41" s="36"/>
      <c r="XO41" s="36"/>
      <c r="XP41" s="36"/>
      <c r="XS41" s="36"/>
      <c r="XT41" s="36"/>
      <c r="XW41" s="36"/>
      <c r="XX41" s="36"/>
      <c r="YA41" s="36"/>
      <c r="YB41" s="36"/>
      <c r="YE41" s="36"/>
      <c r="YF41" s="36"/>
      <c r="YI41" s="36"/>
      <c r="YJ41" s="36"/>
      <c r="YM41" s="36"/>
      <c r="YN41" s="36"/>
      <c r="YQ41" s="36"/>
      <c r="YR41" s="36"/>
      <c r="YU41" s="36"/>
      <c r="YV41" s="36"/>
      <c r="YY41" s="36"/>
      <c r="YZ41" s="36"/>
      <c r="ZC41" s="36"/>
      <c r="ZD41" s="36"/>
      <c r="ZG41" s="36"/>
      <c r="ZH41" s="36"/>
      <c r="ZK41" s="36"/>
      <c r="ZL41" s="36"/>
      <c r="ZO41" s="36"/>
      <c r="ZP41" s="36"/>
      <c r="ZS41" s="36"/>
      <c r="ZT41" s="36"/>
      <c r="ZW41" s="36"/>
      <c r="ZX41" s="36"/>
      <c r="AAA41" s="36"/>
      <c r="AAB41" s="36"/>
      <c r="AAE41" s="36"/>
      <c r="AAF41" s="36"/>
      <c r="AAI41" s="36"/>
      <c r="AAJ41" s="36"/>
      <c r="AAM41" s="36"/>
      <c r="AAN41" s="36"/>
      <c r="AAQ41" s="36"/>
      <c r="AAR41" s="36"/>
      <c r="AAU41" s="36"/>
      <c r="AAV41" s="36"/>
      <c r="AAY41" s="36"/>
      <c r="AAZ41" s="36"/>
      <c r="ABC41" s="36"/>
      <c r="ABD41" s="36"/>
      <c r="ABG41" s="36"/>
      <c r="ABH41" s="36"/>
      <c r="ABK41" s="36"/>
      <c r="ABL41" s="36"/>
      <c r="ABO41" s="36"/>
      <c r="ABP41" s="36"/>
      <c r="ABS41" s="36"/>
      <c r="ABT41" s="36"/>
      <c r="ABW41" s="36"/>
      <c r="ABX41" s="36"/>
      <c r="ACA41" s="36"/>
      <c r="ACB41" s="36"/>
      <c r="ACE41" s="36"/>
      <c r="ACF41" s="36"/>
      <c r="ACI41" s="36"/>
      <c r="ACJ41" s="36"/>
      <c r="ACM41" s="36"/>
      <c r="ACN41" s="36"/>
      <c r="ACQ41" s="36"/>
      <c r="ACR41" s="36"/>
      <c r="ACU41" s="36"/>
      <c r="ACV41" s="36"/>
      <c r="ACY41" s="36"/>
      <c r="ACZ41" s="36"/>
      <c r="ADC41" s="36"/>
      <c r="ADD41" s="36"/>
      <c r="ADG41" s="36"/>
      <c r="ADH41" s="36"/>
      <c r="ADK41" s="36"/>
      <c r="ADL41" s="36"/>
      <c r="ADO41" s="36"/>
      <c r="ADP41" s="36"/>
      <c r="ADS41" s="36"/>
      <c r="ADT41" s="36"/>
      <c r="ADW41" s="36"/>
      <c r="ADX41" s="36"/>
      <c r="AEA41" s="36"/>
      <c r="AEB41" s="36"/>
      <c r="AEE41" s="36"/>
      <c r="AEF41" s="36"/>
      <c r="AEI41" s="36"/>
      <c r="AEJ41" s="36"/>
      <c r="AEM41" s="36"/>
      <c r="AEN41" s="36"/>
      <c r="AEQ41" s="36"/>
      <c r="AER41" s="36"/>
      <c r="AEU41" s="36"/>
      <c r="AEV41" s="36"/>
      <c r="AEY41" s="36"/>
      <c r="AEZ41" s="36"/>
      <c r="AFC41" s="36"/>
      <c r="AFD41" s="36"/>
      <c r="AFG41" s="36"/>
      <c r="AFH41" s="36"/>
      <c r="AFK41" s="36"/>
      <c r="AFL41" s="36"/>
      <c r="AFO41" s="36"/>
      <c r="AFP41" s="36"/>
      <c r="AFS41" s="36"/>
      <c r="AFT41" s="36"/>
      <c r="AFW41" s="36"/>
      <c r="AFX41" s="36"/>
      <c r="AGA41" s="36"/>
      <c r="AGB41" s="36"/>
      <c r="AGE41" s="36"/>
      <c r="AGF41" s="36"/>
      <c r="AGI41" s="36"/>
      <c r="AGJ41" s="36"/>
      <c r="AGM41" s="36"/>
      <c r="AGN41" s="36"/>
      <c r="AGQ41" s="36"/>
      <c r="AGR41" s="36"/>
      <c r="AGU41" s="36"/>
      <c r="AGV41" s="36"/>
      <c r="AGY41" s="36"/>
      <c r="AGZ41" s="36"/>
      <c r="AHC41" s="36"/>
      <c r="AHD41" s="36"/>
      <c r="AHG41" s="36"/>
      <c r="AHH41" s="36"/>
      <c r="AHK41" s="36"/>
      <c r="AHL41" s="36"/>
      <c r="AHO41" s="36"/>
      <c r="AHP41" s="36"/>
      <c r="AHS41" s="36"/>
      <c r="AHT41" s="36"/>
      <c r="AHW41" s="36"/>
      <c r="AHX41" s="36"/>
      <c r="AIA41" s="36"/>
      <c r="AIB41" s="36"/>
      <c r="AIE41" s="36"/>
      <c r="AIF41" s="36"/>
      <c r="AII41" s="36"/>
      <c r="AIJ41" s="36"/>
      <c r="AIM41" s="36"/>
      <c r="AIN41" s="36"/>
      <c r="AIQ41" s="36"/>
      <c r="AIR41" s="36"/>
      <c r="AIU41" s="36"/>
      <c r="AIV41" s="36"/>
      <c r="AIY41" s="36"/>
      <c r="AIZ41" s="36"/>
      <c r="AJC41" s="36"/>
      <c r="AJD41" s="36"/>
      <c r="AJG41" s="36"/>
      <c r="AJH41" s="36"/>
      <c r="AJK41" s="36"/>
      <c r="AJL41" s="36"/>
      <c r="AJO41" s="36"/>
      <c r="AJP41" s="36"/>
      <c r="AJS41" s="36"/>
      <c r="AJT41" s="36"/>
      <c r="AJW41" s="36"/>
      <c r="AJX41" s="36"/>
      <c r="AKA41" s="36"/>
      <c r="AKB41" s="36"/>
      <c r="AKE41" s="36"/>
      <c r="AKF41" s="36"/>
      <c r="AKI41" s="36"/>
      <c r="AKJ41" s="36"/>
      <c r="AKM41" s="36"/>
      <c r="AKN41" s="36"/>
      <c r="AKQ41" s="36"/>
      <c r="AKR41" s="36"/>
      <c r="AKU41" s="36"/>
      <c r="AKV41" s="36"/>
      <c r="AKY41" s="36"/>
      <c r="AKZ41" s="36"/>
      <c r="ALC41" s="36"/>
      <c r="ALD41" s="36"/>
      <c r="ALG41" s="36"/>
      <c r="ALH41" s="36"/>
      <c r="ALK41" s="36"/>
      <c r="ALL41" s="36"/>
      <c r="ALO41" s="36"/>
      <c r="ALP41" s="36"/>
      <c r="ALS41" s="36"/>
      <c r="ALT41" s="36"/>
      <c r="ALW41" s="36"/>
      <c r="ALX41" s="36"/>
      <c r="AMA41" s="36"/>
      <c r="AMB41" s="36"/>
      <c r="AME41" s="36"/>
      <c r="AMF41" s="36"/>
      <c r="AMI41" s="36"/>
      <c r="AMJ41" s="36"/>
      <c r="AMM41" s="36"/>
      <c r="AMN41" s="36"/>
      <c r="AMQ41" s="36"/>
      <c r="AMR41" s="36"/>
      <c r="AMU41" s="36"/>
      <c r="AMV41" s="36"/>
      <c r="AMY41" s="36"/>
      <c r="AMZ41" s="36"/>
      <c r="ANC41" s="36"/>
      <c r="AND41" s="36"/>
      <c r="ANG41" s="36"/>
      <c r="ANH41" s="36"/>
      <c r="ANK41" s="36"/>
      <c r="ANL41" s="36"/>
      <c r="ANO41" s="36"/>
      <c r="ANP41" s="36"/>
      <c r="ANS41" s="36"/>
      <c r="ANT41" s="36"/>
      <c r="ANW41" s="36"/>
      <c r="ANX41" s="36"/>
      <c r="AOA41" s="36"/>
      <c r="AOB41" s="36"/>
      <c r="AOE41" s="36"/>
      <c r="AOF41" s="36"/>
      <c r="AOI41" s="36"/>
      <c r="AOJ41" s="36"/>
      <c r="AOM41" s="36"/>
      <c r="AON41" s="36"/>
      <c r="AOQ41" s="36"/>
      <c r="AOR41" s="36"/>
      <c r="AOU41" s="36"/>
      <c r="AOV41" s="36"/>
      <c r="AOY41" s="36"/>
      <c r="AOZ41" s="36"/>
      <c r="APC41" s="36"/>
      <c r="APD41" s="36"/>
      <c r="APG41" s="36"/>
      <c r="APH41" s="36"/>
      <c r="APK41" s="36"/>
      <c r="APL41" s="36"/>
      <c r="APO41" s="36"/>
      <c r="APP41" s="36"/>
      <c r="APS41" s="36"/>
      <c r="APT41" s="36"/>
      <c r="APW41" s="36"/>
      <c r="APX41" s="36"/>
      <c r="AQA41" s="36"/>
      <c r="AQB41" s="36"/>
      <c r="AQE41" s="36"/>
      <c r="AQF41" s="36"/>
      <c r="AQI41" s="36"/>
      <c r="AQJ41" s="36"/>
      <c r="AQM41" s="36"/>
      <c r="AQN41" s="36"/>
      <c r="AQQ41" s="36"/>
      <c r="AQR41" s="36"/>
      <c r="AQU41" s="36"/>
      <c r="AQV41" s="36"/>
      <c r="AQY41" s="36"/>
      <c r="AQZ41" s="36"/>
      <c r="ARC41" s="36"/>
      <c r="ARD41" s="36"/>
      <c r="ARG41" s="36"/>
      <c r="ARH41" s="36"/>
      <c r="ARK41" s="36"/>
      <c r="ARL41" s="36"/>
      <c r="ARO41" s="36"/>
      <c r="ARP41" s="36"/>
      <c r="ARS41" s="36"/>
      <c r="ART41" s="36"/>
      <c r="ARW41" s="36"/>
      <c r="ARX41" s="36"/>
      <c r="ASA41" s="36"/>
      <c r="ASB41" s="36"/>
      <c r="ASE41" s="36"/>
      <c r="ASF41" s="36"/>
      <c r="ASI41" s="36"/>
      <c r="ASJ41" s="36"/>
      <c r="ASM41" s="36"/>
      <c r="ASN41" s="36"/>
      <c r="ASQ41" s="36"/>
      <c r="ASR41" s="36"/>
      <c r="ASU41" s="36"/>
      <c r="ASV41" s="36"/>
      <c r="ASY41" s="36"/>
      <c r="ASZ41" s="36"/>
      <c r="ATC41" s="36"/>
      <c r="ATD41" s="36"/>
      <c r="ATG41" s="36"/>
      <c r="ATH41" s="36"/>
      <c r="ATK41" s="36"/>
      <c r="ATL41" s="36"/>
      <c r="ATO41" s="36"/>
      <c r="ATP41" s="36"/>
      <c r="ATS41" s="36"/>
      <c r="ATT41" s="36"/>
      <c r="ATW41" s="36"/>
      <c r="ATX41" s="36"/>
      <c r="AUA41" s="36"/>
      <c r="AUB41" s="36"/>
      <c r="AUE41" s="36"/>
      <c r="AUF41" s="36"/>
      <c r="AUI41" s="36"/>
      <c r="AUJ41" s="36"/>
      <c r="AUM41" s="36"/>
      <c r="AUN41" s="36"/>
      <c r="AUQ41" s="36"/>
      <c r="AUR41" s="36"/>
      <c r="AUU41" s="36"/>
      <c r="AUV41" s="36"/>
      <c r="AUY41" s="36"/>
      <c r="AUZ41" s="36"/>
      <c r="AVC41" s="36"/>
      <c r="AVD41" s="36"/>
      <c r="AVG41" s="36"/>
      <c r="AVH41" s="36"/>
      <c r="AVK41" s="36"/>
      <c r="AVL41" s="36"/>
      <c r="AVO41" s="36"/>
      <c r="AVP41" s="36"/>
      <c r="AVS41" s="36"/>
      <c r="AVT41" s="36"/>
      <c r="AVW41" s="36"/>
      <c r="AVX41" s="36"/>
      <c r="AWA41" s="36"/>
      <c r="AWB41" s="36"/>
      <c r="AWE41" s="36"/>
      <c r="AWF41" s="36"/>
      <c r="AWI41" s="36"/>
      <c r="AWJ41" s="36"/>
      <c r="AWM41" s="36"/>
      <c r="AWN41" s="36"/>
      <c r="AWQ41" s="36"/>
      <c r="AWR41" s="36"/>
      <c r="AWU41" s="36"/>
      <c r="AWV41" s="36"/>
      <c r="AWY41" s="36"/>
      <c r="AWZ41" s="36"/>
      <c r="AXC41" s="36"/>
      <c r="AXD41" s="36"/>
      <c r="AXG41" s="36"/>
      <c r="AXH41" s="36"/>
      <c r="AXK41" s="36"/>
      <c r="AXL41" s="36"/>
      <c r="AXO41" s="36"/>
      <c r="AXP41" s="36"/>
      <c r="AXS41" s="36"/>
      <c r="AXT41" s="36"/>
      <c r="AXW41" s="36"/>
      <c r="AXX41" s="36"/>
      <c r="AYA41" s="36"/>
      <c r="AYB41" s="36"/>
      <c r="AYE41" s="36"/>
      <c r="AYF41" s="36"/>
      <c r="AYI41" s="36"/>
      <c r="AYJ41" s="36"/>
      <c r="AYM41" s="36"/>
      <c r="AYN41" s="36"/>
      <c r="AYQ41" s="36"/>
      <c r="AYR41" s="36"/>
      <c r="AYU41" s="36"/>
      <c r="AYV41" s="36"/>
      <c r="AYY41" s="36"/>
      <c r="AYZ41" s="36"/>
      <c r="AZC41" s="36"/>
      <c r="AZD41" s="36"/>
      <c r="AZG41" s="36"/>
      <c r="AZH41" s="36"/>
      <c r="AZK41" s="36"/>
      <c r="AZL41" s="36"/>
      <c r="AZO41" s="36"/>
      <c r="AZP41" s="36"/>
      <c r="AZS41" s="36"/>
      <c r="AZT41" s="36"/>
      <c r="AZW41" s="36"/>
      <c r="AZX41" s="36"/>
      <c r="BAA41" s="36"/>
      <c r="BAB41" s="36"/>
      <c r="BAE41" s="36"/>
      <c r="BAF41" s="36"/>
      <c r="BAI41" s="36"/>
      <c r="BAJ41" s="36"/>
      <c r="BAM41" s="36"/>
      <c r="BAN41" s="36"/>
      <c r="BAQ41" s="36"/>
      <c r="BAR41" s="36"/>
      <c r="BAU41" s="36"/>
      <c r="BAV41" s="36"/>
      <c r="BAY41" s="36"/>
      <c r="BAZ41" s="36"/>
      <c r="BBC41" s="36"/>
      <c r="BBD41" s="36"/>
      <c r="BBG41" s="36"/>
      <c r="BBH41" s="36"/>
      <c r="BBK41" s="36"/>
      <c r="BBL41" s="36"/>
      <c r="BBO41" s="36"/>
      <c r="BBP41" s="36"/>
      <c r="BBS41" s="36"/>
      <c r="BBT41" s="36"/>
      <c r="BBW41" s="36"/>
      <c r="BBX41" s="36"/>
      <c r="BCA41" s="36"/>
      <c r="BCB41" s="36"/>
      <c r="BCE41" s="36"/>
      <c r="BCF41" s="36"/>
      <c r="BCI41" s="36"/>
      <c r="BCJ41" s="36"/>
      <c r="BCM41" s="36"/>
      <c r="BCN41" s="36"/>
      <c r="BCQ41" s="36"/>
      <c r="BCR41" s="36"/>
      <c r="BCU41" s="36"/>
      <c r="BCV41" s="36"/>
      <c r="BCY41" s="36"/>
      <c r="BCZ41" s="36"/>
      <c r="BDC41" s="36"/>
      <c r="BDD41" s="36"/>
      <c r="BDG41" s="36"/>
      <c r="BDH41" s="36"/>
      <c r="BDK41" s="36"/>
      <c r="BDL41" s="36"/>
      <c r="BDO41" s="36"/>
      <c r="BDP41" s="36"/>
      <c r="BDS41" s="36"/>
      <c r="BDT41" s="36"/>
      <c r="BDW41" s="36"/>
      <c r="BDX41" s="36"/>
      <c r="BEA41" s="36"/>
      <c r="BEB41" s="36"/>
      <c r="BEE41" s="36"/>
      <c r="BEF41" s="36"/>
      <c r="BEI41" s="36"/>
      <c r="BEJ41" s="36"/>
      <c r="BEM41" s="36"/>
      <c r="BEN41" s="36"/>
      <c r="BEQ41" s="36"/>
      <c r="BER41" s="36"/>
      <c r="BEU41" s="36"/>
      <c r="BEV41" s="36"/>
      <c r="BEY41" s="36"/>
      <c r="BEZ41" s="36"/>
      <c r="BFC41" s="36"/>
      <c r="BFD41" s="36"/>
      <c r="BFG41" s="36"/>
      <c r="BFH41" s="36"/>
      <c r="BFK41" s="36"/>
      <c r="BFL41" s="36"/>
      <c r="BFO41" s="36"/>
      <c r="BFP41" s="36"/>
      <c r="BFS41" s="36"/>
      <c r="BFT41" s="36"/>
      <c r="BFW41" s="36"/>
      <c r="BFX41" s="36"/>
      <c r="BGA41" s="36"/>
      <c r="BGB41" s="36"/>
      <c r="BGE41" s="36"/>
      <c r="BGF41" s="36"/>
      <c r="BGI41" s="36"/>
      <c r="BGJ41" s="36"/>
      <c r="BGM41" s="36"/>
      <c r="BGN41" s="36"/>
      <c r="BGQ41" s="36"/>
      <c r="BGR41" s="36"/>
      <c r="BGU41" s="36"/>
      <c r="BGV41" s="36"/>
      <c r="BGY41" s="36"/>
      <c r="BGZ41" s="36"/>
      <c r="BHC41" s="36"/>
      <c r="BHD41" s="36"/>
      <c r="BHG41" s="36"/>
      <c r="BHH41" s="36"/>
      <c r="BHK41" s="36"/>
      <c r="BHL41" s="36"/>
      <c r="BHO41" s="36"/>
      <c r="BHP41" s="36"/>
      <c r="BHS41" s="36"/>
      <c r="BHT41" s="36"/>
      <c r="BHW41" s="36"/>
      <c r="BHX41" s="36"/>
      <c r="BIA41" s="36"/>
      <c r="BIB41" s="36"/>
      <c r="BIE41" s="36"/>
      <c r="BIF41" s="36"/>
      <c r="BII41" s="36"/>
      <c r="BIJ41" s="36"/>
      <c r="BIM41" s="36"/>
      <c r="BIN41" s="36"/>
      <c r="BIQ41" s="36"/>
      <c r="BIR41" s="36"/>
      <c r="BIU41" s="36"/>
      <c r="BIV41" s="36"/>
      <c r="BIY41" s="36"/>
      <c r="BIZ41" s="36"/>
      <c r="BJC41" s="36"/>
      <c r="BJD41" s="36"/>
      <c r="BJG41" s="36"/>
      <c r="BJH41" s="36"/>
      <c r="BJK41" s="36"/>
      <c r="BJL41" s="36"/>
      <c r="BJO41" s="36"/>
      <c r="BJP41" s="36"/>
      <c r="BJS41" s="36"/>
      <c r="BJT41" s="36"/>
      <c r="BJW41" s="36"/>
      <c r="BJX41" s="36"/>
      <c r="BKA41" s="36"/>
      <c r="BKB41" s="36"/>
      <c r="BKE41" s="36"/>
      <c r="BKF41" s="36"/>
      <c r="BKI41" s="36"/>
      <c r="BKJ41" s="36"/>
      <c r="BKM41" s="36"/>
      <c r="BKN41" s="36"/>
      <c r="BKQ41" s="36"/>
      <c r="BKR41" s="36"/>
      <c r="BKU41" s="36"/>
      <c r="BKV41" s="36"/>
      <c r="BKY41" s="36"/>
      <c r="BKZ41" s="36"/>
      <c r="BLC41" s="36"/>
      <c r="BLD41" s="36"/>
      <c r="BLG41" s="36"/>
      <c r="BLH41" s="36"/>
      <c r="BLK41" s="36"/>
      <c r="BLL41" s="36"/>
      <c r="BLO41" s="36"/>
      <c r="BLP41" s="36"/>
      <c r="BLS41" s="36"/>
      <c r="BLT41" s="36"/>
      <c r="BLW41" s="36"/>
      <c r="BLX41" s="36"/>
      <c r="BMA41" s="36"/>
      <c r="BMB41" s="36"/>
      <c r="BME41" s="36"/>
      <c r="BMF41" s="36"/>
      <c r="BMI41" s="36"/>
      <c r="BMJ41" s="36"/>
      <c r="BMM41" s="36"/>
      <c r="BMN41" s="36"/>
      <c r="BMQ41" s="36"/>
      <c r="BMR41" s="36"/>
      <c r="BMU41" s="36"/>
      <c r="BMV41" s="36"/>
      <c r="BMY41" s="36"/>
      <c r="BMZ41" s="36"/>
      <c r="BNC41" s="36"/>
      <c r="BND41" s="36"/>
      <c r="BNG41" s="36"/>
      <c r="BNH41" s="36"/>
      <c r="BNK41" s="36"/>
      <c r="BNL41" s="36"/>
      <c r="BNO41" s="36"/>
      <c r="BNP41" s="36"/>
      <c r="BNS41" s="36"/>
      <c r="BNT41" s="36"/>
      <c r="BNW41" s="36"/>
      <c r="BNX41" s="36"/>
      <c r="BOA41" s="36"/>
      <c r="BOB41" s="36"/>
      <c r="BOE41" s="36"/>
      <c r="BOF41" s="36"/>
      <c r="BOI41" s="36"/>
      <c r="BOJ41" s="36"/>
      <c r="BOM41" s="36"/>
      <c r="BON41" s="36"/>
      <c r="BOQ41" s="36"/>
      <c r="BOR41" s="36"/>
      <c r="BOU41" s="36"/>
      <c r="BOV41" s="36"/>
      <c r="BOY41" s="36"/>
      <c r="BOZ41" s="36"/>
      <c r="BPC41" s="36"/>
      <c r="BPD41" s="36"/>
      <c r="BPG41" s="36"/>
      <c r="BPH41" s="36"/>
      <c r="BPK41" s="36"/>
      <c r="BPL41" s="36"/>
      <c r="BPO41" s="36"/>
      <c r="BPP41" s="36"/>
      <c r="BPS41" s="36"/>
      <c r="BPT41" s="36"/>
      <c r="BPW41" s="36"/>
      <c r="BPX41" s="36"/>
      <c r="BQA41" s="36"/>
      <c r="BQB41" s="36"/>
      <c r="BQE41" s="36"/>
      <c r="BQF41" s="36"/>
      <c r="BQI41" s="36"/>
      <c r="BQJ41" s="36"/>
      <c r="BQM41" s="36"/>
      <c r="BQN41" s="36"/>
      <c r="BQQ41" s="36"/>
      <c r="BQR41" s="36"/>
      <c r="BQU41" s="36"/>
      <c r="BQV41" s="36"/>
      <c r="BQY41" s="36"/>
      <c r="BQZ41" s="36"/>
      <c r="BRC41" s="36"/>
      <c r="BRD41" s="36"/>
      <c r="BRG41" s="36"/>
      <c r="BRH41" s="36"/>
      <c r="BRK41" s="36"/>
      <c r="BRL41" s="36"/>
      <c r="BRO41" s="36"/>
      <c r="BRP41" s="36"/>
      <c r="BRS41" s="36"/>
      <c r="BRT41" s="36"/>
      <c r="BRW41" s="36"/>
      <c r="BRX41" s="36"/>
      <c r="BSA41" s="36"/>
      <c r="BSB41" s="36"/>
      <c r="BSE41" s="36"/>
      <c r="BSF41" s="36"/>
      <c r="BSI41" s="36"/>
      <c r="BSJ41" s="36"/>
      <c r="BSM41" s="36"/>
      <c r="BSN41" s="36"/>
      <c r="BSQ41" s="36"/>
      <c r="BSR41" s="36"/>
      <c r="BSU41" s="36"/>
      <c r="BSV41" s="36"/>
      <c r="BSY41" s="36"/>
      <c r="BSZ41" s="36"/>
      <c r="BTC41" s="36"/>
      <c r="BTD41" s="36"/>
      <c r="BTG41" s="36"/>
      <c r="BTH41" s="36"/>
      <c r="BTK41" s="36"/>
      <c r="BTL41" s="36"/>
      <c r="BTO41" s="36"/>
      <c r="BTP41" s="36"/>
      <c r="BTS41" s="36"/>
      <c r="BTT41" s="36"/>
      <c r="BTW41" s="36"/>
      <c r="BTX41" s="36"/>
      <c r="BUA41" s="36"/>
      <c r="BUB41" s="36"/>
      <c r="BUE41" s="36"/>
      <c r="BUF41" s="36"/>
      <c r="BUI41" s="36"/>
      <c r="BUJ41" s="36"/>
      <c r="BUM41" s="36"/>
      <c r="BUN41" s="36"/>
      <c r="BUQ41" s="36"/>
      <c r="BUR41" s="36"/>
      <c r="BUU41" s="36"/>
      <c r="BUV41" s="36"/>
      <c r="BUY41" s="36"/>
      <c r="BUZ41" s="36"/>
      <c r="BVC41" s="36"/>
      <c r="BVD41" s="36"/>
      <c r="BVG41" s="36"/>
      <c r="BVH41" s="36"/>
      <c r="BVK41" s="36"/>
      <c r="BVL41" s="36"/>
      <c r="BVO41" s="36"/>
      <c r="BVP41" s="36"/>
      <c r="BVS41" s="36"/>
      <c r="BVT41" s="36"/>
      <c r="BVW41" s="36"/>
      <c r="BVX41" s="36"/>
      <c r="BWA41" s="36"/>
      <c r="BWB41" s="36"/>
      <c r="BWE41" s="36"/>
      <c r="BWF41" s="36"/>
      <c r="BWI41" s="36"/>
      <c r="BWJ41" s="36"/>
      <c r="BWM41" s="36"/>
      <c r="BWN41" s="36"/>
      <c r="BWQ41" s="36"/>
      <c r="BWR41" s="36"/>
      <c r="BWU41" s="36"/>
      <c r="BWV41" s="36"/>
      <c r="BWY41" s="36"/>
      <c r="BWZ41" s="36"/>
      <c r="BXC41" s="36"/>
      <c r="BXD41" s="36"/>
      <c r="BXG41" s="36"/>
      <c r="BXH41" s="36"/>
      <c r="BXK41" s="36"/>
      <c r="BXL41" s="36"/>
      <c r="BXO41" s="36"/>
      <c r="BXP41" s="36"/>
      <c r="BXS41" s="36"/>
      <c r="BXT41" s="36"/>
      <c r="BXW41" s="36"/>
      <c r="BXX41" s="36"/>
      <c r="BYA41" s="36"/>
      <c r="BYB41" s="36"/>
      <c r="BYE41" s="36"/>
      <c r="BYF41" s="36"/>
      <c r="BYI41" s="36"/>
      <c r="BYJ41" s="36"/>
      <c r="BYM41" s="36"/>
      <c r="BYN41" s="36"/>
      <c r="BYQ41" s="36"/>
      <c r="BYR41" s="36"/>
      <c r="BYU41" s="36"/>
      <c r="BYV41" s="36"/>
      <c r="BYY41" s="36"/>
      <c r="BYZ41" s="36"/>
      <c r="BZC41" s="36"/>
      <c r="BZD41" s="36"/>
      <c r="BZG41" s="36"/>
      <c r="BZH41" s="36"/>
      <c r="BZK41" s="36"/>
      <c r="BZL41" s="36"/>
      <c r="BZO41" s="36"/>
      <c r="BZP41" s="36"/>
      <c r="BZS41" s="36"/>
      <c r="BZT41" s="36"/>
      <c r="BZW41" s="36"/>
      <c r="BZX41" s="36"/>
      <c r="CAA41" s="36"/>
      <c r="CAB41" s="36"/>
      <c r="CAE41" s="36"/>
      <c r="CAF41" s="36"/>
      <c r="CAI41" s="36"/>
      <c r="CAJ41" s="36"/>
      <c r="CAM41" s="36"/>
      <c r="CAN41" s="36"/>
      <c r="CAQ41" s="36"/>
      <c r="CAR41" s="36"/>
      <c r="CAU41" s="36"/>
      <c r="CAV41" s="36"/>
      <c r="CAY41" s="36"/>
      <c r="CAZ41" s="36"/>
      <c r="CBC41" s="36"/>
      <c r="CBD41" s="36"/>
      <c r="CBG41" s="36"/>
      <c r="CBH41" s="36"/>
      <c r="CBK41" s="36"/>
      <c r="CBL41" s="36"/>
      <c r="CBO41" s="36"/>
      <c r="CBP41" s="36"/>
      <c r="CBS41" s="36"/>
      <c r="CBT41" s="36"/>
      <c r="CBW41" s="36"/>
      <c r="CBX41" s="36"/>
      <c r="CCA41" s="36"/>
      <c r="CCB41" s="36"/>
      <c r="CCE41" s="36"/>
      <c r="CCF41" s="36"/>
      <c r="CCI41" s="36"/>
      <c r="CCJ41" s="36"/>
      <c r="CCM41" s="36"/>
      <c r="CCN41" s="36"/>
      <c r="CCQ41" s="36"/>
      <c r="CCR41" s="36"/>
      <c r="CCU41" s="36"/>
      <c r="CCV41" s="36"/>
      <c r="CCY41" s="36"/>
      <c r="CCZ41" s="36"/>
      <c r="CDC41" s="36"/>
      <c r="CDD41" s="36"/>
      <c r="CDG41" s="36"/>
      <c r="CDH41" s="36"/>
      <c r="CDK41" s="36"/>
      <c r="CDL41" s="36"/>
      <c r="CDO41" s="36"/>
      <c r="CDP41" s="36"/>
      <c r="CDS41" s="36"/>
      <c r="CDT41" s="36"/>
      <c r="CDW41" s="36"/>
      <c r="CDX41" s="36"/>
      <c r="CEA41" s="36"/>
      <c r="CEB41" s="36"/>
      <c r="CEE41" s="36"/>
      <c r="CEF41" s="36"/>
      <c r="CEI41" s="36"/>
      <c r="CEJ41" s="36"/>
      <c r="CEM41" s="36"/>
      <c r="CEN41" s="36"/>
      <c r="CEQ41" s="36"/>
      <c r="CER41" s="36"/>
      <c r="CEU41" s="36"/>
      <c r="CEV41" s="36"/>
      <c r="CEY41" s="36"/>
      <c r="CEZ41" s="36"/>
      <c r="CFC41" s="36"/>
      <c r="CFD41" s="36"/>
      <c r="CFG41" s="36"/>
      <c r="CFH41" s="36"/>
      <c r="CFK41" s="36"/>
      <c r="CFL41" s="36"/>
      <c r="CFO41" s="36"/>
      <c r="CFP41" s="36"/>
      <c r="CFS41" s="36"/>
      <c r="CFT41" s="36"/>
      <c r="CFW41" s="36"/>
      <c r="CFX41" s="36"/>
      <c r="CGA41" s="36"/>
      <c r="CGB41" s="36"/>
      <c r="CGE41" s="36"/>
      <c r="CGF41" s="36"/>
      <c r="CGI41" s="36"/>
      <c r="CGJ41" s="36"/>
      <c r="CGM41" s="36"/>
      <c r="CGN41" s="36"/>
      <c r="CGQ41" s="36"/>
      <c r="CGR41" s="36"/>
      <c r="CGU41" s="36"/>
      <c r="CGV41" s="36"/>
      <c r="CGY41" s="36"/>
      <c r="CGZ41" s="36"/>
      <c r="CHC41" s="36"/>
      <c r="CHD41" s="36"/>
      <c r="CHG41" s="36"/>
      <c r="CHH41" s="36"/>
      <c r="CHK41" s="36"/>
      <c r="CHL41" s="36"/>
      <c r="CHO41" s="36"/>
      <c r="CHP41" s="36"/>
      <c r="CHS41" s="36"/>
      <c r="CHT41" s="36"/>
      <c r="CHW41" s="36"/>
      <c r="CHX41" s="36"/>
      <c r="CIA41" s="36"/>
      <c r="CIB41" s="36"/>
      <c r="CIE41" s="36"/>
      <c r="CIF41" s="36"/>
      <c r="CII41" s="36"/>
      <c r="CIJ41" s="36"/>
      <c r="CIM41" s="36"/>
      <c r="CIN41" s="36"/>
      <c r="CIQ41" s="36"/>
      <c r="CIR41" s="36"/>
      <c r="CIU41" s="36"/>
      <c r="CIV41" s="36"/>
      <c r="CIY41" s="36"/>
      <c r="CIZ41" s="36"/>
      <c r="CJC41" s="36"/>
      <c r="CJD41" s="36"/>
      <c r="CJG41" s="36"/>
      <c r="CJH41" s="36"/>
      <c r="CJK41" s="36"/>
      <c r="CJL41" s="36"/>
      <c r="CJO41" s="36"/>
      <c r="CJP41" s="36"/>
      <c r="CJS41" s="36"/>
      <c r="CJT41" s="36"/>
      <c r="CJW41" s="36"/>
      <c r="CJX41" s="36"/>
      <c r="CKA41" s="36"/>
      <c r="CKB41" s="36"/>
      <c r="CKE41" s="36"/>
      <c r="CKF41" s="36"/>
      <c r="CKI41" s="36"/>
      <c r="CKJ41" s="36"/>
      <c r="CKM41" s="36"/>
      <c r="CKN41" s="36"/>
      <c r="CKQ41" s="36"/>
      <c r="CKR41" s="36"/>
      <c r="CKU41" s="36"/>
      <c r="CKV41" s="36"/>
      <c r="CKY41" s="36"/>
      <c r="CKZ41" s="36"/>
      <c r="CLC41" s="36"/>
      <c r="CLD41" s="36"/>
      <c r="CLG41" s="36"/>
      <c r="CLH41" s="36"/>
      <c r="CLK41" s="36"/>
      <c r="CLL41" s="36"/>
      <c r="CLO41" s="36"/>
      <c r="CLP41" s="36"/>
      <c r="CLS41" s="36"/>
      <c r="CLT41" s="36"/>
      <c r="CLW41" s="36"/>
      <c r="CLX41" s="36"/>
      <c r="CMA41" s="36"/>
      <c r="CMB41" s="36"/>
      <c r="CME41" s="36"/>
      <c r="CMF41" s="36"/>
      <c r="CMI41" s="36"/>
      <c r="CMJ41" s="36"/>
      <c r="CMM41" s="36"/>
      <c r="CMN41" s="36"/>
      <c r="CMQ41" s="36"/>
      <c r="CMR41" s="36"/>
      <c r="CMU41" s="36"/>
      <c r="CMV41" s="36"/>
      <c r="CMY41" s="36"/>
      <c r="CMZ41" s="36"/>
      <c r="CNC41" s="36"/>
      <c r="CND41" s="36"/>
      <c r="CNG41" s="36"/>
      <c r="CNH41" s="36"/>
      <c r="CNK41" s="36"/>
      <c r="CNL41" s="36"/>
      <c r="CNO41" s="36"/>
      <c r="CNP41" s="36"/>
      <c r="CNS41" s="36"/>
      <c r="CNT41" s="36"/>
      <c r="CNW41" s="36"/>
      <c r="CNX41" s="36"/>
      <c r="COA41" s="36"/>
      <c r="COB41" s="36"/>
      <c r="COE41" s="36"/>
      <c r="COF41" s="36"/>
      <c r="COI41" s="36"/>
      <c r="COJ41" s="36"/>
      <c r="COM41" s="36"/>
      <c r="CON41" s="36"/>
      <c r="COQ41" s="36"/>
      <c r="COR41" s="36"/>
      <c r="COU41" s="36"/>
      <c r="COV41" s="36"/>
      <c r="COY41" s="36"/>
      <c r="COZ41" s="36"/>
      <c r="CPC41" s="36"/>
      <c r="CPD41" s="36"/>
      <c r="CPG41" s="36"/>
      <c r="CPH41" s="36"/>
      <c r="CPK41" s="36"/>
      <c r="CPL41" s="36"/>
      <c r="CPO41" s="36"/>
      <c r="CPP41" s="36"/>
      <c r="CPS41" s="36"/>
      <c r="CPT41" s="36"/>
      <c r="CPW41" s="36"/>
      <c r="CPX41" s="36"/>
      <c r="CQA41" s="36"/>
      <c r="CQB41" s="36"/>
      <c r="CQE41" s="36"/>
      <c r="CQF41" s="36"/>
      <c r="CQI41" s="36"/>
      <c r="CQJ41" s="36"/>
      <c r="CQM41" s="36"/>
      <c r="CQN41" s="36"/>
      <c r="CQQ41" s="36"/>
      <c r="CQR41" s="36"/>
      <c r="CQU41" s="36"/>
      <c r="CQV41" s="36"/>
      <c r="CQY41" s="36"/>
      <c r="CQZ41" s="36"/>
      <c r="CRC41" s="36"/>
      <c r="CRD41" s="36"/>
      <c r="CRG41" s="36"/>
      <c r="CRH41" s="36"/>
      <c r="CRK41" s="36"/>
      <c r="CRL41" s="36"/>
      <c r="CRO41" s="36"/>
      <c r="CRP41" s="36"/>
      <c r="CRS41" s="36"/>
      <c r="CRT41" s="36"/>
      <c r="CRW41" s="36"/>
      <c r="CRX41" s="36"/>
      <c r="CSA41" s="36"/>
      <c r="CSB41" s="36"/>
      <c r="CSE41" s="36"/>
      <c r="CSF41" s="36"/>
      <c r="CSI41" s="36"/>
      <c r="CSJ41" s="36"/>
      <c r="CSM41" s="36"/>
      <c r="CSN41" s="36"/>
      <c r="CSQ41" s="36"/>
      <c r="CSR41" s="36"/>
      <c r="CSU41" s="36"/>
      <c r="CSV41" s="36"/>
      <c r="CSY41" s="36"/>
      <c r="CSZ41" s="36"/>
      <c r="CTC41" s="36"/>
      <c r="CTD41" s="36"/>
      <c r="CTG41" s="36"/>
      <c r="CTH41" s="36"/>
      <c r="CTK41" s="36"/>
      <c r="CTL41" s="36"/>
      <c r="CTO41" s="36"/>
      <c r="CTP41" s="36"/>
      <c r="CTS41" s="36"/>
      <c r="CTT41" s="36"/>
      <c r="CTW41" s="36"/>
      <c r="CTX41" s="36"/>
      <c r="CUA41" s="36"/>
      <c r="CUB41" s="36"/>
      <c r="CUE41" s="36"/>
      <c r="CUF41" s="36"/>
      <c r="CUI41" s="36"/>
      <c r="CUJ41" s="36"/>
      <c r="CUM41" s="36"/>
      <c r="CUN41" s="36"/>
      <c r="CUQ41" s="36"/>
      <c r="CUR41" s="36"/>
      <c r="CUU41" s="36"/>
      <c r="CUV41" s="36"/>
      <c r="CUY41" s="36"/>
      <c r="CUZ41" s="36"/>
      <c r="CVC41" s="36"/>
      <c r="CVD41" s="36"/>
      <c r="CVG41" s="36"/>
      <c r="CVH41" s="36"/>
      <c r="CVK41" s="36"/>
      <c r="CVL41" s="36"/>
      <c r="CVO41" s="36"/>
      <c r="CVP41" s="36"/>
      <c r="CVS41" s="36"/>
      <c r="CVT41" s="36"/>
      <c r="CVW41" s="36"/>
      <c r="CVX41" s="36"/>
      <c r="CWA41" s="36"/>
      <c r="CWB41" s="36"/>
      <c r="CWE41" s="36"/>
      <c r="CWF41" s="36"/>
      <c r="CWI41" s="36"/>
      <c r="CWJ41" s="36"/>
      <c r="CWM41" s="36"/>
      <c r="CWN41" s="36"/>
      <c r="CWQ41" s="36"/>
      <c r="CWR41" s="36"/>
      <c r="CWU41" s="36"/>
      <c r="CWV41" s="36"/>
      <c r="CWY41" s="36"/>
      <c r="CWZ41" s="36"/>
      <c r="CXC41" s="36"/>
      <c r="CXD41" s="36"/>
      <c r="CXG41" s="36"/>
      <c r="CXH41" s="36"/>
      <c r="CXK41" s="36"/>
      <c r="CXL41" s="36"/>
      <c r="CXO41" s="36"/>
      <c r="CXP41" s="36"/>
      <c r="CXS41" s="36"/>
      <c r="CXT41" s="36"/>
      <c r="CXW41" s="36"/>
      <c r="CXX41" s="36"/>
      <c r="CYA41" s="36"/>
      <c r="CYB41" s="36"/>
      <c r="CYE41" s="36"/>
      <c r="CYF41" s="36"/>
      <c r="CYI41" s="36"/>
      <c r="CYJ41" s="36"/>
      <c r="CYM41" s="36"/>
      <c r="CYN41" s="36"/>
      <c r="CYQ41" s="36"/>
      <c r="CYR41" s="36"/>
      <c r="CYU41" s="36"/>
      <c r="CYV41" s="36"/>
      <c r="CYY41" s="36"/>
      <c r="CYZ41" s="36"/>
      <c r="CZC41" s="36"/>
      <c r="CZD41" s="36"/>
      <c r="CZG41" s="36"/>
      <c r="CZH41" s="36"/>
      <c r="CZK41" s="36"/>
      <c r="CZL41" s="36"/>
      <c r="CZO41" s="36"/>
      <c r="CZP41" s="36"/>
      <c r="CZS41" s="36"/>
      <c r="CZT41" s="36"/>
      <c r="CZW41" s="36"/>
      <c r="CZX41" s="36"/>
      <c r="DAA41" s="36"/>
      <c r="DAB41" s="36"/>
      <c r="DAE41" s="36"/>
      <c r="DAF41" s="36"/>
      <c r="DAI41" s="36"/>
      <c r="DAJ41" s="36"/>
      <c r="DAM41" s="36"/>
      <c r="DAN41" s="36"/>
      <c r="DAQ41" s="36"/>
      <c r="DAR41" s="36"/>
      <c r="DAU41" s="36"/>
      <c r="DAV41" s="36"/>
      <c r="DAY41" s="36"/>
      <c r="DAZ41" s="36"/>
      <c r="DBC41" s="36"/>
      <c r="DBD41" s="36"/>
      <c r="DBG41" s="36"/>
      <c r="DBH41" s="36"/>
      <c r="DBK41" s="36"/>
      <c r="DBL41" s="36"/>
      <c r="DBO41" s="36"/>
      <c r="DBP41" s="36"/>
      <c r="DBS41" s="36"/>
      <c r="DBT41" s="36"/>
      <c r="DBW41" s="36"/>
      <c r="DBX41" s="36"/>
      <c r="DCA41" s="36"/>
      <c r="DCB41" s="36"/>
      <c r="DCE41" s="36"/>
      <c r="DCF41" s="36"/>
      <c r="DCI41" s="36"/>
      <c r="DCJ41" s="36"/>
      <c r="DCM41" s="36"/>
      <c r="DCN41" s="36"/>
      <c r="DCQ41" s="36"/>
      <c r="DCR41" s="36"/>
      <c r="DCU41" s="36"/>
      <c r="DCV41" s="36"/>
      <c r="DCY41" s="36"/>
      <c r="DCZ41" s="36"/>
      <c r="DDC41" s="36"/>
      <c r="DDD41" s="36"/>
      <c r="DDG41" s="36"/>
      <c r="DDH41" s="36"/>
      <c r="DDK41" s="36"/>
      <c r="DDL41" s="36"/>
      <c r="DDO41" s="36"/>
      <c r="DDP41" s="36"/>
      <c r="DDS41" s="36"/>
      <c r="DDT41" s="36"/>
      <c r="DDW41" s="36"/>
      <c r="DDX41" s="36"/>
      <c r="DEA41" s="36"/>
      <c r="DEB41" s="36"/>
      <c r="DEE41" s="36"/>
      <c r="DEF41" s="36"/>
      <c r="DEI41" s="36"/>
      <c r="DEJ41" s="36"/>
      <c r="DEM41" s="36"/>
      <c r="DEN41" s="36"/>
      <c r="DEQ41" s="36"/>
      <c r="DER41" s="36"/>
      <c r="DEU41" s="36"/>
      <c r="DEV41" s="36"/>
      <c r="DEY41" s="36"/>
      <c r="DEZ41" s="36"/>
      <c r="DFC41" s="36"/>
      <c r="DFD41" s="36"/>
      <c r="DFG41" s="36"/>
      <c r="DFH41" s="36"/>
      <c r="DFK41" s="36"/>
      <c r="DFL41" s="36"/>
      <c r="DFO41" s="36"/>
      <c r="DFP41" s="36"/>
      <c r="DFS41" s="36"/>
      <c r="DFT41" s="36"/>
      <c r="DFW41" s="36"/>
      <c r="DFX41" s="36"/>
      <c r="DGA41" s="36"/>
      <c r="DGB41" s="36"/>
      <c r="DGE41" s="36"/>
      <c r="DGF41" s="36"/>
      <c r="DGI41" s="36"/>
      <c r="DGJ41" s="36"/>
      <c r="DGM41" s="36"/>
      <c r="DGN41" s="36"/>
      <c r="DGQ41" s="36"/>
      <c r="DGR41" s="36"/>
      <c r="DGU41" s="36"/>
      <c r="DGV41" s="36"/>
      <c r="DGY41" s="36"/>
      <c r="DGZ41" s="36"/>
      <c r="DHC41" s="36"/>
      <c r="DHD41" s="36"/>
      <c r="DHG41" s="36"/>
      <c r="DHH41" s="36"/>
      <c r="DHK41" s="36"/>
      <c r="DHL41" s="36"/>
      <c r="DHO41" s="36"/>
      <c r="DHP41" s="36"/>
      <c r="DHS41" s="36"/>
      <c r="DHT41" s="36"/>
      <c r="DHW41" s="36"/>
      <c r="DHX41" s="36"/>
      <c r="DIA41" s="36"/>
      <c r="DIB41" s="36"/>
      <c r="DIE41" s="36"/>
      <c r="DIF41" s="36"/>
      <c r="DII41" s="36"/>
      <c r="DIJ41" s="36"/>
      <c r="DIM41" s="36"/>
      <c r="DIN41" s="36"/>
      <c r="DIQ41" s="36"/>
      <c r="DIR41" s="36"/>
      <c r="DIU41" s="36"/>
      <c r="DIV41" s="36"/>
      <c r="DIY41" s="36"/>
      <c r="DIZ41" s="36"/>
      <c r="DJC41" s="36"/>
      <c r="DJD41" s="36"/>
      <c r="DJG41" s="36"/>
      <c r="DJH41" s="36"/>
      <c r="DJK41" s="36"/>
      <c r="DJL41" s="36"/>
      <c r="DJO41" s="36"/>
      <c r="DJP41" s="36"/>
      <c r="DJS41" s="36"/>
      <c r="DJT41" s="36"/>
      <c r="DJW41" s="36"/>
      <c r="DJX41" s="36"/>
      <c r="DKA41" s="36"/>
      <c r="DKB41" s="36"/>
      <c r="DKE41" s="36"/>
      <c r="DKF41" s="36"/>
      <c r="DKI41" s="36"/>
      <c r="DKJ41" s="36"/>
      <c r="DKM41" s="36"/>
      <c r="DKN41" s="36"/>
      <c r="DKQ41" s="36"/>
      <c r="DKR41" s="36"/>
      <c r="DKU41" s="36"/>
      <c r="DKV41" s="36"/>
      <c r="DKY41" s="36"/>
      <c r="DKZ41" s="36"/>
      <c r="DLC41" s="36"/>
      <c r="DLD41" s="36"/>
      <c r="DLG41" s="36"/>
      <c r="DLH41" s="36"/>
      <c r="DLK41" s="36"/>
      <c r="DLL41" s="36"/>
      <c r="DLO41" s="36"/>
      <c r="DLP41" s="36"/>
      <c r="DLS41" s="36"/>
      <c r="DLT41" s="36"/>
      <c r="DLW41" s="36"/>
      <c r="DLX41" s="36"/>
      <c r="DMA41" s="36"/>
      <c r="DMB41" s="36"/>
      <c r="DME41" s="36"/>
      <c r="DMF41" s="36"/>
      <c r="DMI41" s="36"/>
      <c r="DMJ41" s="36"/>
      <c r="DMM41" s="36"/>
      <c r="DMN41" s="36"/>
      <c r="DMQ41" s="36"/>
      <c r="DMR41" s="36"/>
      <c r="DMU41" s="36"/>
      <c r="DMV41" s="36"/>
      <c r="DMY41" s="36"/>
      <c r="DMZ41" s="36"/>
      <c r="DNC41" s="36"/>
      <c r="DND41" s="36"/>
      <c r="DNG41" s="36"/>
      <c r="DNH41" s="36"/>
      <c r="DNK41" s="36"/>
      <c r="DNL41" s="36"/>
      <c r="DNO41" s="36"/>
      <c r="DNP41" s="36"/>
      <c r="DNS41" s="36"/>
      <c r="DNT41" s="36"/>
      <c r="DNW41" s="36"/>
      <c r="DNX41" s="36"/>
      <c r="DOA41" s="36"/>
      <c r="DOB41" s="36"/>
      <c r="DOE41" s="36"/>
      <c r="DOF41" s="36"/>
      <c r="DOI41" s="36"/>
      <c r="DOJ41" s="36"/>
      <c r="DOM41" s="36"/>
      <c r="DON41" s="36"/>
      <c r="DOQ41" s="36"/>
      <c r="DOR41" s="36"/>
      <c r="DOU41" s="36"/>
      <c r="DOV41" s="36"/>
      <c r="DOY41" s="36"/>
      <c r="DOZ41" s="36"/>
      <c r="DPC41" s="36"/>
      <c r="DPD41" s="36"/>
      <c r="DPG41" s="36"/>
      <c r="DPH41" s="36"/>
      <c r="DPK41" s="36"/>
      <c r="DPL41" s="36"/>
      <c r="DPO41" s="36"/>
      <c r="DPP41" s="36"/>
      <c r="DPS41" s="36"/>
      <c r="DPT41" s="36"/>
      <c r="DPW41" s="36"/>
      <c r="DPX41" s="36"/>
      <c r="DQA41" s="36"/>
      <c r="DQB41" s="36"/>
      <c r="DQE41" s="36"/>
      <c r="DQF41" s="36"/>
      <c r="DQI41" s="36"/>
      <c r="DQJ41" s="36"/>
      <c r="DQM41" s="36"/>
      <c r="DQN41" s="36"/>
      <c r="DQQ41" s="36"/>
      <c r="DQR41" s="36"/>
      <c r="DQU41" s="36"/>
      <c r="DQV41" s="36"/>
      <c r="DQY41" s="36"/>
      <c r="DQZ41" s="36"/>
      <c r="DRC41" s="36"/>
      <c r="DRD41" s="36"/>
      <c r="DRG41" s="36"/>
      <c r="DRH41" s="36"/>
      <c r="DRK41" s="36"/>
      <c r="DRL41" s="36"/>
      <c r="DRO41" s="36"/>
      <c r="DRP41" s="36"/>
      <c r="DRS41" s="36"/>
      <c r="DRT41" s="36"/>
      <c r="DRW41" s="36"/>
      <c r="DRX41" s="36"/>
      <c r="DSA41" s="36"/>
      <c r="DSB41" s="36"/>
      <c r="DSE41" s="36"/>
      <c r="DSF41" s="36"/>
      <c r="DSI41" s="36"/>
      <c r="DSJ41" s="36"/>
      <c r="DSM41" s="36"/>
      <c r="DSN41" s="36"/>
      <c r="DSQ41" s="36"/>
      <c r="DSR41" s="36"/>
      <c r="DSU41" s="36"/>
      <c r="DSV41" s="36"/>
      <c r="DSY41" s="36"/>
      <c r="DSZ41" s="36"/>
      <c r="DTC41" s="36"/>
      <c r="DTD41" s="36"/>
      <c r="DTG41" s="36"/>
      <c r="DTH41" s="36"/>
      <c r="DTK41" s="36"/>
      <c r="DTL41" s="36"/>
      <c r="DTO41" s="36"/>
      <c r="DTP41" s="36"/>
      <c r="DTS41" s="36"/>
      <c r="DTT41" s="36"/>
      <c r="DTW41" s="36"/>
      <c r="DTX41" s="36"/>
      <c r="DUA41" s="36"/>
      <c r="DUB41" s="36"/>
      <c r="DUE41" s="36"/>
      <c r="DUF41" s="36"/>
      <c r="DUI41" s="36"/>
      <c r="DUJ41" s="36"/>
      <c r="DUM41" s="36"/>
      <c r="DUN41" s="36"/>
      <c r="DUQ41" s="36"/>
      <c r="DUR41" s="36"/>
      <c r="DUU41" s="36"/>
      <c r="DUV41" s="36"/>
      <c r="DUY41" s="36"/>
      <c r="DUZ41" s="36"/>
      <c r="DVC41" s="36"/>
      <c r="DVD41" s="36"/>
      <c r="DVG41" s="36"/>
      <c r="DVH41" s="36"/>
      <c r="DVK41" s="36"/>
      <c r="DVL41" s="36"/>
      <c r="DVO41" s="36"/>
      <c r="DVP41" s="36"/>
      <c r="DVS41" s="36"/>
      <c r="DVT41" s="36"/>
      <c r="DVW41" s="36"/>
      <c r="DVX41" s="36"/>
      <c r="DWA41" s="36"/>
      <c r="DWB41" s="36"/>
      <c r="DWE41" s="36"/>
      <c r="DWF41" s="36"/>
      <c r="DWI41" s="36"/>
      <c r="DWJ41" s="36"/>
      <c r="DWM41" s="36"/>
      <c r="DWN41" s="36"/>
      <c r="DWQ41" s="36"/>
      <c r="DWR41" s="36"/>
      <c r="DWU41" s="36"/>
      <c r="DWV41" s="36"/>
      <c r="DWY41" s="36"/>
      <c r="DWZ41" s="36"/>
      <c r="DXC41" s="36"/>
      <c r="DXD41" s="36"/>
      <c r="DXG41" s="36"/>
      <c r="DXH41" s="36"/>
      <c r="DXK41" s="36"/>
      <c r="DXL41" s="36"/>
      <c r="DXO41" s="36"/>
      <c r="DXP41" s="36"/>
      <c r="DXS41" s="36"/>
      <c r="DXT41" s="36"/>
      <c r="DXW41" s="36"/>
      <c r="DXX41" s="36"/>
      <c r="DYA41" s="36"/>
      <c r="DYB41" s="36"/>
      <c r="DYE41" s="36"/>
      <c r="DYF41" s="36"/>
      <c r="DYI41" s="36"/>
      <c r="DYJ41" s="36"/>
      <c r="DYM41" s="36"/>
      <c r="DYN41" s="36"/>
      <c r="DYQ41" s="36"/>
      <c r="DYR41" s="36"/>
      <c r="DYU41" s="36"/>
      <c r="DYV41" s="36"/>
      <c r="DYY41" s="36"/>
      <c r="DYZ41" s="36"/>
      <c r="DZC41" s="36"/>
      <c r="DZD41" s="36"/>
      <c r="DZG41" s="36"/>
      <c r="DZH41" s="36"/>
      <c r="DZK41" s="36"/>
      <c r="DZL41" s="36"/>
      <c r="DZO41" s="36"/>
      <c r="DZP41" s="36"/>
      <c r="DZS41" s="36"/>
      <c r="DZT41" s="36"/>
      <c r="DZW41" s="36"/>
      <c r="DZX41" s="36"/>
      <c r="EAA41" s="36"/>
      <c r="EAB41" s="36"/>
      <c r="EAE41" s="36"/>
      <c r="EAF41" s="36"/>
      <c r="EAI41" s="36"/>
      <c r="EAJ41" s="36"/>
      <c r="EAM41" s="36"/>
      <c r="EAN41" s="36"/>
      <c r="EAQ41" s="36"/>
      <c r="EAR41" s="36"/>
      <c r="EAU41" s="36"/>
      <c r="EAV41" s="36"/>
      <c r="EAY41" s="36"/>
      <c r="EAZ41" s="36"/>
      <c r="EBC41" s="36"/>
      <c r="EBD41" s="36"/>
      <c r="EBG41" s="36"/>
      <c r="EBH41" s="36"/>
      <c r="EBK41" s="36"/>
      <c r="EBL41" s="36"/>
      <c r="EBO41" s="36"/>
      <c r="EBP41" s="36"/>
      <c r="EBS41" s="36"/>
      <c r="EBT41" s="36"/>
      <c r="EBW41" s="36"/>
      <c r="EBX41" s="36"/>
      <c r="ECA41" s="36"/>
      <c r="ECB41" s="36"/>
      <c r="ECE41" s="36"/>
      <c r="ECF41" s="36"/>
      <c r="ECI41" s="36"/>
      <c r="ECJ41" s="36"/>
      <c r="ECM41" s="36"/>
      <c r="ECN41" s="36"/>
      <c r="ECQ41" s="36"/>
      <c r="ECR41" s="36"/>
      <c r="ECU41" s="36"/>
      <c r="ECV41" s="36"/>
      <c r="ECY41" s="36"/>
      <c r="ECZ41" s="36"/>
      <c r="EDC41" s="36"/>
      <c r="EDD41" s="36"/>
      <c r="EDG41" s="36"/>
      <c r="EDH41" s="36"/>
      <c r="EDK41" s="36"/>
      <c r="EDL41" s="36"/>
      <c r="EDO41" s="36"/>
      <c r="EDP41" s="36"/>
      <c r="EDS41" s="36"/>
      <c r="EDT41" s="36"/>
      <c r="EDW41" s="36"/>
      <c r="EDX41" s="36"/>
      <c r="EEA41" s="36"/>
      <c r="EEB41" s="36"/>
      <c r="EEE41" s="36"/>
      <c r="EEF41" s="36"/>
      <c r="EEI41" s="36"/>
      <c r="EEJ41" s="36"/>
      <c r="EEM41" s="36"/>
      <c r="EEN41" s="36"/>
      <c r="EEQ41" s="36"/>
      <c r="EER41" s="36"/>
      <c r="EEU41" s="36"/>
      <c r="EEV41" s="36"/>
      <c r="EEY41" s="36"/>
      <c r="EEZ41" s="36"/>
      <c r="EFC41" s="36"/>
      <c r="EFD41" s="36"/>
      <c r="EFG41" s="36"/>
      <c r="EFH41" s="36"/>
      <c r="EFK41" s="36"/>
      <c r="EFL41" s="36"/>
      <c r="EFO41" s="36"/>
      <c r="EFP41" s="36"/>
      <c r="EFS41" s="36"/>
      <c r="EFT41" s="36"/>
      <c r="EFW41" s="36"/>
      <c r="EFX41" s="36"/>
      <c r="EGA41" s="36"/>
      <c r="EGB41" s="36"/>
      <c r="EGE41" s="36"/>
      <c r="EGF41" s="36"/>
      <c r="EGI41" s="36"/>
      <c r="EGJ41" s="36"/>
      <c r="EGM41" s="36"/>
      <c r="EGN41" s="36"/>
      <c r="EGQ41" s="36"/>
      <c r="EGR41" s="36"/>
      <c r="EGU41" s="36"/>
      <c r="EGV41" s="36"/>
      <c r="EGY41" s="36"/>
      <c r="EGZ41" s="36"/>
      <c r="EHC41" s="36"/>
      <c r="EHD41" s="36"/>
      <c r="EHG41" s="36"/>
      <c r="EHH41" s="36"/>
      <c r="EHK41" s="36"/>
      <c r="EHL41" s="36"/>
      <c r="EHO41" s="36"/>
      <c r="EHP41" s="36"/>
      <c r="EHS41" s="36"/>
      <c r="EHT41" s="36"/>
      <c r="EHW41" s="36"/>
      <c r="EHX41" s="36"/>
      <c r="EIA41" s="36"/>
      <c r="EIB41" s="36"/>
      <c r="EIE41" s="36"/>
      <c r="EIF41" s="36"/>
      <c r="EII41" s="36"/>
      <c r="EIJ41" s="36"/>
      <c r="EIM41" s="36"/>
      <c r="EIN41" s="36"/>
      <c r="EIQ41" s="36"/>
      <c r="EIR41" s="36"/>
      <c r="EIU41" s="36"/>
      <c r="EIV41" s="36"/>
      <c r="EIY41" s="36"/>
      <c r="EIZ41" s="36"/>
      <c r="EJC41" s="36"/>
      <c r="EJD41" s="36"/>
      <c r="EJG41" s="36"/>
      <c r="EJH41" s="36"/>
      <c r="EJK41" s="36"/>
      <c r="EJL41" s="36"/>
      <c r="EJO41" s="36"/>
      <c r="EJP41" s="36"/>
      <c r="EJS41" s="36"/>
      <c r="EJT41" s="36"/>
      <c r="EJW41" s="36"/>
      <c r="EJX41" s="36"/>
      <c r="EKA41" s="36"/>
      <c r="EKB41" s="36"/>
      <c r="EKE41" s="36"/>
      <c r="EKF41" s="36"/>
      <c r="EKI41" s="36"/>
      <c r="EKJ41" s="36"/>
      <c r="EKM41" s="36"/>
      <c r="EKN41" s="36"/>
      <c r="EKQ41" s="36"/>
      <c r="EKR41" s="36"/>
      <c r="EKU41" s="36"/>
      <c r="EKV41" s="36"/>
      <c r="EKY41" s="36"/>
      <c r="EKZ41" s="36"/>
      <c r="ELC41" s="36"/>
      <c r="ELD41" s="36"/>
      <c r="ELG41" s="36"/>
      <c r="ELH41" s="36"/>
      <c r="ELK41" s="36"/>
      <c r="ELL41" s="36"/>
      <c r="ELO41" s="36"/>
      <c r="ELP41" s="36"/>
      <c r="ELS41" s="36"/>
      <c r="ELT41" s="36"/>
      <c r="ELW41" s="36"/>
      <c r="ELX41" s="36"/>
      <c r="EMA41" s="36"/>
      <c r="EMB41" s="36"/>
      <c r="EME41" s="36"/>
      <c r="EMF41" s="36"/>
      <c r="EMI41" s="36"/>
      <c r="EMJ41" s="36"/>
      <c r="EMM41" s="36"/>
      <c r="EMN41" s="36"/>
      <c r="EMQ41" s="36"/>
      <c r="EMR41" s="36"/>
      <c r="EMU41" s="36"/>
      <c r="EMV41" s="36"/>
      <c r="EMY41" s="36"/>
      <c r="EMZ41" s="36"/>
      <c r="ENC41" s="36"/>
      <c r="END41" s="36"/>
      <c r="ENG41" s="36"/>
      <c r="ENH41" s="36"/>
      <c r="ENK41" s="36"/>
      <c r="ENL41" s="36"/>
      <c r="ENO41" s="36"/>
      <c r="ENP41" s="36"/>
      <c r="ENS41" s="36"/>
      <c r="ENT41" s="36"/>
      <c r="ENW41" s="36"/>
      <c r="ENX41" s="36"/>
      <c r="EOA41" s="36"/>
      <c r="EOB41" s="36"/>
      <c r="EOE41" s="36"/>
      <c r="EOF41" s="36"/>
      <c r="EOI41" s="36"/>
      <c r="EOJ41" s="36"/>
      <c r="EOM41" s="36"/>
      <c r="EON41" s="36"/>
      <c r="EOQ41" s="36"/>
      <c r="EOR41" s="36"/>
      <c r="EOU41" s="36"/>
      <c r="EOV41" s="36"/>
      <c r="EOY41" s="36"/>
      <c r="EOZ41" s="36"/>
      <c r="EPC41" s="36"/>
      <c r="EPD41" s="36"/>
      <c r="EPG41" s="36"/>
      <c r="EPH41" s="36"/>
      <c r="EPK41" s="36"/>
      <c r="EPL41" s="36"/>
      <c r="EPO41" s="36"/>
      <c r="EPP41" s="36"/>
      <c r="EPS41" s="36"/>
      <c r="EPT41" s="36"/>
      <c r="EPW41" s="36"/>
      <c r="EPX41" s="36"/>
      <c r="EQA41" s="36"/>
      <c r="EQB41" s="36"/>
      <c r="EQE41" s="36"/>
      <c r="EQF41" s="36"/>
      <c r="EQI41" s="36"/>
      <c r="EQJ41" s="36"/>
      <c r="EQM41" s="36"/>
      <c r="EQN41" s="36"/>
      <c r="EQQ41" s="36"/>
      <c r="EQR41" s="36"/>
      <c r="EQU41" s="36"/>
      <c r="EQV41" s="36"/>
      <c r="EQY41" s="36"/>
      <c r="EQZ41" s="36"/>
      <c r="ERC41" s="36"/>
      <c r="ERD41" s="36"/>
      <c r="ERG41" s="36"/>
      <c r="ERH41" s="36"/>
      <c r="ERK41" s="36"/>
      <c r="ERL41" s="36"/>
      <c r="ERO41" s="36"/>
      <c r="ERP41" s="36"/>
      <c r="ERS41" s="36"/>
      <c r="ERT41" s="36"/>
      <c r="ERW41" s="36"/>
      <c r="ERX41" s="36"/>
      <c r="ESA41" s="36"/>
      <c r="ESB41" s="36"/>
      <c r="ESE41" s="36"/>
      <c r="ESF41" s="36"/>
      <c r="ESI41" s="36"/>
      <c r="ESJ41" s="36"/>
      <c r="ESM41" s="36"/>
      <c r="ESN41" s="36"/>
      <c r="ESQ41" s="36"/>
      <c r="ESR41" s="36"/>
      <c r="ESU41" s="36"/>
      <c r="ESV41" s="36"/>
      <c r="ESY41" s="36"/>
      <c r="ESZ41" s="36"/>
      <c r="ETC41" s="36"/>
      <c r="ETD41" s="36"/>
      <c r="ETG41" s="36"/>
      <c r="ETH41" s="36"/>
      <c r="ETK41" s="36"/>
      <c r="ETL41" s="36"/>
      <c r="ETO41" s="36"/>
      <c r="ETP41" s="36"/>
      <c r="ETS41" s="36"/>
      <c r="ETT41" s="36"/>
      <c r="ETW41" s="36"/>
      <c r="ETX41" s="36"/>
      <c r="EUA41" s="36"/>
      <c r="EUB41" s="36"/>
      <c r="EUE41" s="36"/>
      <c r="EUF41" s="36"/>
      <c r="EUI41" s="36"/>
      <c r="EUJ41" s="36"/>
      <c r="EUM41" s="36"/>
      <c r="EUN41" s="36"/>
      <c r="EUQ41" s="36"/>
      <c r="EUR41" s="36"/>
      <c r="EUU41" s="36"/>
      <c r="EUV41" s="36"/>
      <c r="EUY41" s="36"/>
      <c r="EUZ41" s="36"/>
      <c r="EVC41" s="36"/>
      <c r="EVD41" s="36"/>
      <c r="EVG41" s="36"/>
      <c r="EVH41" s="36"/>
      <c r="EVK41" s="36"/>
      <c r="EVL41" s="36"/>
      <c r="EVO41" s="36"/>
      <c r="EVP41" s="36"/>
      <c r="EVS41" s="36"/>
      <c r="EVT41" s="36"/>
      <c r="EVW41" s="36"/>
      <c r="EVX41" s="36"/>
      <c r="EWA41" s="36"/>
      <c r="EWB41" s="36"/>
      <c r="EWE41" s="36"/>
      <c r="EWF41" s="36"/>
      <c r="EWI41" s="36"/>
      <c r="EWJ41" s="36"/>
      <c r="EWM41" s="36"/>
      <c r="EWN41" s="36"/>
      <c r="EWQ41" s="36"/>
      <c r="EWR41" s="36"/>
      <c r="EWU41" s="36"/>
      <c r="EWV41" s="36"/>
      <c r="EWY41" s="36"/>
      <c r="EWZ41" s="36"/>
      <c r="EXC41" s="36"/>
      <c r="EXD41" s="36"/>
      <c r="EXG41" s="36"/>
      <c r="EXH41" s="36"/>
      <c r="EXK41" s="36"/>
      <c r="EXL41" s="36"/>
      <c r="EXO41" s="36"/>
      <c r="EXP41" s="36"/>
      <c r="EXS41" s="36"/>
      <c r="EXT41" s="36"/>
      <c r="EXW41" s="36"/>
      <c r="EXX41" s="36"/>
      <c r="EYA41" s="36"/>
      <c r="EYB41" s="36"/>
      <c r="EYE41" s="36"/>
      <c r="EYF41" s="36"/>
      <c r="EYI41" s="36"/>
      <c r="EYJ41" s="36"/>
      <c r="EYM41" s="36"/>
      <c r="EYN41" s="36"/>
      <c r="EYQ41" s="36"/>
      <c r="EYR41" s="36"/>
      <c r="EYU41" s="36"/>
      <c r="EYV41" s="36"/>
      <c r="EYY41" s="36"/>
      <c r="EYZ41" s="36"/>
      <c r="EZC41" s="36"/>
      <c r="EZD41" s="36"/>
      <c r="EZG41" s="36"/>
      <c r="EZH41" s="36"/>
      <c r="EZK41" s="36"/>
      <c r="EZL41" s="36"/>
      <c r="EZO41" s="36"/>
      <c r="EZP41" s="36"/>
      <c r="EZS41" s="36"/>
      <c r="EZT41" s="36"/>
      <c r="EZW41" s="36"/>
      <c r="EZX41" s="36"/>
      <c r="FAA41" s="36"/>
      <c r="FAB41" s="36"/>
      <c r="FAE41" s="36"/>
      <c r="FAF41" s="36"/>
      <c r="FAI41" s="36"/>
      <c r="FAJ41" s="36"/>
      <c r="FAM41" s="36"/>
      <c r="FAN41" s="36"/>
      <c r="FAQ41" s="36"/>
      <c r="FAR41" s="36"/>
      <c r="FAU41" s="36"/>
      <c r="FAV41" s="36"/>
      <c r="FAY41" s="36"/>
      <c r="FAZ41" s="36"/>
      <c r="FBC41" s="36"/>
      <c r="FBD41" s="36"/>
      <c r="FBG41" s="36"/>
      <c r="FBH41" s="36"/>
      <c r="FBK41" s="36"/>
      <c r="FBL41" s="36"/>
      <c r="FBO41" s="36"/>
      <c r="FBP41" s="36"/>
      <c r="FBS41" s="36"/>
      <c r="FBT41" s="36"/>
      <c r="FBW41" s="36"/>
      <c r="FBX41" s="36"/>
      <c r="FCA41" s="36"/>
      <c r="FCB41" s="36"/>
      <c r="FCE41" s="36"/>
      <c r="FCF41" s="36"/>
      <c r="FCI41" s="36"/>
      <c r="FCJ41" s="36"/>
      <c r="FCM41" s="36"/>
      <c r="FCN41" s="36"/>
      <c r="FCQ41" s="36"/>
      <c r="FCR41" s="36"/>
      <c r="FCU41" s="36"/>
      <c r="FCV41" s="36"/>
      <c r="FCY41" s="36"/>
      <c r="FCZ41" s="36"/>
      <c r="FDC41" s="36"/>
      <c r="FDD41" s="36"/>
      <c r="FDG41" s="36"/>
      <c r="FDH41" s="36"/>
      <c r="FDK41" s="36"/>
      <c r="FDL41" s="36"/>
      <c r="FDO41" s="36"/>
      <c r="FDP41" s="36"/>
      <c r="FDS41" s="36"/>
      <c r="FDT41" s="36"/>
      <c r="FDW41" s="36"/>
      <c r="FDX41" s="36"/>
      <c r="FEA41" s="36"/>
      <c r="FEB41" s="36"/>
      <c r="FEE41" s="36"/>
      <c r="FEF41" s="36"/>
      <c r="FEI41" s="36"/>
      <c r="FEJ41" s="36"/>
      <c r="FEM41" s="36"/>
      <c r="FEN41" s="36"/>
      <c r="FEQ41" s="36"/>
      <c r="FER41" s="36"/>
      <c r="FEU41" s="36"/>
      <c r="FEV41" s="36"/>
      <c r="FEY41" s="36"/>
      <c r="FEZ41" s="36"/>
      <c r="FFC41" s="36"/>
      <c r="FFD41" s="36"/>
      <c r="FFG41" s="36"/>
      <c r="FFH41" s="36"/>
      <c r="FFK41" s="36"/>
      <c r="FFL41" s="36"/>
      <c r="FFO41" s="36"/>
      <c r="FFP41" s="36"/>
      <c r="FFS41" s="36"/>
      <c r="FFT41" s="36"/>
      <c r="FFW41" s="36"/>
      <c r="FFX41" s="36"/>
      <c r="FGA41" s="36"/>
      <c r="FGB41" s="36"/>
      <c r="FGE41" s="36"/>
      <c r="FGF41" s="36"/>
      <c r="FGI41" s="36"/>
      <c r="FGJ41" s="36"/>
      <c r="FGM41" s="36"/>
      <c r="FGN41" s="36"/>
      <c r="FGQ41" s="36"/>
      <c r="FGR41" s="36"/>
      <c r="FGU41" s="36"/>
      <c r="FGV41" s="36"/>
      <c r="FGY41" s="36"/>
      <c r="FGZ41" s="36"/>
      <c r="FHC41" s="36"/>
      <c r="FHD41" s="36"/>
      <c r="FHG41" s="36"/>
      <c r="FHH41" s="36"/>
      <c r="FHK41" s="36"/>
      <c r="FHL41" s="36"/>
      <c r="FHO41" s="36"/>
      <c r="FHP41" s="36"/>
      <c r="FHS41" s="36"/>
      <c r="FHT41" s="36"/>
      <c r="FHW41" s="36"/>
      <c r="FHX41" s="36"/>
      <c r="FIA41" s="36"/>
      <c r="FIB41" s="36"/>
      <c r="FIE41" s="36"/>
      <c r="FIF41" s="36"/>
      <c r="FII41" s="36"/>
      <c r="FIJ41" s="36"/>
      <c r="FIM41" s="36"/>
      <c r="FIN41" s="36"/>
      <c r="FIQ41" s="36"/>
      <c r="FIR41" s="36"/>
      <c r="FIU41" s="36"/>
      <c r="FIV41" s="36"/>
      <c r="FIY41" s="36"/>
      <c r="FIZ41" s="36"/>
      <c r="FJC41" s="36"/>
      <c r="FJD41" s="36"/>
      <c r="FJG41" s="36"/>
      <c r="FJH41" s="36"/>
      <c r="FJK41" s="36"/>
      <c r="FJL41" s="36"/>
      <c r="FJO41" s="36"/>
      <c r="FJP41" s="36"/>
      <c r="FJS41" s="36"/>
      <c r="FJT41" s="36"/>
      <c r="FJW41" s="36"/>
      <c r="FJX41" s="36"/>
      <c r="FKA41" s="36"/>
      <c r="FKB41" s="36"/>
      <c r="FKE41" s="36"/>
      <c r="FKF41" s="36"/>
      <c r="FKI41" s="36"/>
      <c r="FKJ41" s="36"/>
      <c r="FKM41" s="36"/>
      <c r="FKN41" s="36"/>
      <c r="FKQ41" s="36"/>
      <c r="FKR41" s="36"/>
      <c r="FKU41" s="36"/>
      <c r="FKV41" s="36"/>
      <c r="FKY41" s="36"/>
      <c r="FKZ41" s="36"/>
      <c r="FLC41" s="36"/>
      <c r="FLD41" s="36"/>
      <c r="FLG41" s="36"/>
      <c r="FLH41" s="36"/>
      <c r="FLK41" s="36"/>
      <c r="FLL41" s="36"/>
      <c r="FLO41" s="36"/>
      <c r="FLP41" s="36"/>
      <c r="FLS41" s="36"/>
      <c r="FLT41" s="36"/>
      <c r="FLW41" s="36"/>
      <c r="FLX41" s="36"/>
      <c r="FMA41" s="36"/>
      <c r="FMB41" s="36"/>
      <c r="FME41" s="36"/>
      <c r="FMF41" s="36"/>
      <c r="FMI41" s="36"/>
      <c r="FMJ41" s="36"/>
      <c r="FMM41" s="36"/>
      <c r="FMN41" s="36"/>
      <c r="FMQ41" s="36"/>
      <c r="FMR41" s="36"/>
      <c r="FMU41" s="36"/>
      <c r="FMV41" s="36"/>
      <c r="FMY41" s="36"/>
      <c r="FMZ41" s="36"/>
      <c r="FNC41" s="36"/>
      <c r="FND41" s="36"/>
      <c r="FNG41" s="36"/>
      <c r="FNH41" s="36"/>
      <c r="FNK41" s="36"/>
      <c r="FNL41" s="36"/>
      <c r="FNO41" s="36"/>
      <c r="FNP41" s="36"/>
      <c r="FNS41" s="36"/>
      <c r="FNT41" s="36"/>
      <c r="FNW41" s="36"/>
      <c r="FNX41" s="36"/>
      <c r="FOA41" s="36"/>
      <c r="FOB41" s="36"/>
      <c r="FOE41" s="36"/>
      <c r="FOF41" s="36"/>
      <c r="FOI41" s="36"/>
      <c r="FOJ41" s="36"/>
      <c r="FOM41" s="36"/>
      <c r="FON41" s="36"/>
      <c r="FOQ41" s="36"/>
      <c r="FOR41" s="36"/>
      <c r="FOU41" s="36"/>
      <c r="FOV41" s="36"/>
      <c r="FOY41" s="36"/>
      <c r="FOZ41" s="36"/>
      <c r="FPC41" s="36"/>
      <c r="FPD41" s="36"/>
      <c r="FPG41" s="36"/>
      <c r="FPH41" s="36"/>
      <c r="FPK41" s="36"/>
      <c r="FPL41" s="36"/>
      <c r="FPO41" s="36"/>
      <c r="FPP41" s="36"/>
      <c r="FPS41" s="36"/>
      <c r="FPT41" s="36"/>
      <c r="FPW41" s="36"/>
      <c r="FPX41" s="36"/>
      <c r="FQA41" s="36"/>
      <c r="FQB41" s="36"/>
      <c r="FQE41" s="36"/>
      <c r="FQF41" s="36"/>
      <c r="FQI41" s="36"/>
      <c r="FQJ41" s="36"/>
      <c r="FQM41" s="36"/>
      <c r="FQN41" s="36"/>
      <c r="FQQ41" s="36"/>
      <c r="FQR41" s="36"/>
      <c r="FQU41" s="36"/>
      <c r="FQV41" s="36"/>
      <c r="FQY41" s="36"/>
      <c r="FQZ41" s="36"/>
      <c r="FRC41" s="36"/>
      <c r="FRD41" s="36"/>
      <c r="FRG41" s="36"/>
      <c r="FRH41" s="36"/>
      <c r="FRK41" s="36"/>
      <c r="FRL41" s="36"/>
      <c r="FRO41" s="36"/>
      <c r="FRP41" s="36"/>
      <c r="FRS41" s="36"/>
      <c r="FRT41" s="36"/>
      <c r="FRW41" s="36"/>
      <c r="FRX41" s="36"/>
      <c r="FSA41" s="36"/>
      <c r="FSB41" s="36"/>
      <c r="FSE41" s="36"/>
      <c r="FSF41" s="36"/>
      <c r="FSI41" s="36"/>
      <c r="FSJ41" s="36"/>
      <c r="FSM41" s="36"/>
      <c r="FSN41" s="36"/>
      <c r="FSQ41" s="36"/>
      <c r="FSR41" s="36"/>
      <c r="FSU41" s="36"/>
      <c r="FSV41" s="36"/>
      <c r="FSY41" s="36"/>
      <c r="FSZ41" s="36"/>
      <c r="FTC41" s="36"/>
      <c r="FTD41" s="36"/>
      <c r="FTG41" s="36"/>
      <c r="FTH41" s="36"/>
      <c r="FTK41" s="36"/>
      <c r="FTL41" s="36"/>
      <c r="FTO41" s="36"/>
      <c r="FTP41" s="36"/>
      <c r="FTS41" s="36"/>
      <c r="FTT41" s="36"/>
      <c r="FTW41" s="36"/>
      <c r="FTX41" s="36"/>
      <c r="FUA41" s="36"/>
      <c r="FUB41" s="36"/>
      <c r="FUE41" s="36"/>
      <c r="FUF41" s="36"/>
      <c r="FUI41" s="36"/>
      <c r="FUJ41" s="36"/>
      <c r="FUM41" s="36"/>
      <c r="FUN41" s="36"/>
      <c r="FUQ41" s="36"/>
      <c r="FUR41" s="36"/>
      <c r="FUU41" s="36"/>
      <c r="FUV41" s="36"/>
      <c r="FUY41" s="36"/>
      <c r="FUZ41" s="36"/>
      <c r="FVC41" s="36"/>
      <c r="FVD41" s="36"/>
      <c r="FVG41" s="36"/>
      <c r="FVH41" s="36"/>
      <c r="FVK41" s="36"/>
      <c r="FVL41" s="36"/>
      <c r="FVO41" s="36"/>
      <c r="FVP41" s="36"/>
      <c r="FVS41" s="36"/>
      <c r="FVT41" s="36"/>
      <c r="FVW41" s="36"/>
      <c r="FVX41" s="36"/>
      <c r="FWA41" s="36"/>
      <c r="FWB41" s="36"/>
      <c r="FWE41" s="36"/>
      <c r="FWF41" s="36"/>
      <c r="FWI41" s="36"/>
      <c r="FWJ41" s="36"/>
      <c r="FWM41" s="36"/>
      <c r="FWN41" s="36"/>
      <c r="FWQ41" s="36"/>
      <c r="FWR41" s="36"/>
      <c r="FWU41" s="36"/>
      <c r="FWV41" s="36"/>
      <c r="FWY41" s="36"/>
      <c r="FWZ41" s="36"/>
      <c r="FXC41" s="36"/>
      <c r="FXD41" s="36"/>
      <c r="FXG41" s="36"/>
      <c r="FXH41" s="36"/>
      <c r="FXK41" s="36"/>
      <c r="FXL41" s="36"/>
      <c r="FXO41" s="36"/>
      <c r="FXP41" s="36"/>
      <c r="FXS41" s="36"/>
      <c r="FXT41" s="36"/>
      <c r="FXW41" s="36"/>
      <c r="FXX41" s="36"/>
      <c r="FYA41" s="36"/>
      <c r="FYB41" s="36"/>
      <c r="FYE41" s="36"/>
      <c r="FYF41" s="36"/>
      <c r="FYI41" s="36"/>
      <c r="FYJ41" s="36"/>
      <c r="FYM41" s="36"/>
      <c r="FYN41" s="36"/>
      <c r="FYQ41" s="36"/>
      <c r="FYR41" s="36"/>
      <c r="FYU41" s="36"/>
      <c r="FYV41" s="36"/>
      <c r="FYY41" s="36"/>
      <c r="FYZ41" s="36"/>
      <c r="FZC41" s="36"/>
      <c r="FZD41" s="36"/>
      <c r="FZG41" s="36"/>
      <c r="FZH41" s="36"/>
      <c r="FZK41" s="36"/>
      <c r="FZL41" s="36"/>
      <c r="FZO41" s="36"/>
      <c r="FZP41" s="36"/>
      <c r="FZS41" s="36"/>
      <c r="FZT41" s="36"/>
      <c r="FZW41" s="36"/>
      <c r="FZX41" s="36"/>
      <c r="GAA41" s="36"/>
      <c r="GAB41" s="36"/>
      <c r="GAE41" s="36"/>
      <c r="GAF41" s="36"/>
      <c r="GAI41" s="36"/>
      <c r="GAJ41" s="36"/>
      <c r="GAM41" s="36"/>
      <c r="GAN41" s="36"/>
      <c r="GAQ41" s="36"/>
      <c r="GAR41" s="36"/>
      <c r="GAU41" s="36"/>
      <c r="GAV41" s="36"/>
      <c r="GAY41" s="36"/>
      <c r="GAZ41" s="36"/>
      <c r="GBC41" s="36"/>
      <c r="GBD41" s="36"/>
      <c r="GBG41" s="36"/>
      <c r="GBH41" s="36"/>
      <c r="GBK41" s="36"/>
      <c r="GBL41" s="36"/>
      <c r="GBO41" s="36"/>
      <c r="GBP41" s="36"/>
      <c r="GBS41" s="36"/>
      <c r="GBT41" s="36"/>
      <c r="GBW41" s="36"/>
      <c r="GBX41" s="36"/>
      <c r="GCA41" s="36"/>
      <c r="GCB41" s="36"/>
      <c r="GCE41" s="36"/>
      <c r="GCF41" s="36"/>
      <c r="GCI41" s="36"/>
      <c r="GCJ41" s="36"/>
      <c r="GCM41" s="36"/>
      <c r="GCN41" s="36"/>
      <c r="GCQ41" s="36"/>
      <c r="GCR41" s="36"/>
      <c r="GCU41" s="36"/>
      <c r="GCV41" s="36"/>
      <c r="GCY41" s="36"/>
      <c r="GCZ41" s="36"/>
      <c r="GDC41" s="36"/>
      <c r="GDD41" s="36"/>
      <c r="GDG41" s="36"/>
      <c r="GDH41" s="36"/>
      <c r="GDK41" s="36"/>
      <c r="GDL41" s="36"/>
      <c r="GDO41" s="36"/>
      <c r="GDP41" s="36"/>
      <c r="GDS41" s="36"/>
      <c r="GDT41" s="36"/>
      <c r="GDW41" s="36"/>
      <c r="GDX41" s="36"/>
      <c r="GEA41" s="36"/>
      <c r="GEB41" s="36"/>
      <c r="GEE41" s="36"/>
      <c r="GEF41" s="36"/>
      <c r="GEI41" s="36"/>
      <c r="GEJ41" s="36"/>
      <c r="GEM41" s="36"/>
      <c r="GEN41" s="36"/>
      <c r="GEQ41" s="36"/>
      <c r="GER41" s="36"/>
      <c r="GEU41" s="36"/>
      <c r="GEV41" s="36"/>
      <c r="GEY41" s="36"/>
      <c r="GEZ41" s="36"/>
      <c r="GFC41" s="36"/>
      <c r="GFD41" s="36"/>
      <c r="GFG41" s="36"/>
      <c r="GFH41" s="36"/>
      <c r="GFK41" s="36"/>
      <c r="GFL41" s="36"/>
      <c r="GFO41" s="36"/>
      <c r="GFP41" s="36"/>
      <c r="GFS41" s="36"/>
      <c r="GFT41" s="36"/>
      <c r="GFW41" s="36"/>
      <c r="GFX41" s="36"/>
      <c r="GGA41" s="36"/>
      <c r="GGB41" s="36"/>
      <c r="GGE41" s="36"/>
      <c r="GGF41" s="36"/>
      <c r="GGI41" s="36"/>
      <c r="GGJ41" s="36"/>
      <c r="GGM41" s="36"/>
      <c r="GGN41" s="36"/>
      <c r="GGQ41" s="36"/>
      <c r="GGR41" s="36"/>
      <c r="GGU41" s="36"/>
      <c r="GGV41" s="36"/>
      <c r="GGY41" s="36"/>
      <c r="GGZ41" s="36"/>
      <c r="GHC41" s="36"/>
      <c r="GHD41" s="36"/>
      <c r="GHG41" s="36"/>
      <c r="GHH41" s="36"/>
      <c r="GHK41" s="36"/>
      <c r="GHL41" s="36"/>
      <c r="GHO41" s="36"/>
      <c r="GHP41" s="36"/>
      <c r="GHS41" s="36"/>
      <c r="GHT41" s="36"/>
      <c r="GHW41" s="36"/>
      <c r="GHX41" s="36"/>
      <c r="GIA41" s="36"/>
      <c r="GIB41" s="36"/>
      <c r="GIE41" s="36"/>
      <c r="GIF41" s="36"/>
      <c r="GII41" s="36"/>
      <c r="GIJ41" s="36"/>
      <c r="GIM41" s="36"/>
      <c r="GIN41" s="36"/>
      <c r="GIQ41" s="36"/>
      <c r="GIR41" s="36"/>
      <c r="GIU41" s="36"/>
      <c r="GIV41" s="36"/>
      <c r="GIY41" s="36"/>
      <c r="GIZ41" s="36"/>
      <c r="GJC41" s="36"/>
      <c r="GJD41" s="36"/>
      <c r="GJG41" s="36"/>
      <c r="GJH41" s="36"/>
      <c r="GJK41" s="36"/>
      <c r="GJL41" s="36"/>
      <c r="GJO41" s="36"/>
      <c r="GJP41" s="36"/>
      <c r="GJS41" s="36"/>
      <c r="GJT41" s="36"/>
      <c r="GJW41" s="36"/>
      <c r="GJX41" s="36"/>
      <c r="GKA41" s="36"/>
      <c r="GKB41" s="36"/>
      <c r="GKE41" s="36"/>
      <c r="GKF41" s="36"/>
      <c r="GKI41" s="36"/>
      <c r="GKJ41" s="36"/>
      <c r="GKM41" s="36"/>
      <c r="GKN41" s="36"/>
      <c r="GKQ41" s="36"/>
      <c r="GKR41" s="36"/>
      <c r="GKU41" s="36"/>
      <c r="GKV41" s="36"/>
      <c r="GKY41" s="36"/>
      <c r="GKZ41" s="36"/>
      <c r="GLC41" s="36"/>
      <c r="GLD41" s="36"/>
      <c r="GLG41" s="36"/>
      <c r="GLH41" s="36"/>
      <c r="GLK41" s="36"/>
      <c r="GLL41" s="36"/>
      <c r="GLO41" s="36"/>
      <c r="GLP41" s="36"/>
      <c r="GLS41" s="36"/>
      <c r="GLT41" s="36"/>
      <c r="GLW41" s="36"/>
      <c r="GLX41" s="36"/>
      <c r="GMA41" s="36"/>
      <c r="GMB41" s="36"/>
      <c r="GME41" s="36"/>
      <c r="GMF41" s="36"/>
      <c r="GMI41" s="36"/>
      <c r="GMJ41" s="36"/>
      <c r="GMM41" s="36"/>
      <c r="GMN41" s="36"/>
      <c r="GMQ41" s="36"/>
      <c r="GMR41" s="36"/>
      <c r="GMU41" s="36"/>
      <c r="GMV41" s="36"/>
      <c r="GMY41" s="36"/>
      <c r="GMZ41" s="36"/>
      <c r="GNC41" s="36"/>
      <c r="GND41" s="36"/>
      <c r="GNG41" s="36"/>
      <c r="GNH41" s="36"/>
      <c r="GNK41" s="36"/>
      <c r="GNL41" s="36"/>
      <c r="GNO41" s="36"/>
      <c r="GNP41" s="36"/>
      <c r="GNS41" s="36"/>
      <c r="GNT41" s="36"/>
      <c r="GNW41" s="36"/>
      <c r="GNX41" s="36"/>
      <c r="GOA41" s="36"/>
      <c r="GOB41" s="36"/>
      <c r="GOE41" s="36"/>
      <c r="GOF41" s="36"/>
      <c r="GOI41" s="36"/>
      <c r="GOJ41" s="36"/>
      <c r="GOM41" s="36"/>
      <c r="GON41" s="36"/>
      <c r="GOQ41" s="36"/>
      <c r="GOR41" s="36"/>
      <c r="GOU41" s="36"/>
      <c r="GOV41" s="36"/>
      <c r="GOY41" s="36"/>
      <c r="GOZ41" s="36"/>
      <c r="GPC41" s="36"/>
      <c r="GPD41" s="36"/>
      <c r="GPG41" s="36"/>
      <c r="GPH41" s="36"/>
      <c r="GPK41" s="36"/>
      <c r="GPL41" s="36"/>
      <c r="GPO41" s="36"/>
      <c r="GPP41" s="36"/>
      <c r="GPS41" s="36"/>
      <c r="GPT41" s="36"/>
      <c r="GPW41" s="36"/>
      <c r="GPX41" s="36"/>
      <c r="GQA41" s="36"/>
      <c r="GQB41" s="36"/>
      <c r="GQE41" s="36"/>
      <c r="GQF41" s="36"/>
      <c r="GQI41" s="36"/>
      <c r="GQJ41" s="36"/>
      <c r="GQM41" s="36"/>
      <c r="GQN41" s="36"/>
      <c r="GQQ41" s="36"/>
      <c r="GQR41" s="36"/>
      <c r="GQU41" s="36"/>
      <c r="GQV41" s="36"/>
      <c r="GQY41" s="36"/>
      <c r="GQZ41" s="36"/>
      <c r="GRC41" s="36"/>
      <c r="GRD41" s="36"/>
      <c r="GRG41" s="36"/>
      <c r="GRH41" s="36"/>
      <c r="GRK41" s="36"/>
      <c r="GRL41" s="36"/>
      <c r="GRO41" s="36"/>
      <c r="GRP41" s="36"/>
      <c r="GRS41" s="36"/>
      <c r="GRT41" s="36"/>
      <c r="GRW41" s="36"/>
      <c r="GRX41" s="36"/>
      <c r="GSA41" s="36"/>
      <c r="GSB41" s="36"/>
      <c r="GSE41" s="36"/>
      <c r="GSF41" s="36"/>
      <c r="GSI41" s="36"/>
      <c r="GSJ41" s="36"/>
      <c r="GSM41" s="36"/>
      <c r="GSN41" s="36"/>
      <c r="GSQ41" s="36"/>
      <c r="GSR41" s="36"/>
      <c r="GSU41" s="36"/>
      <c r="GSV41" s="36"/>
      <c r="GSY41" s="36"/>
      <c r="GSZ41" s="36"/>
      <c r="GTC41" s="36"/>
      <c r="GTD41" s="36"/>
      <c r="GTG41" s="36"/>
      <c r="GTH41" s="36"/>
      <c r="GTK41" s="36"/>
      <c r="GTL41" s="36"/>
      <c r="GTO41" s="36"/>
      <c r="GTP41" s="36"/>
      <c r="GTS41" s="36"/>
      <c r="GTT41" s="36"/>
      <c r="GTW41" s="36"/>
      <c r="GTX41" s="36"/>
      <c r="GUA41" s="36"/>
      <c r="GUB41" s="36"/>
      <c r="GUE41" s="36"/>
      <c r="GUF41" s="36"/>
      <c r="GUI41" s="36"/>
      <c r="GUJ41" s="36"/>
      <c r="GUM41" s="36"/>
      <c r="GUN41" s="36"/>
      <c r="GUQ41" s="36"/>
      <c r="GUR41" s="36"/>
      <c r="GUU41" s="36"/>
      <c r="GUV41" s="36"/>
      <c r="GUY41" s="36"/>
      <c r="GUZ41" s="36"/>
      <c r="GVC41" s="36"/>
      <c r="GVD41" s="36"/>
      <c r="GVG41" s="36"/>
      <c r="GVH41" s="36"/>
      <c r="GVK41" s="36"/>
      <c r="GVL41" s="36"/>
      <c r="GVO41" s="36"/>
      <c r="GVP41" s="36"/>
      <c r="GVS41" s="36"/>
      <c r="GVT41" s="36"/>
      <c r="GVW41" s="36"/>
      <c r="GVX41" s="36"/>
      <c r="GWA41" s="36"/>
      <c r="GWB41" s="36"/>
      <c r="GWE41" s="36"/>
      <c r="GWF41" s="36"/>
      <c r="GWI41" s="36"/>
      <c r="GWJ41" s="36"/>
      <c r="GWM41" s="36"/>
      <c r="GWN41" s="36"/>
      <c r="GWQ41" s="36"/>
      <c r="GWR41" s="36"/>
      <c r="GWU41" s="36"/>
      <c r="GWV41" s="36"/>
      <c r="GWY41" s="36"/>
      <c r="GWZ41" s="36"/>
      <c r="GXC41" s="36"/>
      <c r="GXD41" s="36"/>
      <c r="GXG41" s="36"/>
      <c r="GXH41" s="36"/>
      <c r="GXK41" s="36"/>
      <c r="GXL41" s="36"/>
      <c r="GXO41" s="36"/>
      <c r="GXP41" s="36"/>
      <c r="GXS41" s="36"/>
      <c r="GXT41" s="36"/>
      <c r="GXW41" s="36"/>
      <c r="GXX41" s="36"/>
      <c r="GYA41" s="36"/>
      <c r="GYB41" s="36"/>
      <c r="GYE41" s="36"/>
      <c r="GYF41" s="36"/>
      <c r="GYI41" s="36"/>
      <c r="GYJ41" s="36"/>
      <c r="GYM41" s="36"/>
      <c r="GYN41" s="36"/>
      <c r="GYQ41" s="36"/>
      <c r="GYR41" s="36"/>
      <c r="GYU41" s="36"/>
      <c r="GYV41" s="36"/>
      <c r="GYY41" s="36"/>
      <c r="GYZ41" s="36"/>
      <c r="GZC41" s="36"/>
      <c r="GZD41" s="36"/>
      <c r="GZG41" s="36"/>
      <c r="GZH41" s="36"/>
      <c r="GZK41" s="36"/>
      <c r="GZL41" s="36"/>
      <c r="GZO41" s="36"/>
      <c r="GZP41" s="36"/>
      <c r="GZS41" s="36"/>
      <c r="GZT41" s="36"/>
      <c r="GZW41" s="36"/>
      <c r="GZX41" s="36"/>
      <c r="HAA41" s="36"/>
      <c r="HAB41" s="36"/>
      <c r="HAE41" s="36"/>
      <c r="HAF41" s="36"/>
      <c r="HAI41" s="36"/>
      <c r="HAJ41" s="36"/>
      <c r="HAM41" s="36"/>
      <c r="HAN41" s="36"/>
      <c r="HAQ41" s="36"/>
      <c r="HAR41" s="36"/>
      <c r="HAU41" s="36"/>
      <c r="HAV41" s="36"/>
      <c r="HAY41" s="36"/>
      <c r="HAZ41" s="36"/>
      <c r="HBC41" s="36"/>
      <c r="HBD41" s="36"/>
      <c r="HBG41" s="36"/>
      <c r="HBH41" s="36"/>
      <c r="HBK41" s="36"/>
      <c r="HBL41" s="36"/>
      <c r="HBO41" s="36"/>
      <c r="HBP41" s="36"/>
      <c r="HBS41" s="36"/>
      <c r="HBT41" s="36"/>
      <c r="HBW41" s="36"/>
      <c r="HBX41" s="36"/>
      <c r="HCA41" s="36"/>
      <c r="HCB41" s="36"/>
      <c r="HCE41" s="36"/>
      <c r="HCF41" s="36"/>
      <c r="HCI41" s="36"/>
      <c r="HCJ41" s="36"/>
      <c r="HCM41" s="36"/>
      <c r="HCN41" s="36"/>
      <c r="HCQ41" s="36"/>
      <c r="HCR41" s="36"/>
      <c r="HCU41" s="36"/>
      <c r="HCV41" s="36"/>
      <c r="HCY41" s="36"/>
      <c r="HCZ41" s="36"/>
      <c r="HDC41" s="36"/>
      <c r="HDD41" s="36"/>
      <c r="HDG41" s="36"/>
      <c r="HDH41" s="36"/>
      <c r="HDK41" s="36"/>
      <c r="HDL41" s="36"/>
      <c r="HDO41" s="36"/>
      <c r="HDP41" s="36"/>
      <c r="HDS41" s="36"/>
      <c r="HDT41" s="36"/>
      <c r="HDW41" s="36"/>
      <c r="HDX41" s="36"/>
      <c r="HEA41" s="36"/>
      <c r="HEB41" s="36"/>
      <c r="HEE41" s="36"/>
      <c r="HEF41" s="36"/>
      <c r="HEI41" s="36"/>
      <c r="HEJ41" s="36"/>
      <c r="HEM41" s="36"/>
      <c r="HEN41" s="36"/>
      <c r="HEQ41" s="36"/>
      <c r="HER41" s="36"/>
      <c r="HEU41" s="36"/>
      <c r="HEV41" s="36"/>
      <c r="HEY41" s="36"/>
      <c r="HEZ41" s="36"/>
      <c r="HFC41" s="36"/>
      <c r="HFD41" s="36"/>
      <c r="HFG41" s="36"/>
      <c r="HFH41" s="36"/>
      <c r="HFK41" s="36"/>
      <c r="HFL41" s="36"/>
      <c r="HFO41" s="36"/>
      <c r="HFP41" s="36"/>
      <c r="HFS41" s="36"/>
      <c r="HFT41" s="36"/>
      <c r="HFW41" s="36"/>
      <c r="HFX41" s="36"/>
      <c r="HGA41" s="36"/>
      <c r="HGB41" s="36"/>
      <c r="HGE41" s="36"/>
      <c r="HGF41" s="36"/>
      <c r="HGI41" s="36"/>
      <c r="HGJ41" s="36"/>
      <c r="HGM41" s="36"/>
      <c r="HGN41" s="36"/>
      <c r="HGQ41" s="36"/>
      <c r="HGR41" s="36"/>
      <c r="HGU41" s="36"/>
      <c r="HGV41" s="36"/>
      <c r="HGY41" s="36"/>
      <c r="HGZ41" s="36"/>
      <c r="HHC41" s="36"/>
      <c r="HHD41" s="36"/>
      <c r="HHG41" s="36"/>
      <c r="HHH41" s="36"/>
      <c r="HHK41" s="36"/>
      <c r="HHL41" s="36"/>
      <c r="HHO41" s="36"/>
      <c r="HHP41" s="36"/>
      <c r="HHS41" s="36"/>
      <c r="HHT41" s="36"/>
      <c r="HHW41" s="36"/>
      <c r="HHX41" s="36"/>
      <c r="HIA41" s="36"/>
      <c r="HIB41" s="36"/>
      <c r="HIE41" s="36"/>
      <c r="HIF41" s="36"/>
      <c r="HII41" s="36"/>
      <c r="HIJ41" s="36"/>
      <c r="HIM41" s="36"/>
      <c r="HIN41" s="36"/>
      <c r="HIQ41" s="36"/>
      <c r="HIR41" s="36"/>
      <c r="HIU41" s="36"/>
      <c r="HIV41" s="36"/>
      <c r="HIY41" s="36"/>
      <c r="HIZ41" s="36"/>
      <c r="HJC41" s="36"/>
      <c r="HJD41" s="36"/>
      <c r="HJG41" s="36"/>
      <c r="HJH41" s="36"/>
      <c r="HJK41" s="36"/>
      <c r="HJL41" s="36"/>
      <c r="HJO41" s="36"/>
      <c r="HJP41" s="36"/>
      <c r="HJS41" s="36"/>
      <c r="HJT41" s="36"/>
      <c r="HJW41" s="36"/>
      <c r="HJX41" s="36"/>
      <c r="HKA41" s="36"/>
      <c r="HKB41" s="36"/>
      <c r="HKE41" s="36"/>
      <c r="HKF41" s="36"/>
      <c r="HKI41" s="36"/>
      <c r="HKJ41" s="36"/>
      <c r="HKM41" s="36"/>
      <c r="HKN41" s="36"/>
      <c r="HKQ41" s="36"/>
      <c r="HKR41" s="36"/>
      <c r="HKU41" s="36"/>
      <c r="HKV41" s="36"/>
      <c r="HKY41" s="36"/>
      <c r="HKZ41" s="36"/>
      <c r="HLC41" s="36"/>
      <c r="HLD41" s="36"/>
      <c r="HLG41" s="36"/>
      <c r="HLH41" s="36"/>
      <c r="HLK41" s="36"/>
      <c r="HLL41" s="36"/>
      <c r="HLO41" s="36"/>
      <c r="HLP41" s="36"/>
      <c r="HLS41" s="36"/>
      <c r="HLT41" s="36"/>
      <c r="HLW41" s="36"/>
      <c r="HLX41" s="36"/>
      <c r="HMA41" s="36"/>
      <c r="HMB41" s="36"/>
      <c r="HME41" s="36"/>
      <c r="HMF41" s="36"/>
      <c r="HMI41" s="36"/>
      <c r="HMJ41" s="36"/>
      <c r="HMM41" s="36"/>
      <c r="HMN41" s="36"/>
      <c r="HMQ41" s="36"/>
      <c r="HMR41" s="36"/>
      <c r="HMU41" s="36"/>
      <c r="HMV41" s="36"/>
      <c r="HMY41" s="36"/>
      <c r="HMZ41" s="36"/>
      <c r="HNC41" s="36"/>
      <c r="HND41" s="36"/>
      <c r="HNG41" s="36"/>
      <c r="HNH41" s="36"/>
      <c r="HNK41" s="36"/>
      <c r="HNL41" s="36"/>
      <c r="HNO41" s="36"/>
      <c r="HNP41" s="36"/>
      <c r="HNS41" s="36"/>
      <c r="HNT41" s="36"/>
      <c r="HNW41" s="36"/>
      <c r="HNX41" s="36"/>
      <c r="HOA41" s="36"/>
      <c r="HOB41" s="36"/>
      <c r="HOE41" s="36"/>
      <c r="HOF41" s="36"/>
      <c r="HOI41" s="36"/>
      <c r="HOJ41" s="36"/>
      <c r="HOM41" s="36"/>
      <c r="HON41" s="36"/>
      <c r="HOQ41" s="36"/>
      <c r="HOR41" s="36"/>
      <c r="HOU41" s="36"/>
      <c r="HOV41" s="36"/>
      <c r="HOY41" s="36"/>
      <c r="HOZ41" s="36"/>
      <c r="HPC41" s="36"/>
      <c r="HPD41" s="36"/>
      <c r="HPG41" s="36"/>
      <c r="HPH41" s="36"/>
      <c r="HPK41" s="36"/>
      <c r="HPL41" s="36"/>
      <c r="HPO41" s="36"/>
      <c r="HPP41" s="36"/>
      <c r="HPS41" s="36"/>
      <c r="HPT41" s="36"/>
      <c r="HPW41" s="36"/>
      <c r="HPX41" s="36"/>
      <c r="HQA41" s="36"/>
      <c r="HQB41" s="36"/>
      <c r="HQE41" s="36"/>
      <c r="HQF41" s="36"/>
      <c r="HQI41" s="36"/>
      <c r="HQJ41" s="36"/>
      <c r="HQM41" s="36"/>
      <c r="HQN41" s="36"/>
      <c r="HQQ41" s="36"/>
      <c r="HQR41" s="36"/>
      <c r="HQU41" s="36"/>
      <c r="HQV41" s="36"/>
      <c r="HQY41" s="36"/>
      <c r="HQZ41" s="36"/>
      <c r="HRC41" s="36"/>
      <c r="HRD41" s="36"/>
      <c r="HRG41" s="36"/>
      <c r="HRH41" s="36"/>
      <c r="HRK41" s="36"/>
      <c r="HRL41" s="36"/>
      <c r="HRO41" s="36"/>
      <c r="HRP41" s="36"/>
      <c r="HRS41" s="36"/>
      <c r="HRT41" s="36"/>
      <c r="HRW41" s="36"/>
      <c r="HRX41" s="36"/>
      <c r="HSA41" s="36"/>
      <c r="HSB41" s="36"/>
      <c r="HSE41" s="36"/>
      <c r="HSF41" s="36"/>
      <c r="HSI41" s="36"/>
      <c r="HSJ41" s="36"/>
      <c r="HSM41" s="36"/>
      <c r="HSN41" s="36"/>
      <c r="HSQ41" s="36"/>
      <c r="HSR41" s="36"/>
      <c r="HSU41" s="36"/>
      <c r="HSV41" s="36"/>
      <c r="HSY41" s="36"/>
      <c r="HSZ41" s="36"/>
      <c r="HTC41" s="36"/>
      <c r="HTD41" s="36"/>
      <c r="HTG41" s="36"/>
      <c r="HTH41" s="36"/>
      <c r="HTK41" s="36"/>
      <c r="HTL41" s="36"/>
      <c r="HTO41" s="36"/>
      <c r="HTP41" s="36"/>
      <c r="HTS41" s="36"/>
      <c r="HTT41" s="36"/>
      <c r="HTW41" s="36"/>
      <c r="HTX41" s="36"/>
      <c r="HUA41" s="36"/>
      <c r="HUB41" s="36"/>
      <c r="HUE41" s="36"/>
      <c r="HUF41" s="36"/>
      <c r="HUI41" s="36"/>
      <c r="HUJ41" s="36"/>
      <c r="HUM41" s="36"/>
      <c r="HUN41" s="36"/>
      <c r="HUQ41" s="36"/>
      <c r="HUR41" s="36"/>
      <c r="HUU41" s="36"/>
      <c r="HUV41" s="36"/>
      <c r="HUY41" s="36"/>
      <c r="HUZ41" s="36"/>
      <c r="HVC41" s="36"/>
      <c r="HVD41" s="36"/>
      <c r="HVG41" s="36"/>
      <c r="HVH41" s="36"/>
      <c r="HVK41" s="36"/>
      <c r="HVL41" s="36"/>
      <c r="HVO41" s="36"/>
      <c r="HVP41" s="36"/>
      <c r="HVS41" s="36"/>
      <c r="HVT41" s="36"/>
      <c r="HVW41" s="36"/>
      <c r="HVX41" s="36"/>
      <c r="HWA41" s="36"/>
      <c r="HWB41" s="36"/>
      <c r="HWE41" s="36"/>
      <c r="HWF41" s="36"/>
      <c r="HWI41" s="36"/>
      <c r="HWJ41" s="36"/>
      <c r="HWM41" s="36"/>
      <c r="HWN41" s="36"/>
      <c r="HWQ41" s="36"/>
      <c r="HWR41" s="36"/>
      <c r="HWU41" s="36"/>
      <c r="HWV41" s="36"/>
      <c r="HWY41" s="36"/>
      <c r="HWZ41" s="36"/>
      <c r="HXC41" s="36"/>
      <c r="HXD41" s="36"/>
      <c r="HXG41" s="36"/>
      <c r="HXH41" s="36"/>
      <c r="HXK41" s="36"/>
      <c r="HXL41" s="36"/>
      <c r="HXO41" s="36"/>
      <c r="HXP41" s="36"/>
      <c r="HXS41" s="36"/>
      <c r="HXT41" s="36"/>
      <c r="HXW41" s="36"/>
      <c r="HXX41" s="36"/>
      <c r="HYA41" s="36"/>
      <c r="HYB41" s="36"/>
      <c r="HYE41" s="36"/>
      <c r="HYF41" s="36"/>
      <c r="HYI41" s="36"/>
      <c r="HYJ41" s="36"/>
      <c r="HYM41" s="36"/>
      <c r="HYN41" s="36"/>
      <c r="HYQ41" s="36"/>
      <c r="HYR41" s="36"/>
      <c r="HYU41" s="36"/>
      <c r="HYV41" s="36"/>
      <c r="HYY41" s="36"/>
      <c r="HYZ41" s="36"/>
      <c r="HZC41" s="36"/>
      <c r="HZD41" s="36"/>
      <c r="HZG41" s="36"/>
      <c r="HZH41" s="36"/>
      <c r="HZK41" s="36"/>
      <c r="HZL41" s="36"/>
      <c r="HZO41" s="36"/>
      <c r="HZP41" s="36"/>
      <c r="HZS41" s="36"/>
      <c r="HZT41" s="36"/>
      <c r="HZW41" s="36"/>
      <c r="HZX41" s="36"/>
      <c r="IAA41" s="36"/>
      <c r="IAB41" s="36"/>
      <c r="IAE41" s="36"/>
      <c r="IAF41" s="36"/>
      <c r="IAI41" s="36"/>
      <c r="IAJ41" s="36"/>
      <c r="IAM41" s="36"/>
      <c r="IAN41" s="36"/>
      <c r="IAQ41" s="36"/>
      <c r="IAR41" s="36"/>
      <c r="IAU41" s="36"/>
      <c r="IAV41" s="36"/>
      <c r="IAY41" s="36"/>
      <c r="IAZ41" s="36"/>
      <c r="IBC41" s="36"/>
      <c r="IBD41" s="36"/>
      <c r="IBG41" s="36"/>
      <c r="IBH41" s="36"/>
      <c r="IBK41" s="36"/>
      <c r="IBL41" s="36"/>
      <c r="IBO41" s="36"/>
      <c r="IBP41" s="36"/>
      <c r="IBS41" s="36"/>
      <c r="IBT41" s="36"/>
      <c r="IBW41" s="36"/>
      <c r="IBX41" s="36"/>
      <c r="ICA41" s="36"/>
      <c r="ICB41" s="36"/>
      <c r="ICE41" s="36"/>
      <c r="ICF41" s="36"/>
      <c r="ICI41" s="36"/>
      <c r="ICJ41" s="36"/>
      <c r="ICM41" s="36"/>
      <c r="ICN41" s="36"/>
      <c r="ICQ41" s="36"/>
      <c r="ICR41" s="36"/>
      <c r="ICU41" s="36"/>
      <c r="ICV41" s="36"/>
      <c r="ICY41" s="36"/>
      <c r="ICZ41" s="36"/>
      <c r="IDC41" s="36"/>
      <c r="IDD41" s="36"/>
      <c r="IDG41" s="36"/>
      <c r="IDH41" s="36"/>
      <c r="IDK41" s="36"/>
      <c r="IDL41" s="36"/>
      <c r="IDO41" s="36"/>
      <c r="IDP41" s="36"/>
      <c r="IDS41" s="36"/>
      <c r="IDT41" s="36"/>
      <c r="IDW41" s="36"/>
      <c r="IDX41" s="36"/>
      <c r="IEA41" s="36"/>
      <c r="IEB41" s="36"/>
      <c r="IEE41" s="36"/>
      <c r="IEF41" s="36"/>
      <c r="IEI41" s="36"/>
      <c r="IEJ41" s="36"/>
      <c r="IEM41" s="36"/>
      <c r="IEN41" s="36"/>
      <c r="IEQ41" s="36"/>
      <c r="IER41" s="36"/>
      <c r="IEU41" s="36"/>
      <c r="IEV41" s="36"/>
      <c r="IEY41" s="36"/>
      <c r="IEZ41" s="36"/>
      <c r="IFC41" s="36"/>
      <c r="IFD41" s="36"/>
      <c r="IFG41" s="36"/>
      <c r="IFH41" s="36"/>
      <c r="IFK41" s="36"/>
      <c r="IFL41" s="36"/>
      <c r="IFO41" s="36"/>
      <c r="IFP41" s="36"/>
      <c r="IFS41" s="36"/>
      <c r="IFT41" s="36"/>
      <c r="IFW41" s="36"/>
      <c r="IFX41" s="36"/>
      <c r="IGA41" s="36"/>
      <c r="IGB41" s="36"/>
      <c r="IGE41" s="36"/>
      <c r="IGF41" s="36"/>
      <c r="IGI41" s="36"/>
      <c r="IGJ41" s="36"/>
      <c r="IGM41" s="36"/>
      <c r="IGN41" s="36"/>
      <c r="IGQ41" s="36"/>
      <c r="IGR41" s="36"/>
      <c r="IGU41" s="36"/>
      <c r="IGV41" s="36"/>
      <c r="IGY41" s="36"/>
      <c r="IGZ41" s="36"/>
      <c r="IHC41" s="36"/>
      <c r="IHD41" s="36"/>
      <c r="IHG41" s="36"/>
      <c r="IHH41" s="36"/>
      <c r="IHK41" s="36"/>
      <c r="IHL41" s="36"/>
      <c r="IHO41" s="36"/>
      <c r="IHP41" s="36"/>
      <c r="IHS41" s="36"/>
      <c r="IHT41" s="36"/>
      <c r="IHW41" s="36"/>
      <c r="IHX41" s="36"/>
      <c r="IIA41" s="36"/>
      <c r="IIB41" s="36"/>
      <c r="IIE41" s="36"/>
      <c r="IIF41" s="36"/>
      <c r="III41" s="36"/>
      <c r="IIJ41" s="36"/>
      <c r="IIM41" s="36"/>
      <c r="IIN41" s="36"/>
      <c r="IIQ41" s="36"/>
      <c r="IIR41" s="36"/>
      <c r="IIU41" s="36"/>
      <c r="IIV41" s="36"/>
      <c r="IIY41" s="36"/>
      <c r="IIZ41" s="36"/>
      <c r="IJC41" s="36"/>
      <c r="IJD41" s="36"/>
      <c r="IJG41" s="36"/>
      <c r="IJH41" s="36"/>
      <c r="IJK41" s="36"/>
      <c r="IJL41" s="36"/>
      <c r="IJO41" s="36"/>
      <c r="IJP41" s="36"/>
      <c r="IJS41" s="36"/>
      <c r="IJT41" s="36"/>
      <c r="IJW41" s="36"/>
      <c r="IJX41" s="36"/>
      <c r="IKA41" s="36"/>
      <c r="IKB41" s="36"/>
      <c r="IKE41" s="36"/>
      <c r="IKF41" s="36"/>
      <c r="IKI41" s="36"/>
      <c r="IKJ41" s="36"/>
      <c r="IKM41" s="36"/>
      <c r="IKN41" s="36"/>
      <c r="IKQ41" s="36"/>
      <c r="IKR41" s="36"/>
      <c r="IKU41" s="36"/>
      <c r="IKV41" s="36"/>
      <c r="IKY41" s="36"/>
      <c r="IKZ41" s="36"/>
      <c r="ILC41" s="36"/>
      <c r="ILD41" s="36"/>
      <c r="ILG41" s="36"/>
      <c r="ILH41" s="36"/>
      <c r="ILK41" s="36"/>
      <c r="ILL41" s="36"/>
      <c r="ILO41" s="36"/>
      <c r="ILP41" s="36"/>
      <c r="ILS41" s="36"/>
      <c r="ILT41" s="36"/>
      <c r="ILW41" s="36"/>
      <c r="ILX41" s="36"/>
      <c r="IMA41" s="36"/>
      <c r="IMB41" s="36"/>
      <c r="IME41" s="36"/>
      <c r="IMF41" s="36"/>
      <c r="IMI41" s="36"/>
      <c r="IMJ41" s="36"/>
      <c r="IMM41" s="36"/>
      <c r="IMN41" s="36"/>
      <c r="IMQ41" s="36"/>
      <c r="IMR41" s="36"/>
      <c r="IMU41" s="36"/>
      <c r="IMV41" s="36"/>
      <c r="IMY41" s="36"/>
      <c r="IMZ41" s="36"/>
      <c r="INC41" s="36"/>
      <c r="IND41" s="36"/>
      <c r="ING41" s="36"/>
      <c r="INH41" s="36"/>
      <c r="INK41" s="36"/>
      <c r="INL41" s="36"/>
      <c r="INO41" s="36"/>
      <c r="INP41" s="36"/>
      <c r="INS41" s="36"/>
      <c r="INT41" s="36"/>
      <c r="INW41" s="36"/>
      <c r="INX41" s="36"/>
      <c r="IOA41" s="36"/>
      <c r="IOB41" s="36"/>
      <c r="IOE41" s="36"/>
      <c r="IOF41" s="36"/>
      <c r="IOI41" s="36"/>
      <c r="IOJ41" s="36"/>
      <c r="IOM41" s="36"/>
      <c r="ION41" s="36"/>
      <c r="IOQ41" s="36"/>
      <c r="IOR41" s="36"/>
      <c r="IOU41" s="36"/>
      <c r="IOV41" s="36"/>
      <c r="IOY41" s="36"/>
      <c r="IOZ41" s="36"/>
      <c r="IPC41" s="36"/>
      <c r="IPD41" s="36"/>
      <c r="IPG41" s="36"/>
      <c r="IPH41" s="36"/>
      <c r="IPK41" s="36"/>
      <c r="IPL41" s="36"/>
      <c r="IPO41" s="36"/>
      <c r="IPP41" s="36"/>
      <c r="IPS41" s="36"/>
      <c r="IPT41" s="36"/>
      <c r="IPW41" s="36"/>
      <c r="IPX41" s="36"/>
      <c r="IQA41" s="36"/>
      <c r="IQB41" s="36"/>
      <c r="IQE41" s="36"/>
      <c r="IQF41" s="36"/>
      <c r="IQI41" s="36"/>
      <c r="IQJ41" s="36"/>
      <c r="IQM41" s="36"/>
      <c r="IQN41" s="36"/>
      <c r="IQQ41" s="36"/>
      <c r="IQR41" s="36"/>
      <c r="IQU41" s="36"/>
      <c r="IQV41" s="36"/>
      <c r="IQY41" s="36"/>
      <c r="IQZ41" s="36"/>
      <c r="IRC41" s="36"/>
      <c r="IRD41" s="36"/>
      <c r="IRG41" s="36"/>
      <c r="IRH41" s="36"/>
      <c r="IRK41" s="36"/>
      <c r="IRL41" s="36"/>
      <c r="IRO41" s="36"/>
      <c r="IRP41" s="36"/>
      <c r="IRS41" s="36"/>
      <c r="IRT41" s="36"/>
      <c r="IRW41" s="36"/>
      <c r="IRX41" s="36"/>
      <c r="ISA41" s="36"/>
      <c r="ISB41" s="36"/>
      <c r="ISE41" s="36"/>
      <c r="ISF41" s="36"/>
      <c r="ISI41" s="36"/>
      <c r="ISJ41" s="36"/>
      <c r="ISM41" s="36"/>
      <c r="ISN41" s="36"/>
      <c r="ISQ41" s="36"/>
      <c r="ISR41" s="36"/>
      <c r="ISU41" s="36"/>
      <c r="ISV41" s="36"/>
      <c r="ISY41" s="36"/>
      <c r="ISZ41" s="36"/>
      <c r="ITC41" s="36"/>
      <c r="ITD41" s="36"/>
      <c r="ITG41" s="36"/>
      <c r="ITH41" s="36"/>
      <c r="ITK41" s="36"/>
      <c r="ITL41" s="36"/>
      <c r="ITO41" s="36"/>
      <c r="ITP41" s="36"/>
      <c r="ITS41" s="36"/>
      <c r="ITT41" s="36"/>
      <c r="ITW41" s="36"/>
      <c r="ITX41" s="36"/>
      <c r="IUA41" s="36"/>
      <c r="IUB41" s="36"/>
      <c r="IUE41" s="36"/>
      <c r="IUF41" s="36"/>
      <c r="IUI41" s="36"/>
      <c r="IUJ41" s="36"/>
      <c r="IUM41" s="36"/>
      <c r="IUN41" s="36"/>
      <c r="IUQ41" s="36"/>
      <c r="IUR41" s="36"/>
      <c r="IUU41" s="36"/>
      <c r="IUV41" s="36"/>
      <c r="IUY41" s="36"/>
      <c r="IUZ41" s="36"/>
      <c r="IVC41" s="36"/>
      <c r="IVD41" s="36"/>
      <c r="IVG41" s="36"/>
      <c r="IVH41" s="36"/>
      <c r="IVK41" s="36"/>
      <c r="IVL41" s="36"/>
      <c r="IVO41" s="36"/>
      <c r="IVP41" s="36"/>
      <c r="IVS41" s="36"/>
      <c r="IVT41" s="36"/>
      <c r="IVW41" s="36"/>
      <c r="IVX41" s="36"/>
      <c r="IWA41" s="36"/>
      <c r="IWB41" s="36"/>
      <c r="IWE41" s="36"/>
      <c r="IWF41" s="36"/>
      <c r="IWI41" s="36"/>
      <c r="IWJ41" s="36"/>
      <c r="IWM41" s="36"/>
      <c r="IWN41" s="36"/>
      <c r="IWQ41" s="36"/>
      <c r="IWR41" s="36"/>
      <c r="IWU41" s="36"/>
      <c r="IWV41" s="36"/>
      <c r="IWY41" s="36"/>
      <c r="IWZ41" s="36"/>
      <c r="IXC41" s="36"/>
      <c r="IXD41" s="36"/>
      <c r="IXG41" s="36"/>
      <c r="IXH41" s="36"/>
      <c r="IXK41" s="36"/>
      <c r="IXL41" s="36"/>
      <c r="IXO41" s="36"/>
      <c r="IXP41" s="36"/>
      <c r="IXS41" s="36"/>
      <c r="IXT41" s="36"/>
      <c r="IXW41" s="36"/>
      <c r="IXX41" s="36"/>
      <c r="IYA41" s="36"/>
      <c r="IYB41" s="36"/>
      <c r="IYE41" s="36"/>
      <c r="IYF41" s="36"/>
      <c r="IYI41" s="36"/>
      <c r="IYJ41" s="36"/>
      <c r="IYM41" s="36"/>
      <c r="IYN41" s="36"/>
      <c r="IYQ41" s="36"/>
      <c r="IYR41" s="36"/>
      <c r="IYU41" s="36"/>
      <c r="IYV41" s="36"/>
      <c r="IYY41" s="36"/>
      <c r="IYZ41" s="36"/>
      <c r="IZC41" s="36"/>
      <c r="IZD41" s="36"/>
      <c r="IZG41" s="36"/>
      <c r="IZH41" s="36"/>
      <c r="IZK41" s="36"/>
      <c r="IZL41" s="36"/>
      <c r="IZO41" s="36"/>
      <c r="IZP41" s="36"/>
      <c r="IZS41" s="36"/>
      <c r="IZT41" s="36"/>
      <c r="IZW41" s="36"/>
      <c r="IZX41" s="36"/>
      <c r="JAA41" s="36"/>
      <c r="JAB41" s="36"/>
      <c r="JAE41" s="36"/>
      <c r="JAF41" s="36"/>
      <c r="JAI41" s="36"/>
      <c r="JAJ41" s="36"/>
      <c r="JAM41" s="36"/>
      <c r="JAN41" s="36"/>
      <c r="JAQ41" s="36"/>
      <c r="JAR41" s="36"/>
      <c r="JAU41" s="36"/>
      <c r="JAV41" s="36"/>
      <c r="JAY41" s="36"/>
      <c r="JAZ41" s="36"/>
      <c r="JBC41" s="36"/>
      <c r="JBD41" s="36"/>
      <c r="JBG41" s="36"/>
      <c r="JBH41" s="36"/>
      <c r="JBK41" s="36"/>
      <c r="JBL41" s="36"/>
      <c r="JBO41" s="36"/>
      <c r="JBP41" s="36"/>
      <c r="JBS41" s="36"/>
      <c r="JBT41" s="36"/>
      <c r="JBW41" s="36"/>
      <c r="JBX41" s="36"/>
      <c r="JCA41" s="36"/>
      <c r="JCB41" s="36"/>
      <c r="JCE41" s="36"/>
      <c r="JCF41" s="36"/>
      <c r="JCI41" s="36"/>
      <c r="JCJ41" s="36"/>
      <c r="JCM41" s="36"/>
      <c r="JCN41" s="36"/>
      <c r="JCQ41" s="36"/>
      <c r="JCR41" s="36"/>
      <c r="JCU41" s="36"/>
      <c r="JCV41" s="36"/>
      <c r="JCY41" s="36"/>
      <c r="JCZ41" s="36"/>
      <c r="JDC41" s="36"/>
      <c r="JDD41" s="36"/>
      <c r="JDG41" s="36"/>
      <c r="JDH41" s="36"/>
      <c r="JDK41" s="36"/>
      <c r="JDL41" s="36"/>
      <c r="JDO41" s="36"/>
      <c r="JDP41" s="36"/>
      <c r="JDS41" s="36"/>
      <c r="JDT41" s="36"/>
      <c r="JDW41" s="36"/>
      <c r="JDX41" s="36"/>
      <c r="JEA41" s="36"/>
      <c r="JEB41" s="36"/>
      <c r="JEE41" s="36"/>
      <c r="JEF41" s="36"/>
      <c r="JEI41" s="36"/>
      <c r="JEJ41" s="36"/>
      <c r="JEM41" s="36"/>
      <c r="JEN41" s="36"/>
      <c r="JEQ41" s="36"/>
      <c r="JER41" s="36"/>
      <c r="JEU41" s="36"/>
      <c r="JEV41" s="36"/>
      <c r="JEY41" s="36"/>
      <c r="JEZ41" s="36"/>
      <c r="JFC41" s="36"/>
      <c r="JFD41" s="36"/>
      <c r="JFG41" s="36"/>
      <c r="JFH41" s="36"/>
      <c r="JFK41" s="36"/>
      <c r="JFL41" s="36"/>
      <c r="JFO41" s="36"/>
      <c r="JFP41" s="36"/>
      <c r="JFS41" s="36"/>
      <c r="JFT41" s="36"/>
      <c r="JFW41" s="36"/>
      <c r="JFX41" s="36"/>
      <c r="JGA41" s="36"/>
      <c r="JGB41" s="36"/>
      <c r="JGE41" s="36"/>
      <c r="JGF41" s="36"/>
      <c r="JGI41" s="36"/>
      <c r="JGJ41" s="36"/>
      <c r="JGM41" s="36"/>
      <c r="JGN41" s="36"/>
      <c r="JGQ41" s="36"/>
      <c r="JGR41" s="36"/>
      <c r="JGU41" s="36"/>
      <c r="JGV41" s="36"/>
      <c r="JGY41" s="36"/>
      <c r="JGZ41" s="36"/>
      <c r="JHC41" s="36"/>
      <c r="JHD41" s="36"/>
      <c r="JHG41" s="36"/>
      <c r="JHH41" s="36"/>
      <c r="JHK41" s="36"/>
      <c r="JHL41" s="36"/>
      <c r="JHO41" s="36"/>
      <c r="JHP41" s="36"/>
      <c r="JHS41" s="36"/>
      <c r="JHT41" s="36"/>
      <c r="JHW41" s="36"/>
      <c r="JHX41" s="36"/>
      <c r="JIA41" s="36"/>
      <c r="JIB41" s="36"/>
      <c r="JIE41" s="36"/>
      <c r="JIF41" s="36"/>
      <c r="JII41" s="36"/>
      <c r="JIJ41" s="36"/>
      <c r="JIM41" s="36"/>
      <c r="JIN41" s="36"/>
      <c r="JIQ41" s="36"/>
      <c r="JIR41" s="36"/>
      <c r="JIU41" s="36"/>
      <c r="JIV41" s="36"/>
      <c r="JIY41" s="36"/>
      <c r="JIZ41" s="36"/>
      <c r="JJC41" s="36"/>
      <c r="JJD41" s="36"/>
      <c r="JJG41" s="36"/>
      <c r="JJH41" s="36"/>
      <c r="JJK41" s="36"/>
      <c r="JJL41" s="36"/>
      <c r="JJO41" s="36"/>
      <c r="JJP41" s="36"/>
      <c r="JJS41" s="36"/>
      <c r="JJT41" s="36"/>
      <c r="JJW41" s="36"/>
      <c r="JJX41" s="36"/>
      <c r="JKA41" s="36"/>
      <c r="JKB41" s="36"/>
      <c r="JKE41" s="36"/>
      <c r="JKF41" s="36"/>
      <c r="JKI41" s="36"/>
      <c r="JKJ41" s="36"/>
      <c r="JKM41" s="36"/>
      <c r="JKN41" s="36"/>
      <c r="JKQ41" s="36"/>
      <c r="JKR41" s="36"/>
      <c r="JKU41" s="36"/>
      <c r="JKV41" s="36"/>
      <c r="JKY41" s="36"/>
      <c r="JKZ41" s="36"/>
      <c r="JLC41" s="36"/>
      <c r="JLD41" s="36"/>
      <c r="JLG41" s="36"/>
      <c r="JLH41" s="36"/>
      <c r="JLK41" s="36"/>
      <c r="JLL41" s="36"/>
      <c r="JLO41" s="36"/>
      <c r="JLP41" s="36"/>
      <c r="JLS41" s="36"/>
      <c r="JLT41" s="36"/>
      <c r="JLW41" s="36"/>
      <c r="JLX41" s="36"/>
      <c r="JMA41" s="36"/>
      <c r="JMB41" s="36"/>
      <c r="JME41" s="36"/>
      <c r="JMF41" s="36"/>
      <c r="JMI41" s="36"/>
      <c r="JMJ41" s="36"/>
      <c r="JMM41" s="36"/>
      <c r="JMN41" s="36"/>
      <c r="JMQ41" s="36"/>
      <c r="JMR41" s="36"/>
      <c r="JMU41" s="36"/>
      <c r="JMV41" s="36"/>
      <c r="JMY41" s="36"/>
      <c r="JMZ41" s="36"/>
      <c r="JNC41" s="36"/>
      <c r="JND41" s="36"/>
      <c r="JNG41" s="36"/>
      <c r="JNH41" s="36"/>
      <c r="JNK41" s="36"/>
      <c r="JNL41" s="36"/>
      <c r="JNO41" s="36"/>
      <c r="JNP41" s="36"/>
      <c r="JNS41" s="36"/>
      <c r="JNT41" s="36"/>
      <c r="JNW41" s="36"/>
      <c r="JNX41" s="36"/>
      <c r="JOA41" s="36"/>
      <c r="JOB41" s="36"/>
      <c r="JOE41" s="36"/>
      <c r="JOF41" s="36"/>
      <c r="JOI41" s="36"/>
      <c r="JOJ41" s="36"/>
      <c r="JOM41" s="36"/>
      <c r="JON41" s="36"/>
      <c r="JOQ41" s="36"/>
      <c r="JOR41" s="36"/>
      <c r="JOU41" s="36"/>
      <c r="JOV41" s="36"/>
      <c r="JOY41" s="36"/>
      <c r="JOZ41" s="36"/>
      <c r="JPC41" s="36"/>
      <c r="JPD41" s="36"/>
      <c r="JPG41" s="36"/>
      <c r="JPH41" s="36"/>
      <c r="JPK41" s="36"/>
      <c r="JPL41" s="36"/>
      <c r="JPO41" s="36"/>
      <c r="JPP41" s="36"/>
      <c r="JPS41" s="36"/>
      <c r="JPT41" s="36"/>
      <c r="JPW41" s="36"/>
      <c r="JPX41" s="36"/>
      <c r="JQA41" s="36"/>
      <c r="JQB41" s="36"/>
      <c r="JQE41" s="36"/>
      <c r="JQF41" s="36"/>
      <c r="JQI41" s="36"/>
      <c r="JQJ41" s="36"/>
      <c r="JQM41" s="36"/>
      <c r="JQN41" s="36"/>
      <c r="JQQ41" s="36"/>
      <c r="JQR41" s="36"/>
      <c r="JQU41" s="36"/>
      <c r="JQV41" s="36"/>
      <c r="JQY41" s="36"/>
      <c r="JQZ41" s="36"/>
      <c r="JRC41" s="36"/>
      <c r="JRD41" s="36"/>
      <c r="JRG41" s="36"/>
      <c r="JRH41" s="36"/>
      <c r="JRK41" s="36"/>
      <c r="JRL41" s="36"/>
      <c r="JRO41" s="36"/>
      <c r="JRP41" s="36"/>
      <c r="JRS41" s="36"/>
      <c r="JRT41" s="36"/>
      <c r="JRW41" s="36"/>
      <c r="JRX41" s="36"/>
      <c r="JSA41" s="36"/>
      <c r="JSB41" s="36"/>
      <c r="JSE41" s="36"/>
      <c r="JSF41" s="36"/>
      <c r="JSI41" s="36"/>
      <c r="JSJ41" s="36"/>
      <c r="JSM41" s="36"/>
      <c r="JSN41" s="36"/>
      <c r="JSQ41" s="36"/>
      <c r="JSR41" s="36"/>
      <c r="JSU41" s="36"/>
      <c r="JSV41" s="36"/>
      <c r="JSY41" s="36"/>
      <c r="JSZ41" s="36"/>
      <c r="JTC41" s="36"/>
      <c r="JTD41" s="36"/>
      <c r="JTG41" s="36"/>
      <c r="JTH41" s="36"/>
      <c r="JTK41" s="36"/>
      <c r="JTL41" s="36"/>
      <c r="JTO41" s="36"/>
      <c r="JTP41" s="36"/>
      <c r="JTS41" s="36"/>
      <c r="JTT41" s="36"/>
      <c r="JTW41" s="36"/>
      <c r="JTX41" s="36"/>
      <c r="JUA41" s="36"/>
      <c r="JUB41" s="36"/>
      <c r="JUE41" s="36"/>
      <c r="JUF41" s="36"/>
      <c r="JUI41" s="36"/>
      <c r="JUJ41" s="36"/>
      <c r="JUM41" s="36"/>
      <c r="JUN41" s="36"/>
      <c r="JUQ41" s="36"/>
      <c r="JUR41" s="36"/>
      <c r="JUU41" s="36"/>
      <c r="JUV41" s="36"/>
      <c r="JUY41" s="36"/>
      <c r="JUZ41" s="36"/>
      <c r="JVC41" s="36"/>
      <c r="JVD41" s="36"/>
      <c r="JVG41" s="36"/>
      <c r="JVH41" s="36"/>
      <c r="JVK41" s="36"/>
      <c r="JVL41" s="36"/>
      <c r="JVO41" s="36"/>
      <c r="JVP41" s="36"/>
      <c r="JVS41" s="36"/>
      <c r="JVT41" s="36"/>
      <c r="JVW41" s="36"/>
      <c r="JVX41" s="36"/>
      <c r="JWA41" s="36"/>
      <c r="JWB41" s="36"/>
      <c r="JWE41" s="36"/>
      <c r="JWF41" s="36"/>
      <c r="JWI41" s="36"/>
      <c r="JWJ41" s="36"/>
      <c r="JWM41" s="36"/>
      <c r="JWN41" s="36"/>
      <c r="JWQ41" s="36"/>
      <c r="JWR41" s="36"/>
      <c r="JWU41" s="36"/>
      <c r="JWV41" s="36"/>
      <c r="JWY41" s="36"/>
      <c r="JWZ41" s="36"/>
      <c r="JXC41" s="36"/>
      <c r="JXD41" s="36"/>
      <c r="JXG41" s="36"/>
      <c r="JXH41" s="36"/>
      <c r="JXK41" s="36"/>
      <c r="JXL41" s="36"/>
      <c r="JXO41" s="36"/>
      <c r="JXP41" s="36"/>
      <c r="JXS41" s="36"/>
      <c r="JXT41" s="36"/>
      <c r="JXW41" s="36"/>
      <c r="JXX41" s="36"/>
      <c r="JYA41" s="36"/>
      <c r="JYB41" s="36"/>
      <c r="JYE41" s="36"/>
      <c r="JYF41" s="36"/>
      <c r="JYI41" s="36"/>
      <c r="JYJ41" s="36"/>
      <c r="JYM41" s="36"/>
      <c r="JYN41" s="36"/>
      <c r="JYQ41" s="36"/>
      <c r="JYR41" s="36"/>
      <c r="JYU41" s="36"/>
      <c r="JYV41" s="36"/>
      <c r="JYY41" s="36"/>
      <c r="JYZ41" s="36"/>
      <c r="JZC41" s="36"/>
      <c r="JZD41" s="36"/>
      <c r="JZG41" s="36"/>
      <c r="JZH41" s="36"/>
      <c r="JZK41" s="36"/>
      <c r="JZL41" s="36"/>
      <c r="JZO41" s="36"/>
      <c r="JZP41" s="36"/>
      <c r="JZS41" s="36"/>
      <c r="JZT41" s="36"/>
      <c r="JZW41" s="36"/>
      <c r="JZX41" s="36"/>
      <c r="KAA41" s="36"/>
      <c r="KAB41" s="36"/>
      <c r="KAE41" s="36"/>
      <c r="KAF41" s="36"/>
      <c r="KAI41" s="36"/>
      <c r="KAJ41" s="36"/>
      <c r="KAM41" s="36"/>
      <c r="KAN41" s="36"/>
      <c r="KAQ41" s="36"/>
      <c r="KAR41" s="36"/>
      <c r="KAU41" s="36"/>
      <c r="KAV41" s="36"/>
      <c r="KAY41" s="36"/>
      <c r="KAZ41" s="36"/>
      <c r="KBC41" s="36"/>
      <c r="KBD41" s="36"/>
      <c r="KBG41" s="36"/>
      <c r="KBH41" s="36"/>
      <c r="KBK41" s="36"/>
      <c r="KBL41" s="36"/>
      <c r="KBO41" s="36"/>
      <c r="KBP41" s="36"/>
      <c r="KBS41" s="36"/>
      <c r="KBT41" s="36"/>
      <c r="KBW41" s="36"/>
      <c r="KBX41" s="36"/>
      <c r="KCA41" s="36"/>
      <c r="KCB41" s="36"/>
      <c r="KCE41" s="36"/>
      <c r="KCF41" s="36"/>
      <c r="KCI41" s="36"/>
      <c r="KCJ41" s="36"/>
      <c r="KCM41" s="36"/>
      <c r="KCN41" s="36"/>
      <c r="KCQ41" s="36"/>
      <c r="KCR41" s="36"/>
      <c r="KCU41" s="36"/>
      <c r="KCV41" s="36"/>
      <c r="KCY41" s="36"/>
      <c r="KCZ41" s="36"/>
      <c r="KDC41" s="36"/>
      <c r="KDD41" s="36"/>
      <c r="KDG41" s="36"/>
      <c r="KDH41" s="36"/>
      <c r="KDK41" s="36"/>
      <c r="KDL41" s="36"/>
      <c r="KDO41" s="36"/>
      <c r="KDP41" s="36"/>
      <c r="KDS41" s="36"/>
      <c r="KDT41" s="36"/>
      <c r="KDW41" s="36"/>
      <c r="KDX41" s="36"/>
      <c r="KEA41" s="36"/>
      <c r="KEB41" s="36"/>
      <c r="KEE41" s="36"/>
      <c r="KEF41" s="36"/>
      <c r="KEI41" s="36"/>
      <c r="KEJ41" s="36"/>
      <c r="KEM41" s="36"/>
      <c r="KEN41" s="36"/>
      <c r="KEQ41" s="36"/>
      <c r="KER41" s="36"/>
      <c r="KEU41" s="36"/>
      <c r="KEV41" s="36"/>
      <c r="KEY41" s="36"/>
      <c r="KEZ41" s="36"/>
      <c r="KFC41" s="36"/>
      <c r="KFD41" s="36"/>
      <c r="KFG41" s="36"/>
      <c r="KFH41" s="36"/>
      <c r="KFK41" s="36"/>
      <c r="KFL41" s="36"/>
      <c r="KFO41" s="36"/>
      <c r="KFP41" s="36"/>
      <c r="KFS41" s="36"/>
      <c r="KFT41" s="36"/>
      <c r="KFW41" s="36"/>
      <c r="KFX41" s="36"/>
      <c r="KGA41" s="36"/>
      <c r="KGB41" s="36"/>
      <c r="KGE41" s="36"/>
      <c r="KGF41" s="36"/>
      <c r="KGI41" s="36"/>
      <c r="KGJ41" s="36"/>
      <c r="KGM41" s="36"/>
      <c r="KGN41" s="36"/>
      <c r="KGQ41" s="36"/>
      <c r="KGR41" s="36"/>
      <c r="KGU41" s="36"/>
      <c r="KGV41" s="36"/>
      <c r="KGY41" s="36"/>
      <c r="KGZ41" s="36"/>
      <c r="KHC41" s="36"/>
      <c r="KHD41" s="36"/>
      <c r="KHG41" s="36"/>
      <c r="KHH41" s="36"/>
      <c r="KHK41" s="36"/>
      <c r="KHL41" s="36"/>
      <c r="KHO41" s="36"/>
      <c r="KHP41" s="36"/>
      <c r="KHS41" s="36"/>
      <c r="KHT41" s="36"/>
      <c r="KHW41" s="36"/>
      <c r="KHX41" s="36"/>
      <c r="KIA41" s="36"/>
      <c r="KIB41" s="36"/>
      <c r="KIE41" s="36"/>
      <c r="KIF41" s="36"/>
      <c r="KII41" s="36"/>
      <c r="KIJ41" s="36"/>
      <c r="KIM41" s="36"/>
      <c r="KIN41" s="36"/>
      <c r="KIQ41" s="36"/>
      <c r="KIR41" s="36"/>
      <c r="KIU41" s="36"/>
      <c r="KIV41" s="36"/>
      <c r="KIY41" s="36"/>
      <c r="KIZ41" s="36"/>
      <c r="KJC41" s="36"/>
      <c r="KJD41" s="36"/>
      <c r="KJG41" s="36"/>
      <c r="KJH41" s="36"/>
      <c r="KJK41" s="36"/>
      <c r="KJL41" s="36"/>
      <c r="KJO41" s="36"/>
      <c r="KJP41" s="36"/>
      <c r="KJS41" s="36"/>
      <c r="KJT41" s="36"/>
      <c r="KJW41" s="36"/>
      <c r="KJX41" s="36"/>
      <c r="KKA41" s="36"/>
      <c r="KKB41" s="36"/>
      <c r="KKE41" s="36"/>
      <c r="KKF41" s="36"/>
      <c r="KKI41" s="36"/>
      <c r="KKJ41" s="36"/>
      <c r="KKM41" s="36"/>
      <c r="KKN41" s="36"/>
      <c r="KKQ41" s="36"/>
      <c r="KKR41" s="36"/>
      <c r="KKU41" s="36"/>
      <c r="KKV41" s="36"/>
      <c r="KKY41" s="36"/>
      <c r="KKZ41" s="36"/>
      <c r="KLC41" s="36"/>
      <c r="KLD41" s="36"/>
      <c r="KLG41" s="36"/>
      <c r="KLH41" s="36"/>
      <c r="KLK41" s="36"/>
      <c r="KLL41" s="36"/>
      <c r="KLO41" s="36"/>
      <c r="KLP41" s="36"/>
      <c r="KLS41" s="36"/>
      <c r="KLT41" s="36"/>
      <c r="KLW41" s="36"/>
      <c r="KLX41" s="36"/>
      <c r="KMA41" s="36"/>
      <c r="KMB41" s="36"/>
      <c r="KME41" s="36"/>
      <c r="KMF41" s="36"/>
      <c r="KMI41" s="36"/>
      <c r="KMJ41" s="36"/>
      <c r="KMM41" s="36"/>
      <c r="KMN41" s="36"/>
      <c r="KMQ41" s="36"/>
      <c r="KMR41" s="36"/>
      <c r="KMU41" s="36"/>
      <c r="KMV41" s="36"/>
      <c r="KMY41" s="36"/>
      <c r="KMZ41" s="36"/>
      <c r="KNC41" s="36"/>
      <c r="KND41" s="36"/>
      <c r="KNG41" s="36"/>
      <c r="KNH41" s="36"/>
      <c r="KNK41" s="36"/>
      <c r="KNL41" s="36"/>
      <c r="KNO41" s="36"/>
      <c r="KNP41" s="36"/>
      <c r="KNS41" s="36"/>
      <c r="KNT41" s="36"/>
      <c r="KNW41" s="36"/>
      <c r="KNX41" s="36"/>
      <c r="KOA41" s="36"/>
      <c r="KOB41" s="36"/>
      <c r="KOE41" s="36"/>
      <c r="KOF41" s="36"/>
      <c r="KOI41" s="36"/>
      <c r="KOJ41" s="36"/>
      <c r="KOM41" s="36"/>
      <c r="KON41" s="36"/>
      <c r="KOQ41" s="36"/>
      <c r="KOR41" s="36"/>
      <c r="KOU41" s="36"/>
      <c r="KOV41" s="36"/>
      <c r="KOY41" s="36"/>
      <c r="KOZ41" s="36"/>
      <c r="KPC41" s="36"/>
      <c r="KPD41" s="36"/>
      <c r="KPG41" s="36"/>
      <c r="KPH41" s="36"/>
      <c r="KPK41" s="36"/>
      <c r="KPL41" s="36"/>
      <c r="KPO41" s="36"/>
      <c r="KPP41" s="36"/>
      <c r="KPS41" s="36"/>
      <c r="KPT41" s="36"/>
      <c r="KPW41" s="36"/>
      <c r="KPX41" s="36"/>
      <c r="KQA41" s="36"/>
      <c r="KQB41" s="36"/>
      <c r="KQE41" s="36"/>
      <c r="KQF41" s="36"/>
      <c r="KQI41" s="36"/>
      <c r="KQJ41" s="36"/>
      <c r="KQM41" s="36"/>
      <c r="KQN41" s="36"/>
      <c r="KQQ41" s="36"/>
      <c r="KQR41" s="36"/>
      <c r="KQU41" s="36"/>
      <c r="KQV41" s="36"/>
      <c r="KQY41" s="36"/>
      <c r="KQZ41" s="36"/>
      <c r="KRC41" s="36"/>
      <c r="KRD41" s="36"/>
      <c r="KRG41" s="36"/>
      <c r="KRH41" s="36"/>
      <c r="KRK41" s="36"/>
      <c r="KRL41" s="36"/>
      <c r="KRO41" s="36"/>
      <c r="KRP41" s="36"/>
      <c r="KRS41" s="36"/>
      <c r="KRT41" s="36"/>
      <c r="KRW41" s="36"/>
      <c r="KRX41" s="36"/>
      <c r="KSA41" s="36"/>
      <c r="KSB41" s="36"/>
      <c r="KSE41" s="36"/>
      <c r="KSF41" s="36"/>
      <c r="KSI41" s="36"/>
      <c r="KSJ41" s="36"/>
      <c r="KSM41" s="36"/>
      <c r="KSN41" s="36"/>
      <c r="KSQ41" s="36"/>
      <c r="KSR41" s="36"/>
      <c r="KSU41" s="36"/>
      <c r="KSV41" s="36"/>
      <c r="KSY41" s="36"/>
      <c r="KSZ41" s="36"/>
      <c r="KTC41" s="36"/>
      <c r="KTD41" s="36"/>
      <c r="KTG41" s="36"/>
      <c r="KTH41" s="36"/>
      <c r="KTK41" s="36"/>
      <c r="KTL41" s="36"/>
      <c r="KTO41" s="36"/>
      <c r="KTP41" s="36"/>
      <c r="KTS41" s="36"/>
      <c r="KTT41" s="36"/>
      <c r="KTW41" s="36"/>
      <c r="KTX41" s="36"/>
      <c r="KUA41" s="36"/>
      <c r="KUB41" s="36"/>
      <c r="KUE41" s="36"/>
      <c r="KUF41" s="36"/>
      <c r="KUI41" s="36"/>
      <c r="KUJ41" s="36"/>
      <c r="KUM41" s="36"/>
      <c r="KUN41" s="36"/>
      <c r="KUQ41" s="36"/>
      <c r="KUR41" s="36"/>
      <c r="KUU41" s="36"/>
      <c r="KUV41" s="36"/>
      <c r="KUY41" s="36"/>
      <c r="KUZ41" s="36"/>
      <c r="KVC41" s="36"/>
      <c r="KVD41" s="36"/>
      <c r="KVG41" s="36"/>
      <c r="KVH41" s="36"/>
      <c r="KVK41" s="36"/>
      <c r="KVL41" s="36"/>
      <c r="KVO41" s="36"/>
      <c r="KVP41" s="36"/>
      <c r="KVS41" s="36"/>
      <c r="KVT41" s="36"/>
      <c r="KVW41" s="36"/>
      <c r="KVX41" s="36"/>
      <c r="KWA41" s="36"/>
      <c r="KWB41" s="36"/>
      <c r="KWE41" s="36"/>
      <c r="KWF41" s="36"/>
      <c r="KWI41" s="36"/>
      <c r="KWJ41" s="36"/>
      <c r="KWM41" s="36"/>
      <c r="KWN41" s="36"/>
      <c r="KWQ41" s="36"/>
      <c r="KWR41" s="36"/>
      <c r="KWU41" s="36"/>
      <c r="KWV41" s="36"/>
      <c r="KWY41" s="36"/>
      <c r="KWZ41" s="36"/>
      <c r="KXC41" s="36"/>
      <c r="KXD41" s="36"/>
      <c r="KXG41" s="36"/>
      <c r="KXH41" s="36"/>
      <c r="KXK41" s="36"/>
      <c r="KXL41" s="36"/>
      <c r="KXO41" s="36"/>
      <c r="KXP41" s="36"/>
      <c r="KXS41" s="36"/>
      <c r="KXT41" s="36"/>
      <c r="KXW41" s="36"/>
      <c r="KXX41" s="36"/>
      <c r="KYA41" s="36"/>
      <c r="KYB41" s="36"/>
      <c r="KYE41" s="36"/>
      <c r="KYF41" s="36"/>
      <c r="KYI41" s="36"/>
      <c r="KYJ41" s="36"/>
      <c r="KYM41" s="36"/>
      <c r="KYN41" s="36"/>
      <c r="KYQ41" s="36"/>
      <c r="KYR41" s="36"/>
      <c r="KYU41" s="36"/>
      <c r="KYV41" s="36"/>
      <c r="KYY41" s="36"/>
      <c r="KYZ41" s="36"/>
      <c r="KZC41" s="36"/>
      <c r="KZD41" s="36"/>
      <c r="KZG41" s="36"/>
      <c r="KZH41" s="36"/>
      <c r="KZK41" s="36"/>
      <c r="KZL41" s="36"/>
      <c r="KZO41" s="36"/>
      <c r="KZP41" s="36"/>
      <c r="KZS41" s="36"/>
      <c r="KZT41" s="36"/>
      <c r="KZW41" s="36"/>
      <c r="KZX41" s="36"/>
      <c r="LAA41" s="36"/>
      <c r="LAB41" s="36"/>
      <c r="LAE41" s="36"/>
      <c r="LAF41" s="36"/>
      <c r="LAI41" s="36"/>
      <c r="LAJ41" s="36"/>
      <c r="LAM41" s="36"/>
      <c r="LAN41" s="36"/>
      <c r="LAQ41" s="36"/>
      <c r="LAR41" s="36"/>
      <c r="LAU41" s="36"/>
      <c r="LAV41" s="36"/>
      <c r="LAY41" s="36"/>
      <c r="LAZ41" s="36"/>
      <c r="LBC41" s="36"/>
      <c r="LBD41" s="36"/>
      <c r="LBG41" s="36"/>
      <c r="LBH41" s="36"/>
      <c r="LBK41" s="36"/>
      <c r="LBL41" s="36"/>
      <c r="LBO41" s="36"/>
      <c r="LBP41" s="36"/>
      <c r="LBS41" s="36"/>
      <c r="LBT41" s="36"/>
      <c r="LBW41" s="36"/>
      <c r="LBX41" s="36"/>
      <c r="LCA41" s="36"/>
      <c r="LCB41" s="36"/>
      <c r="LCE41" s="36"/>
      <c r="LCF41" s="36"/>
      <c r="LCI41" s="36"/>
      <c r="LCJ41" s="36"/>
      <c r="LCM41" s="36"/>
      <c r="LCN41" s="36"/>
      <c r="LCQ41" s="36"/>
      <c r="LCR41" s="36"/>
      <c r="LCU41" s="36"/>
      <c r="LCV41" s="36"/>
      <c r="LCY41" s="36"/>
      <c r="LCZ41" s="36"/>
      <c r="LDC41" s="36"/>
      <c r="LDD41" s="36"/>
      <c r="LDG41" s="36"/>
      <c r="LDH41" s="36"/>
      <c r="LDK41" s="36"/>
      <c r="LDL41" s="36"/>
      <c r="LDO41" s="36"/>
      <c r="LDP41" s="36"/>
      <c r="LDS41" s="36"/>
      <c r="LDT41" s="36"/>
      <c r="LDW41" s="36"/>
      <c r="LDX41" s="36"/>
      <c r="LEA41" s="36"/>
      <c r="LEB41" s="36"/>
      <c r="LEE41" s="36"/>
      <c r="LEF41" s="36"/>
      <c r="LEI41" s="36"/>
      <c r="LEJ41" s="36"/>
      <c r="LEM41" s="36"/>
      <c r="LEN41" s="36"/>
      <c r="LEQ41" s="36"/>
      <c r="LER41" s="36"/>
      <c r="LEU41" s="36"/>
      <c r="LEV41" s="36"/>
      <c r="LEY41" s="36"/>
      <c r="LEZ41" s="36"/>
      <c r="LFC41" s="36"/>
      <c r="LFD41" s="36"/>
      <c r="LFG41" s="36"/>
      <c r="LFH41" s="36"/>
      <c r="LFK41" s="36"/>
      <c r="LFL41" s="36"/>
      <c r="LFO41" s="36"/>
      <c r="LFP41" s="36"/>
      <c r="LFS41" s="36"/>
      <c r="LFT41" s="36"/>
      <c r="LFW41" s="36"/>
      <c r="LFX41" s="36"/>
      <c r="LGA41" s="36"/>
      <c r="LGB41" s="36"/>
      <c r="LGE41" s="36"/>
      <c r="LGF41" s="36"/>
      <c r="LGI41" s="36"/>
      <c r="LGJ41" s="36"/>
      <c r="LGM41" s="36"/>
      <c r="LGN41" s="36"/>
      <c r="LGQ41" s="36"/>
      <c r="LGR41" s="36"/>
      <c r="LGU41" s="36"/>
      <c r="LGV41" s="36"/>
      <c r="LGY41" s="36"/>
      <c r="LGZ41" s="36"/>
      <c r="LHC41" s="36"/>
      <c r="LHD41" s="36"/>
      <c r="LHG41" s="36"/>
      <c r="LHH41" s="36"/>
      <c r="LHK41" s="36"/>
      <c r="LHL41" s="36"/>
      <c r="LHO41" s="36"/>
      <c r="LHP41" s="36"/>
      <c r="LHS41" s="36"/>
      <c r="LHT41" s="36"/>
      <c r="LHW41" s="36"/>
      <c r="LHX41" s="36"/>
      <c r="LIA41" s="36"/>
      <c r="LIB41" s="36"/>
      <c r="LIE41" s="36"/>
      <c r="LIF41" s="36"/>
      <c r="LII41" s="36"/>
      <c r="LIJ41" s="36"/>
      <c r="LIM41" s="36"/>
      <c r="LIN41" s="36"/>
      <c r="LIQ41" s="36"/>
      <c r="LIR41" s="36"/>
      <c r="LIU41" s="36"/>
      <c r="LIV41" s="36"/>
      <c r="LIY41" s="36"/>
      <c r="LIZ41" s="36"/>
      <c r="LJC41" s="36"/>
      <c r="LJD41" s="36"/>
      <c r="LJG41" s="36"/>
      <c r="LJH41" s="36"/>
      <c r="LJK41" s="36"/>
      <c r="LJL41" s="36"/>
      <c r="LJO41" s="36"/>
      <c r="LJP41" s="36"/>
      <c r="LJS41" s="36"/>
      <c r="LJT41" s="36"/>
      <c r="LJW41" s="36"/>
      <c r="LJX41" s="36"/>
      <c r="LKA41" s="36"/>
      <c r="LKB41" s="36"/>
      <c r="LKE41" s="36"/>
      <c r="LKF41" s="36"/>
      <c r="LKI41" s="36"/>
      <c r="LKJ41" s="36"/>
      <c r="LKM41" s="36"/>
      <c r="LKN41" s="36"/>
      <c r="LKQ41" s="36"/>
      <c r="LKR41" s="36"/>
      <c r="LKU41" s="36"/>
      <c r="LKV41" s="36"/>
      <c r="LKY41" s="36"/>
      <c r="LKZ41" s="36"/>
      <c r="LLC41" s="36"/>
      <c r="LLD41" s="36"/>
      <c r="LLG41" s="36"/>
      <c r="LLH41" s="36"/>
      <c r="LLK41" s="36"/>
      <c r="LLL41" s="36"/>
      <c r="LLO41" s="36"/>
      <c r="LLP41" s="36"/>
      <c r="LLS41" s="36"/>
      <c r="LLT41" s="36"/>
      <c r="LLW41" s="36"/>
      <c r="LLX41" s="36"/>
      <c r="LMA41" s="36"/>
      <c r="LMB41" s="36"/>
      <c r="LME41" s="36"/>
      <c r="LMF41" s="36"/>
      <c r="LMI41" s="36"/>
      <c r="LMJ41" s="36"/>
      <c r="LMM41" s="36"/>
      <c r="LMN41" s="36"/>
      <c r="LMQ41" s="36"/>
      <c r="LMR41" s="36"/>
      <c r="LMU41" s="36"/>
      <c r="LMV41" s="36"/>
      <c r="LMY41" s="36"/>
      <c r="LMZ41" s="36"/>
      <c r="LNC41" s="36"/>
      <c r="LND41" s="36"/>
      <c r="LNG41" s="36"/>
      <c r="LNH41" s="36"/>
      <c r="LNK41" s="36"/>
      <c r="LNL41" s="36"/>
      <c r="LNO41" s="36"/>
      <c r="LNP41" s="36"/>
      <c r="LNS41" s="36"/>
      <c r="LNT41" s="36"/>
      <c r="LNW41" s="36"/>
      <c r="LNX41" s="36"/>
      <c r="LOA41" s="36"/>
      <c r="LOB41" s="36"/>
      <c r="LOE41" s="36"/>
      <c r="LOF41" s="36"/>
      <c r="LOI41" s="36"/>
      <c r="LOJ41" s="36"/>
      <c r="LOM41" s="36"/>
      <c r="LON41" s="36"/>
      <c r="LOQ41" s="36"/>
      <c r="LOR41" s="36"/>
      <c r="LOU41" s="36"/>
      <c r="LOV41" s="36"/>
      <c r="LOY41" s="36"/>
      <c r="LOZ41" s="36"/>
      <c r="LPC41" s="36"/>
      <c r="LPD41" s="36"/>
      <c r="LPG41" s="36"/>
      <c r="LPH41" s="36"/>
      <c r="LPK41" s="36"/>
      <c r="LPL41" s="36"/>
      <c r="LPO41" s="36"/>
      <c r="LPP41" s="36"/>
      <c r="LPS41" s="36"/>
      <c r="LPT41" s="36"/>
      <c r="LPW41" s="36"/>
      <c r="LPX41" s="36"/>
      <c r="LQA41" s="36"/>
      <c r="LQB41" s="36"/>
      <c r="LQE41" s="36"/>
      <c r="LQF41" s="36"/>
      <c r="LQI41" s="36"/>
      <c r="LQJ41" s="36"/>
      <c r="LQM41" s="36"/>
      <c r="LQN41" s="36"/>
      <c r="LQQ41" s="36"/>
      <c r="LQR41" s="36"/>
      <c r="LQU41" s="36"/>
      <c r="LQV41" s="36"/>
      <c r="LQY41" s="36"/>
      <c r="LQZ41" s="36"/>
      <c r="LRC41" s="36"/>
      <c r="LRD41" s="36"/>
      <c r="LRG41" s="36"/>
      <c r="LRH41" s="36"/>
      <c r="LRK41" s="36"/>
      <c r="LRL41" s="36"/>
      <c r="LRO41" s="36"/>
      <c r="LRP41" s="36"/>
      <c r="LRS41" s="36"/>
      <c r="LRT41" s="36"/>
      <c r="LRW41" s="36"/>
      <c r="LRX41" s="36"/>
      <c r="LSA41" s="36"/>
      <c r="LSB41" s="36"/>
      <c r="LSE41" s="36"/>
      <c r="LSF41" s="36"/>
      <c r="LSI41" s="36"/>
      <c r="LSJ41" s="36"/>
      <c r="LSM41" s="36"/>
      <c r="LSN41" s="36"/>
      <c r="LSQ41" s="36"/>
      <c r="LSR41" s="36"/>
      <c r="LSU41" s="36"/>
      <c r="LSV41" s="36"/>
      <c r="LSY41" s="36"/>
      <c r="LSZ41" s="36"/>
      <c r="LTC41" s="36"/>
      <c r="LTD41" s="36"/>
      <c r="LTG41" s="36"/>
      <c r="LTH41" s="36"/>
      <c r="LTK41" s="36"/>
      <c r="LTL41" s="36"/>
      <c r="LTO41" s="36"/>
      <c r="LTP41" s="36"/>
      <c r="LTS41" s="36"/>
      <c r="LTT41" s="36"/>
      <c r="LTW41" s="36"/>
      <c r="LTX41" s="36"/>
      <c r="LUA41" s="36"/>
      <c r="LUB41" s="36"/>
      <c r="LUE41" s="36"/>
      <c r="LUF41" s="36"/>
      <c r="LUI41" s="36"/>
      <c r="LUJ41" s="36"/>
      <c r="LUM41" s="36"/>
      <c r="LUN41" s="36"/>
      <c r="LUQ41" s="36"/>
      <c r="LUR41" s="36"/>
      <c r="LUU41" s="36"/>
      <c r="LUV41" s="36"/>
      <c r="LUY41" s="36"/>
      <c r="LUZ41" s="36"/>
      <c r="LVC41" s="36"/>
      <c r="LVD41" s="36"/>
      <c r="LVG41" s="36"/>
      <c r="LVH41" s="36"/>
      <c r="LVK41" s="36"/>
      <c r="LVL41" s="36"/>
      <c r="LVO41" s="36"/>
      <c r="LVP41" s="36"/>
      <c r="LVS41" s="36"/>
      <c r="LVT41" s="36"/>
      <c r="LVW41" s="36"/>
      <c r="LVX41" s="36"/>
      <c r="LWA41" s="36"/>
      <c r="LWB41" s="36"/>
      <c r="LWE41" s="36"/>
      <c r="LWF41" s="36"/>
      <c r="LWI41" s="36"/>
      <c r="LWJ41" s="36"/>
      <c r="LWM41" s="36"/>
      <c r="LWN41" s="36"/>
      <c r="LWQ41" s="36"/>
      <c r="LWR41" s="36"/>
      <c r="LWU41" s="36"/>
      <c r="LWV41" s="36"/>
      <c r="LWY41" s="36"/>
      <c r="LWZ41" s="36"/>
      <c r="LXC41" s="36"/>
      <c r="LXD41" s="36"/>
      <c r="LXG41" s="36"/>
      <c r="LXH41" s="36"/>
      <c r="LXK41" s="36"/>
      <c r="LXL41" s="36"/>
      <c r="LXO41" s="36"/>
      <c r="LXP41" s="36"/>
      <c r="LXS41" s="36"/>
      <c r="LXT41" s="36"/>
      <c r="LXW41" s="36"/>
      <c r="LXX41" s="36"/>
      <c r="LYA41" s="36"/>
      <c r="LYB41" s="36"/>
      <c r="LYE41" s="36"/>
      <c r="LYF41" s="36"/>
      <c r="LYI41" s="36"/>
      <c r="LYJ41" s="36"/>
      <c r="LYM41" s="36"/>
      <c r="LYN41" s="36"/>
      <c r="LYQ41" s="36"/>
      <c r="LYR41" s="36"/>
      <c r="LYU41" s="36"/>
      <c r="LYV41" s="36"/>
      <c r="LYY41" s="36"/>
      <c r="LYZ41" s="36"/>
      <c r="LZC41" s="36"/>
      <c r="LZD41" s="36"/>
      <c r="LZG41" s="36"/>
      <c r="LZH41" s="36"/>
      <c r="LZK41" s="36"/>
      <c r="LZL41" s="36"/>
      <c r="LZO41" s="36"/>
      <c r="LZP41" s="36"/>
      <c r="LZS41" s="36"/>
      <c r="LZT41" s="36"/>
      <c r="LZW41" s="36"/>
      <c r="LZX41" s="36"/>
      <c r="MAA41" s="36"/>
      <c r="MAB41" s="36"/>
      <c r="MAE41" s="36"/>
      <c r="MAF41" s="36"/>
      <c r="MAI41" s="36"/>
      <c r="MAJ41" s="36"/>
      <c r="MAM41" s="36"/>
      <c r="MAN41" s="36"/>
      <c r="MAQ41" s="36"/>
      <c r="MAR41" s="36"/>
      <c r="MAU41" s="36"/>
      <c r="MAV41" s="36"/>
      <c r="MAY41" s="36"/>
      <c r="MAZ41" s="36"/>
      <c r="MBC41" s="36"/>
      <c r="MBD41" s="36"/>
      <c r="MBG41" s="36"/>
      <c r="MBH41" s="36"/>
      <c r="MBK41" s="36"/>
      <c r="MBL41" s="36"/>
      <c r="MBO41" s="36"/>
      <c r="MBP41" s="36"/>
      <c r="MBS41" s="36"/>
      <c r="MBT41" s="36"/>
      <c r="MBW41" s="36"/>
      <c r="MBX41" s="36"/>
      <c r="MCA41" s="36"/>
      <c r="MCB41" s="36"/>
      <c r="MCE41" s="36"/>
      <c r="MCF41" s="36"/>
      <c r="MCI41" s="36"/>
      <c r="MCJ41" s="36"/>
      <c r="MCM41" s="36"/>
      <c r="MCN41" s="36"/>
      <c r="MCQ41" s="36"/>
      <c r="MCR41" s="36"/>
      <c r="MCU41" s="36"/>
      <c r="MCV41" s="36"/>
      <c r="MCY41" s="36"/>
      <c r="MCZ41" s="36"/>
      <c r="MDC41" s="36"/>
      <c r="MDD41" s="36"/>
      <c r="MDG41" s="36"/>
      <c r="MDH41" s="36"/>
      <c r="MDK41" s="36"/>
      <c r="MDL41" s="36"/>
      <c r="MDO41" s="36"/>
      <c r="MDP41" s="36"/>
      <c r="MDS41" s="36"/>
      <c r="MDT41" s="36"/>
      <c r="MDW41" s="36"/>
      <c r="MDX41" s="36"/>
      <c r="MEA41" s="36"/>
      <c r="MEB41" s="36"/>
      <c r="MEE41" s="36"/>
      <c r="MEF41" s="36"/>
      <c r="MEI41" s="36"/>
      <c r="MEJ41" s="36"/>
      <c r="MEM41" s="36"/>
      <c r="MEN41" s="36"/>
      <c r="MEQ41" s="36"/>
      <c r="MER41" s="36"/>
      <c r="MEU41" s="36"/>
      <c r="MEV41" s="36"/>
      <c r="MEY41" s="36"/>
      <c r="MEZ41" s="36"/>
      <c r="MFC41" s="36"/>
      <c r="MFD41" s="36"/>
      <c r="MFG41" s="36"/>
      <c r="MFH41" s="36"/>
      <c r="MFK41" s="36"/>
      <c r="MFL41" s="36"/>
      <c r="MFO41" s="36"/>
      <c r="MFP41" s="36"/>
      <c r="MFS41" s="36"/>
      <c r="MFT41" s="36"/>
      <c r="MFW41" s="36"/>
      <c r="MFX41" s="36"/>
      <c r="MGA41" s="36"/>
      <c r="MGB41" s="36"/>
      <c r="MGE41" s="36"/>
      <c r="MGF41" s="36"/>
      <c r="MGI41" s="36"/>
      <c r="MGJ41" s="36"/>
      <c r="MGM41" s="36"/>
      <c r="MGN41" s="36"/>
      <c r="MGQ41" s="36"/>
      <c r="MGR41" s="36"/>
      <c r="MGU41" s="36"/>
      <c r="MGV41" s="36"/>
      <c r="MGY41" s="36"/>
      <c r="MGZ41" s="36"/>
      <c r="MHC41" s="36"/>
      <c r="MHD41" s="36"/>
      <c r="MHG41" s="36"/>
      <c r="MHH41" s="36"/>
      <c r="MHK41" s="36"/>
      <c r="MHL41" s="36"/>
      <c r="MHO41" s="36"/>
      <c r="MHP41" s="36"/>
      <c r="MHS41" s="36"/>
      <c r="MHT41" s="36"/>
      <c r="MHW41" s="36"/>
      <c r="MHX41" s="36"/>
      <c r="MIA41" s="36"/>
      <c r="MIB41" s="36"/>
      <c r="MIE41" s="36"/>
      <c r="MIF41" s="36"/>
      <c r="MII41" s="36"/>
      <c r="MIJ41" s="36"/>
      <c r="MIM41" s="36"/>
      <c r="MIN41" s="36"/>
      <c r="MIQ41" s="36"/>
      <c r="MIR41" s="36"/>
      <c r="MIU41" s="36"/>
      <c r="MIV41" s="36"/>
      <c r="MIY41" s="36"/>
      <c r="MIZ41" s="36"/>
      <c r="MJC41" s="36"/>
      <c r="MJD41" s="36"/>
      <c r="MJG41" s="36"/>
      <c r="MJH41" s="36"/>
      <c r="MJK41" s="36"/>
      <c r="MJL41" s="36"/>
      <c r="MJO41" s="36"/>
      <c r="MJP41" s="36"/>
      <c r="MJS41" s="36"/>
      <c r="MJT41" s="36"/>
      <c r="MJW41" s="36"/>
      <c r="MJX41" s="36"/>
      <c r="MKA41" s="36"/>
      <c r="MKB41" s="36"/>
      <c r="MKE41" s="36"/>
      <c r="MKF41" s="36"/>
      <c r="MKI41" s="36"/>
      <c r="MKJ41" s="36"/>
      <c r="MKM41" s="36"/>
      <c r="MKN41" s="36"/>
      <c r="MKQ41" s="36"/>
      <c r="MKR41" s="36"/>
      <c r="MKU41" s="36"/>
      <c r="MKV41" s="36"/>
      <c r="MKY41" s="36"/>
      <c r="MKZ41" s="36"/>
      <c r="MLC41" s="36"/>
      <c r="MLD41" s="36"/>
      <c r="MLG41" s="36"/>
      <c r="MLH41" s="36"/>
      <c r="MLK41" s="36"/>
      <c r="MLL41" s="36"/>
      <c r="MLO41" s="36"/>
      <c r="MLP41" s="36"/>
      <c r="MLS41" s="36"/>
      <c r="MLT41" s="36"/>
      <c r="MLW41" s="36"/>
      <c r="MLX41" s="36"/>
      <c r="MMA41" s="36"/>
      <c r="MMB41" s="36"/>
      <c r="MME41" s="36"/>
      <c r="MMF41" s="36"/>
      <c r="MMI41" s="36"/>
      <c r="MMJ41" s="36"/>
      <c r="MMM41" s="36"/>
      <c r="MMN41" s="36"/>
      <c r="MMQ41" s="36"/>
      <c r="MMR41" s="36"/>
      <c r="MMU41" s="36"/>
      <c r="MMV41" s="36"/>
      <c r="MMY41" s="36"/>
      <c r="MMZ41" s="36"/>
      <c r="MNC41" s="36"/>
      <c r="MND41" s="36"/>
      <c r="MNG41" s="36"/>
      <c r="MNH41" s="36"/>
      <c r="MNK41" s="36"/>
      <c r="MNL41" s="36"/>
      <c r="MNO41" s="36"/>
      <c r="MNP41" s="36"/>
      <c r="MNS41" s="36"/>
      <c r="MNT41" s="36"/>
      <c r="MNW41" s="36"/>
      <c r="MNX41" s="36"/>
      <c r="MOA41" s="36"/>
      <c r="MOB41" s="36"/>
      <c r="MOE41" s="36"/>
      <c r="MOF41" s="36"/>
      <c r="MOI41" s="36"/>
      <c r="MOJ41" s="36"/>
      <c r="MOM41" s="36"/>
      <c r="MON41" s="36"/>
      <c r="MOQ41" s="36"/>
      <c r="MOR41" s="36"/>
      <c r="MOU41" s="36"/>
      <c r="MOV41" s="36"/>
      <c r="MOY41" s="36"/>
      <c r="MOZ41" s="36"/>
      <c r="MPC41" s="36"/>
      <c r="MPD41" s="36"/>
      <c r="MPG41" s="36"/>
      <c r="MPH41" s="36"/>
      <c r="MPK41" s="36"/>
      <c r="MPL41" s="36"/>
      <c r="MPO41" s="36"/>
      <c r="MPP41" s="36"/>
      <c r="MPS41" s="36"/>
      <c r="MPT41" s="36"/>
      <c r="MPW41" s="36"/>
      <c r="MPX41" s="36"/>
      <c r="MQA41" s="36"/>
      <c r="MQB41" s="36"/>
      <c r="MQE41" s="36"/>
      <c r="MQF41" s="36"/>
      <c r="MQI41" s="36"/>
      <c r="MQJ41" s="36"/>
      <c r="MQM41" s="36"/>
      <c r="MQN41" s="36"/>
      <c r="MQQ41" s="36"/>
      <c r="MQR41" s="36"/>
      <c r="MQU41" s="36"/>
      <c r="MQV41" s="36"/>
      <c r="MQY41" s="36"/>
      <c r="MQZ41" s="36"/>
      <c r="MRC41" s="36"/>
      <c r="MRD41" s="36"/>
      <c r="MRG41" s="36"/>
      <c r="MRH41" s="36"/>
      <c r="MRK41" s="36"/>
      <c r="MRL41" s="36"/>
      <c r="MRO41" s="36"/>
      <c r="MRP41" s="36"/>
      <c r="MRS41" s="36"/>
      <c r="MRT41" s="36"/>
      <c r="MRW41" s="36"/>
      <c r="MRX41" s="36"/>
      <c r="MSA41" s="36"/>
      <c r="MSB41" s="36"/>
      <c r="MSE41" s="36"/>
      <c r="MSF41" s="36"/>
      <c r="MSI41" s="36"/>
      <c r="MSJ41" s="36"/>
      <c r="MSM41" s="36"/>
      <c r="MSN41" s="36"/>
      <c r="MSQ41" s="36"/>
      <c r="MSR41" s="36"/>
      <c r="MSU41" s="36"/>
      <c r="MSV41" s="36"/>
      <c r="MSY41" s="36"/>
      <c r="MSZ41" s="36"/>
      <c r="MTC41" s="36"/>
      <c r="MTD41" s="36"/>
      <c r="MTG41" s="36"/>
      <c r="MTH41" s="36"/>
      <c r="MTK41" s="36"/>
      <c r="MTL41" s="36"/>
      <c r="MTO41" s="36"/>
      <c r="MTP41" s="36"/>
      <c r="MTS41" s="36"/>
      <c r="MTT41" s="36"/>
      <c r="MTW41" s="36"/>
      <c r="MTX41" s="36"/>
      <c r="MUA41" s="36"/>
      <c r="MUB41" s="36"/>
      <c r="MUE41" s="36"/>
      <c r="MUF41" s="36"/>
      <c r="MUI41" s="36"/>
      <c r="MUJ41" s="36"/>
      <c r="MUM41" s="36"/>
      <c r="MUN41" s="36"/>
      <c r="MUQ41" s="36"/>
      <c r="MUR41" s="36"/>
      <c r="MUU41" s="36"/>
      <c r="MUV41" s="36"/>
      <c r="MUY41" s="36"/>
      <c r="MUZ41" s="36"/>
      <c r="MVC41" s="36"/>
      <c r="MVD41" s="36"/>
      <c r="MVG41" s="36"/>
      <c r="MVH41" s="36"/>
      <c r="MVK41" s="36"/>
      <c r="MVL41" s="36"/>
      <c r="MVO41" s="36"/>
      <c r="MVP41" s="36"/>
      <c r="MVS41" s="36"/>
      <c r="MVT41" s="36"/>
      <c r="MVW41" s="36"/>
      <c r="MVX41" s="36"/>
      <c r="MWA41" s="36"/>
      <c r="MWB41" s="36"/>
      <c r="MWE41" s="36"/>
      <c r="MWF41" s="36"/>
      <c r="MWI41" s="36"/>
      <c r="MWJ41" s="36"/>
      <c r="MWM41" s="36"/>
      <c r="MWN41" s="36"/>
      <c r="MWQ41" s="36"/>
      <c r="MWR41" s="36"/>
      <c r="MWU41" s="36"/>
      <c r="MWV41" s="36"/>
      <c r="MWY41" s="36"/>
      <c r="MWZ41" s="36"/>
      <c r="MXC41" s="36"/>
      <c r="MXD41" s="36"/>
      <c r="MXG41" s="36"/>
      <c r="MXH41" s="36"/>
      <c r="MXK41" s="36"/>
      <c r="MXL41" s="36"/>
      <c r="MXO41" s="36"/>
      <c r="MXP41" s="36"/>
      <c r="MXS41" s="36"/>
      <c r="MXT41" s="36"/>
      <c r="MXW41" s="36"/>
      <c r="MXX41" s="36"/>
      <c r="MYA41" s="36"/>
      <c r="MYB41" s="36"/>
      <c r="MYE41" s="36"/>
      <c r="MYF41" s="36"/>
      <c r="MYI41" s="36"/>
      <c r="MYJ41" s="36"/>
      <c r="MYM41" s="36"/>
      <c r="MYN41" s="36"/>
      <c r="MYQ41" s="36"/>
      <c r="MYR41" s="36"/>
      <c r="MYU41" s="36"/>
      <c r="MYV41" s="36"/>
      <c r="MYY41" s="36"/>
      <c r="MYZ41" s="36"/>
      <c r="MZC41" s="36"/>
      <c r="MZD41" s="36"/>
      <c r="MZG41" s="36"/>
      <c r="MZH41" s="36"/>
      <c r="MZK41" s="36"/>
      <c r="MZL41" s="36"/>
      <c r="MZO41" s="36"/>
      <c r="MZP41" s="36"/>
      <c r="MZS41" s="36"/>
      <c r="MZT41" s="36"/>
      <c r="MZW41" s="36"/>
      <c r="MZX41" s="36"/>
      <c r="NAA41" s="36"/>
      <c r="NAB41" s="36"/>
      <c r="NAE41" s="36"/>
      <c r="NAF41" s="36"/>
      <c r="NAI41" s="36"/>
      <c r="NAJ41" s="36"/>
      <c r="NAM41" s="36"/>
      <c r="NAN41" s="36"/>
      <c r="NAQ41" s="36"/>
      <c r="NAR41" s="36"/>
      <c r="NAU41" s="36"/>
      <c r="NAV41" s="36"/>
      <c r="NAY41" s="36"/>
      <c r="NAZ41" s="36"/>
      <c r="NBC41" s="36"/>
      <c r="NBD41" s="36"/>
      <c r="NBG41" s="36"/>
      <c r="NBH41" s="36"/>
      <c r="NBK41" s="36"/>
      <c r="NBL41" s="36"/>
      <c r="NBO41" s="36"/>
      <c r="NBP41" s="36"/>
      <c r="NBS41" s="36"/>
      <c r="NBT41" s="36"/>
      <c r="NBW41" s="36"/>
      <c r="NBX41" s="36"/>
      <c r="NCA41" s="36"/>
      <c r="NCB41" s="36"/>
      <c r="NCE41" s="36"/>
      <c r="NCF41" s="36"/>
      <c r="NCI41" s="36"/>
      <c r="NCJ41" s="36"/>
      <c r="NCM41" s="36"/>
      <c r="NCN41" s="36"/>
      <c r="NCQ41" s="36"/>
      <c r="NCR41" s="36"/>
      <c r="NCU41" s="36"/>
      <c r="NCV41" s="36"/>
      <c r="NCY41" s="36"/>
      <c r="NCZ41" s="36"/>
      <c r="NDC41" s="36"/>
      <c r="NDD41" s="36"/>
      <c r="NDG41" s="36"/>
      <c r="NDH41" s="36"/>
      <c r="NDK41" s="36"/>
      <c r="NDL41" s="36"/>
      <c r="NDO41" s="36"/>
      <c r="NDP41" s="36"/>
      <c r="NDS41" s="36"/>
      <c r="NDT41" s="36"/>
      <c r="NDW41" s="36"/>
      <c r="NDX41" s="36"/>
      <c r="NEA41" s="36"/>
      <c r="NEB41" s="36"/>
      <c r="NEE41" s="36"/>
      <c r="NEF41" s="36"/>
      <c r="NEI41" s="36"/>
      <c r="NEJ41" s="36"/>
      <c r="NEM41" s="36"/>
      <c r="NEN41" s="36"/>
      <c r="NEQ41" s="36"/>
      <c r="NER41" s="36"/>
      <c r="NEU41" s="36"/>
      <c r="NEV41" s="36"/>
      <c r="NEY41" s="36"/>
      <c r="NEZ41" s="36"/>
      <c r="NFC41" s="36"/>
      <c r="NFD41" s="36"/>
      <c r="NFG41" s="36"/>
      <c r="NFH41" s="36"/>
      <c r="NFK41" s="36"/>
      <c r="NFL41" s="36"/>
      <c r="NFO41" s="36"/>
      <c r="NFP41" s="36"/>
      <c r="NFS41" s="36"/>
      <c r="NFT41" s="36"/>
      <c r="NFW41" s="36"/>
      <c r="NFX41" s="36"/>
      <c r="NGA41" s="36"/>
      <c r="NGB41" s="36"/>
      <c r="NGE41" s="36"/>
      <c r="NGF41" s="36"/>
      <c r="NGI41" s="36"/>
      <c r="NGJ41" s="36"/>
      <c r="NGM41" s="36"/>
      <c r="NGN41" s="36"/>
      <c r="NGQ41" s="36"/>
      <c r="NGR41" s="36"/>
      <c r="NGU41" s="36"/>
      <c r="NGV41" s="36"/>
      <c r="NGY41" s="36"/>
      <c r="NGZ41" s="36"/>
      <c r="NHC41" s="36"/>
      <c r="NHD41" s="36"/>
      <c r="NHG41" s="36"/>
      <c r="NHH41" s="36"/>
      <c r="NHK41" s="36"/>
      <c r="NHL41" s="36"/>
      <c r="NHO41" s="36"/>
      <c r="NHP41" s="36"/>
      <c r="NHS41" s="36"/>
      <c r="NHT41" s="36"/>
      <c r="NHW41" s="36"/>
      <c r="NHX41" s="36"/>
      <c r="NIA41" s="36"/>
      <c r="NIB41" s="36"/>
      <c r="NIE41" s="36"/>
      <c r="NIF41" s="36"/>
      <c r="NII41" s="36"/>
      <c r="NIJ41" s="36"/>
      <c r="NIM41" s="36"/>
      <c r="NIN41" s="36"/>
      <c r="NIQ41" s="36"/>
      <c r="NIR41" s="36"/>
      <c r="NIU41" s="36"/>
      <c r="NIV41" s="36"/>
      <c r="NIY41" s="36"/>
      <c r="NIZ41" s="36"/>
      <c r="NJC41" s="36"/>
      <c r="NJD41" s="36"/>
      <c r="NJG41" s="36"/>
      <c r="NJH41" s="36"/>
      <c r="NJK41" s="36"/>
      <c r="NJL41" s="36"/>
      <c r="NJO41" s="36"/>
      <c r="NJP41" s="36"/>
      <c r="NJS41" s="36"/>
      <c r="NJT41" s="36"/>
      <c r="NJW41" s="36"/>
      <c r="NJX41" s="36"/>
      <c r="NKA41" s="36"/>
      <c r="NKB41" s="36"/>
      <c r="NKE41" s="36"/>
      <c r="NKF41" s="36"/>
      <c r="NKI41" s="36"/>
      <c r="NKJ41" s="36"/>
      <c r="NKM41" s="36"/>
      <c r="NKN41" s="36"/>
      <c r="NKQ41" s="36"/>
      <c r="NKR41" s="36"/>
      <c r="NKU41" s="36"/>
      <c r="NKV41" s="36"/>
      <c r="NKY41" s="36"/>
      <c r="NKZ41" s="36"/>
      <c r="NLC41" s="36"/>
      <c r="NLD41" s="36"/>
      <c r="NLG41" s="36"/>
      <c r="NLH41" s="36"/>
      <c r="NLK41" s="36"/>
      <c r="NLL41" s="36"/>
      <c r="NLO41" s="36"/>
      <c r="NLP41" s="36"/>
      <c r="NLS41" s="36"/>
      <c r="NLT41" s="36"/>
      <c r="NLW41" s="36"/>
      <c r="NLX41" s="36"/>
      <c r="NMA41" s="36"/>
      <c r="NMB41" s="36"/>
      <c r="NME41" s="36"/>
      <c r="NMF41" s="36"/>
      <c r="NMI41" s="36"/>
      <c r="NMJ41" s="36"/>
      <c r="NMM41" s="36"/>
      <c r="NMN41" s="36"/>
      <c r="NMQ41" s="36"/>
      <c r="NMR41" s="36"/>
      <c r="NMU41" s="36"/>
      <c r="NMV41" s="36"/>
      <c r="NMY41" s="36"/>
      <c r="NMZ41" s="36"/>
      <c r="NNC41" s="36"/>
      <c r="NND41" s="36"/>
      <c r="NNG41" s="36"/>
      <c r="NNH41" s="36"/>
      <c r="NNK41" s="36"/>
      <c r="NNL41" s="36"/>
      <c r="NNO41" s="36"/>
      <c r="NNP41" s="36"/>
      <c r="NNS41" s="36"/>
      <c r="NNT41" s="36"/>
      <c r="NNW41" s="36"/>
      <c r="NNX41" s="36"/>
      <c r="NOA41" s="36"/>
      <c r="NOB41" s="36"/>
      <c r="NOE41" s="36"/>
      <c r="NOF41" s="36"/>
      <c r="NOI41" s="36"/>
      <c r="NOJ41" s="36"/>
      <c r="NOM41" s="36"/>
      <c r="NON41" s="36"/>
      <c r="NOQ41" s="36"/>
      <c r="NOR41" s="36"/>
      <c r="NOU41" s="36"/>
      <c r="NOV41" s="36"/>
      <c r="NOY41" s="36"/>
      <c r="NOZ41" s="36"/>
      <c r="NPC41" s="36"/>
      <c r="NPD41" s="36"/>
      <c r="NPG41" s="36"/>
      <c r="NPH41" s="36"/>
      <c r="NPK41" s="36"/>
      <c r="NPL41" s="36"/>
      <c r="NPO41" s="36"/>
      <c r="NPP41" s="36"/>
      <c r="NPS41" s="36"/>
      <c r="NPT41" s="36"/>
      <c r="NPW41" s="36"/>
      <c r="NPX41" s="36"/>
      <c r="NQA41" s="36"/>
      <c r="NQB41" s="36"/>
      <c r="NQE41" s="36"/>
      <c r="NQF41" s="36"/>
      <c r="NQI41" s="36"/>
      <c r="NQJ41" s="36"/>
      <c r="NQM41" s="36"/>
      <c r="NQN41" s="36"/>
      <c r="NQQ41" s="36"/>
      <c r="NQR41" s="36"/>
      <c r="NQU41" s="36"/>
      <c r="NQV41" s="36"/>
      <c r="NQY41" s="36"/>
      <c r="NQZ41" s="36"/>
      <c r="NRC41" s="36"/>
      <c r="NRD41" s="36"/>
      <c r="NRG41" s="36"/>
      <c r="NRH41" s="36"/>
      <c r="NRK41" s="36"/>
      <c r="NRL41" s="36"/>
      <c r="NRO41" s="36"/>
      <c r="NRP41" s="36"/>
      <c r="NRS41" s="36"/>
      <c r="NRT41" s="36"/>
      <c r="NRW41" s="36"/>
      <c r="NRX41" s="36"/>
      <c r="NSA41" s="36"/>
      <c r="NSB41" s="36"/>
      <c r="NSE41" s="36"/>
      <c r="NSF41" s="36"/>
      <c r="NSI41" s="36"/>
      <c r="NSJ41" s="36"/>
      <c r="NSM41" s="36"/>
      <c r="NSN41" s="36"/>
      <c r="NSQ41" s="36"/>
      <c r="NSR41" s="36"/>
      <c r="NSU41" s="36"/>
      <c r="NSV41" s="36"/>
      <c r="NSY41" s="36"/>
      <c r="NSZ41" s="36"/>
      <c r="NTC41" s="36"/>
      <c r="NTD41" s="36"/>
      <c r="NTG41" s="36"/>
      <c r="NTH41" s="36"/>
      <c r="NTK41" s="36"/>
      <c r="NTL41" s="36"/>
      <c r="NTO41" s="36"/>
      <c r="NTP41" s="36"/>
      <c r="NTS41" s="36"/>
      <c r="NTT41" s="36"/>
      <c r="NTW41" s="36"/>
      <c r="NTX41" s="36"/>
      <c r="NUA41" s="36"/>
      <c r="NUB41" s="36"/>
      <c r="NUE41" s="36"/>
      <c r="NUF41" s="36"/>
      <c r="NUI41" s="36"/>
      <c r="NUJ41" s="36"/>
      <c r="NUM41" s="36"/>
      <c r="NUN41" s="36"/>
      <c r="NUQ41" s="36"/>
      <c r="NUR41" s="36"/>
      <c r="NUU41" s="36"/>
      <c r="NUV41" s="36"/>
      <c r="NUY41" s="36"/>
      <c r="NUZ41" s="36"/>
      <c r="NVC41" s="36"/>
      <c r="NVD41" s="36"/>
      <c r="NVG41" s="36"/>
      <c r="NVH41" s="36"/>
      <c r="NVK41" s="36"/>
      <c r="NVL41" s="36"/>
      <c r="NVO41" s="36"/>
      <c r="NVP41" s="36"/>
      <c r="NVS41" s="36"/>
      <c r="NVT41" s="36"/>
      <c r="NVW41" s="36"/>
      <c r="NVX41" s="36"/>
      <c r="NWA41" s="36"/>
      <c r="NWB41" s="36"/>
      <c r="NWE41" s="36"/>
      <c r="NWF41" s="36"/>
      <c r="NWI41" s="36"/>
      <c r="NWJ41" s="36"/>
      <c r="NWM41" s="36"/>
      <c r="NWN41" s="36"/>
      <c r="NWQ41" s="36"/>
      <c r="NWR41" s="36"/>
      <c r="NWU41" s="36"/>
      <c r="NWV41" s="36"/>
      <c r="NWY41" s="36"/>
      <c r="NWZ41" s="36"/>
      <c r="NXC41" s="36"/>
      <c r="NXD41" s="36"/>
      <c r="NXG41" s="36"/>
      <c r="NXH41" s="36"/>
      <c r="NXK41" s="36"/>
      <c r="NXL41" s="36"/>
      <c r="NXO41" s="36"/>
      <c r="NXP41" s="36"/>
      <c r="NXS41" s="36"/>
      <c r="NXT41" s="36"/>
      <c r="NXW41" s="36"/>
      <c r="NXX41" s="36"/>
      <c r="NYA41" s="36"/>
      <c r="NYB41" s="36"/>
      <c r="NYE41" s="36"/>
      <c r="NYF41" s="36"/>
      <c r="NYI41" s="36"/>
      <c r="NYJ41" s="36"/>
      <c r="NYM41" s="36"/>
      <c r="NYN41" s="36"/>
      <c r="NYQ41" s="36"/>
      <c r="NYR41" s="36"/>
      <c r="NYU41" s="36"/>
      <c r="NYV41" s="36"/>
      <c r="NYY41" s="36"/>
      <c r="NYZ41" s="36"/>
      <c r="NZC41" s="36"/>
      <c r="NZD41" s="36"/>
      <c r="NZG41" s="36"/>
      <c r="NZH41" s="36"/>
      <c r="NZK41" s="36"/>
      <c r="NZL41" s="36"/>
      <c r="NZO41" s="36"/>
      <c r="NZP41" s="36"/>
      <c r="NZS41" s="36"/>
      <c r="NZT41" s="36"/>
      <c r="NZW41" s="36"/>
      <c r="NZX41" s="36"/>
      <c r="OAA41" s="36"/>
      <c r="OAB41" s="36"/>
      <c r="OAE41" s="36"/>
      <c r="OAF41" s="36"/>
      <c r="OAI41" s="36"/>
      <c r="OAJ41" s="36"/>
      <c r="OAM41" s="36"/>
      <c r="OAN41" s="36"/>
      <c r="OAQ41" s="36"/>
      <c r="OAR41" s="36"/>
      <c r="OAU41" s="36"/>
      <c r="OAV41" s="36"/>
      <c r="OAY41" s="36"/>
      <c r="OAZ41" s="36"/>
      <c r="OBC41" s="36"/>
      <c r="OBD41" s="36"/>
      <c r="OBG41" s="36"/>
      <c r="OBH41" s="36"/>
      <c r="OBK41" s="36"/>
      <c r="OBL41" s="36"/>
      <c r="OBO41" s="36"/>
      <c r="OBP41" s="36"/>
      <c r="OBS41" s="36"/>
      <c r="OBT41" s="36"/>
      <c r="OBW41" s="36"/>
      <c r="OBX41" s="36"/>
      <c r="OCA41" s="36"/>
      <c r="OCB41" s="36"/>
      <c r="OCE41" s="36"/>
      <c r="OCF41" s="36"/>
      <c r="OCI41" s="36"/>
      <c r="OCJ41" s="36"/>
      <c r="OCM41" s="36"/>
      <c r="OCN41" s="36"/>
      <c r="OCQ41" s="36"/>
      <c r="OCR41" s="36"/>
      <c r="OCU41" s="36"/>
      <c r="OCV41" s="36"/>
      <c r="OCY41" s="36"/>
      <c r="OCZ41" s="36"/>
      <c r="ODC41" s="36"/>
      <c r="ODD41" s="36"/>
      <c r="ODG41" s="36"/>
      <c r="ODH41" s="36"/>
      <c r="ODK41" s="36"/>
      <c r="ODL41" s="36"/>
      <c r="ODO41" s="36"/>
      <c r="ODP41" s="36"/>
      <c r="ODS41" s="36"/>
      <c r="ODT41" s="36"/>
      <c r="ODW41" s="36"/>
      <c r="ODX41" s="36"/>
      <c r="OEA41" s="36"/>
      <c r="OEB41" s="36"/>
      <c r="OEE41" s="36"/>
      <c r="OEF41" s="36"/>
      <c r="OEI41" s="36"/>
      <c r="OEJ41" s="36"/>
      <c r="OEM41" s="36"/>
      <c r="OEN41" s="36"/>
      <c r="OEQ41" s="36"/>
      <c r="OER41" s="36"/>
      <c r="OEU41" s="36"/>
      <c r="OEV41" s="36"/>
      <c r="OEY41" s="36"/>
      <c r="OEZ41" s="36"/>
      <c r="OFC41" s="36"/>
      <c r="OFD41" s="36"/>
      <c r="OFG41" s="36"/>
      <c r="OFH41" s="36"/>
      <c r="OFK41" s="36"/>
      <c r="OFL41" s="36"/>
      <c r="OFO41" s="36"/>
      <c r="OFP41" s="36"/>
      <c r="OFS41" s="36"/>
      <c r="OFT41" s="36"/>
      <c r="OFW41" s="36"/>
      <c r="OFX41" s="36"/>
      <c r="OGA41" s="36"/>
      <c r="OGB41" s="36"/>
      <c r="OGE41" s="36"/>
      <c r="OGF41" s="36"/>
      <c r="OGI41" s="36"/>
      <c r="OGJ41" s="36"/>
      <c r="OGM41" s="36"/>
      <c r="OGN41" s="36"/>
      <c r="OGQ41" s="36"/>
      <c r="OGR41" s="36"/>
      <c r="OGU41" s="36"/>
      <c r="OGV41" s="36"/>
      <c r="OGY41" s="36"/>
      <c r="OGZ41" s="36"/>
      <c r="OHC41" s="36"/>
      <c r="OHD41" s="36"/>
      <c r="OHG41" s="36"/>
      <c r="OHH41" s="36"/>
      <c r="OHK41" s="36"/>
      <c r="OHL41" s="36"/>
      <c r="OHO41" s="36"/>
      <c r="OHP41" s="36"/>
      <c r="OHS41" s="36"/>
      <c r="OHT41" s="36"/>
      <c r="OHW41" s="36"/>
      <c r="OHX41" s="36"/>
      <c r="OIA41" s="36"/>
      <c r="OIB41" s="36"/>
      <c r="OIE41" s="36"/>
      <c r="OIF41" s="36"/>
      <c r="OII41" s="36"/>
      <c r="OIJ41" s="36"/>
      <c r="OIM41" s="36"/>
      <c r="OIN41" s="36"/>
      <c r="OIQ41" s="36"/>
      <c r="OIR41" s="36"/>
      <c r="OIU41" s="36"/>
      <c r="OIV41" s="36"/>
      <c r="OIY41" s="36"/>
      <c r="OIZ41" s="36"/>
      <c r="OJC41" s="36"/>
      <c r="OJD41" s="36"/>
      <c r="OJG41" s="36"/>
      <c r="OJH41" s="36"/>
      <c r="OJK41" s="36"/>
      <c r="OJL41" s="36"/>
      <c r="OJO41" s="36"/>
      <c r="OJP41" s="36"/>
      <c r="OJS41" s="36"/>
      <c r="OJT41" s="36"/>
      <c r="OJW41" s="36"/>
      <c r="OJX41" s="36"/>
      <c r="OKA41" s="36"/>
      <c r="OKB41" s="36"/>
      <c r="OKE41" s="36"/>
      <c r="OKF41" s="36"/>
      <c r="OKI41" s="36"/>
      <c r="OKJ41" s="36"/>
      <c r="OKM41" s="36"/>
      <c r="OKN41" s="36"/>
      <c r="OKQ41" s="36"/>
      <c r="OKR41" s="36"/>
      <c r="OKU41" s="36"/>
      <c r="OKV41" s="36"/>
      <c r="OKY41" s="36"/>
      <c r="OKZ41" s="36"/>
      <c r="OLC41" s="36"/>
      <c r="OLD41" s="36"/>
      <c r="OLG41" s="36"/>
      <c r="OLH41" s="36"/>
      <c r="OLK41" s="36"/>
      <c r="OLL41" s="36"/>
      <c r="OLO41" s="36"/>
      <c r="OLP41" s="36"/>
      <c r="OLS41" s="36"/>
      <c r="OLT41" s="36"/>
      <c r="OLW41" s="36"/>
      <c r="OLX41" s="36"/>
      <c r="OMA41" s="36"/>
      <c r="OMB41" s="36"/>
      <c r="OME41" s="36"/>
      <c r="OMF41" s="36"/>
      <c r="OMI41" s="36"/>
      <c r="OMJ41" s="36"/>
      <c r="OMM41" s="36"/>
      <c r="OMN41" s="36"/>
      <c r="OMQ41" s="36"/>
      <c r="OMR41" s="36"/>
      <c r="OMU41" s="36"/>
      <c r="OMV41" s="36"/>
      <c r="OMY41" s="36"/>
      <c r="OMZ41" s="36"/>
      <c r="ONC41" s="36"/>
      <c r="OND41" s="36"/>
      <c r="ONG41" s="36"/>
      <c r="ONH41" s="36"/>
      <c r="ONK41" s="36"/>
      <c r="ONL41" s="36"/>
      <c r="ONO41" s="36"/>
      <c r="ONP41" s="36"/>
      <c r="ONS41" s="36"/>
      <c r="ONT41" s="36"/>
      <c r="ONW41" s="36"/>
      <c r="ONX41" s="36"/>
      <c r="OOA41" s="36"/>
      <c r="OOB41" s="36"/>
      <c r="OOE41" s="36"/>
      <c r="OOF41" s="36"/>
      <c r="OOI41" s="36"/>
      <c r="OOJ41" s="36"/>
      <c r="OOM41" s="36"/>
      <c r="OON41" s="36"/>
      <c r="OOQ41" s="36"/>
      <c r="OOR41" s="36"/>
      <c r="OOU41" s="36"/>
      <c r="OOV41" s="36"/>
      <c r="OOY41" s="36"/>
      <c r="OOZ41" s="36"/>
      <c r="OPC41" s="36"/>
      <c r="OPD41" s="36"/>
      <c r="OPG41" s="36"/>
      <c r="OPH41" s="36"/>
      <c r="OPK41" s="36"/>
      <c r="OPL41" s="36"/>
      <c r="OPO41" s="36"/>
      <c r="OPP41" s="36"/>
      <c r="OPS41" s="36"/>
      <c r="OPT41" s="36"/>
      <c r="OPW41" s="36"/>
      <c r="OPX41" s="36"/>
      <c r="OQA41" s="36"/>
      <c r="OQB41" s="36"/>
      <c r="OQE41" s="36"/>
      <c r="OQF41" s="36"/>
      <c r="OQI41" s="36"/>
      <c r="OQJ41" s="36"/>
      <c r="OQM41" s="36"/>
      <c r="OQN41" s="36"/>
      <c r="OQQ41" s="36"/>
      <c r="OQR41" s="36"/>
      <c r="OQU41" s="36"/>
      <c r="OQV41" s="36"/>
      <c r="OQY41" s="36"/>
      <c r="OQZ41" s="36"/>
      <c r="ORC41" s="36"/>
      <c r="ORD41" s="36"/>
      <c r="ORG41" s="36"/>
      <c r="ORH41" s="36"/>
      <c r="ORK41" s="36"/>
      <c r="ORL41" s="36"/>
      <c r="ORO41" s="36"/>
      <c r="ORP41" s="36"/>
      <c r="ORS41" s="36"/>
      <c r="ORT41" s="36"/>
      <c r="ORW41" s="36"/>
      <c r="ORX41" s="36"/>
      <c r="OSA41" s="36"/>
      <c r="OSB41" s="36"/>
      <c r="OSE41" s="36"/>
      <c r="OSF41" s="36"/>
      <c r="OSI41" s="36"/>
      <c r="OSJ41" s="36"/>
      <c r="OSM41" s="36"/>
      <c r="OSN41" s="36"/>
      <c r="OSQ41" s="36"/>
      <c r="OSR41" s="36"/>
      <c r="OSU41" s="36"/>
      <c r="OSV41" s="36"/>
      <c r="OSY41" s="36"/>
      <c r="OSZ41" s="36"/>
      <c r="OTC41" s="36"/>
      <c r="OTD41" s="36"/>
      <c r="OTG41" s="36"/>
      <c r="OTH41" s="36"/>
      <c r="OTK41" s="36"/>
      <c r="OTL41" s="36"/>
      <c r="OTO41" s="36"/>
      <c r="OTP41" s="36"/>
      <c r="OTS41" s="36"/>
      <c r="OTT41" s="36"/>
      <c r="OTW41" s="36"/>
      <c r="OTX41" s="36"/>
      <c r="OUA41" s="36"/>
      <c r="OUB41" s="36"/>
      <c r="OUE41" s="36"/>
      <c r="OUF41" s="36"/>
      <c r="OUI41" s="36"/>
      <c r="OUJ41" s="36"/>
      <c r="OUM41" s="36"/>
      <c r="OUN41" s="36"/>
      <c r="OUQ41" s="36"/>
      <c r="OUR41" s="36"/>
      <c r="OUU41" s="36"/>
      <c r="OUV41" s="36"/>
      <c r="OUY41" s="36"/>
      <c r="OUZ41" s="36"/>
      <c r="OVC41" s="36"/>
      <c r="OVD41" s="36"/>
      <c r="OVG41" s="36"/>
      <c r="OVH41" s="36"/>
      <c r="OVK41" s="36"/>
      <c r="OVL41" s="36"/>
      <c r="OVO41" s="36"/>
      <c r="OVP41" s="36"/>
      <c r="OVS41" s="36"/>
      <c r="OVT41" s="36"/>
      <c r="OVW41" s="36"/>
      <c r="OVX41" s="36"/>
      <c r="OWA41" s="36"/>
      <c r="OWB41" s="36"/>
      <c r="OWE41" s="36"/>
      <c r="OWF41" s="36"/>
      <c r="OWI41" s="36"/>
      <c r="OWJ41" s="36"/>
      <c r="OWM41" s="36"/>
      <c r="OWN41" s="36"/>
      <c r="OWQ41" s="36"/>
      <c r="OWR41" s="36"/>
      <c r="OWU41" s="36"/>
      <c r="OWV41" s="36"/>
      <c r="OWY41" s="36"/>
      <c r="OWZ41" s="36"/>
      <c r="OXC41" s="36"/>
      <c r="OXD41" s="36"/>
      <c r="OXG41" s="36"/>
      <c r="OXH41" s="36"/>
      <c r="OXK41" s="36"/>
      <c r="OXL41" s="36"/>
      <c r="OXO41" s="36"/>
      <c r="OXP41" s="36"/>
      <c r="OXS41" s="36"/>
      <c r="OXT41" s="36"/>
      <c r="OXW41" s="36"/>
      <c r="OXX41" s="36"/>
      <c r="OYA41" s="36"/>
      <c r="OYB41" s="36"/>
      <c r="OYE41" s="36"/>
      <c r="OYF41" s="36"/>
      <c r="OYI41" s="36"/>
      <c r="OYJ41" s="36"/>
      <c r="OYM41" s="36"/>
      <c r="OYN41" s="36"/>
      <c r="OYQ41" s="36"/>
      <c r="OYR41" s="36"/>
      <c r="OYU41" s="36"/>
      <c r="OYV41" s="36"/>
      <c r="OYY41" s="36"/>
      <c r="OYZ41" s="36"/>
      <c r="OZC41" s="36"/>
      <c r="OZD41" s="36"/>
      <c r="OZG41" s="36"/>
      <c r="OZH41" s="36"/>
      <c r="OZK41" s="36"/>
      <c r="OZL41" s="36"/>
      <c r="OZO41" s="36"/>
      <c r="OZP41" s="36"/>
      <c r="OZS41" s="36"/>
      <c r="OZT41" s="36"/>
      <c r="OZW41" s="36"/>
      <c r="OZX41" s="36"/>
      <c r="PAA41" s="36"/>
      <c r="PAB41" s="36"/>
      <c r="PAE41" s="36"/>
      <c r="PAF41" s="36"/>
      <c r="PAI41" s="36"/>
      <c r="PAJ41" s="36"/>
      <c r="PAM41" s="36"/>
      <c r="PAN41" s="36"/>
      <c r="PAQ41" s="36"/>
      <c r="PAR41" s="36"/>
      <c r="PAU41" s="36"/>
      <c r="PAV41" s="36"/>
      <c r="PAY41" s="36"/>
      <c r="PAZ41" s="36"/>
      <c r="PBC41" s="36"/>
      <c r="PBD41" s="36"/>
      <c r="PBG41" s="36"/>
      <c r="PBH41" s="36"/>
      <c r="PBK41" s="36"/>
      <c r="PBL41" s="36"/>
      <c r="PBO41" s="36"/>
      <c r="PBP41" s="36"/>
      <c r="PBS41" s="36"/>
      <c r="PBT41" s="36"/>
      <c r="PBW41" s="36"/>
      <c r="PBX41" s="36"/>
      <c r="PCA41" s="36"/>
      <c r="PCB41" s="36"/>
      <c r="PCE41" s="36"/>
      <c r="PCF41" s="36"/>
      <c r="PCI41" s="36"/>
      <c r="PCJ41" s="36"/>
      <c r="PCM41" s="36"/>
      <c r="PCN41" s="36"/>
      <c r="PCQ41" s="36"/>
      <c r="PCR41" s="36"/>
      <c r="PCU41" s="36"/>
      <c r="PCV41" s="36"/>
      <c r="PCY41" s="36"/>
      <c r="PCZ41" s="36"/>
      <c r="PDC41" s="36"/>
      <c r="PDD41" s="36"/>
      <c r="PDG41" s="36"/>
      <c r="PDH41" s="36"/>
      <c r="PDK41" s="36"/>
      <c r="PDL41" s="36"/>
      <c r="PDO41" s="36"/>
      <c r="PDP41" s="36"/>
      <c r="PDS41" s="36"/>
      <c r="PDT41" s="36"/>
      <c r="PDW41" s="36"/>
      <c r="PDX41" s="36"/>
      <c r="PEA41" s="36"/>
      <c r="PEB41" s="36"/>
      <c r="PEE41" s="36"/>
      <c r="PEF41" s="36"/>
      <c r="PEI41" s="36"/>
      <c r="PEJ41" s="36"/>
      <c r="PEM41" s="36"/>
      <c r="PEN41" s="36"/>
      <c r="PEQ41" s="36"/>
      <c r="PER41" s="36"/>
      <c r="PEU41" s="36"/>
      <c r="PEV41" s="36"/>
      <c r="PEY41" s="36"/>
      <c r="PEZ41" s="36"/>
      <c r="PFC41" s="36"/>
      <c r="PFD41" s="36"/>
      <c r="PFG41" s="36"/>
      <c r="PFH41" s="36"/>
      <c r="PFK41" s="36"/>
      <c r="PFL41" s="36"/>
      <c r="PFO41" s="36"/>
      <c r="PFP41" s="36"/>
      <c r="PFS41" s="36"/>
      <c r="PFT41" s="36"/>
      <c r="PFW41" s="36"/>
      <c r="PFX41" s="36"/>
      <c r="PGA41" s="36"/>
      <c r="PGB41" s="36"/>
      <c r="PGE41" s="36"/>
      <c r="PGF41" s="36"/>
      <c r="PGI41" s="36"/>
      <c r="PGJ41" s="36"/>
      <c r="PGM41" s="36"/>
      <c r="PGN41" s="36"/>
      <c r="PGQ41" s="36"/>
      <c r="PGR41" s="36"/>
      <c r="PGU41" s="36"/>
      <c r="PGV41" s="36"/>
      <c r="PGY41" s="36"/>
      <c r="PGZ41" s="36"/>
      <c r="PHC41" s="36"/>
      <c r="PHD41" s="36"/>
      <c r="PHG41" s="36"/>
      <c r="PHH41" s="36"/>
      <c r="PHK41" s="36"/>
      <c r="PHL41" s="36"/>
      <c r="PHO41" s="36"/>
      <c r="PHP41" s="36"/>
      <c r="PHS41" s="36"/>
      <c r="PHT41" s="36"/>
      <c r="PHW41" s="36"/>
      <c r="PHX41" s="36"/>
      <c r="PIA41" s="36"/>
      <c r="PIB41" s="36"/>
      <c r="PIE41" s="36"/>
      <c r="PIF41" s="36"/>
      <c r="PII41" s="36"/>
      <c r="PIJ41" s="36"/>
      <c r="PIM41" s="36"/>
      <c r="PIN41" s="36"/>
      <c r="PIQ41" s="36"/>
      <c r="PIR41" s="36"/>
      <c r="PIU41" s="36"/>
      <c r="PIV41" s="36"/>
      <c r="PIY41" s="36"/>
      <c r="PIZ41" s="36"/>
      <c r="PJC41" s="36"/>
      <c r="PJD41" s="36"/>
      <c r="PJG41" s="36"/>
      <c r="PJH41" s="36"/>
      <c r="PJK41" s="36"/>
      <c r="PJL41" s="36"/>
      <c r="PJO41" s="36"/>
      <c r="PJP41" s="36"/>
      <c r="PJS41" s="36"/>
      <c r="PJT41" s="36"/>
      <c r="PJW41" s="36"/>
      <c r="PJX41" s="36"/>
      <c r="PKA41" s="36"/>
      <c r="PKB41" s="36"/>
      <c r="PKE41" s="36"/>
      <c r="PKF41" s="36"/>
      <c r="PKI41" s="36"/>
      <c r="PKJ41" s="36"/>
      <c r="PKM41" s="36"/>
      <c r="PKN41" s="36"/>
      <c r="PKQ41" s="36"/>
      <c r="PKR41" s="36"/>
      <c r="PKU41" s="36"/>
      <c r="PKV41" s="36"/>
      <c r="PKY41" s="36"/>
      <c r="PKZ41" s="36"/>
      <c r="PLC41" s="36"/>
      <c r="PLD41" s="36"/>
      <c r="PLG41" s="36"/>
      <c r="PLH41" s="36"/>
      <c r="PLK41" s="36"/>
      <c r="PLL41" s="36"/>
      <c r="PLO41" s="36"/>
      <c r="PLP41" s="36"/>
      <c r="PLS41" s="36"/>
      <c r="PLT41" s="36"/>
      <c r="PLW41" s="36"/>
      <c r="PLX41" s="36"/>
      <c r="PMA41" s="36"/>
      <c r="PMB41" s="36"/>
      <c r="PME41" s="36"/>
      <c r="PMF41" s="36"/>
      <c r="PMI41" s="36"/>
      <c r="PMJ41" s="36"/>
      <c r="PMM41" s="36"/>
      <c r="PMN41" s="36"/>
      <c r="PMQ41" s="36"/>
      <c r="PMR41" s="36"/>
      <c r="PMU41" s="36"/>
      <c r="PMV41" s="36"/>
      <c r="PMY41" s="36"/>
      <c r="PMZ41" s="36"/>
      <c r="PNC41" s="36"/>
      <c r="PND41" s="36"/>
      <c r="PNG41" s="36"/>
      <c r="PNH41" s="36"/>
      <c r="PNK41" s="36"/>
      <c r="PNL41" s="36"/>
      <c r="PNO41" s="36"/>
      <c r="PNP41" s="36"/>
      <c r="PNS41" s="36"/>
      <c r="PNT41" s="36"/>
      <c r="PNW41" s="36"/>
      <c r="PNX41" s="36"/>
      <c r="POA41" s="36"/>
      <c r="POB41" s="36"/>
      <c r="POE41" s="36"/>
      <c r="POF41" s="36"/>
      <c r="POI41" s="36"/>
      <c r="POJ41" s="36"/>
      <c r="POM41" s="36"/>
      <c r="PON41" s="36"/>
      <c r="POQ41" s="36"/>
      <c r="POR41" s="36"/>
      <c r="POU41" s="36"/>
      <c r="POV41" s="36"/>
      <c r="POY41" s="36"/>
      <c r="POZ41" s="36"/>
      <c r="PPC41" s="36"/>
      <c r="PPD41" s="36"/>
      <c r="PPG41" s="36"/>
      <c r="PPH41" s="36"/>
      <c r="PPK41" s="36"/>
      <c r="PPL41" s="36"/>
      <c r="PPO41" s="36"/>
      <c r="PPP41" s="36"/>
      <c r="PPS41" s="36"/>
      <c r="PPT41" s="36"/>
      <c r="PPW41" s="36"/>
      <c r="PPX41" s="36"/>
      <c r="PQA41" s="36"/>
      <c r="PQB41" s="36"/>
      <c r="PQE41" s="36"/>
      <c r="PQF41" s="36"/>
      <c r="PQI41" s="36"/>
      <c r="PQJ41" s="36"/>
      <c r="PQM41" s="36"/>
      <c r="PQN41" s="36"/>
      <c r="PQQ41" s="36"/>
      <c r="PQR41" s="36"/>
      <c r="PQU41" s="36"/>
      <c r="PQV41" s="36"/>
      <c r="PQY41" s="36"/>
      <c r="PQZ41" s="36"/>
      <c r="PRC41" s="36"/>
      <c r="PRD41" s="36"/>
      <c r="PRG41" s="36"/>
      <c r="PRH41" s="36"/>
      <c r="PRK41" s="36"/>
      <c r="PRL41" s="36"/>
      <c r="PRO41" s="36"/>
      <c r="PRP41" s="36"/>
      <c r="PRS41" s="36"/>
      <c r="PRT41" s="36"/>
      <c r="PRW41" s="36"/>
      <c r="PRX41" s="36"/>
      <c r="PSA41" s="36"/>
      <c r="PSB41" s="36"/>
      <c r="PSE41" s="36"/>
      <c r="PSF41" s="36"/>
      <c r="PSI41" s="36"/>
      <c r="PSJ41" s="36"/>
      <c r="PSM41" s="36"/>
      <c r="PSN41" s="36"/>
      <c r="PSQ41" s="36"/>
      <c r="PSR41" s="36"/>
      <c r="PSU41" s="36"/>
      <c r="PSV41" s="36"/>
      <c r="PSY41" s="36"/>
      <c r="PSZ41" s="36"/>
      <c r="PTC41" s="36"/>
      <c r="PTD41" s="36"/>
      <c r="PTG41" s="36"/>
      <c r="PTH41" s="36"/>
      <c r="PTK41" s="36"/>
      <c r="PTL41" s="36"/>
      <c r="PTO41" s="36"/>
      <c r="PTP41" s="36"/>
      <c r="PTS41" s="36"/>
      <c r="PTT41" s="36"/>
      <c r="PTW41" s="36"/>
      <c r="PTX41" s="36"/>
      <c r="PUA41" s="36"/>
      <c r="PUB41" s="36"/>
      <c r="PUE41" s="36"/>
      <c r="PUF41" s="36"/>
      <c r="PUI41" s="36"/>
      <c r="PUJ41" s="36"/>
      <c r="PUM41" s="36"/>
      <c r="PUN41" s="36"/>
      <c r="PUQ41" s="36"/>
      <c r="PUR41" s="36"/>
      <c r="PUU41" s="36"/>
      <c r="PUV41" s="36"/>
      <c r="PUY41" s="36"/>
      <c r="PUZ41" s="36"/>
      <c r="PVC41" s="36"/>
      <c r="PVD41" s="36"/>
      <c r="PVG41" s="36"/>
      <c r="PVH41" s="36"/>
      <c r="PVK41" s="36"/>
      <c r="PVL41" s="36"/>
      <c r="PVO41" s="36"/>
      <c r="PVP41" s="36"/>
      <c r="PVS41" s="36"/>
      <c r="PVT41" s="36"/>
      <c r="PVW41" s="36"/>
      <c r="PVX41" s="36"/>
      <c r="PWA41" s="36"/>
      <c r="PWB41" s="36"/>
      <c r="PWE41" s="36"/>
      <c r="PWF41" s="36"/>
      <c r="PWI41" s="36"/>
      <c r="PWJ41" s="36"/>
      <c r="PWM41" s="36"/>
      <c r="PWN41" s="36"/>
      <c r="PWQ41" s="36"/>
      <c r="PWR41" s="36"/>
      <c r="PWU41" s="36"/>
      <c r="PWV41" s="36"/>
      <c r="PWY41" s="36"/>
      <c r="PWZ41" s="36"/>
      <c r="PXC41" s="36"/>
      <c r="PXD41" s="36"/>
      <c r="PXG41" s="36"/>
      <c r="PXH41" s="36"/>
      <c r="PXK41" s="36"/>
      <c r="PXL41" s="36"/>
      <c r="PXO41" s="36"/>
      <c r="PXP41" s="36"/>
      <c r="PXS41" s="36"/>
      <c r="PXT41" s="36"/>
      <c r="PXW41" s="36"/>
      <c r="PXX41" s="36"/>
      <c r="PYA41" s="36"/>
      <c r="PYB41" s="36"/>
      <c r="PYE41" s="36"/>
      <c r="PYF41" s="36"/>
      <c r="PYI41" s="36"/>
      <c r="PYJ41" s="36"/>
      <c r="PYM41" s="36"/>
      <c r="PYN41" s="36"/>
      <c r="PYQ41" s="36"/>
      <c r="PYR41" s="36"/>
      <c r="PYU41" s="36"/>
      <c r="PYV41" s="36"/>
      <c r="PYY41" s="36"/>
      <c r="PYZ41" s="36"/>
      <c r="PZC41" s="36"/>
      <c r="PZD41" s="36"/>
      <c r="PZG41" s="36"/>
      <c r="PZH41" s="36"/>
      <c r="PZK41" s="36"/>
      <c r="PZL41" s="36"/>
      <c r="PZO41" s="36"/>
      <c r="PZP41" s="36"/>
      <c r="PZS41" s="36"/>
      <c r="PZT41" s="36"/>
      <c r="PZW41" s="36"/>
      <c r="PZX41" s="36"/>
      <c r="QAA41" s="36"/>
      <c r="QAB41" s="36"/>
      <c r="QAE41" s="36"/>
      <c r="QAF41" s="36"/>
      <c r="QAI41" s="36"/>
      <c r="QAJ41" s="36"/>
      <c r="QAM41" s="36"/>
      <c r="QAN41" s="36"/>
      <c r="QAQ41" s="36"/>
      <c r="QAR41" s="36"/>
      <c r="QAU41" s="36"/>
      <c r="QAV41" s="36"/>
      <c r="QAY41" s="36"/>
      <c r="QAZ41" s="36"/>
      <c r="QBC41" s="36"/>
      <c r="QBD41" s="36"/>
      <c r="QBG41" s="36"/>
      <c r="QBH41" s="36"/>
      <c r="QBK41" s="36"/>
      <c r="QBL41" s="36"/>
      <c r="QBO41" s="36"/>
      <c r="QBP41" s="36"/>
      <c r="QBS41" s="36"/>
      <c r="QBT41" s="36"/>
      <c r="QBW41" s="36"/>
      <c r="QBX41" s="36"/>
      <c r="QCA41" s="36"/>
      <c r="QCB41" s="36"/>
      <c r="QCE41" s="36"/>
      <c r="QCF41" s="36"/>
      <c r="QCI41" s="36"/>
      <c r="QCJ41" s="36"/>
      <c r="QCM41" s="36"/>
      <c r="QCN41" s="36"/>
      <c r="QCQ41" s="36"/>
      <c r="QCR41" s="36"/>
      <c r="QCU41" s="36"/>
      <c r="QCV41" s="36"/>
      <c r="QCY41" s="36"/>
      <c r="QCZ41" s="36"/>
      <c r="QDC41" s="36"/>
      <c r="QDD41" s="36"/>
      <c r="QDG41" s="36"/>
      <c r="QDH41" s="36"/>
      <c r="QDK41" s="36"/>
      <c r="QDL41" s="36"/>
      <c r="QDO41" s="36"/>
      <c r="QDP41" s="36"/>
      <c r="QDS41" s="36"/>
      <c r="QDT41" s="36"/>
      <c r="QDW41" s="36"/>
      <c r="QDX41" s="36"/>
      <c r="QEA41" s="36"/>
      <c r="QEB41" s="36"/>
      <c r="QEE41" s="36"/>
      <c r="QEF41" s="36"/>
      <c r="QEI41" s="36"/>
      <c r="QEJ41" s="36"/>
      <c r="QEM41" s="36"/>
      <c r="QEN41" s="36"/>
      <c r="QEQ41" s="36"/>
      <c r="QER41" s="36"/>
      <c r="QEU41" s="36"/>
      <c r="QEV41" s="36"/>
      <c r="QEY41" s="36"/>
      <c r="QEZ41" s="36"/>
      <c r="QFC41" s="36"/>
      <c r="QFD41" s="36"/>
      <c r="QFG41" s="36"/>
      <c r="QFH41" s="36"/>
      <c r="QFK41" s="36"/>
      <c r="QFL41" s="36"/>
      <c r="QFO41" s="36"/>
      <c r="QFP41" s="36"/>
      <c r="QFS41" s="36"/>
      <c r="QFT41" s="36"/>
      <c r="QFW41" s="36"/>
      <c r="QFX41" s="36"/>
      <c r="QGA41" s="36"/>
      <c r="QGB41" s="36"/>
      <c r="QGE41" s="36"/>
      <c r="QGF41" s="36"/>
      <c r="QGI41" s="36"/>
      <c r="QGJ41" s="36"/>
      <c r="QGM41" s="36"/>
      <c r="QGN41" s="36"/>
      <c r="QGQ41" s="36"/>
      <c r="QGR41" s="36"/>
      <c r="QGU41" s="36"/>
      <c r="QGV41" s="36"/>
      <c r="QGY41" s="36"/>
      <c r="QGZ41" s="36"/>
      <c r="QHC41" s="36"/>
      <c r="QHD41" s="36"/>
      <c r="QHG41" s="36"/>
      <c r="QHH41" s="36"/>
      <c r="QHK41" s="36"/>
      <c r="QHL41" s="36"/>
      <c r="QHO41" s="36"/>
      <c r="QHP41" s="36"/>
      <c r="QHS41" s="36"/>
      <c r="QHT41" s="36"/>
      <c r="QHW41" s="36"/>
      <c r="QHX41" s="36"/>
      <c r="QIA41" s="36"/>
      <c r="QIB41" s="36"/>
      <c r="QIE41" s="36"/>
      <c r="QIF41" s="36"/>
      <c r="QII41" s="36"/>
      <c r="QIJ41" s="36"/>
      <c r="QIM41" s="36"/>
      <c r="QIN41" s="36"/>
      <c r="QIQ41" s="36"/>
      <c r="QIR41" s="36"/>
      <c r="QIU41" s="36"/>
      <c r="QIV41" s="36"/>
      <c r="QIY41" s="36"/>
      <c r="QIZ41" s="36"/>
      <c r="QJC41" s="36"/>
      <c r="QJD41" s="36"/>
      <c r="QJG41" s="36"/>
      <c r="QJH41" s="36"/>
      <c r="QJK41" s="36"/>
      <c r="QJL41" s="36"/>
      <c r="QJO41" s="36"/>
      <c r="QJP41" s="36"/>
      <c r="QJS41" s="36"/>
      <c r="QJT41" s="36"/>
      <c r="QJW41" s="36"/>
      <c r="QJX41" s="36"/>
      <c r="QKA41" s="36"/>
      <c r="QKB41" s="36"/>
      <c r="QKE41" s="36"/>
      <c r="QKF41" s="36"/>
      <c r="QKI41" s="36"/>
      <c r="QKJ41" s="36"/>
      <c r="QKM41" s="36"/>
      <c r="QKN41" s="36"/>
      <c r="QKQ41" s="36"/>
      <c r="QKR41" s="36"/>
      <c r="QKU41" s="36"/>
      <c r="QKV41" s="36"/>
      <c r="QKY41" s="36"/>
      <c r="QKZ41" s="36"/>
      <c r="QLC41" s="36"/>
      <c r="QLD41" s="36"/>
      <c r="QLG41" s="36"/>
      <c r="QLH41" s="36"/>
      <c r="QLK41" s="36"/>
      <c r="QLL41" s="36"/>
      <c r="QLO41" s="36"/>
      <c r="QLP41" s="36"/>
      <c r="QLS41" s="36"/>
      <c r="QLT41" s="36"/>
      <c r="QLW41" s="36"/>
      <c r="QLX41" s="36"/>
      <c r="QMA41" s="36"/>
      <c r="QMB41" s="36"/>
      <c r="QME41" s="36"/>
      <c r="QMF41" s="36"/>
      <c r="QMI41" s="36"/>
      <c r="QMJ41" s="36"/>
      <c r="QMM41" s="36"/>
      <c r="QMN41" s="36"/>
      <c r="QMQ41" s="36"/>
      <c r="QMR41" s="36"/>
      <c r="QMU41" s="36"/>
      <c r="QMV41" s="36"/>
      <c r="QMY41" s="36"/>
      <c r="QMZ41" s="36"/>
      <c r="QNC41" s="36"/>
      <c r="QND41" s="36"/>
      <c r="QNG41" s="36"/>
      <c r="QNH41" s="36"/>
      <c r="QNK41" s="36"/>
      <c r="QNL41" s="36"/>
      <c r="QNO41" s="36"/>
      <c r="QNP41" s="36"/>
      <c r="QNS41" s="36"/>
      <c r="QNT41" s="36"/>
      <c r="QNW41" s="36"/>
      <c r="QNX41" s="36"/>
      <c r="QOA41" s="36"/>
      <c r="QOB41" s="36"/>
      <c r="QOE41" s="36"/>
      <c r="QOF41" s="36"/>
      <c r="QOI41" s="36"/>
      <c r="QOJ41" s="36"/>
      <c r="QOM41" s="36"/>
      <c r="QON41" s="36"/>
      <c r="QOQ41" s="36"/>
      <c r="QOR41" s="36"/>
      <c r="QOU41" s="36"/>
      <c r="QOV41" s="36"/>
      <c r="QOY41" s="36"/>
      <c r="QOZ41" s="36"/>
      <c r="QPC41" s="36"/>
      <c r="QPD41" s="36"/>
      <c r="QPG41" s="36"/>
      <c r="QPH41" s="36"/>
      <c r="QPK41" s="36"/>
      <c r="QPL41" s="36"/>
      <c r="QPO41" s="36"/>
      <c r="QPP41" s="36"/>
      <c r="QPS41" s="36"/>
      <c r="QPT41" s="36"/>
      <c r="QPW41" s="36"/>
      <c r="QPX41" s="36"/>
      <c r="QQA41" s="36"/>
      <c r="QQB41" s="36"/>
      <c r="QQE41" s="36"/>
      <c r="QQF41" s="36"/>
      <c r="QQI41" s="36"/>
      <c r="QQJ41" s="36"/>
      <c r="QQM41" s="36"/>
      <c r="QQN41" s="36"/>
      <c r="QQQ41" s="36"/>
      <c r="QQR41" s="36"/>
      <c r="QQU41" s="36"/>
      <c r="QQV41" s="36"/>
      <c r="QQY41" s="36"/>
      <c r="QQZ41" s="36"/>
      <c r="QRC41" s="36"/>
      <c r="QRD41" s="36"/>
      <c r="QRG41" s="36"/>
      <c r="QRH41" s="36"/>
      <c r="QRK41" s="36"/>
      <c r="QRL41" s="36"/>
      <c r="QRO41" s="36"/>
      <c r="QRP41" s="36"/>
      <c r="QRS41" s="36"/>
      <c r="QRT41" s="36"/>
      <c r="QRW41" s="36"/>
      <c r="QRX41" s="36"/>
      <c r="QSA41" s="36"/>
      <c r="QSB41" s="36"/>
      <c r="QSE41" s="36"/>
      <c r="QSF41" s="36"/>
      <c r="QSI41" s="36"/>
      <c r="QSJ41" s="36"/>
      <c r="QSM41" s="36"/>
      <c r="QSN41" s="36"/>
      <c r="QSQ41" s="36"/>
      <c r="QSR41" s="36"/>
      <c r="QSU41" s="36"/>
      <c r="QSV41" s="36"/>
      <c r="QSY41" s="36"/>
      <c r="QSZ41" s="36"/>
      <c r="QTC41" s="36"/>
      <c r="QTD41" s="36"/>
      <c r="QTG41" s="36"/>
      <c r="QTH41" s="36"/>
      <c r="QTK41" s="36"/>
      <c r="QTL41" s="36"/>
      <c r="QTO41" s="36"/>
      <c r="QTP41" s="36"/>
      <c r="QTS41" s="36"/>
      <c r="QTT41" s="36"/>
      <c r="QTW41" s="36"/>
      <c r="QTX41" s="36"/>
      <c r="QUA41" s="36"/>
      <c r="QUB41" s="36"/>
      <c r="QUE41" s="36"/>
      <c r="QUF41" s="36"/>
      <c r="QUI41" s="36"/>
      <c r="QUJ41" s="36"/>
      <c r="QUM41" s="36"/>
      <c r="QUN41" s="36"/>
      <c r="QUQ41" s="36"/>
      <c r="QUR41" s="36"/>
      <c r="QUU41" s="36"/>
      <c r="QUV41" s="36"/>
      <c r="QUY41" s="36"/>
      <c r="QUZ41" s="36"/>
      <c r="QVC41" s="36"/>
      <c r="QVD41" s="36"/>
      <c r="QVG41" s="36"/>
      <c r="QVH41" s="36"/>
      <c r="QVK41" s="36"/>
      <c r="QVL41" s="36"/>
      <c r="QVO41" s="36"/>
      <c r="QVP41" s="36"/>
      <c r="QVS41" s="36"/>
      <c r="QVT41" s="36"/>
      <c r="QVW41" s="36"/>
      <c r="QVX41" s="36"/>
      <c r="QWA41" s="36"/>
      <c r="QWB41" s="36"/>
      <c r="QWE41" s="36"/>
      <c r="QWF41" s="36"/>
      <c r="QWI41" s="36"/>
      <c r="QWJ41" s="36"/>
      <c r="QWM41" s="36"/>
      <c r="QWN41" s="36"/>
      <c r="QWQ41" s="36"/>
      <c r="QWR41" s="36"/>
      <c r="QWU41" s="36"/>
      <c r="QWV41" s="36"/>
      <c r="QWY41" s="36"/>
      <c r="QWZ41" s="36"/>
      <c r="QXC41" s="36"/>
      <c r="QXD41" s="36"/>
      <c r="QXG41" s="36"/>
      <c r="QXH41" s="36"/>
      <c r="QXK41" s="36"/>
      <c r="QXL41" s="36"/>
      <c r="QXO41" s="36"/>
      <c r="QXP41" s="36"/>
      <c r="QXS41" s="36"/>
      <c r="QXT41" s="36"/>
      <c r="QXW41" s="36"/>
      <c r="QXX41" s="36"/>
      <c r="QYA41" s="36"/>
      <c r="QYB41" s="36"/>
      <c r="QYE41" s="36"/>
      <c r="QYF41" s="36"/>
      <c r="QYI41" s="36"/>
      <c r="QYJ41" s="36"/>
      <c r="QYM41" s="36"/>
      <c r="QYN41" s="36"/>
      <c r="QYQ41" s="36"/>
      <c r="QYR41" s="36"/>
      <c r="QYU41" s="36"/>
      <c r="QYV41" s="36"/>
      <c r="QYY41" s="36"/>
      <c r="QYZ41" s="36"/>
      <c r="QZC41" s="36"/>
      <c r="QZD41" s="36"/>
      <c r="QZG41" s="36"/>
      <c r="QZH41" s="36"/>
      <c r="QZK41" s="36"/>
      <c r="QZL41" s="36"/>
      <c r="QZO41" s="36"/>
      <c r="QZP41" s="36"/>
      <c r="QZS41" s="36"/>
      <c r="QZT41" s="36"/>
      <c r="QZW41" s="36"/>
      <c r="QZX41" s="36"/>
      <c r="RAA41" s="36"/>
      <c r="RAB41" s="36"/>
      <c r="RAE41" s="36"/>
      <c r="RAF41" s="36"/>
      <c r="RAI41" s="36"/>
      <c r="RAJ41" s="36"/>
      <c r="RAM41" s="36"/>
      <c r="RAN41" s="36"/>
      <c r="RAQ41" s="36"/>
      <c r="RAR41" s="36"/>
      <c r="RAU41" s="36"/>
      <c r="RAV41" s="36"/>
      <c r="RAY41" s="36"/>
      <c r="RAZ41" s="36"/>
      <c r="RBC41" s="36"/>
      <c r="RBD41" s="36"/>
      <c r="RBG41" s="36"/>
      <c r="RBH41" s="36"/>
      <c r="RBK41" s="36"/>
      <c r="RBL41" s="36"/>
      <c r="RBO41" s="36"/>
      <c r="RBP41" s="36"/>
      <c r="RBS41" s="36"/>
      <c r="RBT41" s="36"/>
      <c r="RBW41" s="36"/>
      <c r="RBX41" s="36"/>
      <c r="RCA41" s="36"/>
      <c r="RCB41" s="36"/>
      <c r="RCE41" s="36"/>
      <c r="RCF41" s="36"/>
      <c r="RCI41" s="36"/>
      <c r="RCJ41" s="36"/>
      <c r="RCM41" s="36"/>
      <c r="RCN41" s="36"/>
      <c r="RCQ41" s="36"/>
      <c r="RCR41" s="36"/>
      <c r="RCU41" s="36"/>
      <c r="RCV41" s="36"/>
      <c r="RCY41" s="36"/>
      <c r="RCZ41" s="36"/>
      <c r="RDC41" s="36"/>
      <c r="RDD41" s="36"/>
      <c r="RDG41" s="36"/>
      <c r="RDH41" s="36"/>
      <c r="RDK41" s="36"/>
      <c r="RDL41" s="36"/>
      <c r="RDO41" s="36"/>
      <c r="RDP41" s="36"/>
      <c r="RDS41" s="36"/>
      <c r="RDT41" s="36"/>
      <c r="RDW41" s="36"/>
      <c r="RDX41" s="36"/>
      <c r="REA41" s="36"/>
      <c r="REB41" s="36"/>
      <c r="REE41" s="36"/>
      <c r="REF41" s="36"/>
      <c r="REI41" s="36"/>
      <c r="REJ41" s="36"/>
      <c r="REM41" s="36"/>
      <c r="REN41" s="36"/>
      <c r="REQ41" s="36"/>
      <c r="RER41" s="36"/>
      <c r="REU41" s="36"/>
      <c r="REV41" s="36"/>
      <c r="REY41" s="36"/>
      <c r="REZ41" s="36"/>
      <c r="RFC41" s="36"/>
      <c r="RFD41" s="36"/>
      <c r="RFG41" s="36"/>
      <c r="RFH41" s="36"/>
      <c r="RFK41" s="36"/>
      <c r="RFL41" s="36"/>
      <c r="RFO41" s="36"/>
      <c r="RFP41" s="36"/>
      <c r="RFS41" s="36"/>
      <c r="RFT41" s="36"/>
      <c r="RFW41" s="36"/>
      <c r="RFX41" s="36"/>
      <c r="RGA41" s="36"/>
      <c r="RGB41" s="36"/>
      <c r="RGE41" s="36"/>
      <c r="RGF41" s="36"/>
      <c r="RGI41" s="36"/>
      <c r="RGJ41" s="36"/>
      <c r="RGM41" s="36"/>
      <c r="RGN41" s="36"/>
      <c r="RGQ41" s="36"/>
      <c r="RGR41" s="36"/>
      <c r="RGU41" s="36"/>
      <c r="RGV41" s="36"/>
      <c r="RGY41" s="36"/>
      <c r="RGZ41" s="36"/>
      <c r="RHC41" s="36"/>
      <c r="RHD41" s="36"/>
      <c r="RHG41" s="36"/>
      <c r="RHH41" s="36"/>
      <c r="RHK41" s="36"/>
      <c r="RHL41" s="36"/>
      <c r="RHO41" s="36"/>
      <c r="RHP41" s="36"/>
      <c r="RHS41" s="36"/>
      <c r="RHT41" s="36"/>
      <c r="RHW41" s="36"/>
      <c r="RHX41" s="36"/>
      <c r="RIA41" s="36"/>
      <c r="RIB41" s="36"/>
      <c r="RIE41" s="36"/>
      <c r="RIF41" s="36"/>
      <c r="RII41" s="36"/>
      <c r="RIJ41" s="36"/>
      <c r="RIM41" s="36"/>
      <c r="RIN41" s="36"/>
      <c r="RIQ41" s="36"/>
      <c r="RIR41" s="36"/>
      <c r="RIU41" s="36"/>
      <c r="RIV41" s="36"/>
      <c r="RIY41" s="36"/>
      <c r="RIZ41" s="36"/>
      <c r="RJC41" s="36"/>
      <c r="RJD41" s="36"/>
      <c r="RJG41" s="36"/>
      <c r="RJH41" s="36"/>
      <c r="RJK41" s="36"/>
      <c r="RJL41" s="36"/>
      <c r="RJO41" s="36"/>
      <c r="RJP41" s="36"/>
      <c r="RJS41" s="36"/>
      <c r="RJT41" s="36"/>
      <c r="RJW41" s="36"/>
      <c r="RJX41" s="36"/>
      <c r="RKA41" s="36"/>
      <c r="RKB41" s="36"/>
      <c r="RKE41" s="36"/>
      <c r="RKF41" s="36"/>
      <c r="RKI41" s="36"/>
      <c r="RKJ41" s="36"/>
      <c r="RKM41" s="36"/>
      <c r="RKN41" s="36"/>
      <c r="RKQ41" s="36"/>
      <c r="RKR41" s="36"/>
      <c r="RKU41" s="36"/>
      <c r="RKV41" s="36"/>
      <c r="RKY41" s="36"/>
      <c r="RKZ41" s="36"/>
      <c r="RLC41" s="36"/>
      <c r="RLD41" s="36"/>
      <c r="RLG41" s="36"/>
      <c r="RLH41" s="36"/>
      <c r="RLK41" s="36"/>
      <c r="RLL41" s="36"/>
      <c r="RLO41" s="36"/>
      <c r="RLP41" s="36"/>
      <c r="RLS41" s="36"/>
      <c r="RLT41" s="36"/>
      <c r="RLW41" s="36"/>
      <c r="RLX41" s="36"/>
      <c r="RMA41" s="36"/>
      <c r="RMB41" s="36"/>
      <c r="RME41" s="36"/>
      <c r="RMF41" s="36"/>
      <c r="RMI41" s="36"/>
      <c r="RMJ41" s="36"/>
      <c r="RMM41" s="36"/>
      <c r="RMN41" s="36"/>
      <c r="RMQ41" s="36"/>
      <c r="RMR41" s="36"/>
      <c r="RMU41" s="36"/>
      <c r="RMV41" s="36"/>
      <c r="RMY41" s="36"/>
      <c r="RMZ41" s="36"/>
      <c r="RNC41" s="36"/>
      <c r="RND41" s="36"/>
      <c r="RNG41" s="36"/>
      <c r="RNH41" s="36"/>
      <c r="RNK41" s="36"/>
      <c r="RNL41" s="36"/>
      <c r="RNO41" s="36"/>
      <c r="RNP41" s="36"/>
      <c r="RNS41" s="36"/>
      <c r="RNT41" s="36"/>
      <c r="RNW41" s="36"/>
      <c r="RNX41" s="36"/>
      <c r="ROA41" s="36"/>
      <c r="ROB41" s="36"/>
      <c r="ROE41" s="36"/>
      <c r="ROF41" s="36"/>
      <c r="ROI41" s="36"/>
      <c r="ROJ41" s="36"/>
      <c r="ROM41" s="36"/>
      <c r="RON41" s="36"/>
      <c r="ROQ41" s="36"/>
      <c r="ROR41" s="36"/>
      <c r="ROU41" s="36"/>
      <c r="ROV41" s="36"/>
      <c r="ROY41" s="36"/>
      <c r="ROZ41" s="36"/>
      <c r="RPC41" s="36"/>
      <c r="RPD41" s="36"/>
      <c r="RPG41" s="36"/>
      <c r="RPH41" s="36"/>
      <c r="RPK41" s="36"/>
      <c r="RPL41" s="36"/>
      <c r="RPO41" s="36"/>
      <c r="RPP41" s="36"/>
      <c r="RPS41" s="36"/>
      <c r="RPT41" s="36"/>
      <c r="RPW41" s="36"/>
      <c r="RPX41" s="36"/>
      <c r="RQA41" s="36"/>
      <c r="RQB41" s="36"/>
      <c r="RQE41" s="36"/>
      <c r="RQF41" s="36"/>
      <c r="RQI41" s="36"/>
      <c r="RQJ41" s="36"/>
      <c r="RQM41" s="36"/>
      <c r="RQN41" s="36"/>
      <c r="RQQ41" s="36"/>
      <c r="RQR41" s="36"/>
      <c r="RQU41" s="36"/>
      <c r="RQV41" s="36"/>
      <c r="RQY41" s="36"/>
      <c r="RQZ41" s="36"/>
      <c r="RRC41" s="36"/>
      <c r="RRD41" s="36"/>
      <c r="RRG41" s="36"/>
      <c r="RRH41" s="36"/>
      <c r="RRK41" s="36"/>
      <c r="RRL41" s="36"/>
      <c r="RRO41" s="36"/>
      <c r="RRP41" s="36"/>
      <c r="RRS41" s="36"/>
      <c r="RRT41" s="36"/>
      <c r="RRW41" s="36"/>
      <c r="RRX41" s="36"/>
      <c r="RSA41" s="36"/>
      <c r="RSB41" s="36"/>
      <c r="RSE41" s="36"/>
      <c r="RSF41" s="36"/>
      <c r="RSI41" s="36"/>
      <c r="RSJ41" s="36"/>
      <c r="RSM41" s="36"/>
      <c r="RSN41" s="36"/>
      <c r="RSQ41" s="36"/>
      <c r="RSR41" s="36"/>
      <c r="RSU41" s="36"/>
      <c r="RSV41" s="36"/>
      <c r="RSY41" s="36"/>
      <c r="RSZ41" s="36"/>
      <c r="RTC41" s="36"/>
      <c r="RTD41" s="36"/>
      <c r="RTG41" s="36"/>
      <c r="RTH41" s="36"/>
      <c r="RTK41" s="36"/>
      <c r="RTL41" s="36"/>
      <c r="RTO41" s="36"/>
      <c r="RTP41" s="36"/>
      <c r="RTS41" s="36"/>
      <c r="RTT41" s="36"/>
      <c r="RTW41" s="36"/>
      <c r="RTX41" s="36"/>
      <c r="RUA41" s="36"/>
      <c r="RUB41" s="36"/>
      <c r="RUE41" s="36"/>
      <c r="RUF41" s="36"/>
      <c r="RUI41" s="36"/>
      <c r="RUJ41" s="36"/>
      <c r="RUM41" s="36"/>
      <c r="RUN41" s="36"/>
      <c r="RUQ41" s="36"/>
      <c r="RUR41" s="36"/>
      <c r="RUU41" s="36"/>
      <c r="RUV41" s="36"/>
      <c r="RUY41" s="36"/>
      <c r="RUZ41" s="36"/>
      <c r="RVC41" s="36"/>
      <c r="RVD41" s="36"/>
      <c r="RVG41" s="36"/>
      <c r="RVH41" s="36"/>
      <c r="RVK41" s="36"/>
      <c r="RVL41" s="36"/>
      <c r="RVO41" s="36"/>
      <c r="RVP41" s="36"/>
      <c r="RVS41" s="36"/>
      <c r="RVT41" s="36"/>
      <c r="RVW41" s="36"/>
      <c r="RVX41" s="36"/>
      <c r="RWA41" s="36"/>
      <c r="RWB41" s="36"/>
      <c r="RWE41" s="36"/>
      <c r="RWF41" s="36"/>
      <c r="RWI41" s="36"/>
      <c r="RWJ41" s="36"/>
      <c r="RWM41" s="36"/>
      <c r="RWN41" s="36"/>
      <c r="RWQ41" s="36"/>
      <c r="RWR41" s="36"/>
      <c r="RWU41" s="36"/>
      <c r="RWV41" s="36"/>
      <c r="RWY41" s="36"/>
      <c r="RWZ41" s="36"/>
      <c r="RXC41" s="36"/>
      <c r="RXD41" s="36"/>
      <c r="RXG41" s="36"/>
      <c r="RXH41" s="36"/>
      <c r="RXK41" s="36"/>
      <c r="RXL41" s="36"/>
      <c r="RXO41" s="36"/>
      <c r="RXP41" s="36"/>
      <c r="RXS41" s="36"/>
      <c r="RXT41" s="36"/>
      <c r="RXW41" s="36"/>
      <c r="RXX41" s="36"/>
      <c r="RYA41" s="36"/>
      <c r="RYB41" s="36"/>
      <c r="RYE41" s="36"/>
      <c r="RYF41" s="36"/>
      <c r="RYI41" s="36"/>
      <c r="RYJ41" s="36"/>
      <c r="RYM41" s="36"/>
      <c r="RYN41" s="36"/>
      <c r="RYQ41" s="36"/>
      <c r="RYR41" s="36"/>
      <c r="RYU41" s="36"/>
      <c r="RYV41" s="36"/>
      <c r="RYY41" s="36"/>
      <c r="RYZ41" s="36"/>
      <c r="RZC41" s="36"/>
      <c r="RZD41" s="36"/>
      <c r="RZG41" s="36"/>
      <c r="RZH41" s="36"/>
      <c r="RZK41" s="36"/>
      <c r="RZL41" s="36"/>
      <c r="RZO41" s="36"/>
      <c r="RZP41" s="36"/>
      <c r="RZS41" s="36"/>
      <c r="RZT41" s="36"/>
      <c r="RZW41" s="36"/>
      <c r="RZX41" s="36"/>
      <c r="SAA41" s="36"/>
      <c r="SAB41" s="36"/>
      <c r="SAE41" s="36"/>
      <c r="SAF41" s="36"/>
      <c r="SAI41" s="36"/>
      <c r="SAJ41" s="36"/>
      <c r="SAM41" s="36"/>
      <c r="SAN41" s="36"/>
      <c r="SAQ41" s="36"/>
      <c r="SAR41" s="36"/>
      <c r="SAU41" s="36"/>
      <c r="SAV41" s="36"/>
      <c r="SAY41" s="36"/>
      <c r="SAZ41" s="36"/>
      <c r="SBC41" s="36"/>
      <c r="SBD41" s="36"/>
      <c r="SBG41" s="36"/>
      <c r="SBH41" s="36"/>
      <c r="SBK41" s="36"/>
      <c r="SBL41" s="36"/>
      <c r="SBO41" s="36"/>
      <c r="SBP41" s="36"/>
      <c r="SBS41" s="36"/>
      <c r="SBT41" s="36"/>
      <c r="SBW41" s="36"/>
      <c r="SBX41" s="36"/>
      <c r="SCA41" s="36"/>
      <c r="SCB41" s="36"/>
      <c r="SCE41" s="36"/>
      <c r="SCF41" s="36"/>
      <c r="SCI41" s="36"/>
      <c r="SCJ41" s="36"/>
      <c r="SCM41" s="36"/>
      <c r="SCN41" s="36"/>
      <c r="SCQ41" s="36"/>
      <c r="SCR41" s="36"/>
      <c r="SCU41" s="36"/>
      <c r="SCV41" s="36"/>
      <c r="SCY41" s="36"/>
      <c r="SCZ41" s="36"/>
      <c r="SDC41" s="36"/>
      <c r="SDD41" s="36"/>
      <c r="SDG41" s="36"/>
      <c r="SDH41" s="36"/>
      <c r="SDK41" s="36"/>
      <c r="SDL41" s="36"/>
      <c r="SDO41" s="36"/>
      <c r="SDP41" s="36"/>
      <c r="SDS41" s="36"/>
      <c r="SDT41" s="36"/>
      <c r="SDW41" s="36"/>
      <c r="SDX41" s="36"/>
      <c r="SEA41" s="36"/>
      <c r="SEB41" s="36"/>
      <c r="SEE41" s="36"/>
      <c r="SEF41" s="36"/>
      <c r="SEI41" s="36"/>
      <c r="SEJ41" s="36"/>
      <c r="SEM41" s="36"/>
      <c r="SEN41" s="36"/>
      <c r="SEQ41" s="36"/>
      <c r="SER41" s="36"/>
      <c r="SEU41" s="36"/>
      <c r="SEV41" s="36"/>
      <c r="SEY41" s="36"/>
      <c r="SEZ41" s="36"/>
      <c r="SFC41" s="36"/>
      <c r="SFD41" s="36"/>
      <c r="SFG41" s="36"/>
      <c r="SFH41" s="36"/>
      <c r="SFK41" s="36"/>
      <c r="SFL41" s="36"/>
      <c r="SFO41" s="36"/>
      <c r="SFP41" s="36"/>
      <c r="SFS41" s="36"/>
      <c r="SFT41" s="36"/>
      <c r="SFW41" s="36"/>
      <c r="SFX41" s="36"/>
      <c r="SGA41" s="36"/>
      <c r="SGB41" s="36"/>
      <c r="SGE41" s="36"/>
      <c r="SGF41" s="36"/>
      <c r="SGI41" s="36"/>
      <c r="SGJ41" s="36"/>
      <c r="SGM41" s="36"/>
      <c r="SGN41" s="36"/>
      <c r="SGQ41" s="36"/>
      <c r="SGR41" s="36"/>
      <c r="SGU41" s="36"/>
      <c r="SGV41" s="36"/>
      <c r="SGY41" s="36"/>
      <c r="SGZ41" s="36"/>
      <c r="SHC41" s="36"/>
      <c r="SHD41" s="36"/>
      <c r="SHG41" s="36"/>
      <c r="SHH41" s="36"/>
      <c r="SHK41" s="36"/>
      <c r="SHL41" s="36"/>
      <c r="SHO41" s="36"/>
      <c r="SHP41" s="36"/>
      <c r="SHS41" s="36"/>
      <c r="SHT41" s="36"/>
      <c r="SHW41" s="36"/>
      <c r="SHX41" s="36"/>
      <c r="SIA41" s="36"/>
      <c r="SIB41" s="36"/>
      <c r="SIE41" s="36"/>
      <c r="SIF41" s="36"/>
      <c r="SII41" s="36"/>
      <c r="SIJ41" s="36"/>
      <c r="SIM41" s="36"/>
      <c r="SIN41" s="36"/>
      <c r="SIQ41" s="36"/>
      <c r="SIR41" s="36"/>
      <c r="SIU41" s="36"/>
      <c r="SIV41" s="36"/>
      <c r="SIY41" s="36"/>
      <c r="SIZ41" s="36"/>
      <c r="SJC41" s="36"/>
      <c r="SJD41" s="36"/>
      <c r="SJG41" s="36"/>
      <c r="SJH41" s="36"/>
      <c r="SJK41" s="36"/>
      <c r="SJL41" s="36"/>
      <c r="SJO41" s="36"/>
      <c r="SJP41" s="36"/>
      <c r="SJS41" s="36"/>
      <c r="SJT41" s="36"/>
      <c r="SJW41" s="36"/>
      <c r="SJX41" s="36"/>
      <c r="SKA41" s="36"/>
      <c r="SKB41" s="36"/>
      <c r="SKE41" s="36"/>
      <c r="SKF41" s="36"/>
      <c r="SKI41" s="36"/>
      <c r="SKJ41" s="36"/>
      <c r="SKM41" s="36"/>
      <c r="SKN41" s="36"/>
      <c r="SKQ41" s="36"/>
      <c r="SKR41" s="36"/>
      <c r="SKU41" s="36"/>
      <c r="SKV41" s="36"/>
      <c r="SKY41" s="36"/>
      <c r="SKZ41" s="36"/>
      <c r="SLC41" s="36"/>
      <c r="SLD41" s="36"/>
      <c r="SLG41" s="36"/>
      <c r="SLH41" s="36"/>
      <c r="SLK41" s="36"/>
      <c r="SLL41" s="36"/>
      <c r="SLO41" s="36"/>
      <c r="SLP41" s="36"/>
      <c r="SLS41" s="36"/>
      <c r="SLT41" s="36"/>
      <c r="SLW41" s="36"/>
      <c r="SLX41" s="36"/>
      <c r="SMA41" s="36"/>
      <c r="SMB41" s="36"/>
      <c r="SME41" s="36"/>
      <c r="SMF41" s="36"/>
      <c r="SMI41" s="36"/>
      <c r="SMJ41" s="36"/>
      <c r="SMM41" s="36"/>
      <c r="SMN41" s="36"/>
      <c r="SMQ41" s="36"/>
      <c r="SMR41" s="36"/>
      <c r="SMU41" s="36"/>
      <c r="SMV41" s="36"/>
      <c r="SMY41" s="36"/>
      <c r="SMZ41" s="36"/>
      <c r="SNC41" s="36"/>
      <c r="SND41" s="36"/>
      <c r="SNG41" s="36"/>
      <c r="SNH41" s="36"/>
      <c r="SNK41" s="36"/>
      <c r="SNL41" s="36"/>
      <c r="SNO41" s="36"/>
      <c r="SNP41" s="36"/>
      <c r="SNS41" s="36"/>
      <c r="SNT41" s="36"/>
      <c r="SNW41" s="36"/>
      <c r="SNX41" s="36"/>
      <c r="SOA41" s="36"/>
      <c r="SOB41" s="36"/>
      <c r="SOE41" s="36"/>
      <c r="SOF41" s="36"/>
      <c r="SOI41" s="36"/>
      <c r="SOJ41" s="36"/>
      <c r="SOM41" s="36"/>
      <c r="SON41" s="36"/>
      <c r="SOQ41" s="36"/>
      <c r="SOR41" s="36"/>
      <c r="SOU41" s="36"/>
      <c r="SOV41" s="36"/>
      <c r="SOY41" s="36"/>
      <c r="SOZ41" s="36"/>
      <c r="SPC41" s="36"/>
      <c r="SPD41" s="36"/>
      <c r="SPG41" s="36"/>
      <c r="SPH41" s="36"/>
      <c r="SPK41" s="36"/>
      <c r="SPL41" s="36"/>
      <c r="SPO41" s="36"/>
      <c r="SPP41" s="36"/>
      <c r="SPS41" s="36"/>
      <c r="SPT41" s="36"/>
      <c r="SPW41" s="36"/>
      <c r="SPX41" s="36"/>
      <c r="SQA41" s="36"/>
      <c r="SQB41" s="36"/>
      <c r="SQE41" s="36"/>
      <c r="SQF41" s="36"/>
      <c r="SQI41" s="36"/>
      <c r="SQJ41" s="36"/>
      <c r="SQM41" s="36"/>
      <c r="SQN41" s="36"/>
      <c r="SQQ41" s="36"/>
      <c r="SQR41" s="36"/>
      <c r="SQU41" s="36"/>
      <c r="SQV41" s="36"/>
      <c r="SQY41" s="36"/>
      <c r="SQZ41" s="36"/>
      <c r="SRC41" s="36"/>
      <c r="SRD41" s="36"/>
      <c r="SRG41" s="36"/>
      <c r="SRH41" s="36"/>
      <c r="SRK41" s="36"/>
      <c r="SRL41" s="36"/>
      <c r="SRO41" s="36"/>
      <c r="SRP41" s="36"/>
      <c r="SRS41" s="36"/>
      <c r="SRT41" s="36"/>
      <c r="SRW41" s="36"/>
      <c r="SRX41" s="36"/>
      <c r="SSA41" s="36"/>
      <c r="SSB41" s="36"/>
      <c r="SSE41" s="36"/>
      <c r="SSF41" s="36"/>
      <c r="SSI41" s="36"/>
      <c r="SSJ41" s="36"/>
      <c r="SSM41" s="36"/>
      <c r="SSN41" s="36"/>
      <c r="SSQ41" s="36"/>
      <c r="SSR41" s="36"/>
      <c r="SSU41" s="36"/>
      <c r="SSV41" s="36"/>
      <c r="SSY41" s="36"/>
      <c r="SSZ41" s="36"/>
      <c r="STC41" s="36"/>
      <c r="STD41" s="36"/>
      <c r="STG41" s="36"/>
      <c r="STH41" s="36"/>
      <c r="STK41" s="36"/>
      <c r="STL41" s="36"/>
      <c r="STO41" s="36"/>
      <c r="STP41" s="36"/>
      <c r="STS41" s="36"/>
      <c r="STT41" s="36"/>
      <c r="STW41" s="36"/>
      <c r="STX41" s="36"/>
      <c r="SUA41" s="36"/>
      <c r="SUB41" s="36"/>
      <c r="SUE41" s="36"/>
      <c r="SUF41" s="36"/>
      <c r="SUI41" s="36"/>
      <c r="SUJ41" s="36"/>
      <c r="SUM41" s="36"/>
      <c r="SUN41" s="36"/>
      <c r="SUQ41" s="36"/>
      <c r="SUR41" s="36"/>
      <c r="SUU41" s="36"/>
      <c r="SUV41" s="36"/>
      <c r="SUY41" s="36"/>
      <c r="SUZ41" s="36"/>
      <c r="SVC41" s="36"/>
      <c r="SVD41" s="36"/>
      <c r="SVG41" s="36"/>
      <c r="SVH41" s="36"/>
      <c r="SVK41" s="36"/>
      <c r="SVL41" s="36"/>
      <c r="SVO41" s="36"/>
      <c r="SVP41" s="36"/>
      <c r="SVS41" s="36"/>
      <c r="SVT41" s="36"/>
      <c r="SVW41" s="36"/>
      <c r="SVX41" s="36"/>
      <c r="SWA41" s="36"/>
      <c r="SWB41" s="36"/>
      <c r="SWE41" s="36"/>
      <c r="SWF41" s="36"/>
      <c r="SWI41" s="36"/>
      <c r="SWJ41" s="36"/>
      <c r="SWM41" s="36"/>
      <c r="SWN41" s="36"/>
      <c r="SWQ41" s="36"/>
      <c r="SWR41" s="36"/>
      <c r="SWU41" s="36"/>
      <c r="SWV41" s="36"/>
      <c r="SWY41" s="36"/>
      <c r="SWZ41" s="36"/>
      <c r="SXC41" s="36"/>
      <c r="SXD41" s="36"/>
      <c r="SXG41" s="36"/>
      <c r="SXH41" s="36"/>
      <c r="SXK41" s="36"/>
      <c r="SXL41" s="36"/>
      <c r="SXO41" s="36"/>
      <c r="SXP41" s="36"/>
      <c r="SXS41" s="36"/>
      <c r="SXT41" s="36"/>
      <c r="SXW41" s="36"/>
      <c r="SXX41" s="36"/>
      <c r="SYA41" s="36"/>
      <c r="SYB41" s="36"/>
      <c r="SYE41" s="36"/>
      <c r="SYF41" s="36"/>
      <c r="SYI41" s="36"/>
      <c r="SYJ41" s="36"/>
      <c r="SYM41" s="36"/>
      <c r="SYN41" s="36"/>
      <c r="SYQ41" s="36"/>
      <c r="SYR41" s="36"/>
      <c r="SYU41" s="36"/>
      <c r="SYV41" s="36"/>
      <c r="SYY41" s="36"/>
      <c r="SYZ41" s="36"/>
      <c r="SZC41" s="36"/>
      <c r="SZD41" s="36"/>
      <c r="SZG41" s="36"/>
      <c r="SZH41" s="36"/>
      <c r="SZK41" s="36"/>
      <c r="SZL41" s="36"/>
      <c r="SZO41" s="36"/>
      <c r="SZP41" s="36"/>
      <c r="SZS41" s="36"/>
      <c r="SZT41" s="36"/>
      <c r="SZW41" s="36"/>
      <c r="SZX41" s="36"/>
      <c r="TAA41" s="36"/>
      <c r="TAB41" s="36"/>
      <c r="TAE41" s="36"/>
      <c r="TAF41" s="36"/>
      <c r="TAI41" s="36"/>
      <c r="TAJ41" s="36"/>
      <c r="TAM41" s="36"/>
      <c r="TAN41" s="36"/>
      <c r="TAQ41" s="36"/>
      <c r="TAR41" s="36"/>
      <c r="TAU41" s="36"/>
      <c r="TAV41" s="36"/>
      <c r="TAY41" s="36"/>
      <c r="TAZ41" s="36"/>
      <c r="TBC41" s="36"/>
      <c r="TBD41" s="36"/>
      <c r="TBG41" s="36"/>
      <c r="TBH41" s="36"/>
      <c r="TBK41" s="36"/>
      <c r="TBL41" s="36"/>
      <c r="TBO41" s="36"/>
      <c r="TBP41" s="36"/>
      <c r="TBS41" s="36"/>
      <c r="TBT41" s="36"/>
      <c r="TBW41" s="36"/>
      <c r="TBX41" s="36"/>
      <c r="TCA41" s="36"/>
      <c r="TCB41" s="36"/>
      <c r="TCE41" s="36"/>
      <c r="TCF41" s="36"/>
      <c r="TCI41" s="36"/>
      <c r="TCJ41" s="36"/>
      <c r="TCM41" s="36"/>
      <c r="TCN41" s="36"/>
      <c r="TCQ41" s="36"/>
      <c r="TCR41" s="36"/>
      <c r="TCU41" s="36"/>
      <c r="TCV41" s="36"/>
      <c r="TCY41" s="36"/>
      <c r="TCZ41" s="36"/>
      <c r="TDC41" s="36"/>
      <c r="TDD41" s="36"/>
      <c r="TDG41" s="36"/>
      <c r="TDH41" s="36"/>
      <c r="TDK41" s="36"/>
      <c r="TDL41" s="36"/>
      <c r="TDO41" s="36"/>
      <c r="TDP41" s="36"/>
      <c r="TDS41" s="36"/>
      <c r="TDT41" s="36"/>
      <c r="TDW41" s="36"/>
      <c r="TDX41" s="36"/>
      <c r="TEA41" s="36"/>
      <c r="TEB41" s="36"/>
      <c r="TEE41" s="36"/>
      <c r="TEF41" s="36"/>
      <c r="TEI41" s="36"/>
      <c r="TEJ41" s="36"/>
      <c r="TEM41" s="36"/>
      <c r="TEN41" s="36"/>
      <c r="TEQ41" s="36"/>
      <c r="TER41" s="36"/>
      <c r="TEU41" s="36"/>
      <c r="TEV41" s="36"/>
      <c r="TEY41" s="36"/>
      <c r="TEZ41" s="36"/>
      <c r="TFC41" s="36"/>
      <c r="TFD41" s="36"/>
      <c r="TFG41" s="36"/>
      <c r="TFH41" s="36"/>
      <c r="TFK41" s="36"/>
      <c r="TFL41" s="36"/>
      <c r="TFO41" s="36"/>
      <c r="TFP41" s="36"/>
      <c r="TFS41" s="36"/>
      <c r="TFT41" s="36"/>
      <c r="TFW41" s="36"/>
      <c r="TFX41" s="36"/>
      <c r="TGA41" s="36"/>
      <c r="TGB41" s="36"/>
      <c r="TGE41" s="36"/>
      <c r="TGF41" s="36"/>
      <c r="TGI41" s="36"/>
      <c r="TGJ41" s="36"/>
      <c r="TGM41" s="36"/>
      <c r="TGN41" s="36"/>
      <c r="TGQ41" s="36"/>
      <c r="TGR41" s="36"/>
      <c r="TGU41" s="36"/>
      <c r="TGV41" s="36"/>
      <c r="TGY41" s="36"/>
      <c r="TGZ41" s="36"/>
      <c r="THC41" s="36"/>
      <c r="THD41" s="36"/>
      <c r="THG41" s="36"/>
      <c r="THH41" s="36"/>
      <c r="THK41" s="36"/>
      <c r="THL41" s="36"/>
      <c r="THO41" s="36"/>
      <c r="THP41" s="36"/>
      <c r="THS41" s="36"/>
      <c r="THT41" s="36"/>
      <c r="THW41" s="36"/>
      <c r="THX41" s="36"/>
      <c r="TIA41" s="36"/>
      <c r="TIB41" s="36"/>
      <c r="TIE41" s="36"/>
      <c r="TIF41" s="36"/>
      <c r="TII41" s="36"/>
      <c r="TIJ41" s="36"/>
      <c r="TIM41" s="36"/>
      <c r="TIN41" s="36"/>
      <c r="TIQ41" s="36"/>
      <c r="TIR41" s="36"/>
      <c r="TIU41" s="36"/>
      <c r="TIV41" s="36"/>
      <c r="TIY41" s="36"/>
      <c r="TIZ41" s="36"/>
      <c r="TJC41" s="36"/>
      <c r="TJD41" s="36"/>
      <c r="TJG41" s="36"/>
      <c r="TJH41" s="36"/>
      <c r="TJK41" s="36"/>
      <c r="TJL41" s="36"/>
      <c r="TJO41" s="36"/>
      <c r="TJP41" s="36"/>
      <c r="TJS41" s="36"/>
      <c r="TJT41" s="36"/>
      <c r="TJW41" s="36"/>
      <c r="TJX41" s="36"/>
      <c r="TKA41" s="36"/>
      <c r="TKB41" s="36"/>
      <c r="TKE41" s="36"/>
      <c r="TKF41" s="36"/>
      <c r="TKI41" s="36"/>
      <c r="TKJ41" s="36"/>
      <c r="TKM41" s="36"/>
      <c r="TKN41" s="36"/>
      <c r="TKQ41" s="36"/>
      <c r="TKR41" s="36"/>
      <c r="TKU41" s="36"/>
      <c r="TKV41" s="36"/>
      <c r="TKY41" s="36"/>
      <c r="TKZ41" s="36"/>
      <c r="TLC41" s="36"/>
      <c r="TLD41" s="36"/>
      <c r="TLG41" s="36"/>
      <c r="TLH41" s="36"/>
      <c r="TLK41" s="36"/>
      <c r="TLL41" s="36"/>
      <c r="TLO41" s="36"/>
      <c r="TLP41" s="36"/>
      <c r="TLS41" s="36"/>
      <c r="TLT41" s="36"/>
      <c r="TLW41" s="36"/>
      <c r="TLX41" s="36"/>
      <c r="TMA41" s="36"/>
      <c r="TMB41" s="36"/>
      <c r="TME41" s="36"/>
      <c r="TMF41" s="36"/>
      <c r="TMI41" s="36"/>
      <c r="TMJ41" s="36"/>
      <c r="TMM41" s="36"/>
      <c r="TMN41" s="36"/>
      <c r="TMQ41" s="36"/>
      <c r="TMR41" s="36"/>
      <c r="TMU41" s="36"/>
      <c r="TMV41" s="36"/>
      <c r="TMY41" s="36"/>
      <c r="TMZ41" s="36"/>
      <c r="TNC41" s="36"/>
      <c r="TND41" s="36"/>
      <c r="TNG41" s="36"/>
      <c r="TNH41" s="36"/>
      <c r="TNK41" s="36"/>
      <c r="TNL41" s="36"/>
      <c r="TNO41" s="36"/>
      <c r="TNP41" s="36"/>
      <c r="TNS41" s="36"/>
      <c r="TNT41" s="36"/>
      <c r="TNW41" s="36"/>
      <c r="TNX41" s="36"/>
      <c r="TOA41" s="36"/>
      <c r="TOB41" s="36"/>
      <c r="TOE41" s="36"/>
      <c r="TOF41" s="36"/>
      <c r="TOI41" s="36"/>
      <c r="TOJ41" s="36"/>
      <c r="TOM41" s="36"/>
      <c r="TON41" s="36"/>
      <c r="TOQ41" s="36"/>
      <c r="TOR41" s="36"/>
      <c r="TOU41" s="36"/>
      <c r="TOV41" s="36"/>
      <c r="TOY41" s="36"/>
      <c r="TOZ41" s="36"/>
      <c r="TPC41" s="36"/>
      <c r="TPD41" s="36"/>
      <c r="TPG41" s="36"/>
      <c r="TPH41" s="36"/>
      <c r="TPK41" s="36"/>
      <c r="TPL41" s="36"/>
      <c r="TPO41" s="36"/>
      <c r="TPP41" s="36"/>
      <c r="TPS41" s="36"/>
      <c r="TPT41" s="36"/>
      <c r="TPW41" s="36"/>
      <c r="TPX41" s="36"/>
      <c r="TQA41" s="36"/>
      <c r="TQB41" s="36"/>
      <c r="TQE41" s="36"/>
      <c r="TQF41" s="36"/>
      <c r="TQI41" s="36"/>
      <c r="TQJ41" s="36"/>
      <c r="TQM41" s="36"/>
      <c r="TQN41" s="36"/>
      <c r="TQQ41" s="36"/>
      <c r="TQR41" s="36"/>
      <c r="TQU41" s="36"/>
      <c r="TQV41" s="36"/>
      <c r="TQY41" s="36"/>
      <c r="TQZ41" s="36"/>
      <c r="TRC41" s="36"/>
      <c r="TRD41" s="36"/>
      <c r="TRG41" s="36"/>
      <c r="TRH41" s="36"/>
      <c r="TRK41" s="36"/>
      <c r="TRL41" s="36"/>
      <c r="TRO41" s="36"/>
      <c r="TRP41" s="36"/>
      <c r="TRS41" s="36"/>
      <c r="TRT41" s="36"/>
      <c r="TRW41" s="36"/>
      <c r="TRX41" s="36"/>
      <c r="TSA41" s="36"/>
      <c r="TSB41" s="36"/>
      <c r="TSE41" s="36"/>
      <c r="TSF41" s="36"/>
      <c r="TSI41" s="36"/>
      <c r="TSJ41" s="36"/>
      <c r="TSM41" s="36"/>
      <c r="TSN41" s="36"/>
      <c r="TSQ41" s="36"/>
      <c r="TSR41" s="36"/>
      <c r="TSU41" s="36"/>
      <c r="TSV41" s="36"/>
      <c r="TSY41" s="36"/>
      <c r="TSZ41" s="36"/>
      <c r="TTC41" s="36"/>
      <c r="TTD41" s="36"/>
      <c r="TTG41" s="36"/>
      <c r="TTH41" s="36"/>
      <c r="TTK41" s="36"/>
      <c r="TTL41" s="36"/>
      <c r="TTO41" s="36"/>
      <c r="TTP41" s="36"/>
      <c r="TTS41" s="36"/>
      <c r="TTT41" s="36"/>
      <c r="TTW41" s="36"/>
      <c r="TTX41" s="36"/>
      <c r="TUA41" s="36"/>
      <c r="TUB41" s="36"/>
      <c r="TUE41" s="36"/>
      <c r="TUF41" s="36"/>
      <c r="TUI41" s="36"/>
      <c r="TUJ41" s="36"/>
      <c r="TUM41" s="36"/>
      <c r="TUN41" s="36"/>
      <c r="TUQ41" s="36"/>
      <c r="TUR41" s="36"/>
      <c r="TUU41" s="36"/>
      <c r="TUV41" s="36"/>
      <c r="TUY41" s="36"/>
      <c r="TUZ41" s="36"/>
      <c r="TVC41" s="36"/>
      <c r="TVD41" s="36"/>
      <c r="TVG41" s="36"/>
      <c r="TVH41" s="36"/>
      <c r="TVK41" s="36"/>
      <c r="TVL41" s="36"/>
      <c r="TVO41" s="36"/>
      <c r="TVP41" s="36"/>
      <c r="TVS41" s="36"/>
      <c r="TVT41" s="36"/>
      <c r="TVW41" s="36"/>
      <c r="TVX41" s="36"/>
      <c r="TWA41" s="36"/>
      <c r="TWB41" s="36"/>
      <c r="TWE41" s="36"/>
      <c r="TWF41" s="36"/>
      <c r="TWI41" s="36"/>
      <c r="TWJ41" s="36"/>
      <c r="TWM41" s="36"/>
      <c r="TWN41" s="36"/>
      <c r="TWQ41" s="36"/>
      <c r="TWR41" s="36"/>
      <c r="TWU41" s="36"/>
      <c r="TWV41" s="36"/>
      <c r="TWY41" s="36"/>
      <c r="TWZ41" s="36"/>
      <c r="TXC41" s="36"/>
      <c r="TXD41" s="36"/>
      <c r="TXG41" s="36"/>
      <c r="TXH41" s="36"/>
      <c r="TXK41" s="36"/>
      <c r="TXL41" s="36"/>
      <c r="TXO41" s="36"/>
      <c r="TXP41" s="36"/>
      <c r="TXS41" s="36"/>
      <c r="TXT41" s="36"/>
      <c r="TXW41" s="36"/>
      <c r="TXX41" s="36"/>
      <c r="TYA41" s="36"/>
      <c r="TYB41" s="36"/>
      <c r="TYE41" s="36"/>
      <c r="TYF41" s="36"/>
      <c r="TYI41" s="36"/>
      <c r="TYJ41" s="36"/>
      <c r="TYM41" s="36"/>
      <c r="TYN41" s="36"/>
      <c r="TYQ41" s="36"/>
      <c r="TYR41" s="36"/>
      <c r="TYU41" s="36"/>
      <c r="TYV41" s="36"/>
      <c r="TYY41" s="36"/>
      <c r="TYZ41" s="36"/>
      <c r="TZC41" s="36"/>
      <c r="TZD41" s="36"/>
      <c r="TZG41" s="36"/>
      <c r="TZH41" s="36"/>
      <c r="TZK41" s="36"/>
      <c r="TZL41" s="36"/>
      <c r="TZO41" s="36"/>
      <c r="TZP41" s="36"/>
      <c r="TZS41" s="36"/>
      <c r="TZT41" s="36"/>
      <c r="TZW41" s="36"/>
      <c r="TZX41" s="36"/>
      <c r="UAA41" s="36"/>
      <c r="UAB41" s="36"/>
      <c r="UAE41" s="36"/>
      <c r="UAF41" s="36"/>
      <c r="UAI41" s="36"/>
      <c r="UAJ41" s="36"/>
      <c r="UAM41" s="36"/>
      <c r="UAN41" s="36"/>
      <c r="UAQ41" s="36"/>
      <c r="UAR41" s="36"/>
      <c r="UAU41" s="36"/>
      <c r="UAV41" s="36"/>
      <c r="UAY41" s="36"/>
      <c r="UAZ41" s="36"/>
      <c r="UBC41" s="36"/>
      <c r="UBD41" s="36"/>
      <c r="UBG41" s="36"/>
      <c r="UBH41" s="36"/>
      <c r="UBK41" s="36"/>
      <c r="UBL41" s="36"/>
      <c r="UBO41" s="36"/>
      <c r="UBP41" s="36"/>
      <c r="UBS41" s="36"/>
      <c r="UBT41" s="36"/>
      <c r="UBW41" s="36"/>
      <c r="UBX41" s="36"/>
      <c r="UCA41" s="36"/>
      <c r="UCB41" s="36"/>
      <c r="UCE41" s="36"/>
      <c r="UCF41" s="36"/>
      <c r="UCI41" s="36"/>
      <c r="UCJ41" s="36"/>
      <c r="UCM41" s="36"/>
      <c r="UCN41" s="36"/>
      <c r="UCQ41" s="36"/>
      <c r="UCR41" s="36"/>
      <c r="UCU41" s="36"/>
      <c r="UCV41" s="36"/>
      <c r="UCY41" s="36"/>
      <c r="UCZ41" s="36"/>
      <c r="UDC41" s="36"/>
      <c r="UDD41" s="36"/>
      <c r="UDG41" s="36"/>
      <c r="UDH41" s="36"/>
      <c r="UDK41" s="36"/>
      <c r="UDL41" s="36"/>
      <c r="UDO41" s="36"/>
      <c r="UDP41" s="36"/>
      <c r="UDS41" s="36"/>
      <c r="UDT41" s="36"/>
      <c r="UDW41" s="36"/>
      <c r="UDX41" s="36"/>
      <c r="UEA41" s="36"/>
      <c r="UEB41" s="36"/>
      <c r="UEE41" s="36"/>
      <c r="UEF41" s="36"/>
      <c r="UEI41" s="36"/>
      <c r="UEJ41" s="36"/>
      <c r="UEM41" s="36"/>
      <c r="UEN41" s="36"/>
      <c r="UEQ41" s="36"/>
      <c r="UER41" s="36"/>
      <c r="UEU41" s="36"/>
      <c r="UEV41" s="36"/>
      <c r="UEY41" s="36"/>
      <c r="UEZ41" s="36"/>
      <c r="UFC41" s="36"/>
      <c r="UFD41" s="36"/>
      <c r="UFG41" s="36"/>
      <c r="UFH41" s="36"/>
      <c r="UFK41" s="36"/>
      <c r="UFL41" s="36"/>
      <c r="UFO41" s="36"/>
      <c r="UFP41" s="36"/>
      <c r="UFS41" s="36"/>
      <c r="UFT41" s="36"/>
      <c r="UFW41" s="36"/>
      <c r="UFX41" s="36"/>
      <c r="UGA41" s="36"/>
      <c r="UGB41" s="36"/>
      <c r="UGE41" s="36"/>
      <c r="UGF41" s="36"/>
      <c r="UGI41" s="36"/>
      <c r="UGJ41" s="36"/>
      <c r="UGM41" s="36"/>
      <c r="UGN41" s="36"/>
      <c r="UGQ41" s="36"/>
      <c r="UGR41" s="36"/>
      <c r="UGU41" s="36"/>
      <c r="UGV41" s="36"/>
      <c r="UGY41" s="36"/>
      <c r="UGZ41" s="36"/>
      <c r="UHC41" s="36"/>
      <c r="UHD41" s="36"/>
      <c r="UHG41" s="36"/>
      <c r="UHH41" s="36"/>
      <c r="UHK41" s="36"/>
      <c r="UHL41" s="36"/>
      <c r="UHO41" s="36"/>
      <c r="UHP41" s="36"/>
      <c r="UHS41" s="36"/>
      <c r="UHT41" s="36"/>
      <c r="UHW41" s="36"/>
      <c r="UHX41" s="36"/>
      <c r="UIA41" s="36"/>
      <c r="UIB41" s="36"/>
      <c r="UIE41" s="36"/>
      <c r="UIF41" s="36"/>
      <c r="UII41" s="36"/>
      <c r="UIJ41" s="36"/>
      <c r="UIM41" s="36"/>
      <c r="UIN41" s="36"/>
      <c r="UIQ41" s="36"/>
      <c r="UIR41" s="36"/>
      <c r="UIU41" s="36"/>
      <c r="UIV41" s="36"/>
      <c r="UIY41" s="36"/>
      <c r="UIZ41" s="36"/>
      <c r="UJC41" s="36"/>
      <c r="UJD41" s="36"/>
      <c r="UJG41" s="36"/>
      <c r="UJH41" s="36"/>
      <c r="UJK41" s="36"/>
      <c r="UJL41" s="36"/>
      <c r="UJO41" s="36"/>
      <c r="UJP41" s="36"/>
      <c r="UJS41" s="36"/>
      <c r="UJT41" s="36"/>
      <c r="UJW41" s="36"/>
      <c r="UJX41" s="36"/>
      <c r="UKA41" s="36"/>
      <c r="UKB41" s="36"/>
      <c r="UKE41" s="36"/>
      <c r="UKF41" s="36"/>
      <c r="UKI41" s="36"/>
      <c r="UKJ41" s="36"/>
      <c r="UKM41" s="36"/>
      <c r="UKN41" s="36"/>
      <c r="UKQ41" s="36"/>
      <c r="UKR41" s="36"/>
      <c r="UKU41" s="36"/>
      <c r="UKV41" s="36"/>
      <c r="UKY41" s="36"/>
      <c r="UKZ41" s="36"/>
      <c r="ULC41" s="36"/>
      <c r="ULD41" s="36"/>
      <c r="ULG41" s="36"/>
      <c r="ULH41" s="36"/>
      <c r="ULK41" s="36"/>
      <c r="ULL41" s="36"/>
      <c r="ULO41" s="36"/>
      <c r="ULP41" s="36"/>
      <c r="ULS41" s="36"/>
      <c r="ULT41" s="36"/>
      <c r="ULW41" s="36"/>
      <c r="ULX41" s="36"/>
      <c r="UMA41" s="36"/>
      <c r="UMB41" s="36"/>
      <c r="UME41" s="36"/>
      <c r="UMF41" s="36"/>
      <c r="UMI41" s="36"/>
      <c r="UMJ41" s="36"/>
      <c r="UMM41" s="36"/>
      <c r="UMN41" s="36"/>
      <c r="UMQ41" s="36"/>
      <c r="UMR41" s="36"/>
      <c r="UMU41" s="36"/>
      <c r="UMV41" s="36"/>
      <c r="UMY41" s="36"/>
      <c r="UMZ41" s="36"/>
      <c r="UNC41" s="36"/>
      <c r="UND41" s="36"/>
      <c r="UNG41" s="36"/>
      <c r="UNH41" s="36"/>
      <c r="UNK41" s="36"/>
      <c r="UNL41" s="36"/>
      <c r="UNO41" s="36"/>
      <c r="UNP41" s="36"/>
      <c r="UNS41" s="36"/>
      <c r="UNT41" s="36"/>
      <c r="UNW41" s="36"/>
      <c r="UNX41" s="36"/>
      <c r="UOA41" s="36"/>
      <c r="UOB41" s="36"/>
      <c r="UOE41" s="36"/>
      <c r="UOF41" s="36"/>
      <c r="UOI41" s="36"/>
      <c r="UOJ41" s="36"/>
      <c r="UOM41" s="36"/>
      <c r="UON41" s="36"/>
      <c r="UOQ41" s="36"/>
      <c r="UOR41" s="36"/>
      <c r="UOU41" s="36"/>
      <c r="UOV41" s="36"/>
      <c r="UOY41" s="36"/>
      <c r="UOZ41" s="36"/>
      <c r="UPC41" s="36"/>
      <c r="UPD41" s="36"/>
      <c r="UPG41" s="36"/>
      <c r="UPH41" s="36"/>
      <c r="UPK41" s="36"/>
      <c r="UPL41" s="36"/>
      <c r="UPO41" s="36"/>
      <c r="UPP41" s="36"/>
      <c r="UPS41" s="36"/>
      <c r="UPT41" s="36"/>
      <c r="UPW41" s="36"/>
      <c r="UPX41" s="36"/>
      <c r="UQA41" s="36"/>
      <c r="UQB41" s="36"/>
      <c r="UQE41" s="36"/>
      <c r="UQF41" s="36"/>
      <c r="UQI41" s="36"/>
      <c r="UQJ41" s="36"/>
      <c r="UQM41" s="36"/>
      <c r="UQN41" s="36"/>
      <c r="UQQ41" s="36"/>
      <c r="UQR41" s="36"/>
      <c r="UQU41" s="36"/>
      <c r="UQV41" s="36"/>
      <c r="UQY41" s="36"/>
      <c r="UQZ41" s="36"/>
      <c r="URC41" s="36"/>
      <c r="URD41" s="36"/>
      <c r="URG41" s="36"/>
      <c r="URH41" s="36"/>
      <c r="URK41" s="36"/>
      <c r="URL41" s="36"/>
      <c r="URO41" s="36"/>
      <c r="URP41" s="36"/>
      <c r="URS41" s="36"/>
      <c r="URT41" s="36"/>
      <c r="URW41" s="36"/>
      <c r="URX41" s="36"/>
      <c r="USA41" s="36"/>
      <c r="USB41" s="36"/>
      <c r="USE41" s="36"/>
      <c r="USF41" s="36"/>
      <c r="USI41" s="36"/>
      <c r="USJ41" s="36"/>
      <c r="USM41" s="36"/>
      <c r="USN41" s="36"/>
      <c r="USQ41" s="36"/>
      <c r="USR41" s="36"/>
      <c r="USU41" s="36"/>
      <c r="USV41" s="36"/>
      <c r="USY41" s="36"/>
      <c r="USZ41" s="36"/>
      <c r="UTC41" s="36"/>
      <c r="UTD41" s="36"/>
      <c r="UTG41" s="36"/>
      <c r="UTH41" s="36"/>
      <c r="UTK41" s="36"/>
      <c r="UTL41" s="36"/>
      <c r="UTO41" s="36"/>
      <c r="UTP41" s="36"/>
      <c r="UTS41" s="36"/>
      <c r="UTT41" s="36"/>
      <c r="UTW41" s="36"/>
      <c r="UTX41" s="36"/>
      <c r="UUA41" s="36"/>
      <c r="UUB41" s="36"/>
      <c r="UUE41" s="36"/>
      <c r="UUF41" s="36"/>
      <c r="UUI41" s="36"/>
      <c r="UUJ41" s="36"/>
      <c r="UUM41" s="36"/>
      <c r="UUN41" s="36"/>
      <c r="UUQ41" s="36"/>
      <c r="UUR41" s="36"/>
      <c r="UUU41" s="36"/>
      <c r="UUV41" s="36"/>
      <c r="UUY41" s="36"/>
      <c r="UUZ41" s="36"/>
      <c r="UVC41" s="36"/>
      <c r="UVD41" s="36"/>
      <c r="UVG41" s="36"/>
      <c r="UVH41" s="36"/>
      <c r="UVK41" s="36"/>
      <c r="UVL41" s="36"/>
      <c r="UVO41" s="36"/>
      <c r="UVP41" s="36"/>
      <c r="UVS41" s="36"/>
      <c r="UVT41" s="36"/>
      <c r="UVW41" s="36"/>
      <c r="UVX41" s="36"/>
      <c r="UWA41" s="36"/>
      <c r="UWB41" s="36"/>
      <c r="UWE41" s="36"/>
      <c r="UWF41" s="36"/>
      <c r="UWI41" s="36"/>
      <c r="UWJ41" s="36"/>
      <c r="UWM41" s="36"/>
      <c r="UWN41" s="36"/>
      <c r="UWQ41" s="36"/>
      <c r="UWR41" s="36"/>
      <c r="UWU41" s="36"/>
      <c r="UWV41" s="36"/>
      <c r="UWY41" s="36"/>
      <c r="UWZ41" s="36"/>
      <c r="UXC41" s="36"/>
      <c r="UXD41" s="36"/>
      <c r="UXG41" s="36"/>
      <c r="UXH41" s="36"/>
      <c r="UXK41" s="36"/>
      <c r="UXL41" s="36"/>
      <c r="UXO41" s="36"/>
      <c r="UXP41" s="36"/>
      <c r="UXS41" s="36"/>
      <c r="UXT41" s="36"/>
      <c r="UXW41" s="36"/>
      <c r="UXX41" s="36"/>
      <c r="UYA41" s="36"/>
      <c r="UYB41" s="36"/>
      <c r="UYE41" s="36"/>
      <c r="UYF41" s="36"/>
      <c r="UYI41" s="36"/>
      <c r="UYJ41" s="36"/>
      <c r="UYM41" s="36"/>
      <c r="UYN41" s="36"/>
      <c r="UYQ41" s="36"/>
      <c r="UYR41" s="36"/>
      <c r="UYU41" s="36"/>
      <c r="UYV41" s="36"/>
      <c r="UYY41" s="36"/>
      <c r="UYZ41" s="36"/>
      <c r="UZC41" s="36"/>
      <c r="UZD41" s="36"/>
      <c r="UZG41" s="36"/>
      <c r="UZH41" s="36"/>
      <c r="UZK41" s="36"/>
      <c r="UZL41" s="36"/>
      <c r="UZO41" s="36"/>
      <c r="UZP41" s="36"/>
      <c r="UZS41" s="36"/>
      <c r="UZT41" s="36"/>
      <c r="UZW41" s="36"/>
      <c r="UZX41" s="36"/>
      <c r="VAA41" s="36"/>
      <c r="VAB41" s="36"/>
      <c r="VAE41" s="36"/>
      <c r="VAF41" s="36"/>
      <c r="VAI41" s="36"/>
      <c r="VAJ41" s="36"/>
      <c r="VAM41" s="36"/>
      <c r="VAN41" s="36"/>
      <c r="VAQ41" s="36"/>
      <c r="VAR41" s="36"/>
      <c r="VAU41" s="36"/>
      <c r="VAV41" s="36"/>
      <c r="VAY41" s="36"/>
      <c r="VAZ41" s="36"/>
      <c r="VBC41" s="36"/>
      <c r="VBD41" s="36"/>
      <c r="VBG41" s="36"/>
      <c r="VBH41" s="36"/>
      <c r="VBK41" s="36"/>
      <c r="VBL41" s="36"/>
      <c r="VBO41" s="36"/>
      <c r="VBP41" s="36"/>
      <c r="VBS41" s="36"/>
      <c r="VBT41" s="36"/>
      <c r="VBW41" s="36"/>
      <c r="VBX41" s="36"/>
      <c r="VCA41" s="36"/>
      <c r="VCB41" s="36"/>
      <c r="VCE41" s="36"/>
      <c r="VCF41" s="36"/>
      <c r="VCI41" s="36"/>
      <c r="VCJ41" s="36"/>
      <c r="VCM41" s="36"/>
      <c r="VCN41" s="36"/>
      <c r="VCQ41" s="36"/>
      <c r="VCR41" s="36"/>
      <c r="VCU41" s="36"/>
      <c r="VCV41" s="36"/>
      <c r="VCY41" s="36"/>
      <c r="VCZ41" s="36"/>
      <c r="VDC41" s="36"/>
      <c r="VDD41" s="36"/>
      <c r="VDG41" s="36"/>
      <c r="VDH41" s="36"/>
      <c r="VDK41" s="36"/>
      <c r="VDL41" s="36"/>
      <c r="VDO41" s="36"/>
      <c r="VDP41" s="36"/>
      <c r="VDS41" s="36"/>
      <c r="VDT41" s="36"/>
      <c r="VDW41" s="36"/>
      <c r="VDX41" s="36"/>
      <c r="VEA41" s="36"/>
      <c r="VEB41" s="36"/>
      <c r="VEE41" s="36"/>
      <c r="VEF41" s="36"/>
      <c r="VEI41" s="36"/>
      <c r="VEJ41" s="36"/>
      <c r="VEM41" s="36"/>
      <c r="VEN41" s="36"/>
      <c r="VEQ41" s="36"/>
      <c r="VER41" s="36"/>
      <c r="VEU41" s="36"/>
      <c r="VEV41" s="36"/>
      <c r="VEY41" s="36"/>
      <c r="VEZ41" s="36"/>
      <c r="VFC41" s="36"/>
      <c r="VFD41" s="36"/>
      <c r="VFG41" s="36"/>
      <c r="VFH41" s="36"/>
      <c r="VFK41" s="36"/>
      <c r="VFL41" s="36"/>
      <c r="VFO41" s="36"/>
      <c r="VFP41" s="36"/>
      <c r="VFS41" s="36"/>
      <c r="VFT41" s="36"/>
      <c r="VFW41" s="36"/>
      <c r="VFX41" s="36"/>
      <c r="VGA41" s="36"/>
      <c r="VGB41" s="36"/>
      <c r="VGE41" s="36"/>
      <c r="VGF41" s="36"/>
      <c r="VGI41" s="36"/>
      <c r="VGJ41" s="36"/>
      <c r="VGM41" s="36"/>
      <c r="VGN41" s="36"/>
      <c r="VGQ41" s="36"/>
      <c r="VGR41" s="36"/>
      <c r="VGU41" s="36"/>
      <c r="VGV41" s="36"/>
      <c r="VGY41" s="36"/>
      <c r="VGZ41" s="36"/>
      <c r="VHC41" s="36"/>
      <c r="VHD41" s="36"/>
      <c r="VHG41" s="36"/>
      <c r="VHH41" s="36"/>
      <c r="VHK41" s="36"/>
      <c r="VHL41" s="36"/>
      <c r="VHO41" s="36"/>
      <c r="VHP41" s="36"/>
      <c r="VHS41" s="36"/>
      <c r="VHT41" s="36"/>
      <c r="VHW41" s="36"/>
      <c r="VHX41" s="36"/>
      <c r="VIA41" s="36"/>
      <c r="VIB41" s="36"/>
      <c r="VIE41" s="36"/>
      <c r="VIF41" s="36"/>
      <c r="VII41" s="36"/>
      <c r="VIJ41" s="36"/>
      <c r="VIM41" s="36"/>
      <c r="VIN41" s="36"/>
      <c r="VIQ41" s="36"/>
      <c r="VIR41" s="36"/>
      <c r="VIU41" s="36"/>
      <c r="VIV41" s="36"/>
      <c r="VIY41" s="36"/>
      <c r="VIZ41" s="36"/>
      <c r="VJC41" s="36"/>
      <c r="VJD41" s="36"/>
      <c r="VJG41" s="36"/>
      <c r="VJH41" s="36"/>
      <c r="VJK41" s="36"/>
      <c r="VJL41" s="36"/>
      <c r="VJO41" s="36"/>
      <c r="VJP41" s="36"/>
      <c r="VJS41" s="36"/>
      <c r="VJT41" s="36"/>
      <c r="VJW41" s="36"/>
      <c r="VJX41" s="36"/>
      <c r="VKA41" s="36"/>
      <c r="VKB41" s="36"/>
      <c r="VKE41" s="36"/>
      <c r="VKF41" s="36"/>
      <c r="VKI41" s="36"/>
      <c r="VKJ41" s="36"/>
      <c r="VKM41" s="36"/>
      <c r="VKN41" s="36"/>
      <c r="VKQ41" s="36"/>
      <c r="VKR41" s="36"/>
      <c r="VKU41" s="36"/>
      <c r="VKV41" s="36"/>
      <c r="VKY41" s="36"/>
      <c r="VKZ41" s="36"/>
      <c r="VLC41" s="36"/>
      <c r="VLD41" s="36"/>
      <c r="VLG41" s="36"/>
      <c r="VLH41" s="36"/>
      <c r="VLK41" s="36"/>
      <c r="VLL41" s="36"/>
      <c r="VLO41" s="36"/>
      <c r="VLP41" s="36"/>
      <c r="VLS41" s="36"/>
      <c r="VLT41" s="36"/>
      <c r="VLW41" s="36"/>
      <c r="VLX41" s="36"/>
      <c r="VMA41" s="36"/>
      <c r="VMB41" s="36"/>
      <c r="VME41" s="36"/>
      <c r="VMF41" s="36"/>
      <c r="VMI41" s="36"/>
      <c r="VMJ41" s="36"/>
      <c r="VMM41" s="36"/>
      <c r="VMN41" s="36"/>
      <c r="VMQ41" s="36"/>
      <c r="VMR41" s="36"/>
      <c r="VMU41" s="36"/>
      <c r="VMV41" s="36"/>
      <c r="VMY41" s="36"/>
      <c r="VMZ41" s="36"/>
      <c r="VNC41" s="36"/>
      <c r="VND41" s="36"/>
      <c r="VNG41" s="36"/>
      <c r="VNH41" s="36"/>
      <c r="VNK41" s="36"/>
      <c r="VNL41" s="36"/>
      <c r="VNO41" s="36"/>
      <c r="VNP41" s="36"/>
      <c r="VNS41" s="36"/>
      <c r="VNT41" s="36"/>
      <c r="VNW41" s="36"/>
      <c r="VNX41" s="36"/>
      <c r="VOA41" s="36"/>
      <c r="VOB41" s="36"/>
      <c r="VOE41" s="36"/>
      <c r="VOF41" s="36"/>
      <c r="VOI41" s="36"/>
      <c r="VOJ41" s="36"/>
      <c r="VOM41" s="36"/>
      <c r="VON41" s="36"/>
      <c r="VOQ41" s="36"/>
      <c r="VOR41" s="36"/>
      <c r="VOU41" s="36"/>
      <c r="VOV41" s="36"/>
      <c r="VOY41" s="36"/>
      <c r="VOZ41" s="36"/>
      <c r="VPC41" s="36"/>
      <c r="VPD41" s="36"/>
      <c r="VPG41" s="36"/>
      <c r="VPH41" s="36"/>
      <c r="VPK41" s="36"/>
      <c r="VPL41" s="36"/>
      <c r="VPO41" s="36"/>
      <c r="VPP41" s="36"/>
      <c r="VPS41" s="36"/>
      <c r="VPT41" s="36"/>
      <c r="VPW41" s="36"/>
      <c r="VPX41" s="36"/>
      <c r="VQA41" s="36"/>
      <c r="VQB41" s="36"/>
      <c r="VQE41" s="36"/>
      <c r="VQF41" s="36"/>
      <c r="VQI41" s="36"/>
      <c r="VQJ41" s="36"/>
      <c r="VQM41" s="36"/>
      <c r="VQN41" s="36"/>
      <c r="VQQ41" s="36"/>
      <c r="VQR41" s="36"/>
      <c r="VQU41" s="36"/>
      <c r="VQV41" s="36"/>
      <c r="VQY41" s="36"/>
      <c r="VQZ41" s="36"/>
      <c r="VRC41" s="36"/>
      <c r="VRD41" s="36"/>
      <c r="VRG41" s="36"/>
      <c r="VRH41" s="36"/>
      <c r="VRK41" s="36"/>
      <c r="VRL41" s="36"/>
      <c r="VRO41" s="36"/>
      <c r="VRP41" s="36"/>
      <c r="VRS41" s="36"/>
      <c r="VRT41" s="36"/>
      <c r="VRW41" s="36"/>
      <c r="VRX41" s="36"/>
      <c r="VSA41" s="36"/>
      <c r="VSB41" s="36"/>
      <c r="VSE41" s="36"/>
      <c r="VSF41" s="36"/>
      <c r="VSI41" s="36"/>
      <c r="VSJ41" s="36"/>
      <c r="VSM41" s="36"/>
      <c r="VSN41" s="36"/>
      <c r="VSQ41" s="36"/>
      <c r="VSR41" s="36"/>
      <c r="VSU41" s="36"/>
      <c r="VSV41" s="36"/>
      <c r="VSY41" s="36"/>
      <c r="VSZ41" s="36"/>
      <c r="VTC41" s="36"/>
      <c r="VTD41" s="36"/>
      <c r="VTG41" s="36"/>
      <c r="VTH41" s="36"/>
      <c r="VTK41" s="36"/>
      <c r="VTL41" s="36"/>
      <c r="VTO41" s="36"/>
      <c r="VTP41" s="36"/>
      <c r="VTS41" s="36"/>
      <c r="VTT41" s="36"/>
      <c r="VTW41" s="36"/>
      <c r="VTX41" s="36"/>
      <c r="VUA41" s="36"/>
      <c r="VUB41" s="36"/>
      <c r="VUE41" s="36"/>
      <c r="VUF41" s="36"/>
      <c r="VUI41" s="36"/>
      <c r="VUJ41" s="36"/>
      <c r="VUM41" s="36"/>
      <c r="VUN41" s="36"/>
      <c r="VUQ41" s="36"/>
      <c r="VUR41" s="36"/>
      <c r="VUU41" s="36"/>
      <c r="VUV41" s="36"/>
      <c r="VUY41" s="36"/>
      <c r="VUZ41" s="36"/>
      <c r="VVC41" s="36"/>
      <c r="VVD41" s="36"/>
      <c r="VVG41" s="36"/>
      <c r="VVH41" s="36"/>
      <c r="VVK41" s="36"/>
      <c r="VVL41" s="36"/>
      <c r="VVO41" s="36"/>
      <c r="VVP41" s="36"/>
      <c r="VVS41" s="36"/>
      <c r="VVT41" s="36"/>
      <c r="VVW41" s="36"/>
      <c r="VVX41" s="36"/>
      <c r="VWA41" s="36"/>
      <c r="VWB41" s="36"/>
      <c r="VWE41" s="36"/>
      <c r="VWF41" s="36"/>
      <c r="VWI41" s="36"/>
      <c r="VWJ41" s="36"/>
      <c r="VWM41" s="36"/>
      <c r="VWN41" s="36"/>
      <c r="VWQ41" s="36"/>
      <c r="VWR41" s="36"/>
      <c r="VWU41" s="36"/>
      <c r="VWV41" s="36"/>
      <c r="VWY41" s="36"/>
      <c r="VWZ41" s="36"/>
      <c r="VXC41" s="36"/>
      <c r="VXD41" s="36"/>
      <c r="VXG41" s="36"/>
      <c r="VXH41" s="36"/>
      <c r="VXK41" s="36"/>
      <c r="VXL41" s="36"/>
      <c r="VXO41" s="36"/>
      <c r="VXP41" s="36"/>
      <c r="VXS41" s="36"/>
      <c r="VXT41" s="36"/>
      <c r="VXW41" s="36"/>
      <c r="VXX41" s="36"/>
      <c r="VYA41" s="36"/>
      <c r="VYB41" s="36"/>
      <c r="VYE41" s="36"/>
      <c r="VYF41" s="36"/>
      <c r="VYI41" s="36"/>
      <c r="VYJ41" s="36"/>
      <c r="VYM41" s="36"/>
      <c r="VYN41" s="36"/>
      <c r="VYQ41" s="36"/>
      <c r="VYR41" s="36"/>
      <c r="VYU41" s="36"/>
      <c r="VYV41" s="36"/>
      <c r="VYY41" s="36"/>
      <c r="VYZ41" s="36"/>
      <c r="VZC41" s="36"/>
      <c r="VZD41" s="36"/>
      <c r="VZG41" s="36"/>
      <c r="VZH41" s="36"/>
      <c r="VZK41" s="36"/>
      <c r="VZL41" s="36"/>
      <c r="VZO41" s="36"/>
      <c r="VZP41" s="36"/>
      <c r="VZS41" s="36"/>
      <c r="VZT41" s="36"/>
      <c r="VZW41" s="36"/>
      <c r="VZX41" s="36"/>
      <c r="WAA41" s="36"/>
      <c r="WAB41" s="36"/>
      <c r="WAE41" s="36"/>
      <c r="WAF41" s="36"/>
      <c r="WAI41" s="36"/>
      <c r="WAJ41" s="36"/>
      <c r="WAM41" s="36"/>
      <c r="WAN41" s="36"/>
      <c r="WAQ41" s="36"/>
      <c r="WAR41" s="36"/>
      <c r="WAU41" s="36"/>
      <c r="WAV41" s="36"/>
      <c r="WAY41" s="36"/>
      <c r="WAZ41" s="36"/>
      <c r="WBC41" s="36"/>
      <c r="WBD41" s="36"/>
      <c r="WBG41" s="36"/>
      <c r="WBH41" s="36"/>
      <c r="WBK41" s="36"/>
      <c r="WBL41" s="36"/>
      <c r="WBO41" s="36"/>
      <c r="WBP41" s="36"/>
      <c r="WBS41" s="36"/>
      <c r="WBT41" s="36"/>
      <c r="WBW41" s="36"/>
      <c r="WBX41" s="36"/>
      <c r="WCA41" s="36"/>
      <c r="WCB41" s="36"/>
      <c r="WCE41" s="36"/>
      <c r="WCF41" s="36"/>
      <c r="WCI41" s="36"/>
      <c r="WCJ41" s="36"/>
      <c r="WCM41" s="36"/>
      <c r="WCN41" s="36"/>
      <c r="WCQ41" s="36"/>
      <c r="WCR41" s="36"/>
      <c r="WCU41" s="36"/>
      <c r="WCV41" s="36"/>
      <c r="WCY41" s="36"/>
      <c r="WCZ41" s="36"/>
      <c r="WDC41" s="36"/>
      <c r="WDD41" s="36"/>
      <c r="WDG41" s="36"/>
      <c r="WDH41" s="36"/>
      <c r="WDK41" s="36"/>
      <c r="WDL41" s="36"/>
      <c r="WDO41" s="36"/>
      <c r="WDP41" s="36"/>
      <c r="WDS41" s="36"/>
      <c r="WDT41" s="36"/>
      <c r="WDW41" s="36"/>
      <c r="WDX41" s="36"/>
      <c r="WEA41" s="36"/>
      <c r="WEB41" s="36"/>
      <c r="WEE41" s="36"/>
      <c r="WEF41" s="36"/>
      <c r="WEI41" s="36"/>
      <c r="WEJ41" s="36"/>
      <c r="WEM41" s="36"/>
      <c r="WEN41" s="36"/>
      <c r="WEQ41" s="36"/>
      <c r="WER41" s="36"/>
      <c r="WEU41" s="36"/>
      <c r="WEV41" s="36"/>
      <c r="WEY41" s="36"/>
      <c r="WEZ41" s="36"/>
      <c r="WFC41" s="36"/>
      <c r="WFD41" s="36"/>
      <c r="WFG41" s="36"/>
      <c r="WFH41" s="36"/>
      <c r="WFK41" s="36"/>
      <c r="WFL41" s="36"/>
      <c r="WFO41" s="36"/>
      <c r="WFP41" s="36"/>
      <c r="WFS41" s="36"/>
      <c r="WFT41" s="36"/>
      <c r="WFW41" s="36"/>
      <c r="WFX41" s="36"/>
      <c r="WGA41" s="36"/>
      <c r="WGB41" s="36"/>
      <c r="WGE41" s="36"/>
      <c r="WGF41" s="36"/>
      <c r="WGI41" s="36"/>
      <c r="WGJ41" s="36"/>
      <c r="WGM41" s="36"/>
      <c r="WGN41" s="36"/>
      <c r="WGQ41" s="36"/>
      <c r="WGR41" s="36"/>
      <c r="WGU41" s="36"/>
      <c r="WGV41" s="36"/>
      <c r="WGY41" s="36"/>
      <c r="WGZ41" s="36"/>
      <c r="WHC41" s="36"/>
      <c r="WHD41" s="36"/>
      <c r="WHG41" s="36"/>
      <c r="WHH41" s="36"/>
      <c r="WHK41" s="36"/>
      <c r="WHL41" s="36"/>
      <c r="WHO41" s="36"/>
      <c r="WHP41" s="36"/>
      <c r="WHS41" s="36"/>
      <c r="WHT41" s="36"/>
      <c r="WHW41" s="36"/>
      <c r="WHX41" s="36"/>
      <c r="WIA41" s="36"/>
      <c r="WIB41" s="36"/>
      <c r="WIE41" s="36"/>
      <c r="WIF41" s="36"/>
      <c r="WII41" s="36"/>
      <c r="WIJ41" s="36"/>
      <c r="WIM41" s="36"/>
      <c r="WIN41" s="36"/>
      <c r="WIQ41" s="36"/>
      <c r="WIR41" s="36"/>
      <c r="WIU41" s="36"/>
      <c r="WIV41" s="36"/>
      <c r="WIY41" s="36"/>
      <c r="WIZ41" s="36"/>
      <c r="WJC41" s="36"/>
      <c r="WJD41" s="36"/>
      <c r="WJG41" s="36"/>
      <c r="WJH41" s="36"/>
      <c r="WJK41" s="36"/>
      <c r="WJL41" s="36"/>
      <c r="WJO41" s="36"/>
      <c r="WJP41" s="36"/>
      <c r="WJS41" s="36"/>
      <c r="WJT41" s="36"/>
      <c r="WJW41" s="36"/>
      <c r="WJX41" s="36"/>
      <c r="WKA41" s="36"/>
      <c r="WKB41" s="36"/>
      <c r="WKE41" s="36"/>
      <c r="WKF41" s="36"/>
      <c r="WKI41" s="36"/>
      <c r="WKJ41" s="36"/>
      <c r="WKM41" s="36"/>
      <c r="WKN41" s="36"/>
      <c r="WKQ41" s="36"/>
      <c r="WKR41" s="36"/>
      <c r="WKU41" s="36"/>
      <c r="WKV41" s="36"/>
      <c r="WKY41" s="36"/>
      <c r="WKZ41" s="36"/>
      <c r="WLC41" s="36"/>
      <c r="WLD41" s="36"/>
      <c r="WLG41" s="36"/>
      <c r="WLH41" s="36"/>
      <c r="WLK41" s="36"/>
      <c r="WLL41" s="36"/>
      <c r="WLO41" s="36"/>
      <c r="WLP41" s="36"/>
      <c r="WLS41" s="36"/>
      <c r="WLT41" s="36"/>
      <c r="WLW41" s="36"/>
      <c r="WLX41" s="36"/>
      <c r="WMA41" s="36"/>
      <c r="WMB41" s="36"/>
      <c r="WME41" s="36"/>
      <c r="WMF41" s="36"/>
      <c r="WMI41" s="36"/>
      <c r="WMJ41" s="36"/>
      <c r="WMM41" s="36"/>
      <c r="WMN41" s="36"/>
      <c r="WMQ41" s="36"/>
      <c r="WMR41" s="36"/>
      <c r="WMU41" s="36"/>
      <c r="WMV41" s="36"/>
      <c r="WMY41" s="36"/>
      <c r="WMZ41" s="36"/>
      <c r="WNC41" s="36"/>
      <c r="WND41" s="36"/>
      <c r="WNG41" s="36"/>
      <c r="WNH41" s="36"/>
      <c r="WNK41" s="36"/>
      <c r="WNL41" s="36"/>
      <c r="WNO41" s="36"/>
      <c r="WNP41" s="36"/>
      <c r="WNS41" s="36"/>
      <c r="WNT41" s="36"/>
      <c r="WNW41" s="36"/>
      <c r="WNX41" s="36"/>
      <c r="WOA41" s="36"/>
      <c r="WOB41" s="36"/>
      <c r="WOE41" s="36"/>
      <c r="WOF41" s="36"/>
      <c r="WOI41" s="36"/>
      <c r="WOJ41" s="36"/>
      <c r="WOM41" s="36"/>
      <c r="WON41" s="36"/>
      <c r="WOQ41" s="36"/>
      <c r="WOR41" s="36"/>
      <c r="WOU41" s="36"/>
      <c r="WOV41" s="36"/>
      <c r="WOY41" s="36"/>
      <c r="WOZ41" s="36"/>
      <c r="WPC41" s="36"/>
      <c r="WPD41" s="36"/>
      <c r="WPG41" s="36"/>
      <c r="WPH41" s="36"/>
      <c r="WPK41" s="36"/>
      <c r="WPL41" s="36"/>
      <c r="WPO41" s="36"/>
      <c r="WPP41" s="36"/>
      <c r="WPS41" s="36"/>
      <c r="WPT41" s="36"/>
      <c r="WPW41" s="36"/>
      <c r="WPX41" s="36"/>
      <c r="WQA41" s="36"/>
      <c r="WQB41" s="36"/>
      <c r="WQE41" s="36"/>
      <c r="WQF41" s="36"/>
      <c r="WQI41" s="36"/>
      <c r="WQJ41" s="36"/>
      <c r="WQM41" s="36"/>
      <c r="WQN41" s="36"/>
      <c r="WQQ41" s="36"/>
      <c r="WQR41" s="36"/>
      <c r="WQU41" s="36"/>
      <c r="WQV41" s="36"/>
      <c r="WQY41" s="36"/>
      <c r="WQZ41" s="36"/>
      <c r="WRC41" s="36"/>
      <c r="WRD41" s="36"/>
      <c r="WRG41" s="36"/>
      <c r="WRH41" s="36"/>
      <c r="WRK41" s="36"/>
      <c r="WRL41" s="36"/>
      <c r="WRO41" s="36"/>
      <c r="WRP41" s="36"/>
      <c r="WRS41" s="36"/>
      <c r="WRT41" s="36"/>
      <c r="WRW41" s="36"/>
      <c r="WRX41" s="36"/>
      <c r="WSA41" s="36"/>
      <c r="WSB41" s="36"/>
      <c r="WSE41" s="36"/>
      <c r="WSF41" s="36"/>
      <c r="WSI41" s="36"/>
      <c r="WSJ41" s="36"/>
      <c r="WSM41" s="36"/>
      <c r="WSN41" s="36"/>
      <c r="WSQ41" s="36"/>
      <c r="WSR41" s="36"/>
      <c r="WSU41" s="36"/>
      <c r="WSV41" s="36"/>
      <c r="WSY41" s="36"/>
      <c r="WSZ41" s="36"/>
      <c r="WTC41" s="36"/>
      <c r="WTD41" s="36"/>
      <c r="WTG41" s="36"/>
      <c r="WTH41" s="36"/>
      <c r="WTK41" s="36"/>
      <c r="WTL41" s="36"/>
      <c r="WTO41" s="36"/>
      <c r="WTP41" s="36"/>
      <c r="WTS41" s="36"/>
      <c r="WTT41" s="36"/>
      <c r="WTW41" s="36"/>
      <c r="WTX41" s="36"/>
      <c r="WUA41" s="36"/>
      <c r="WUB41" s="36"/>
      <c r="WUE41" s="36"/>
      <c r="WUF41" s="36"/>
      <c r="WUI41" s="36"/>
      <c r="WUJ41" s="36"/>
      <c r="WUM41" s="36"/>
      <c r="WUN41" s="36"/>
      <c r="WUQ41" s="36"/>
      <c r="WUR41" s="36"/>
      <c r="WUU41" s="36"/>
      <c r="WUV41" s="36"/>
      <c r="WUY41" s="36"/>
      <c r="WUZ41" s="36"/>
      <c r="WVC41" s="36"/>
      <c r="WVD41" s="36"/>
      <c r="WVG41" s="36"/>
      <c r="WVH41" s="36"/>
      <c r="WVK41" s="36"/>
      <c r="WVL41" s="36"/>
      <c r="WVO41" s="36"/>
      <c r="WVP41" s="36"/>
      <c r="WVS41" s="36"/>
      <c r="WVT41" s="36"/>
      <c r="WVW41" s="36"/>
      <c r="WVX41" s="36"/>
      <c r="WWA41" s="36"/>
      <c r="WWB41" s="36"/>
      <c r="WWE41" s="36"/>
      <c r="WWF41" s="36"/>
      <c r="WWI41" s="36"/>
      <c r="WWJ41" s="36"/>
      <c r="WWM41" s="36"/>
      <c r="WWN41" s="36"/>
      <c r="WWQ41" s="36"/>
      <c r="WWR41" s="36"/>
      <c r="WWU41" s="36"/>
      <c r="WWV41" s="36"/>
      <c r="WWY41" s="36"/>
      <c r="WWZ41" s="36"/>
      <c r="WXC41" s="36"/>
      <c r="WXD41" s="36"/>
      <c r="WXG41" s="36"/>
      <c r="WXH41" s="36"/>
      <c r="WXK41" s="36"/>
      <c r="WXL41" s="36"/>
      <c r="WXO41" s="36"/>
      <c r="WXP41" s="36"/>
      <c r="WXS41" s="36"/>
      <c r="WXT41" s="36"/>
      <c r="WXW41" s="36"/>
      <c r="WXX41" s="36"/>
      <c r="WYA41" s="36"/>
      <c r="WYB41" s="36"/>
      <c r="WYE41" s="36"/>
      <c r="WYF41" s="36"/>
      <c r="WYI41" s="36"/>
      <c r="WYJ41" s="36"/>
      <c r="WYM41" s="36"/>
      <c r="WYN41" s="36"/>
      <c r="WYQ41" s="36"/>
      <c r="WYR41" s="36"/>
      <c r="WYU41" s="36"/>
      <c r="WYV41" s="36"/>
      <c r="WYY41" s="36"/>
      <c r="WYZ41" s="36"/>
      <c r="WZC41" s="36"/>
      <c r="WZD41" s="36"/>
      <c r="WZG41" s="36"/>
      <c r="WZH41" s="36"/>
      <c r="WZK41" s="36"/>
      <c r="WZL41" s="36"/>
      <c r="WZO41" s="36"/>
      <c r="WZP41" s="36"/>
      <c r="WZS41" s="36"/>
      <c r="WZT41" s="36"/>
      <c r="WZW41" s="36"/>
      <c r="WZX41" s="36"/>
      <c r="XAA41" s="36"/>
      <c r="XAB41" s="36"/>
      <c r="XAE41" s="36"/>
      <c r="XAF41" s="36"/>
      <c r="XAI41" s="36"/>
      <c r="XAJ41" s="36"/>
      <c r="XAM41" s="36"/>
      <c r="XAN41" s="36"/>
      <c r="XAQ41" s="36"/>
      <c r="XAR41" s="36"/>
      <c r="XAU41" s="36"/>
      <c r="XAV41" s="36"/>
      <c r="XAY41" s="36"/>
      <c r="XAZ41" s="36"/>
      <c r="XBC41" s="36"/>
      <c r="XBD41" s="36"/>
      <c r="XBG41" s="36"/>
      <c r="XBH41" s="36"/>
      <c r="XBK41" s="36"/>
      <c r="XBL41" s="36"/>
      <c r="XBO41" s="36"/>
      <c r="XBP41" s="36"/>
      <c r="XBS41" s="36"/>
      <c r="XBT41" s="36"/>
      <c r="XBW41" s="36"/>
      <c r="XBX41" s="36"/>
      <c r="XCA41" s="36"/>
      <c r="XCB41" s="36"/>
      <c r="XCE41" s="36"/>
      <c r="XCF41" s="36"/>
      <c r="XCI41" s="36"/>
      <c r="XCJ41" s="36"/>
      <c r="XCM41" s="36"/>
      <c r="XCN41" s="36"/>
      <c r="XCQ41" s="36"/>
      <c r="XCR41" s="36"/>
      <c r="XCU41" s="36"/>
      <c r="XCV41" s="36"/>
      <c r="XCY41" s="36"/>
      <c r="XCZ41" s="36"/>
      <c r="XDC41" s="36"/>
      <c r="XDD41" s="36"/>
    </row>
    <row r="42" spans="1:1024 1027:2048 2051:3072 3075:4096 4099:5120 5123:6144 6147:7168 7171:8192 8195:9216 9219:10240 10243:11264 11267:12288 12291:13312 13315:14336 14339:15360 15363:16332" x14ac:dyDescent="0.3">
      <c r="A42" s="228">
        <v>2021</v>
      </c>
      <c r="B42" s="10" t="s">
        <v>156</v>
      </c>
      <c r="C42" s="12">
        <v>16824</v>
      </c>
      <c r="D42" s="34">
        <v>2403.1</v>
      </c>
      <c r="E42" s="122">
        <v>19291.979450000003</v>
      </c>
      <c r="F42" s="122">
        <v>225538.9</v>
      </c>
      <c r="G42" s="34">
        <v>-206311.8</v>
      </c>
      <c r="H42" s="36"/>
      <c r="I42" s="214"/>
      <c r="K42" s="36"/>
      <c r="L42" s="36"/>
      <c r="O42" s="36"/>
      <c r="P42" s="36"/>
      <c r="S42" s="36"/>
      <c r="T42" s="36"/>
      <c r="W42" s="36"/>
      <c r="X42" s="36"/>
      <c r="AA42" s="36"/>
      <c r="AB42" s="36"/>
      <c r="AE42" s="36"/>
      <c r="AF42" s="36"/>
      <c r="AI42" s="36"/>
      <c r="AJ42" s="36"/>
      <c r="AM42" s="36"/>
      <c r="AN42" s="36"/>
      <c r="AQ42" s="36"/>
      <c r="AR42" s="36"/>
      <c r="AU42" s="36"/>
      <c r="AV42" s="36"/>
      <c r="AY42" s="36"/>
      <c r="AZ42" s="36"/>
      <c r="BC42" s="36"/>
      <c r="BD42" s="36"/>
      <c r="BG42" s="36"/>
      <c r="BH42" s="36"/>
      <c r="BK42" s="36"/>
      <c r="BL42" s="36"/>
      <c r="BO42" s="36"/>
      <c r="BP42" s="36"/>
      <c r="BS42" s="36"/>
      <c r="BT42" s="36"/>
      <c r="BW42" s="36"/>
      <c r="BX42" s="36"/>
      <c r="CA42" s="36"/>
      <c r="CB42" s="36"/>
      <c r="CE42" s="36"/>
      <c r="CF42" s="36"/>
      <c r="CI42" s="36"/>
      <c r="CJ42" s="36"/>
      <c r="CM42" s="36"/>
      <c r="CN42" s="36"/>
      <c r="CQ42" s="36"/>
      <c r="CR42" s="36"/>
      <c r="CU42" s="36"/>
      <c r="CV42" s="36"/>
      <c r="CY42" s="36"/>
      <c r="CZ42" s="36"/>
      <c r="DC42" s="36"/>
      <c r="DD42" s="36"/>
      <c r="DG42" s="36"/>
      <c r="DH42" s="36"/>
      <c r="DK42" s="36"/>
      <c r="DL42" s="36"/>
      <c r="DO42" s="36"/>
      <c r="DP42" s="36"/>
      <c r="DS42" s="36"/>
      <c r="DT42" s="36"/>
      <c r="DW42" s="36"/>
      <c r="DX42" s="36"/>
      <c r="EA42" s="36"/>
      <c r="EB42" s="36"/>
      <c r="EE42" s="36"/>
      <c r="EF42" s="36"/>
      <c r="EI42" s="36"/>
      <c r="EJ42" s="36"/>
      <c r="EM42" s="36"/>
      <c r="EN42" s="36"/>
      <c r="EQ42" s="36"/>
      <c r="ER42" s="36"/>
      <c r="EU42" s="36"/>
      <c r="EV42" s="36"/>
      <c r="EY42" s="36"/>
      <c r="EZ42" s="36"/>
      <c r="FC42" s="36"/>
      <c r="FD42" s="36"/>
      <c r="FG42" s="36"/>
      <c r="FH42" s="36"/>
      <c r="FK42" s="36"/>
      <c r="FL42" s="36"/>
      <c r="FO42" s="36"/>
      <c r="FP42" s="36"/>
      <c r="FS42" s="36"/>
      <c r="FT42" s="36"/>
      <c r="FW42" s="36"/>
      <c r="FX42" s="36"/>
      <c r="GA42" s="36"/>
      <c r="GB42" s="36"/>
      <c r="GE42" s="36"/>
      <c r="GF42" s="36"/>
      <c r="GI42" s="36"/>
      <c r="GJ42" s="36"/>
      <c r="GM42" s="36"/>
      <c r="GN42" s="36"/>
      <c r="GQ42" s="36"/>
      <c r="GR42" s="36"/>
      <c r="GU42" s="36"/>
      <c r="GV42" s="36"/>
      <c r="GY42" s="36"/>
      <c r="GZ42" s="36"/>
      <c r="HC42" s="36"/>
      <c r="HD42" s="36"/>
      <c r="HG42" s="36"/>
      <c r="HH42" s="36"/>
      <c r="HK42" s="36"/>
      <c r="HL42" s="36"/>
      <c r="HO42" s="36"/>
      <c r="HP42" s="36"/>
      <c r="HS42" s="36"/>
      <c r="HT42" s="36"/>
      <c r="HW42" s="36"/>
      <c r="HX42" s="36"/>
      <c r="IA42" s="36"/>
      <c r="IB42" s="36"/>
      <c r="IE42" s="36"/>
      <c r="IF42" s="36"/>
      <c r="II42" s="36"/>
      <c r="IJ42" s="36"/>
      <c r="IM42" s="36"/>
      <c r="IN42" s="36"/>
      <c r="IQ42" s="36"/>
      <c r="IR42" s="36"/>
      <c r="IU42" s="36"/>
      <c r="IV42" s="36"/>
      <c r="IY42" s="36"/>
      <c r="IZ42" s="36"/>
      <c r="JC42" s="36"/>
      <c r="JD42" s="36"/>
      <c r="JG42" s="36"/>
      <c r="JH42" s="36"/>
      <c r="JK42" s="36"/>
      <c r="JL42" s="36"/>
      <c r="JO42" s="36"/>
      <c r="JP42" s="36"/>
      <c r="JS42" s="36"/>
      <c r="JT42" s="36"/>
      <c r="JW42" s="36"/>
      <c r="JX42" s="36"/>
      <c r="KA42" s="36"/>
      <c r="KB42" s="36"/>
      <c r="KE42" s="36"/>
      <c r="KF42" s="36"/>
      <c r="KI42" s="36"/>
      <c r="KJ42" s="36"/>
      <c r="KM42" s="36"/>
      <c r="KN42" s="36"/>
      <c r="KQ42" s="36"/>
      <c r="KR42" s="36"/>
      <c r="KU42" s="36"/>
      <c r="KV42" s="36"/>
      <c r="KY42" s="36"/>
      <c r="KZ42" s="36"/>
      <c r="LC42" s="36"/>
      <c r="LD42" s="36"/>
      <c r="LG42" s="36"/>
      <c r="LH42" s="36"/>
      <c r="LK42" s="36"/>
      <c r="LL42" s="36"/>
      <c r="LO42" s="36"/>
      <c r="LP42" s="36"/>
      <c r="LS42" s="36"/>
      <c r="LT42" s="36"/>
      <c r="LW42" s="36"/>
      <c r="LX42" s="36"/>
      <c r="MA42" s="36"/>
      <c r="MB42" s="36"/>
      <c r="ME42" s="36"/>
      <c r="MF42" s="36"/>
      <c r="MI42" s="36"/>
      <c r="MJ42" s="36"/>
      <c r="MM42" s="36"/>
      <c r="MN42" s="36"/>
      <c r="MQ42" s="36"/>
      <c r="MR42" s="36"/>
      <c r="MU42" s="36"/>
      <c r="MV42" s="36"/>
      <c r="MY42" s="36"/>
      <c r="MZ42" s="36"/>
      <c r="NC42" s="36"/>
      <c r="ND42" s="36"/>
      <c r="NG42" s="36"/>
      <c r="NH42" s="36"/>
      <c r="NK42" s="36"/>
      <c r="NL42" s="36"/>
      <c r="NO42" s="36"/>
      <c r="NP42" s="36"/>
      <c r="NS42" s="36"/>
      <c r="NT42" s="36"/>
      <c r="NW42" s="36"/>
      <c r="NX42" s="36"/>
      <c r="OA42" s="36"/>
      <c r="OB42" s="36"/>
      <c r="OE42" s="36"/>
      <c r="OF42" s="36"/>
      <c r="OI42" s="36"/>
      <c r="OJ42" s="36"/>
      <c r="OM42" s="36"/>
      <c r="ON42" s="36"/>
      <c r="OQ42" s="36"/>
      <c r="OR42" s="36"/>
      <c r="OU42" s="36"/>
      <c r="OV42" s="36"/>
      <c r="OY42" s="36"/>
      <c r="OZ42" s="36"/>
      <c r="PC42" s="36"/>
      <c r="PD42" s="36"/>
      <c r="PG42" s="36"/>
      <c r="PH42" s="36"/>
      <c r="PK42" s="36"/>
      <c r="PL42" s="36"/>
      <c r="PO42" s="36"/>
      <c r="PP42" s="36"/>
      <c r="PS42" s="36"/>
      <c r="PT42" s="36"/>
      <c r="PW42" s="36"/>
      <c r="PX42" s="36"/>
      <c r="QA42" s="36"/>
      <c r="QB42" s="36"/>
      <c r="QE42" s="36"/>
      <c r="QF42" s="36"/>
      <c r="QI42" s="36"/>
      <c r="QJ42" s="36"/>
      <c r="QM42" s="36"/>
      <c r="QN42" s="36"/>
      <c r="QQ42" s="36"/>
      <c r="QR42" s="36"/>
      <c r="QU42" s="36"/>
      <c r="QV42" s="36"/>
      <c r="QY42" s="36"/>
      <c r="QZ42" s="36"/>
      <c r="RC42" s="36"/>
      <c r="RD42" s="36"/>
      <c r="RG42" s="36"/>
      <c r="RH42" s="36"/>
      <c r="RK42" s="36"/>
      <c r="RL42" s="36"/>
      <c r="RO42" s="36"/>
      <c r="RP42" s="36"/>
      <c r="RS42" s="36"/>
      <c r="RT42" s="36"/>
      <c r="RW42" s="36"/>
      <c r="RX42" s="36"/>
      <c r="SA42" s="36"/>
      <c r="SB42" s="36"/>
      <c r="SE42" s="36"/>
      <c r="SF42" s="36"/>
      <c r="SI42" s="36"/>
      <c r="SJ42" s="36"/>
      <c r="SM42" s="36"/>
      <c r="SN42" s="36"/>
      <c r="SQ42" s="36"/>
      <c r="SR42" s="36"/>
      <c r="SU42" s="36"/>
      <c r="SV42" s="36"/>
      <c r="SY42" s="36"/>
      <c r="SZ42" s="36"/>
      <c r="TC42" s="36"/>
      <c r="TD42" s="36"/>
      <c r="TG42" s="36"/>
      <c r="TH42" s="36"/>
      <c r="TK42" s="36"/>
      <c r="TL42" s="36"/>
      <c r="TO42" s="36"/>
      <c r="TP42" s="36"/>
      <c r="TS42" s="36"/>
      <c r="TT42" s="36"/>
      <c r="TW42" s="36"/>
      <c r="TX42" s="36"/>
      <c r="UA42" s="36"/>
      <c r="UB42" s="36"/>
      <c r="UE42" s="36"/>
      <c r="UF42" s="36"/>
      <c r="UI42" s="36"/>
      <c r="UJ42" s="36"/>
      <c r="UM42" s="36"/>
      <c r="UN42" s="36"/>
      <c r="UQ42" s="36"/>
      <c r="UR42" s="36"/>
      <c r="UU42" s="36"/>
      <c r="UV42" s="36"/>
      <c r="UY42" s="36"/>
      <c r="UZ42" s="36"/>
      <c r="VC42" s="36"/>
      <c r="VD42" s="36"/>
      <c r="VG42" s="36"/>
      <c r="VH42" s="36"/>
      <c r="VK42" s="36"/>
      <c r="VL42" s="36"/>
      <c r="VO42" s="36"/>
      <c r="VP42" s="36"/>
      <c r="VS42" s="36"/>
      <c r="VT42" s="36"/>
      <c r="VW42" s="36"/>
      <c r="VX42" s="36"/>
      <c r="WA42" s="36"/>
      <c r="WB42" s="36"/>
      <c r="WE42" s="36"/>
      <c r="WF42" s="36"/>
      <c r="WI42" s="36"/>
      <c r="WJ42" s="36"/>
      <c r="WM42" s="36"/>
      <c r="WN42" s="36"/>
      <c r="WQ42" s="36"/>
      <c r="WR42" s="36"/>
      <c r="WU42" s="36"/>
      <c r="WV42" s="36"/>
      <c r="WY42" s="36"/>
      <c r="WZ42" s="36"/>
      <c r="XC42" s="36"/>
      <c r="XD42" s="36"/>
      <c r="XG42" s="36"/>
      <c r="XH42" s="36"/>
      <c r="XK42" s="36"/>
      <c r="XL42" s="36"/>
      <c r="XO42" s="36"/>
      <c r="XP42" s="36"/>
      <c r="XS42" s="36"/>
      <c r="XT42" s="36"/>
      <c r="XW42" s="36"/>
      <c r="XX42" s="36"/>
      <c r="YA42" s="36"/>
      <c r="YB42" s="36"/>
      <c r="YE42" s="36"/>
      <c r="YF42" s="36"/>
      <c r="YI42" s="36"/>
      <c r="YJ42" s="36"/>
      <c r="YM42" s="36"/>
      <c r="YN42" s="36"/>
      <c r="YQ42" s="36"/>
      <c r="YR42" s="36"/>
      <c r="YU42" s="36"/>
      <c r="YV42" s="36"/>
      <c r="YY42" s="36"/>
      <c r="YZ42" s="36"/>
      <c r="ZC42" s="36"/>
      <c r="ZD42" s="36"/>
      <c r="ZG42" s="36"/>
      <c r="ZH42" s="36"/>
      <c r="ZK42" s="36"/>
      <c r="ZL42" s="36"/>
      <c r="ZO42" s="36"/>
      <c r="ZP42" s="36"/>
      <c r="ZS42" s="36"/>
      <c r="ZT42" s="36"/>
      <c r="ZW42" s="36"/>
      <c r="ZX42" s="36"/>
      <c r="AAA42" s="36"/>
      <c r="AAB42" s="36"/>
      <c r="AAE42" s="36"/>
      <c r="AAF42" s="36"/>
      <c r="AAI42" s="36"/>
      <c r="AAJ42" s="36"/>
      <c r="AAM42" s="36"/>
      <c r="AAN42" s="36"/>
      <c r="AAQ42" s="36"/>
      <c r="AAR42" s="36"/>
      <c r="AAU42" s="36"/>
      <c r="AAV42" s="36"/>
      <c r="AAY42" s="36"/>
      <c r="AAZ42" s="36"/>
      <c r="ABC42" s="36"/>
      <c r="ABD42" s="36"/>
      <c r="ABG42" s="36"/>
      <c r="ABH42" s="36"/>
      <c r="ABK42" s="36"/>
      <c r="ABL42" s="36"/>
      <c r="ABO42" s="36"/>
      <c r="ABP42" s="36"/>
      <c r="ABS42" s="36"/>
      <c r="ABT42" s="36"/>
      <c r="ABW42" s="36"/>
      <c r="ABX42" s="36"/>
      <c r="ACA42" s="36"/>
      <c r="ACB42" s="36"/>
      <c r="ACE42" s="36"/>
      <c r="ACF42" s="36"/>
      <c r="ACI42" s="36"/>
      <c r="ACJ42" s="36"/>
      <c r="ACM42" s="36"/>
      <c r="ACN42" s="36"/>
      <c r="ACQ42" s="36"/>
      <c r="ACR42" s="36"/>
      <c r="ACU42" s="36"/>
      <c r="ACV42" s="36"/>
      <c r="ACY42" s="36"/>
      <c r="ACZ42" s="36"/>
      <c r="ADC42" s="36"/>
      <c r="ADD42" s="36"/>
      <c r="ADG42" s="36"/>
      <c r="ADH42" s="36"/>
      <c r="ADK42" s="36"/>
      <c r="ADL42" s="36"/>
      <c r="ADO42" s="36"/>
      <c r="ADP42" s="36"/>
      <c r="ADS42" s="36"/>
      <c r="ADT42" s="36"/>
      <c r="ADW42" s="36"/>
      <c r="ADX42" s="36"/>
      <c r="AEA42" s="36"/>
      <c r="AEB42" s="36"/>
      <c r="AEE42" s="36"/>
      <c r="AEF42" s="36"/>
      <c r="AEI42" s="36"/>
      <c r="AEJ42" s="36"/>
      <c r="AEM42" s="36"/>
      <c r="AEN42" s="36"/>
      <c r="AEQ42" s="36"/>
      <c r="AER42" s="36"/>
      <c r="AEU42" s="36"/>
      <c r="AEV42" s="36"/>
      <c r="AEY42" s="36"/>
      <c r="AEZ42" s="36"/>
      <c r="AFC42" s="36"/>
      <c r="AFD42" s="36"/>
      <c r="AFG42" s="36"/>
      <c r="AFH42" s="36"/>
      <c r="AFK42" s="36"/>
      <c r="AFL42" s="36"/>
      <c r="AFO42" s="36"/>
      <c r="AFP42" s="36"/>
      <c r="AFS42" s="36"/>
      <c r="AFT42" s="36"/>
      <c r="AFW42" s="36"/>
      <c r="AFX42" s="36"/>
      <c r="AGA42" s="36"/>
      <c r="AGB42" s="36"/>
      <c r="AGE42" s="36"/>
      <c r="AGF42" s="36"/>
      <c r="AGI42" s="36"/>
      <c r="AGJ42" s="36"/>
      <c r="AGM42" s="36"/>
      <c r="AGN42" s="36"/>
      <c r="AGQ42" s="36"/>
      <c r="AGR42" s="36"/>
      <c r="AGU42" s="36"/>
      <c r="AGV42" s="36"/>
      <c r="AGY42" s="36"/>
      <c r="AGZ42" s="36"/>
      <c r="AHC42" s="36"/>
      <c r="AHD42" s="36"/>
      <c r="AHG42" s="36"/>
      <c r="AHH42" s="36"/>
      <c r="AHK42" s="36"/>
      <c r="AHL42" s="36"/>
      <c r="AHO42" s="36"/>
      <c r="AHP42" s="36"/>
      <c r="AHS42" s="36"/>
      <c r="AHT42" s="36"/>
      <c r="AHW42" s="36"/>
      <c r="AHX42" s="36"/>
      <c r="AIA42" s="36"/>
      <c r="AIB42" s="36"/>
      <c r="AIE42" s="36"/>
      <c r="AIF42" s="36"/>
      <c r="AII42" s="36"/>
      <c r="AIJ42" s="36"/>
      <c r="AIM42" s="36"/>
      <c r="AIN42" s="36"/>
      <c r="AIQ42" s="36"/>
      <c r="AIR42" s="36"/>
      <c r="AIU42" s="36"/>
      <c r="AIV42" s="36"/>
      <c r="AIY42" s="36"/>
      <c r="AIZ42" s="36"/>
      <c r="AJC42" s="36"/>
      <c r="AJD42" s="36"/>
      <c r="AJG42" s="36"/>
      <c r="AJH42" s="36"/>
      <c r="AJK42" s="36"/>
      <c r="AJL42" s="36"/>
      <c r="AJO42" s="36"/>
      <c r="AJP42" s="36"/>
      <c r="AJS42" s="36"/>
      <c r="AJT42" s="36"/>
      <c r="AJW42" s="36"/>
      <c r="AJX42" s="36"/>
      <c r="AKA42" s="36"/>
      <c r="AKB42" s="36"/>
      <c r="AKE42" s="36"/>
      <c r="AKF42" s="36"/>
      <c r="AKI42" s="36"/>
      <c r="AKJ42" s="36"/>
      <c r="AKM42" s="36"/>
      <c r="AKN42" s="36"/>
      <c r="AKQ42" s="36"/>
      <c r="AKR42" s="36"/>
      <c r="AKU42" s="36"/>
      <c r="AKV42" s="36"/>
      <c r="AKY42" s="36"/>
      <c r="AKZ42" s="36"/>
      <c r="ALC42" s="36"/>
      <c r="ALD42" s="36"/>
      <c r="ALG42" s="36"/>
      <c r="ALH42" s="36"/>
      <c r="ALK42" s="36"/>
      <c r="ALL42" s="36"/>
      <c r="ALO42" s="36"/>
      <c r="ALP42" s="36"/>
      <c r="ALS42" s="36"/>
      <c r="ALT42" s="36"/>
      <c r="ALW42" s="36"/>
      <c r="ALX42" s="36"/>
      <c r="AMA42" s="36"/>
      <c r="AMB42" s="36"/>
      <c r="AME42" s="36"/>
      <c r="AMF42" s="36"/>
      <c r="AMI42" s="36"/>
      <c r="AMJ42" s="36"/>
      <c r="AMM42" s="36"/>
      <c r="AMN42" s="36"/>
      <c r="AMQ42" s="36"/>
      <c r="AMR42" s="36"/>
      <c r="AMU42" s="36"/>
      <c r="AMV42" s="36"/>
      <c r="AMY42" s="36"/>
      <c r="AMZ42" s="36"/>
      <c r="ANC42" s="36"/>
      <c r="AND42" s="36"/>
      <c r="ANG42" s="36"/>
      <c r="ANH42" s="36"/>
      <c r="ANK42" s="36"/>
      <c r="ANL42" s="36"/>
      <c r="ANO42" s="36"/>
      <c r="ANP42" s="36"/>
      <c r="ANS42" s="36"/>
      <c r="ANT42" s="36"/>
      <c r="ANW42" s="36"/>
      <c r="ANX42" s="36"/>
      <c r="AOA42" s="36"/>
      <c r="AOB42" s="36"/>
      <c r="AOE42" s="36"/>
      <c r="AOF42" s="36"/>
      <c r="AOI42" s="36"/>
      <c r="AOJ42" s="36"/>
      <c r="AOM42" s="36"/>
      <c r="AON42" s="36"/>
      <c r="AOQ42" s="36"/>
      <c r="AOR42" s="36"/>
      <c r="AOU42" s="36"/>
      <c r="AOV42" s="36"/>
      <c r="AOY42" s="36"/>
      <c r="AOZ42" s="36"/>
      <c r="APC42" s="36"/>
      <c r="APD42" s="36"/>
      <c r="APG42" s="36"/>
      <c r="APH42" s="36"/>
      <c r="APK42" s="36"/>
      <c r="APL42" s="36"/>
      <c r="APO42" s="36"/>
      <c r="APP42" s="36"/>
      <c r="APS42" s="36"/>
      <c r="APT42" s="36"/>
      <c r="APW42" s="36"/>
      <c r="APX42" s="36"/>
      <c r="AQA42" s="36"/>
      <c r="AQB42" s="36"/>
      <c r="AQE42" s="36"/>
      <c r="AQF42" s="36"/>
      <c r="AQI42" s="36"/>
      <c r="AQJ42" s="36"/>
      <c r="AQM42" s="36"/>
      <c r="AQN42" s="36"/>
      <c r="AQQ42" s="36"/>
      <c r="AQR42" s="36"/>
      <c r="AQU42" s="36"/>
      <c r="AQV42" s="36"/>
      <c r="AQY42" s="36"/>
      <c r="AQZ42" s="36"/>
      <c r="ARC42" s="36"/>
      <c r="ARD42" s="36"/>
      <c r="ARG42" s="36"/>
      <c r="ARH42" s="36"/>
      <c r="ARK42" s="36"/>
      <c r="ARL42" s="36"/>
      <c r="ARO42" s="36"/>
      <c r="ARP42" s="36"/>
      <c r="ARS42" s="36"/>
      <c r="ART42" s="36"/>
      <c r="ARW42" s="36"/>
      <c r="ARX42" s="36"/>
      <c r="ASA42" s="36"/>
      <c r="ASB42" s="36"/>
      <c r="ASE42" s="36"/>
      <c r="ASF42" s="36"/>
      <c r="ASI42" s="36"/>
      <c r="ASJ42" s="36"/>
      <c r="ASM42" s="36"/>
      <c r="ASN42" s="36"/>
      <c r="ASQ42" s="36"/>
      <c r="ASR42" s="36"/>
      <c r="ASU42" s="36"/>
      <c r="ASV42" s="36"/>
      <c r="ASY42" s="36"/>
      <c r="ASZ42" s="36"/>
      <c r="ATC42" s="36"/>
      <c r="ATD42" s="36"/>
      <c r="ATG42" s="36"/>
      <c r="ATH42" s="36"/>
      <c r="ATK42" s="36"/>
      <c r="ATL42" s="36"/>
      <c r="ATO42" s="36"/>
      <c r="ATP42" s="36"/>
      <c r="ATS42" s="36"/>
      <c r="ATT42" s="36"/>
      <c r="ATW42" s="36"/>
      <c r="ATX42" s="36"/>
      <c r="AUA42" s="36"/>
      <c r="AUB42" s="36"/>
      <c r="AUE42" s="36"/>
      <c r="AUF42" s="36"/>
      <c r="AUI42" s="36"/>
      <c r="AUJ42" s="36"/>
      <c r="AUM42" s="36"/>
      <c r="AUN42" s="36"/>
      <c r="AUQ42" s="36"/>
      <c r="AUR42" s="36"/>
      <c r="AUU42" s="36"/>
      <c r="AUV42" s="36"/>
      <c r="AUY42" s="36"/>
      <c r="AUZ42" s="36"/>
      <c r="AVC42" s="36"/>
      <c r="AVD42" s="36"/>
      <c r="AVG42" s="36"/>
      <c r="AVH42" s="36"/>
      <c r="AVK42" s="36"/>
      <c r="AVL42" s="36"/>
      <c r="AVO42" s="36"/>
      <c r="AVP42" s="36"/>
      <c r="AVS42" s="36"/>
      <c r="AVT42" s="36"/>
      <c r="AVW42" s="36"/>
      <c r="AVX42" s="36"/>
      <c r="AWA42" s="36"/>
      <c r="AWB42" s="36"/>
      <c r="AWE42" s="36"/>
      <c r="AWF42" s="36"/>
      <c r="AWI42" s="36"/>
      <c r="AWJ42" s="36"/>
      <c r="AWM42" s="36"/>
      <c r="AWN42" s="36"/>
      <c r="AWQ42" s="36"/>
      <c r="AWR42" s="36"/>
      <c r="AWU42" s="36"/>
      <c r="AWV42" s="36"/>
      <c r="AWY42" s="36"/>
      <c r="AWZ42" s="36"/>
      <c r="AXC42" s="36"/>
      <c r="AXD42" s="36"/>
      <c r="AXG42" s="36"/>
      <c r="AXH42" s="36"/>
      <c r="AXK42" s="36"/>
      <c r="AXL42" s="36"/>
      <c r="AXO42" s="36"/>
      <c r="AXP42" s="36"/>
      <c r="AXS42" s="36"/>
      <c r="AXT42" s="36"/>
      <c r="AXW42" s="36"/>
      <c r="AXX42" s="36"/>
      <c r="AYA42" s="36"/>
      <c r="AYB42" s="36"/>
      <c r="AYE42" s="36"/>
      <c r="AYF42" s="36"/>
      <c r="AYI42" s="36"/>
      <c r="AYJ42" s="36"/>
      <c r="AYM42" s="36"/>
      <c r="AYN42" s="36"/>
      <c r="AYQ42" s="36"/>
      <c r="AYR42" s="36"/>
      <c r="AYU42" s="36"/>
      <c r="AYV42" s="36"/>
      <c r="AYY42" s="36"/>
      <c r="AYZ42" s="36"/>
      <c r="AZC42" s="36"/>
      <c r="AZD42" s="36"/>
      <c r="AZG42" s="36"/>
      <c r="AZH42" s="36"/>
      <c r="AZK42" s="36"/>
      <c r="AZL42" s="36"/>
      <c r="AZO42" s="36"/>
      <c r="AZP42" s="36"/>
      <c r="AZS42" s="36"/>
      <c r="AZT42" s="36"/>
      <c r="AZW42" s="36"/>
      <c r="AZX42" s="36"/>
      <c r="BAA42" s="36"/>
      <c r="BAB42" s="36"/>
      <c r="BAE42" s="36"/>
      <c r="BAF42" s="36"/>
      <c r="BAI42" s="36"/>
      <c r="BAJ42" s="36"/>
      <c r="BAM42" s="36"/>
      <c r="BAN42" s="36"/>
      <c r="BAQ42" s="36"/>
      <c r="BAR42" s="36"/>
      <c r="BAU42" s="36"/>
      <c r="BAV42" s="36"/>
      <c r="BAY42" s="36"/>
      <c r="BAZ42" s="36"/>
      <c r="BBC42" s="36"/>
      <c r="BBD42" s="36"/>
      <c r="BBG42" s="36"/>
      <c r="BBH42" s="36"/>
      <c r="BBK42" s="36"/>
      <c r="BBL42" s="36"/>
      <c r="BBO42" s="36"/>
      <c r="BBP42" s="36"/>
      <c r="BBS42" s="36"/>
      <c r="BBT42" s="36"/>
      <c r="BBW42" s="36"/>
      <c r="BBX42" s="36"/>
      <c r="BCA42" s="36"/>
      <c r="BCB42" s="36"/>
      <c r="BCE42" s="36"/>
      <c r="BCF42" s="36"/>
      <c r="BCI42" s="36"/>
      <c r="BCJ42" s="36"/>
      <c r="BCM42" s="36"/>
      <c r="BCN42" s="36"/>
      <c r="BCQ42" s="36"/>
      <c r="BCR42" s="36"/>
      <c r="BCU42" s="36"/>
      <c r="BCV42" s="36"/>
      <c r="BCY42" s="36"/>
      <c r="BCZ42" s="36"/>
      <c r="BDC42" s="36"/>
      <c r="BDD42" s="36"/>
      <c r="BDG42" s="36"/>
      <c r="BDH42" s="36"/>
      <c r="BDK42" s="36"/>
      <c r="BDL42" s="36"/>
      <c r="BDO42" s="36"/>
      <c r="BDP42" s="36"/>
      <c r="BDS42" s="36"/>
      <c r="BDT42" s="36"/>
      <c r="BDW42" s="36"/>
      <c r="BDX42" s="36"/>
      <c r="BEA42" s="36"/>
      <c r="BEB42" s="36"/>
      <c r="BEE42" s="36"/>
      <c r="BEF42" s="36"/>
      <c r="BEI42" s="36"/>
      <c r="BEJ42" s="36"/>
      <c r="BEM42" s="36"/>
      <c r="BEN42" s="36"/>
      <c r="BEQ42" s="36"/>
      <c r="BER42" s="36"/>
      <c r="BEU42" s="36"/>
      <c r="BEV42" s="36"/>
      <c r="BEY42" s="36"/>
      <c r="BEZ42" s="36"/>
      <c r="BFC42" s="36"/>
      <c r="BFD42" s="36"/>
      <c r="BFG42" s="36"/>
      <c r="BFH42" s="36"/>
      <c r="BFK42" s="36"/>
      <c r="BFL42" s="36"/>
      <c r="BFO42" s="36"/>
      <c r="BFP42" s="36"/>
      <c r="BFS42" s="36"/>
      <c r="BFT42" s="36"/>
      <c r="BFW42" s="36"/>
      <c r="BFX42" s="36"/>
      <c r="BGA42" s="36"/>
      <c r="BGB42" s="36"/>
      <c r="BGE42" s="36"/>
      <c r="BGF42" s="36"/>
      <c r="BGI42" s="36"/>
      <c r="BGJ42" s="36"/>
      <c r="BGM42" s="36"/>
      <c r="BGN42" s="36"/>
      <c r="BGQ42" s="36"/>
      <c r="BGR42" s="36"/>
      <c r="BGU42" s="36"/>
      <c r="BGV42" s="36"/>
      <c r="BGY42" s="36"/>
      <c r="BGZ42" s="36"/>
      <c r="BHC42" s="36"/>
      <c r="BHD42" s="36"/>
      <c r="BHG42" s="36"/>
      <c r="BHH42" s="36"/>
      <c r="BHK42" s="36"/>
      <c r="BHL42" s="36"/>
      <c r="BHO42" s="36"/>
      <c r="BHP42" s="36"/>
      <c r="BHS42" s="36"/>
      <c r="BHT42" s="36"/>
      <c r="BHW42" s="36"/>
      <c r="BHX42" s="36"/>
      <c r="BIA42" s="36"/>
      <c r="BIB42" s="36"/>
      <c r="BIE42" s="36"/>
      <c r="BIF42" s="36"/>
      <c r="BII42" s="36"/>
      <c r="BIJ42" s="36"/>
      <c r="BIM42" s="36"/>
      <c r="BIN42" s="36"/>
      <c r="BIQ42" s="36"/>
      <c r="BIR42" s="36"/>
      <c r="BIU42" s="36"/>
      <c r="BIV42" s="36"/>
      <c r="BIY42" s="36"/>
      <c r="BIZ42" s="36"/>
      <c r="BJC42" s="36"/>
      <c r="BJD42" s="36"/>
      <c r="BJG42" s="36"/>
      <c r="BJH42" s="36"/>
      <c r="BJK42" s="36"/>
      <c r="BJL42" s="36"/>
      <c r="BJO42" s="36"/>
      <c r="BJP42" s="36"/>
      <c r="BJS42" s="36"/>
      <c r="BJT42" s="36"/>
      <c r="BJW42" s="36"/>
      <c r="BJX42" s="36"/>
      <c r="BKA42" s="36"/>
      <c r="BKB42" s="36"/>
      <c r="BKE42" s="36"/>
      <c r="BKF42" s="36"/>
      <c r="BKI42" s="36"/>
      <c r="BKJ42" s="36"/>
      <c r="BKM42" s="36"/>
      <c r="BKN42" s="36"/>
      <c r="BKQ42" s="36"/>
      <c r="BKR42" s="36"/>
      <c r="BKU42" s="36"/>
      <c r="BKV42" s="36"/>
      <c r="BKY42" s="36"/>
      <c r="BKZ42" s="36"/>
      <c r="BLC42" s="36"/>
      <c r="BLD42" s="36"/>
      <c r="BLG42" s="36"/>
      <c r="BLH42" s="36"/>
      <c r="BLK42" s="36"/>
      <c r="BLL42" s="36"/>
      <c r="BLO42" s="36"/>
      <c r="BLP42" s="36"/>
      <c r="BLS42" s="36"/>
      <c r="BLT42" s="36"/>
      <c r="BLW42" s="36"/>
      <c r="BLX42" s="36"/>
      <c r="BMA42" s="36"/>
      <c r="BMB42" s="36"/>
      <c r="BME42" s="36"/>
      <c r="BMF42" s="36"/>
      <c r="BMI42" s="36"/>
      <c r="BMJ42" s="36"/>
      <c r="BMM42" s="36"/>
      <c r="BMN42" s="36"/>
      <c r="BMQ42" s="36"/>
      <c r="BMR42" s="36"/>
      <c r="BMU42" s="36"/>
      <c r="BMV42" s="36"/>
      <c r="BMY42" s="36"/>
      <c r="BMZ42" s="36"/>
      <c r="BNC42" s="36"/>
      <c r="BND42" s="36"/>
      <c r="BNG42" s="36"/>
      <c r="BNH42" s="36"/>
      <c r="BNK42" s="36"/>
      <c r="BNL42" s="36"/>
      <c r="BNO42" s="36"/>
      <c r="BNP42" s="36"/>
      <c r="BNS42" s="36"/>
      <c r="BNT42" s="36"/>
      <c r="BNW42" s="36"/>
      <c r="BNX42" s="36"/>
      <c r="BOA42" s="36"/>
      <c r="BOB42" s="36"/>
      <c r="BOE42" s="36"/>
      <c r="BOF42" s="36"/>
      <c r="BOI42" s="36"/>
      <c r="BOJ42" s="36"/>
      <c r="BOM42" s="36"/>
      <c r="BON42" s="36"/>
      <c r="BOQ42" s="36"/>
      <c r="BOR42" s="36"/>
      <c r="BOU42" s="36"/>
      <c r="BOV42" s="36"/>
      <c r="BOY42" s="36"/>
      <c r="BOZ42" s="36"/>
      <c r="BPC42" s="36"/>
      <c r="BPD42" s="36"/>
      <c r="BPG42" s="36"/>
      <c r="BPH42" s="36"/>
      <c r="BPK42" s="36"/>
      <c r="BPL42" s="36"/>
      <c r="BPO42" s="36"/>
      <c r="BPP42" s="36"/>
      <c r="BPS42" s="36"/>
      <c r="BPT42" s="36"/>
      <c r="BPW42" s="36"/>
      <c r="BPX42" s="36"/>
      <c r="BQA42" s="36"/>
      <c r="BQB42" s="36"/>
      <c r="BQE42" s="36"/>
      <c r="BQF42" s="36"/>
      <c r="BQI42" s="36"/>
      <c r="BQJ42" s="36"/>
      <c r="BQM42" s="36"/>
      <c r="BQN42" s="36"/>
      <c r="BQQ42" s="36"/>
      <c r="BQR42" s="36"/>
      <c r="BQU42" s="36"/>
      <c r="BQV42" s="36"/>
      <c r="BQY42" s="36"/>
      <c r="BQZ42" s="36"/>
      <c r="BRC42" s="36"/>
      <c r="BRD42" s="36"/>
      <c r="BRG42" s="36"/>
      <c r="BRH42" s="36"/>
      <c r="BRK42" s="36"/>
      <c r="BRL42" s="36"/>
      <c r="BRO42" s="36"/>
      <c r="BRP42" s="36"/>
      <c r="BRS42" s="36"/>
      <c r="BRT42" s="36"/>
      <c r="BRW42" s="36"/>
      <c r="BRX42" s="36"/>
      <c r="BSA42" s="36"/>
      <c r="BSB42" s="36"/>
      <c r="BSE42" s="36"/>
      <c r="BSF42" s="36"/>
      <c r="BSI42" s="36"/>
      <c r="BSJ42" s="36"/>
      <c r="BSM42" s="36"/>
      <c r="BSN42" s="36"/>
      <c r="BSQ42" s="36"/>
      <c r="BSR42" s="36"/>
      <c r="BSU42" s="36"/>
      <c r="BSV42" s="36"/>
      <c r="BSY42" s="36"/>
      <c r="BSZ42" s="36"/>
      <c r="BTC42" s="36"/>
      <c r="BTD42" s="36"/>
      <c r="BTG42" s="36"/>
      <c r="BTH42" s="36"/>
      <c r="BTK42" s="36"/>
      <c r="BTL42" s="36"/>
      <c r="BTO42" s="36"/>
      <c r="BTP42" s="36"/>
      <c r="BTS42" s="36"/>
      <c r="BTT42" s="36"/>
      <c r="BTW42" s="36"/>
      <c r="BTX42" s="36"/>
      <c r="BUA42" s="36"/>
      <c r="BUB42" s="36"/>
      <c r="BUE42" s="36"/>
      <c r="BUF42" s="36"/>
      <c r="BUI42" s="36"/>
      <c r="BUJ42" s="36"/>
      <c r="BUM42" s="36"/>
      <c r="BUN42" s="36"/>
      <c r="BUQ42" s="36"/>
      <c r="BUR42" s="36"/>
      <c r="BUU42" s="36"/>
      <c r="BUV42" s="36"/>
      <c r="BUY42" s="36"/>
      <c r="BUZ42" s="36"/>
      <c r="BVC42" s="36"/>
      <c r="BVD42" s="36"/>
      <c r="BVG42" s="36"/>
      <c r="BVH42" s="36"/>
      <c r="BVK42" s="36"/>
      <c r="BVL42" s="36"/>
      <c r="BVO42" s="36"/>
      <c r="BVP42" s="36"/>
      <c r="BVS42" s="36"/>
      <c r="BVT42" s="36"/>
      <c r="BVW42" s="36"/>
      <c r="BVX42" s="36"/>
      <c r="BWA42" s="36"/>
      <c r="BWB42" s="36"/>
      <c r="BWE42" s="36"/>
      <c r="BWF42" s="36"/>
      <c r="BWI42" s="36"/>
      <c r="BWJ42" s="36"/>
      <c r="BWM42" s="36"/>
      <c r="BWN42" s="36"/>
      <c r="BWQ42" s="36"/>
      <c r="BWR42" s="36"/>
      <c r="BWU42" s="36"/>
      <c r="BWV42" s="36"/>
      <c r="BWY42" s="36"/>
      <c r="BWZ42" s="36"/>
      <c r="BXC42" s="36"/>
      <c r="BXD42" s="36"/>
      <c r="BXG42" s="36"/>
      <c r="BXH42" s="36"/>
      <c r="BXK42" s="36"/>
      <c r="BXL42" s="36"/>
      <c r="BXO42" s="36"/>
      <c r="BXP42" s="36"/>
      <c r="BXS42" s="36"/>
      <c r="BXT42" s="36"/>
      <c r="BXW42" s="36"/>
      <c r="BXX42" s="36"/>
      <c r="BYA42" s="36"/>
      <c r="BYB42" s="36"/>
      <c r="BYE42" s="36"/>
      <c r="BYF42" s="36"/>
      <c r="BYI42" s="36"/>
      <c r="BYJ42" s="36"/>
      <c r="BYM42" s="36"/>
      <c r="BYN42" s="36"/>
      <c r="BYQ42" s="36"/>
      <c r="BYR42" s="36"/>
      <c r="BYU42" s="36"/>
      <c r="BYV42" s="36"/>
      <c r="BYY42" s="36"/>
      <c r="BYZ42" s="36"/>
      <c r="BZC42" s="36"/>
      <c r="BZD42" s="36"/>
      <c r="BZG42" s="36"/>
      <c r="BZH42" s="36"/>
      <c r="BZK42" s="36"/>
      <c r="BZL42" s="36"/>
      <c r="BZO42" s="36"/>
      <c r="BZP42" s="36"/>
      <c r="BZS42" s="36"/>
      <c r="BZT42" s="36"/>
      <c r="BZW42" s="36"/>
      <c r="BZX42" s="36"/>
      <c r="CAA42" s="36"/>
      <c r="CAB42" s="36"/>
      <c r="CAE42" s="36"/>
      <c r="CAF42" s="36"/>
      <c r="CAI42" s="36"/>
      <c r="CAJ42" s="36"/>
      <c r="CAM42" s="36"/>
      <c r="CAN42" s="36"/>
      <c r="CAQ42" s="36"/>
      <c r="CAR42" s="36"/>
      <c r="CAU42" s="36"/>
      <c r="CAV42" s="36"/>
      <c r="CAY42" s="36"/>
      <c r="CAZ42" s="36"/>
      <c r="CBC42" s="36"/>
      <c r="CBD42" s="36"/>
      <c r="CBG42" s="36"/>
      <c r="CBH42" s="36"/>
      <c r="CBK42" s="36"/>
      <c r="CBL42" s="36"/>
      <c r="CBO42" s="36"/>
      <c r="CBP42" s="36"/>
      <c r="CBS42" s="36"/>
      <c r="CBT42" s="36"/>
      <c r="CBW42" s="36"/>
      <c r="CBX42" s="36"/>
      <c r="CCA42" s="36"/>
      <c r="CCB42" s="36"/>
      <c r="CCE42" s="36"/>
      <c r="CCF42" s="36"/>
      <c r="CCI42" s="36"/>
      <c r="CCJ42" s="36"/>
      <c r="CCM42" s="36"/>
      <c r="CCN42" s="36"/>
      <c r="CCQ42" s="36"/>
      <c r="CCR42" s="36"/>
      <c r="CCU42" s="36"/>
      <c r="CCV42" s="36"/>
      <c r="CCY42" s="36"/>
      <c r="CCZ42" s="36"/>
      <c r="CDC42" s="36"/>
      <c r="CDD42" s="36"/>
      <c r="CDG42" s="36"/>
      <c r="CDH42" s="36"/>
      <c r="CDK42" s="36"/>
      <c r="CDL42" s="36"/>
      <c r="CDO42" s="36"/>
      <c r="CDP42" s="36"/>
      <c r="CDS42" s="36"/>
      <c r="CDT42" s="36"/>
      <c r="CDW42" s="36"/>
      <c r="CDX42" s="36"/>
      <c r="CEA42" s="36"/>
      <c r="CEB42" s="36"/>
      <c r="CEE42" s="36"/>
      <c r="CEF42" s="36"/>
      <c r="CEI42" s="36"/>
      <c r="CEJ42" s="36"/>
      <c r="CEM42" s="36"/>
      <c r="CEN42" s="36"/>
      <c r="CEQ42" s="36"/>
      <c r="CER42" s="36"/>
      <c r="CEU42" s="36"/>
      <c r="CEV42" s="36"/>
      <c r="CEY42" s="36"/>
      <c r="CEZ42" s="36"/>
      <c r="CFC42" s="36"/>
      <c r="CFD42" s="36"/>
      <c r="CFG42" s="36"/>
      <c r="CFH42" s="36"/>
      <c r="CFK42" s="36"/>
      <c r="CFL42" s="36"/>
      <c r="CFO42" s="36"/>
      <c r="CFP42" s="36"/>
      <c r="CFS42" s="36"/>
      <c r="CFT42" s="36"/>
      <c r="CFW42" s="36"/>
      <c r="CFX42" s="36"/>
      <c r="CGA42" s="36"/>
      <c r="CGB42" s="36"/>
      <c r="CGE42" s="36"/>
      <c r="CGF42" s="36"/>
      <c r="CGI42" s="36"/>
      <c r="CGJ42" s="36"/>
      <c r="CGM42" s="36"/>
      <c r="CGN42" s="36"/>
      <c r="CGQ42" s="36"/>
      <c r="CGR42" s="36"/>
      <c r="CGU42" s="36"/>
      <c r="CGV42" s="36"/>
      <c r="CGY42" s="36"/>
      <c r="CGZ42" s="36"/>
      <c r="CHC42" s="36"/>
      <c r="CHD42" s="36"/>
      <c r="CHG42" s="36"/>
      <c r="CHH42" s="36"/>
      <c r="CHK42" s="36"/>
      <c r="CHL42" s="36"/>
      <c r="CHO42" s="36"/>
      <c r="CHP42" s="36"/>
      <c r="CHS42" s="36"/>
      <c r="CHT42" s="36"/>
      <c r="CHW42" s="36"/>
      <c r="CHX42" s="36"/>
      <c r="CIA42" s="36"/>
      <c r="CIB42" s="36"/>
      <c r="CIE42" s="36"/>
      <c r="CIF42" s="36"/>
      <c r="CII42" s="36"/>
      <c r="CIJ42" s="36"/>
      <c r="CIM42" s="36"/>
      <c r="CIN42" s="36"/>
      <c r="CIQ42" s="36"/>
      <c r="CIR42" s="36"/>
      <c r="CIU42" s="36"/>
      <c r="CIV42" s="36"/>
      <c r="CIY42" s="36"/>
      <c r="CIZ42" s="36"/>
      <c r="CJC42" s="36"/>
      <c r="CJD42" s="36"/>
      <c r="CJG42" s="36"/>
      <c r="CJH42" s="36"/>
      <c r="CJK42" s="36"/>
      <c r="CJL42" s="36"/>
      <c r="CJO42" s="36"/>
      <c r="CJP42" s="36"/>
      <c r="CJS42" s="36"/>
      <c r="CJT42" s="36"/>
      <c r="CJW42" s="36"/>
      <c r="CJX42" s="36"/>
      <c r="CKA42" s="36"/>
      <c r="CKB42" s="36"/>
      <c r="CKE42" s="36"/>
      <c r="CKF42" s="36"/>
      <c r="CKI42" s="36"/>
      <c r="CKJ42" s="36"/>
      <c r="CKM42" s="36"/>
      <c r="CKN42" s="36"/>
      <c r="CKQ42" s="36"/>
      <c r="CKR42" s="36"/>
      <c r="CKU42" s="36"/>
      <c r="CKV42" s="36"/>
      <c r="CKY42" s="36"/>
      <c r="CKZ42" s="36"/>
      <c r="CLC42" s="36"/>
      <c r="CLD42" s="36"/>
      <c r="CLG42" s="36"/>
      <c r="CLH42" s="36"/>
      <c r="CLK42" s="36"/>
      <c r="CLL42" s="36"/>
      <c r="CLO42" s="36"/>
      <c r="CLP42" s="36"/>
      <c r="CLS42" s="36"/>
      <c r="CLT42" s="36"/>
      <c r="CLW42" s="36"/>
      <c r="CLX42" s="36"/>
      <c r="CMA42" s="36"/>
      <c r="CMB42" s="36"/>
      <c r="CME42" s="36"/>
      <c r="CMF42" s="36"/>
      <c r="CMI42" s="36"/>
      <c r="CMJ42" s="36"/>
      <c r="CMM42" s="36"/>
      <c r="CMN42" s="36"/>
      <c r="CMQ42" s="36"/>
      <c r="CMR42" s="36"/>
      <c r="CMU42" s="36"/>
      <c r="CMV42" s="36"/>
      <c r="CMY42" s="36"/>
      <c r="CMZ42" s="36"/>
      <c r="CNC42" s="36"/>
      <c r="CND42" s="36"/>
      <c r="CNG42" s="36"/>
      <c r="CNH42" s="36"/>
      <c r="CNK42" s="36"/>
      <c r="CNL42" s="36"/>
      <c r="CNO42" s="36"/>
      <c r="CNP42" s="36"/>
      <c r="CNS42" s="36"/>
      <c r="CNT42" s="36"/>
      <c r="CNW42" s="36"/>
      <c r="CNX42" s="36"/>
      <c r="COA42" s="36"/>
      <c r="COB42" s="36"/>
      <c r="COE42" s="36"/>
      <c r="COF42" s="36"/>
      <c r="COI42" s="36"/>
      <c r="COJ42" s="36"/>
      <c r="COM42" s="36"/>
      <c r="CON42" s="36"/>
      <c r="COQ42" s="36"/>
      <c r="COR42" s="36"/>
      <c r="COU42" s="36"/>
      <c r="COV42" s="36"/>
      <c r="COY42" s="36"/>
      <c r="COZ42" s="36"/>
      <c r="CPC42" s="36"/>
      <c r="CPD42" s="36"/>
      <c r="CPG42" s="36"/>
      <c r="CPH42" s="36"/>
      <c r="CPK42" s="36"/>
      <c r="CPL42" s="36"/>
      <c r="CPO42" s="36"/>
      <c r="CPP42" s="36"/>
      <c r="CPS42" s="36"/>
      <c r="CPT42" s="36"/>
      <c r="CPW42" s="36"/>
      <c r="CPX42" s="36"/>
      <c r="CQA42" s="36"/>
      <c r="CQB42" s="36"/>
      <c r="CQE42" s="36"/>
      <c r="CQF42" s="36"/>
      <c r="CQI42" s="36"/>
      <c r="CQJ42" s="36"/>
      <c r="CQM42" s="36"/>
      <c r="CQN42" s="36"/>
      <c r="CQQ42" s="36"/>
      <c r="CQR42" s="36"/>
      <c r="CQU42" s="36"/>
      <c r="CQV42" s="36"/>
      <c r="CQY42" s="36"/>
      <c r="CQZ42" s="36"/>
      <c r="CRC42" s="36"/>
      <c r="CRD42" s="36"/>
      <c r="CRG42" s="36"/>
      <c r="CRH42" s="36"/>
      <c r="CRK42" s="36"/>
      <c r="CRL42" s="36"/>
      <c r="CRO42" s="36"/>
      <c r="CRP42" s="36"/>
      <c r="CRS42" s="36"/>
      <c r="CRT42" s="36"/>
      <c r="CRW42" s="36"/>
      <c r="CRX42" s="36"/>
      <c r="CSA42" s="36"/>
      <c r="CSB42" s="36"/>
      <c r="CSE42" s="36"/>
      <c r="CSF42" s="36"/>
      <c r="CSI42" s="36"/>
      <c r="CSJ42" s="36"/>
      <c r="CSM42" s="36"/>
      <c r="CSN42" s="36"/>
      <c r="CSQ42" s="36"/>
      <c r="CSR42" s="36"/>
      <c r="CSU42" s="36"/>
      <c r="CSV42" s="36"/>
      <c r="CSY42" s="36"/>
      <c r="CSZ42" s="36"/>
      <c r="CTC42" s="36"/>
      <c r="CTD42" s="36"/>
      <c r="CTG42" s="36"/>
      <c r="CTH42" s="36"/>
      <c r="CTK42" s="36"/>
      <c r="CTL42" s="36"/>
      <c r="CTO42" s="36"/>
      <c r="CTP42" s="36"/>
      <c r="CTS42" s="36"/>
      <c r="CTT42" s="36"/>
      <c r="CTW42" s="36"/>
      <c r="CTX42" s="36"/>
      <c r="CUA42" s="36"/>
      <c r="CUB42" s="36"/>
      <c r="CUE42" s="36"/>
      <c r="CUF42" s="36"/>
      <c r="CUI42" s="36"/>
      <c r="CUJ42" s="36"/>
      <c r="CUM42" s="36"/>
      <c r="CUN42" s="36"/>
      <c r="CUQ42" s="36"/>
      <c r="CUR42" s="36"/>
      <c r="CUU42" s="36"/>
      <c r="CUV42" s="36"/>
      <c r="CUY42" s="36"/>
      <c r="CUZ42" s="36"/>
      <c r="CVC42" s="36"/>
      <c r="CVD42" s="36"/>
      <c r="CVG42" s="36"/>
      <c r="CVH42" s="36"/>
      <c r="CVK42" s="36"/>
      <c r="CVL42" s="36"/>
      <c r="CVO42" s="36"/>
      <c r="CVP42" s="36"/>
      <c r="CVS42" s="36"/>
      <c r="CVT42" s="36"/>
      <c r="CVW42" s="36"/>
      <c r="CVX42" s="36"/>
      <c r="CWA42" s="36"/>
      <c r="CWB42" s="36"/>
      <c r="CWE42" s="36"/>
      <c r="CWF42" s="36"/>
      <c r="CWI42" s="36"/>
      <c r="CWJ42" s="36"/>
      <c r="CWM42" s="36"/>
      <c r="CWN42" s="36"/>
      <c r="CWQ42" s="36"/>
      <c r="CWR42" s="36"/>
      <c r="CWU42" s="36"/>
      <c r="CWV42" s="36"/>
      <c r="CWY42" s="36"/>
      <c r="CWZ42" s="36"/>
      <c r="CXC42" s="36"/>
      <c r="CXD42" s="36"/>
      <c r="CXG42" s="36"/>
      <c r="CXH42" s="36"/>
      <c r="CXK42" s="36"/>
      <c r="CXL42" s="36"/>
      <c r="CXO42" s="36"/>
      <c r="CXP42" s="36"/>
      <c r="CXS42" s="36"/>
      <c r="CXT42" s="36"/>
      <c r="CXW42" s="36"/>
      <c r="CXX42" s="36"/>
      <c r="CYA42" s="36"/>
      <c r="CYB42" s="36"/>
      <c r="CYE42" s="36"/>
      <c r="CYF42" s="36"/>
      <c r="CYI42" s="36"/>
      <c r="CYJ42" s="36"/>
      <c r="CYM42" s="36"/>
      <c r="CYN42" s="36"/>
      <c r="CYQ42" s="36"/>
      <c r="CYR42" s="36"/>
      <c r="CYU42" s="36"/>
      <c r="CYV42" s="36"/>
      <c r="CYY42" s="36"/>
      <c r="CYZ42" s="36"/>
      <c r="CZC42" s="36"/>
      <c r="CZD42" s="36"/>
      <c r="CZG42" s="36"/>
      <c r="CZH42" s="36"/>
      <c r="CZK42" s="36"/>
      <c r="CZL42" s="36"/>
      <c r="CZO42" s="36"/>
      <c r="CZP42" s="36"/>
      <c r="CZS42" s="36"/>
      <c r="CZT42" s="36"/>
      <c r="CZW42" s="36"/>
      <c r="CZX42" s="36"/>
      <c r="DAA42" s="36"/>
      <c r="DAB42" s="36"/>
      <c r="DAE42" s="36"/>
      <c r="DAF42" s="36"/>
      <c r="DAI42" s="36"/>
      <c r="DAJ42" s="36"/>
      <c r="DAM42" s="36"/>
      <c r="DAN42" s="36"/>
      <c r="DAQ42" s="36"/>
      <c r="DAR42" s="36"/>
      <c r="DAU42" s="36"/>
      <c r="DAV42" s="36"/>
      <c r="DAY42" s="36"/>
      <c r="DAZ42" s="36"/>
      <c r="DBC42" s="36"/>
      <c r="DBD42" s="36"/>
      <c r="DBG42" s="36"/>
      <c r="DBH42" s="36"/>
      <c r="DBK42" s="36"/>
      <c r="DBL42" s="36"/>
      <c r="DBO42" s="36"/>
      <c r="DBP42" s="36"/>
      <c r="DBS42" s="36"/>
      <c r="DBT42" s="36"/>
      <c r="DBW42" s="36"/>
      <c r="DBX42" s="36"/>
      <c r="DCA42" s="36"/>
      <c r="DCB42" s="36"/>
      <c r="DCE42" s="36"/>
      <c r="DCF42" s="36"/>
      <c r="DCI42" s="36"/>
      <c r="DCJ42" s="36"/>
      <c r="DCM42" s="36"/>
      <c r="DCN42" s="36"/>
      <c r="DCQ42" s="36"/>
      <c r="DCR42" s="36"/>
      <c r="DCU42" s="36"/>
      <c r="DCV42" s="36"/>
      <c r="DCY42" s="36"/>
      <c r="DCZ42" s="36"/>
      <c r="DDC42" s="36"/>
      <c r="DDD42" s="36"/>
      <c r="DDG42" s="36"/>
      <c r="DDH42" s="36"/>
      <c r="DDK42" s="36"/>
      <c r="DDL42" s="36"/>
      <c r="DDO42" s="36"/>
      <c r="DDP42" s="36"/>
      <c r="DDS42" s="36"/>
      <c r="DDT42" s="36"/>
      <c r="DDW42" s="36"/>
      <c r="DDX42" s="36"/>
      <c r="DEA42" s="36"/>
      <c r="DEB42" s="36"/>
      <c r="DEE42" s="36"/>
      <c r="DEF42" s="36"/>
      <c r="DEI42" s="36"/>
      <c r="DEJ42" s="36"/>
      <c r="DEM42" s="36"/>
      <c r="DEN42" s="36"/>
      <c r="DEQ42" s="36"/>
      <c r="DER42" s="36"/>
      <c r="DEU42" s="36"/>
      <c r="DEV42" s="36"/>
      <c r="DEY42" s="36"/>
      <c r="DEZ42" s="36"/>
      <c r="DFC42" s="36"/>
      <c r="DFD42" s="36"/>
      <c r="DFG42" s="36"/>
      <c r="DFH42" s="36"/>
      <c r="DFK42" s="36"/>
      <c r="DFL42" s="36"/>
      <c r="DFO42" s="36"/>
      <c r="DFP42" s="36"/>
      <c r="DFS42" s="36"/>
      <c r="DFT42" s="36"/>
      <c r="DFW42" s="36"/>
      <c r="DFX42" s="36"/>
      <c r="DGA42" s="36"/>
      <c r="DGB42" s="36"/>
      <c r="DGE42" s="36"/>
      <c r="DGF42" s="36"/>
      <c r="DGI42" s="36"/>
      <c r="DGJ42" s="36"/>
      <c r="DGM42" s="36"/>
      <c r="DGN42" s="36"/>
      <c r="DGQ42" s="36"/>
      <c r="DGR42" s="36"/>
      <c r="DGU42" s="36"/>
      <c r="DGV42" s="36"/>
      <c r="DGY42" s="36"/>
      <c r="DGZ42" s="36"/>
      <c r="DHC42" s="36"/>
      <c r="DHD42" s="36"/>
      <c r="DHG42" s="36"/>
      <c r="DHH42" s="36"/>
      <c r="DHK42" s="36"/>
      <c r="DHL42" s="36"/>
      <c r="DHO42" s="36"/>
      <c r="DHP42" s="36"/>
      <c r="DHS42" s="36"/>
      <c r="DHT42" s="36"/>
      <c r="DHW42" s="36"/>
      <c r="DHX42" s="36"/>
      <c r="DIA42" s="36"/>
      <c r="DIB42" s="36"/>
      <c r="DIE42" s="36"/>
      <c r="DIF42" s="36"/>
      <c r="DII42" s="36"/>
      <c r="DIJ42" s="36"/>
      <c r="DIM42" s="36"/>
      <c r="DIN42" s="36"/>
      <c r="DIQ42" s="36"/>
      <c r="DIR42" s="36"/>
      <c r="DIU42" s="36"/>
      <c r="DIV42" s="36"/>
      <c r="DIY42" s="36"/>
      <c r="DIZ42" s="36"/>
      <c r="DJC42" s="36"/>
      <c r="DJD42" s="36"/>
      <c r="DJG42" s="36"/>
      <c r="DJH42" s="36"/>
      <c r="DJK42" s="36"/>
      <c r="DJL42" s="36"/>
      <c r="DJO42" s="36"/>
      <c r="DJP42" s="36"/>
      <c r="DJS42" s="36"/>
      <c r="DJT42" s="36"/>
      <c r="DJW42" s="36"/>
      <c r="DJX42" s="36"/>
      <c r="DKA42" s="36"/>
      <c r="DKB42" s="36"/>
      <c r="DKE42" s="36"/>
      <c r="DKF42" s="36"/>
      <c r="DKI42" s="36"/>
      <c r="DKJ42" s="36"/>
      <c r="DKM42" s="36"/>
      <c r="DKN42" s="36"/>
      <c r="DKQ42" s="36"/>
      <c r="DKR42" s="36"/>
      <c r="DKU42" s="36"/>
      <c r="DKV42" s="36"/>
      <c r="DKY42" s="36"/>
      <c r="DKZ42" s="36"/>
      <c r="DLC42" s="36"/>
      <c r="DLD42" s="36"/>
      <c r="DLG42" s="36"/>
      <c r="DLH42" s="36"/>
      <c r="DLK42" s="36"/>
      <c r="DLL42" s="36"/>
      <c r="DLO42" s="36"/>
      <c r="DLP42" s="36"/>
      <c r="DLS42" s="36"/>
      <c r="DLT42" s="36"/>
      <c r="DLW42" s="36"/>
      <c r="DLX42" s="36"/>
      <c r="DMA42" s="36"/>
      <c r="DMB42" s="36"/>
      <c r="DME42" s="36"/>
      <c r="DMF42" s="36"/>
      <c r="DMI42" s="36"/>
      <c r="DMJ42" s="36"/>
      <c r="DMM42" s="36"/>
      <c r="DMN42" s="36"/>
      <c r="DMQ42" s="36"/>
      <c r="DMR42" s="36"/>
      <c r="DMU42" s="36"/>
      <c r="DMV42" s="36"/>
      <c r="DMY42" s="36"/>
      <c r="DMZ42" s="36"/>
      <c r="DNC42" s="36"/>
      <c r="DND42" s="36"/>
      <c r="DNG42" s="36"/>
      <c r="DNH42" s="36"/>
      <c r="DNK42" s="36"/>
      <c r="DNL42" s="36"/>
      <c r="DNO42" s="36"/>
      <c r="DNP42" s="36"/>
      <c r="DNS42" s="36"/>
      <c r="DNT42" s="36"/>
      <c r="DNW42" s="36"/>
      <c r="DNX42" s="36"/>
      <c r="DOA42" s="36"/>
      <c r="DOB42" s="36"/>
      <c r="DOE42" s="36"/>
      <c r="DOF42" s="36"/>
      <c r="DOI42" s="36"/>
      <c r="DOJ42" s="36"/>
      <c r="DOM42" s="36"/>
      <c r="DON42" s="36"/>
      <c r="DOQ42" s="36"/>
      <c r="DOR42" s="36"/>
      <c r="DOU42" s="36"/>
      <c r="DOV42" s="36"/>
      <c r="DOY42" s="36"/>
      <c r="DOZ42" s="36"/>
      <c r="DPC42" s="36"/>
      <c r="DPD42" s="36"/>
      <c r="DPG42" s="36"/>
      <c r="DPH42" s="36"/>
      <c r="DPK42" s="36"/>
      <c r="DPL42" s="36"/>
      <c r="DPO42" s="36"/>
      <c r="DPP42" s="36"/>
      <c r="DPS42" s="36"/>
      <c r="DPT42" s="36"/>
      <c r="DPW42" s="36"/>
      <c r="DPX42" s="36"/>
      <c r="DQA42" s="36"/>
      <c r="DQB42" s="36"/>
      <c r="DQE42" s="36"/>
      <c r="DQF42" s="36"/>
      <c r="DQI42" s="36"/>
      <c r="DQJ42" s="36"/>
      <c r="DQM42" s="36"/>
      <c r="DQN42" s="36"/>
      <c r="DQQ42" s="36"/>
      <c r="DQR42" s="36"/>
      <c r="DQU42" s="36"/>
      <c r="DQV42" s="36"/>
      <c r="DQY42" s="36"/>
      <c r="DQZ42" s="36"/>
      <c r="DRC42" s="36"/>
      <c r="DRD42" s="36"/>
      <c r="DRG42" s="36"/>
      <c r="DRH42" s="36"/>
      <c r="DRK42" s="36"/>
      <c r="DRL42" s="36"/>
      <c r="DRO42" s="36"/>
      <c r="DRP42" s="36"/>
      <c r="DRS42" s="36"/>
      <c r="DRT42" s="36"/>
      <c r="DRW42" s="36"/>
      <c r="DRX42" s="36"/>
      <c r="DSA42" s="36"/>
      <c r="DSB42" s="36"/>
      <c r="DSE42" s="36"/>
      <c r="DSF42" s="36"/>
      <c r="DSI42" s="36"/>
      <c r="DSJ42" s="36"/>
      <c r="DSM42" s="36"/>
      <c r="DSN42" s="36"/>
      <c r="DSQ42" s="36"/>
      <c r="DSR42" s="36"/>
      <c r="DSU42" s="36"/>
      <c r="DSV42" s="36"/>
      <c r="DSY42" s="36"/>
      <c r="DSZ42" s="36"/>
      <c r="DTC42" s="36"/>
      <c r="DTD42" s="36"/>
      <c r="DTG42" s="36"/>
      <c r="DTH42" s="36"/>
      <c r="DTK42" s="36"/>
      <c r="DTL42" s="36"/>
      <c r="DTO42" s="36"/>
      <c r="DTP42" s="36"/>
      <c r="DTS42" s="36"/>
      <c r="DTT42" s="36"/>
      <c r="DTW42" s="36"/>
      <c r="DTX42" s="36"/>
      <c r="DUA42" s="36"/>
      <c r="DUB42" s="36"/>
      <c r="DUE42" s="36"/>
      <c r="DUF42" s="36"/>
      <c r="DUI42" s="36"/>
      <c r="DUJ42" s="36"/>
      <c r="DUM42" s="36"/>
      <c r="DUN42" s="36"/>
      <c r="DUQ42" s="36"/>
      <c r="DUR42" s="36"/>
      <c r="DUU42" s="36"/>
      <c r="DUV42" s="36"/>
      <c r="DUY42" s="36"/>
      <c r="DUZ42" s="36"/>
      <c r="DVC42" s="36"/>
      <c r="DVD42" s="36"/>
      <c r="DVG42" s="36"/>
      <c r="DVH42" s="36"/>
      <c r="DVK42" s="36"/>
      <c r="DVL42" s="36"/>
      <c r="DVO42" s="36"/>
      <c r="DVP42" s="36"/>
      <c r="DVS42" s="36"/>
      <c r="DVT42" s="36"/>
      <c r="DVW42" s="36"/>
      <c r="DVX42" s="36"/>
      <c r="DWA42" s="36"/>
      <c r="DWB42" s="36"/>
      <c r="DWE42" s="36"/>
      <c r="DWF42" s="36"/>
      <c r="DWI42" s="36"/>
      <c r="DWJ42" s="36"/>
      <c r="DWM42" s="36"/>
      <c r="DWN42" s="36"/>
      <c r="DWQ42" s="36"/>
      <c r="DWR42" s="36"/>
      <c r="DWU42" s="36"/>
      <c r="DWV42" s="36"/>
      <c r="DWY42" s="36"/>
      <c r="DWZ42" s="36"/>
      <c r="DXC42" s="36"/>
      <c r="DXD42" s="36"/>
      <c r="DXG42" s="36"/>
      <c r="DXH42" s="36"/>
      <c r="DXK42" s="36"/>
      <c r="DXL42" s="36"/>
      <c r="DXO42" s="36"/>
      <c r="DXP42" s="36"/>
      <c r="DXS42" s="36"/>
      <c r="DXT42" s="36"/>
      <c r="DXW42" s="36"/>
      <c r="DXX42" s="36"/>
      <c r="DYA42" s="36"/>
      <c r="DYB42" s="36"/>
      <c r="DYE42" s="36"/>
      <c r="DYF42" s="36"/>
      <c r="DYI42" s="36"/>
      <c r="DYJ42" s="36"/>
      <c r="DYM42" s="36"/>
      <c r="DYN42" s="36"/>
      <c r="DYQ42" s="36"/>
      <c r="DYR42" s="36"/>
      <c r="DYU42" s="36"/>
      <c r="DYV42" s="36"/>
      <c r="DYY42" s="36"/>
      <c r="DYZ42" s="36"/>
      <c r="DZC42" s="36"/>
      <c r="DZD42" s="36"/>
      <c r="DZG42" s="36"/>
      <c r="DZH42" s="36"/>
      <c r="DZK42" s="36"/>
      <c r="DZL42" s="36"/>
      <c r="DZO42" s="36"/>
      <c r="DZP42" s="36"/>
      <c r="DZS42" s="36"/>
      <c r="DZT42" s="36"/>
      <c r="DZW42" s="36"/>
      <c r="DZX42" s="36"/>
      <c r="EAA42" s="36"/>
      <c r="EAB42" s="36"/>
      <c r="EAE42" s="36"/>
      <c r="EAF42" s="36"/>
      <c r="EAI42" s="36"/>
      <c r="EAJ42" s="36"/>
      <c r="EAM42" s="36"/>
      <c r="EAN42" s="36"/>
      <c r="EAQ42" s="36"/>
      <c r="EAR42" s="36"/>
      <c r="EAU42" s="36"/>
      <c r="EAV42" s="36"/>
      <c r="EAY42" s="36"/>
      <c r="EAZ42" s="36"/>
      <c r="EBC42" s="36"/>
      <c r="EBD42" s="36"/>
      <c r="EBG42" s="36"/>
      <c r="EBH42" s="36"/>
      <c r="EBK42" s="36"/>
      <c r="EBL42" s="36"/>
      <c r="EBO42" s="36"/>
      <c r="EBP42" s="36"/>
      <c r="EBS42" s="36"/>
      <c r="EBT42" s="36"/>
      <c r="EBW42" s="36"/>
      <c r="EBX42" s="36"/>
      <c r="ECA42" s="36"/>
      <c r="ECB42" s="36"/>
      <c r="ECE42" s="36"/>
      <c r="ECF42" s="36"/>
      <c r="ECI42" s="36"/>
      <c r="ECJ42" s="36"/>
      <c r="ECM42" s="36"/>
      <c r="ECN42" s="36"/>
      <c r="ECQ42" s="36"/>
      <c r="ECR42" s="36"/>
      <c r="ECU42" s="36"/>
      <c r="ECV42" s="36"/>
      <c r="ECY42" s="36"/>
      <c r="ECZ42" s="36"/>
      <c r="EDC42" s="36"/>
      <c r="EDD42" s="36"/>
      <c r="EDG42" s="36"/>
      <c r="EDH42" s="36"/>
      <c r="EDK42" s="36"/>
      <c r="EDL42" s="36"/>
      <c r="EDO42" s="36"/>
      <c r="EDP42" s="36"/>
      <c r="EDS42" s="36"/>
      <c r="EDT42" s="36"/>
      <c r="EDW42" s="36"/>
      <c r="EDX42" s="36"/>
      <c r="EEA42" s="36"/>
      <c r="EEB42" s="36"/>
      <c r="EEE42" s="36"/>
      <c r="EEF42" s="36"/>
      <c r="EEI42" s="36"/>
      <c r="EEJ42" s="36"/>
      <c r="EEM42" s="36"/>
      <c r="EEN42" s="36"/>
      <c r="EEQ42" s="36"/>
      <c r="EER42" s="36"/>
      <c r="EEU42" s="36"/>
      <c r="EEV42" s="36"/>
      <c r="EEY42" s="36"/>
      <c r="EEZ42" s="36"/>
      <c r="EFC42" s="36"/>
      <c r="EFD42" s="36"/>
      <c r="EFG42" s="36"/>
      <c r="EFH42" s="36"/>
      <c r="EFK42" s="36"/>
      <c r="EFL42" s="36"/>
      <c r="EFO42" s="36"/>
      <c r="EFP42" s="36"/>
      <c r="EFS42" s="36"/>
      <c r="EFT42" s="36"/>
      <c r="EFW42" s="36"/>
      <c r="EFX42" s="36"/>
      <c r="EGA42" s="36"/>
      <c r="EGB42" s="36"/>
      <c r="EGE42" s="36"/>
      <c r="EGF42" s="36"/>
      <c r="EGI42" s="36"/>
      <c r="EGJ42" s="36"/>
      <c r="EGM42" s="36"/>
      <c r="EGN42" s="36"/>
      <c r="EGQ42" s="36"/>
      <c r="EGR42" s="36"/>
      <c r="EGU42" s="36"/>
      <c r="EGV42" s="36"/>
      <c r="EGY42" s="36"/>
      <c r="EGZ42" s="36"/>
      <c r="EHC42" s="36"/>
      <c r="EHD42" s="36"/>
      <c r="EHG42" s="36"/>
      <c r="EHH42" s="36"/>
      <c r="EHK42" s="36"/>
      <c r="EHL42" s="36"/>
      <c r="EHO42" s="36"/>
      <c r="EHP42" s="36"/>
      <c r="EHS42" s="36"/>
      <c r="EHT42" s="36"/>
      <c r="EHW42" s="36"/>
      <c r="EHX42" s="36"/>
      <c r="EIA42" s="36"/>
      <c r="EIB42" s="36"/>
      <c r="EIE42" s="36"/>
      <c r="EIF42" s="36"/>
      <c r="EII42" s="36"/>
      <c r="EIJ42" s="36"/>
      <c r="EIM42" s="36"/>
      <c r="EIN42" s="36"/>
      <c r="EIQ42" s="36"/>
      <c r="EIR42" s="36"/>
      <c r="EIU42" s="36"/>
      <c r="EIV42" s="36"/>
      <c r="EIY42" s="36"/>
      <c r="EIZ42" s="36"/>
      <c r="EJC42" s="36"/>
      <c r="EJD42" s="36"/>
      <c r="EJG42" s="36"/>
      <c r="EJH42" s="36"/>
      <c r="EJK42" s="36"/>
      <c r="EJL42" s="36"/>
      <c r="EJO42" s="36"/>
      <c r="EJP42" s="36"/>
      <c r="EJS42" s="36"/>
      <c r="EJT42" s="36"/>
      <c r="EJW42" s="36"/>
      <c r="EJX42" s="36"/>
      <c r="EKA42" s="36"/>
      <c r="EKB42" s="36"/>
      <c r="EKE42" s="36"/>
      <c r="EKF42" s="36"/>
      <c r="EKI42" s="36"/>
      <c r="EKJ42" s="36"/>
      <c r="EKM42" s="36"/>
      <c r="EKN42" s="36"/>
      <c r="EKQ42" s="36"/>
      <c r="EKR42" s="36"/>
      <c r="EKU42" s="36"/>
      <c r="EKV42" s="36"/>
      <c r="EKY42" s="36"/>
      <c r="EKZ42" s="36"/>
      <c r="ELC42" s="36"/>
      <c r="ELD42" s="36"/>
      <c r="ELG42" s="36"/>
      <c r="ELH42" s="36"/>
      <c r="ELK42" s="36"/>
      <c r="ELL42" s="36"/>
      <c r="ELO42" s="36"/>
      <c r="ELP42" s="36"/>
      <c r="ELS42" s="36"/>
      <c r="ELT42" s="36"/>
      <c r="ELW42" s="36"/>
      <c r="ELX42" s="36"/>
      <c r="EMA42" s="36"/>
      <c r="EMB42" s="36"/>
      <c r="EME42" s="36"/>
      <c r="EMF42" s="36"/>
      <c r="EMI42" s="36"/>
      <c r="EMJ42" s="36"/>
      <c r="EMM42" s="36"/>
      <c r="EMN42" s="36"/>
      <c r="EMQ42" s="36"/>
      <c r="EMR42" s="36"/>
      <c r="EMU42" s="36"/>
      <c r="EMV42" s="36"/>
      <c r="EMY42" s="36"/>
      <c r="EMZ42" s="36"/>
      <c r="ENC42" s="36"/>
      <c r="END42" s="36"/>
      <c r="ENG42" s="36"/>
      <c r="ENH42" s="36"/>
      <c r="ENK42" s="36"/>
      <c r="ENL42" s="36"/>
      <c r="ENO42" s="36"/>
      <c r="ENP42" s="36"/>
      <c r="ENS42" s="36"/>
      <c r="ENT42" s="36"/>
      <c r="ENW42" s="36"/>
      <c r="ENX42" s="36"/>
      <c r="EOA42" s="36"/>
      <c r="EOB42" s="36"/>
      <c r="EOE42" s="36"/>
      <c r="EOF42" s="36"/>
      <c r="EOI42" s="36"/>
      <c r="EOJ42" s="36"/>
      <c r="EOM42" s="36"/>
      <c r="EON42" s="36"/>
      <c r="EOQ42" s="36"/>
      <c r="EOR42" s="36"/>
      <c r="EOU42" s="36"/>
      <c r="EOV42" s="36"/>
      <c r="EOY42" s="36"/>
      <c r="EOZ42" s="36"/>
      <c r="EPC42" s="36"/>
      <c r="EPD42" s="36"/>
      <c r="EPG42" s="36"/>
      <c r="EPH42" s="36"/>
      <c r="EPK42" s="36"/>
      <c r="EPL42" s="36"/>
      <c r="EPO42" s="36"/>
      <c r="EPP42" s="36"/>
      <c r="EPS42" s="36"/>
      <c r="EPT42" s="36"/>
      <c r="EPW42" s="36"/>
      <c r="EPX42" s="36"/>
      <c r="EQA42" s="36"/>
      <c r="EQB42" s="36"/>
      <c r="EQE42" s="36"/>
      <c r="EQF42" s="36"/>
      <c r="EQI42" s="36"/>
      <c r="EQJ42" s="36"/>
      <c r="EQM42" s="36"/>
      <c r="EQN42" s="36"/>
      <c r="EQQ42" s="36"/>
      <c r="EQR42" s="36"/>
      <c r="EQU42" s="36"/>
      <c r="EQV42" s="36"/>
      <c r="EQY42" s="36"/>
      <c r="EQZ42" s="36"/>
      <c r="ERC42" s="36"/>
      <c r="ERD42" s="36"/>
      <c r="ERG42" s="36"/>
      <c r="ERH42" s="36"/>
      <c r="ERK42" s="36"/>
      <c r="ERL42" s="36"/>
      <c r="ERO42" s="36"/>
      <c r="ERP42" s="36"/>
      <c r="ERS42" s="36"/>
      <c r="ERT42" s="36"/>
      <c r="ERW42" s="36"/>
      <c r="ERX42" s="36"/>
      <c r="ESA42" s="36"/>
      <c r="ESB42" s="36"/>
      <c r="ESE42" s="36"/>
      <c r="ESF42" s="36"/>
      <c r="ESI42" s="36"/>
      <c r="ESJ42" s="36"/>
      <c r="ESM42" s="36"/>
      <c r="ESN42" s="36"/>
      <c r="ESQ42" s="36"/>
      <c r="ESR42" s="36"/>
      <c r="ESU42" s="36"/>
      <c r="ESV42" s="36"/>
      <c r="ESY42" s="36"/>
      <c r="ESZ42" s="36"/>
      <c r="ETC42" s="36"/>
      <c r="ETD42" s="36"/>
      <c r="ETG42" s="36"/>
      <c r="ETH42" s="36"/>
      <c r="ETK42" s="36"/>
      <c r="ETL42" s="36"/>
      <c r="ETO42" s="36"/>
      <c r="ETP42" s="36"/>
      <c r="ETS42" s="36"/>
      <c r="ETT42" s="36"/>
      <c r="ETW42" s="36"/>
      <c r="ETX42" s="36"/>
      <c r="EUA42" s="36"/>
      <c r="EUB42" s="36"/>
      <c r="EUE42" s="36"/>
      <c r="EUF42" s="36"/>
      <c r="EUI42" s="36"/>
      <c r="EUJ42" s="36"/>
      <c r="EUM42" s="36"/>
      <c r="EUN42" s="36"/>
      <c r="EUQ42" s="36"/>
      <c r="EUR42" s="36"/>
      <c r="EUU42" s="36"/>
      <c r="EUV42" s="36"/>
      <c r="EUY42" s="36"/>
      <c r="EUZ42" s="36"/>
      <c r="EVC42" s="36"/>
      <c r="EVD42" s="36"/>
      <c r="EVG42" s="36"/>
      <c r="EVH42" s="36"/>
      <c r="EVK42" s="36"/>
      <c r="EVL42" s="36"/>
      <c r="EVO42" s="36"/>
      <c r="EVP42" s="36"/>
      <c r="EVS42" s="36"/>
      <c r="EVT42" s="36"/>
      <c r="EVW42" s="36"/>
      <c r="EVX42" s="36"/>
      <c r="EWA42" s="36"/>
      <c r="EWB42" s="36"/>
      <c r="EWE42" s="36"/>
      <c r="EWF42" s="36"/>
      <c r="EWI42" s="36"/>
      <c r="EWJ42" s="36"/>
      <c r="EWM42" s="36"/>
      <c r="EWN42" s="36"/>
      <c r="EWQ42" s="36"/>
      <c r="EWR42" s="36"/>
      <c r="EWU42" s="36"/>
      <c r="EWV42" s="36"/>
      <c r="EWY42" s="36"/>
      <c r="EWZ42" s="36"/>
      <c r="EXC42" s="36"/>
      <c r="EXD42" s="36"/>
      <c r="EXG42" s="36"/>
      <c r="EXH42" s="36"/>
      <c r="EXK42" s="36"/>
      <c r="EXL42" s="36"/>
      <c r="EXO42" s="36"/>
      <c r="EXP42" s="36"/>
      <c r="EXS42" s="36"/>
      <c r="EXT42" s="36"/>
      <c r="EXW42" s="36"/>
      <c r="EXX42" s="36"/>
      <c r="EYA42" s="36"/>
      <c r="EYB42" s="36"/>
      <c r="EYE42" s="36"/>
      <c r="EYF42" s="36"/>
      <c r="EYI42" s="36"/>
      <c r="EYJ42" s="36"/>
      <c r="EYM42" s="36"/>
      <c r="EYN42" s="36"/>
      <c r="EYQ42" s="36"/>
      <c r="EYR42" s="36"/>
      <c r="EYU42" s="36"/>
      <c r="EYV42" s="36"/>
      <c r="EYY42" s="36"/>
      <c r="EYZ42" s="36"/>
      <c r="EZC42" s="36"/>
      <c r="EZD42" s="36"/>
      <c r="EZG42" s="36"/>
      <c r="EZH42" s="36"/>
      <c r="EZK42" s="36"/>
      <c r="EZL42" s="36"/>
      <c r="EZO42" s="36"/>
      <c r="EZP42" s="36"/>
      <c r="EZS42" s="36"/>
      <c r="EZT42" s="36"/>
      <c r="EZW42" s="36"/>
      <c r="EZX42" s="36"/>
      <c r="FAA42" s="36"/>
      <c r="FAB42" s="36"/>
      <c r="FAE42" s="36"/>
      <c r="FAF42" s="36"/>
      <c r="FAI42" s="36"/>
      <c r="FAJ42" s="36"/>
      <c r="FAM42" s="36"/>
      <c r="FAN42" s="36"/>
      <c r="FAQ42" s="36"/>
      <c r="FAR42" s="36"/>
      <c r="FAU42" s="36"/>
      <c r="FAV42" s="36"/>
      <c r="FAY42" s="36"/>
      <c r="FAZ42" s="36"/>
      <c r="FBC42" s="36"/>
      <c r="FBD42" s="36"/>
      <c r="FBG42" s="36"/>
      <c r="FBH42" s="36"/>
      <c r="FBK42" s="36"/>
      <c r="FBL42" s="36"/>
      <c r="FBO42" s="36"/>
      <c r="FBP42" s="36"/>
      <c r="FBS42" s="36"/>
      <c r="FBT42" s="36"/>
      <c r="FBW42" s="36"/>
      <c r="FBX42" s="36"/>
      <c r="FCA42" s="36"/>
      <c r="FCB42" s="36"/>
      <c r="FCE42" s="36"/>
      <c r="FCF42" s="36"/>
      <c r="FCI42" s="36"/>
      <c r="FCJ42" s="36"/>
      <c r="FCM42" s="36"/>
      <c r="FCN42" s="36"/>
      <c r="FCQ42" s="36"/>
      <c r="FCR42" s="36"/>
      <c r="FCU42" s="36"/>
      <c r="FCV42" s="36"/>
      <c r="FCY42" s="36"/>
      <c r="FCZ42" s="36"/>
      <c r="FDC42" s="36"/>
      <c r="FDD42" s="36"/>
      <c r="FDG42" s="36"/>
      <c r="FDH42" s="36"/>
      <c r="FDK42" s="36"/>
      <c r="FDL42" s="36"/>
      <c r="FDO42" s="36"/>
      <c r="FDP42" s="36"/>
      <c r="FDS42" s="36"/>
      <c r="FDT42" s="36"/>
      <c r="FDW42" s="36"/>
      <c r="FDX42" s="36"/>
      <c r="FEA42" s="36"/>
      <c r="FEB42" s="36"/>
      <c r="FEE42" s="36"/>
      <c r="FEF42" s="36"/>
      <c r="FEI42" s="36"/>
      <c r="FEJ42" s="36"/>
      <c r="FEM42" s="36"/>
      <c r="FEN42" s="36"/>
      <c r="FEQ42" s="36"/>
      <c r="FER42" s="36"/>
      <c r="FEU42" s="36"/>
      <c r="FEV42" s="36"/>
      <c r="FEY42" s="36"/>
      <c r="FEZ42" s="36"/>
      <c r="FFC42" s="36"/>
      <c r="FFD42" s="36"/>
      <c r="FFG42" s="36"/>
      <c r="FFH42" s="36"/>
      <c r="FFK42" s="36"/>
      <c r="FFL42" s="36"/>
      <c r="FFO42" s="36"/>
      <c r="FFP42" s="36"/>
      <c r="FFS42" s="36"/>
      <c r="FFT42" s="36"/>
      <c r="FFW42" s="36"/>
      <c r="FFX42" s="36"/>
      <c r="FGA42" s="36"/>
      <c r="FGB42" s="36"/>
      <c r="FGE42" s="36"/>
      <c r="FGF42" s="36"/>
      <c r="FGI42" s="36"/>
      <c r="FGJ42" s="36"/>
      <c r="FGM42" s="36"/>
      <c r="FGN42" s="36"/>
      <c r="FGQ42" s="36"/>
      <c r="FGR42" s="36"/>
      <c r="FGU42" s="36"/>
      <c r="FGV42" s="36"/>
      <c r="FGY42" s="36"/>
      <c r="FGZ42" s="36"/>
      <c r="FHC42" s="36"/>
      <c r="FHD42" s="36"/>
      <c r="FHG42" s="36"/>
      <c r="FHH42" s="36"/>
      <c r="FHK42" s="36"/>
      <c r="FHL42" s="36"/>
      <c r="FHO42" s="36"/>
      <c r="FHP42" s="36"/>
      <c r="FHS42" s="36"/>
      <c r="FHT42" s="36"/>
      <c r="FHW42" s="36"/>
      <c r="FHX42" s="36"/>
      <c r="FIA42" s="36"/>
      <c r="FIB42" s="36"/>
      <c r="FIE42" s="36"/>
      <c r="FIF42" s="36"/>
      <c r="FII42" s="36"/>
      <c r="FIJ42" s="36"/>
      <c r="FIM42" s="36"/>
      <c r="FIN42" s="36"/>
      <c r="FIQ42" s="36"/>
      <c r="FIR42" s="36"/>
      <c r="FIU42" s="36"/>
      <c r="FIV42" s="36"/>
      <c r="FIY42" s="36"/>
      <c r="FIZ42" s="36"/>
      <c r="FJC42" s="36"/>
      <c r="FJD42" s="36"/>
      <c r="FJG42" s="36"/>
      <c r="FJH42" s="36"/>
      <c r="FJK42" s="36"/>
      <c r="FJL42" s="36"/>
      <c r="FJO42" s="36"/>
      <c r="FJP42" s="36"/>
      <c r="FJS42" s="36"/>
      <c r="FJT42" s="36"/>
      <c r="FJW42" s="36"/>
      <c r="FJX42" s="36"/>
      <c r="FKA42" s="36"/>
      <c r="FKB42" s="36"/>
      <c r="FKE42" s="36"/>
      <c r="FKF42" s="36"/>
      <c r="FKI42" s="36"/>
      <c r="FKJ42" s="36"/>
      <c r="FKM42" s="36"/>
      <c r="FKN42" s="36"/>
      <c r="FKQ42" s="36"/>
      <c r="FKR42" s="36"/>
      <c r="FKU42" s="36"/>
      <c r="FKV42" s="36"/>
      <c r="FKY42" s="36"/>
      <c r="FKZ42" s="36"/>
      <c r="FLC42" s="36"/>
      <c r="FLD42" s="36"/>
      <c r="FLG42" s="36"/>
      <c r="FLH42" s="36"/>
      <c r="FLK42" s="36"/>
      <c r="FLL42" s="36"/>
      <c r="FLO42" s="36"/>
      <c r="FLP42" s="36"/>
      <c r="FLS42" s="36"/>
      <c r="FLT42" s="36"/>
      <c r="FLW42" s="36"/>
      <c r="FLX42" s="36"/>
      <c r="FMA42" s="36"/>
      <c r="FMB42" s="36"/>
      <c r="FME42" s="36"/>
      <c r="FMF42" s="36"/>
      <c r="FMI42" s="36"/>
      <c r="FMJ42" s="36"/>
      <c r="FMM42" s="36"/>
      <c r="FMN42" s="36"/>
      <c r="FMQ42" s="36"/>
      <c r="FMR42" s="36"/>
      <c r="FMU42" s="36"/>
      <c r="FMV42" s="36"/>
      <c r="FMY42" s="36"/>
      <c r="FMZ42" s="36"/>
      <c r="FNC42" s="36"/>
      <c r="FND42" s="36"/>
      <c r="FNG42" s="36"/>
      <c r="FNH42" s="36"/>
      <c r="FNK42" s="36"/>
      <c r="FNL42" s="36"/>
      <c r="FNO42" s="36"/>
      <c r="FNP42" s="36"/>
      <c r="FNS42" s="36"/>
      <c r="FNT42" s="36"/>
      <c r="FNW42" s="36"/>
      <c r="FNX42" s="36"/>
      <c r="FOA42" s="36"/>
      <c r="FOB42" s="36"/>
      <c r="FOE42" s="36"/>
      <c r="FOF42" s="36"/>
      <c r="FOI42" s="36"/>
      <c r="FOJ42" s="36"/>
      <c r="FOM42" s="36"/>
      <c r="FON42" s="36"/>
      <c r="FOQ42" s="36"/>
      <c r="FOR42" s="36"/>
      <c r="FOU42" s="36"/>
      <c r="FOV42" s="36"/>
      <c r="FOY42" s="36"/>
      <c r="FOZ42" s="36"/>
      <c r="FPC42" s="36"/>
      <c r="FPD42" s="36"/>
      <c r="FPG42" s="36"/>
      <c r="FPH42" s="36"/>
      <c r="FPK42" s="36"/>
      <c r="FPL42" s="36"/>
      <c r="FPO42" s="36"/>
      <c r="FPP42" s="36"/>
      <c r="FPS42" s="36"/>
      <c r="FPT42" s="36"/>
      <c r="FPW42" s="36"/>
      <c r="FPX42" s="36"/>
      <c r="FQA42" s="36"/>
      <c r="FQB42" s="36"/>
      <c r="FQE42" s="36"/>
      <c r="FQF42" s="36"/>
      <c r="FQI42" s="36"/>
      <c r="FQJ42" s="36"/>
      <c r="FQM42" s="36"/>
      <c r="FQN42" s="36"/>
      <c r="FQQ42" s="36"/>
      <c r="FQR42" s="36"/>
      <c r="FQU42" s="36"/>
      <c r="FQV42" s="36"/>
      <c r="FQY42" s="36"/>
      <c r="FQZ42" s="36"/>
      <c r="FRC42" s="36"/>
      <c r="FRD42" s="36"/>
      <c r="FRG42" s="36"/>
      <c r="FRH42" s="36"/>
      <c r="FRK42" s="36"/>
      <c r="FRL42" s="36"/>
      <c r="FRO42" s="36"/>
      <c r="FRP42" s="36"/>
      <c r="FRS42" s="36"/>
      <c r="FRT42" s="36"/>
      <c r="FRW42" s="36"/>
      <c r="FRX42" s="36"/>
      <c r="FSA42" s="36"/>
      <c r="FSB42" s="36"/>
      <c r="FSE42" s="36"/>
      <c r="FSF42" s="36"/>
      <c r="FSI42" s="36"/>
      <c r="FSJ42" s="36"/>
      <c r="FSM42" s="36"/>
      <c r="FSN42" s="36"/>
      <c r="FSQ42" s="36"/>
      <c r="FSR42" s="36"/>
      <c r="FSU42" s="36"/>
      <c r="FSV42" s="36"/>
      <c r="FSY42" s="36"/>
      <c r="FSZ42" s="36"/>
      <c r="FTC42" s="36"/>
      <c r="FTD42" s="36"/>
      <c r="FTG42" s="36"/>
      <c r="FTH42" s="36"/>
      <c r="FTK42" s="36"/>
      <c r="FTL42" s="36"/>
      <c r="FTO42" s="36"/>
      <c r="FTP42" s="36"/>
      <c r="FTS42" s="36"/>
      <c r="FTT42" s="36"/>
      <c r="FTW42" s="36"/>
      <c r="FTX42" s="36"/>
      <c r="FUA42" s="36"/>
      <c r="FUB42" s="36"/>
      <c r="FUE42" s="36"/>
      <c r="FUF42" s="36"/>
      <c r="FUI42" s="36"/>
      <c r="FUJ42" s="36"/>
      <c r="FUM42" s="36"/>
      <c r="FUN42" s="36"/>
      <c r="FUQ42" s="36"/>
      <c r="FUR42" s="36"/>
      <c r="FUU42" s="36"/>
      <c r="FUV42" s="36"/>
      <c r="FUY42" s="36"/>
      <c r="FUZ42" s="36"/>
      <c r="FVC42" s="36"/>
      <c r="FVD42" s="36"/>
      <c r="FVG42" s="36"/>
      <c r="FVH42" s="36"/>
      <c r="FVK42" s="36"/>
      <c r="FVL42" s="36"/>
      <c r="FVO42" s="36"/>
      <c r="FVP42" s="36"/>
      <c r="FVS42" s="36"/>
      <c r="FVT42" s="36"/>
      <c r="FVW42" s="36"/>
      <c r="FVX42" s="36"/>
      <c r="FWA42" s="36"/>
      <c r="FWB42" s="36"/>
      <c r="FWE42" s="36"/>
      <c r="FWF42" s="36"/>
      <c r="FWI42" s="36"/>
      <c r="FWJ42" s="36"/>
      <c r="FWM42" s="36"/>
      <c r="FWN42" s="36"/>
      <c r="FWQ42" s="36"/>
      <c r="FWR42" s="36"/>
      <c r="FWU42" s="36"/>
      <c r="FWV42" s="36"/>
      <c r="FWY42" s="36"/>
      <c r="FWZ42" s="36"/>
      <c r="FXC42" s="36"/>
      <c r="FXD42" s="36"/>
      <c r="FXG42" s="36"/>
      <c r="FXH42" s="36"/>
      <c r="FXK42" s="36"/>
      <c r="FXL42" s="36"/>
      <c r="FXO42" s="36"/>
      <c r="FXP42" s="36"/>
      <c r="FXS42" s="36"/>
      <c r="FXT42" s="36"/>
      <c r="FXW42" s="36"/>
      <c r="FXX42" s="36"/>
      <c r="FYA42" s="36"/>
      <c r="FYB42" s="36"/>
      <c r="FYE42" s="36"/>
      <c r="FYF42" s="36"/>
      <c r="FYI42" s="36"/>
      <c r="FYJ42" s="36"/>
      <c r="FYM42" s="36"/>
      <c r="FYN42" s="36"/>
      <c r="FYQ42" s="36"/>
      <c r="FYR42" s="36"/>
      <c r="FYU42" s="36"/>
      <c r="FYV42" s="36"/>
      <c r="FYY42" s="36"/>
      <c r="FYZ42" s="36"/>
      <c r="FZC42" s="36"/>
      <c r="FZD42" s="36"/>
      <c r="FZG42" s="36"/>
      <c r="FZH42" s="36"/>
      <c r="FZK42" s="36"/>
      <c r="FZL42" s="36"/>
      <c r="FZO42" s="36"/>
      <c r="FZP42" s="36"/>
      <c r="FZS42" s="36"/>
      <c r="FZT42" s="36"/>
      <c r="FZW42" s="36"/>
      <c r="FZX42" s="36"/>
      <c r="GAA42" s="36"/>
      <c r="GAB42" s="36"/>
      <c r="GAE42" s="36"/>
      <c r="GAF42" s="36"/>
      <c r="GAI42" s="36"/>
      <c r="GAJ42" s="36"/>
      <c r="GAM42" s="36"/>
      <c r="GAN42" s="36"/>
      <c r="GAQ42" s="36"/>
      <c r="GAR42" s="36"/>
      <c r="GAU42" s="36"/>
      <c r="GAV42" s="36"/>
      <c r="GAY42" s="36"/>
      <c r="GAZ42" s="36"/>
      <c r="GBC42" s="36"/>
      <c r="GBD42" s="36"/>
      <c r="GBG42" s="36"/>
      <c r="GBH42" s="36"/>
      <c r="GBK42" s="36"/>
      <c r="GBL42" s="36"/>
      <c r="GBO42" s="36"/>
      <c r="GBP42" s="36"/>
      <c r="GBS42" s="36"/>
      <c r="GBT42" s="36"/>
      <c r="GBW42" s="36"/>
      <c r="GBX42" s="36"/>
      <c r="GCA42" s="36"/>
      <c r="GCB42" s="36"/>
      <c r="GCE42" s="36"/>
      <c r="GCF42" s="36"/>
      <c r="GCI42" s="36"/>
      <c r="GCJ42" s="36"/>
      <c r="GCM42" s="36"/>
      <c r="GCN42" s="36"/>
      <c r="GCQ42" s="36"/>
      <c r="GCR42" s="36"/>
      <c r="GCU42" s="36"/>
      <c r="GCV42" s="36"/>
      <c r="GCY42" s="36"/>
      <c r="GCZ42" s="36"/>
      <c r="GDC42" s="36"/>
      <c r="GDD42" s="36"/>
      <c r="GDG42" s="36"/>
      <c r="GDH42" s="36"/>
      <c r="GDK42" s="36"/>
      <c r="GDL42" s="36"/>
      <c r="GDO42" s="36"/>
      <c r="GDP42" s="36"/>
      <c r="GDS42" s="36"/>
      <c r="GDT42" s="36"/>
      <c r="GDW42" s="36"/>
      <c r="GDX42" s="36"/>
      <c r="GEA42" s="36"/>
      <c r="GEB42" s="36"/>
      <c r="GEE42" s="36"/>
      <c r="GEF42" s="36"/>
      <c r="GEI42" s="36"/>
      <c r="GEJ42" s="36"/>
      <c r="GEM42" s="36"/>
      <c r="GEN42" s="36"/>
      <c r="GEQ42" s="36"/>
      <c r="GER42" s="36"/>
      <c r="GEU42" s="36"/>
      <c r="GEV42" s="36"/>
      <c r="GEY42" s="36"/>
      <c r="GEZ42" s="36"/>
      <c r="GFC42" s="36"/>
      <c r="GFD42" s="36"/>
      <c r="GFG42" s="36"/>
      <c r="GFH42" s="36"/>
      <c r="GFK42" s="36"/>
      <c r="GFL42" s="36"/>
      <c r="GFO42" s="36"/>
      <c r="GFP42" s="36"/>
      <c r="GFS42" s="36"/>
      <c r="GFT42" s="36"/>
      <c r="GFW42" s="36"/>
      <c r="GFX42" s="36"/>
      <c r="GGA42" s="36"/>
      <c r="GGB42" s="36"/>
      <c r="GGE42" s="36"/>
      <c r="GGF42" s="36"/>
      <c r="GGI42" s="36"/>
      <c r="GGJ42" s="36"/>
      <c r="GGM42" s="36"/>
      <c r="GGN42" s="36"/>
      <c r="GGQ42" s="36"/>
      <c r="GGR42" s="36"/>
      <c r="GGU42" s="36"/>
      <c r="GGV42" s="36"/>
      <c r="GGY42" s="36"/>
      <c r="GGZ42" s="36"/>
      <c r="GHC42" s="36"/>
      <c r="GHD42" s="36"/>
      <c r="GHG42" s="36"/>
      <c r="GHH42" s="36"/>
      <c r="GHK42" s="36"/>
      <c r="GHL42" s="36"/>
      <c r="GHO42" s="36"/>
      <c r="GHP42" s="36"/>
      <c r="GHS42" s="36"/>
      <c r="GHT42" s="36"/>
      <c r="GHW42" s="36"/>
      <c r="GHX42" s="36"/>
      <c r="GIA42" s="36"/>
      <c r="GIB42" s="36"/>
      <c r="GIE42" s="36"/>
      <c r="GIF42" s="36"/>
      <c r="GII42" s="36"/>
      <c r="GIJ42" s="36"/>
      <c r="GIM42" s="36"/>
      <c r="GIN42" s="36"/>
      <c r="GIQ42" s="36"/>
      <c r="GIR42" s="36"/>
      <c r="GIU42" s="36"/>
      <c r="GIV42" s="36"/>
      <c r="GIY42" s="36"/>
      <c r="GIZ42" s="36"/>
      <c r="GJC42" s="36"/>
      <c r="GJD42" s="36"/>
      <c r="GJG42" s="36"/>
      <c r="GJH42" s="36"/>
      <c r="GJK42" s="36"/>
      <c r="GJL42" s="36"/>
      <c r="GJO42" s="36"/>
      <c r="GJP42" s="36"/>
      <c r="GJS42" s="36"/>
      <c r="GJT42" s="36"/>
      <c r="GJW42" s="36"/>
      <c r="GJX42" s="36"/>
      <c r="GKA42" s="36"/>
      <c r="GKB42" s="36"/>
      <c r="GKE42" s="36"/>
      <c r="GKF42" s="36"/>
      <c r="GKI42" s="36"/>
      <c r="GKJ42" s="36"/>
      <c r="GKM42" s="36"/>
      <c r="GKN42" s="36"/>
      <c r="GKQ42" s="36"/>
      <c r="GKR42" s="36"/>
      <c r="GKU42" s="36"/>
      <c r="GKV42" s="36"/>
      <c r="GKY42" s="36"/>
      <c r="GKZ42" s="36"/>
      <c r="GLC42" s="36"/>
      <c r="GLD42" s="36"/>
      <c r="GLG42" s="36"/>
      <c r="GLH42" s="36"/>
      <c r="GLK42" s="36"/>
      <c r="GLL42" s="36"/>
      <c r="GLO42" s="36"/>
      <c r="GLP42" s="36"/>
      <c r="GLS42" s="36"/>
      <c r="GLT42" s="36"/>
      <c r="GLW42" s="36"/>
      <c r="GLX42" s="36"/>
      <c r="GMA42" s="36"/>
      <c r="GMB42" s="36"/>
      <c r="GME42" s="36"/>
      <c r="GMF42" s="36"/>
      <c r="GMI42" s="36"/>
      <c r="GMJ42" s="36"/>
      <c r="GMM42" s="36"/>
      <c r="GMN42" s="36"/>
      <c r="GMQ42" s="36"/>
      <c r="GMR42" s="36"/>
      <c r="GMU42" s="36"/>
      <c r="GMV42" s="36"/>
      <c r="GMY42" s="36"/>
      <c r="GMZ42" s="36"/>
      <c r="GNC42" s="36"/>
      <c r="GND42" s="36"/>
      <c r="GNG42" s="36"/>
      <c r="GNH42" s="36"/>
      <c r="GNK42" s="36"/>
      <c r="GNL42" s="36"/>
      <c r="GNO42" s="36"/>
      <c r="GNP42" s="36"/>
      <c r="GNS42" s="36"/>
      <c r="GNT42" s="36"/>
      <c r="GNW42" s="36"/>
      <c r="GNX42" s="36"/>
      <c r="GOA42" s="36"/>
      <c r="GOB42" s="36"/>
      <c r="GOE42" s="36"/>
      <c r="GOF42" s="36"/>
      <c r="GOI42" s="36"/>
      <c r="GOJ42" s="36"/>
      <c r="GOM42" s="36"/>
      <c r="GON42" s="36"/>
      <c r="GOQ42" s="36"/>
      <c r="GOR42" s="36"/>
      <c r="GOU42" s="36"/>
      <c r="GOV42" s="36"/>
      <c r="GOY42" s="36"/>
      <c r="GOZ42" s="36"/>
      <c r="GPC42" s="36"/>
      <c r="GPD42" s="36"/>
      <c r="GPG42" s="36"/>
      <c r="GPH42" s="36"/>
      <c r="GPK42" s="36"/>
      <c r="GPL42" s="36"/>
      <c r="GPO42" s="36"/>
      <c r="GPP42" s="36"/>
      <c r="GPS42" s="36"/>
      <c r="GPT42" s="36"/>
      <c r="GPW42" s="36"/>
      <c r="GPX42" s="36"/>
      <c r="GQA42" s="36"/>
      <c r="GQB42" s="36"/>
      <c r="GQE42" s="36"/>
      <c r="GQF42" s="36"/>
      <c r="GQI42" s="36"/>
      <c r="GQJ42" s="36"/>
      <c r="GQM42" s="36"/>
      <c r="GQN42" s="36"/>
      <c r="GQQ42" s="36"/>
      <c r="GQR42" s="36"/>
      <c r="GQU42" s="36"/>
      <c r="GQV42" s="36"/>
      <c r="GQY42" s="36"/>
      <c r="GQZ42" s="36"/>
      <c r="GRC42" s="36"/>
      <c r="GRD42" s="36"/>
      <c r="GRG42" s="36"/>
      <c r="GRH42" s="36"/>
      <c r="GRK42" s="36"/>
      <c r="GRL42" s="36"/>
      <c r="GRO42" s="36"/>
      <c r="GRP42" s="36"/>
      <c r="GRS42" s="36"/>
      <c r="GRT42" s="36"/>
      <c r="GRW42" s="36"/>
      <c r="GRX42" s="36"/>
      <c r="GSA42" s="36"/>
      <c r="GSB42" s="36"/>
      <c r="GSE42" s="36"/>
      <c r="GSF42" s="36"/>
      <c r="GSI42" s="36"/>
      <c r="GSJ42" s="36"/>
      <c r="GSM42" s="36"/>
      <c r="GSN42" s="36"/>
      <c r="GSQ42" s="36"/>
      <c r="GSR42" s="36"/>
      <c r="GSU42" s="36"/>
      <c r="GSV42" s="36"/>
      <c r="GSY42" s="36"/>
      <c r="GSZ42" s="36"/>
      <c r="GTC42" s="36"/>
      <c r="GTD42" s="36"/>
      <c r="GTG42" s="36"/>
      <c r="GTH42" s="36"/>
      <c r="GTK42" s="36"/>
      <c r="GTL42" s="36"/>
      <c r="GTO42" s="36"/>
      <c r="GTP42" s="36"/>
      <c r="GTS42" s="36"/>
      <c r="GTT42" s="36"/>
      <c r="GTW42" s="36"/>
      <c r="GTX42" s="36"/>
      <c r="GUA42" s="36"/>
      <c r="GUB42" s="36"/>
      <c r="GUE42" s="36"/>
      <c r="GUF42" s="36"/>
      <c r="GUI42" s="36"/>
      <c r="GUJ42" s="36"/>
      <c r="GUM42" s="36"/>
      <c r="GUN42" s="36"/>
      <c r="GUQ42" s="36"/>
      <c r="GUR42" s="36"/>
      <c r="GUU42" s="36"/>
      <c r="GUV42" s="36"/>
      <c r="GUY42" s="36"/>
      <c r="GUZ42" s="36"/>
      <c r="GVC42" s="36"/>
      <c r="GVD42" s="36"/>
      <c r="GVG42" s="36"/>
      <c r="GVH42" s="36"/>
      <c r="GVK42" s="36"/>
      <c r="GVL42" s="36"/>
      <c r="GVO42" s="36"/>
      <c r="GVP42" s="36"/>
      <c r="GVS42" s="36"/>
      <c r="GVT42" s="36"/>
      <c r="GVW42" s="36"/>
      <c r="GVX42" s="36"/>
      <c r="GWA42" s="36"/>
      <c r="GWB42" s="36"/>
      <c r="GWE42" s="36"/>
      <c r="GWF42" s="36"/>
      <c r="GWI42" s="36"/>
      <c r="GWJ42" s="36"/>
      <c r="GWM42" s="36"/>
      <c r="GWN42" s="36"/>
      <c r="GWQ42" s="36"/>
      <c r="GWR42" s="36"/>
      <c r="GWU42" s="36"/>
      <c r="GWV42" s="36"/>
      <c r="GWY42" s="36"/>
      <c r="GWZ42" s="36"/>
      <c r="GXC42" s="36"/>
      <c r="GXD42" s="36"/>
      <c r="GXG42" s="36"/>
      <c r="GXH42" s="36"/>
      <c r="GXK42" s="36"/>
      <c r="GXL42" s="36"/>
      <c r="GXO42" s="36"/>
      <c r="GXP42" s="36"/>
      <c r="GXS42" s="36"/>
      <c r="GXT42" s="36"/>
      <c r="GXW42" s="36"/>
      <c r="GXX42" s="36"/>
      <c r="GYA42" s="36"/>
      <c r="GYB42" s="36"/>
      <c r="GYE42" s="36"/>
      <c r="GYF42" s="36"/>
      <c r="GYI42" s="36"/>
      <c r="GYJ42" s="36"/>
      <c r="GYM42" s="36"/>
      <c r="GYN42" s="36"/>
      <c r="GYQ42" s="36"/>
      <c r="GYR42" s="36"/>
      <c r="GYU42" s="36"/>
      <c r="GYV42" s="36"/>
      <c r="GYY42" s="36"/>
      <c r="GYZ42" s="36"/>
      <c r="GZC42" s="36"/>
      <c r="GZD42" s="36"/>
      <c r="GZG42" s="36"/>
      <c r="GZH42" s="36"/>
      <c r="GZK42" s="36"/>
      <c r="GZL42" s="36"/>
      <c r="GZO42" s="36"/>
      <c r="GZP42" s="36"/>
      <c r="GZS42" s="36"/>
      <c r="GZT42" s="36"/>
      <c r="GZW42" s="36"/>
      <c r="GZX42" s="36"/>
      <c r="HAA42" s="36"/>
      <c r="HAB42" s="36"/>
      <c r="HAE42" s="36"/>
      <c r="HAF42" s="36"/>
      <c r="HAI42" s="36"/>
      <c r="HAJ42" s="36"/>
      <c r="HAM42" s="36"/>
      <c r="HAN42" s="36"/>
      <c r="HAQ42" s="36"/>
      <c r="HAR42" s="36"/>
      <c r="HAU42" s="36"/>
      <c r="HAV42" s="36"/>
      <c r="HAY42" s="36"/>
      <c r="HAZ42" s="36"/>
      <c r="HBC42" s="36"/>
      <c r="HBD42" s="36"/>
      <c r="HBG42" s="36"/>
      <c r="HBH42" s="36"/>
      <c r="HBK42" s="36"/>
      <c r="HBL42" s="36"/>
      <c r="HBO42" s="36"/>
      <c r="HBP42" s="36"/>
      <c r="HBS42" s="36"/>
      <c r="HBT42" s="36"/>
      <c r="HBW42" s="36"/>
      <c r="HBX42" s="36"/>
      <c r="HCA42" s="36"/>
      <c r="HCB42" s="36"/>
      <c r="HCE42" s="36"/>
      <c r="HCF42" s="36"/>
      <c r="HCI42" s="36"/>
      <c r="HCJ42" s="36"/>
      <c r="HCM42" s="36"/>
      <c r="HCN42" s="36"/>
      <c r="HCQ42" s="36"/>
      <c r="HCR42" s="36"/>
      <c r="HCU42" s="36"/>
      <c r="HCV42" s="36"/>
      <c r="HCY42" s="36"/>
      <c r="HCZ42" s="36"/>
      <c r="HDC42" s="36"/>
      <c r="HDD42" s="36"/>
      <c r="HDG42" s="36"/>
      <c r="HDH42" s="36"/>
      <c r="HDK42" s="36"/>
      <c r="HDL42" s="36"/>
      <c r="HDO42" s="36"/>
      <c r="HDP42" s="36"/>
      <c r="HDS42" s="36"/>
      <c r="HDT42" s="36"/>
      <c r="HDW42" s="36"/>
      <c r="HDX42" s="36"/>
      <c r="HEA42" s="36"/>
      <c r="HEB42" s="36"/>
      <c r="HEE42" s="36"/>
      <c r="HEF42" s="36"/>
      <c r="HEI42" s="36"/>
      <c r="HEJ42" s="36"/>
      <c r="HEM42" s="36"/>
      <c r="HEN42" s="36"/>
      <c r="HEQ42" s="36"/>
      <c r="HER42" s="36"/>
      <c r="HEU42" s="36"/>
      <c r="HEV42" s="36"/>
      <c r="HEY42" s="36"/>
      <c r="HEZ42" s="36"/>
      <c r="HFC42" s="36"/>
      <c r="HFD42" s="36"/>
      <c r="HFG42" s="36"/>
      <c r="HFH42" s="36"/>
      <c r="HFK42" s="36"/>
      <c r="HFL42" s="36"/>
      <c r="HFO42" s="36"/>
      <c r="HFP42" s="36"/>
      <c r="HFS42" s="36"/>
      <c r="HFT42" s="36"/>
      <c r="HFW42" s="36"/>
      <c r="HFX42" s="36"/>
      <c r="HGA42" s="36"/>
      <c r="HGB42" s="36"/>
      <c r="HGE42" s="36"/>
      <c r="HGF42" s="36"/>
      <c r="HGI42" s="36"/>
      <c r="HGJ42" s="36"/>
      <c r="HGM42" s="36"/>
      <c r="HGN42" s="36"/>
      <c r="HGQ42" s="36"/>
      <c r="HGR42" s="36"/>
      <c r="HGU42" s="36"/>
      <c r="HGV42" s="36"/>
      <c r="HGY42" s="36"/>
      <c r="HGZ42" s="36"/>
      <c r="HHC42" s="36"/>
      <c r="HHD42" s="36"/>
      <c r="HHG42" s="36"/>
      <c r="HHH42" s="36"/>
      <c r="HHK42" s="36"/>
      <c r="HHL42" s="36"/>
      <c r="HHO42" s="36"/>
      <c r="HHP42" s="36"/>
      <c r="HHS42" s="36"/>
      <c r="HHT42" s="36"/>
      <c r="HHW42" s="36"/>
      <c r="HHX42" s="36"/>
      <c r="HIA42" s="36"/>
      <c r="HIB42" s="36"/>
      <c r="HIE42" s="36"/>
      <c r="HIF42" s="36"/>
      <c r="HII42" s="36"/>
      <c r="HIJ42" s="36"/>
      <c r="HIM42" s="36"/>
      <c r="HIN42" s="36"/>
      <c r="HIQ42" s="36"/>
      <c r="HIR42" s="36"/>
      <c r="HIU42" s="36"/>
      <c r="HIV42" s="36"/>
      <c r="HIY42" s="36"/>
      <c r="HIZ42" s="36"/>
      <c r="HJC42" s="36"/>
      <c r="HJD42" s="36"/>
      <c r="HJG42" s="36"/>
      <c r="HJH42" s="36"/>
      <c r="HJK42" s="36"/>
      <c r="HJL42" s="36"/>
      <c r="HJO42" s="36"/>
      <c r="HJP42" s="36"/>
      <c r="HJS42" s="36"/>
      <c r="HJT42" s="36"/>
      <c r="HJW42" s="36"/>
      <c r="HJX42" s="36"/>
      <c r="HKA42" s="36"/>
      <c r="HKB42" s="36"/>
      <c r="HKE42" s="36"/>
      <c r="HKF42" s="36"/>
      <c r="HKI42" s="36"/>
      <c r="HKJ42" s="36"/>
      <c r="HKM42" s="36"/>
      <c r="HKN42" s="36"/>
      <c r="HKQ42" s="36"/>
      <c r="HKR42" s="36"/>
      <c r="HKU42" s="36"/>
      <c r="HKV42" s="36"/>
      <c r="HKY42" s="36"/>
      <c r="HKZ42" s="36"/>
      <c r="HLC42" s="36"/>
      <c r="HLD42" s="36"/>
      <c r="HLG42" s="36"/>
      <c r="HLH42" s="36"/>
      <c r="HLK42" s="36"/>
      <c r="HLL42" s="36"/>
      <c r="HLO42" s="36"/>
      <c r="HLP42" s="36"/>
      <c r="HLS42" s="36"/>
      <c r="HLT42" s="36"/>
      <c r="HLW42" s="36"/>
      <c r="HLX42" s="36"/>
      <c r="HMA42" s="36"/>
      <c r="HMB42" s="36"/>
      <c r="HME42" s="36"/>
      <c r="HMF42" s="36"/>
      <c r="HMI42" s="36"/>
      <c r="HMJ42" s="36"/>
      <c r="HMM42" s="36"/>
      <c r="HMN42" s="36"/>
      <c r="HMQ42" s="36"/>
      <c r="HMR42" s="36"/>
      <c r="HMU42" s="36"/>
      <c r="HMV42" s="36"/>
      <c r="HMY42" s="36"/>
      <c r="HMZ42" s="36"/>
      <c r="HNC42" s="36"/>
      <c r="HND42" s="36"/>
      <c r="HNG42" s="36"/>
      <c r="HNH42" s="36"/>
      <c r="HNK42" s="36"/>
      <c r="HNL42" s="36"/>
      <c r="HNO42" s="36"/>
      <c r="HNP42" s="36"/>
      <c r="HNS42" s="36"/>
      <c r="HNT42" s="36"/>
      <c r="HNW42" s="36"/>
      <c r="HNX42" s="36"/>
      <c r="HOA42" s="36"/>
      <c r="HOB42" s="36"/>
      <c r="HOE42" s="36"/>
      <c r="HOF42" s="36"/>
      <c r="HOI42" s="36"/>
      <c r="HOJ42" s="36"/>
      <c r="HOM42" s="36"/>
      <c r="HON42" s="36"/>
      <c r="HOQ42" s="36"/>
      <c r="HOR42" s="36"/>
      <c r="HOU42" s="36"/>
      <c r="HOV42" s="36"/>
      <c r="HOY42" s="36"/>
      <c r="HOZ42" s="36"/>
      <c r="HPC42" s="36"/>
      <c r="HPD42" s="36"/>
      <c r="HPG42" s="36"/>
      <c r="HPH42" s="36"/>
      <c r="HPK42" s="36"/>
      <c r="HPL42" s="36"/>
      <c r="HPO42" s="36"/>
      <c r="HPP42" s="36"/>
      <c r="HPS42" s="36"/>
      <c r="HPT42" s="36"/>
      <c r="HPW42" s="36"/>
      <c r="HPX42" s="36"/>
      <c r="HQA42" s="36"/>
      <c r="HQB42" s="36"/>
      <c r="HQE42" s="36"/>
      <c r="HQF42" s="36"/>
      <c r="HQI42" s="36"/>
      <c r="HQJ42" s="36"/>
      <c r="HQM42" s="36"/>
      <c r="HQN42" s="36"/>
      <c r="HQQ42" s="36"/>
      <c r="HQR42" s="36"/>
      <c r="HQU42" s="36"/>
      <c r="HQV42" s="36"/>
      <c r="HQY42" s="36"/>
      <c r="HQZ42" s="36"/>
      <c r="HRC42" s="36"/>
      <c r="HRD42" s="36"/>
      <c r="HRG42" s="36"/>
      <c r="HRH42" s="36"/>
      <c r="HRK42" s="36"/>
      <c r="HRL42" s="36"/>
      <c r="HRO42" s="36"/>
      <c r="HRP42" s="36"/>
      <c r="HRS42" s="36"/>
      <c r="HRT42" s="36"/>
      <c r="HRW42" s="36"/>
      <c r="HRX42" s="36"/>
      <c r="HSA42" s="36"/>
      <c r="HSB42" s="36"/>
      <c r="HSE42" s="36"/>
      <c r="HSF42" s="36"/>
      <c r="HSI42" s="36"/>
      <c r="HSJ42" s="36"/>
      <c r="HSM42" s="36"/>
      <c r="HSN42" s="36"/>
      <c r="HSQ42" s="36"/>
      <c r="HSR42" s="36"/>
      <c r="HSU42" s="36"/>
      <c r="HSV42" s="36"/>
      <c r="HSY42" s="36"/>
      <c r="HSZ42" s="36"/>
      <c r="HTC42" s="36"/>
      <c r="HTD42" s="36"/>
      <c r="HTG42" s="36"/>
      <c r="HTH42" s="36"/>
      <c r="HTK42" s="36"/>
      <c r="HTL42" s="36"/>
      <c r="HTO42" s="36"/>
      <c r="HTP42" s="36"/>
      <c r="HTS42" s="36"/>
      <c r="HTT42" s="36"/>
      <c r="HTW42" s="36"/>
      <c r="HTX42" s="36"/>
      <c r="HUA42" s="36"/>
      <c r="HUB42" s="36"/>
      <c r="HUE42" s="36"/>
      <c r="HUF42" s="36"/>
      <c r="HUI42" s="36"/>
      <c r="HUJ42" s="36"/>
      <c r="HUM42" s="36"/>
      <c r="HUN42" s="36"/>
      <c r="HUQ42" s="36"/>
      <c r="HUR42" s="36"/>
      <c r="HUU42" s="36"/>
      <c r="HUV42" s="36"/>
      <c r="HUY42" s="36"/>
      <c r="HUZ42" s="36"/>
      <c r="HVC42" s="36"/>
      <c r="HVD42" s="36"/>
      <c r="HVG42" s="36"/>
      <c r="HVH42" s="36"/>
      <c r="HVK42" s="36"/>
      <c r="HVL42" s="36"/>
      <c r="HVO42" s="36"/>
      <c r="HVP42" s="36"/>
      <c r="HVS42" s="36"/>
      <c r="HVT42" s="36"/>
      <c r="HVW42" s="36"/>
      <c r="HVX42" s="36"/>
      <c r="HWA42" s="36"/>
      <c r="HWB42" s="36"/>
      <c r="HWE42" s="36"/>
      <c r="HWF42" s="36"/>
      <c r="HWI42" s="36"/>
      <c r="HWJ42" s="36"/>
      <c r="HWM42" s="36"/>
      <c r="HWN42" s="36"/>
      <c r="HWQ42" s="36"/>
      <c r="HWR42" s="36"/>
      <c r="HWU42" s="36"/>
      <c r="HWV42" s="36"/>
      <c r="HWY42" s="36"/>
      <c r="HWZ42" s="36"/>
      <c r="HXC42" s="36"/>
      <c r="HXD42" s="36"/>
      <c r="HXG42" s="36"/>
      <c r="HXH42" s="36"/>
      <c r="HXK42" s="36"/>
      <c r="HXL42" s="36"/>
      <c r="HXO42" s="36"/>
      <c r="HXP42" s="36"/>
      <c r="HXS42" s="36"/>
      <c r="HXT42" s="36"/>
      <c r="HXW42" s="36"/>
      <c r="HXX42" s="36"/>
      <c r="HYA42" s="36"/>
      <c r="HYB42" s="36"/>
      <c r="HYE42" s="36"/>
      <c r="HYF42" s="36"/>
      <c r="HYI42" s="36"/>
      <c r="HYJ42" s="36"/>
      <c r="HYM42" s="36"/>
      <c r="HYN42" s="36"/>
      <c r="HYQ42" s="36"/>
      <c r="HYR42" s="36"/>
      <c r="HYU42" s="36"/>
      <c r="HYV42" s="36"/>
      <c r="HYY42" s="36"/>
      <c r="HYZ42" s="36"/>
      <c r="HZC42" s="36"/>
      <c r="HZD42" s="36"/>
      <c r="HZG42" s="36"/>
      <c r="HZH42" s="36"/>
      <c r="HZK42" s="36"/>
      <c r="HZL42" s="36"/>
      <c r="HZO42" s="36"/>
      <c r="HZP42" s="36"/>
      <c r="HZS42" s="36"/>
      <c r="HZT42" s="36"/>
      <c r="HZW42" s="36"/>
      <c r="HZX42" s="36"/>
      <c r="IAA42" s="36"/>
      <c r="IAB42" s="36"/>
      <c r="IAE42" s="36"/>
      <c r="IAF42" s="36"/>
      <c r="IAI42" s="36"/>
      <c r="IAJ42" s="36"/>
      <c r="IAM42" s="36"/>
      <c r="IAN42" s="36"/>
      <c r="IAQ42" s="36"/>
      <c r="IAR42" s="36"/>
      <c r="IAU42" s="36"/>
      <c r="IAV42" s="36"/>
      <c r="IAY42" s="36"/>
      <c r="IAZ42" s="36"/>
      <c r="IBC42" s="36"/>
      <c r="IBD42" s="36"/>
      <c r="IBG42" s="36"/>
      <c r="IBH42" s="36"/>
      <c r="IBK42" s="36"/>
      <c r="IBL42" s="36"/>
      <c r="IBO42" s="36"/>
      <c r="IBP42" s="36"/>
      <c r="IBS42" s="36"/>
      <c r="IBT42" s="36"/>
      <c r="IBW42" s="36"/>
      <c r="IBX42" s="36"/>
      <c r="ICA42" s="36"/>
      <c r="ICB42" s="36"/>
      <c r="ICE42" s="36"/>
      <c r="ICF42" s="36"/>
      <c r="ICI42" s="36"/>
      <c r="ICJ42" s="36"/>
      <c r="ICM42" s="36"/>
      <c r="ICN42" s="36"/>
      <c r="ICQ42" s="36"/>
      <c r="ICR42" s="36"/>
      <c r="ICU42" s="36"/>
      <c r="ICV42" s="36"/>
      <c r="ICY42" s="36"/>
      <c r="ICZ42" s="36"/>
      <c r="IDC42" s="36"/>
      <c r="IDD42" s="36"/>
      <c r="IDG42" s="36"/>
      <c r="IDH42" s="36"/>
      <c r="IDK42" s="36"/>
      <c r="IDL42" s="36"/>
      <c r="IDO42" s="36"/>
      <c r="IDP42" s="36"/>
      <c r="IDS42" s="36"/>
      <c r="IDT42" s="36"/>
      <c r="IDW42" s="36"/>
      <c r="IDX42" s="36"/>
      <c r="IEA42" s="36"/>
      <c r="IEB42" s="36"/>
      <c r="IEE42" s="36"/>
      <c r="IEF42" s="36"/>
      <c r="IEI42" s="36"/>
      <c r="IEJ42" s="36"/>
      <c r="IEM42" s="36"/>
      <c r="IEN42" s="36"/>
      <c r="IEQ42" s="36"/>
      <c r="IER42" s="36"/>
      <c r="IEU42" s="36"/>
      <c r="IEV42" s="36"/>
      <c r="IEY42" s="36"/>
      <c r="IEZ42" s="36"/>
      <c r="IFC42" s="36"/>
      <c r="IFD42" s="36"/>
      <c r="IFG42" s="36"/>
      <c r="IFH42" s="36"/>
      <c r="IFK42" s="36"/>
      <c r="IFL42" s="36"/>
      <c r="IFO42" s="36"/>
      <c r="IFP42" s="36"/>
      <c r="IFS42" s="36"/>
      <c r="IFT42" s="36"/>
      <c r="IFW42" s="36"/>
      <c r="IFX42" s="36"/>
      <c r="IGA42" s="36"/>
      <c r="IGB42" s="36"/>
      <c r="IGE42" s="36"/>
      <c r="IGF42" s="36"/>
      <c r="IGI42" s="36"/>
      <c r="IGJ42" s="36"/>
      <c r="IGM42" s="36"/>
      <c r="IGN42" s="36"/>
      <c r="IGQ42" s="36"/>
      <c r="IGR42" s="36"/>
      <c r="IGU42" s="36"/>
      <c r="IGV42" s="36"/>
      <c r="IGY42" s="36"/>
      <c r="IGZ42" s="36"/>
      <c r="IHC42" s="36"/>
      <c r="IHD42" s="36"/>
      <c r="IHG42" s="36"/>
      <c r="IHH42" s="36"/>
      <c r="IHK42" s="36"/>
      <c r="IHL42" s="36"/>
      <c r="IHO42" s="36"/>
      <c r="IHP42" s="36"/>
      <c r="IHS42" s="36"/>
      <c r="IHT42" s="36"/>
      <c r="IHW42" s="36"/>
      <c r="IHX42" s="36"/>
      <c r="IIA42" s="36"/>
      <c r="IIB42" s="36"/>
      <c r="IIE42" s="36"/>
      <c r="IIF42" s="36"/>
      <c r="III42" s="36"/>
      <c r="IIJ42" s="36"/>
      <c r="IIM42" s="36"/>
      <c r="IIN42" s="36"/>
      <c r="IIQ42" s="36"/>
      <c r="IIR42" s="36"/>
      <c r="IIU42" s="36"/>
      <c r="IIV42" s="36"/>
      <c r="IIY42" s="36"/>
      <c r="IIZ42" s="36"/>
      <c r="IJC42" s="36"/>
      <c r="IJD42" s="36"/>
      <c r="IJG42" s="36"/>
      <c r="IJH42" s="36"/>
      <c r="IJK42" s="36"/>
      <c r="IJL42" s="36"/>
      <c r="IJO42" s="36"/>
      <c r="IJP42" s="36"/>
      <c r="IJS42" s="36"/>
      <c r="IJT42" s="36"/>
      <c r="IJW42" s="36"/>
      <c r="IJX42" s="36"/>
      <c r="IKA42" s="36"/>
      <c r="IKB42" s="36"/>
      <c r="IKE42" s="36"/>
      <c r="IKF42" s="36"/>
      <c r="IKI42" s="36"/>
      <c r="IKJ42" s="36"/>
      <c r="IKM42" s="36"/>
      <c r="IKN42" s="36"/>
      <c r="IKQ42" s="36"/>
      <c r="IKR42" s="36"/>
      <c r="IKU42" s="36"/>
      <c r="IKV42" s="36"/>
      <c r="IKY42" s="36"/>
      <c r="IKZ42" s="36"/>
      <c r="ILC42" s="36"/>
      <c r="ILD42" s="36"/>
      <c r="ILG42" s="36"/>
      <c r="ILH42" s="36"/>
      <c r="ILK42" s="36"/>
      <c r="ILL42" s="36"/>
      <c r="ILO42" s="36"/>
      <c r="ILP42" s="36"/>
      <c r="ILS42" s="36"/>
      <c r="ILT42" s="36"/>
      <c r="ILW42" s="36"/>
      <c r="ILX42" s="36"/>
      <c r="IMA42" s="36"/>
      <c r="IMB42" s="36"/>
      <c r="IME42" s="36"/>
      <c r="IMF42" s="36"/>
      <c r="IMI42" s="36"/>
      <c r="IMJ42" s="36"/>
      <c r="IMM42" s="36"/>
      <c r="IMN42" s="36"/>
      <c r="IMQ42" s="36"/>
      <c r="IMR42" s="36"/>
      <c r="IMU42" s="36"/>
      <c r="IMV42" s="36"/>
      <c r="IMY42" s="36"/>
      <c r="IMZ42" s="36"/>
      <c r="INC42" s="36"/>
      <c r="IND42" s="36"/>
      <c r="ING42" s="36"/>
      <c r="INH42" s="36"/>
      <c r="INK42" s="36"/>
      <c r="INL42" s="36"/>
      <c r="INO42" s="36"/>
      <c r="INP42" s="36"/>
      <c r="INS42" s="36"/>
      <c r="INT42" s="36"/>
      <c r="INW42" s="36"/>
      <c r="INX42" s="36"/>
      <c r="IOA42" s="36"/>
      <c r="IOB42" s="36"/>
      <c r="IOE42" s="36"/>
      <c r="IOF42" s="36"/>
      <c r="IOI42" s="36"/>
      <c r="IOJ42" s="36"/>
      <c r="IOM42" s="36"/>
      <c r="ION42" s="36"/>
      <c r="IOQ42" s="36"/>
      <c r="IOR42" s="36"/>
      <c r="IOU42" s="36"/>
      <c r="IOV42" s="36"/>
      <c r="IOY42" s="36"/>
      <c r="IOZ42" s="36"/>
      <c r="IPC42" s="36"/>
      <c r="IPD42" s="36"/>
      <c r="IPG42" s="36"/>
      <c r="IPH42" s="36"/>
      <c r="IPK42" s="36"/>
      <c r="IPL42" s="36"/>
      <c r="IPO42" s="36"/>
      <c r="IPP42" s="36"/>
      <c r="IPS42" s="36"/>
      <c r="IPT42" s="36"/>
      <c r="IPW42" s="36"/>
      <c r="IPX42" s="36"/>
      <c r="IQA42" s="36"/>
      <c r="IQB42" s="36"/>
      <c r="IQE42" s="36"/>
      <c r="IQF42" s="36"/>
      <c r="IQI42" s="36"/>
      <c r="IQJ42" s="36"/>
      <c r="IQM42" s="36"/>
      <c r="IQN42" s="36"/>
      <c r="IQQ42" s="36"/>
      <c r="IQR42" s="36"/>
      <c r="IQU42" s="36"/>
      <c r="IQV42" s="36"/>
      <c r="IQY42" s="36"/>
      <c r="IQZ42" s="36"/>
      <c r="IRC42" s="36"/>
      <c r="IRD42" s="36"/>
      <c r="IRG42" s="36"/>
      <c r="IRH42" s="36"/>
      <c r="IRK42" s="36"/>
      <c r="IRL42" s="36"/>
      <c r="IRO42" s="36"/>
      <c r="IRP42" s="36"/>
      <c r="IRS42" s="36"/>
      <c r="IRT42" s="36"/>
      <c r="IRW42" s="36"/>
      <c r="IRX42" s="36"/>
      <c r="ISA42" s="36"/>
      <c r="ISB42" s="36"/>
      <c r="ISE42" s="36"/>
      <c r="ISF42" s="36"/>
      <c r="ISI42" s="36"/>
      <c r="ISJ42" s="36"/>
      <c r="ISM42" s="36"/>
      <c r="ISN42" s="36"/>
      <c r="ISQ42" s="36"/>
      <c r="ISR42" s="36"/>
      <c r="ISU42" s="36"/>
      <c r="ISV42" s="36"/>
      <c r="ISY42" s="36"/>
      <c r="ISZ42" s="36"/>
      <c r="ITC42" s="36"/>
      <c r="ITD42" s="36"/>
      <c r="ITG42" s="36"/>
      <c r="ITH42" s="36"/>
      <c r="ITK42" s="36"/>
      <c r="ITL42" s="36"/>
      <c r="ITO42" s="36"/>
      <c r="ITP42" s="36"/>
      <c r="ITS42" s="36"/>
      <c r="ITT42" s="36"/>
      <c r="ITW42" s="36"/>
      <c r="ITX42" s="36"/>
      <c r="IUA42" s="36"/>
      <c r="IUB42" s="36"/>
      <c r="IUE42" s="36"/>
      <c r="IUF42" s="36"/>
      <c r="IUI42" s="36"/>
      <c r="IUJ42" s="36"/>
      <c r="IUM42" s="36"/>
      <c r="IUN42" s="36"/>
      <c r="IUQ42" s="36"/>
      <c r="IUR42" s="36"/>
      <c r="IUU42" s="36"/>
      <c r="IUV42" s="36"/>
      <c r="IUY42" s="36"/>
      <c r="IUZ42" s="36"/>
      <c r="IVC42" s="36"/>
      <c r="IVD42" s="36"/>
      <c r="IVG42" s="36"/>
      <c r="IVH42" s="36"/>
      <c r="IVK42" s="36"/>
      <c r="IVL42" s="36"/>
      <c r="IVO42" s="36"/>
      <c r="IVP42" s="36"/>
      <c r="IVS42" s="36"/>
      <c r="IVT42" s="36"/>
      <c r="IVW42" s="36"/>
      <c r="IVX42" s="36"/>
      <c r="IWA42" s="36"/>
      <c r="IWB42" s="36"/>
      <c r="IWE42" s="36"/>
      <c r="IWF42" s="36"/>
      <c r="IWI42" s="36"/>
      <c r="IWJ42" s="36"/>
      <c r="IWM42" s="36"/>
      <c r="IWN42" s="36"/>
      <c r="IWQ42" s="36"/>
      <c r="IWR42" s="36"/>
      <c r="IWU42" s="36"/>
      <c r="IWV42" s="36"/>
      <c r="IWY42" s="36"/>
      <c r="IWZ42" s="36"/>
      <c r="IXC42" s="36"/>
      <c r="IXD42" s="36"/>
      <c r="IXG42" s="36"/>
      <c r="IXH42" s="36"/>
      <c r="IXK42" s="36"/>
      <c r="IXL42" s="36"/>
      <c r="IXO42" s="36"/>
      <c r="IXP42" s="36"/>
      <c r="IXS42" s="36"/>
      <c r="IXT42" s="36"/>
      <c r="IXW42" s="36"/>
      <c r="IXX42" s="36"/>
      <c r="IYA42" s="36"/>
      <c r="IYB42" s="36"/>
      <c r="IYE42" s="36"/>
      <c r="IYF42" s="36"/>
      <c r="IYI42" s="36"/>
      <c r="IYJ42" s="36"/>
      <c r="IYM42" s="36"/>
      <c r="IYN42" s="36"/>
      <c r="IYQ42" s="36"/>
      <c r="IYR42" s="36"/>
      <c r="IYU42" s="36"/>
      <c r="IYV42" s="36"/>
      <c r="IYY42" s="36"/>
      <c r="IYZ42" s="36"/>
      <c r="IZC42" s="36"/>
      <c r="IZD42" s="36"/>
      <c r="IZG42" s="36"/>
      <c r="IZH42" s="36"/>
      <c r="IZK42" s="36"/>
      <c r="IZL42" s="36"/>
      <c r="IZO42" s="36"/>
      <c r="IZP42" s="36"/>
      <c r="IZS42" s="36"/>
      <c r="IZT42" s="36"/>
      <c r="IZW42" s="36"/>
      <c r="IZX42" s="36"/>
      <c r="JAA42" s="36"/>
      <c r="JAB42" s="36"/>
      <c r="JAE42" s="36"/>
      <c r="JAF42" s="36"/>
      <c r="JAI42" s="36"/>
      <c r="JAJ42" s="36"/>
      <c r="JAM42" s="36"/>
      <c r="JAN42" s="36"/>
      <c r="JAQ42" s="36"/>
      <c r="JAR42" s="36"/>
      <c r="JAU42" s="36"/>
      <c r="JAV42" s="36"/>
      <c r="JAY42" s="36"/>
      <c r="JAZ42" s="36"/>
      <c r="JBC42" s="36"/>
      <c r="JBD42" s="36"/>
      <c r="JBG42" s="36"/>
      <c r="JBH42" s="36"/>
      <c r="JBK42" s="36"/>
      <c r="JBL42" s="36"/>
      <c r="JBO42" s="36"/>
      <c r="JBP42" s="36"/>
      <c r="JBS42" s="36"/>
      <c r="JBT42" s="36"/>
      <c r="JBW42" s="36"/>
      <c r="JBX42" s="36"/>
      <c r="JCA42" s="36"/>
      <c r="JCB42" s="36"/>
      <c r="JCE42" s="36"/>
      <c r="JCF42" s="36"/>
      <c r="JCI42" s="36"/>
      <c r="JCJ42" s="36"/>
      <c r="JCM42" s="36"/>
      <c r="JCN42" s="36"/>
      <c r="JCQ42" s="36"/>
      <c r="JCR42" s="36"/>
      <c r="JCU42" s="36"/>
      <c r="JCV42" s="36"/>
      <c r="JCY42" s="36"/>
      <c r="JCZ42" s="36"/>
      <c r="JDC42" s="36"/>
      <c r="JDD42" s="36"/>
      <c r="JDG42" s="36"/>
      <c r="JDH42" s="36"/>
      <c r="JDK42" s="36"/>
      <c r="JDL42" s="36"/>
      <c r="JDO42" s="36"/>
      <c r="JDP42" s="36"/>
      <c r="JDS42" s="36"/>
      <c r="JDT42" s="36"/>
      <c r="JDW42" s="36"/>
      <c r="JDX42" s="36"/>
      <c r="JEA42" s="36"/>
      <c r="JEB42" s="36"/>
      <c r="JEE42" s="36"/>
      <c r="JEF42" s="36"/>
      <c r="JEI42" s="36"/>
      <c r="JEJ42" s="36"/>
      <c r="JEM42" s="36"/>
      <c r="JEN42" s="36"/>
      <c r="JEQ42" s="36"/>
      <c r="JER42" s="36"/>
      <c r="JEU42" s="36"/>
      <c r="JEV42" s="36"/>
      <c r="JEY42" s="36"/>
      <c r="JEZ42" s="36"/>
      <c r="JFC42" s="36"/>
      <c r="JFD42" s="36"/>
      <c r="JFG42" s="36"/>
      <c r="JFH42" s="36"/>
      <c r="JFK42" s="36"/>
      <c r="JFL42" s="36"/>
      <c r="JFO42" s="36"/>
      <c r="JFP42" s="36"/>
      <c r="JFS42" s="36"/>
      <c r="JFT42" s="36"/>
      <c r="JFW42" s="36"/>
      <c r="JFX42" s="36"/>
      <c r="JGA42" s="36"/>
      <c r="JGB42" s="36"/>
      <c r="JGE42" s="36"/>
      <c r="JGF42" s="36"/>
      <c r="JGI42" s="36"/>
      <c r="JGJ42" s="36"/>
      <c r="JGM42" s="36"/>
      <c r="JGN42" s="36"/>
      <c r="JGQ42" s="36"/>
      <c r="JGR42" s="36"/>
      <c r="JGU42" s="36"/>
      <c r="JGV42" s="36"/>
      <c r="JGY42" s="36"/>
      <c r="JGZ42" s="36"/>
      <c r="JHC42" s="36"/>
      <c r="JHD42" s="36"/>
      <c r="JHG42" s="36"/>
      <c r="JHH42" s="36"/>
      <c r="JHK42" s="36"/>
      <c r="JHL42" s="36"/>
      <c r="JHO42" s="36"/>
      <c r="JHP42" s="36"/>
      <c r="JHS42" s="36"/>
      <c r="JHT42" s="36"/>
      <c r="JHW42" s="36"/>
      <c r="JHX42" s="36"/>
      <c r="JIA42" s="36"/>
      <c r="JIB42" s="36"/>
      <c r="JIE42" s="36"/>
      <c r="JIF42" s="36"/>
      <c r="JII42" s="36"/>
      <c r="JIJ42" s="36"/>
      <c r="JIM42" s="36"/>
      <c r="JIN42" s="36"/>
      <c r="JIQ42" s="36"/>
      <c r="JIR42" s="36"/>
      <c r="JIU42" s="36"/>
      <c r="JIV42" s="36"/>
      <c r="JIY42" s="36"/>
      <c r="JIZ42" s="36"/>
      <c r="JJC42" s="36"/>
      <c r="JJD42" s="36"/>
      <c r="JJG42" s="36"/>
      <c r="JJH42" s="36"/>
      <c r="JJK42" s="36"/>
      <c r="JJL42" s="36"/>
      <c r="JJO42" s="36"/>
      <c r="JJP42" s="36"/>
      <c r="JJS42" s="36"/>
      <c r="JJT42" s="36"/>
      <c r="JJW42" s="36"/>
      <c r="JJX42" s="36"/>
      <c r="JKA42" s="36"/>
      <c r="JKB42" s="36"/>
      <c r="JKE42" s="36"/>
      <c r="JKF42" s="36"/>
      <c r="JKI42" s="36"/>
      <c r="JKJ42" s="36"/>
      <c r="JKM42" s="36"/>
      <c r="JKN42" s="36"/>
      <c r="JKQ42" s="36"/>
      <c r="JKR42" s="36"/>
      <c r="JKU42" s="36"/>
      <c r="JKV42" s="36"/>
      <c r="JKY42" s="36"/>
      <c r="JKZ42" s="36"/>
      <c r="JLC42" s="36"/>
      <c r="JLD42" s="36"/>
      <c r="JLG42" s="36"/>
      <c r="JLH42" s="36"/>
      <c r="JLK42" s="36"/>
      <c r="JLL42" s="36"/>
      <c r="JLO42" s="36"/>
      <c r="JLP42" s="36"/>
      <c r="JLS42" s="36"/>
      <c r="JLT42" s="36"/>
      <c r="JLW42" s="36"/>
      <c r="JLX42" s="36"/>
      <c r="JMA42" s="36"/>
      <c r="JMB42" s="36"/>
      <c r="JME42" s="36"/>
      <c r="JMF42" s="36"/>
      <c r="JMI42" s="36"/>
      <c r="JMJ42" s="36"/>
      <c r="JMM42" s="36"/>
      <c r="JMN42" s="36"/>
      <c r="JMQ42" s="36"/>
      <c r="JMR42" s="36"/>
      <c r="JMU42" s="36"/>
      <c r="JMV42" s="36"/>
      <c r="JMY42" s="36"/>
      <c r="JMZ42" s="36"/>
      <c r="JNC42" s="36"/>
      <c r="JND42" s="36"/>
      <c r="JNG42" s="36"/>
      <c r="JNH42" s="36"/>
      <c r="JNK42" s="36"/>
      <c r="JNL42" s="36"/>
      <c r="JNO42" s="36"/>
      <c r="JNP42" s="36"/>
      <c r="JNS42" s="36"/>
      <c r="JNT42" s="36"/>
      <c r="JNW42" s="36"/>
      <c r="JNX42" s="36"/>
      <c r="JOA42" s="36"/>
      <c r="JOB42" s="36"/>
      <c r="JOE42" s="36"/>
      <c r="JOF42" s="36"/>
      <c r="JOI42" s="36"/>
      <c r="JOJ42" s="36"/>
      <c r="JOM42" s="36"/>
      <c r="JON42" s="36"/>
      <c r="JOQ42" s="36"/>
      <c r="JOR42" s="36"/>
      <c r="JOU42" s="36"/>
      <c r="JOV42" s="36"/>
      <c r="JOY42" s="36"/>
      <c r="JOZ42" s="36"/>
      <c r="JPC42" s="36"/>
      <c r="JPD42" s="36"/>
      <c r="JPG42" s="36"/>
      <c r="JPH42" s="36"/>
      <c r="JPK42" s="36"/>
      <c r="JPL42" s="36"/>
      <c r="JPO42" s="36"/>
      <c r="JPP42" s="36"/>
      <c r="JPS42" s="36"/>
      <c r="JPT42" s="36"/>
      <c r="JPW42" s="36"/>
      <c r="JPX42" s="36"/>
      <c r="JQA42" s="36"/>
      <c r="JQB42" s="36"/>
      <c r="JQE42" s="36"/>
      <c r="JQF42" s="36"/>
      <c r="JQI42" s="36"/>
      <c r="JQJ42" s="36"/>
      <c r="JQM42" s="36"/>
      <c r="JQN42" s="36"/>
      <c r="JQQ42" s="36"/>
      <c r="JQR42" s="36"/>
      <c r="JQU42" s="36"/>
      <c r="JQV42" s="36"/>
      <c r="JQY42" s="36"/>
      <c r="JQZ42" s="36"/>
      <c r="JRC42" s="36"/>
      <c r="JRD42" s="36"/>
      <c r="JRG42" s="36"/>
      <c r="JRH42" s="36"/>
      <c r="JRK42" s="36"/>
      <c r="JRL42" s="36"/>
      <c r="JRO42" s="36"/>
      <c r="JRP42" s="36"/>
      <c r="JRS42" s="36"/>
      <c r="JRT42" s="36"/>
      <c r="JRW42" s="36"/>
      <c r="JRX42" s="36"/>
      <c r="JSA42" s="36"/>
      <c r="JSB42" s="36"/>
      <c r="JSE42" s="36"/>
      <c r="JSF42" s="36"/>
      <c r="JSI42" s="36"/>
      <c r="JSJ42" s="36"/>
      <c r="JSM42" s="36"/>
      <c r="JSN42" s="36"/>
      <c r="JSQ42" s="36"/>
      <c r="JSR42" s="36"/>
      <c r="JSU42" s="36"/>
      <c r="JSV42" s="36"/>
      <c r="JSY42" s="36"/>
      <c r="JSZ42" s="36"/>
      <c r="JTC42" s="36"/>
      <c r="JTD42" s="36"/>
      <c r="JTG42" s="36"/>
      <c r="JTH42" s="36"/>
      <c r="JTK42" s="36"/>
      <c r="JTL42" s="36"/>
      <c r="JTO42" s="36"/>
      <c r="JTP42" s="36"/>
      <c r="JTS42" s="36"/>
      <c r="JTT42" s="36"/>
      <c r="JTW42" s="36"/>
      <c r="JTX42" s="36"/>
      <c r="JUA42" s="36"/>
      <c r="JUB42" s="36"/>
      <c r="JUE42" s="36"/>
      <c r="JUF42" s="36"/>
      <c r="JUI42" s="36"/>
      <c r="JUJ42" s="36"/>
      <c r="JUM42" s="36"/>
      <c r="JUN42" s="36"/>
      <c r="JUQ42" s="36"/>
      <c r="JUR42" s="36"/>
      <c r="JUU42" s="36"/>
      <c r="JUV42" s="36"/>
      <c r="JUY42" s="36"/>
      <c r="JUZ42" s="36"/>
      <c r="JVC42" s="36"/>
      <c r="JVD42" s="36"/>
      <c r="JVG42" s="36"/>
      <c r="JVH42" s="36"/>
      <c r="JVK42" s="36"/>
      <c r="JVL42" s="36"/>
      <c r="JVO42" s="36"/>
      <c r="JVP42" s="36"/>
      <c r="JVS42" s="36"/>
      <c r="JVT42" s="36"/>
      <c r="JVW42" s="36"/>
      <c r="JVX42" s="36"/>
      <c r="JWA42" s="36"/>
      <c r="JWB42" s="36"/>
      <c r="JWE42" s="36"/>
      <c r="JWF42" s="36"/>
      <c r="JWI42" s="36"/>
      <c r="JWJ42" s="36"/>
      <c r="JWM42" s="36"/>
      <c r="JWN42" s="36"/>
      <c r="JWQ42" s="36"/>
      <c r="JWR42" s="36"/>
      <c r="JWU42" s="36"/>
      <c r="JWV42" s="36"/>
      <c r="JWY42" s="36"/>
      <c r="JWZ42" s="36"/>
      <c r="JXC42" s="36"/>
      <c r="JXD42" s="36"/>
      <c r="JXG42" s="36"/>
      <c r="JXH42" s="36"/>
      <c r="JXK42" s="36"/>
      <c r="JXL42" s="36"/>
      <c r="JXO42" s="36"/>
      <c r="JXP42" s="36"/>
      <c r="JXS42" s="36"/>
      <c r="JXT42" s="36"/>
      <c r="JXW42" s="36"/>
      <c r="JXX42" s="36"/>
      <c r="JYA42" s="36"/>
      <c r="JYB42" s="36"/>
      <c r="JYE42" s="36"/>
      <c r="JYF42" s="36"/>
      <c r="JYI42" s="36"/>
      <c r="JYJ42" s="36"/>
      <c r="JYM42" s="36"/>
      <c r="JYN42" s="36"/>
      <c r="JYQ42" s="36"/>
      <c r="JYR42" s="36"/>
      <c r="JYU42" s="36"/>
      <c r="JYV42" s="36"/>
      <c r="JYY42" s="36"/>
      <c r="JYZ42" s="36"/>
      <c r="JZC42" s="36"/>
      <c r="JZD42" s="36"/>
      <c r="JZG42" s="36"/>
      <c r="JZH42" s="36"/>
      <c r="JZK42" s="36"/>
      <c r="JZL42" s="36"/>
      <c r="JZO42" s="36"/>
      <c r="JZP42" s="36"/>
      <c r="JZS42" s="36"/>
      <c r="JZT42" s="36"/>
      <c r="JZW42" s="36"/>
      <c r="JZX42" s="36"/>
      <c r="KAA42" s="36"/>
      <c r="KAB42" s="36"/>
      <c r="KAE42" s="36"/>
      <c r="KAF42" s="36"/>
      <c r="KAI42" s="36"/>
      <c r="KAJ42" s="36"/>
      <c r="KAM42" s="36"/>
      <c r="KAN42" s="36"/>
      <c r="KAQ42" s="36"/>
      <c r="KAR42" s="36"/>
      <c r="KAU42" s="36"/>
      <c r="KAV42" s="36"/>
      <c r="KAY42" s="36"/>
      <c r="KAZ42" s="36"/>
      <c r="KBC42" s="36"/>
      <c r="KBD42" s="36"/>
      <c r="KBG42" s="36"/>
      <c r="KBH42" s="36"/>
      <c r="KBK42" s="36"/>
      <c r="KBL42" s="36"/>
      <c r="KBO42" s="36"/>
      <c r="KBP42" s="36"/>
      <c r="KBS42" s="36"/>
      <c r="KBT42" s="36"/>
      <c r="KBW42" s="36"/>
      <c r="KBX42" s="36"/>
      <c r="KCA42" s="36"/>
      <c r="KCB42" s="36"/>
      <c r="KCE42" s="36"/>
      <c r="KCF42" s="36"/>
      <c r="KCI42" s="36"/>
      <c r="KCJ42" s="36"/>
      <c r="KCM42" s="36"/>
      <c r="KCN42" s="36"/>
      <c r="KCQ42" s="36"/>
      <c r="KCR42" s="36"/>
      <c r="KCU42" s="36"/>
      <c r="KCV42" s="36"/>
      <c r="KCY42" s="36"/>
      <c r="KCZ42" s="36"/>
      <c r="KDC42" s="36"/>
      <c r="KDD42" s="36"/>
      <c r="KDG42" s="36"/>
      <c r="KDH42" s="36"/>
      <c r="KDK42" s="36"/>
      <c r="KDL42" s="36"/>
      <c r="KDO42" s="36"/>
      <c r="KDP42" s="36"/>
      <c r="KDS42" s="36"/>
      <c r="KDT42" s="36"/>
      <c r="KDW42" s="36"/>
      <c r="KDX42" s="36"/>
      <c r="KEA42" s="36"/>
      <c r="KEB42" s="36"/>
      <c r="KEE42" s="36"/>
      <c r="KEF42" s="36"/>
      <c r="KEI42" s="36"/>
      <c r="KEJ42" s="36"/>
      <c r="KEM42" s="36"/>
      <c r="KEN42" s="36"/>
      <c r="KEQ42" s="36"/>
      <c r="KER42" s="36"/>
      <c r="KEU42" s="36"/>
      <c r="KEV42" s="36"/>
      <c r="KEY42" s="36"/>
      <c r="KEZ42" s="36"/>
      <c r="KFC42" s="36"/>
      <c r="KFD42" s="36"/>
      <c r="KFG42" s="36"/>
      <c r="KFH42" s="36"/>
      <c r="KFK42" s="36"/>
      <c r="KFL42" s="36"/>
      <c r="KFO42" s="36"/>
      <c r="KFP42" s="36"/>
      <c r="KFS42" s="36"/>
      <c r="KFT42" s="36"/>
      <c r="KFW42" s="36"/>
      <c r="KFX42" s="36"/>
      <c r="KGA42" s="36"/>
      <c r="KGB42" s="36"/>
      <c r="KGE42" s="36"/>
      <c r="KGF42" s="36"/>
      <c r="KGI42" s="36"/>
      <c r="KGJ42" s="36"/>
      <c r="KGM42" s="36"/>
      <c r="KGN42" s="36"/>
      <c r="KGQ42" s="36"/>
      <c r="KGR42" s="36"/>
      <c r="KGU42" s="36"/>
      <c r="KGV42" s="36"/>
      <c r="KGY42" s="36"/>
      <c r="KGZ42" s="36"/>
      <c r="KHC42" s="36"/>
      <c r="KHD42" s="36"/>
      <c r="KHG42" s="36"/>
      <c r="KHH42" s="36"/>
      <c r="KHK42" s="36"/>
      <c r="KHL42" s="36"/>
      <c r="KHO42" s="36"/>
      <c r="KHP42" s="36"/>
      <c r="KHS42" s="36"/>
      <c r="KHT42" s="36"/>
      <c r="KHW42" s="36"/>
      <c r="KHX42" s="36"/>
      <c r="KIA42" s="36"/>
      <c r="KIB42" s="36"/>
      <c r="KIE42" s="36"/>
      <c r="KIF42" s="36"/>
      <c r="KII42" s="36"/>
      <c r="KIJ42" s="36"/>
      <c r="KIM42" s="36"/>
      <c r="KIN42" s="36"/>
      <c r="KIQ42" s="36"/>
      <c r="KIR42" s="36"/>
      <c r="KIU42" s="36"/>
      <c r="KIV42" s="36"/>
      <c r="KIY42" s="36"/>
      <c r="KIZ42" s="36"/>
      <c r="KJC42" s="36"/>
      <c r="KJD42" s="36"/>
      <c r="KJG42" s="36"/>
      <c r="KJH42" s="36"/>
      <c r="KJK42" s="36"/>
      <c r="KJL42" s="36"/>
      <c r="KJO42" s="36"/>
      <c r="KJP42" s="36"/>
      <c r="KJS42" s="36"/>
      <c r="KJT42" s="36"/>
      <c r="KJW42" s="36"/>
      <c r="KJX42" s="36"/>
      <c r="KKA42" s="36"/>
      <c r="KKB42" s="36"/>
      <c r="KKE42" s="36"/>
      <c r="KKF42" s="36"/>
      <c r="KKI42" s="36"/>
      <c r="KKJ42" s="36"/>
      <c r="KKM42" s="36"/>
      <c r="KKN42" s="36"/>
      <c r="KKQ42" s="36"/>
      <c r="KKR42" s="36"/>
      <c r="KKU42" s="36"/>
      <c r="KKV42" s="36"/>
      <c r="KKY42" s="36"/>
      <c r="KKZ42" s="36"/>
      <c r="KLC42" s="36"/>
      <c r="KLD42" s="36"/>
      <c r="KLG42" s="36"/>
      <c r="KLH42" s="36"/>
      <c r="KLK42" s="36"/>
      <c r="KLL42" s="36"/>
      <c r="KLO42" s="36"/>
      <c r="KLP42" s="36"/>
      <c r="KLS42" s="36"/>
      <c r="KLT42" s="36"/>
      <c r="KLW42" s="36"/>
      <c r="KLX42" s="36"/>
      <c r="KMA42" s="36"/>
      <c r="KMB42" s="36"/>
      <c r="KME42" s="36"/>
      <c r="KMF42" s="36"/>
      <c r="KMI42" s="36"/>
      <c r="KMJ42" s="36"/>
      <c r="KMM42" s="36"/>
      <c r="KMN42" s="36"/>
      <c r="KMQ42" s="36"/>
      <c r="KMR42" s="36"/>
      <c r="KMU42" s="36"/>
      <c r="KMV42" s="36"/>
      <c r="KMY42" s="36"/>
      <c r="KMZ42" s="36"/>
      <c r="KNC42" s="36"/>
      <c r="KND42" s="36"/>
      <c r="KNG42" s="36"/>
      <c r="KNH42" s="36"/>
      <c r="KNK42" s="36"/>
      <c r="KNL42" s="36"/>
      <c r="KNO42" s="36"/>
      <c r="KNP42" s="36"/>
      <c r="KNS42" s="36"/>
      <c r="KNT42" s="36"/>
      <c r="KNW42" s="36"/>
      <c r="KNX42" s="36"/>
      <c r="KOA42" s="36"/>
      <c r="KOB42" s="36"/>
      <c r="KOE42" s="36"/>
      <c r="KOF42" s="36"/>
      <c r="KOI42" s="36"/>
      <c r="KOJ42" s="36"/>
      <c r="KOM42" s="36"/>
      <c r="KON42" s="36"/>
      <c r="KOQ42" s="36"/>
      <c r="KOR42" s="36"/>
      <c r="KOU42" s="36"/>
      <c r="KOV42" s="36"/>
      <c r="KOY42" s="36"/>
      <c r="KOZ42" s="36"/>
      <c r="KPC42" s="36"/>
      <c r="KPD42" s="36"/>
      <c r="KPG42" s="36"/>
      <c r="KPH42" s="36"/>
      <c r="KPK42" s="36"/>
      <c r="KPL42" s="36"/>
      <c r="KPO42" s="36"/>
      <c r="KPP42" s="36"/>
      <c r="KPS42" s="36"/>
      <c r="KPT42" s="36"/>
      <c r="KPW42" s="36"/>
      <c r="KPX42" s="36"/>
      <c r="KQA42" s="36"/>
      <c r="KQB42" s="36"/>
      <c r="KQE42" s="36"/>
      <c r="KQF42" s="36"/>
      <c r="KQI42" s="36"/>
      <c r="KQJ42" s="36"/>
      <c r="KQM42" s="36"/>
      <c r="KQN42" s="36"/>
      <c r="KQQ42" s="36"/>
      <c r="KQR42" s="36"/>
      <c r="KQU42" s="36"/>
      <c r="KQV42" s="36"/>
      <c r="KQY42" s="36"/>
      <c r="KQZ42" s="36"/>
      <c r="KRC42" s="36"/>
      <c r="KRD42" s="36"/>
      <c r="KRG42" s="36"/>
      <c r="KRH42" s="36"/>
      <c r="KRK42" s="36"/>
      <c r="KRL42" s="36"/>
      <c r="KRO42" s="36"/>
      <c r="KRP42" s="36"/>
      <c r="KRS42" s="36"/>
      <c r="KRT42" s="36"/>
      <c r="KRW42" s="36"/>
      <c r="KRX42" s="36"/>
      <c r="KSA42" s="36"/>
      <c r="KSB42" s="36"/>
      <c r="KSE42" s="36"/>
      <c r="KSF42" s="36"/>
      <c r="KSI42" s="36"/>
      <c r="KSJ42" s="36"/>
      <c r="KSM42" s="36"/>
      <c r="KSN42" s="36"/>
      <c r="KSQ42" s="36"/>
      <c r="KSR42" s="36"/>
      <c r="KSU42" s="36"/>
      <c r="KSV42" s="36"/>
      <c r="KSY42" s="36"/>
      <c r="KSZ42" s="36"/>
      <c r="KTC42" s="36"/>
      <c r="KTD42" s="36"/>
      <c r="KTG42" s="36"/>
      <c r="KTH42" s="36"/>
      <c r="KTK42" s="36"/>
      <c r="KTL42" s="36"/>
      <c r="KTO42" s="36"/>
      <c r="KTP42" s="36"/>
      <c r="KTS42" s="36"/>
      <c r="KTT42" s="36"/>
      <c r="KTW42" s="36"/>
      <c r="KTX42" s="36"/>
      <c r="KUA42" s="36"/>
      <c r="KUB42" s="36"/>
      <c r="KUE42" s="36"/>
      <c r="KUF42" s="36"/>
      <c r="KUI42" s="36"/>
      <c r="KUJ42" s="36"/>
      <c r="KUM42" s="36"/>
      <c r="KUN42" s="36"/>
      <c r="KUQ42" s="36"/>
      <c r="KUR42" s="36"/>
      <c r="KUU42" s="36"/>
      <c r="KUV42" s="36"/>
      <c r="KUY42" s="36"/>
      <c r="KUZ42" s="36"/>
      <c r="KVC42" s="36"/>
      <c r="KVD42" s="36"/>
      <c r="KVG42" s="36"/>
      <c r="KVH42" s="36"/>
      <c r="KVK42" s="36"/>
      <c r="KVL42" s="36"/>
      <c r="KVO42" s="36"/>
      <c r="KVP42" s="36"/>
      <c r="KVS42" s="36"/>
      <c r="KVT42" s="36"/>
      <c r="KVW42" s="36"/>
      <c r="KVX42" s="36"/>
      <c r="KWA42" s="36"/>
      <c r="KWB42" s="36"/>
      <c r="KWE42" s="36"/>
      <c r="KWF42" s="36"/>
      <c r="KWI42" s="36"/>
      <c r="KWJ42" s="36"/>
      <c r="KWM42" s="36"/>
      <c r="KWN42" s="36"/>
      <c r="KWQ42" s="36"/>
      <c r="KWR42" s="36"/>
      <c r="KWU42" s="36"/>
      <c r="KWV42" s="36"/>
      <c r="KWY42" s="36"/>
      <c r="KWZ42" s="36"/>
      <c r="KXC42" s="36"/>
      <c r="KXD42" s="36"/>
      <c r="KXG42" s="36"/>
      <c r="KXH42" s="36"/>
      <c r="KXK42" s="36"/>
      <c r="KXL42" s="36"/>
      <c r="KXO42" s="36"/>
      <c r="KXP42" s="36"/>
      <c r="KXS42" s="36"/>
      <c r="KXT42" s="36"/>
      <c r="KXW42" s="36"/>
      <c r="KXX42" s="36"/>
      <c r="KYA42" s="36"/>
      <c r="KYB42" s="36"/>
      <c r="KYE42" s="36"/>
      <c r="KYF42" s="36"/>
      <c r="KYI42" s="36"/>
      <c r="KYJ42" s="36"/>
      <c r="KYM42" s="36"/>
      <c r="KYN42" s="36"/>
      <c r="KYQ42" s="36"/>
      <c r="KYR42" s="36"/>
      <c r="KYU42" s="36"/>
      <c r="KYV42" s="36"/>
      <c r="KYY42" s="36"/>
      <c r="KYZ42" s="36"/>
      <c r="KZC42" s="36"/>
      <c r="KZD42" s="36"/>
      <c r="KZG42" s="36"/>
      <c r="KZH42" s="36"/>
      <c r="KZK42" s="36"/>
      <c r="KZL42" s="36"/>
      <c r="KZO42" s="36"/>
      <c r="KZP42" s="36"/>
      <c r="KZS42" s="36"/>
      <c r="KZT42" s="36"/>
      <c r="KZW42" s="36"/>
      <c r="KZX42" s="36"/>
      <c r="LAA42" s="36"/>
      <c r="LAB42" s="36"/>
      <c r="LAE42" s="36"/>
      <c r="LAF42" s="36"/>
      <c r="LAI42" s="36"/>
      <c r="LAJ42" s="36"/>
      <c r="LAM42" s="36"/>
      <c r="LAN42" s="36"/>
      <c r="LAQ42" s="36"/>
      <c r="LAR42" s="36"/>
      <c r="LAU42" s="36"/>
      <c r="LAV42" s="36"/>
      <c r="LAY42" s="36"/>
      <c r="LAZ42" s="36"/>
      <c r="LBC42" s="36"/>
      <c r="LBD42" s="36"/>
      <c r="LBG42" s="36"/>
      <c r="LBH42" s="36"/>
      <c r="LBK42" s="36"/>
      <c r="LBL42" s="36"/>
      <c r="LBO42" s="36"/>
      <c r="LBP42" s="36"/>
      <c r="LBS42" s="36"/>
      <c r="LBT42" s="36"/>
      <c r="LBW42" s="36"/>
      <c r="LBX42" s="36"/>
      <c r="LCA42" s="36"/>
      <c r="LCB42" s="36"/>
      <c r="LCE42" s="36"/>
      <c r="LCF42" s="36"/>
      <c r="LCI42" s="36"/>
      <c r="LCJ42" s="36"/>
      <c r="LCM42" s="36"/>
      <c r="LCN42" s="36"/>
      <c r="LCQ42" s="36"/>
      <c r="LCR42" s="36"/>
      <c r="LCU42" s="36"/>
      <c r="LCV42" s="36"/>
      <c r="LCY42" s="36"/>
      <c r="LCZ42" s="36"/>
      <c r="LDC42" s="36"/>
      <c r="LDD42" s="36"/>
      <c r="LDG42" s="36"/>
      <c r="LDH42" s="36"/>
      <c r="LDK42" s="36"/>
      <c r="LDL42" s="36"/>
      <c r="LDO42" s="36"/>
      <c r="LDP42" s="36"/>
      <c r="LDS42" s="36"/>
      <c r="LDT42" s="36"/>
      <c r="LDW42" s="36"/>
      <c r="LDX42" s="36"/>
      <c r="LEA42" s="36"/>
      <c r="LEB42" s="36"/>
      <c r="LEE42" s="36"/>
      <c r="LEF42" s="36"/>
      <c r="LEI42" s="36"/>
      <c r="LEJ42" s="36"/>
      <c r="LEM42" s="36"/>
      <c r="LEN42" s="36"/>
      <c r="LEQ42" s="36"/>
      <c r="LER42" s="36"/>
      <c r="LEU42" s="36"/>
      <c r="LEV42" s="36"/>
      <c r="LEY42" s="36"/>
      <c r="LEZ42" s="36"/>
      <c r="LFC42" s="36"/>
      <c r="LFD42" s="36"/>
      <c r="LFG42" s="36"/>
      <c r="LFH42" s="36"/>
      <c r="LFK42" s="36"/>
      <c r="LFL42" s="36"/>
      <c r="LFO42" s="36"/>
      <c r="LFP42" s="36"/>
      <c r="LFS42" s="36"/>
      <c r="LFT42" s="36"/>
      <c r="LFW42" s="36"/>
      <c r="LFX42" s="36"/>
      <c r="LGA42" s="36"/>
      <c r="LGB42" s="36"/>
      <c r="LGE42" s="36"/>
      <c r="LGF42" s="36"/>
      <c r="LGI42" s="36"/>
      <c r="LGJ42" s="36"/>
      <c r="LGM42" s="36"/>
      <c r="LGN42" s="36"/>
      <c r="LGQ42" s="36"/>
      <c r="LGR42" s="36"/>
      <c r="LGU42" s="36"/>
      <c r="LGV42" s="36"/>
      <c r="LGY42" s="36"/>
      <c r="LGZ42" s="36"/>
      <c r="LHC42" s="36"/>
      <c r="LHD42" s="36"/>
      <c r="LHG42" s="36"/>
      <c r="LHH42" s="36"/>
      <c r="LHK42" s="36"/>
      <c r="LHL42" s="36"/>
      <c r="LHO42" s="36"/>
      <c r="LHP42" s="36"/>
      <c r="LHS42" s="36"/>
      <c r="LHT42" s="36"/>
      <c r="LHW42" s="36"/>
      <c r="LHX42" s="36"/>
      <c r="LIA42" s="36"/>
      <c r="LIB42" s="36"/>
      <c r="LIE42" s="36"/>
      <c r="LIF42" s="36"/>
      <c r="LII42" s="36"/>
      <c r="LIJ42" s="36"/>
      <c r="LIM42" s="36"/>
      <c r="LIN42" s="36"/>
      <c r="LIQ42" s="36"/>
      <c r="LIR42" s="36"/>
      <c r="LIU42" s="36"/>
      <c r="LIV42" s="36"/>
      <c r="LIY42" s="36"/>
      <c r="LIZ42" s="36"/>
      <c r="LJC42" s="36"/>
      <c r="LJD42" s="36"/>
      <c r="LJG42" s="36"/>
      <c r="LJH42" s="36"/>
      <c r="LJK42" s="36"/>
      <c r="LJL42" s="36"/>
      <c r="LJO42" s="36"/>
      <c r="LJP42" s="36"/>
      <c r="LJS42" s="36"/>
      <c r="LJT42" s="36"/>
      <c r="LJW42" s="36"/>
      <c r="LJX42" s="36"/>
      <c r="LKA42" s="36"/>
      <c r="LKB42" s="36"/>
      <c r="LKE42" s="36"/>
      <c r="LKF42" s="36"/>
      <c r="LKI42" s="36"/>
      <c r="LKJ42" s="36"/>
      <c r="LKM42" s="36"/>
      <c r="LKN42" s="36"/>
      <c r="LKQ42" s="36"/>
      <c r="LKR42" s="36"/>
      <c r="LKU42" s="36"/>
      <c r="LKV42" s="36"/>
      <c r="LKY42" s="36"/>
      <c r="LKZ42" s="36"/>
      <c r="LLC42" s="36"/>
      <c r="LLD42" s="36"/>
      <c r="LLG42" s="36"/>
      <c r="LLH42" s="36"/>
      <c r="LLK42" s="36"/>
      <c r="LLL42" s="36"/>
      <c r="LLO42" s="36"/>
      <c r="LLP42" s="36"/>
      <c r="LLS42" s="36"/>
      <c r="LLT42" s="36"/>
      <c r="LLW42" s="36"/>
      <c r="LLX42" s="36"/>
      <c r="LMA42" s="36"/>
      <c r="LMB42" s="36"/>
      <c r="LME42" s="36"/>
      <c r="LMF42" s="36"/>
      <c r="LMI42" s="36"/>
      <c r="LMJ42" s="36"/>
      <c r="LMM42" s="36"/>
      <c r="LMN42" s="36"/>
      <c r="LMQ42" s="36"/>
      <c r="LMR42" s="36"/>
      <c r="LMU42" s="36"/>
      <c r="LMV42" s="36"/>
      <c r="LMY42" s="36"/>
      <c r="LMZ42" s="36"/>
      <c r="LNC42" s="36"/>
      <c r="LND42" s="36"/>
      <c r="LNG42" s="36"/>
      <c r="LNH42" s="36"/>
      <c r="LNK42" s="36"/>
      <c r="LNL42" s="36"/>
      <c r="LNO42" s="36"/>
      <c r="LNP42" s="36"/>
      <c r="LNS42" s="36"/>
      <c r="LNT42" s="36"/>
      <c r="LNW42" s="36"/>
      <c r="LNX42" s="36"/>
      <c r="LOA42" s="36"/>
      <c r="LOB42" s="36"/>
      <c r="LOE42" s="36"/>
      <c r="LOF42" s="36"/>
      <c r="LOI42" s="36"/>
      <c r="LOJ42" s="36"/>
      <c r="LOM42" s="36"/>
      <c r="LON42" s="36"/>
      <c r="LOQ42" s="36"/>
      <c r="LOR42" s="36"/>
      <c r="LOU42" s="36"/>
      <c r="LOV42" s="36"/>
      <c r="LOY42" s="36"/>
      <c r="LOZ42" s="36"/>
      <c r="LPC42" s="36"/>
      <c r="LPD42" s="36"/>
      <c r="LPG42" s="36"/>
      <c r="LPH42" s="36"/>
      <c r="LPK42" s="36"/>
      <c r="LPL42" s="36"/>
      <c r="LPO42" s="36"/>
      <c r="LPP42" s="36"/>
      <c r="LPS42" s="36"/>
      <c r="LPT42" s="36"/>
      <c r="LPW42" s="36"/>
      <c r="LPX42" s="36"/>
      <c r="LQA42" s="36"/>
      <c r="LQB42" s="36"/>
      <c r="LQE42" s="36"/>
      <c r="LQF42" s="36"/>
      <c r="LQI42" s="36"/>
      <c r="LQJ42" s="36"/>
      <c r="LQM42" s="36"/>
      <c r="LQN42" s="36"/>
      <c r="LQQ42" s="36"/>
      <c r="LQR42" s="36"/>
      <c r="LQU42" s="36"/>
      <c r="LQV42" s="36"/>
      <c r="LQY42" s="36"/>
      <c r="LQZ42" s="36"/>
      <c r="LRC42" s="36"/>
      <c r="LRD42" s="36"/>
      <c r="LRG42" s="36"/>
      <c r="LRH42" s="36"/>
      <c r="LRK42" s="36"/>
      <c r="LRL42" s="36"/>
      <c r="LRO42" s="36"/>
      <c r="LRP42" s="36"/>
      <c r="LRS42" s="36"/>
      <c r="LRT42" s="36"/>
      <c r="LRW42" s="36"/>
      <c r="LRX42" s="36"/>
      <c r="LSA42" s="36"/>
      <c r="LSB42" s="36"/>
      <c r="LSE42" s="36"/>
      <c r="LSF42" s="36"/>
      <c r="LSI42" s="36"/>
      <c r="LSJ42" s="36"/>
      <c r="LSM42" s="36"/>
      <c r="LSN42" s="36"/>
      <c r="LSQ42" s="36"/>
      <c r="LSR42" s="36"/>
      <c r="LSU42" s="36"/>
      <c r="LSV42" s="36"/>
      <c r="LSY42" s="36"/>
      <c r="LSZ42" s="36"/>
      <c r="LTC42" s="36"/>
      <c r="LTD42" s="36"/>
      <c r="LTG42" s="36"/>
      <c r="LTH42" s="36"/>
      <c r="LTK42" s="36"/>
      <c r="LTL42" s="36"/>
      <c r="LTO42" s="36"/>
      <c r="LTP42" s="36"/>
      <c r="LTS42" s="36"/>
      <c r="LTT42" s="36"/>
      <c r="LTW42" s="36"/>
      <c r="LTX42" s="36"/>
      <c r="LUA42" s="36"/>
      <c r="LUB42" s="36"/>
      <c r="LUE42" s="36"/>
      <c r="LUF42" s="36"/>
      <c r="LUI42" s="36"/>
      <c r="LUJ42" s="36"/>
      <c r="LUM42" s="36"/>
      <c r="LUN42" s="36"/>
      <c r="LUQ42" s="36"/>
      <c r="LUR42" s="36"/>
      <c r="LUU42" s="36"/>
      <c r="LUV42" s="36"/>
      <c r="LUY42" s="36"/>
      <c r="LUZ42" s="36"/>
      <c r="LVC42" s="36"/>
      <c r="LVD42" s="36"/>
      <c r="LVG42" s="36"/>
      <c r="LVH42" s="36"/>
      <c r="LVK42" s="36"/>
      <c r="LVL42" s="36"/>
      <c r="LVO42" s="36"/>
      <c r="LVP42" s="36"/>
      <c r="LVS42" s="36"/>
      <c r="LVT42" s="36"/>
      <c r="LVW42" s="36"/>
      <c r="LVX42" s="36"/>
      <c r="LWA42" s="36"/>
      <c r="LWB42" s="36"/>
      <c r="LWE42" s="36"/>
      <c r="LWF42" s="36"/>
      <c r="LWI42" s="36"/>
      <c r="LWJ42" s="36"/>
      <c r="LWM42" s="36"/>
      <c r="LWN42" s="36"/>
      <c r="LWQ42" s="36"/>
      <c r="LWR42" s="36"/>
      <c r="LWU42" s="36"/>
      <c r="LWV42" s="36"/>
      <c r="LWY42" s="36"/>
      <c r="LWZ42" s="36"/>
      <c r="LXC42" s="36"/>
      <c r="LXD42" s="36"/>
      <c r="LXG42" s="36"/>
      <c r="LXH42" s="36"/>
      <c r="LXK42" s="36"/>
      <c r="LXL42" s="36"/>
      <c r="LXO42" s="36"/>
      <c r="LXP42" s="36"/>
      <c r="LXS42" s="36"/>
      <c r="LXT42" s="36"/>
      <c r="LXW42" s="36"/>
      <c r="LXX42" s="36"/>
      <c r="LYA42" s="36"/>
      <c r="LYB42" s="36"/>
      <c r="LYE42" s="36"/>
      <c r="LYF42" s="36"/>
      <c r="LYI42" s="36"/>
      <c r="LYJ42" s="36"/>
      <c r="LYM42" s="36"/>
      <c r="LYN42" s="36"/>
      <c r="LYQ42" s="36"/>
      <c r="LYR42" s="36"/>
      <c r="LYU42" s="36"/>
      <c r="LYV42" s="36"/>
      <c r="LYY42" s="36"/>
      <c r="LYZ42" s="36"/>
      <c r="LZC42" s="36"/>
      <c r="LZD42" s="36"/>
      <c r="LZG42" s="36"/>
      <c r="LZH42" s="36"/>
      <c r="LZK42" s="36"/>
      <c r="LZL42" s="36"/>
      <c r="LZO42" s="36"/>
      <c r="LZP42" s="36"/>
      <c r="LZS42" s="36"/>
      <c r="LZT42" s="36"/>
      <c r="LZW42" s="36"/>
      <c r="LZX42" s="36"/>
      <c r="MAA42" s="36"/>
      <c r="MAB42" s="36"/>
      <c r="MAE42" s="36"/>
      <c r="MAF42" s="36"/>
      <c r="MAI42" s="36"/>
      <c r="MAJ42" s="36"/>
      <c r="MAM42" s="36"/>
      <c r="MAN42" s="36"/>
      <c r="MAQ42" s="36"/>
      <c r="MAR42" s="36"/>
      <c r="MAU42" s="36"/>
      <c r="MAV42" s="36"/>
      <c r="MAY42" s="36"/>
      <c r="MAZ42" s="36"/>
      <c r="MBC42" s="36"/>
      <c r="MBD42" s="36"/>
      <c r="MBG42" s="36"/>
      <c r="MBH42" s="36"/>
      <c r="MBK42" s="36"/>
      <c r="MBL42" s="36"/>
      <c r="MBO42" s="36"/>
      <c r="MBP42" s="36"/>
      <c r="MBS42" s="36"/>
      <c r="MBT42" s="36"/>
      <c r="MBW42" s="36"/>
      <c r="MBX42" s="36"/>
      <c r="MCA42" s="36"/>
      <c r="MCB42" s="36"/>
      <c r="MCE42" s="36"/>
      <c r="MCF42" s="36"/>
      <c r="MCI42" s="36"/>
      <c r="MCJ42" s="36"/>
      <c r="MCM42" s="36"/>
      <c r="MCN42" s="36"/>
      <c r="MCQ42" s="36"/>
      <c r="MCR42" s="36"/>
      <c r="MCU42" s="36"/>
      <c r="MCV42" s="36"/>
      <c r="MCY42" s="36"/>
      <c r="MCZ42" s="36"/>
      <c r="MDC42" s="36"/>
      <c r="MDD42" s="36"/>
      <c r="MDG42" s="36"/>
      <c r="MDH42" s="36"/>
      <c r="MDK42" s="36"/>
      <c r="MDL42" s="36"/>
      <c r="MDO42" s="36"/>
      <c r="MDP42" s="36"/>
      <c r="MDS42" s="36"/>
      <c r="MDT42" s="36"/>
      <c r="MDW42" s="36"/>
      <c r="MDX42" s="36"/>
      <c r="MEA42" s="36"/>
      <c r="MEB42" s="36"/>
      <c r="MEE42" s="36"/>
      <c r="MEF42" s="36"/>
      <c r="MEI42" s="36"/>
      <c r="MEJ42" s="36"/>
      <c r="MEM42" s="36"/>
      <c r="MEN42" s="36"/>
      <c r="MEQ42" s="36"/>
      <c r="MER42" s="36"/>
      <c r="MEU42" s="36"/>
      <c r="MEV42" s="36"/>
      <c r="MEY42" s="36"/>
      <c r="MEZ42" s="36"/>
      <c r="MFC42" s="36"/>
      <c r="MFD42" s="36"/>
      <c r="MFG42" s="36"/>
      <c r="MFH42" s="36"/>
      <c r="MFK42" s="36"/>
      <c r="MFL42" s="36"/>
      <c r="MFO42" s="36"/>
      <c r="MFP42" s="36"/>
      <c r="MFS42" s="36"/>
      <c r="MFT42" s="36"/>
      <c r="MFW42" s="36"/>
      <c r="MFX42" s="36"/>
      <c r="MGA42" s="36"/>
      <c r="MGB42" s="36"/>
      <c r="MGE42" s="36"/>
      <c r="MGF42" s="36"/>
      <c r="MGI42" s="36"/>
      <c r="MGJ42" s="36"/>
      <c r="MGM42" s="36"/>
      <c r="MGN42" s="36"/>
      <c r="MGQ42" s="36"/>
      <c r="MGR42" s="36"/>
      <c r="MGU42" s="36"/>
      <c r="MGV42" s="36"/>
      <c r="MGY42" s="36"/>
      <c r="MGZ42" s="36"/>
      <c r="MHC42" s="36"/>
      <c r="MHD42" s="36"/>
      <c r="MHG42" s="36"/>
      <c r="MHH42" s="36"/>
      <c r="MHK42" s="36"/>
      <c r="MHL42" s="36"/>
      <c r="MHO42" s="36"/>
      <c r="MHP42" s="36"/>
      <c r="MHS42" s="36"/>
      <c r="MHT42" s="36"/>
      <c r="MHW42" s="36"/>
      <c r="MHX42" s="36"/>
      <c r="MIA42" s="36"/>
      <c r="MIB42" s="36"/>
      <c r="MIE42" s="36"/>
      <c r="MIF42" s="36"/>
      <c r="MII42" s="36"/>
      <c r="MIJ42" s="36"/>
      <c r="MIM42" s="36"/>
      <c r="MIN42" s="36"/>
      <c r="MIQ42" s="36"/>
      <c r="MIR42" s="36"/>
      <c r="MIU42" s="36"/>
      <c r="MIV42" s="36"/>
      <c r="MIY42" s="36"/>
      <c r="MIZ42" s="36"/>
      <c r="MJC42" s="36"/>
      <c r="MJD42" s="36"/>
      <c r="MJG42" s="36"/>
      <c r="MJH42" s="36"/>
      <c r="MJK42" s="36"/>
      <c r="MJL42" s="36"/>
      <c r="MJO42" s="36"/>
      <c r="MJP42" s="36"/>
      <c r="MJS42" s="36"/>
      <c r="MJT42" s="36"/>
      <c r="MJW42" s="36"/>
      <c r="MJX42" s="36"/>
      <c r="MKA42" s="36"/>
      <c r="MKB42" s="36"/>
      <c r="MKE42" s="36"/>
      <c r="MKF42" s="36"/>
      <c r="MKI42" s="36"/>
      <c r="MKJ42" s="36"/>
      <c r="MKM42" s="36"/>
      <c r="MKN42" s="36"/>
      <c r="MKQ42" s="36"/>
      <c r="MKR42" s="36"/>
      <c r="MKU42" s="36"/>
      <c r="MKV42" s="36"/>
      <c r="MKY42" s="36"/>
      <c r="MKZ42" s="36"/>
      <c r="MLC42" s="36"/>
      <c r="MLD42" s="36"/>
      <c r="MLG42" s="36"/>
      <c r="MLH42" s="36"/>
      <c r="MLK42" s="36"/>
      <c r="MLL42" s="36"/>
      <c r="MLO42" s="36"/>
      <c r="MLP42" s="36"/>
      <c r="MLS42" s="36"/>
      <c r="MLT42" s="36"/>
      <c r="MLW42" s="36"/>
      <c r="MLX42" s="36"/>
      <c r="MMA42" s="36"/>
      <c r="MMB42" s="36"/>
      <c r="MME42" s="36"/>
      <c r="MMF42" s="36"/>
      <c r="MMI42" s="36"/>
      <c r="MMJ42" s="36"/>
      <c r="MMM42" s="36"/>
      <c r="MMN42" s="36"/>
      <c r="MMQ42" s="36"/>
      <c r="MMR42" s="36"/>
      <c r="MMU42" s="36"/>
      <c r="MMV42" s="36"/>
      <c r="MMY42" s="36"/>
      <c r="MMZ42" s="36"/>
      <c r="MNC42" s="36"/>
      <c r="MND42" s="36"/>
      <c r="MNG42" s="36"/>
      <c r="MNH42" s="36"/>
      <c r="MNK42" s="36"/>
      <c r="MNL42" s="36"/>
      <c r="MNO42" s="36"/>
      <c r="MNP42" s="36"/>
      <c r="MNS42" s="36"/>
      <c r="MNT42" s="36"/>
      <c r="MNW42" s="36"/>
      <c r="MNX42" s="36"/>
      <c r="MOA42" s="36"/>
      <c r="MOB42" s="36"/>
      <c r="MOE42" s="36"/>
      <c r="MOF42" s="36"/>
      <c r="MOI42" s="36"/>
      <c r="MOJ42" s="36"/>
      <c r="MOM42" s="36"/>
      <c r="MON42" s="36"/>
      <c r="MOQ42" s="36"/>
      <c r="MOR42" s="36"/>
      <c r="MOU42" s="36"/>
      <c r="MOV42" s="36"/>
      <c r="MOY42" s="36"/>
      <c r="MOZ42" s="36"/>
      <c r="MPC42" s="36"/>
      <c r="MPD42" s="36"/>
      <c r="MPG42" s="36"/>
      <c r="MPH42" s="36"/>
      <c r="MPK42" s="36"/>
      <c r="MPL42" s="36"/>
      <c r="MPO42" s="36"/>
      <c r="MPP42" s="36"/>
      <c r="MPS42" s="36"/>
      <c r="MPT42" s="36"/>
      <c r="MPW42" s="36"/>
      <c r="MPX42" s="36"/>
      <c r="MQA42" s="36"/>
      <c r="MQB42" s="36"/>
      <c r="MQE42" s="36"/>
      <c r="MQF42" s="36"/>
      <c r="MQI42" s="36"/>
      <c r="MQJ42" s="36"/>
      <c r="MQM42" s="36"/>
      <c r="MQN42" s="36"/>
      <c r="MQQ42" s="36"/>
      <c r="MQR42" s="36"/>
      <c r="MQU42" s="36"/>
      <c r="MQV42" s="36"/>
      <c r="MQY42" s="36"/>
      <c r="MQZ42" s="36"/>
      <c r="MRC42" s="36"/>
      <c r="MRD42" s="36"/>
      <c r="MRG42" s="36"/>
      <c r="MRH42" s="36"/>
      <c r="MRK42" s="36"/>
      <c r="MRL42" s="36"/>
      <c r="MRO42" s="36"/>
      <c r="MRP42" s="36"/>
      <c r="MRS42" s="36"/>
      <c r="MRT42" s="36"/>
      <c r="MRW42" s="36"/>
      <c r="MRX42" s="36"/>
      <c r="MSA42" s="36"/>
      <c r="MSB42" s="36"/>
      <c r="MSE42" s="36"/>
      <c r="MSF42" s="36"/>
      <c r="MSI42" s="36"/>
      <c r="MSJ42" s="36"/>
      <c r="MSM42" s="36"/>
      <c r="MSN42" s="36"/>
      <c r="MSQ42" s="36"/>
      <c r="MSR42" s="36"/>
      <c r="MSU42" s="36"/>
      <c r="MSV42" s="36"/>
      <c r="MSY42" s="36"/>
      <c r="MSZ42" s="36"/>
      <c r="MTC42" s="36"/>
      <c r="MTD42" s="36"/>
      <c r="MTG42" s="36"/>
      <c r="MTH42" s="36"/>
      <c r="MTK42" s="36"/>
      <c r="MTL42" s="36"/>
      <c r="MTO42" s="36"/>
      <c r="MTP42" s="36"/>
      <c r="MTS42" s="36"/>
      <c r="MTT42" s="36"/>
      <c r="MTW42" s="36"/>
      <c r="MTX42" s="36"/>
      <c r="MUA42" s="36"/>
      <c r="MUB42" s="36"/>
      <c r="MUE42" s="36"/>
      <c r="MUF42" s="36"/>
      <c r="MUI42" s="36"/>
      <c r="MUJ42" s="36"/>
      <c r="MUM42" s="36"/>
      <c r="MUN42" s="36"/>
      <c r="MUQ42" s="36"/>
      <c r="MUR42" s="36"/>
      <c r="MUU42" s="36"/>
      <c r="MUV42" s="36"/>
      <c r="MUY42" s="36"/>
      <c r="MUZ42" s="36"/>
      <c r="MVC42" s="36"/>
      <c r="MVD42" s="36"/>
      <c r="MVG42" s="36"/>
      <c r="MVH42" s="36"/>
      <c r="MVK42" s="36"/>
      <c r="MVL42" s="36"/>
      <c r="MVO42" s="36"/>
      <c r="MVP42" s="36"/>
      <c r="MVS42" s="36"/>
      <c r="MVT42" s="36"/>
      <c r="MVW42" s="36"/>
      <c r="MVX42" s="36"/>
      <c r="MWA42" s="36"/>
      <c r="MWB42" s="36"/>
      <c r="MWE42" s="36"/>
      <c r="MWF42" s="36"/>
      <c r="MWI42" s="36"/>
      <c r="MWJ42" s="36"/>
      <c r="MWM42" s="36"/>
      <c r="MWN42" s="36"/>
      <c r="MWQ42" s="36"/>
      <c r="MWR42" s="36"/>
      <c r="MWU42" s="36"/>
      <c r="MWV42" s="36"/>
      <c r="MWY42" s="36"/>
      <c r="MWZ42" s="36"/>
      <c r="MXC42" s="36"/>
      <c r="MXD42" s="36"/>
      <c r="MXG42" s="36"/>
      <c r="MXH42" s="36"/>
      <c r="MXK42" s="36"/>
      <c r="MXL42" s="36"/>
      <c r="MXO42" s="36"/>
      <c r="MXP42" s="36"/>
      <c r="MXS42" s="36"/>
      <c r="MXT42" s="36"/>
      <c r="MXW42" s="36"/>
      <c r="MXX42" s="36"/>
      <c r="MYA42" s="36"/>
      <c r="MYB42" s="36"/>
      <c r="MYE42" s="36"/>
      <c r="MYF42" s="36"/>
      <c r="MYI42" s="36"/>
      <c r="MYJ42" s="36"/>
      <c r="MYM42" s="36"/>
      <c r="MYN42" s="36"/>
      <c r="MYQ42" s="36"/>
      <c r="MYR42" s="36"/>
      <c r="MYU42" s="36"/>
      <c r="MYV42" s="36"/>
      <c r="MYY42" s="36"/>
      <c r="MYZ42" s="36"/>
      <c r="MZC42" s="36"/>
      <c r="MZD42" s="36"/>
      <c r="MZG42" s="36"/>
      <c r="MZH42" s="36"/>
      <c r="MZK42" s="36"/>
      <c r="MZL42" s="36"/>
      <c r="MZO42" s="36"/>
      <c r="MZP42" s="36"/>
      <c r="MZS42" s="36"/>
      <c r="MZT42" s="36"/>
      <c r="MZW42" s="36"/>
      <c r="MZX42" s="36"/>
      <c r="NAA42" s="36"/>
      <c r="NAB42" s="36"/>
      <c r="NAE42" s="36"/>
      <c r="NAF42" s="36"/>
      <c r="NAI42" s="36"/>
      <c r="NAJ42" s="36"/>
      <c r="NAM42" s="36"/>
      <c r="NAN42" s="36"/>
      <c r="NAQ42" s="36"/>
      <c r="NAR42" s="36"/>
      <c r="NAU42" s="36"/>
      <c r="NAV42" s="36"/>
      <c r="NAY42" s="36"/>
      <c r="NAZ42" s="36"/>
      <c r="NBC42" s="36"/>
      <c r="NBD42" s="36"/>
      <c r="NBG42" s="36"/>
      <c r="NBH42" s="36"/>
      <c r="NBK42" s="36"/>
      <c r="NBL42" s="36"/>
      <c r="NBO42" s="36"/>
      <c r="NBP42" s="36"/>
      <c r="NBS42" s="36"/>
      <c r="NBT42" s="36"/>
      <c r="NBW42" s="36"/>
      <c r="NBX42" s="36"/>
      <c r="NCA42" s="36"/>
      <c r="NCB42" s="36"/>
      <c r="NCE42" s="36"/>
      <c r="NCF42" s="36"/>
      <c r="NCI42" s="36"/>
      <c r="NCJ42" s="36"/>
      <c r="NCM42" s="36"/>
      <c r="NCN42" s="36"/>
      <c r="NCQ42" s="36"/>
      <c r="NCR42" s="36"/>
      <c r="NCU42" s="36"/>
      <c r="NCV42" s="36"/>
      <c r="NCY42" s="36"/>
      <c r="NCZ42" s="36"/>
      <c r="NDC42" s="36"/>
      <c r="NDD42" s="36"/>
      <c r="NDG42" s="36"/>
      <c r="NDH42" s="36"/>
      <c r="NDK42" s="36"/>
      <c r="NDL42" s="36"/>
      <c r="NDO42" s="36"/>
      <c r="NDP42" s="36"/>
      <c r="NDS42" s="36"/>
      <c r="NDT42" s="36"/>
      <c r="NDW42" s="36"/>
      <c r="NDX42" s="36"/>
      <c r="NEA42" s="36"/>
      <c r="NEB42" s="36"/>
      <c r="NEE42" s="36"/>
      <c r="NEF42" s="36"/>
      <c r="NEI42" s="36"/>
      <c r="NEJ42" s="36"/>
      <c r="NEM42" s="36"/>
      <c r="NEN42" s="36"/>
      <c r="NEQ42" s="36"/>
      <c r="NER42" s="36"/>
      <c r="NEU42" s="36"/>
      <c r="NEV42" s="36"/>
      <c r="NEY42" s="36"/>
      <c r="NEZ42" s="36"/>
      <c r="NFC42" s="36"/>
      <c r="NFD42" s="36"/>
      <c r="NFG42" s="36"/>
      <c r="NFH42" s="36"/>
      <c r="NFK42" s="36"/>
      <c r="NFL42" s="36"/>
      <c r="NFO42" s="36"/>
      <c r="NFP42" s="36"/>
      <c r="NFS42" s="36"/>
      <c r="NFT42" s="36"/>
      <c r="NFW42" s="36"/>
      <c r="NFX42" s="36"/>
      <c r="NGA42" s="36"/>
      <c r="NGB42" s="36"/>
      <c r="NGE42" s="36"/>
      <c r="NGF42" s="36"/>
      <c r="NGI42" s="36"/>
      <c r="NGJ42" s="36"/>
      <c r="NGM42" s="36"/>
      <c r="NGN42" s="36"/>
      <c r="NGQ42" s="36"/>
      <c r="NGR42" s="36"/>
      <c r="NGU42" s="36"/>
      <c r="NGV42" s="36"/>
      <c r="NGY42" s="36"/>
      <c r="NGZ42" s="36"/>
      <c r="NHC42" s="36"/>
      <c r="NHD42" s="36"/>
      <c r="NHG42" s="36"/>
      <c r="NHH42" s="36"/>
      <c r="NHK42" s="36"/>
      <c r="NHL42" s="36"/>
      <c r="NHO42" s="36"/>
      <c r="NHP42" s="36"/>
      <c r="NHS42" s="36"/>
      <c r="NHT42" s="36"/>
      <c r="NHW42" s="36"/>
      <c r="NHX42" s="36"/>
      <c r="NIA42" s="36"/>
      <c r="NIB42" s="36"/>
      <c r="NIE42" s="36"/>
      <c r="NIF42" s="36"/>
      <c r="NII42" s="36"/>
      <c r="NIJ42" s="36"/>
      <c r="NIM42" s="36"/>
      <c r="NIN42" s="36"/>
      <c r="NIQ42" s="36"/>
      <c r="NIR42" s="36"/>
      <c r="NIU42" s="36"/>
      <c r="NIV42" s="36"/>
      <c r="NIY42" s="36"/>
      <c r="NIZ42" s="36"/>
      <c r="NJC42" s="36"/>
      <c r="NJD42" s="36"/>
      <c r="NJG42" s="36"/>
      <c r="NJH42" s="36"/>
      <c r="NJK42" s="36"/>
      <c r="NJL42" s="36"/>
      <c r="NJO42" s="36"/>
      <c r="NJP42" s="36"/>
      <c r="NJS42" s="36"/>
      <c r="NJT42" s="36"/>
      <c r="NJW42" s="36"/>
      <c r="NJX42" s="36"/>
      <c r="NKA42" s="36"/>
      <c r="NKB42" s="36"/>
      <c r="NKE42" s="36"/>
      <c r="NKF42" s="36"/>
      <c r="NKI42" s="36"/>
      <c r="NKJ42" s="36"/>
      <c r="NKM42" s="36"/>
      <c r="NKN42" s="36"/>
      <c r="NKQ42" s="36"/>
      <c r="NKR42" s="36"/>
      <c r="NKU42" s="36"/>
      <c r="NKV42" s="36"/>
      <c r="NKY42" s="36"/>
      <c r="NKZ42" s="36"/>
      <c r="NLC42" s="36"/>
      <c r="NLD42" s="36"/>
      <c r="NLG42" s="36"/>
      <c r="NLH42" s="36"/>
      <c r="NLK42" s="36"/>
      <c r="NLL42" s="36"/>
      <c r="NLO42" s="36"/>
      <c r="NLP42" s="36"/>
      <c r="NLS42" s="36"/>
      <c r="NLT42" s="36"/>
      <c r="NLW42" s="36"/>
      <c r="NLX42" s="36"/>
      <c r="NMA42" s="36"/>
      <c r="NMB42" s="36"/>
      <c r="NME42" s="36"/>
      <c r="NMF42" s="36"/>
      <c r="NMI42" s="36"/>
      <c r="NMJ42" s="36"/>
      <c r="NMM42" s="36"/>
      <c r="NMN42" s="36"/>
      <c r="NMQ42" s="36"/>
      <c r="NMR42" s="36"/>
      <c r="NMU42" s="36"/>
      <c r="NMV42" s="36"/>
      <c r="NMY42" s="36"/>
      <c r="NMZ42" s="36"/>
      <c r="NNC42" s="36"/>
      <c r="NND42" s="36"/>
      <c r="NNG42" s="36"/>
      <c r="NNH42" s="36"/>
      <c r="NNK42" s="36"/>
      <c r="NNL42" s="36"/>
      <c r="NNO42" s="36"/>
      <c r="NNP42" s="36"/>
      <c r="NNS42" s="36"/>
      <c r="NNT42" s="36"/>
      <c r="NNW42" s="36"/>
      <c r="NNX42" s="36"/>
      <c r="NOA42" s="36"/>
      <c r="NOB42" s="36"/>
      <c r="NOE42" s="36"/>
      <c r="NOF42" s="36"/>
      <c r="NOI42" s="36"/>
      <c r="NOJ42" s="36"/>
      <c r="NOM42" s="36"/>
      <c r="NON42" s="36"/>
      <c r="NOQ42" s="36"/>
      <c r="NOR42" s="36"/>
      <c r="NOU42" s="36"/>
      <c r="NOV42" s="36"/>
      <c r="NOY42" s="36"/>
      <c r="NOZ42" s="36"/>
      <c r="NPC42" s="36"/>
      <c r="NPD42" s="36"/>
      <c r="NPG42" s="36"/>
      <c r="NPH42" s="36"/>
      <c r="NPK42" s="36"/>
      <c r="NPL42" s="36"/>
      <c r="NPO42" s="36"/>
      <c r="NPP42" s="36"/>
      <c r="NPS42" s="36"/>
      <c r="NPT42" s="36"/>
      <c r="NPW42" s="36"/>
      <c r="NPX42" s="36"/>
      <c r="NQA42" s="36"/>
      <c r="NQB42" s="36"/>
      <c r="NQE42" s="36"/>
      <c r="NQF42" s="36"/>
      <c r="NQI42" s="36"/>
      <c r="NQJ42" s="36"/>
      <c r="NQM42" s="36"/>
      <c r="NQN42" s="36"/>
      <c r="NQQ42" s="36"/>
      <c r="NQR42" s="36"/>
      <c r="NQU42" s="36"/>
      <c r="NQV42" s="36"/>
      <c r="NQY42" s="36"/>
      <c r="NQZ42" s="36"/>
      <c r="NRC42" s="36"/>
      <c r="NRD42" s="36"/>
      <c r="NRG42" s="36"/>
      <c r="NRH42" s="36"/>
      <c r="NRK42" s="36"/>
      <c r="NRL42" s="36"/>
      <c r="NRO42" s="36"/>
      <c r="NRP42" s="36"/>
      <c r="NRS42" s="36"/>
      <c r="NRT42" s="36"/>
      <c r="NRW42" s="36"/>
      <c r="NRX42" s="36"/>
      <c r="NSA42" s="36"/>
      <c r="NSB42" s="36"/>
      <c r="NSE42" s="36"/>
      <c r="NSF42" s="36"/>
      <c r="NSI42" s="36"/>
      <c r="NSJ42" s="36"/>
      <c r="NSM42" s="36"/>
      <c r="NSN42" s="36"/>
      <c r="NSQ42" s="36"/>
      <c r="NSR42" s="36"/>
      <c r="NSU42" s="36"/>
      <c r="NSV42" s="36"/>
      <c r="NSY42" s="36"/>
      <c r="NSZ42" s="36"/>
      <c r="NTC42" s="36"/>
      <c r="NTD42" s="36"/>
      <c r="NTG42" s="36"/>
      <c r="NTH42" s="36"/>
      <c r="NTK42" s="36"/>
      <c r="NTL42" s="36"/>
      <c r="NTO42" s="36"/>
      <c r="NTP42" s="36"/>
      <c r="NTS42" s="36"/>
      <c r="NTT42" s="36"/>
      <c r="NTW42" s="36"/>
      <c r="NTX42" s="36"/>
      <c r="NUA42" s="36"/>
      <c r="NUB42" s="36"/>
      <c r="NUE42" s="36"/>
      <c r="NUF42" s="36"/>
      <c r="NUI42" s="36"/>
      <c r="NUJ42" s="36"/>
      <c r="NUM42" s="36"/>
      <c r="NUN42" s="36"/>
      <c r="NUQ42" s="36"/>
      <c r="NUR42" s="36"/>
      <c r="NUU42" s="36"/>
      <c r="NUV42" s="36"/>
      <c r="NUY42" s="36"/>
      <c r="NUZ42" s="36"/>
      <c r="NVC42" s="36"/>
      <c r="NVD42" s="36"/>
      <c r="NVG42" s="36"/>
      <c r="NVH42" s="36"/>
      <c r="NVK42" s="36"/>
      <c r="NVL42" s="36"/>
      <c r="NVO42" s="36"/>
      <c r="NVP42" s="36"/>
      <c r="NVS42" s="36"/>
      <c r="NVT42" s="36"/>
      <c r="NVW42" s="36"/>
      <c r="NVX42" s="36"/>
      <c r="NWA42" s="36"/>
      <c r="NWB42" s="36"/>
      <c r="NWE42" s="36"/>
      <c r="NWF42" s="36"/>
      <c r="NWI42" s="36"/>
      <c r="NWJ42" s="36"/>
      <c r="NWM42" s="36"/>
      <c r="NWN42" s="36"/>
      <c r="NWQ42" s="36"/>
      <c r="NWR42" s="36"/>
      <c r="NWU42" s="36"/>
      <c r="NWV42" s="36"/>
      <c r="NWY42" s="36"/>
      <c r="NWZ42" s="36"/>
      <c r="NXC42" s="36"/>
      <c r="NXD42" s="36"/>
      <c r="NXG42" s="36"/>
      <c r="NXH42" s="36"/>
      <c r="NXK42" s="36"/>
      <c r="NXL42" s="36"/>
      <c r="NXO42" s="36"/>
      <c r="NXP42" s="36"/>
      <c r="NXS42" s="36"/>
      <c r="NXT42" s="36"/>
      <c r="NXW42" s="36"/>
      <c r="NXX42" s="36"/>
      <c r="NYA42" s="36"/>
      <c r="NYB42" s="36"/>
      <c r="NYE42" s="36"/>
      <c r="NYF42" s="36"/>
      <c r="NYI42" s="36"/>
      <c r="NYJ42" s="36"/>
      <c r="NYM42" s="36"/>
      <c r="NYN42" s="36"/>
      <c r="NYQ42" s="36"/>
      <c r="NYR42" s="36"/>
      <c r="NYU42" s="36"/>
      <c r="NYV42" s="36"/>
      <c r="NYY42" s="36"/>
      <c r="NYZ42" s="36"/>
      <c r="NZC42" s="36"/>
      <c r="NZD42" s="36"/>
      <c r="NZG42" s="36"/>
      <c r="NZH42" s="36"/>
      <c r="NZK42" s="36"/>
      <c r="NZL42" s="36"/>
      <c r="NZO42" s="36"/>
      <c r="NZP42" s="36"/>
      <c r="NZS42" s="36"/>
      <c r="NZT42" s="36"/>
      <c r="NZW42" s="36"/>
      <c r="NZX42" s="36"/>
      <c r="OAA42" s="36"/>
      <c r="OAB42" s="36"/>
      <c r="OAE42" s="36"/>
      <c r="OAF42" s="36"/>
      <c r="OAI42" s="36"/>
      <c r="OAJ42" s="36"/>
      <c r="OAM42" s="36"/>
      <c r="OAN42" s="36"/>
      <c r="OAQ42" s="36"/>
      <c r="OAR42" s="36"/>
      <c r="OAU42" s="36"/>
      <c r="OAV42" s="36"/>
      <c r="OAY42" s="36"/>
      <c r="OAZ42" s="36"/>
      <c r="OBC42" s="36"/>
      <c r="OBD42" s="36"/>
      <c r="OBG42" s="36"/>
      <c r="OBH42" s="36"/>
      <c r="OBK42" s="36"/>
      <c r="OBL42" s="36"/>
      <c r="OBO42" s="36"/>
      <c r="OBP42" s="36"/>
      <c r="OBS42" s="36"/>
      <c r="OBT42" s="36"/>
      <c r="OBW42" s="36"/>
      <c r="OBX42" s="36"/>
      <c r="OCA42" s="36"/>
      <c r="OCB42" s="36"/>
      <c r="OCE42" s="36"/>
      <c r="OCF42" s="36"/>
      <c r="OCI42" s="36"/>
      <c r="OCJ42" s="36"/>
      <c r="OCM42" s="36"/>
      <c r="OCN42" s="36"/>
      <c r="OCQ42" s="36"/>
      <c r="OCR42" s="36"/>
      <c r="OCU42" s="36"/>
      <c r="OCV42" s="36"/>
      <c r="OCY42" s="36"/>
      <c r="OCZ42" s="36"/>
      <c r="ODC42" s="36"/>
      <c r="ODD42" s="36"/>
      <c r="ODG42" s="36"/>
      <c r="ODH42" s="36"/>
      <c r="ODK42" s="36"/>
      <c r="ODL42" s="36"/>
      <c r="ODO42" s="36"/>
      <c r="ODP42" s="36"/>
      <c r="ODS42" s="36"/>
      <c r="ODT42" s="36"/>
      <c r="ODW42" s="36"/>
      <c r="ODX42" s="36"/>
      <c r="OEA42" s="36"/>
      <c r="OEB42" s="36"/>
      <c r="OEE42" s="36"/>
      <c r="OEF42" s="36"/>
      <c r="OEI42" s="36"/>
      <c r="OEJ42" s="36"/>
      <c r="OEM42" s="36"/>
      <c r="OEN42" s="36"/>
      <c r="OEQ42" s="36"/>
      <c r="OER42" s="36"/>
      <c r="OEU42" s="36"/>
      <c r="OEV42" s="36"/>
      <c r="OEY42" s="36"/>
      <c r="OEZ42" s="36"/>
      <c r="OFC42" s="36"/>
      <c r="OFD42" s="36"/>
      <c r="OFG42" s="36"/>
      <c r="OFH42" s="36"/>
      <c r="OFK42" s="36"/>
      <c r="OFL42" s="36"/>
      <c r="OFO42" s="36"/>
      <c r="OFP42" s="36"/>
      <c r="OFS42" s="36"/>
      <c r="OFT42" s="36"/>
      <c r="OFW42" s="36"/>
      <c r="OFX42" s="36"/>
      <c r="OGA42" s="36"/>
      <c r="OGB42" s="36"/>
      <c r="OGE42" s="36"/>
      <c r="OGF42" s="36"/>
      <c r="OGI42" s="36"/>
      <c r="OGJ42" s="36"/>
      <c r="OGM42" s="36"/>
      <c r="OGN42" s="36"/>
      <c r="OGQ42" s="36"/>
      <c r="OGR42" s="36"/>
      <c r="OGU42" s="36"/>
      <c r="OGV42" s="36"/>
      <c r="OGY42" s="36"/>
      <c r="OGZ42" s="36"/>
      <c r="OHC42" s="36"/>
      <c r="OHD42" s="36"/>
      <c r="OHG42" s="36"/>
      <c r="OHH42" s="36"/>
      <c r="OHK42" s="36"/>
      <c r="OHL42" s="36"/>
      <c r="OHO42" s="36"/>
      <c r="OHP42" s="36"/>
      <c r="OHS42" s="36"/>
      <c r="OHT42" s="36"/>
      <c r="OHW42" s="36"/>
      <c r="OHX42" s="36"/>
      <c r="OIA42" s="36"/>
      <c r="OIB42" s="36"/>
      <c r="OIE42" s="36"/>
      <c r="OIF42" s="36"/>
      <c r="OII42" s="36"/>
      <c r="OIJ42" s="36"/>
      <c r="OIM42" s="36"/>
      <c r="OIN42" s="36"/>
      <c r="OIQ42" s="36"/>
      <c r="OIR42" s="36"/>
      <c r="OIU42" s="36"/>
      <c r="OIV42" s="36"/>
      <c r="OIY42" s="36"/>
      <c r="OIZ42" s="36"/>
      <c r="OJC42" s="36"/>
      <c r="OJD42" s="36"/>
      <c r="OJG42" s="36"/>
      <c r="OJH42" s="36"/>
      <c r="OJK42" s="36"/>
      <c r="OJL42" s="36"/>
      <c r="OJO42" s="36"/>
      <c r="OJP42" s="36"/>
      <c r="OJS42" s="36"/>
      <c r="OJT42" s="36"/>
      <c r="OJW42" s="36"/>
      <c r="OJX42" s="36"/>
      <c r="OKA42" s="36"/>
      <c r="OKB42" s="36"/>
      <c r="OKE42" s="36"/>
      <c r="OKF42" s="36"/>
      <c r="OKI42" s="36"/>
      <c r="OKJ42" s="36"/>
      <c r="OKM42" s="36"/>
      <c r="OKN42" s="36"/>
      <c r="OKQ42" s="36"/>
      <c r="OKR42" s="36"/>
      <c r="OKU42" s="36"/>
      <c r="OKV42" s="36"/>
      <c r="OKY42" s="36"/>
      <c r="OKZ42" s="36"/>
      <c r="OLC42" s="36"/>
      <c r="OLD42" s="36"/>
      <c r="OLG42" s="36"/>
      <c r="OLH42" s="36"/>
      <c r="OLK42" s="36"/>
      <c r="OLL42" s="36"/>
      <c r="OLO42" s="36"/>
      <c r="OLP42" s="36"/>
      <c r="OLS42" s="36"/>
      <c r="OLT42" s="36"/>
      <c r="OLW42" s="36"/>
      <c r="OLX42" s="36"/>
      <c r="OMA42" s="36"/>
      <c r="OMB42" s="36"/>
      <c r="OME42" s="36"/>
      <c r="OMF42" s="36"/>
      <c r="OMI42" s="36"/>
      <c r="OMJ42" s="36"/>
      <c r="OMM42" s="36"/>
      <c r="OMN42" s="36"/>
      <c r="OMQ42" s="36"/>
      <c r="OMR42" s="36"/>
      <c r="OMU42" s="36"/>
      <c r="OMV42" s="36"/>
      <c r="OMY42" s="36"/>
      <c r="OMZ42" s="36"/>
      <c r="ONC42" s="36"/>
      <c r="OND42" s="36"/>
      <c r="ONG42" s="36"/>
      <c r="ONH42" s="36"/>
      <c r="ONK42" s="36"/>
      <c r="ONL42" s="36"/>
      <c r="ONO42" s="36"/>
      <c r="ONP42" s="36"/>
      <c r="ONS42" s="36"/>
      <c r="ONT42" s="36"/>
      <c r="ONW42" s="36"/>
      <c r="ONX42" s="36"/>
      <c r="OOA42" s="36"/>
      <c r="OOB42" s="36"/>
      <c r="OOE42" s="36"/>
      <c r="OOF42" s="36"/>
      <c r="OOI42" s="36"/>
      <c r="OOJ42" s="36"/>
      <c r="OOM42" s="36"/>
      <c r="OON42" s="36"/>
      <c r="OOQ42" s="36"/>
      <c r="OOR42" s="36"/>
      <c r="OOU42" s="36"/>
      <c r="OOV42" s="36"/>
      <c r="OOY42" s="36"/>
      <c r="OOZ42" s="36"/>
      <c r="OPC42" s="36"/>
      <c r="OPD42" s="36"/>
      <c r="OPG42" s="36"/>
      <c r="OPH42" s="36"/>
      <c r="OPK42" s="36"/>
      <c r="OPL42" s="36"/>
      <c r="OPO42" s="36"/>
      <c r="OPP42" s="36"/>
      <c r="OPS42" s="36"/>
      <c r="OPT42" s="36"/>
      <c r="OPW42" s="36"/>
      <c r="OPX42" s="36"/>
      <c r="OQA42" s="36"/>
      <c r="OQB42" s="36"/>
      <c r="OQE42" s="36"/>
      <c r="OQF42" s="36"/>
      <c r="OQI42" s="36"/>
      <c r="OQJ42" s="36"/>
      <c r="OQM42" s="36"/>
      <c r="OQN42" s="36"/>
      <c r="OQQ42" s="36"/>
      <c r="OQR42" s="36"/>
      <c r="OQU42" s="36"/>
      <c r="OQV42" s="36"/>
      <c r="OQY42" s="36"/>
      <c r="OQZ42" s="36"/>
      <c r="ORC42" s="36"/>
      <c r="ORD42" s="36"/>
      <c r="ORG42" s="36"/>
      <c r="ORH42" s="36"/>
      <c r="ORK42" s="36"/>
      <c r="ORL42" s="36"/>
      <c r="ORO42" s="36"/>
      <c r="ORP42" s="36"/>
      <c r="ORS42" s="36"/>
      <c r="ORT42" s="36"/>
      <c r="ORW42" s="36"/>
      <c r="ORX42" s="36"/>
      <c r="OSA42" s="36"/>
      <c r="OSB42" s="36"/>
      <c r="OSE42" s="36"/>
      <c r="OSF42" s="36"/>
      <c r="OSI42" s="36"/>
      <c r="OSJ42" s="36"/>
      <c r="OSM42" s="36"/>
      <c r="OSN42" s="36"/>
      <c r="OSQ42" s="36"/>
      <c r="OSR42" s="36"/>
      <c r="OSU42" s="36"/>
      <c r="OSV42" s="36"/>
      <c r="OSY42" s="36"/>
      <c r="OSZ42" s="36"/>
      <c r="OTC42" s="36"/>
      <c r="OTD42" s="36"/>
      <c r="OTG42" s="36"/>
      <c r="OTH42" s="36"/>
      <c r="OTK42" s="36"/>
      <c r="OTL42" s="36"/>
      <c r="OTO42" s="36"/>
      <c r="OTP42" s="36"/>
      <c r="OTS42" s="36"/>
      <c r="OTT42" s="36"/>
      <c r="OTW42" s="36"/>
      <c r="OTX42" s="36"/>
      <c r="OUA42" s="36"/>
      <c r="OUB42" s="36"/>
      <c r="OUE42" s="36"/>
      <c r="OUF42" s="36"/>
      <c r="OUI42" s="36"/>
      <c r="OUJ42" s="36"/>
      <c r="OUM42" s="36"/>
      <c r="OUN42" s="36"/>
      <c r="OUQ42" s="36"/>
      <c r="OUR42" s="36"/>
      <c r="OUU42" s="36"/>
      <c r="OUV42" s="36"/>
      <c r="OUY42" s="36"/>
      <c r="OUZ42" s="36"/>
      <c r="OVC42" s="36"/>
      <c r="OVD42" s="36"/>
      <c r="OVG42" s="36"/>
      <c r="OVH42" s="36"/>
      <c r="OVK42" s="36"/>
      <c r="OVL42" s="36"/>
      <c r="OVO42" s="36"/>
      <c r="OVP42" s="36"/>
      <c r="OVS42" s="36"/>
      <c r="OVT42" s="36"/>
      <c r="OVW42" s="36"/>
      <c r="OVX42" s="36"/>
      <c r="OWA42" s="36"/>
      <c r="OWB42" s="36"/>
      <c r="OWE42" s="36"/>
      <c r="OWF42" s="36"/>
      <c r="OWI42" s="36"/>
      <c r="OWJ42" s="36"/>
      <c r="OWM42" s="36"/>
      <c r="OWN42" s="36"/>
      <c r="OWQ42" s="36"/>
      <c r="OWR42" s="36"/>
      <c r="OWU42" s="36"/>
      <c r="OWV42" s="36"/>
      <c r="OWY42" s="36"/>
      <c r="OWZ42" s="36"/>
      <c r="OXC42" s="36"/>
      <c r="OXD42" s="36"/>
      <c r="OXG42" s="36"/>
      <c r="OXH42" s="36"/>
      <c r="OXK42" s="36"/>
      <c r="OXL42" s="36"/>
      <c r="OXO42" s="36"/>
      <c r="OXP42" s="36"/>
      <c r="OXS42" s="36"/>
      <c r="OXT42" s="36"/>
      <c r="OXW42" s="36"/>
      <c r="OXX42" s="36"/>
      <c r="OYA42" s="36"/>
      <c r="OYB42" s="36"/>
      <c r="OYE42" s="36"/>
      <c r="OYF42" s="36"/>
      <c r="OYI42" s="36"/>
      <c r="OYJ42" s="36"/>
      <c r="OYM42" s="36"/>
      <c r="OYN42" s="36"/>
      <c r="OYQ42" s="36"/>
      <c r="OYR42" s="36"/>
      <c r="OYU42" s="36"/>
      <c r="OYV42" s="36"/>
      <c r="OYY42" s="36"/>
      <c r="OYZ42" s="36"/>
      <c r="OZC42" s="36"/>
      <c r="OZD42" s="36"/>
      <c r="OZG42" s="36"/>
      <c r="OZH42" s="36"/>
      <c r="OZK42" s="36"/>
      <c r="OZL42" s="36"/>
      <c r="OZO42" s="36"/>
      <c r="OZP42" s="36"/>
      <c r="OZS42" s="36"/>
      <c r="OZT42" s="36"/>
      <c r="OZW42" s="36"/>
      <c r="OZX42" s="36"/>
      <c r="PAA42" s="36"/>
      <c r="PAB42" s="36"/>
      <c r="PAE42" s="36"/>
      <c r="PAF42" s="36"/>
      <c r="PAI42" s="36"/>
      <c r="PAJ42" s="36"/>
      <c r="PAM42" s="36"/>
      <c r="PAN42" s="36"/>
      <c r="PAQ42" s="36"/>
      <c r="PAR42" s="36"/>
      <c r="PAU42" s="36"/>
      <c r="PAV42" s="36"/>
      <c r="PAY42" s="36"/>
      <c r="PAZ42" s="36"/>
      <c r="PBC42" s="36"/>
      <c r="PBD42" s="36"/>
      <c r="PBG42" s="36"/>
      <c r="PBH42" s="36"/>
      <c r="PBK42" s="36"/>
      <c r="PBL42" s="36"/>
      <c r="PBO42" s="36"/>
      <c r="PBP42" s="36"/>
      <c r="PBS42" s="36"/>
      <c r="PBT42" s="36"/>
      <c r="PBW42" s="36"/>
      <c r="PBX42" s="36"/>
      <c r="PCA42" s="36"/>
      <c r="PCB42" s="36"/>
      <c r="PCE42" s="36"/>
      <c r="PCF42" s="36"/>
      <c r="PCI42" s="36"/>
      <c r="PCJ42" s="36"/>
      <c r="PCM42" s="36"/>
      <c r="PCN42" s="36"/>
      <c r="PCQ42" s="36"/>
      <c r="PCR42" s="36"/>
      <c r="PCU42" s="36"/>
      <c r="PCV42" s="36"/>
      <c r="PCY42" s="36"/>
      <c r="PCZ42" s="36"/>
      <c r="PDC42" s="36"/>
      <c r="PDD42" s="36"/>
      <c r="PDG42" s="36"/>
      <c r="PDH42" s="36"/>
      <c r="PDK42" s="36"/>
      <c r="PDL42" s="36"/>
      <c r="PDO42" s="36"/>
      <c r="PDP42" s="36"/>
      <c r="PDS42" s="36"/>
      <c r="PDT42" s="36"/>
      <c r="PDW42" s="36"/>
      <c r="PDX42" s="36"/>
      <c r="PEA42" s="36"/>
      <c r="PEB42" s="36"/>
      <c r="PEE42" s="36"/>
      <c r="PEF42" s="36"/>
      <c r="PEI42" s="36"/>
      <c r="PEJ42" s="36"/>
      <c r="PEM42" s="36"/>
      <c r="PEN42" s="36"/>
      <c r="PEQ42" s="36"/>
      <c r="PER42" s="36"/>
      <c r="PEU42" s="36"/>
      <c r="PEV42" s="36"/>
      <c r="PEY42" s="36"/>
      <c r="PEZ42" s="36"/>
      <c r="PFC42" s="36"/>
      <c r="PFD42" s="36"/>
      <c r="PFG42" s="36"/>
      <c r="PFH42" s="36"/>
      <c r="PFK42" s="36"/>
      <c r="PFL42" s="36"/>
      <c r="PFO42" s="36"/>
      <c r="PFP42" s="36"/>
      <c r="PFS42" s="36"/>
      <c r="PFT42" s="36"/>
      <c r="PFW42" s="36"/>
      <c r="PFX42" s="36"/>
      <c r="PGA42" s="36"/>
      <c r="PGB42" s="36"/>
      <c r="PGE42" s="36"/>
      <c r="PGF42" s="36"/>
      <c r="PGI42" s="36"/>
      <c r="PGJ42" s="36"/>
      <c r="PGM42" s="36"/>
      <c r="PGN42" s="36"/>
      <c r="PGQ42" s="36"/>
      <c r="PGR42" s="36"/>
      <c r="PGU42" s="36"/>
      <c r="PGV42" s="36"/>
      <c r="PGY42" s="36"/>
      <c r="PGZ42" s="36"/>
      <c r="PHC42" s="36"/>
      <c r="PHD42" s="36"/>
      <c r="PHG42" s="36"/>
      <c r="PHH42" s="36"/>
      <c r="PHK42" s="36"/>
      <c r="PHL42" s="36"/>
      <c r="PHO42" s="36"/>
      <c r="PHP42" s="36"/>
      <c r="PHS42" s="36"/>
      <c r="PHT42" s="36"/>
      <c r="PHW42" s="36"/>
      <c r="PHX42" s="36"/>
      <c r="PIA42" s="36"/>
      <c r="PIB42" s="36"/>
      <c r="PIE42" s="36"/>
      <c r="PIF42" s="36"/>
      <c r="PII42" s="36"/>
      <c r="PIJ42" s="36"/>
      <c r="PIM42" s="36"/>
      <c r="PIN42" s="36"/>
      <c r="PIQ42" s="36"/>
      <c r="PIR42" s="36"/>
      <c r="PIU42" s="36"/>
      <c r="PIV42" s="36"/>
      <c r="PIY42" s="36"/>
      <c r="PIZ42" s="36"/>
      <c r="PJC42" s="36"/>
      <c r="PJD42" s="36"/>
      <c r="PJG42" s="36"/>
      <c r="PJH42" s="36"/>
      <c r="PJK42" s="36"/>
      <c r="PJL42" s="36"/>
      <c r="PJO42" s="36"/>
      <c r="PJP42" s="36"/>
      <c r="PJS42" s="36"/>
      <c r="PJT42" s="36"/>
      <c r="PJW42" s="36"/>
      <c r="PJX42" s="36"/>
      <c r="PKA42" s="36"/>
      <c r="PKB42" s="36"/>
      <c r="PKE42" s="36"/>
      <c r="PKF42" s="36"/>
      <c r="PKI42" s="36"/>
      <c r="PKJ42" s="36"/>
      <c r="PKM42" s="36"/>
      <c r="PKN42" s="36"/>
      <c r="PKQ42" s="36"/>
      <c r="PKR42" s="36"/>
      <c r="PKU42" s="36"/>
      <c r="PKV42" s="36"/>
      <c r="PKY42" s="36"/>
      <c r="PKZ42" s="36"/>
      <c r="PLC42" s="36"/>
      <c r="PLD42" s="36"/>
      <c r="PLG42" s="36"/>
      <c r="PLH42" s="36"/>
      <c r="PLK42" s="36"/>
      <c r="PLL42" s="36"/>
      <c r="PLO42" s="36"/>
      <c r="PLP42" s="36"/>
      <c r="PLS42" s="36"/>
      <c r="PLT42" s="36"/>
      <c r="PLW42" s="36"/>
      <c r="PLX42" s="36"/>
      <c r="PMA42" s="36"/>
      <c r="PMB42" s="36"/>
      <c r="PME42" s="36"/>
      <c r="PMF42" s="36"/>
      <c r="PMI42" s="36"/>
      <c r="PMJ42" s="36"/>
      <c r="PMM42" s="36"/>
      <c r="PMN42" s="36"/>
      <c r="PMQ42" s="36"/>
      <c r="PMR42" s="36"/>
      <c r="PMU42" s="36"/>
      <c r="PMV42" s="36"/>
      <c r="PMY42" s="36"/>
      <c r="PMZ42" s="36"/>
      <c r="PNC42" s="36"/>
      <c r="PND42" s="36"/>
      <c r="PNG42" s="36"/>
      <c r="PNH42" s="36"/>
      <c r="PNK42" s="36"/>
      <c r="PNL42" s="36"/>
      <c r="PNO42" s="36"/>
      <c r="PNP42" s="36"/>
      <c r="PNS42" s="36"/>
      <c r="PNT42" s="36"/>
      <c r="PNW42" s="36"/>
      <c r="PNX42" s="36"/>
      <c r="POA42" s="36"/>
      <c r="POB42" s="36"/>
      <c r="POE42" s="36"/>
      <c r="POF42" s="36"/>
      <c r="POI42" s="36"/>
      <c r="POJ42" s="36"/>
      <c r="POM42" s="36"/>
      <c r="PON42" s="36"/>
      <c r="POQ42" s="36"/>
      <c r="POR42" s="36"/>
      <c r="POU42" s="36"/>
      <c r="POV42" s="36"/>
      <c r="POY42" s="36"/>
      <c r="POZ42" s="36"/>
      <c r="PPC42" s="36"/>
      <c r="PPD42" s="36"/>
      <c r="PPG42" s="36"/>
      <c r="PPH42" s="36"/>
      <c r="PPK42" s="36"/>
      <c r="PPL42" s="36"/>
      <c r="PPO42" s="36"/>
      <c r="PPP42" s="36"/>
      <c r="PPS42" s="36"/>
      <c r="PPT42" s="36"/>
      <c r="PPW42" s="36"/>
      <c r="PPX42" s="36"/>
      <c r="PQA42" s="36"/>
      <c r="PQB42" s="36"/>
      <c r="PQE42" s="36"/>
      <c r="PQF42" s="36"/>
      <c r="PQI42" s="36"/>
      <c r="PQJ42" s="36"/>
      <c r="PQM42" s="36"/>
      <c r="PQN42" s="36"/>
      <c r="PQQ42" s="36"/>
      <c r="PQR42" s="36"/>
      <c r="PQU42" s="36"/>
      <c r="PQV42" s="36"/>
      <c r="PQY42" s="36"/>
      <c r="PQZ42" s="36"/>
      <c r="PRC42" s="36"/>
      <c r="PRD42" s="36"/>
      <c r="PRG42" s="36"/>
      <c r="PRH42" s="36"/>
      <c r="PRK42" s="36"/>
      <c r="PRL42" s="36"/>
      <c r="PRO42" s="36"/>
      <c r="PRP42" s="36"/>
      <c r="PRS42" s="36"/>
      <c r="PRT42" s="36"/>
      <c r="PRW42" s="36"/>
      <c r="PRX42" s="36"/>
      <c r="PSA42" s="36"/>
      <c r="PSB42" s="36"/>
      <c r="PSE42" s="36"/>
      <c r="PSF42" s="36"/>
      <c r="PSI42" s="36"/>
      <c r="PSJ42" s="36"/>
      <c r="PSM42" s="36"/>
      <c r="PSN42" s="36"/>
      <c r="PSQ42" s="36"/>
      <c r="PSR42" s="36"/>
      <c r="PSU42" s="36"/>
      <c r="PSV42" s="36"/>
      <c r="PSY42" s="36"/>
      <c r="PSZ42" s="36"/>
      <c r="PTC42" s="36"/>
      <c r="PTD42" s="36"/>
      <c r="PTG42" s="36"/>
      <c r="PTH42" s="36"/>
      <c r="PTK42" s="36"/>
      <c r="PTL42" s="36"/>
      <c r="PTO42" s="36"/>
      <c r="PTP42" s="36"/>
      <c r="PTS42" s="36"/>
      <c r="PTT42" s="36"/>
      <c r="PTW42" s="36"/>
      <c r="PTX42" s="36"/>
      <c r="PUA42" s="36"/>
      <c r="PUB42" s="36"/>
      <c r="PUE42" s="36"/>
      <c r="PUF42" s="36"/>
      <c r="PUI42" s="36"/>
      <c r="PUJ42" s="36"/>
      <c r="PUM42" s="36"/>
      <c r="PUN42" s="36"/>
      <c r="PUQ42" s="36"/>
      <c r="PUR42" s="36"/>
      <c r="PUU42" s="36"/>
      <c r="PUV42" s="36"/>
      <c r="PUY42" s="36"/>
      <c r="PUZ42" s="36"/>
      <c r="PVC42" s="36"/>
      <c r="PVD42" s="36"/>
      <c r="PVG42" s="36"/>
      <c r="PVH42" s="36"/>
      <c r="PVK42" s="36"/>
      <c r="PVL42" s="36"/>
      <c r="PVO42" s="36"/>
      <c r="PVP42" s="36"/>
      <c r="PVS42" s="36"/>
      <c r="PVT42" s="36"/>
      <c r="PVW42" s="36"/>
      <c r="PVX42" s="36"/>
      <c r="PWA42" s="36"/>
      <c r="PWB42" s="36"/>
      <c r="PWE42" s="36"/>
      <c r="PWF42" s="36"/>
      <c r="PWI42" s="36"/>
      <c r="PWJ42" s="36"/>
      <c r="PWM42" s="36"/>
      <c r="PWN42" s="36"/>
      <c r="PWQ42" s="36"/>
      <c r="PWR42" s="36"/>
      <c r="PWU42" s="36"/>
      <c r="PWV42" s="36"/>
      <c r="PWY42" s="36"/>
      <c r="PWZ42" s="36"/>
      <c r="PXC42" s="36"/>
      <c r="PXD42" s="36"/>
      <c r="PXG42" s="36"/>
      <c r="PXH42" s="36"/>
      <c r="PXK42" s="36"/>
      <c r="PXL42" s="36"/>
      <c r="PXO42" s="36"/>
      <c r="PXP42" s="36"/>
      <c r="PXS42" s="36"/>
      <c r="PXT42" s="36"/>
      <c r="PXW42" s="36"/>
      <c r="PXX42" s="36"/>
      <c r="PYA42" s="36"/>
      <c r="PYB42" s="36"/>
      <c r="PYE42" s="36"/>
      <c r="PYF42" s="36"/>
      <c r="PYI42" s="36"/>
      <c r="PYJ42" s="36"/>
      <c r="PYM42" s="36"/>
      <c r="PYN42" s="36"/>
      <c r="PYQ42" s="36"/>
      <c r="PYR42" s="36"/>
      <c r="PYU42" s="36"/>
      <c r="PYV42" s="36"/>
      <c r="PYY42" s="36"/>
      <c r="PYZ42" s="36"/>
      <c r="PZC42" s="36"/>
      <c r="PZD42" s="36"/>
      <c r="PZG42" s="36"/>
      <c r="PZH42" s="36"/>
      <c r="PZK42" s="36"/>
      <c r="PZL42" s="36"/>
      <c r="PZO42" s="36"/>
      <c r="PZP42" s="36"/>
      <c r="PZS42" s="36"/>
      <c r="PZT42" s="36"/>
      <c r="PZW42" s="36"/>
      <c r="PZX42" s="36"/>
      <c r="QAA42" s="36"/>
      <c r="QAB42" s="36"/>
      <c r="QAE42" s="36"/>
      <c r="QAF42" s="36"/>
      <c r="QAI42" s="36"/>
      <c r="QAJ42" s="36"/>
      <c r="QAM42" s="36"/>
      <c r="QAN42" s="36"/>
      <c r="QAQ42" s="36"/>
      <c r="QAR42" s="36"/>
      <c r="QAU42" s="36"/>
      <c r="QAV42" s="36"/>
      <c r="QAY42" s="36"/>
      <c r="QAZ42" s="36"/>
      <c r="QBC42" s="36"/>
      <c r="QBD42" s="36"/>
      <c r="QBG42" s="36"/>
      <c r="QBH42" s="36"/>
      <c r="QBK42" s="36"/>
      <c r="QBL42" s="36"/>
      <c r="QBO42" s="36"/>
      <c r="QBP42" s="36"/>
      <c r="QBS42" s="36"/>
      <c r="QBT42" s="36"/>
      <c r="QBW42" s="36"/>
      <c r="QBX42" s="36"/>
      <c r="QCA42" s="36"/>
      <c r="QCB42" s="36"/>
      <c r="QCE42" s="36"/>
      <c r="QCF42" s="36"/>
      <c r="QCI42" s="36"/>
      <c r="QCJ42" s="36"/>
      <c r="QCM42" s="36"/>
      <c r="QCN42" s="36"/>
      <c r="QCQ42" s="36"/>
      <c r="QCR42" s="36"/>
      <c r="QCU42" s="36"/>
      <c r="QCV42" s="36"/>
      <c r="QCY42" s="36"/>
      <c r="QCZ42" s="36"/>
      <c r="QDC42" s="36"/>
      <c r="QDD42" s="36"/>
      <c r="QDG42" s="36"/>
      <c r="QDH42" s="36"/>
      <c r="QDK42" s="36"/>
      <c r="QDL42" s="36"/>
      <c r="QDO42" s="36"/>
      <c r="QDP42" s="36"/>
      <c r="QDS42" s="36"/>
      <c r="QDT42" s="36"/>
      <c r="QDW42" s="36"/>
      <c r="QDX42" s="36"/>
      <c r="QEA42" s="36"/>
      <c r="QEB42" s="36"/>
      <c r="QEE42" s="36"/>
      <c r="QEF42" s="36"/>
      <c r="QEI42" s="36"/>
      <c r="QEJ42" s="36"/>
      <c r="QEM42" s="36"/>
      <c r="QEN42" s="36"/>
      <c r="QEQ42" s="36"/>
      <c r="QER42" s="36"/>
      <c r="QEU42" s="36"/>
      <c r="QEV42" s="36"/>
      <c r="QEY42" s="36"/>
      <c r="QEZ42" s="36"/>
      <c r="QFC42" s="36"/>
      <c r="QFD42" s="36"/>
      <c r="QFG42" s="36"/>
      <c r="QFH42" s="36"/>
      <c r="QFK42" s="36"/>
      <c r="QFL42" s="36"/>
      <c r="QFO42" s="36"/>
      <c r="QFP42" s="36"/>
      <c r="QFS42" s="36"/>
      <c r="QFT42" s="36"/>
      <c r="QFW42" s="36"/>
      <c r="QFX42" s="36"/>
      <c r="QGA42" s="36"/>
      <c r="QGB42" s="36"/>
      <c r="QGE42" s="36"/>
      <c r="QGF42" s="36"/>
      <c r="QGI42" s="36"/>
      <c r="QGJ42" s="36"/>
      <c r="QGM42" s="36"/>
      <c r="QGN42" s="36"/>
      <c r="QGQ42" s="36"/>
      <c r="QGR42" s="36"/>
      <c r="QGU42" s="36"/>
      <c r="QGV42" s="36"/>
      <c r="QGY42" s="36"/>
      <c r="QGZ42" s="36"/>
      <c r="QHC42" s="36"/>
      <c r="QHD42" s="36"/>
      <c r="QHG42" s="36"/>
      <c r="QHH42" s="36"/>
      <c r="QHK42" s="36"/>
      <c r="QHL42" s="36"/>
      <c r="QHO42" s="36"/>
      <c r="QHP42" s="36"/>
      <c r="QHS42" s="36"/>
      <c r="QHT42" s="36"/>
      <c r="QHW42" s="36"/>
      <c r="QHX42" s="36"/>
      <c r="QIA42" s="36"/>
      <c r="QIB42" s="36"/>
      <c r="QIE42" s="36"/>
      <c r="QIF42" s="36"/>
      <c r="QII42" s="36"/>
      <c r="QIJ42" s="36"/>
      <c r="QIM42" s="36"/>
      <c r="QIN42" s="36"/>
      <c r="QIQ42" s="36"/>
      <c r="QIR42" s="36"/>
      <c r="QIU42" s="36"/>
      <c r="QIV42" s="36"/>
      <c r="QIY42" s="36"/>
      <c r="QIZ42" s="36"/>
      <c r="QJC42" s="36"/>
      <c r="QJD42" s="36"/>
      <c r="QJG42" s="36"/>
      <c r="QJH42" s="36"/>
      <c r="QJK42" s="36"/>
      <c r="QJL42" s="36"/>
      <c r="QJO42" s="36"/>
      <c r="QJP42" s="36"/>
      <c r="QJS42" s="36"/>
      <c r="QJT42" s="36"/>
      <c r="QJW42" s="36"/>
      <c r="QJX42" s="36"/>
      <c r="QKA42" s="36"/>
      <c r="QKB42" s="36"/>
      <c r="QKE42" s="36"/>
      <c r="QKF42" s="36"/>
      <c r="QKI42" s="36"/>
      <c r="QKJ42" s="36"/>
      <c r="QKM42" s="36"/>
      <c r="QKN42" s="36"/>
      <c r="QKQ42" s="36"/>
      <c r="QKR42" s="36"/>
      <c r="QKU42" s="36"/>
      <c r="QKV42" s="36"/>
      <c r="QKY42" s="36"/>
      <c r="QKZ42" s="36"/>
      <c r="QLC42" s="36"/>
      <c r="QLD42" s="36"/>
      <c r="QLG42" s="36"/>
      <c r="QLH42" s="36"/>
      <c r="QLK42" s="36"/>
      <c r="QLL42" s="36"/>
      <c r="QLO42" s="36"/>
      <c r="QLP42" s="36"/>
      <c r="QLS42" s="36"/>
      <c r="QLT42" s="36"/>
      <c r="QLW42" s="36"/>
      <c r="QLX42" s="36"/>
      <c r="QMA42" s="36"/>
      <c r="QMB42" s="36"/>
      <c r="QME42" s="36"/>
      <c r="QMF42" s="36"/>
      <c r="QMI42" s="36"/>
      <c r="QMJ42" s="36"/>
      <c r="QMM42" s="36"/>
      <c r="QMN42" s="36"/>
      <c r="QMQ42" s="36"/>
      <c r="QMR42" s="36"/>
      <c r="QMU42" s="36"/>
      <c r="QMV42" s="36"/>
      <c r="QMY42" s="36"/>
      <c r="QMZ42" s="36"/>
      <c r="QNC42" s="36"/>
      <c r="QND42" s="36"/>
      <c r="QNG42" s="36"/>
      <c r="QNH42" s="36"/>
      <c r="QNK42" s="36"/>
      <c r="QNL42" s="36"/>
      <c r="QNO42" s="36"/>
      <c r="QNP42" s="36"/>
      <c r="QNS42" s="36"/>
      <c r="QNT42" s="36"/>
      <c r="QNW42" s="36"/>
      <c r="QNX42" s="36"/>
      <c r="QOA42" s="36"/>
      <c r="QOB42" s="36"/>
      <c r="QOE42" s="36"/>
      <c r="QOF42" s="36"/>
      <c r="QOI42" s="36"/>
      <c r="QOJ42" s="36"/>
      <c r="QOM42" s="36"/>
      <c r="QON42" s="36"/>
      <c r="QOQ42" s="36"/>
      <c r="QOR42" s="36"/>
      <c r="QOU42" s="36"/>
      <c r="QOV42" s="36"/>
      <c r="QOY42" s="36"/>
      <c r="QOZ42" s="36"/>
      <c r="QPC42" s="36"/>
      <c r="QPD42" s="36"/>
      <c r="QPG42" s="36"/>
      <c r="QPH42" s="36"/>
      <c r="QPK42" s="36"/>
      <c r="QPL42" s="36"/>
      <c r="QPO42" s="36"/>
      <c r="QPP42" s="36"/>
      <c r="QPS42" s="36"/>
      <c r="QPT42" s="36"/>
      <c r="QPW42" s="36"/>
      <c r="QPX42" s="36"/>
      <c r="QQA42" s="36"/>
      <c r="QQB42" s="36"/>
      <c r="QQE42" s="36"/>
      <c r="QQF42" s="36"/>
      <c r="QQI42" s="36"/>
      <c r="QQJ42" s="36"/>
      <c r="QQM42" s="36"/>
      <c r="QQN42" s="36"/>
      <c r="QQQ42" s="36"/>
      <c r="QQR42" s="36"/>
      <c r="QQU42" s="36"/>
      <c r="QQV42" s="36"/>
      <c r="QQY42" s="36"/>
      <c r="QQZ42" s="36"/>
      <c r="QRC42" s="36"/>
      <c r="QRD42" s="36"/>
      <c r="QRG42" s="36"/>
      <c r="QRH42" s="36"/>
      <c r="QRK42" s="36"/>
      <c r="QRL42" s="36"/>
      <c r="QRO42" s="36"/>
      <c r="QRP42" s="36"/>
      <c r="QRS42" s="36"/>
      <c r="QRT42" s="36"/>
      <c r="QRW42" s="36"/>
      <c r="QRX42" s="36"/>
      <c r="QSA42" s="36"/>
      <c r="QSB42" s="36"/>
      <c r="QSE42" s="36"/>
      <c r="QSF42" s="36"/>
      <c r="QSI42" s="36"/>
      <c r="QSJ42" s="36"/>
      <c r="QSM42" s="36"/>
      <c r="QSN42" s="36"/>
      <c r="QSQ42" s="36"/>
      <c r="QSR42" s="36"/>
      <c r="QSU42" s="36"/>
      <c r="QSV42" s="36"/>
      <c r="QSY42" s="36"/>
      <c r="QSZ42" s="36"/>
      <c r="QTC42" s="36"/>
      <c r="QTD42" s="36"/>
      <c r="QTG42" s="36"/>
      <c r="QTH42" s="36"/>
      <c r="QTK42" s="36"/>
      <c r="QTL42" s="36"/>
      <c r="QTO42" s="36"/>
      <c r="QTP42" s="36"/>
      <c r="QTS42" s="36"/>
      <c r="QTT42" s="36"/>
      <c r="QTW42" s="36"/>
      <c r="QTX42" s="36"/>
      <c r="QUA42" s="36"/>
      <c r="QUB42" s="36"/>
      <c r="QUE42" s="36"/>
      <c r="QUF42" s="36"/>
      <c r="QUI42" s="36"/>
      <c r="QUJ42" s="36"/>
      <c r="QUM42" s="36"/>
      <c r="QUN42" s="36"/>
      <c r="QUQ42" s="36"/>
      <c r="QUR42" s="36"/>
      <c r="QUU42" s="36"/>
      <c r="QUV42" s="36"/>
      <c r="QUY42" s="36"/>
      <c r="QUZ42" s="36"/>
      <c r="QVC42" s="36"/>
      <c r="QVD42" s="36"/>
      <c r="QVG42" s="36"/>
      <c r="QVH42" s="36"/>
      <c r="QVK42" s="36"/>
      <c r="QVL42" s="36"/>
      <c r="QVO42" s="36"/>
      <c r="QVP42" s="36"/>
      <c r="QVS42" s="36"/>
      <c r="QVT42" s="36"/>
      <c r="QVW42" s="36"/>
      <c r="QVX42" s="36"/>
      <c r="QWA42" s="36"/>
      <c r="QWB42" s="36"/>
      <c r="QWE42" s="36"/>
      <c r="QWF42" s="36"/>
      <c r="QWI42" s="36"/>
      <c r="QWJ42" s="36"/>
      <c r="QWM42" s="36"/>
      <c r="QWN42" s="36"/>
      <c r="QWQ42" s="36"/>
      <c r="QWR42" s="36"/>
      <c r="QWU42" s="36"/>
      <c r="QWV42" s="36"/>
      <c r="QWY42" s="36"/>
      <c r="QWZ42" s="36"/>
      <c r="QXC42" s="36"/>
      <c r="QXD42" s="36"/>
      <c r="QXG42" s="36"/>
      <c r="QXH42" s="36"/>
      <c r="QXK42" s="36"/>
      <c r="QXL42" s="36"/>
      <c r="QXO42" s="36"/>
      <c r="QXP42" s="36"/>
      <c r="QXS42" s="36"/>
      <c r="QXT42" s="36"/>
      <c r="QXW42" s="36"/>
      <c r="QXX42" s="36"/>
      <c r="QYA42" s="36"/>
      <c r="QYB42" s="36"/>
      <c r="QYE42" s="36"/>
      <c r="QYF42" s="36"/>
      <c r="QYI42" s="36"/>
      <c r="QYJ42" s="36"/>
      <c r="QYM42" s="36"/>
      <c r="QYN42" s="36"/>
      <c r="QYQ42" s="36"/>
      <c r="QYR42" s="36"/>
      <c r="QYU42" s="36"/>
      <c r="QYV42" s="36"/>
      <c r="QYY42" s="36"/>
      <c r="QYZ42" s="36"/>
      <c r="QZC42" s="36"/>
      <c r="QZD42" s="36"/>
      <c r="QZG42" s="36"/>
      <c r="QZH42" s="36"/>
      <c r="QZK42" s="36"/>
      <c r="QZL42" s="36"/>
      <c r="QZO42" s="36"/>
      <c r="QZP42" s="36"/>
      <c r="QZS42" s="36"/>
      <c r="QZT42" s="36"/>
      <c r="QZW42" s="36"/>
      <c r="QZX42" s="36"/>
      <c r="RAA42" s="36"/>
      <c r="RAB42" s="36"/>
      <c r="RAE42" s="36"/>
      <c r="RAF42" s="36"/>
      <c r="RAI42" s="36"/>
      <c r="RAJ42" s="36"/>
      <c r="RAM42" s="36"/>
      <c r="RAN42" s="36"/>
      <c r="RAQ42" s="36"/>
      <c r="RAR42" s="36"/>
      <c r="RAU42" s="36"/>
      <c r="RAV42" s="36"/>
      <c r="RAY42" s="36"/>
      <c r="RAZ42" s="36"/>
      <c r="RBC42" s="36"/>
      <c r="RBD42" s="36"/>
      <c r="RBG42" s="36"/>
      <c r="RBH42" s="36"/>
      <c r="RBK42" s="36"/>
      <c r="RBL42" s="36"/>
      <c r="RBO42" s="36"/>
      <c r="RBP42" s="36"/>
      <c r="RBS42" s="36"/>
      <c r="RBT42" s="36"/>
      <c r="RBW42" s="36"/>
      <c r="RBX42" s="36"/>
      <c r="RCA42" s="36"/>
      <c r="RCB42" s="36"/>
      <c r="RCE42" s="36"/>
      <c r="RCF42" s="36"/>
      <c r="RCI42" s="36"/>
      <c r="RCJ42" s="36"/>
      <c r="RCM42" s="36"/>
      <c r="RCN42" s="36"/>
      <c r="RCQ42" s="36"/>
      <c r="RCR42" s="36"/>
      <c r="RCU42" s="36"/>
      <c r="RCV42" s="36"/>
      <c r="RCY42" s="36"/>
      <c r="RCZ42" s="36"/>
      <c r="RDC42" s="36"/>
      <c r="RDD42" s="36"/>
      <c r="RDG42" s="36"/>
      <c r="RDH42" s="36"/>
      <c r="RDK42" s="36"/>
      <c r="RDL42" s="36"/>
      <c r="RDO42" s="36"/>
      <c r="RDP42" s="36"/>
      <c r="RDS42" s="36"/>
      <c r="RDT42" s="36"/>
      <c r="RDW42" s="36"/>
      <c r="RDX42" s="36"/>
      <c r="REA42" s="36"/>
      <c r="REB42" s="36"/>
      <c r="REE42" s="36"/>
      <c r="REF42" s="36"/>
      <c r="REI42" s="36"/>
      <c r="REJ42" s="36"/>
      <c r="REM42" s="36"/>
      <c r="REN42" s="36"/>
      <c r="REQ42" s="36"/>
      <c r="RER42" s="36"/>
      <c r="REU42" s="36"/>
      <c r="REV42" s="36"/>
      <c r="REY42" s="36"/>
      <c r="REZ42" s="36"/>
      <c r="RFC42" s="36"/>
      <c r="RFD42" s="36"/>
      <c r="RFG42" s="36"/>
      <c r="RFH42" s="36"/>
      <c r="RFK42" s="36"/>
      <c r="RFL42" s="36"/>
      <c r="RFO42" s="36"/>
      <c r="RFP42" s="36"/>
      <c r="RFS42" s="36"/>
      <c r="RFT42" s="36"/>
      <c r="RFW42" s="36"/>
      <c r="RFX42" s="36"/>
      <c r="RGA42" s="36"/>
      <c r="RGB42" s="36"/>
      <c r="RGE42" s="36"/>
      <c r="RGF42" s="36"/>
      <c r="RGI42" s="36"/>
      <c r="RGJ42" s="36"/>
      <c r="RGM42" s="36"/>
      <c r="RGN42" s="36"/>
      <c r="RGQ42" s="36"/>
      <c r="RGR42" s="36"/>
      <c r="RGU42" s="36"/>
      <c r="RGV42" s="36"/>
      <c r="RGY42" s="36"/>
      <c r="RGZ42" s="36"/>
      <c r="RHC42" s="36"/>
      <c r="RHD42" s="36"/>
      <c r="RHG42" s="36"/>
      <c r="RHH42" s="36"/>
      <c r="RHK42" s="36"/>
      <c r="RHL42" s="36"/>
      <c r="RHO42" s="36"/>
      <c r="RHP42" s="36"/>
      <c r="RHS42" s="36"/>
      <c r="RHT42" s="36"/>
      <c r="RHW42" s="36"/>
      <c r="RHX42" s="36"/>
      <c r="RIA42" s="36"/>
      <c r="RIB42" s="36"/>
      <c r="RIE42" s="36"/>
      <c r="RIF42" s="36"/>
      <c r="RII42" s="36"/>
      <c r="RIJ42" s="36"/>
      <c r="RIM42" s="36"/>
      <c r="RIN42" s="36"/>
      <c r="RIQ42" s="36"/>
      <c r="RIR42" s="36"/>
      <c r="RIU42" s="36"/>
      <c r="RIV42" s="36"/>
      <c r="RIY42" s="36"/>
      <c r="RIZ42" s="36"/>
      <c r="RJC42" s="36"/>
      <c r="RJD42" s="36"/>
      <c r="RJG42" s="36"/>
      <c r="RJH42" s="36"/>
      <c r="RJK42" s="36"/>
      <c r="RJL42" s="36"/>
      <c r="RJO42" s="36"/>
      <c r="RJP42" s="36"/>
      <c r="RJS42" s="36"/>
      <c r="RJT42" s="36"/>
      <c r="RJW42" s="36"/>
      <c r="RJX42" s="36"/>
      <c r="RKA42" s="36"/>
      <c r="RKB42" s="36"/>
      <c r="RKE42" s="36"/>
      <c r="RKF42" s="36"/>
      <c r="RKI42" s="36"/>
      <c r="RKJ42" s="36"/>
      <c r="RKM42" s="36"/>
      <c r="RKN42" s="36"/>
      <c r="RKQ42" s="36"/>
      <c r="RKR42" s="36"/>
      <c r="RKU42" s="36"/>
      <c r="RKV42" s="36"/>
      <c r="RKY42" s="36"/>
      <c r="RKZ42" s="36"/>
      <c r="RLC42" s="36"/>
      <c r="RLD42" s="36"/>
      <c r="RLG42" s="36"/>
      <c r="RLH42" s="36"/>
      <c r="RLK42" s="36"/>
      <c r="RLL42" s="36"/>
      <c r="RLO42" s="36"/>
      <c r="RLP42" s="36"/>
      <c r="RLS42" s="36"/>
      <c r="RLT42" s="36"/>
      <c r="RLW42" s="36"/>
      <c r="RLX42" s="36"/>
      <c r="RMA42" s="36"/>
      <c r="RMB42" s="36"/>
      <c r="RME42" s="36"/>
      <c r="RMF42" s="36"/>
      <c r="RMI42" s="36"/>
      <c r="RMJ42" s="36"/>
      <c r="RMM42" s="36"/>
      <c r="RMN42" s="36"/>
      <c r="RMQ42" s="36"/>
      <c r="RMR42" s="36"/>
      <c r="RMU42" s="36"/>
      <c r="RMV42" s="36"/>
      <c r="RMY42" s="36"/>
      <c r="RMZ42" s="36"/>
      <c r="RNC42" s="36"/>
      <c r="RND42" s="36"/>
      <c r="RNG42" s="36"/>
      <c r="RNH42" s="36"/>
      <c r="RNK42" s="36"/>
      <c r="RNL42" s="36"/>
      <c r="RNO42" s="36"/>
      <c r="RNP42" s="36"/>
      <c r="RNS42" s="36"/>
      <c r="RNT42" s="36"/>
      <c r="RNW42" s="36"/>
      <c r="RNX42" s="36"/>
      <c r="ROA42" s="36"/>
      <c r="ROB42" s="36"/>
      <c r="ROE42" s="36"/>
      <c r="ROF42" s="36"/>
      <c r="ROI42" s="36"/>
      <c r="ROJ42" s="36"/>
      <c r="ROM42" s="36"/>
      <c r="RON42" s="36"/>
      <c r="ROQ42" s="36"/>
      <c r="ROR42" s="36"/>
      <c r="ROU42" s="36"/>
      <c r="ROV42" s="36"/>
      <c r="ROY42" s="36"/>
      <c r="ROZ42" s="36"/>
      <c r="RPC42" s="36"/>
      <c r="RPD42" s="36"/>
      <c r="RPG42" s="36"/>
      <c r="RPH42" s="36"/>
      <c r="RPK42" s="36"/>
      <c r="RPL42" s="36"/>
      <c r="RPO42" s="36"/>
      <c r="RPP42" s="36"/>
      <c r="RPS42" s="36"/>
      <c r="RPT42" s="36"/>
      <c r="RPW42" s="36"/>
      <c r="RPX42" s="36"/>
      <c r="RQA42" s="36"/>
      <c r="RQB42" s="36"/>
      <c r="RQE42" s="36"/>
      <c r="RQF42" s="36"/>
      <c r="RQI42" s="36"/>
      <c r="RQJ42" s="36"/>
      <c r="RQM42" s="36"/>
      <c r="RQN42" s="36"/>
      <c r="RQQ42" s="36"/>
      <c r="RQR42" s="36"/>
      <c r="RQU42" s="36"/>
      <c r="RQV42" s="36"/>
      <c r="RQY42" s="36"/>
      <c r="RQZ42" s="36"/>
      <c r="RRC42" s="36"/>
      <c r="RRD42" s="36"/>
      <c r="RRG42" s="36"/>
      <c r="RRH42" s="36"/>
      <c r="RRK42" s="36"/>
      <c r="RRL42" s="36"/>
      <c r="RRO42" s="36"/>
      <c r="RRP42" s="36"/>
      <c r="RRS42" s="36"/>
      <c r="RRT42" s="36"/>
      <c r="RRW42" s="36"/>
      <c r="RRX42" s="36"/>
      <c r="RSA42" s="36"/>
      <c r="RSB42" s="36"/>
      <c r="RSE42" s="36"/>
      <c r="RSF42" s="36"/>
      <c r="RSI42" s="36"/>
      <c r="RSJ42" s="36"/>
      <c r="RSM42" s="36"/>
      <c r="RSN42" s="36"/>
      <c r="RSQ42" s="36"/>
      <c r="RSR42" s="36"/>
      <c r="RSU42" s="36"/>
      <c r="RSV42" s="36"/>
      <c r="RSY42" s="36"/>
      <c r="RSZ42" s="36"/>
      <c r="RTC42" s="36"/>
      <c r="RTD42" s="36"/>
      <c r="RTG42" s="36"/>
      <c r="RTH42" s="36"/>
      <c r="RTK42" s="36"/>
      <c r="RTL42" s="36"/>
      <c r="RTO42" s="36"/>
      <c r="RTP42" s="36"/>
      <c r="RTS42" s="36"/>
      <c r="RTT42" s="36"/>
      <c r="RTW42" s="36"/>
      <c r="RTX42" s="36"/>
      <c r="RUA42" s="36"/>
      <c r="RUB42" s="36"/>
      <c r="RUE42" s="36"/>
      <c r="RUF42" s="36"/>
      <c r="RUI42" s="36"/>
      <c r="RUJ42" s="36"/>
      <c r="RUM42" s="36"/>
      <c r="RUN42" s="36"/>
      <c r="RUQ42" s="36"/>
      <c r="RUR42" s="36"/>
      <c r="RUU42" s="36"/>
      <c r="RUV42" s="36"/>
      <c r="RUY42" s="36"/>
      <c r="RUZ42" s="36"/>
      <c r="RVC42" s="36"/>
      <c r="RVD42" s="36"/>
      <c r="RVG42" s="36"/>
      <c r="RVH42" s="36"/>
      <c r="RVK42" s="36"/>
      <c r="RVL42" s="36"/>
      <c r="RVO42" s="36"/>
      <c r="RVP42" s="36"/>
      <c r="RVS42" s="36"/>
      <c r="RVT42" s="36"/>
      <c r="RVW42" s="36"/>
      <c r="RVX42" s="36"/>
      <c r="RWA42" s="36"/>
      <c r="RWB42" s="36"/>
      <c r="RWE42" s="36"/>
      <c r="RWF42" s="36"/>
      <c r="RWI42" s="36"/>
      <c r="RWJ42" s="36"/>
      <c r="RWM42" s="36"/>
      <c r="RWN42" s="36"/>
      <c r="RWQ42" s="36"/>
      <c r="RWR42" s="36"/>
      <c r="RWU42" s="36"/>
      <c r="RWV42" s="36"/>
      <c r="RWY42" s="36"/>
      <c r="RWZ42" s="36"/>
      <c r="RXC42" s="36"/>
      <c r="RXD42" s="36"/>
      <c r="RXG42" s="36"/>
      <c r="RXH42" s="36"/>
      <c r="RXK42" s="36"/>
      <c r="RXL42" s="36"/>
      <c r="RXO42" s="36"/>
      <c r="RXP42" s="36"/>
      <c r="RXS42" s="36"/>
      <c r="RXT42" s="36"/>
      <c r="RXW42" s="36"/>
      <c r="RXX42" s="36"/>
      <c r="RYA42" s="36"/>
      <c r="RYB42" s="36"/>
      <c r="RYE42" s="36"/>
      <c r="RYF42" s="36"/>
      <c r="RYI42" s="36"/>
      <c r="RYJ42" s="36"/>
      <c r="RYM42" s="36"/>
      <c r="RYN42" s="36"/>
      <c r="RYQ42" s="36"/>
      <c r="RYR42" s="36"/>
      <c r="RYU42" s="36"/>
      <c r="RYV42" s="36"/>
      <c r="RYY42" s="36"/>
      <c r="RYZ42" s="36"/>
      <c r="RZC42" s="36"/>
      <c r="RZD42" s="36"/>
      <c r="RZG42" s="36"/>
      <c r="RZH42" s="36"/>
      <c r="RZK42" s="36"/>
      <c r="RZL42" s="36"/>
      <c r="RZO42" s="36"/>
      <c r="RZP42" s="36"/>
      <c r="RZS42" s="36"/>
      <c r="RZT42" s="36"/>
      <c r="RZW42" s="36"/>
      <c r="RZX42" s="36"/>
      <c r="SAA42" s="36"/>
      <c r="SAB42" s="36"/>
      <c r="SAE42" s="36"/>
      <c r="SAF42" s="36"/>
      <c r="SAI42" s="36"/>
      <c r="SAJ42" s="36"/>
      <c r="SAM42" s="36"/>
      <c r="SAN42" s="36"/>
      <c r="SAQ42" s="36"/>
      <c r="SAR42" s="36"/>
      <c r="SAU42" s="36"/>
      <c r="SAV42" s="36"/>
      <c r="SAY42" s="36"/>
      <c r="SAZ42" s="36"/>
      <c r="SBC42" s="36"/>
      <c r="SBD42" s="36"/>
      <c r="SBG42" s="36"/>
      <c r="SBH42" s="36"/>
      <c r="SBK42" s="36"/>
      <c r="SBL42" s="36"/>
      <c r="SBO42" s="36"/>
      <c r="SBP42" s="36"/>
      <c r="SBS42" s="36"/>
      <c r="SBT42" s="36"/>
      <c r="SBW42" s="36"/>
      <c r="SBX42" s="36"/>
      <c r="SCA42" s="36"/>
      <c r="SCB42" s="36"/>
      <c r="SCE42" s="36"/>
      <c r="SCF42" s="36"/>
      <c r="SCI42" s="36"/>
      <c r="SCJ42" s="36"/>
      <c r="SCM42" s="36"/>
      <c r="SCN42" s="36"/>
      <c r="SCQ42" s="36"/>
      <c r="SCR42" s="36"/>
      <c r="SCU42" s="36"/>
      <c r="SCV42" s="36"/>
      <c r="SCY42" s="36"/>
      <c r="SCZ42" s="36"/>
      <c r="SDC42" s="36"/>
      <c r="SDD42" s="36"/>
      <c r="SDG42" s="36"/>
      <c r="SDH42" s="36"/>
      <c r="SDK42" s="36"/>
      <c r="SDL42" s="36"/>
      <c r="SDO42" s="36"/>
      <c r="SDP42" s="36"/>
      <c r="SDS42" s="36"/>
      <c r="SDT42" s="36"/>
      <c r="SDW42" s="36"/>
      <c r="SDX42" s="36"/>
      <c r="SEA42" s="36"/>
      <c r="SEB42" s="36"/>
      <c r="SEE42" s="36"/>
      <c r="SEF42" s="36"/>
      <c r="SEI42" s="36"/>
      <c r="SEJ42" s="36"/>
      <c r="SEM42" s="36"/>
      <c r="SEN42" s="36"/>
      <c r="SEQ42" s="36"/>
      <c r="SER42" s="36"/>
      <c r="SEU42" s="36"/>
      <c r="SEV42" s="36"/>
      <c r="SEY42" s="36"/>
      <c r="SEZ42" s="36"/>
      <c r="SFC42" s="36"/>
      <c r="SFD42" s="36"/>
      <c r="SFG42" s="36"/>
      <c r="SFH42" s="36"/>
      <c r="SFK42" s="36"/>
      <c r="SFL42" s="36"/>
      <c r="SFO42" s="36"/>
      <c r="SFP42" s="36"/>
      <c r="SFS42" s="36"/>
      <c r="SFT42" s="36"/>
      <c r="SFW42" s="36"/>
      <c r="SFX42" s="36"/>
      <c r="SGA42" s="36"/>
      <c r="SGB42" s="36"/>
      <c r="SGE42" s="36"/>
      <c r="SGF42" s="36"/>
      <c r="SGI42" s="36"/>
      <c r="SGJ42" s="36"/>
      <c r="SGM42" s="36"/>
      <c r="SGN42" s="36"/>
      <c r="SGQ42" s="36"/>
      <c r="SGR42" s="36"/>
      <c r="SGU42" s="36"/>
      <c r="SGV42" s="36"/>
      <c r="SGY42" s="36"/>
      <c r="SGZ42" s="36"/>
      <c r="SHC42" s="36"/>
      <c r="SHD42" s="36"/>
      <c r="SHG42" s="36"/>
      <c r="SHH42" s="36"/>
      <c r="SHK42" s="36"/>
      <c r="SHL42" s="36"/>
      <c r="SHO42" s="36"/>
      <c r="SHP42" s="36"/>
      <c r="SHS42" s="36"/>
      <c r="SHT42" s="36"/>
      <c r="SHW42" s="36"/>
      <c r="SHX42" s="36"/>
      <c r="SIA42" s="36"/>
      <c r="SIB42" s="36"/>
      <c r="SIE42" s="36"/>
      <c r="SIF42" s="36"/>
      <c r="SII42" s="36"/>
      <c r="SIJ42" s="36"/>
      <c r="SIM42" s="36"/>
      <c r="SIN42" s="36"/>
      <c r="SIQ42" s="36"/>
      <c r="SIR42" s="36"/>
      <c r="SIU42" s="36"/>
      <c r="SIV42" s="36"/>
      <c r="SIY42" s="36"/>
      <c r="SIZ42" s="36"/>
      <c r="SJC42" s="36"/>
      <c r="SJD42" s="36"/>
      <c r="SJG42" s="36"/>
      <c r="SJH42" s="36"/>
      <c r="SJK42" s="36"/>
      <c r="SJL42" s="36"/>
      <c r="SJO42" s="36"/>
      <c r="SJP42" s="36"/>
      <c r="SJS42" s="36"/>
      <c r="SJT42" s="36"/>
      <c r="SJW42" s="36"/>
      <c r="SJX42" s="36"/>
      <c r="SKA42" s="36"/>
      <c r="SKB42" s="36"/>
      <c r="SKE42" s="36"/>
      <c r="SKF42" s="36"/>
      <c r="SKI42" s="36"/>
      <c r="SKJ42" s="36"/>
      <c r="SKM42" s="36"/>
      <c r="SKN42" s="36"/>
      <c r="SKQ42" s="36"/>
      <c r="SKR42" s="36"/>
      <c r="SKU42" s="36"/>
      <c r="SKV42" s="36"/>
      <c r="SKY42" s="36"/>
      <c r="SKZ42" s="36"/>
      <c r="SLC42" s="36"/>
      <c r="SLD42" s="36"/>
      <c r="SLG42" s="36"/>
      <c r="SLH42" s="36"/>
      <c r="SLK42" s="36"/>
      <c r="SLL42" s="36"/>
      <c r="SLO42" s="36"/>
      <c r="SLP42" s="36"/>
      <c r="SLS42" s="36"/>
      <c r="SLT42" s="36"/>
      <c r="SLW42" s="36"/>
      <c r="SLX42" s="36"/>
      <c r="SMA42" s="36"/>
      <c r="SMB42" s="36"/>
      <c r="SME42" s="36"/>
      <c r="SMF42" s="36"/>
      <c r="SMI42" s="36"/>
      <c r="SMJ42" s="36"/>
      <c r="SMM42" s="36"/>
      <c r="SMN42" s="36"/>
      <c r="SMQ42" s="36"/>
      <c r="SMR42" s="36"/>
      <c r="SMU42" s="36"/>
      <c r="SMV42" s="36"/>
      <c r="SMY42" s="36"/>
      <c r="SMZ42" s="36"/>
      <c r="SNC42" s="36"/>
      <c r="SND42" s="36"/>
      <c r="SNG42" s="36"/>
      <c r="SNH42" s="36"/>
      <c r="SNK42" s="36"/>
      <c r="SNL42" s="36"/>
      <c r="SNO42" s="36"/>
      <c r="SNP42" s="36"/>
      <c r="SNS42" s="36"/>
      <c r="SNT42" s="36"/>
      <c r="SNW42" s="36"/>
      <c r="SNX42" s="36"/>
      <c r="SOA42" s="36"/>
      <c r="SOB42" s="36"/>
      <c r="SOE42" s="36"/>
      <c r="SOF42" s="36"/>
      <c r="SOI42" s="36"/>
      <c r="SOJ42" s="36"/>
      <c r="SOM42" s="36"/>
      <c r="SON42" s="36"/>
      <c r="SOQ42" s="36"/>
      <c r="SOR42" s="36"/>
      <c r="SOU42" s="36"/>
      <c r="SOV42" s="36"/>
      <c r="SOY42" s="36"/>
      <c r="SOZ42" s="36"/>
      <c r="SPC42" s="36"/>
      <c r="SPD42" s="36"/>
      <c r="SPG42" s="36"/>
      <c r="SPH42" s="36"/>
      <c r="SPK42" s="36"/>
      <c r="SPL42" s="36"/>
      <c r="SPO42" s="36"/>
      <c r="SPP42" s="36"/>
      <c r="SPS42" s="36"/>
      <c r="SPT42" s="36"/>
      <c r="SPW42" s="36"/>
      <c r="SPX42" s="36"/>
      <c r="SQA42" s="36"/>
      <c r="SQB42" s="36"/>
      <c r="SQE42" s="36"/>
      <c r="SQF42" s="36"/>
      <c r="SQI42" s="36"/>
      <c r="SQJ42" s="36"/>
      <c r="SQM42" s="36"/>
      <c r="SQN42" s="36"/>
      <c r="SQQ42" s="36"/>
      <c r="SQR42" s="36"/>
      <c r="SQU42" s="36"/>
      <c r="SQV42" s="36"/>
      <c r="SQY42" s="36"/>
      <c r="SQZ42" s="36"/>
      <c r="SRC42" s="36"/>
      <c r="SRD42" s="36"/>
      <c r="SRG42" s="36"/>
      <c r="SRH42" s="36"/>
      <c r="SRK42" s="36"/>
      <c r="SRL42" s="36"/>
      <c r="SRO42" s="36"/>
      <c r="SRP42" s="36"/>
      <c r="SRS42" s="36"/>
      <c r="SRT42" s="36"/>
      <c r="SRW42" s="36"/>
      <c r="SRX42" s="36"/>
      <c r="SSA42" s="36"/>
      <c r="SSB42" s="36"/>
      <c r="SSE42" s="36"/>
      <c r="SSF42" s="36"/>
      <c r="SSI42" s="36"/>
      <c r="SSJ42" s="36"/>
      <c r="SSM42" s="36"/>
      <c r="SSN42" s="36"/>
      <c r="SSQ42" s="36"/>
      <c r="SSR42" s="36"/>
      <c r="SSU42" s="36"/>
      <c r="SSV42" s="36"/>
      <c r="SSY42" s="36"/>
      <c r="SSZ42" s="36"/>
      <c r="STC42" s="36"/>
      <c r="STD42" s="36"/>
      <c r="STG42" s="36"/>
      <c r="STH42" s="36"/>
      <c r="STK42" s="36"/>
      <c r="STL42" s="36"/>
      <c r="STO42" s="36"/>
      <c r="STP42" s="36"/>
      <c r="STS42" s="36"/>
      <c r="STT42" s="36"/>
      <c r="STW42" s="36"/>
      <c r="STX42" s="36"/>
      <c r="SUA42" s="36"/>
      <c r="SUB42" s="36"/>
      <c r="SUE42" s="36"/>
      <c r="SUF42" s="36"/>
      <c r="SUI42" s="36"/>
      <c r="SUJ42" s="36"/>
      <c r="SUM42" s="36"/>
      <c r="SUN42" s="36"/>
      <c r="SUQ42" s="36"/>
      <c r="SUR42" s="36"/>
      <c r="SUU42" s="36"/>
      <c r="SUV42" s="36"/>
      <c r="SUY42" s="36"/>
      <c r="SUZ42" s="36"/>
      <c r="SVC42" s="36"/>
      <c r="SVD42" s="36"/>
      <c r="SVG42" s="36"/>
      <c r="SVH42" s="36"/>
      <c r="SVK42" s="36"/>
      <c r="SVL42" s="36"/>
      <c r="SVO42" s="36"/>
      <c r="SVP42" s="36"/>
      <c r="SVS42" s="36"/>
      <c r="SVT42" s="36"/>
      <c r="SVW42" s="36"/>
      <c r="SVX42" s="36"/>
      <c r="SWA42" s="36"/>
      <c r="SWB42" s="36"/>
      <c r="SWE42" s="36"/>
      <c r="SWF42" s="36"/>
      <c r="SWI42" s="36"/>
      <c r="SWJ42" s="36"/>
      <c r="SWM42" s="36"/>
      <c r="SWN42" s="36"/>
      <c r="SWQ42" s="36"/>
      <c r="SWR42" s="36"/>
      <c r="SWU42" s="36"/>
      <c r="SWV42" s="36"/>
      <c r="SWY42" s="36"/>
      <c r="SWZ42" s="36"/>
      <c r="SXC42" s="36"/>
      <c r="SXD42" s="36"/>
      <c r="SXG42" s="36"/>
      <c r="SXH42" s="36"/>
      <c r="SXK42" s="36"/>
      <c r="SXL42" s="36"/>
      <c r="SXO42" s="36"/>
      <c r="SXP42" s="36"/>
      <c r="SXS42" s="36"/>
      <c r="SXT42" s="36"/>
      <c r="SXW42" s="36"/>
      <c r="SXX42" s="36"/>
      <c r="SYA42" s="36"/>
      <c r="SYB42" s="36"/>
      <c r="SYE42" s="36"/>
      <c r="SYF42" s="36"/>
      <c r="SYI42" s="36"/>
      <c r="SYJ42" s="36"/>
      <c r="SYM42" s="36"/>
      <c r="SYN42" s="36"/>
      <c r="SYQ42" s="36"/>
      <c r="SYR42" s="36"/>
      <c r="SYU42" s="36"/>
      <c r="SYV42" s="36"/>
      <c r="SYY42" s="36"/>
      <c r="SYZ42" s="36"/>
      <c r="SZC42" s="36"/>
      <c r="SZD42" s="36"/>
      <c r="SZG42" s="36"/>
      <c r="SZH42" s="36"/>
      <c r="SZK42" s="36"/>
      <c r="SZL42" s="36"/>
      <c r="SZO42" s="36"/>
      <c r="SZP42" s="36"/>
      <c r="SZS42" s="36"/>
      <c r="SZT42" s="36"/>
      <c r="SZW42" s="36"/>
      <c r="SZX42" s="36"/>
      <c r="TAA42" s="36"/>
      <c r="TAB42" s="36"/>
      <c r="TAE42" s="36"/>
      <c r="TAF42" s="36"/>
      <c r="TAI42" s="36"/>
      <c r="TAJ42" s="36"/>
      <c r="TAM42" s="36"/>
      <c r="TAN42" s="36"/>
      <c r="TAQ42" s="36"/>
      <c r="TAR42" s="36"/>
      <c r="TAU42" s="36"/>
      <c r="TAV42" s="36"/>
      <c r="TAY42" s="36"/>
      <c r="TAZ42" s="36"/>
      <c r="TBC42" s="36"/>
      <c r="TBD42" s="36"/>
      <c r="TBG42" s="36"/>
      <c r="TBH42" s="36"/>
      <c r="TBK42" s="36"/>
      <c r="TBL42" s="36"/>
      <c r="TBO42" s="36"/>
      <c r="TBP42" s="36"/>
      <c r="TBS42" s="36"/>
      <c r="TBT42" s="36"/>
      <c r="TBW42" s="36"/>
      <c r="TBX42" s="36"/>
      <c r="TCA42" s="36"/>
      <c r="TCB42" s="36"/>
      <c r="TCE42" s="36"/>
      <c r="TCF42" s="36"/>
      <c r="TCI42" s="36"/>
      <c r="TCJ42" s="36"/>
      <c r="TCM42" s="36"/>
      <c r="TCN42" s="36"/>
      <c r="TCQ42" s="36"/>
      <c r="TCR42" s="36"/>
      <c r="TCU42" s="36"/>
      <c r="TCV42" s="36"/>
      <c r="TCY42" s="36"/>
      <c r="TCZ42" s="36"/>
      <c r="TDC42" s="36"/>
      <c r="TDD42" s="36"/>
      <c r="TDG42" s="36"/>
      <c r="TDH42" s="36"/>
      <c r="TDK42" s="36"/>
      <c r="TDL42" s="36"/>
      <c r="TDO42" s="36"/>
      <c r="TDP42" s="36"/>
      <c r="TDS42" s="36"/>
      <c r="TDT42" s="36"/>
      <c r="TDW42" s="36"/>
      <c r="TDX42" s="36"/>
      <c r="TEA42" s="36"/>
      <c r="TEB42" s="36"/>
      <c r="TEE42" s="36"/>
      <c r="TEF42" s="36"/>
      <c r="TEI42" s="36"/>
      <c r="TEJ42" s="36"/>
      <c r="TEM42" s="36"/>
      <c r="TEN42" s="36"/>
      <c r="TEQ42" s="36"/>
      <c r="TER42" s="36"/>
      <c r="TEU42" s="36"/>
      <c r="TEV42" s="36"/>
      <c r="TEY42" s="36"/>
      <c r="TEZ42" s="36"/>
      <c r="TFC42" s="36"/>
      <c r="TFD42" s="36"/>
      <c r="TFG42" s="36"/>
      <c r="TFH42" s="36"/>
      <c r="TFK42" s="36"/>
      <c r="TFL42" s="36"/>
      <c r="TFO42" s="36"/>
      <c r="TFP42" s="36"/>
      <c r="TFS42" s="36"/>
      <c r="TFT42" s="36"/>
      <c r="TFW42" s="36"/>
      <c r="TFX42" s="36"/>
      <c r="TGA42" s="36"/>
      <c r="TGB42" s="36"/>
      <c r="TGE42" s="36"/>
      <c r="TGF42" s="36"/>
      <c r="TGI42" s="36"/>
      <c r="TGJ42" s="36"/>
      <c r="TGM42" s="36"/>
      <c r="TGN42" s="36"/>
      <c r="TGQ42" s="36"/>
      <c r="TGR42" s="36"/>
      <c r="TGU42" s="36"/>
      <c r="TGV42" s="36"/>
      <c r="TGY42" s="36"/>
      <c r="TGZ42" s="36"/>
      <c r="THC42" s="36"/>
      <c r="THD42" s="36"/>
      <c r="THG42" s="36"/>
      <c r="THH42" s="36"/>
      <c r="THK42" s="36"/>
      <c r="THL42" s="36"/>
      <c r="THO42" s="36"/>
      <c r="THP42" s="36"/>
      <c r="THS42" s="36"/>
      <c r="THT42" s="36"/>
      <c r="THW42" s="36"/>
      <c r="THX42" s="36"/>
      <c r="TIA42" s="36"/>
      <c r="TIB42" s="36"/>
      <c r="TIE42" s="36"/>
      <c r="TIF42" s="36"/>
      <c r="TII42" s="36"/>
      <c r="TIJ42" s="36"/>
      <c r="TIM42" s="36"/>
      <c r="TIN42" s="36"/>
      <c r="TIQ42" s="36"/>
      <c r="TIR42" s="36"/>
      <c r="TIU42" s="36"/>
      <c r="TIV42" s="36"/>
      <c r="TIY42" s="36"/>
      <c r="TIZ42" s="36"/>
      <c r="TJC42" s="36"/>
      <c r="TJD42" s="36"/>
      <c r="TJG42" s="36"/>
      <c r="TJH42" s="36"/>
      <c r="TJK42" s="36"/>
      <c r="TJL42" s="36"/>
      <c r="TJO42" s="36"/>
      <c r="TJP42" s="36"/>
      <c r="TJS42" s="36"/>
      <c r="TJT42" s="36"/>
      <c r="TJW42" s="36"/>
      <c r="TJX42" s="36"/>
      <c r="TKA42" s="36"/>
      <c r="TKB42" s="36"/>
      <c r="TKE42" s="36"/>
      <c r="TKF42" s="36"/>
      <c r="TKI42" s="36"/>
      <c r="TKJ42" s="36"/>
      <c r="TKM42" s="36"/>
      <c r="TKN42" s="36"/>
      <c r="TKQ42" s="36"/>
      <c r="TKR42" s="36"/>
      <c r="TKU42" s="36"/>
      <c r="TKV42" s="36"/>
      <c r="TKY42" s="36"/>
      <c r="TKZ42" s="36"/>
      <c r="TLC42" s="36"/>
      <c r="TLD42" s="36"/>
      <c r="TLG42" s="36"/>
      <c r="TLH42" s="36"/>
      <c r="TLK42" s="36"/>
      <c r="TLL42" s="36"/>
      <c r="TLO42" s="36"/>
      <c r="TLP42" s="36"/>
      <c r="TLS42" s="36"/>
      <c r="TLT42" s="36"/>
      <c r="TLW42" s="36"/>
      <c r="TLX42" s="36"/>
      <c r="TMA42" s="36"/>
      <c r="TMB42" s="36"/>
      <c r="TME42" s="36"/>
      <c r="TMF42" s="36"/>
      <c r="TMI42" s="36"/>
      <c r="TMJ42" s="36"/>
      <c r="TMM42" s="36"/>
      <c r="TMN42" s="36"/>
      <c r="TMQ42" s="36"/>
      <c r="TMR42" s="36"/>
      <c r="TMU42" s="36"/>
      <c r="TMV42" s="36"/>
      <c r="TMY42" s="36"/>
      <c r="TMZ42" s="36"/>
      <c r="TNC42" s="36"/>
      <c r="TND42" s="36"/>
      <c r="TNG42" s="36"/>
      <c r="TNH42" s="36"/>
      <c r="TNK42" s="36"/>
      <c r="TNL42" s="36"/>
      <c r="TNO42" s="36"/>
      <c r="TNP42" s="36"/>
      <c r="TNS42" s="36"/>
      <c r="TNT42" s="36"/>
      <c r="TNW42" s="36"/>
      <c r="TNX42" s="36"/>
      <c r="TOA42" s="36"/>
      <c r="TOB42" s="36"/>
      <c r="TOE42" s="36"/>
      <c r="TOF42" s="36"/>
      <c r="TOI42" s="36"/>
      <c r="TOJ42" s="36"/>
      <c r="TOM42" s="36"/>
      <c r="TON42" s="36"/>
      <c r="TOQ42" s="36"/>
      <c r="TOR42" s="36"/>
      <c r="TOU42" s="36"/>
      <c r="TOV42" s="36"/>
      <c r="TOY42" s="36"/>
      <c r="TOZ42" s="36"/>
      <c r="TPC42" s="36"/>
      <c r="TPD42" s="36"/>
      <c r="TPG42" s="36"/>
      <c r="TPH42" s="36"/>
      <c r="TPK42" s="36"/>
      <c r="TPL42" s="36"/>
      <c r="TPO42" s="36"/>
      <c r="TPP42" s="36"/>
      <c r="TPS42" s="36"/>
      <c r="TPT42" s="36"/>
      <c r="TPW42" s="36"/>
      <c r="TPX42" s="36"/>
      <c r="TQA42" s="36"/>
      <c r="TQB42" s="36"/>
      <c r="TQE42" s="36"/>
      <c r="TQF42" s="36"/>
      <c r="TQI42" s="36"/>
      <c r="TQJ42" s="36"/>
      <c r="TQM42" s="36"/>
      <c r="TQN42" s="36"/>
      <c r="TQQ42" s="36"/>
      <c r="TQR42" s="36"/>
      <c r="TQU42" s="36"/>
      <c r="TQV42" s="36"/>
      <c r="TQY42" s="36"/>
      <c r="TQZ42" s="36"/>
      <c r="TRC42" s="36"/>
      <c r="TRD42" s="36"/>
      <c r="TRG42" s="36"/>
      <c r="TRH42" s="36"/>
      <c r="TRK42" s="36"/>
      <c r="TRL42" s="36"/>
      <c r="TRO42" s="36"/>
      <c r="TRP42" s="36"/>
      <c r="TRS42" s="36"/>
      <c r="TRT42" s="36"/>
      <c r="TRW42" s="36"/>
      <c r="TRX42" s="36"/>
      <c r="TSA42" s="36"/>
      <c r="TSB42" s="36"/>
      <c r="TSE42" s="36"/>
      <c r="TSF42" s="36"/>
      <c r="TSI42" s="36"/>
      <c r="TSJ42" s="36"/>
      <c r="TSM42" s="36"/>
      <c r="TSN42" s="36"/>
      <c r="TSQ42" s="36"/>
      <c r="TSR42" s="36"/>
      <c r="TSU42" s="36"/>
      <c r="TSV42" s="36"/>
      <c r="TSY42" s="36"/>
      <c r="TSZ42" s="36"/>
      <c r="TTC42" s="36"/>
      <c r="TTD42" s="36"/>
      <c r="TTG42" s="36"/>
      <c r="TTH42" s="36"/>
      <c r="TTK42" s="36"/>
      <c r="TTL42" s="36"/>
      <c r="TTO42" s="36"/>
      <c r="TTP42" s="36"/>
      <c r="TTS42" s="36"/>
      <c r="TTT42" s="36"/>
      <c r="TTW42" s="36"/>
      <c r="TTX42" s="36"/>
      <c r="TUA42" s="36"/>
      <c r="TUB42" s="36"/>
      <c r="TUE42" s="36"/>
      <c r="TUF42" s="36"/>
      <c r="TUI42" s="36"/>
      <c r="TUJ42" s="36"/>
      <c r="TUM42" s="36"/>
      <c r="TUN42" s="36"/>
      <c r="TUQ42" s="36"/>
      <c r="TUR42" s="36"/>
      <c r="TUU42" s="36"/>
      <c r="TUV42" s="36"/>
      <c r="TUY42" s="36"/>
      <c r="TUZ42" s="36"/>
      <c r="TVC42" s="36"/>
      <c r="TVD42" s="36"/>
      <c r="TVG42" s="36"/>
      <c r="TVH42" s="36"/>
      <c r="TVK42" s="36"/>
      <c r="TVL42" s="36"/>
      <c r="TVO42" s="36"/>
      <c r="TVP42" s="36"/>
      <c r="TVS42" s="36"/>
      <c r="TVT42" s="36"/>
      <c r="TVW42" s="36"/>
      <c r="TVX42" s="36"/>
      <c r="TWA42" s="36"/>
      <c r="TWB42" s="36"/>
      <c r="TWE42" s="36"/>
      <c r="TWF42" s="36"/>
      <c r="TWI42" s="36"/>
      <c r="TWJ42" s="36"/>
      <c r="TWM42" s="36"/>
      <c r="TWN42" s="36"/>
      <c r="TWQ42" s="36"/>
      <c r="TWR42" s="36"/>
      <c r="TWU42" s="36"/>
      <c r="TWV42" s="36"/>
      <c r="TWY42" s="36"/>
      <c r="TWZ42" s="36"/>
      <c r="TXC42" s="36"/>
      <c r="TXD42" s="36"/>
      <c r="TXG42" s="36"/>
      <c r="TXH42" s="36"/>
      <c r="TXK42" s="36"/>
      <c r="TXL42" s="36"/>
      <c r="TXO42" s="36"/>
      <c r="TXP42" s="36"/>
      <c r="TXS42" s="36"/>
      <c r="TXT42" s="36"/>
      <c r="TXW42" s="36"/>
      <c r="TXX42" s="36"/>
      <c r="TYA42" s="36"/>
      <c r="TYB42" s="36"/>
      <c r="TYE42" s="36"/>
      <c r="TYF42" s="36"/>
      <c r="TYI42" s="36"/>
      <c r="TYJ42" s="36"/>
      <c r="TYM42" s="36"/>
      <c r="TYN42" s="36"/>
      <c r="TYQ42" s="36"/>
      <c r="TYR42" s="36"/>
      <c r="TYU42" s="36"/>
      <c r="TYV42" s="36"/>
      <c r="TYY42" s="36"/>
      <c r="TYZ42" s="36"/>
      <c r="TZC42" s="36"/>
      <c r="TZD42" s="36"/>
      <c r="TZG42" s="36"/>
      <c r="TZH42" s="36"/>
      <c r="TZK42" s="36"/>
      <c r="TZL42" s="36"/>
      <c r="TZO42" s="36"/>
      <c r="TZP42" s="36"/>
      <c r="TZS42" s="36"/>
      <c r="TZT42" s="36"/>
      <c r="TZW42" s="36"/>
      <c r="TZX42" s="36"/>
      <c r="UAA42" s="36"/>
      <c r="UAB42" s="36"/>
      <c r="UAE42" s="36"/>
      <c r="UAF42" s="36"/>
      <c r="UAI42" s="36"/>
      <c r="UAJ42" s="36"/>
      <c r="UAM42" s="36"/>
      <c r="UAN42" s="36"/>
      <c r="UAQ42" s="36"/>
      <c r="UAR42" s="36"/>
      <c r="UAU42" s="36"/>
      <c r="UAV42" s="36"/>
      <c r="UAY42" s="36"/>
      <c r="UAZ42" s="36"/>
      <c r="UBC42" s="36"/>
      <c r="UBD42" s="36"/>
      <c r="UBG42" s="36"/>
      <c r="UBH42" s="36"/>
      <c r="UBK42" s="36"/>
      <c r="UBL42" s="36"/>
      <c r="UBO42" s="36"/>
      <c r="UBP42" s="36"/>
      <c r="UBS42" s="36"/>
      <c r="UBT42" s="36"/>
      <c r="UBW42" s="36"/>
      <c r="UBX42" s="36"/>
      <c r="UCA42" s="36"/>
      <c r="UCB42" s="36"/>
      <c r="UCE42" s="36"/>
      <c r="UCF42" s="36"/>
      <c r="UCI42" s="36"/>
      <c r="UCJ42" s="36"/>
      <c r="UCM42" s="36"/>
      <c r="UCN42" s="36"/>
      <c r="UCQ42" s="36"/>
      <c r="UCR42" s="36"/>
      <c r="UCU42" s="36"/>
      <c r="UCV42" s="36"/>
      <c r="UCY42" s="36"/>
      <c r="UCZ42" s="36"/>
      <c r="UDC42" s="36"/>
      <c r="UDD42" s="36"/>
      <c r="UDG42" s="36"/>
      <c r="UDH42" s="36"/>
      <c r="UDK42" s="36"/>
      <c r="UDL42" s="36"/>
      <c r="UDO42" s="36"/>
      <c r="UDP42" s="36"/>
      <c r="UDS42" s="36"/>
      <c r="UDT42" s="36"/>
      <c r="UDW42" s="36"/>
      <c r="UDX42" s="36"/>
      <c r="UEA42" s="36"/>
      <c r="UEB42" s="36"/>
      <c r="UEE42" s="36"/>
      <c r="UEF42" s="36"/>
      <c r="UEI42" s="36"/>
      <c r="UEJ42" s="36"/>
      <c r="UEM42" s="36"/>
      <c r="UEN42" s="36"/>
      <c r="UEQ42" s="36"/>
      <c r="UER42" s="36"/>
      <c r="UEU42" s="36"/>
      <c r="UEV42" s="36"/>
      <c r="UEY42" s="36"/>
      <c r="UEZ42" s="36"/>
      <c r="UFC42" s="36"/>
      <c r="UFD42" s="36"/>
      <c r="UFG42" s="36"/>
      <c r="UFH42" s="36"/>
      <c r="UFK42" s="36"/>
      <c r="UFL42" s="36"/>
      <c r="UFO42" s="36"/>
      <c r="UFP42" s="36"/>
      <c r="UFS42" s="36"/>
      <c r="UFT42" s="36"/>
      <c r="UFW42" s="36"/>
      <c r="UFX42" s="36"/>
      <c r="UGA42" s="36"/>
      <c r="UGB42" s="36"/>
      <c r="UGE42" s="36"/>
      <c r="UGF42" s="36"/>
      <c r="UGI42" s="36"/>
      <c r="UGJ42" s="36"/>
      <c r="UGM42" s="36"/>
      <c r="UGN42" s="36"/>
      <c r="UGQ42" s="36"/>
      <c r="UGR42" s="36"/>
      <c r="UGU42" s="36"/>
      <c r="UGV42" s="36"/>
      <c r="UGY42" s="36"/>
      <c r="UGZ42" s="36"/>
      <c r="UHC42" s="36"/>
      <c r="UHD42" s="36"/>
      <c r="UHG42" s="36"/>
      <c r="UHH42" s="36"/>
      <c r="UHK42" s="36"/>
      <c r="UHL42" s="36"/>
      <c r="UHO42" s="36"/>
      <c r="UHP42" s="36"/>
      <c r="UHS42" s="36"/>
      <c r="UHT42" s="36"/>
      <c r="UHW42" s="36"/>
      <c r="UHX42" s="36"/>
      <c r="UIA42" s="36"/>
      <c r="UIB42" s="36"/>
      <c r="UIE42" s="36"/>
      <c r="UIF42" s="36"/>
      <c r="UII42" s="36"/>
      <c r="UIJ42" s="36"/>
      <c r="UIM42" s="36"/>
      <c r="UIN42" s="36"/>
      <c r="UIQ42" s="36"/>
      <c r="UIR42" s="36"/>
      <c r="UIU42" s="36"/>
      <c r="UIV42" s="36"/>
      <c r="UIY42" s="36"/>
      <c r="UIZ42" s="36"/>
      <c r="UJC42" s="36"/>
      <c r="UJD42" s="36"/>
      <c r="UJG42" s="36"/>
      <c r="UJH42" s="36"/>
      <c r="UJK42" s="36"/>
      <c r="UJL42" s="36"/>
      <c r="UJO42" s="36"/>
      <c r="UJP42" s="36"/>
      <c r="UJS42" s="36"/>
      <c r="UJT42" s="36"/>
      <c r="UJW42" s="36"/>
      <c r="UJX42" s="36"/>
      <c r="UKA42" s="36"/>
      <c r="UKB42" s="36"/>
      <c r="UKE42" s="36"/>
      <c r="UKF42" s="36"/>
      <c r="UKI42" s="36"/>
      <c r="UKJ42" s="36"/>
      <c r="UKM42" s="36"/>
      <c r="UKN42" s="36"/>
      <c r="UKQ42" s="36"/>
      <c r="UKR42" s="36"/>
      <c r="UKU42" s="36"/>
      <c r="UKV42" s="36"/>
      <c r="UKY42" s="36"/>
      <c r="UKZ42" s="36"/>
      <c r="ULC42" s="36"/>
      <c r="ULD42" s="36"/>
      <c r="ULG42" s="36"/>
      <c r="ULH42" s="36"/>
      <c r="ULK42" s="36"/>
      <c r="ULL42" s="36"/>
      <c r="ULO42" s="36"/>
      <c r="ULP42" s="36"/>
      <c r="ULS42" s="36"/>
      <c r="ULT42" s="36"/>
      <c r="ULW42" s="36"/>
      <c r="ULX42" s="36"/>
      <c r="UMA42" s="36"/>
      <c r="UMB42" s="36"/>
      <c r="UME42" s="36"/>
      <c r="UMF42" s="36"/>
      <c r="UMI42" s="36"/>
      <c r="UMJ42" s="36"/>
      <c r="UMM42" s="36"/>
      <c r="UMN42" s="36"/>
      <c r="UMQ42" s="36"/>
      <c r="UMR42" s="36"/>
      <c r="UMU42" s="36"/>
      <c r="UMV42" s="36"/>
      <c r="UMY42" s="36"/>
      <c r="UMZ42" s="36"/>
      <c r="UNC42" s="36"/>
      <c r="UND42" s="36"/>
      <c r="UNG42" s="36"/>
      <c r="UNH42" s="36"/>
      <c r="UNK42" s="36"/>
      <c r="UNL42" s="36"/>
      <c r="UNO42" s="36"/>
      <c r="UNP42" s="36"/>
      <c r="UNS42" s="36"/>
      <c r="UNT42" s="36"/>
      <c r="UNW42" s="36"/>
      <c r="UNX42" s="36"/>
      <c r="UOA42" s="36"/>
      <c r="UOB42" s="36"/>
      <c r="UOE42" s="36"/>
      <c r="UOF42" s="36"/>
      <c r="UOI42" s="36"/>
      <c r="UOJ42" s="36"/>
      <c r="UOM42" s="36"/>
      <c r="UON42" s="36"/>
      <c r="UOQ42" s="36"/>
      <c r="UOR42" s="36"/>
      <c r="UOU42" s="36"/>
      <c r="UOV42" s="36"/>
      <c r="UOY42" s="36"/>
      <c r="UOZ42" s="36"/>
      <c r="UPC42" s="36"/>
      <c r="UPD42" s="36"/>
      <c r="UPG42" s="36"/>
      <c r="UPH42" s="36"/>
      <c r="UPK42" s="36"/>
      <c r="UPL42" s="36"/>
      <c r="UPO42" s="36"/>
      <c r="UPP42" s="36"/>
      <c r="UPS42" s="36"/>
      <c r="UPT42" s="36"/>
      <c r="UPW42" s="36"/>
      <c r="UPX42" s="36"/>
      <c r="UQA42" s="36"/>
      <c r="UQB42" s="36"/>
      <c r="UQE42" s="36"/>
      <c r="UQF42" s="36"/>
      <c r="UQI42" s="36"/>
      <c r="UQJ42" s="36"/>
      <c r="UQM42" s="36"/>
      <c r="UQN42" s="36"/>
      <c r="UQQ42" s="36"/>
      <c r="UQR42" s="36"/>
      <c r="UQU42" s="36"/>
      <c r="UQV42" s="36"/>
      <c r="UQY42" s="36"/>
      <c r="UQZ42" s="36"/>
      <c r="URC42" s="36"/>
      <c r="URD42" s="36"/>
      <c r="URG42" s="36"/>
      <c r="URH42" s="36"/>
      <c r="URK42" s="36"/>
      <c r="URL42" s="36"/>
      <c r="URO42" s="36"/>
      <c r="URP42" s="36"/>
      <c r="URS42" s="36"/>
      <c r="URT42" s="36"/>
      <c r="URW42" s="36"/>
      <c r="URX42" s="36"/>
      <c r="USA42" s="36"/>
      <c r="USB42" s="36"/>
      <c r="USE42" s="36"/>
      <c r="USF42" s="36"/>
      <c r="USI42" s="36"/>
      <c r="USJ42" s="36"/>
      <c r="USM42" s="36"/>
      <c r="USN42" s="36"/>
      <c r="USQ42" s="36"/>
      <c r="USR42" s="36"/>
      <c r="USU42" s="36"/>
      <c r="USV42" s="36"/>
      <c r="USY42" s="36"/>
      <c r="USZ42" s="36"/>
      <c r="UTC42" s="36"/>
      <c r="UTD42" s="36"/>
      <c r="UTG42" s="36"/>
      <c r="UTH42" s="36"/>
      <c r="UTK42" s="36"/>
      <c r="UTL42" s="36"/>
      <c r="UTO42" s="36"/>
      <c r="UTP42" s="36"/>
      <c r="UTS42" s="36"/>
      <c r="UTT42" s="36"/>
      <c r="UTW42" s="36"/>
      <c r="UTX42" s="36"/>
      <c r="UUA42" s="36"/>
      <c r="UUB42" s="36"/>
      <c r="UUE42" s="36"/>
      <c r="UUF42" s="36"/>
      <c r="UUI42" s="36"/>
      <c r="UUJ42" s="36"/>
      <c r="UUM42" s="36"/>
      <c r="UUN42" s="36"/>
      <c r="UUQ42" s="36"/>
      <c r="UUR42" s="36"/>
      <c r="UUU42" s="36"/>
      <c r="UUV42" s="36"/>
      <c r="UUY42" s="36"/>
      <c r="UUZ42" s="36"/>
      <c r="UVC42" s="36"/>
      <c r="UVD42" s="36"/>
      <c r="UVG42" s="36"/>
      <c r="UVH42" s="36"/>
      <c r="UVK42" s="36"/>
      <c r="UVL42" s="36"/>
      <c r="UVO42" s="36"/>
      <c r="UVP42" s="36"/>
      <c r="UVS42" s="36"/>
      <c r="UVT42" s="36"/>
      <c r="UVW42" s="36"/>
      <c r="UVX42" s="36"/>
      <c r="UWA42" s="36"/>
      <c r="UWB42" s="36"/>
      <c r="UWE42" s="36"/>
      <c r="UWF42" s="36"/>
      <c r="UWI42" s="36"/>
      <c r="UWJ42" s="36"/>
      <c r="UWM42" s="36"/>
      <c r="UWN42" s="36"/>
      <c r="UWQ42" s="36"/>
      <c r="UWR42" s="36"/>
      <c r="UWU42" s="36"/>
      <c r="UWV42" s="36"/>
      <c r="UWY42" s="36"/>
      <c r="UWZ42" s="36"/>
      <c r="UXC42" s="36"/>
      <c r="UXD42" s="36"/>
      <c r="UXG42" s="36"/>
      <c r="UXH42" s="36"/>
      <c r="UXK42" s="36"/>
      <c r="UXL42" s="36"/>
      <c r="UXO42" s="36"/>
      <c r="UXP42" s="36"/>
      <c r="UXS42" s="36"/>
      <c r="UXT42" s="36"/>
      <c r="UXW42" s="36"/>
      <c r="UXX42" s="36"/>
      <c r="UYA42" s="36"/>
      <c r="UYB42" s="36"/>
      <c r="UYE42" s="36"/>
      <c r="UYF42" s="36"/>
      <c r="UYI42" s="36"/>
      <c r="UYJ42" s="36"/>
      <c r="UYM42" s="36"/>
      <c r="UYN42" s="36"/>
      <c r="UYQ42" s="36"/>
      <c r="UYR42" s="36"/>
      <c r="UYU42" s="36"/>
      <c r="UYV42" s="36"/>
      <c r="UYY42" s="36"/>
      <c r="UYZ42" s="36"/>
      <c r="UZC42" s="36"/>
      <c r="UZD42" s="36"/>
      <c r="UZG42" s="36"/>
      <c r="UZH42" s="36"/>
      <c r="UZK42" s="36"/>
      <c r="UZL42" s="36"/>
      <c r="UZO42" s="36"/>
      <c r="UZP42" s="36"/>
      <c r="UZS42" s="36"/>
      <c r="UZT42" s="36"/>
      <c r="UZW42" s="36"/>
      <c r="UZX42" s="36"/>
      <c r="VAA42" s="36"/>
      <c r="VAB42" s="36"/>
      <c r="VAE42" s="36"/>
      <c r="VAF42" s="36"/>
      <c r="VAI42" s="36"/>
      <c r="VAJ42" s="36"/>
      <c r="VAM42" s="36"/>
      <c r="VAN42" s="36"/>
      <c r="VAQ42" s="36"/>
      <c r="VAR42" s="36"/>
      <c r="VAU42" s="36"/>
      <c r="VAV42" s="36"/>
      <c r="VAY42" s="36"/>
      <c r="VAZ42" s="36"/>
      <c r="VBC42" s="36"/>
      <c r="VBD42" s="36"/>
      <c r="VBG42" s="36"/>
      <c r="VBH42" s="36"/>
      <c r="VBK42" s="36"/>
      <c r="VBL42" s="36"/>
      <c r="VBO42" s="36"/>
      <c r="VBP42" s="36"/>
      <c r="VBS42" s="36"/>
      <c r="VBT42" s="36"/>
      <c r="VBW42" s="36"/>
      <c r="VBX42" s="36"/>
      <c r="VCA42" s="36"/>
      <c r="VCB42" s="36"/>
      <c r="VCE42" s="36"/>
      <c r="VCF42" s="36"/>
      <c r="VCI42" s="36"/>
      <c r="VCJ42" s="36"/>
      <c r="VCM42" s="36"/>
      <c r="VCN42" s="36"/>
      <c r="VCQ42" s="36"/>
      <c r="VCR42" s="36"/>
      <c r="VCU42" s="36"/>
      <c r="VCV42" s="36"/>
      <c r="VCY42" s="36"/>
      <c r="VCZ42" s="36"/>
      <c r="VDC42" s="36"/>
      <c r="VDD42" s="36"/>
      <c r="VDG42" s="36"/>
      <c r="VDH42" s="36"/>
      <c r="VDK42" s="36"/>
      <c r="VDL42" s="36"/>
      <c r="VDO42" s="36"/>
      <c r="VDP42" s="36"/>
      <c r="VDS42" s="36"/>
      <c r="VDT42" s="36"/>
      <c r="VDW42" s="36"/>
      <c r="VDX42" s="36"/>
      <c r="VEA42" s="36"/>
      <c r="VEB42" s="36"/>
      <c r="VEE42" s="36"/>
      <c r="VEF42" s="36"/>
      <c r="VEI42" s="36"/>
      <c r="VEJ42" s="36"/>
      <c r="VEM42" s="36"/>
      <c r="VEN42" s="36"/>
      <c r="VEQ42" s="36"/>
      <c r="VER42" s="36"/>
      <c r="VEU42" s="36"/>
      <c r="VEV42" s="36"/>
      <c r="VEY42" s="36"/>
      <c r="VEZ42" s="36"/>
      <c r="VFC42" s="36"/>
      <c r="VFD42" s="36"/>
      <c r="VFG42" s="36"/>
      <c r="VFH42" s="36"/>
      <c r="VFK42" s="36"/>
      <c r="VFL42" s="36"/>
      <c r="VFO42" s="36"/>
      <c r="VFP42" s="36"/>
      <c r="VFS42" s="36"/>
      <c r="VFT42" s="36"/>
      <c r="VFW42" s="36"/>
      <c r="VFX42" s="36"/>
      <c r="VGA42" s="36"/>
      <c r="VGB42" s="36"/>
      <c r="VGE42" s="36"/>
      <c r="VGF42" s="36"/>
      <c r="VGI42" s="36"/>
      <c r="VGJ42" s="36"/>
      <c r="VGM42" s="36"/>
      <c r="VGN42" s="36"/>
      <c r="VGQ42" s="36"/>
      <c r="VGR42" s="36"/>
      <c r="VGU42" s="36"/>
      <c r="VGV42" s="36"/>
      <c r="VGY42" s="36"/>
      <c r="VGZ42" s="36"/>
      <c r="VHC42" s="36"/>
      <c r="VHD42" s="36"/>
      <c r="VHG42" s="36"/>
      <c r="VHH42" s="36"/>
      <c r="VHK42" s="36"/>
      <c r="VHL42" s="36"/>
      <c r="VHO42" s="36"/>
      <c r="VHP42" s="36"/>
      <c r="VHS42" s="36"/>
      <c r="VHT42" s="36"/>
      <c r="VHW42" s="36"/>
      <c r="VHX42" s="36"/>
      <c r="VIA42" s="36"/>
      <c r="VIB42" s="36"/>
      <c r="VIE42" s="36"/>
      <c r="VIF42" s="36"/>
      <c r="VII42" s="36"/>
      <c r="VIJ42" s="36"/>
      <c r="VIM42" s="36"/>
      <c r="VIN42" s="36"/>
      <c r="VIQ42" s="36"/>
      <c r="VIR42" s="36"/>
      <c r="VIU42" s="36"/>
      <c r="VIV42" s="36"/>
      <c r="VIY42" s="36"/>
      <c r="VIZ42" s="36"/>
      <c r="VJC42" s="36"/>
      <c r="VJD42" s="36"/>
      <c r="VJG42" s="36"/>
      <c r="VJH42" s="36"/>
      <c r="VJK42" s="36"/>
      <c r="VJL42" s="36"/>
      <c r="VJO42" s="36"/>
      <c r="VJP42" s="36"/>
      <c r="VJS42" s="36"/>
      <c r="VJT42" s="36"/>
      <c r="VJW42" s="36"/>
      <c r="VJX42" s="36"/>
      <c r="VKA42" s="36"/>
      <c r="VKB42" s="36"/>
      <c r="VKE42" s="36"/>
      <c r="VKF42" s="36"/>
      <c r="VKI42" s="36"/>
      <c r="VKJ42" s="36"/>
      <c r="VKM42" s="36"/>
      <c r="VKN42" s="36"/>
      <c r="VKQ42" s="36"/>
      <c r="VKR42" s="36"/>
      <c r="VKU42" s="36"/>
      <c r="VKV42" s="36"/>
      <c r="VKY42" s="36"/>
      <c r="VKZ42" s="36"/>
      <c r="VLC42" s="36"/>
      <c r="VLD42" s="36"/>
      <c r="VLG42" s="36"/>
      <c r="VLH42" s="36"/>
      <c r="VLK42" s="36"/>
      <c r="VLL42" s="36"/>
      <c r="VLO42" s="36"/>
      <c r="VLP42" s="36"/>
      <c r="VLS42" s="36"/>
      <c r="VLT42" s="36"/>
      <c r="VLW42" s="36"/>
      <c r="VLX42" s="36"/>
      <c r="VMA42" s="36"/>
      <c r="VMB42" s="36"/>
      <c r="VME42" s="36"/>
      <c r="VMF42" s="36"/>
      <c r="VMI42" s="36"/>
      <c r="VMJ42" s="36"/>
      <c r="VMM42" s="36"/>
      <c r="VMN42" s="36"/>
      <c r="VMQ42" s="36"/>
      <c r="VMR42" s="36"/>
      <c r="VMU42" s="36"/>
      <c r="VMV42" s="36"/>
      <c r="VMY42" s="36"/>
      <c r="VMZ42" s="36"/>
      <c r="VNC42" s="36"/>
      <c r="VND42" s="36"/>
      <c r="VNG42" s="36"/>
      <c r="VNH42" s="36"/>
      <c r="VNK42" s="36"/>
      <c r="VNL42" s="36"/>
      <c r="VNO42" s="36"/>
      <c r="VNP42" s="36"/>
      <c r="VNS42" s="36"/>
      <c r="VNT42" s="36"/>
      <c r="VNW42" s="36"/>
      <c r="VNX42" s="36"/>
      <c r="VOA42" s="36"/>
      <c r="VOB42" s="36"/>
      <c r="VOE42" s="36"/>
      <c r="VOF42" s="36"/>
      <c r="VOI42" s="36"/>
      <c r="VOJ42" s="36"/>
      <c r="VOM42" s="36"/>
      <c r="VON42" s="36"/>
      <c r="VOQ42" s="36"/>
      <c r="VOR42" s="36"/>
      <c r="VOU42" s="36"/>
      <c r="VOV42" s="36"/>
      <c r="VOY42" s="36"/>
      <c r="VOZ42" s="36"/>
      <c r="VPC42" s="36"/>
      <c r="VPD42" s="36"/>
      <c r="VPG42" s="36"/>
      <c r="VPH42" s="36"/>
      <c r="VPK42" s="36"/>
      <c r="VPL42" s="36"/>
      <c r="VPO42" s="36"/>
      <c r="VPP42" s="36"/>
      <c r="VPS42" s="36"/>
      <c r="VPT42" s="36"/>
      <c r="VPW42" s="36"/>
      <c r="VPX42" s="36"/>
      <c r="VQA42" s="36"/>
      <c r="VQB42" s="36"/>
      <c r="VQE42" s="36"/>
      <c r="VQF42" s="36"/>
      <c r="VQI42" s="36"/>
      <c r="VQJ42" s="36"/>
      <c r="VQM42" s="36"/>
      <c r="VQN42" s="36"/>
      <c r="VQQ42" s="36"/>
      <c r="VQR42" s="36"/>
      <c r="VQU42" s="36"/>
      <c r="VQV42" s="36"/>
      <c r="VQY42" s="36"/>
      <c r="VQZ42" s="36"/>
      <c r="VRC42" s="36"/>
      <c r="VRD42" s="36"/>
      <c r="VRG42" s="36"/>
      <c r="VRH42" s="36"/>
      <c r="VRK42" s="36"/>
      <c r="VRL42" s="36"/>
      <c r="VRO42" s="36"/>
      <c r="VRP42" s="36"/>
      <c r="VRS42" s="36"/>
      <c r="VRT42" s="36"/>
      <c r="VRW42" s="36"/>
      <c r="VRX42" s="36"/>
      <c r="VSA42" s="36"/>
      <c r="VSB42" s="36"/>
      <c r="VSE42" s="36"/>
      <c r="VSF42" s="36"/>
      <c r="VSI42" s="36"/>
      <c r="VSJ42" s="36"/>
      <c r="VSM42" s="36"/>
      <c r="VSN42" s="36"/>
      <c r="VSQ42" s="36"/>
      <c r="VSR42" s="36"/>
      <c r="VSU42" s="36"/>
      <c r="VSV42" s="36"/>
      <c r="VSY42" s="36"/>
      <c r="VSZ42" s="36"/>
      <c r="VTC42" s="36"/>
      <c r="VTD42" s="36"/>
      <c r="VTG42" s="36"/>
      <c r="VTH42" s="36"/>
      <c r="VTK42" s="36"/>
      <c r="VTL42" s="36"/>
      <c r="VTO42" s="36"/>
      <c r="VTP42" s="36"/>
      <c r="VTS42" s="36"/>
      <c r="VTT42" s="36"/>
      <c r="VTW42" s="36"/>
      <c r="VTX42" s="36"/>
      <c r="VUA42" s="36"/>
      <c r="VUB42" s="36"/>
      <c r="VUE42" s="36"/>
      <c r="VUF42" s="36"/>
      <c r="VUI42" s="36"/>
      <c r="VUJ42" s="36"/>
      <c r="VUM42" s="36"/>
      <c r="VUN42" s="36"/>
      <c r="VUQ42" s="36"/>
      <c r="VUR42" s="36"/>
      <c r="VUU42" s="36"/>
      <c r="VUV42" s="36"/>
      <c r="VUY42" s="36"/>
      <c r="VUZ42" s="36"/>
      <c r="VVC42" s="36"/>
      <c r="VVD42" s="36"/>
      <c r="VVG42" s="36"/>
      <c r="VVH42" s="36"/>
      <c r="VVK42" s="36"/>
      <c r="VVL42" s="36"/>
      <c r="VVO42" s="36"/>
      <c r="VVP42" s="36"/>
      <c r="VVS42" s="36"/>
      <c r="VVT42" s="36"/>
      <c r="VVW42" s="36"/>
      <c r="VVX42" s="36"/>
      <c r="VWA42" s="36"/>
      <c r="VWB42" s="36"/>
      <c r="VWE42" s="36"/>
      <c r="VWF42" s="36"/>
      <c r="VWI42" s="36"/>
      <c r="VWJ42" s="36"/>
      <c r="VWM42" s="36"/>
      <c r="VWN42" s="36"/>
      <c r="VWQ42" s="36"/>
      <c r="VWR42" s="36"/>
      <c r="VWU42" s="36"/>
      <c r="VWV42" s="36"/>
      <c r="VWY42" s="36"/>
      <c r="VWZ42" s="36"/>
      <c r="VXC42" s="36"/>
      <c r="VXD42" s="36"/>
      <c r="VXG42" s="36"/>
      <c r="VXH42" s="36"/>
      <c r="VXK42" s="36"/>
      <c r="VXL42" s="36"/>
      <c r="VXO42" s="36"/>
      <c r="VXP42" s="36"/>
      <c r="VXS42" s="36"/>
      <c r="VXT42" s="36"/>
      <c r="VXW42" s="36"/>
      <c r="VXX42" s="36"/>
      <c r="VYA42" s="36"/>
      <c r="VYB42" s="36"/>
      <c r="VYE42" s="36"/>
      <c r="VYF42" s="36"/>
      <c r="VYI42" s="36"/>
      <c r="VYJ42" s="36"/>
      <c r="VYM42" s="36"/>
      <c r="VYN42" s="36"/>
      <c r="VYQ42" s="36"/>
      <c r="VYR42" s="36"/>
      <c r="VYU42" s="36"/>
      <c r="VYV42" s="36"/>
      <c r="VYY42" s="36"/>
      <c r="VYZ42" s="36"/>
      <c r="VZC42" s="36"/>
      <c r="VZD42" s="36"/>
      <c r="VZG42" s="36"/>
      <c r="VZH42" s="36"/>
      <c r="VZK42" s="36"/>
      <c r="VZL42" s="36"/>
      <c r="VZO42" s="36"/>
      <c r="VZP42" s="36"/>
      <c r="VZS42" s="36"/>
      <c r="VZT42" s="36"/>
      <c r="VZW42" s="36"/>
      <c r="VZX42" s="36"/>
      <c r="WAA42" s="36"/>
      <c r="WAB42" s="36"/>
      <c r="WAE42" s="36"/>
      <c r="WAF42" s="36"/>
      <c r="WAI42" s="36"/>
      <c r="WAJ42" s="36"/>
      <c r="WAM42" s="36"/>
      <c r="WAN42" s="36"/>
      <c r="WAQ42" s="36"/>
      <c r="WAR42" s="36"/>
      <c r="WAU42" s="36"/>
      <c r="WAV42" s="36"/>
      <c r="WAY42" s="36"/>
      <c r="WAZ42" s="36"/>
      <c r="WBC42" s="36"/>
      <c r="WBD42" s="36"/>
      <c r="WBG42" s="36"/>
      <c r="WBH42" s="36"/>
      <c r="WBK42" s="36"/>
      <c r="WBL42" s="36"/>
      <c r="WBO42" s="36"/>
      <c r="WBP42" s="36"/>
      <c r="WBS42" s="36"/>
      <c r="WBT42" s="36"/>
      <c r="WBW42" s="36"/>
      <c r="WBX42" s="36"/>
      <c r="WCA42" s="36"/>
      <c r="WCB42" s="36"/>
      <c r="WCE42" s="36"/>
      <c r="WCF42" s="36"/>
      <c r="WCI42" s="36"/>
      <c r="WCJ42" s="36"/>
      <c r="WCM42" s="36"/>
      <c r="WCN42" s="36"/>
      <c r="WCQ42" s="36"/>
      <c r="WCR42" s="36"/>
      <c r="WCU42" s="36"/>
      <c r="WCV42" s="36"/>
      <c r="WCY42" s="36"/>
      <c r="WCZ42" s="36"/>
      <c r="WDC42" s="36"/>
      <c r="WDD42" s="36"/>
      <c r="WDG42" s="36"/>
      <c r="WDH42" s="36"/>
      <c r="WDK42" s="36"/>
      <c r="WDL42" s="36"/>
      <c r="WDO42" s="36"/>
      <c r="WDP42" s="36"/>
      <c r="WDS42" s="36"/>
      <c r="WDT42" s="36"/>
      <c r="WDW42" s="36"/>
      <c r="WDX42" s="36"/>
      <c r="WEA42" s="36"/>
      <c r="WEB42" s="36"/>
      <c r="WEE42" s="36"/>
      <c r="WEF42" s="36"/>
      <c r="WEI42" s="36"/>
      <c r="WEJ42" s="36"/>
      <c r="WEM42" s="36"/>
      <c r="WEN42" s="36"/>
      <c r="WEQ42" s="36"/>
      <c r="WER42" s="36"/>
      <c r="WEU42" s="36"/>
      <c r="WEV42" s="36"/>
      <c r="WEY42" s="36"/>
      <c r="WEZ42" s="36"/>
      <c r="WFC42" s="36"/>
      <c r="WFD42" s="36"/>
      <c r="WFG42" s="36"/>
      <c r="WFH42" s="36"/>
      <c r="WFK42" s="36"/>
      <c r="WFL42" s="36"/>
      <c r="WFO42" s="36"/>
      <c r="WFP42" s="36"/>
      <c r="WFS42" s="36"/>
      <c r="WFT42" s="36"/>
      <c r="WFW42" s="36"/>
      <c r="WFX42" s="36"/>
      <c r="WGA42" s="36"/>
      <c r="WGB42" s="36"/>
      <c r="WGE42" s="36"/>
      <c r="WGF42" s="36"/>
      <c r="WGI42" s="36"/>
      <c r="WGJ42" s="36"/>
      <c r="WGM42" s="36"/>
      <c r="WGN42" s="36"/>
      <c r="WGQ42" s="36"/>
      <c r="WGR42" s="36"/>
      <c r="WGU42" s="36"/>
      <c r="WGV42" s="36"/>
      <c r="WGY42" s="36"/>
      <c r="WGZ42" s="36"/>
      <c r="WHC42" s="36"/>
      <c r="WHD42" s="36"/>
      <c r="WHG42" s="36"/>
      <c r="WHH42" s="36"/>
      <c r="WHK42" s="36"/>
      <c r="WHL42" s="36"/>
      <c r="WHO42" s="36"/>
      <c r="WHP42" s="36"/>
      <c r="WHS42" s="36"/>
      <c r="WHT42" s="36"/>
      <c r="WHW42" s="36"/>
      <c r="WHX42" s="36"/>
      <c r="WIA42" s="36"/>
      <c r="WIB42" s="36"/>
      <c r="WIE42" s="36"/>
      <c r="WIF42" s="36"/>
      <c r="WII42" s="36"/>
      <c r="WIJ42" s="36"/>
      <c r="WIM42" s="36"/>
      <c r="WIN42" s="36"/>
      <c r="WIQ42" s="36"/>
      <c r="WIR42" s="36"/>
      <c r="WIU42" s="36"/>
      <c r="WIV42" s="36"/>
      <c r="WIY42" s="36"/>
      <c r="WIZ42" s="36"/>
      <c r="WJC42" s="36"/>
      <c r="WJD42" s="36"/>
      <c r="WJG42" s="36"/>
      <c r="WJH42" s="36"/>
      <c r="WJK42" s="36"/>
      <c r="WJL42" s="36"/>
      <c r="WJO42" s="36"/>
      <c r="WJP42" s="36"/>
      <c r="WJS42" s="36"/>
      <c r="WJT42" s="36"/>
      <c r="WJW42" s="36"/>
      <c r="WJX42" s="36"/>
      <c r="WKA42" s="36"/>
      <c r="WKB42" s="36"/>
      <c r="WKE42" s="36"/>
      <c r="WKF42" s="36"/>
      <c r="WKI42" s="36"/>
      <c r="WKJ42" s="36"/>
      <c r="WKM42" s="36"/>
      <c r="WKN42" s="36"/>
      <c r="WKQ42" s="36"/>
      <c r="WKR42" s="36"/>
      <c r="WKU42" s="36"/>
      <c r="WKV42" s="36"/>
      <c r="WKY42" s="36"/>
      <c r="WKZ42" s="36"/>
      <c r="WLC42" s="36"/>
      <c r="WLD42" s="36"/>
      <c r="WLG42" s="36"/>
      <c r="WLH42" s="36"/>
      <c r="WLK42" s="36"/>
      <c r="WLL42" s="36"/>
      <c r="WLO42" s="36"/>
      <c r="WLP42" s="36"/>
      <c r="WLS42" s="36"/>
      <c r="WLT42" s="36"/>
      <c r="WLW42" s="36"/>
      <c r="WLX42" s="36"/>
      <c r="WMA42" s="36"/>
      <c r="WMB42" s="36"/>
      <c r="WME42" s="36"/>
      <c r="WMF42" s="36"/>
      <c r="WMI42" s="36"/>
      <c r="WMJ42" s="36"/>
      <c r="WMM42" s="36"/>
      <c r="WMN42" s="36"/>
      <c r="WMQ42" s="36"/>
      <c r="WMR42" s="36"/>
      <c r="WMU42" s="36"/>
      <c r="WMV42" s="36"/>
      <c r="WMY42" s="36"/>
      <c r="WMZ42" s="36"/>
      <c r="WNC42" s="36"/>
      <c r="WND42" s="36"/>
      <c r="WNG42" s="36"/>
      <c r="WNH42" s="36"/>
      <c r="WNK42" s="36"/>
      <c r="WNL42" s="36"/>
      <c r="WNO42" s="36"/>
      <c r="WNP42" s="36"/>
      <c r="WNS42" s="36"/>
      <c r="WNT42" s="36"/>
      <c r="WNW42" s="36"/>
      <c r="WNX42" s="36"/>
      <c r="WOA42" s="36"/>
      <c r="WOB42" s="36"/>
      <c r="WOE42" s="36"/>
      <c r="WOF42" s="36"/>
      <c r="WOI42" s="36"/>
      <c r="WOJ42" s="36"/>
      <c r="WOM42" s="36"/>
      <c r="WON42" s="36"/>
      <c r="WOQ42" s="36"/>
      <c r="WOR42" s="36"/>
      <c r="WOU42" s="36"/>
      <c r="WOV42" s="36"/>
      <c r="WOY42" s="36"/>
      <c r="WOZ42" s="36"/>
      <c r="WPC42" s="36"/>
      <c r="WPD42" s="36"/>
      <c r="WPG42" s="36"/>
      <c r="WPH42" s="36"/>
      <c r="WPK42" s="36"/>
      <c r="WPL42" s="36"/>
      <c r="WPO42" s="36"/>
      <c r="WPP42" s="36"/>
      <c r="WPS42" s="36"/>
      <c r="WPT42" s="36"/>
      <c r="WPW42" s="36"/>
      <c r="WPX42" s="36"/>
      <c r="WQA42" s="36"/>
      <c r="WQB42" s="36"/>
      <c r="WQE42" s="36"/>
      <c r="WQF42" s="36"/>
      <c r="WQI42" s="36"/>
      <c r="WQJ42" s="36"/>
      <c r="WQM42" s="36"/>
      <c r="WQN42" s="36"/>
      <c r="WQQ42" s="36"/>
      <c r="WQR42" s="36"/>
      <c r="WQU42" s="36"/>
      <c r="WQV42" s="36"/>
      <c r="WQY42" s="36"/>
      <c r="WQZ42" s="36"/>
      <c r="WRC42" s="36"/>
      <c r="WRD42" s="36"/>
      <c r="WRG42" s="36"/>
      <c r="WRH42" s="36"/>
      <c r="WRK42" s="36"/>
      <c r="WRL42" s="36"/>
      <c r="WRO42" s="36"/>
      <c r="WRP42" s="36"/>
      <c r="WRS42" s="36"/>
      <c r="WRT42" s="36"/>
      <c r="WRW42" s="36"/>
      <c r="WRX42" s="36"/>
      <c r="WSA42" s="36"/>
      <c r="WSB42" s="36"/>
      <c r="WSE42" s="36"/>
      <c r="WSF42" s="36"/>
      <c r="WSI42" s="36"/>
      <c r="WSJ42" s="36"/>
      <c r="WSM42" s="36"/>
      <c r="WSN42" s="36"/>
      <c r="WSQ42" s="36"/>
      <c r="WSR42" s="36"/>
      <c r="WSU42" s="36"/>
      <c r="WSV42" s="36"/>
      <c r="WSY42" s="36"/>
      <c r="WSZ42" s="36"/>
      <c r="WTC42" s="36"/>
      <c r="WTD42" s="36"/>
      <c r="WTG42" s="36"/>
      <c r="WTH42" s="36"/>
      <c r="WTK42" s="36"/>
      <c r="WTL42" s="36"/>
      <c r="WTO42" s="36"/>
      <c r="WTP42" s="36"/>
      <c r="WTS42" s="36"/>
      <c r="WTT42" s="36"/>
      <c r="WTW42" s="36"/>
      <c r="WTX42" s="36"/>
      <c r="WUA42" s="36"/>
      <c r="WUB42" s="36"/>
      <c r="WUE42" s="36"/>
      <c r="WUF42" s="36"/>
      <c r="WUI42" s="36"/>
      <c r="WUJ42" s="36"/>
      <c r="WUM42" s="36"/>
      <c r="WUN42" s="36"/>
      <c r="WUQ42" s="36"/>
      <c r="WUR42" s="36"/>
      <c r="WUU42" s="36"/>
      <c r="WUV42" s="36"/>
      <c r="WUY42" s="36"/>
      <c r="WUZ42" s="36"/>
      <c r="WVC42" s="36"/>
      <c r="WVD42" s="36"/>
      <c r="WVG42" s="36"/>
      <c r="WVH42" s="36"/>
      <c r="WVK42" s="36"/>
      <c r="WVL42" s="36"/>
      <c r="WVO42" s="36"/>
      <c r="WVP42" s="36"/>
      <c r="WVS42" s="36"/>
      <c r="WVT42" s="36"/>
      <c r="WVW42" s="36"/>
      <c r="WVX42" s="36"/>
      <c r="WWA42" s="36"/>
      <c r="WWB42" s="36"/>
      <c r="WWE42" s="36"/>
      <c r="WWF42" s="36"/>
      <c r="WWI42" s="36"/>
      <c r="WWJ42" s="36"/>
      <c r="WWM42" s="36"/>
      <c r="WWN42" s="36"/>
      <c r="WWQ42" s="36"/>
      <c r="WWR42" s="36"/>
      <c r="WWU42" s="36"/>
      <c r="WWV42" s="36"/>
      <c r="WWY42" s="36"/>
      <c r="WWZ42" s="36"/>
      <c r="WXC42" s="36"/>
      <c r="WXD42" s="36"/>
      <c r="WXG42" s="36"/>
      <c r="WXH42" s="36"/>
      <c r="WXK42" s="36"/>
      <c r="WXL42" s="36"/>
      <c r="WXO42" s="36"/>
      <c r="WXP42" s="36"/>
      <c r="WXS42" s="36"/>
      <c r="WXT42" s="36"/>
      <c r="WXW42" s="36"/>
      <c r="WXX42" s="36"/>
      <c r="WYA42" s="36"/>
      <c r="WYB42" s="36"/>
      <c r="WYE42" s="36"/>
      <c r="WYF42" s="36"/>
      <c r="WYI42" s="36"/>
      <c r="WYJ42" s="36"/>
      <c r="WYM42" s="36"/>
      <c r="WYN42" s="36"/>
      <c r="WYQ42" s="36"/>
      <c r="WYR42" s="36"/>
      <c r="WYU42" s="36"/>
      <c r="WYV42" s="36"/>
      <c r="WYY42" s="36"/>
      <c r="WYZ42" s="36"/>
      <c r="WZC42" s="36"/>
      <c r="WZD42" s="36"/>
      <c r="WZG42" s="36"/>
      <c r="WZH42" s="36"/>
      <c r="WZK42" s="36"/>
      <c r="WZL42" s="36"/>
      <c r="WZO42" s="36"/>
      <c r="WZP42" s="36"/>
      <c r="WZS42" s="36"/>
      <c r="WZT42" s="36"/>
      <c r="WZW42" s="36"/>
      <c r="WZX42" s="36"/>
      <c r="XAA42" s="36"/>
      <c r="XAB42" s="36"/>
      <c r="XAE42" s="36"/>
      <c r="XAF42" s="36"/>
      <c r="XAI42" s="36"/>
      <c r="XAJ42" s="36"/>
      <c r="XAM42" s="36"/>
      <c r="XAN42" s="36"/>
      <c r="XAQ42" s="36"/>
      <c r="XAR42" s="36"/>
      <c r="XAU42" s="36"/>
      <c r="XAV42" s="36"/>
      <c r="XAY42" s="36"/>
      <c r="XAZ42" s="36"/>
      <c r="XBC42" s="36"/>
      <c r="XBD42" s="36"/>
      <c r="XBG42" s="36"/>
      <c r="XBH42" s="36"/>
      <c r="XBK42" s="36"/>
      <c r="XBL42" s="36"/>
      <c r="XBO42" s="36"/>
      <c r="XBP42" s="36"/>
      <c r="XBS42" s="36"/>
      <c r="XBT42" s="36"/>
      <c r="XBW42" s="36"/>
      <c r="XBX42" s="36"/>
      <c r="XCA42" s="36"/>
      <c r="XCB42" s="36"/>
      <c r="XCE42" s="36"/>
      <c r="XCF42" s="36"/>
      <c r="XCI42" s="36"/>
      <c r="XCJ42" s="36"/>
      <c r="XCM42" s="36"/>
      <c r="XCN42" s="36"/>
      <c r="XCQ42" s="36"/>
      <c r="XCR42" s="36"/>
      <c r="XCU42" s="36"/>
      <c r="XCV42" s="36"/>
      <c r="XCY42" s="36"/>
      <c r="XCZ42" s="36"/>
      <c r="XDC42" s="36"/>
      <c r="XDD42" s="36"/>
    </row>
    <row r="43" spans="1:1024 1027:2048 2051:3072 3075:4096 4099:5120 5123:6144 6147:7168 7171:8192 8195:9216 9219:10240 10243:11264 11267:12288 12291:13312 13315:14336 14339:15360 15363:16332" x14ac:dyDescent="0.3">
      <c r="B43" s="10" t="s">
        <v>273</v>
      </c>
      <c r="C43" s="12">
        <v>16316</v>
      </c>
      <c r="D43" s="34">
        <v>2133</v>
      </c>
      <c r="E43" s="216">
        <v>18449.626809999998</v>
      </c>
      <c r="F43" s="34">
        <v>222530</v>
      </c>
      <c r="G43" s="34">
        <v>-204081</v>
      </c>
      <c r="H43" s="36"/>
      <c r="I43" s="214"/>
      <c r="K43" s="34"/>
      <c r="L43" s="36"/>
      <c r="O43" s="36"/>
      <c r="P43" s="36"/>
      <c r="S43" s="36"/>
      <c r="T43" s="36"/>
      <c r="W43" s="36"/>
      <c r="X43" s="36"/>
      <c r="AA43" s="36"/>
      <c r="AB43" s="36"/>
      <c r="AE43" s="36"/>
      <c r="AF43" s="36"/>
      <c r="AI43" s="36"/>
      <c r="AJ43" s="36"/>
      <c r="AM43" s="36"/>
      <c r="AN43" s="36"/>
      <c r="AQ43" s="36"/>
      <c r="AR43" s="36"/>
      <c r="AU43" s="36"/>
      <c r="AV43" s="36"/>
      <c r="AY43" s="36"/>
      <c r="AZ43" s="36"/>
      <c r="BC43" s="36"/>
      <c r="BD43" s="36"/>
      <c r="BG43" s="36"/>
      <c r="BH43" s="36"/>
      <c r="BK43" s="36"/>
      <c r="BL43" s="36"/>
      <c r="BO43" s="36"/>
      <c r="BP43" s="36"/>
      <c r="BS43" s="36"/>
      <c r="BT43" s="36"/>
      <c r="BW43" s="36"/>
      <c r="BX43" s="36"/>
      <c r="CA43" s="36"/>
      <c r="CB43" s="36"/>
      <c r="CE43" s="36"/>
      <c r="CF43" s="36"/>
      <c r="CI43" s="36"/>
      <c r="CJ43" s="36"/>
      <c r="CM43" s="36"/>
      <c r="CN43" s="36"/>
      <c r="CQ43" s="36"/>
      <c r="CR43" s="36"/>
      <c r="CU43" s="36"/>
      <c r="CV43" s="36"/>
      <c r="CY43" s="36"/>
      <c r="CZ43" s="36"/>
      <c r="DC43" s="36"/>
      <c r="DD43" s="36"/>
      <c r="DG43" s="36"/>
      <c r="DH43" s="36"/>
      <c r="DK43" s="36"/>
      <c r="DL43" s="36"/>
      <c r="DO43" s="36"/>
      <c r="DP43" s="36"/>
      <c r="DS43" s="36"/>
      <c r="DT43" s="36"/>
      <c r="DW43" s="36"/>
      <c r="DX43" s="36"/>
      <c r="EA43" s="36"/>
      <c r="EB43" s="36"/>
      <c r="EE43" s="36"/>
      <c r="EF43" s="36"/>
      <c r="EI43" s="36"/>
      <c r="EJ43" s="36"/>
      <c r="EM43" s="36"/>
      <c r="EN43" s="36"/>
      <c r="EQ43" s="36"/>
      <c r="ER43" s="36"/>
      <c r="EU43" s="36"/>
      <c r="EV43" s="36"/>
      <c r="EY43" s="36"/>
      <c r="EZ43" s="36"/>
      <c r="FC43" s="36"/>
      <c r="FD43" s="36"/>
      <c r="FG43" s="36"/>
      <c r="FH43" s="36"/>
      <c r="FK43" s="36"/>
      <c r="FL43" s="36"/>
      <c r="FO43" s="36"/>
      <c r="FP43" s="36"/>
      <c r="FS43" s="36"/>
      <c r="FT43" s="36"/>
      <c r="FW43" s="36"/>
      <c r="FX43" s="36"/>
      <c r="GA43" s="36"/>
      <c r="GB43" s="36"/>
      <c r="GE43" s="36"/>
      <c r="GF43" s="36"/>
      <c r="GI43" s="36"/>
      <c r="GJ43" s="36"/>
      <c r="GM43" s="36"/>
      <c r="GN43" s="36"/>
      <c r="GQ43" s="36"/>
      <c r="GR43" s="36"/>
      <c r="GU43" s="36"/>
      <c r="GV43" s="36"/>
      <c r="GY43" s="36"/>
      <c r="GZ43" s="36"/>
      <c r="HC43" s="36"/>
      <c r="HD43" s="36"/>
      <c r="HG43" s="36"/>
      <c r="HH43" s="36"/>
      <c r="HK43" s="36"/>
      <c r="HL43" s="36"/>
      <c r="HO43" s="36"/>
      <c r="HP43" s="36"/>
      <c r="HS43" s="36"/>
      <c r="HT43" s="36"/>
      <c r="HW43" s="36"/>
      <c r="HX43" s="36"/>
      <c r="IA43" s="36"/>
      <c r="IB43" s="36"/>
      <c r="IE43" s="36"/>
      <c r="IF43" s="36"/>
      <c r="II43" s="36"/>
      <c r="IJ43" s="36"/>
      <c r="IM43" s="36"/>
      <c r="IN43" s="36"/>
      <c r="IQ43" s="36"/>
      <c r="IR43" s="36"/>
      <c r="IU43" s="36"/>
      <c r="IV43" s="36"/>
      <c r="IY43" s="36"/>
      <c r="IZ43" s="36"/>
      <c r="JC43" s="36"/>
      <c r="JD43" s="36"/>
      <c r="JG43" s="36"/>
      <c r="JH43" s="36"/>
      <c r="JK43" s="36"/>
      <c r="JL43" s="36"/>
      <c r="JO43" s="36"/>
      <c r="JP43" s="36"/>
      <c r="JS43" s="36"/>
      <c r="JT43" s="36"/>
      <c r="JW43" s="36"/>
      <c r="JX43" s="36"/>
      <c r="KA43" s="36"/>
      <c r="KB43" s="36"/>
      <c r="KE43" s="36"/>
      <c r="KF43" s="36"/>
      <c r="KI43" s="36"/>
      <c r="KJ43" s="36"/>
      <c r="KM43" s="36"/>
      <c r="KN43" s="36"/>
      <c r="KQ43" s="36"/>
      <c r="KR43" s="36"/>
      <c r="KU43" s="36"/>
      <c r="KV43" s="36"/>
      <c r="KY43" s="36"/>
      <c r="KZ43" s="36"/>
      <c r="LC43" s="36"/>
      <c r="LD43" s="36"/>
      <c r="LG43" s="36"/>
      <c r="LH43" s="36"/>
      <c r="LK43" s="36"/>
      <c r="LL43" s="36"/>
      <c r="LO43" s="36"/>
      <c r="LP43" s="36"/>
      <c r="LS43" s="36"/>
      <c r="LT43" s="36"/>
      <c r="LW43" s="36"/>
      <c r="LX43" s="36"/>
      <c r="MA43" s="36"/>
      <c r="MB43" s="36"/>
      <c r="ME43" s="36"/>
      <c r="MF43" s="36"/>
      <c r="MI43" s="36"/>
      <c r="MJ43" s="36"/>
      <c r="MM43" s="36"/>
      <c r="MN43" s="36"/>
      <c r="MQ43" s="36"/>
      <c r="MR43" s="36"/>
      <c r="MU43" s="36"/>
      <c r="MV43" s="36"/>
      <c r="MY43" s="36"/>
      <c r="MZ43" s="36"/>
      <c r="NC43" s="36"/>
      <c r="ND43" s="36"/>
      <c r="NG43" s="36"/>
      <c r="NH43" s="36"/>
      <c r="NK43" s="36"/>
      <c r="NL43" s="36"/>
      <c r="NO43" s="36"/>
      <c r="NP43" s="36"/>
      <c r="NS43" s="36"/>
      <c r="NT43" s="36"/>
      <c r="NW43" s="36"/>
      <c r="NX43" s="36"/>
      <c r="OA43" s="36"/>
      <c r="OB43" s="36"/>
      <c r="OE43" s="36"/>
      <c r="OF43" s="36"/>
      <c r="OI43" s="36"/>
      <c r="OJ43" s="36"/>
      <c r="OM43" s="36"/>
      <c r="ON43" s="36"/>
      <c r="OQ43" s="36"/>
      <c r="OR43" s="36"/>
      <c r="OU43" s="36"/>
      <c r="OV43" s="36"/>
      <c r="OY43" s="36"/>
      <c r="OZ43" s="36"/>
      <c r="PC43" s="36"/>
      <c r="PD43" s="36"/>
      <c r="PG43" s="36"/>
      <c r="PH43" s="36"/>
      <c r="PK43" s="36"/>
      <c r="PL43" s="36"/>
      <c r="PO43" s="36"/>
      <c r="PP43" s="36"/>
      <c r="PS43" s="36"/>
      <c r="PT43" s="36"/>
      <c r="PW43" s="36"/>
      <c r="PX43" s="36"/>
      <c r="QA43" s="36"/>
      <c r="QB43" s="36"/>
      <c r="QE43" s="36"/>
      <c r="QF43" s="36"/>
      <c r="QI43" s="36"/>
      <c r="QJ43" s="36"/>
      <c r="QM43" s="36"/>
      <c r="QN43" s="36"/>
      <c r="QQ43" s="36"/>
      <c r="QR43" s="36"/>
      <c r="QU43" s="36"/>
      <c r="QV43" s="36"/>
      <c r="QY43" s="36"/>
      <c r="QZ43" s="36"/>
      <c r="RC43" s="36"/>
      <c r="RD43" s="36"/>
      <c r="RG43" s="36"/>
      <c r="RH43" s="36"/>
      <c r="RK43" s="36"/>
      <c r="RL43" s="36"/>
      <c r="RO43" s="36"/>
      <c r="RP43" s="36"/>
      <c r="RS43" s="36"/>
      <c r="RT43" s="36"/>
      <c r="RW43" s="36"/>
      <c r="RX43" s="36"/>
      <c r="SA43" s="36"/>
      <c r="SB43" s="36"/>
      <c r="SE43" s="36"/>
      <c r="SF43" s="36"/>
      <c r="SI43" s="36"/>
      <c r="SJ43" s="36"/>
      <c r="SM43" s="36"/>
      <c r="SN43" s="36"/>
      <c r="SQ43" s="36"/>
      <c r="SR43" s="36"/>
      <c r="SU43" s="36"/>
      <c r="SV43" s="36"/>
      <c r="SY43" s="36"/>
      <c r="SZ43" s="36"/>
      <c r="TC43" s="36"/>
      <c r="TD43" s="36"/>
      <c r="TG43" s="36"/>
      <c r="TH43" s="36"/>
      <c r="TK43" s="36"/>
      <c r="TL43" s="36"/>
      <c r="TO43" s="36"/>
      <c r="TP43" s="36"/>
      <c r="TS43" s="36"/>
      <c r="TT43" s="36"/>
      <c r="TW43" s="36"/>
      <c r="TX43" s="36"/>
      <c r="UA43" s="36"/>
      <c r="UB43" s="36"/>
      <c r="UE43" s="36"/>
      <c r="UF43" s="36"/>
      <c r="UI43" s="36"/>
      <c r="UJ43" s="36"/>
      <c r="UM43" s="36"/>
      <c r="UN43" s="36"/>
      <c r="UQ43" s="36"/>
      <c r="UR43" s="36"/>
      <c r="UU43" s="36"/>
      <c r="UV43" s="36"/>
      <c r="UY43" s="36"/>
      <c r="UZ43" s="36"/>
      <c r="VC43" s="36"/>
      <c r="VD43" s="36"/>
      <c r="VG43" s="36"/>
      <c r="VH43" s="36"/>
      <c r="VK43" s="36"/>
      <c r="VL43" s="36"/>
      <c r="VO43" s="36"/>
      <c r="VP43" s="36"/>
      <c r="VS43" s="36"/>
      <c r="VT43" s="36"/>
      <c r="VW43" s="36"/>
      <c r="VX43" s="36"/>
      <c r="WA43" s="36"/>
      <c r="WB43" s="36"/>
      <c r="WE43" s="36"/>
      <c r="WF43" s="36"/>
      <c r="WI43" s="36"/>
      <c r="WJ43" s="36"/>
      <c r="WM43" s="36"/>
      <c r="WN43" s="36"/>
      <c r="WQ43" s="36"/>
      <c r="WR43" s="36"/>
      <c r="WU43" s="36"/>
      <c r="WV43" s="36"/>
      <c r="WY43" s="36"/>
      <c r="WZ43" s="36"/>
      <c r="XC43" s="36"/>
      <c r="XD43" s="36"/>
      <c r="XG43" s="36"/>
      <c r="XH43" s="36"/>
      <c r="XK43" s="36"/>
      <c r="XL43" s="36"/>
      <c r="XO43" s="36"/>
      <c r="XP43" s="36"/>
      <c r="XS43" s="36"/>
      <c r="XT43" s="36"/>
      <c r="XW43" s="36"/>
      <c r="XX43" s="36"/>
      <c r="YA43" s="36"/>
      <c r="YB43" s="36"/>
      <c r="YE43" s="36"/>
      <c r="YF43" s="36"/>
      <c r="YI43" s="36"/>
      <c r="YJ43" s="36"/>
      <c r="YM43" s="36"/>
      <c r="YN43" s="36"/>
      <c r="YQ43" s="36"/>
      <c r="YR43" s="36"/>
      <c r="YU43" s="36"/>
      <c r="YV43" s="36"/>
      <c r="YY43" s="36"/>
      <c r="YZ43" s="36"/>
      <c r="ZC43" s="36"/>
      <c r="ZD43" s="36"/>
      <c r="ZG43" s="36"/>
      <c r="ZH43" s="36"/>
      <c r="ZK43" s="36"/>
      <c r="ZL43" s="36"/>
      <c r="ZO43" s="36"/>
      <c r="ZP43" s="36"/>
      <c r="ZS43" s="36"/>
      <c r="ZT43" s="36"/>
      <c r="ZW43" s="36"/>
      <c r="ZX43" s="36"/>
      <c r="AAA43" s="36"/>
      <c r="AAB43" s="36"/>
      <c r="AAE43" s="36"/>
      <c r="AAF43" s="36"/>
      <c r="AAI43" s="36"/>
      <c r="AAJ43" s="36"/>
      <c r="AAM43" s="36"/>
      <c r="AAN43" s="36"/>
      <c r="AAQ43" s="36"/>
      <c r="AAR43" s="36"/>
      <c r="AAU43" s="36"/>
      <c r="AAV43" s="36"/>
      <c r="AAY43" s="36"/>
      <c r="AAZ43" s="36"/>
      <c r="ABC43" s="36"/>
      <c r="ABD43" s="36"/>
      <c r="ABG43" s="36"/>
      <c r="ABH43" s="36"/>
      <c r="ABK43" s="36"/>
      <c r="ABL43" s="36"/>
      <c r="ABO43" s="36"/>
      <c r="ABP43" s="36"/>
      <c r="ABS43" s="36"/>
      <c r="ABT43" s="36"/>
      <c r="ABW43" s="36"/>
      <c r="ABX43" s="36"/>
      <c r="ACA43" s="36"/>
      <c r="ACB43" s="36"/>
      <c r="ACE43" s="36"/>
      <c r="ACF43" s="36"/>
      <c r="ACI43" s="36"/>
      <c r="ACJ43" s="36"/>
      <c r="ACM43" s="36"/>
      <c r="ACN43" s="36"/>
      <c r="ACQ43" s="36"/>
      <c r="ACR43" s="36"/>
      <c r="ACU43" s="36"/>
      <c r="ACV43" s="36"/>
      <c r="ACY43" s="36"/>
      <c r="ACZ43" s="36"/>
      <c r="ADC43" s="36"/>
      <c r="ADD43" s="36"/>
      <c r="ADG43" s="36"/>
      <c r="ADH43" s="36"/>
      <c r="ADK43" s="36"/>
      <c r="ADL43" s="36"/>
      <c r="ADO43" s="36"/>
      <c r="ADP43" s="36"/>
      <c r="ADS43" s="36"/>
      <c r="ADT43" s="36"/>
      <c r="ADW43" s="36"/>
      <c r="ADX43" s="36"/>
      <c r="AEA43" s="36"/>
      <c r="AEB43" s="36"/>
      <c r="AEE43" s="36"/>
      <c r="AEF43" s="36"/>
      <c r="AEI43" s="36"/>
      <c r="AEJ43" s="36"/>
      <c r="AEM43" s="36"/>
      <c r="AEN43" s="36"/>
      <c r="AEQ43" s="36"/>
      <c r="AER43" s="36"/>
      <c r="AEU43" s="36"/>
      <c r="AEV43" s="36"/>
      <c r="AEY43" s="36"/>
      <c r="AEZ43" s="36"/>
      <c r="AFC43" s="36"/>
      <c r="AFD43" s="36"/>
      <c r="AFG43" s="36"/>
      <c r="AFH43" s="36"/>
      <c r="AFK43" s="36"/>
      <c r="AFL43" s="36"/>
      <c r="AFO43" s="36"/>
      <c r="AFP43" s="36"/>
      <c r="AFS43" s="36"/>
      <c r="AFT43" s="36"/>
      <c r="AFW43" s="36"/>
      <c r="AFX43" s="36"/>
      <c r="AGA43" s="36"/>
      <c r="AGB43" s="36"/>
      <c r="AGE43" s="36"/>
      <c r="AGF43" s="36"/>
      <c r="AGI43" s="36"/>
      <c r="AGJ43" s="36"/>
      <c r="AGM43" s="36"/>
      <c r="AGN43" s="36"/>
      <c r="AGQ43" s="36"/>
      <c r="AGR43" s="36"/>
      <c r="AGU43" s="36"/>
      <c r="AGV43" s="36"/>
      <c r="AGY43" s="36"/>
      <c r="AGZ43" s="36"/>
      <c r="AHC43" s="36"/>
      <c r="AHD43" s="36"/>
      <c r="AHG43" s="36"/>
      <c r="AHH43" s="36"/>
      <c r="AHK43" s="36"/>
      <c r="AHL43" s="36"/>
      <c r="AHO43" s="36"/>
      <c r="AHP43" s="36"/>
      <c r="AHS43" s="36"/>
      <c r="AHT43" s="36"/>
      <c r="AHW43" s="36"/>
      <c r="AHX43" s="36"/>
      <c r="AIA43" s="36"/>
      <c r="AIB43" s="36"/>
      <c r="AIE43" s="36"/>
      <c r="AIF43" s="36"/>
      <c r="AII43" s="36"/>
      <c r="AIJ43" s="36"/>
      <c r="AIM43" s="36"/>
      <c r="AIN43" s="36"/>
      <c r="AIQ43" s="36"/>
      <c r="AIR43" s="36"/>
      <c r="AIU43" s="36"/>
      <c r="AIV43" s="36"/>
      <c r="AIY43" s="36"/>
      <c r="AIZ43" s="36"/>
      <c r="AJC43" s="36"/>
      <c r="AJD43" s="36"/>
      <c r="AJG43" s="36"/>
      <c r="AJH43" s="36"/>
      <c r="AJK43" s="36"/>
      <c r="AJL43" s="36"/>
      <c r="AJO43" s="36"/>
      <c r="AJP43" s="36"/>
      <c r="AJS43" s="36"/>
      <c r="AJT43" s="36"/>
      <c r="AJW43" s="36"/>
      <c r="AJX43" s="36"/>
      <c r="AKA43" s="36"/>
      <c r="AKB43" s="36"/>
      <c r="AKE43" s="36"/>
      <c r="AKF43" s="36"/>
      <c r="AKI43" s="36"/>
      <c r="AKJ43" s="36"/>
      <c r="AKM43" s="36"/>
      <c r="AKN43" s="36"/>
      <c r="AKQ43" s="36"/>
      <c r="AKR43" s="36"/>
      <c r="AKU43" s="36"/>
      <c r="AKV43" s="36"/>
      <c r="AKY43" s="36"/>
      <c r="AKZ43" s="36"/>
      <c r="ALC43" s="36"/>
      <c r="ALD43" s="36"/>
      <c r="ALG43" s="36"/>
      <c r="ALH43" s="36"/>
      <c r="ALK43" s="36"/>
      <c r="ALL43" s="36"/>
      <c r="ALO43" s="36"/>
      <c r="ALP43" s="36"/>
      <c r="ALS43" s="36"/>
      <c r="ALT43" s="36"/>
      <c r="ALW43" s="36"/>
      <c r="ALX43" s="36"/>
      <c r="AMA43" s="36"/>
      <c r="AMB43" s="36"/>
      <c r="AME43" s="36"/>
      <c r="AMF43" s="36"/>
      <c r="AMI43" s="36"/>
      <c r="AMJ43" s="36"/>
      <c r="AMM43" s="36"/>
      <c r="AMN43" s="36"/>
      <c r="AMQ43" s="36"/>
      <c r="AMR43" s="36"/>
      <c r="AMU43" s="36"/>
      <c r="AMV43" s="36"/>
      <c r="AMY43" s="36"/>
      <c r="AMZ43" s="36"/>
      <c r="ANC43" s="36"/>
      <c r="AND43" s="36"/>
      <c r="ANG43" s="36"/>
      <c r="ANH43" s="36"/>
      <c r="ANK43" s="36"/>
      <c r="ANL43" s="36"/>
      <c r="ANO43" s="36"/>
      <c r="ANP43" s="36"/>
      <c r="ANS43" s="36"/>
      <c r="ANT43" s="36"/>
      <c r="ANW43" s="36"/>
      <c r="ANX43" s="36"/>
      <c r="AOA43" s="36"/>
      <c r="AOB43" s="36"/>
      <c r="AOE43" s="36"/>
      <c r="AOF43" s="36"/>
      <c r="AOI43" s="36"/>
      <c r="AOJ43" s="36"/>
      <c r="AOM43" s="36"/>
      <c r="AON43" s="36"/>
      <c r="AOQ43" s="36"/>
      <c r="AOR43" s="36"/>
      <c r="AOU43" s="36"/>
      <c r="AOV43" s="36"/>
      <c r="AOY43" s="36"/>
      <c r="AOZ43" s="36"/>
      <c r="APC43" s="36"/>
      <c r="APD43" s="36"/>
      <c r="APG43" s="36"/>
      <c r="APH43" s="36"/>
      <c r="APK43" s="36"/>
      <c r="APL43" s="36"/>
      <c r="APO43" s="36"/>
      <c r="APP43" s="36"/>
      <c r="APS43" s="36"/>
      <c r="APT43" s="36"/>
      <c r="APW43" s="36"/>
      <c r="APX43" s="36"/>
      <c r="AQA43" s="36"/>
      <c r="AQB43" s="36"/>
      <c r="AQE43" s="36"/>
      <c r="AQF43" s="36"/>
      <c r="AQI43" s="36"/>
      <c r="AQJ43" s="36"/>
      <c r="AQM43" s="36"/>
      <c r="AQN43" s="36"/>
      <c r="AQQ43" s="36"/>
      <c r="AQR43" s="36"/>
      <c r="AQU43" s="36"/>
      <c r="AQV43" s="36"/>
      <c r="AQY43" s="36"/>
      <c r="AQZ43" s="36"/>
      <c r="ARC43" s="36"/>
      <c r="ARD43" s="36"/>
      <c r="ARG43" s="36"/>
      <c r="ARH43" s="36"/>
      <c r="ARK43" s="36"/>
      <c r="ARL43" s="36"/>
      <c r="ARO43" s="36"/>
      <c r="ARP43" s="36"/>
      <c r="ARS43" s="36"/>
      <c r="ART43" s="36"/>
      <c r="ARW43" s="36"/>
      <c r="ARX43" s="36"/>
      <c r="ASA43" s="36"/>
      <c r="ASB43" s="36"/>
      <c r="ASE43" s="36"/>
      <c r="ASF43" s="36"/>
      <c r="ASI43" s="36"/>
      <c r="ASJ43" s="36"/>
      <c r="ASM43" s="36"/>
      <c r="ASN43" s="36"/>
      <c r="ASQ43" s="36"/>
      <c r="ASR43" s="36"/>
      <c r="ASU43" s="36"/>
      <c r="ASV43" s="36"/>
      <c r="ASY43" s="36"/>
      <c r="ASZ43" s="36"/>
      <c r="ATC43" s="36"/>
      <c r="ATD43" s="36"/>
      <c r="ATG43" s="36"/>
      <c r="ATH43" s="36"/>
      <c r="ATK43" s="36"/>
      <c r="ATL43" s="36"/>
      <c r="ATO43" s="36"/>
      <c r="ATP43" s="36"/>
      <c r="ATS43" s="36"/>
      <c r="ATT43" s="36"/>
      <c r="ATW43" s="36"/>
      <c r="ATX43" s="36"/>
      <c r="AUA43" s="36"/>
      <c r="AUB43" s="36"/>
      <c r="AUE43" s="36"/>
      <c r="AUF43" s="36"/>
      <c r="AUI43" s="36"/>
      <c r="AUJ43" s="36"/>
      <c r="AUM43" s="36"/>
      <c r="AUN43" s="36"/>
      <c r="AUQ43" s="36"/>
      <c r="AUR43" s="36"/>
      <c r="AUU43" s="36"/>
      <c r="AUV43" s="36"/>
      <c r="AUY43" s="36"/>
      <c r="AUZ43" s="36"/>
      <c r="AVC43" s="36"/>
      <c r="AVD43" s="36"/>
      <c r="AVG43" s="36"/>
      <c r="AVH43" s="36"/>
      <c r="AVK43" s="36"/>
      <c r="AVL43" s="36"/>
      <c r="AVO43" s="36"/>
      <c r="AVP43" s="36"/>
      <c r="AVS43" s="36"/>
      <c r="AVT43" s="36"/>
      <c r="AVW43" s="36"/>
      <c r="AVX43" s="36"/>
      <c r="AWA43" s="36"/>
      <c r="AWB43" s="36"/>
      <c r="AWE43" s="36"/>
      <c r="AWF43" s="36"/>
      <c r="AWI43" s="36"/>
      <c r="AWJ43" s="36"/>
      <c r="AWM43" s="36"/>
      <c r="AWN43" s="36"/>
      <c r="AWQ43" s="36"/>
      <c r="AWR43" s="36"/>
      <c r="AWU43" s="36"/>
      <c r="AWV43" s="36"/>
      <c r="AWY43" s="36"/>
      <c r="AWZ43" s="36"/>
      <c r="AXC43" s="36"/>
      <c r="AXD43" s="36"/>
      <c r="AXG43" s="36"/>
      <c r="AXH43" s="36"/>
      <c r="AXK43" s="36"/>
      <c r="AXL43" s="36"/>
      <c r="AXO43" s="36"/>
      <c r="AXP43" s="36"/>
      <c r="AXS43" s="36"/>
      <c r="AXT43" s="36"/>
      <c r="AXW43" s="36"/>
      <c r="AXX43" s="36"/>
      <c r="AYA43" s="36"/>
      <c r="AYB43" s="36"/>
      <c r="AYE43" s="36"/>
      <c r="AYF43" s="36"/>
      <c r="AYI43" s="36"/>
      <c r="AYJ43" s="36"/>
      <c r="AYM43" s="36"/>
      <c r="AYN43" s="36"/>
      <c r="AYQ43" s="36"/>
      <c r="AYR43" s="36"/>
      <c r="AYU43" s="36"/>
      <c r="AYV43" s="36"/>
      <c r="AYY43" s="36"/>
      <c r="AYZ43" s="36"/>
      <c r="AZC43" s="36"/>
      <c r="AZD43" s="36"/>
      <c r="AZG43" s="36"/>
      <c r="AZH43" s="36"/>
      <c r="AZK43" s="36"/>
      <c r="AZL43" s="36"/>
      <c r="AZO43" s="36"/>
      <c r="AZP43" s="36"/>
      <c r="AZS43" s="36"/>
      <c r="AZT43" s="36"/>
      <c r="AZW43" s="36"/>
      <c r="AZX43" s="36"/>
      <c r="BAA43" s="36"/>
      <c r="BAB43" s="36"/>
      <c r="BAE43" s="36"/>
      <c r="BAF43" s="36"/>
      <c r="BAI43" s="36"/>
      <c r="BAJ43" s="36"/>
      <c r="BAM43" s="36"/>
      <c r="BAN43" s="36"/>
      <c r="BAQ43" s="36"/>
      <c r="BAR43" s="36"/>
      <c r="BAU43" s="36"/>
      <c r="BAV43" s="36"/>
      <c r="BAY43" s="36"/>
      <c r="BAZ43" s="36"/>
      <c r="BBC43" s="36"/>
      <c r="BBD43" s="36"/>
      <c r="BBG43" s="36"/>
      <c r="BBH43" s="36"/>
      <c r="BBK43" s="36"/>
      <c r="BBL43" s="36"/>
      <c r="BBO43" s="36"/>
      <c r="BBP43" s="36"/>
      <c r="BBS43" s="36"/>
      <c r="BBT43" s="36"/>
      <c r="BBW43" s="36"/>
      <c r="BBX43" s="36"/>
      <c r="BCA43" s="36"/>
      <c r="BCB43" s="36"/>
      <c r="BCE43" s="36"/>
      <c r="BCF43" s="36"/>
      <c r="BCI43" s="36"/>
      <c r="BCJ43" s="36"/>
      <c r="BCM43" s="36"/>
      <c r="BCN43" s="36"/>
      <c r="BCQ43" s="36"/>
      <c r="BCR43" s="36"/>
      <c r="BCU43" s="36"/>
      <c r="BCV43" s="36"/>
      <c r="BCY43" s="36"/>
      <c r="BCZ43" s="36"/>
      <c r="BDC43" s="36"/>
      <c r="BDD43" s="36"/>
      <c r="BDG43" s="36"/>
      <c r="BDH43" s="36"/>
      <c r="BDK43" s="36"/>
      <c r="BDL43" s="36"/>
      <c r="BDO43" s="36"/>
      <c r="BDP43" s="36"/>
      <c r="BDS43" s="36"/>
      <c r="BDT43" s="36"/>
      <c r="BDW43" s="36"/>
      <c r="BDX43" s="36"/>
      <c r="BEA43" s="36"/>
      <c r="BEB43" s="36"/>
      <c r="BEE43" s="36"/>
      <c r="BEF43" s="36"/>
      <c r="BEI43" s="36"/>
      <c r="BEJ43" s="36"/>
      <c r="BEM43" s="36"/>
      <c r="BEN43" s="36"/>
      <c r="BEQ43" s="36"/>
      <c r="BER43" s="36"/>
      <c r="BEU43" s="36"/>
      <c r="BEV43" s="36"/>
      <c r="BEY43" s="36"/>
      <c r="BEZ43" s="36"/>
      <c r="BFC43" s="36"/>
      <c r="BFD43" s="36"/>
      <c r="BFG43" s="36"/>
      <c r="BFH43" s="36"/>
      <c r="BFK43" s="36"/>
      <c r="BFL43" s="36"/>
      <c r="BFO43" s="36"/>
      <c r="BFP43" s="36"/>
      <c r="BFS43" s="36"/>
      <c r="BFT43" s="36"/>
      <c r="BFW43" s="36"/>
      <c r="BFX43" s="36"/>
      <c r="BGA43" s="36"/>
      <c r="BGB43" s="36"/>
      <c r="BGE43" s="36"/>
      <c r="BGF43" s="36"/>
      <c r="BGI43" s="36"/>
      <c r="BGJ43" s="36"/>
      <c r="BGM43" s="36"/>
      <c r="BGN43" s="36"/>
      <c r="BGQ43" s="36"/>
      <c r="BGR43" s="36"/>
      <c r="BGU43" s="36"/>
      <c r="BGV43" s="36"/>
      <c r="BGY43" s="36"/>
      <c r="BGZ43" s="36"/>
      <c r="BHC43" s="36"/>
      <c r="BHD43" s="36"/>
      <c r="BHG43" s="36"/>
      <c r="BHH43" s="36"/>
      <c r="BHK43" s="36"/>
      <c r="BHL43" s="36"/>
      <c r="BHO43" s="36"/>
      <c r="BHP43" s="36"/>
      <c r="BHS43" s="36"/>
      <c r="BHT43" s="36"/>
      <c r="BHW43" s="36"/>
      <c r="BHX43" s="36"/>
      <c r="BIA43" s="36"/>
      <c r="BIB43" s="36"/>
      <c r="BIE43" s="36"/>
      <c r="BIF43" s="36"/>
      <c r="BII43" s="36"/>
      <c r="BIJ43" s="36"/>
      <c r="BIM43" s="36"/>
      <c r="BIN43" s="36"/>
      <c r="BIQ43" s="36"/>
      <c r="BIR43" s="36"/>
      <c r="BIU43" s="36"/>
      <c r="BIV43" s="36"/>
      <c r="BIY43" s="36"/>
      <c r="BIZ43" s="36"/>
      <c r="BJC43" s="36"/>
      <c r="BJD43" s="36"/>
      <c r="BJG43" s="36"/>
      <c r="BJH43" s="36"/>
      <c r="BJK43" s="36"/>
      <c r="BJL43" s="36"/>
      <c r="BJO43" s="36"/>
      <c r="BJP43" s="36"/>
      <c r="BJS43" s="36"/>
      <c r="BJT43" s="36"/>
      <c r="BJW43" s="36"/>
      <c r="BJX43" s="36"/>
      <c r="BKA43" s="36"/>
      <c r="BKB43" s="36"/>
      <c r="BKE43" s="36"/>
      <c r="BKF43" s="36"/>
      <c r="BKI43" s="36"/>
      <c r="BKJ43" s="36"/>
      <c r="BKM43" s="36"/>
      <c r="BKN43" s="36"/>
      <c r="BKQ43" s="36"/>
      <c r="BKR43" s="36"/>
      <c r="BKU43" s="36"/>
      <c r="BKV43" s="36"/>
      <c r="BKY43" s="36"/>
      <c r="BKZ43" s="36"/>
      <c r="BLC43" s="36"/>
      <c r="BLD43" s="36"/>
      <c r="BLG43" s="36"/>
      <c r="BLH43" s="36"/>
      <c r="BLK43" s="36"/>
      <c r="BLL43" s="36"/>
      <c r="BLO43" s="36"/>
      <c r="BLP43" s="36"/>
      <c r="BLS43" s="36"/>
      <c r="BLT43" s="36"/>
      <c r="BLW43" s="36"/>
      <c r="BLX43" s="36"/>
      <c r="BMA43" s="36"/>
      <c r="BMB43" s="36"/>
      <c r="BME43" s="36"/>
      <c r="BMF43" s="36"/>
      <c r="BMI43" s="36"/>
      <c r="BMJ43" s="36"/>
      <c r="BMM43" s="36"/>
      <c r="BMN43" s="36"/>
      <c r="BMQ43" s="36"/>
      <c r="BMR43" s="36"/>
      <c r="BMU43" s="36"/>
      <c r="BMV43" s="36"/>
      <c r="BMY43" s="36"/>
      <c r="BMZ43" s="36"/>
      <c r="BNC43" s="36"/>
      <c r="BND43" s="36"/>
      <c r="BNG43" s="36"/>
      <c r="BNH43" s="36"/>
      <c r="BNK43" s="36"/>
      <c r="BNL43" s="36"/>
      <c r="BNO43" s="36"/>
      <c r="BNP43" s="36"/>
      <c r="BNS43" s="36"/>
      <c r="BNT43" s="36"/>
      <c r="BNW43" s="36"/>
      <c r="BNX43" s="36"/>
      <c r="BOA43" s="36"/>
      <c r="BOB43" s="36"/>
      <c r="BOE43" s="36"/>
      <c r="BOF43" s="36"/>
      <c r="BOI43" s="36"/>
      <c r="BOJ43" s="36"/>
      <c r="BOM43" s="36"/>
      <c r="BON43" s="36"/>
      <c r="BOQ43" s="36"/>
      <c r="BOR43" s="36"/>
      <c r="BOU43" s="36"/>
      <c r="BOV43" s="36"/>
      <c r="BOY43" s="36"/>
      <c r="BOZ43" s="36"/>
      <c r="BPC43" s="36"/>
      <c r="BPD43" s="36"/>
      <c r="BPG43" s="36"/>
      <c r="BPH43" s="36"/>
      <c r="BPK43" s="36"/>
      <c r="BPL43" s="36"/>
      <c r="BPO43" s="36"/>
      <c r="BPP43" s="36"/>
      <c r="BPS43" s="36"/>
      <c r="BPT43" s="36"/>
      <c r="BPW43" s="36"/>
      <c r="BPX43" s="36"/>
      <c r="BQA43" s="36"/>
      <c r="BQB43" s="36"/>
      <c r="BQE43" s="36"/>
      <c r="BQF43" s="36"/>
      <c r="BQI43" s="36"/>
      <c r="BQJ43" s="36"/>
      <c r="BQM43" s="36"/>
      <c r="BQN43" s="36"/>
      <c r="BQQ43" s="36"/>
      <c r="BQR43" s="36"/>
      <c r="BQU43" s="36"/>
      <c r="BQV43" s="36"/>
      <c r="BQY43" s="36"/>
      <c r="BQZ43" s="36"/>
      <c r="BRC43" s="36"/>
      <c r="BRD43" s="36"/>
      <c r="BRG43" s="36"/>
      <c r="BRH43" s="36"/>
      <c r="BRK43" s="36"/>
      <c r="BRL43" s="36"/>
      <c r="BRO43" s="36"/>
      <c r="BRP43" s="36"/>
      <c r="BRS43" s="36"/>
      <c r="BRT43" s="36"/>
      <c r="BRW43" s="36"/>
      <c r="BRX43" s="36"/>
      <c r="BSA43" s="36"/>
      <c r="BSB43" s="36"/>
      <c r="BSE43" s="36"/>
      <c r="BSF43" s="36"/>
      <c r="BSI43" s="36"/>
      <c r="BSJ43" s="36"/>
      <c r="BSM43" s="36"/>
      <c r="BSN43" s="36"/>
      <c r="BSQ43" s="36"/>
      <c r="BSR43" s="36"/>
      <c r="BSU43" s="36"/>
      <c r="BSV43" s="36"/>
      <c r="BSY43" s="36"/>
      <c r="BSZ43" s="36"/>
      <c r="BTC43" s="36"/>
      <c r="BTD43" s="36"/>
      <c r="BTG43" s="36"/>
      <c r="BTH43" s="36"/>
      <c r="BTK43" s="36"/>
      <c r="BTL43" s="36"/>
      <c r="BTO43" s="36"/>
      <c r="BTP43" s="36"/>
      <c r="BTS43" s="36"/>
      <c r="BTT43" s="36"/>
      <c r="BTW43" s="36"/>
      <c r="BTX43" s="36"/>
      <c r="BUA43" s="36"/>
      <c r="BUB43" s="36"/>
      <c r="BUE43" s="36"/>
      <c r="BUF43" s="36"/>
      <c r="BUI43" s="36"/>
      <c r="BUJ43" s="36"/>
      <c r="BUM43" s="36"/>
      <c r="BUN43" s="36"/>
      <c r="BUQ43" s="36"/>
      <c r="BUR43" s="36"/>
      <c r="BUU43" s="36"/>
      <c r="BUV43" s="36"/>
      <c r="BUY43" s="36"/>
      <c r="BUZ43" s="36"/>
      <c r="BVC43" s="36"/>
      <c r="BVD43" s="36"/>
      <c r="BVG43" s="36"/>
      <c r="BVH43" s="36"/>
      <c r="BVK43" s="36"/>
      <c r="BVL43" s="36"/>
      <c r="BVO43" s="36"/>
      <c r="BVP43" s="36"/>
      <c r="BVS43" s="36"/>
      <c r="BVT43" s="36"/>
      <c r="BVW43" s="36"/>
      <c r="BVX43" s="36"/>
      <c r="BWA43" s="36"/>
      <c r="BWB43" s="36"/>
      <c r="BWE43" s="36"/>
      <c r="BWF43" s="36"/>
      <c r="BWI43" s="36"/>
      <c r="BWJ43" s="36"/>
      <c r="BWM43" s="36"/>
      <c r="BWN43" s="36"/>
      <c r="BWQ43" s="36"/>
      <c r="BWR43" s="36"/>
      <c r="BWU43" s="36"/>
      <c r="BWV43" s="36"/>
      <c r="BWY43" s="36"/>
      <c r="BWZ43" s="36"/>
      <c r="BXC43" s="36"/>
      <c r="BXD43" s="36"/>
      <c r="BXG43" s="36"/>
      <c r="BXH43" s="36"/>
      <c r="BXK43" s="36"/>
      <c r="BXL43" s="36"/>
      <c r="BXO43" s="36"/>
      <c r="BXP43" s="36"/>
      <c r="BXS43" s="36"/>
      <c r="BXT43" s="36"/>
      <c r="BXW43" s="36"/>
      <c r="BXX43" s="36"/>
      <c r="BYA43" s="36"/>
      <c r="BYB43" s="36"/>
      <c r="BYE43" s="36"/>
      <c r="BYF43" s="36"/>
      <c r="BYI43" s="36"/>
      <c r="BYJ43" s="36"/>
      <c r="BYM43" s="36"/>
      <c r="BYN43" s="36"/>
      <c r="BYQ43" s="36"/>
      <c r="BYR43" s="36"/>
      <c r="BYU43" s="36"/>
      <c r="BYV43" s="36"/>
      <c r="BYY43" s="36"/>
      <c r="BYZ43" s="36"/>
      <c r="BZC43" s="36"/>
      <c r="BZD43" s="36"/>
      <c r="BZG43" s="36"/>
      <c r="BZH43" s="36"/>
      <c r="BZK43" s="36"/>
      <c r="BZL43" s="36"/>
      <c r="BZO43" s="36"/>
      <c r="BZP43" s="36"/>
      <c r="BZS43" s="36"/>
      <c r="BZT43" s="36"/>
      <c r="BZW43" s="36"/>
      <c r="BZX43" s="36"/>
      <c r="CAA43" s="36"/>
      <c r="CAB43" s="36"/>
      <c r="CAE43" s="36"/>
      <c r="CAF43" s="36"/>
      <c r="CAI43" s="36"/>
      <c r="CAJ43" s="36"/>
      <c r="CAM43" s="36"/>
      <c r="CAN43" s="36"/>
      <c r="CAQ43" s="36"/>
      <c r="CAR43" s="36"/>
      <c r="CAU43" s="36"/>
      <c r="CAV43" s="36"/>
      <c r="CAY43" s="36"/>
      <c r="CAZ43" s="36"/>
      <c r="CBC43" s="36"/>
      <c r="CBD43" s="36"/>
      <c r="CBG43" s="36"/>
      <c r="CBH43" s="36"/>
      <c r="CBK43" s="36"/>
      <c r="CBL43" s="36"/>
      <c r="CBO43" s="36"/>
      <c r="CBP43" s="36"/>
      <c r="CBS43" s="36"/>
      <c r="CBT43" s="36"/>
      <c r="CBW43" s="36"/>
      <c r="CBX43" s="36"/>
      <c r="CCA43" s="36"/>
      <c r="CCB43" s="36"/>
      <c r="CCE43" s="36"/>
      <c r="CCF43" s="36"/>
      <c r="CCI43" s="36"/>
      <c r="CCJ43" s="36"/>
      <c r="CCM43" s="36"/>
      <c r="CCN43" s="36"/>
      <c r="CCQ43" s="36"/>
      <c r="CCR43" s="36"/>
      <c r="CCU43" s="36"/>
      <c r="CCV43" s="36"/>
      <c r="CCY43" s="36"/>
      <c r="CCZ43" s="36"/>
      <c r="CDC43" s="36"/>
      <c r="CDD43" s="36"/>
      <c r="CDG43" s="36"/>
      <c r="CDH43" s="36"/>
      <c r="CDK43" s="36"/>
      <c r="CDL43" s="36"/>
      <c r="CDO43" s="36"/>
      <c r="CDP43" s="36"/>
      <c r="CDS43" s="36"/>
      <c r="CDT43" s="36"/>
      <c r="CDW43" s="36"/>
      <c r="CDX43" s="36"/>
      <c r="CEA43" s="36"/>
      <c r="CEB43" s="36"/>
      <c r="CEE43" s="36"/>
      <c r="CEF43" s="36"/>
      <c r="CEI43" s="36"/>
      <c r="CEJ43" s="36"/>
      <c r="CEM43" s="36"/>
      <c r="CEN43" s="36"/>
      <c r="CEQ43" s="36"/>
      <c r="CER43" s="36"/>
      <c r="CEU43" s="36"/>
      <c r="CEV43" s="36"/>
      <c r="CEY43" s="36"/>
      <c r="CEZ43" s="36"/>
      <c r="CFC43" s="36"/>
      <c r="CFD43" s="36"/>
      <c r="CFG43" s="36"/>
      <c r="CFH43" s="36"/>
      <c r="CFK43" s="36"/>
      <c r="CFL43" s="36"/>
      <c r="CFO43" s="36"/>
      <c r="CFP43" s="36"/>
      <c r="CFS43" s="36"/>
      <c r="CFT43" s="36"/>
      <c r="CFW43" s="36"/>
      <c r="CFX43" s="36"/>
      <c r="CGA43" s="36"/>
      <c r="CGB43" s="36"/>
      <c r="CGE43" s="36"/>
      <c r="CGF43" s="36"/>
      <c r="CGI43" s="36"/>
      <c r="CGJ43" s="36"/>
      <c r="CGM43" s="36"/>
      <c r="CGN43" s="36"/>
      <c r="CGQ43" s="36"/>
      <c r="CGR43" s="36"/>
      <c r="CGU43" s="36"/>
      <c r="CGV43" s="36"/>
      <c r="CGY43" s="36"/>
      <c r="CGZ43" s="36"/>
      <c r="CHC43" s="36"/>
      <c r="CHD43" s="36"/>
      <c r="CHG43" s="36"/>
      <c r="CHH43" s="36"/>
      <c r="CHK43" s="36"/>
      <c r="CHL43" s="36"/>
      <c r="CHO43" s="36"/>
      <c r="CHP43" s="36"/>
      <c r="CHS43" s="36"/>
      <c r="CHT43" s="36"/>
      <c r="CHW43" s="36"/>
      <c r="CHX43" s="36"/>
      <c r="CIA43" s="36"/>
      <c r="CIB43" s="36"/>
      <c r="CIE43" s="36"/>
      <c r="CIF43" s="36"/>
      <c r="CII43" s="36"/>
      <c r="CIJ43" s="36"/>
      <c r="CIM43" s="36"/>
      <c r="CIN43" s="36"/>
      <c r="CIQ43" s="36"/>
      <c r="CIR43" s="36"/>
      <c r="CIU43" s="36"/>
      <c r="CIV43" s="36"/>
      <c r="CIY43" s="36"/>
      <c r="CIZ43" s="36"/>
      <c r="CJC43" s="36"/>
      <c r="CJD43" s="36"/>
      <c r="CJG43" s="36"/>
      <c r="CJH43" s="36"/>
      <c r="CJK43" s="36"/>
      <c r="CJL43" s="36"/>
      <c r="CJO43" s="36"/>
      <c r="CJP43" s="36"/>
      <c r="CJS43" s="36"/>
      <c r="CJT43" s="36"/>
      <c r="CJW43" s="36"/>
      <c r="CJX43" s="36"/>
      <c r="CKA43" s="36"/>
      <c r="CKB43" s="36"/>
      <c r="CKE43" s="36"/>
      <c r="CKF43" s="36"/>
      <c r="CKI43" s="36"/>
      <c r="CKJ43" s="36"/>
      <c r="CKM43" s="36"/>
      <c r="CKN43" s="36"/>
      <c r="CKQ43" s="36"/>
      <c r="CKR43" s="36"/>
      <c r="CKU43" s="36"/>
      <c r="CKV43" s="36"/>
      <c r="CKY43" s="36"/>
      <c r="CKZ43" s="36"/>
      <c r="CLC43" s="36"/>
      <c r="CLD43" s="36"/>
      <c r="CLG43" s="36"/>
      <c r="CLH43" s="36"/>
      <c r="CLK43" s="36"/>
      <c r="CLL43" s="36"/>
      <c r="CLO43" s="36"/>
      <c r="CLP43" s="36"/>
      <c r="CLS43" s="36"/>
      <c r="CLT43" s="36"/>
      <c r="CLW43" s="36"/>
      <c r="CLX43" s="36"/>
      <c r="CMA43" s="36"/>
      <c r="CMB43" s="36"/>
      <c r="CME43" s="36"/>
      <c r="CMF43" s="36"/>
      <c r="CMI43" s="36"/>
      <c r="CMJ43" s="36"/>
      <c r="CMM43" s="36"/>
      <c r="CMN43" s="36"/>
      <c r="CMQ43" s="36"/>
      <c r="CMR43" s="36"/>
      <c r="CMU43" s="36"/>
      <c r="CMV43" s="36"/>
      <c r="CMY43" s="36"/>
      <c r="CMZ43" s="36"/>
      <c r="CNC43" s="36"/>
      <c r="CND43" s="36"/>
      <c r="CNG43" s="36"/>
      <c r="CNH43" s="36"/>
      <c r="CNK43" s="36"/>
      <c r="CNL43" s="36"/>
      <c r="CNO43" s="36"/>
      <c r="CNP43" s="36"/>
      <c r="CNS43" s="36"/>
      <c r="CNT43" s="36"/>
      <c r="CNW43" s="36"/>
      <c r="CNX43" s="36"/>
      <c r="COA43" s="36"/>
      <c r="COB43" s="36"/>
      <c r="COE43" s="36"/>
      <c r="COF43" s="36"/>
      <c r="COI43" s="36"/>
      <c r="COJ43" s="36"/>
      <c r="COM43" s="36"/>
      <c r="CON43" s="36"/>
      <c r="COQ43" s="36"/>
      <c r="COR43" s="36"/>
      <c r="COU43" s="36"/>
      <c r="COV43" s="36"/>
      <c r="COY43" s="36"/>
      <c r="COZ43" s="36"/>
      <c r="CPC43" s="36"/>
      <c r="CPD43" s="36"/>
      <c r="CPG43" s="36"/>
      <c r="CPH43" s="36"/>
      <c r="CPK43" s="36"/>
      <c r="CPL43" s="36"/>
      <c r="CPO43" s="36"/>
      <c r="CPP43" s="36"/>
      <c r="CPS43" s="36"/>
      <c r="CPT43" s="36"/>
      <c r="CPW43" s="36"/>
      <c r="CPX43" s="36"/>
      <c r="CQA43" s="36"/>
      <c r="CQB43" s="36"/>
      <c r="CQE43" s="36"/>
      <c r="CQF43" s="36"/>
      <c r="CQI43" s="36"/>
      <c r="CQJ43" s="36"/>
      <c r="CQM43" s="36"/>
      <c r="CQN43" s="36"/>
      <c r="CQQ43" s="36"/>
      <c r="CQR43" s="36"/>
      <c r="CQU43" s="36"/>
      <c r="CQV43" s="36"/>
      <c r="CQY43" s="36"/>
      <c r="CQZ43" s="36"/>
      <c r="CRC43" s="36"/>
      <c r="CRD43" s="36"/>
      <c r="CRG43" s="36"/>
      <c r="CRH43" s="36"/>
      <c r="CRK43" s="36"/>
      <c r="CRL43" s="36"/>
      <c r="CRO43" s="36"/>
      <c r="CRP43" s="36"/>
      <c r="CRS43" s="36"/>
      <c r="CRT43" s="36"/>
      <c r="CRW43" s="36"/>
      <c r="CRX43" s="36"/>
      <c r="CSA43" s="36"/>
      <c r="CSB43" s="36"/>
      <c r="CSE43" s="36"/>
      <c r="CSF43" s="36"/>
      <c r="CSI43" s="36"/>
      <c r="CSJ43" s="36"/>
      <c r="CSM43" s="36"/>
      <c r="CSN43" s="36"/>
      <c r="CSQ43" s="36"/>
      <c r="CSR43" s="36"/>
      <c r="CSU43" s="36"/>
      <c r="CSV43" s="36"/>
      <c r="CSY43" s="36"/>
      <c r="CSZ43" s="36"/>
      <c r="CTC43" s="36"/>
      <c r="CTD43" s="36"/>
      <c r="CTG43" s="36"/>
      <c r="CTH43" s="36"/>
      <c r="CTK43" s="36"/>
      <c r="CTL43" s="36"/>
      <c r="CTO43" s="36"/>
      <c r="CTP43" s="36"/>
      <c r="CTS43" s="36"/>
      <c r="CTT43" s="36"/>
      <c r="CTW43" s="36"/>
      <c r="CTX43" s="36"/>
      <c r="CUA43" s="36"/>
      <c r="CUB43" s="36"/>
      <c r="CUE43" s="36"/>
      <c r="CUF43" s="36"/>
      <c r="CUI43" s="36"/>
      <c r="CUJ43" s="36"/>
      <c r="CUM43" s="36"/>
      <c r="CUN43" s="36"/>
      <c r="CUQ43" s="36"/>
      <c r="CUR43" s="36"/>
      <c r="CUU43" s="36"/>
      <c r="CUV43" s="36"/>
      <c r="CUY43" s="36"/>
      <c r="CUZ43" s="36"/>
      <c r="CVC43" s="36"/>
      <c r="CVD43" s="36"/>
      <c r="CVG43" s="36"/>
      <c r="CVH43" s="36"/>
      <c r="CVK43" s="36"/>
      <c r="CVL43" s="36"/>
      <c r="CVO43" s="36"/>
      <c r="CVP43" s="36"/>
      <c r="CVS43" s="36"/>
      <c r="CVT43" s="36"/>
      <c r="CVW43" s="36"/>
      <c r="CVX43" s="36"/>
      <c r="CWA43" s="36"/>
      <c r="CWB43" s="36"/>
      <c r="CWE43" s="36"/>
      <c r="CWF43" s="36"/>
      <c r="CWI43" s="36"/>
      <c r="CWJ43" s="36"/>
      <c r="CWM43" s="36"/>
      <c r="CWN43" s="36"/>
      <c r="CWQ43" s="36"/>
      <c r="CWR43" s="36"/>
      <c r="CWU43" s="36"/>
      <c r="CWV43" s="36"/>
      <c r="CWY43" s="36"/>
      <c r="CWZ43" s="36"/>
      <c r="CXC43" s="36"/>
      <c r="CXD43" s="36"/>
      <c r="CXG43" s="36"/>
      <c r="CXH43" s="36"/>
      <c r="CXK43" s="36"/>
      <c r="CXL43" s="36"/>
      <c r="CXO43" s="36"/>
      <c r="CXP43" s="36"/>
      <c r="CXS43" s="36"/>
      <c r="CXT43" s="36"/>
      <c r="CXW43" s="36"/>
      <c r="CXX43" s="36"/>
      <c r="CYA43" s="36"/>
      <c r="CYB43" s="36"/>
      <c r="CYE43" s="36"/>
      <c r="CYF43" s="36"/>
      <c r="CYI43" s="36"/>
      <c r="CYJ43" s="36"/>
      <c r="CYM43" s="36"/>
      <c r="CYN43" s="36"/>
      <c r="CYQ43" s="36"/>
      <c r="CYR43" s="36"/>
      <c r="CYU43" s="36"/>
      <c r="CYV43" s="36"/>
      <c r="CYY43" s="36"/>
      <c r="CYZ43" s="36"/>
      <c r="CZC43" s="36"/>
      <c r="CZD43" s="36"/>
      <c r="CZG43" s="36"/>
      <c r="CZH43" s="36"/>
      <c r="CZK43" s="36"/>
      <c r="CZL43" s="36"/>
      <c r="CZO43" s="36"/>
      <c r="CZP43" s="36"/>
      <c r="CZS43" s="36"/>
      <c r="CZT43" s="36"/>
      <c r="CZW43" s="36"/>
      <c r="CZX43" s="36"/>
      <c r="DAA43" s="36"/>
      <c r="DAB43" s="36"/>
      <c r="DAE43" s="36"/>
      <c r="DAF43" s="36"/>
      <c r="DAI43" s="36"/>
      <c r="DAJ43" s="36"/>
      <c r="DAM43" s="36"/>
      <c r="DAN43" s="36"/>
      <c r="DAQ43" s="36"/>
      <c r="DAR43" s="36"/>
      <c r="DAU43" s="36"/>
      <c r="DAV43" s="36"/>
      <c r="DAY43" s="36"/>
      <c r="DAZ43" s="36"/>
      <c r="DBC43" s="36"/>
      <c r="DBD43" s="36"/>
      <c r="DBG43" s="36"/>
      <c r="DBH43" s="36"/>
      <c r="DBK43" s="36"/>
      <c r="DBL43" s="36"/>
      <c r="DBO43" s="36"/>
      <c r="DBP43" s="36"/>
      <c r="DBS43" s="36"/>
      <c r="DBT43" s="36"/>
      <c r="DBW43" s="36"/>
      <c r="DBX43" s="36"/>
      <c r="DCA43" s="36"/>
      <c r="DCB43" s="36"/>
      <c r="DCE43" s="36"/>
      <c r="DCF43" s="36"/>
      <c r="DCI43" s="36"/>
      <c r="DCJ43" s="36"/>
      <c r="DCM43" s="36"/>
      <c r="DCN43" s="36"/>
      <c r="DCQ43" s="36"/>
      <c r="DCR43" s="36"/>
      <c r="DCU43" s="36"/>
      <c r="DCV43" s="36"/>
      <c r="DCY43" s="36"/>
      <c r="DCZ43" s="36"/>
      <c r="DDC43" s="36"/>
      <c r="DDD43" s="36"/>
      <c r="DDG43" s="36"/>
      <c r="DDH43" s="36"/>
      <c r="DDK43" s="36"/>
      <c r="DDL43" s="36"/>
      <c r="DDO43" s="36"/>
      <c r="DDP43" s="36"/>
      <c r="DDS43" s="36"/>
      <c r="DDT43" s="36"/>
      <c r="DDW43" s="36"/>
      <c r="DDX43" s="36"/>
      <c r="DEA43" s="36"/>
      <c r="DEB43" s="36"/>
      <c r="DEE43" s="36"/>
      <c r="DEF43" s="36"/>
      <c r="DEI43" s="36"/>
      <c r="DEJ43" s="36"/>
      <c r="DEM43" s="36"/>
      <c r="DEN43" s="36"/>
      <c r="DEQ43" s="36"/>
      <c r="DER43" s="36"/>
      <c r="DEU43" s="36"/>
      <c r="DEV43" s="36"/>
      <c r="DEY43" s="36"/>
      <c r="DEZ43" s="36"/>
      <c r="DFC43" s="36"/>
      <c r="DFD43" s="36"/>
      <c r="DFG43" s="36"/>
      <c r="DFH43" s="36"/>
      <c r="DFK43" s="36"/>
      <c r="DFL43" s="36"/>
      <c r="DFO43" s="36"/>
      <c r="DFP43" s="36"/>
      <c r="DFS43" s="36"/>
      <c r="DFT43" s="36"/>
      <c r="DFW43" s="36"/>
      <c r="DFX43" s="36"/>
      <c r="DGA43" s="36"/>
      <c r="DGB43" s="36"/>
      <c r="DGE43" s="36"/>
      <c r="DGF43" s="36"/>
      <c r="DGI43" s="36"/>
      <c r="DGJ43" s="36"/>
      <c r="DGM43" s="36"/>
      <c r="DGN43" s="36"/>
      <c r="DGQ43" s="36"/>
      <c r="DGR43" s="36"/>
      <c r="DGU43" s="36"/>
      <c r="DGV43" s="36"/>
      <c r="DGY43" s="36"/>
      <c r="DGZ43" s="36"/>
      <c r="DHC43" s="36"/>
      <c r="DHD43" s="36"/>
      <c r="DHG43" s="36"/>
      <c r="DHH43" s="36"/>
      <c r="DHK43" s="36"/>
      <c r="DHL43" s="36"/>
      <c r="DHO43" s="36"/>
      <c r="DHP43" s="36"/>
      <c r="DHS43" s="36"/>
      <c r="DHT43" s="36"/>
      <c r="DHW43" s="36"/>
      <c r="DHX43" s="36"/>
      <c r="DIA43" s="36"/>
      <c r="DIB43" s="36"/>
      <c r="DIE43" s="36"/>
      <c r="DIF43" s="36"/>
      <c r="DII43" s="36"/>
      <c r="DIJ43" s="36"/>
      <c r="DIM43" s="36"/>
      <c r="DIN43" s="36"/>
      <c r="DIQ43" s="36"/>
      <c r="DIR43" s="36"/>
      <c r="DIU43" s="36"/>
      <c r="DIV43" s="36"/>
      <c r="DIY43" s="36"/>
      <c r="DIZ43" s="36"/>
      <c r="DJC43" s="36"/>
      <c r="DJD43" s="36"/>
      <c r="DJG43" s="36"/>
      <c r="DJH43" s="36"/>
      <c r="DJK43" s="36"/>
      <c r="DJL43" s="36"/>
      <c r="DJO43" s="36"/>
      <c r="DJP43" s="36"/>
      <c r="DJS43" s="36"/>
      <c r="DJT43" s="36"/>
      <c r="DJW43" s="36"/>
      <c r="DJX43" s="36"/>
      <c r="DKA43" s="36"/>
      <c r="DKB43" s="36"/>
      <c r="DKE43" s="36"/>
      <c r="DKF43" s="36"/>
      <c r="DKI43" s="36"/>
      <c r="DKJ43" s="36"/>
      <c r="DKM43" s="36"/>
      <c r="DKN43" s="36"/>
      <c r="DKQ43" s="36"/>
      <c r="DKR43" s="36"/>
      <c r="DKU43" s="36"/>
      <c r="DKV43" s="36"/>
      <c r="DKY43" s="36"/>
      <c r="DKZ43" s="36"/>
      <c r="DLC43" s="36"/>
      <c r="DLD43" s="36"/>
      <c r="DLG43" s="36"/>
      <c r="DLH43" s="36"/>
      <c r="DLK43" s="36"/>
      <c r="DLL43" s="36"/>
      <c r="DLO43" s="36"/>
      <c r="DLP43" s="36"/>
      <c r="DLS43" s="36"/>
      <c r="DLT43" s="36"/>
      <c r="DLW43" s="36"/>
      <c r="DLX43" s="36"/>
      <c r="DMA43" s="36"/>
      <c r="DMB43" s="36"/>
      <c r="DME43" s="36"/>
      <c r="DMF43" s="36"/>
      <c r="DMI43" s="36"/>
      <c r="DMJ43" s="36"/>
      <c r="DMM43" s="36"/>
      <c r="DMN43" s="36"/>
      <c r="DMQ43" s="36"/>
      <c r="DMR43" s="36"/>
      <c r="DMU43" s="36"/>
      <c r="DMV43" s="36"/>
      <c r="DMY43" s="36"/>
      <c r="DMZ43" s="36"/>
      <c r="DNC43" s="36"/>
      <c r="DND43" s="36"/>
      <c r="DNG43" s="36"/>
      <c r="DNH43" s="36"/>
      <c r="DNK43" s="36"/>
      <c r="DNL43" s="36"/>
      <c r="DNO43" s="36"/>
      <c r="DNP43" s="36"/>
      <c r="DNS43" s="36"/>
      <c r="DNT43" s="36"/>
      <c r="DNW43" s="36"/>
      <c r="DNX43" s="36"/>
      <c r="DOA43" s="36"/>
      <c r="DOB43" s="36"/>
      <c r="DOE43" s="36"/>
      <c r="DOF43" s="36"/>
      <c r="DOI43" s="36"/>
      <c r="DOJ43" s="36"/>
      <c r="DOM43" s="36"/>
      <c r="DON43" s="36"/>
      <c r="DOQ43" s="36"/>
      <c r="DOR43" s="36"/>
      <c r="DOU43" s="36"/>
      <c r="DOV43" s="36"/>
      <c r="DOY43" s="36"/>
      <c r="DOZ43" s="36"/>
      <c r="DPC43" s="36"/>
      <c r="DPD43" s="36"/>
      <c r="DPG43" s="36"/>
      <c r="DPH43" s="36"/>
      <c r="DPK43" s="36"/>
      <c r="DPL43" s="36"/>
      <c r="DPO43" s="36"/>
      <c r="DPP43" s="36"/>
      <c r="DPS43" s="36"/>
      <c r="DPT43" s="36"/>
      <c r="DPW43" s="36"/>
      <c r="DPX43" s="36"/>
      <c r="DQA43" s="36"/>
      <c r="DQB43" s="36"/>
      <c r="DQE43" s="36"/>
      <c r="DQF43" s="36"/>
      <c r="DQI43" s="36"/>
      <c r="DQJ43" s="36"/>
      <c r="DQM43" s="36"/>
      <c r="DQN43" s="36"/>
      <c r="DQQ43" s="36"/>
      <c r="DQR43" s="36"/>
      <c r="DQU43" s="36"/>
      <c r="DQV43" s="36"/>
      <c r="DQY43" s="36"/>
      <c r="DQZ43" s="36"/>
      <c r="DRC43" s="36"/>
      <c r="DRD43" s="36"/>
      <c r="DRG43" s="36"/>
      <c r="DRH43" s="36"/>
      <c r="DRK43" s="36"/>
      <c r="DRL43" s="36"/>
      <c r="DRO43" s="36"/>
      <c r="DRP43" s="36"/>
      <c r="DRS43" s="36"/>
      <c r="DRT43" s="36"/>
      <c r="DRW43" s="36"/>
      <c r="DRX43" s="36"/>
      <c r="DSA43" s="36"/>
      <c r="DSB43" s="36"/>
      <c r="DSE43" s="36"/>
      <c r="DSF43" s="36"/>
      <c r="DSI43" s="36"/>
      <c r="DSJ43" s="36"/>
      <c r="DSM43" s="36"/>
      <c r="DSN43" s="36"/>
      <c r="DSQ43" s="36"/>
      <c r="DSR43" s="36"/>
      <c r="DSU43" s="36"/>
      <c r="DSV43" s="36"/>
      <c r="DSY43" s="36"/>
      <c r="DSZ43" s="36"/>
      <c r="DTC43" s="36"/>
      <c r="DTD43" s="36"/>
      <c r="DTG43" s="36"/>
      <c r="DTH43" s="36"/>
      <c r="DTK43" s="36"/>
      <c r="DTL43" s="36"/>
      <c r="DTO43" s="36"/>
      <c r="DTP43" s="36"/>
      <c r="DTS43" s="36"/>
      <c r="DTT43" s="36"/>
      <c r="DTW43" s="36"/>
      <c r="DTX43" s="36"/>
      <c r="DUA43" s="36"/>
      <c r="DUB43" s="36"/>
      <c r="DUE43" s="36"/>
      <c r="DUF43" s="36"/>
      <c r="DUI43" s="36"/>
      <c r="DUJ43" s="36"/>
      <c r="DUM43" s="36"/>
      <c r="DUN43" s="36"/>
      <c r="DUQ43" s="36"/>
      <c r="DUR43" s="36"/>
      <c r="DUU43" s="36"/>
      <c r="DUV43" s="36"/>
      <c r="DUY43" s="36"/>
      <c r="DUZ43" s="36"/>
      <c r="DVC43" s="36"/>
      <c r="DVD43" s="36"/>
      <c r="DVG43" s="36"/>
      <c r="DVH43" s="36"/>
      <c r="DVK43" s="36"/>
      <c r="DVL43" s="36"/>
      <c r="DVO43" s="36"/>
      <c r="DVP43" s="36"/>
      <c r="DVS43" s="36"/>
      <c r="DVT43" s="36"/>
      <c r="DVW43" s="36"/>
      <c r="DVX43" s="36"/>
      <c r="DWA43" s="36"/>
      <c r="DWB43" s="36"/>
      <c r="DWE43" s="36"/>
      <c r="DWF43" s="36"/>
      <c r="DWI43" s="36"/>
      <c r="DWJ43" s="36"/>
      <c r="DWM43" s="36"/>
      <c r="DWN43" s="36"/>
      <c r="DWQ43" s="36"/>
      <c r="DWR43" s="36"/>
      <c r="DWU43" s="36"/>
      <c r="DWV43" s="36"/>
      <c r="DWY43" s="36"/>
      <c r="DWZ43" s="36"/>
      <c r="DXC43" s="36"/>
      <c r="DXD43" s="36"/>
      <c r="DXG43" s="36"/>
      <c r="DXH43" s="36"/>
      <c r="DXK43" s="36"/>
      <c r="DXL43" s="36"/>
      <c r="DXO43" s="36"/>
      <c r="DXP43" s="36"/>
      <c r="DXS43" s="36"/>
      <c r="DXT43" s="36"/>
      <c r="DXW43" s="36"/>
      <c r="DXX43" s="36"/>
      <c r="DYA43" s="36"/>
      <c r="DYB43" s="36"/>
      <c r="DYE43" s="36"/>
      <c r="DYF43" s="36"/>
      <c r="DYI43" s="36"/>
      <c r="DYJ43" s="36"/>
      <c r="DYM43" s="36"/>
      <c r="DYN43" s="36"/>
      <c r="DYQ43" s="36"/>
      <c r="DYR43" s="36"/>
      <c r="DYU43" s="36"/>
      <c r="DYV43" s="36"/>
      <c r="DYY43" s="36"/>
      <c r="DYZ43" s="36"/>
      <c r="DZC43" s="36"/>
      <c r="DZD43" s="36"/>
      <c r="DZG43" s="36"/>
      <c r="DZH43" s="36"/>
      <c r="DZK43" s="36"/>
      <c r="DZL43" s="36"/>
      <c r="DZO43" s="36"/>
      <c r="DZP43" s="36"/>
      <c r="DZS43" s="36"/>
      <c r="DZT43" s="36"/>
      <c r="DZW43" s="36"/>
      <c r="DZX43" s="36"/>
      <c r="EAA43" s="36"/>
      <c r="EAB43" s="36"/>
      <c r="EAE43" s="36"/>
      <c r="EAF43" s="36"/>
      <c r="EAI43" s="36"/>
      <c r="EAJ43" s="36"/>
      <c r="EAM43" s="36"/>
      <c r="EAN43" s="36"/>
      <c r="EAQ43" s="36"/>
      <c r="EAR43" s="36"/>
      <c r="EAU43" s="36"/>
      <c r="EAV43" s="36"/>
      <c r="EAY43" s="36"/>
      <c r="EAZ43" s="36"/>
      <c r="EBC43" s="36"/>
      <c r="EBD43" s="36"/>
      <c r="EBG43" s="36"/>
      <c r="EBH43" s="36"/>
      <c r="EBK43" s="36"/>
      <c r="EBL43" s="36"/>
      <c r="EBO43" s="36"/>
      <c r="EBP43" s="36"/>
      <c r="EBS43" s="36"/>
      <c r="EBT43" s="36"/>
      <c r="EBW43" s="36"/>
      <c r="EBX43" s="36"/>
      <c r="ECA43" s="36"/>
      <c r="ECB43" s="36"/>
      <c r="ECE43" s="36"/>
      <c r="ECF43" s="36"/>
      <c r="ECI43" s="36"/>
      <c r="ECJ43" s="36"/>
      <c r="ECM43" s="36"/>
      <c r="ECN43" s="36"/>
      <c r="ECQ43" s="36"/>
      <c r="ECR43" s="36"/>
      <c r="ECU43" s="36"/>
      <c r="ECV43" s="36"/>
      <c r="ECY43" s="36"/>
      <c r="ECZ43" s="36"/>
      <c r="EDC43" s="36"/>
      <c r="EDD43" s="36"/>
      <c r="EDG43" s="36"/>
      <c r="EDH43" s="36"/>
      <c r="EDK43" s="36"/>
      <c r="EDL43" s="36"/>
      <c r="EDO43" s="36"/>
      <c r="EDP43" s="36"/>
      <c r="EDS43" s="36"/>
      <c r="EDT43" s="36"/>
      <c r="EDW43" s="36"/>
      <c r="EDX43" s="36"/>
      <c r="EEA43" s="36"/>
      <c r="EEB43" s="36"/>
      <c r="EEE43" s="36"/>
      <c r="EEF43" s="36"/>
      <c r="EEI43" s="36"/>
      <c r="EEJ43" s="36"/>
      <c r="EEM43" s="36"/>
      <c r="EEN43" s="36"/>
      <c r="EEQ43" s="36"/>
      <c r="EER43" s="36"/>
      <c r="EEU43" s="36"/>
      <c r="EEV43" s="36"/>
      <c r="EEY43" s="36"/>
      <c r="EEZ43" s="36"/>
      <c r="EFC43" s="36"/>
      <c r="EFD43" s="36"/>
      <c r="EFG43" s="36"/>
      <c r="EFH43" s="36"/>
      <c r="EFK43" s="36"/>
      <c r="EFL43" s="36"/>
      <c r="EFO43" s="36"/>
      <c r="EFP43" s="36"/>
      <c r="EFS43" s="36"/>
      <c r="EFT43" s="36"/>
      <c r="EFW43" s="36"/>
      <c r="EFX43" s="36"/>
      <c r="EGA43" s="36"/>
      <c r="EGB43" s="36"/>
      <c r="EGE43" s="36"/>
      <c r="EGF43" s="36"/>
      <c r="EGI43" s="36"/>
      <c r="EGJ43" s="36"/>
      <c r="EGM43" s="36"/>
      <c r="EGN43" s="36"/>
      <c r="EGQ43" s="36"/>
      <c r="EGR43" s="36"/>
      <c r="EGU43" s="36"/>
      <c r="EGV43" s="36"/>
      <c r="EGY43" s="36"/>
      <c r="EGZ43" s="36"/>
      <c r="EHC43" s="36"/>
      <c r="EHD43" s="36"/>
      <c r="EHG43" s="36"/>
      <c r="EHH43" s="36"/>
      <c r="EHK43" s="36"/>
      <c r="EHL43" s="36"/>
      <c r="EHO43" s="36"/>
      <c r="EHP43" s="36"/>
      <c r="EHS43" s="36"/>
      <c r="EHT43" s="36"/>
      <c r="EHW43" s="36"/>
      <c r="EHX43" s="36"/>
      <c r="EIA43" s="36"/>
      <c r="EIB43" s="36"/>
      <c r="EIE43" s="36"/>
      <c r="EIF43" s="36"/>
      <c r="EII43" s="36"/>
      <c r="EIJ43" s="36"/>
      <c r="EIM43" s="36"/>
      <c r="EIN43" s="36"/>
      <c r="EIQ43" s="36"/>
      <c r="EIR43" s="36"/>
      <c r="EIU43" s="36"/>
      <c r="EIV43" s="36"/>
      <c r="EIY43" s="36"/>
      <c r="EIZ43" s="36"/>
      <c r="EJC43" s="36"/>
      <c r="EJD43" s="36"/>
      <c r="EJG43" s="36"/>
      <c r="EJH43" s="36"/>
      <c r="EJK43" s="36"/>
      <c r="EJL43" s="36"/>
      <c r="EJO43" s="36"/>
      <c r="EJP43" s="36"/>
      <c r="EJS43" s="36"/>
      <c r="EJT43" s="36"/>
      <c r="EJW43" s="36"/>
      <c r="EJX43" s="36"/>
      <c r="EKA43" s="36"/>
      <c r="EKB43" s="36"/>
      <c r="EKE43" s="36"/>
      <c r="EKF43" s="36"/>
      <c r="EKI43" s="36"/>
      <c r="EKJ43" s="36"/>
      <c r="EKM43" s="36"/>
      <c r="EKN43" s="36"/>
      <c r="EKQ43" s="36"/>
      <c r="EKR43" s="36"/>
      <c r="EKU43" s="36"/>
      <c r="EKV43" s="36"/>
      <c r="EKY43" s="36"/>
      <c r="EKZ43" s="36"/>
      <c r="ELC43" s="36"/>
      <c r="ELD43" s="36"/>
      <c r="ELG43" s="36"/>
      <c r="ELH43" s="36"/>
      <c r="ELK43" s="36"/>
      <c r="ELL43" s="36"/>
      <c r="ELO43" s="36"/>
      <c r="ELP43" s="36"/>
      <c r="ELS43" s="36"/>
      <c r="ELT43" s="36"/>
      <c r="ELW43" s="36"/>
      <c r="ELX43" s="36"/>
      <c r="EMA43" s="36"/>
      <c r="EMB43" s="36"/>
      <c r="EME43" s="36"/>
      <c r="EMF43" s="36"/>
      <c r="EMI43" s="36"/>
      <c r="EMJ43" s="36"/>
      <c r="EMM43" s="36"/>
      <c r="EMN43" s="36"/>
      <c r="EMQ43" s="36"/>
      <c r="EMR43" s="36"/>
      <c r="EMU43" s="36"/>
      <c r="EMV43" s="36"/>
      <c r="EMY43" s="36"/>
      <c r="EMZ43" s="36"/>
      <c r="ENC43" s="36"/>
      <c r="END43" s="36"/>
      <c r="ENG43" s="36"/>
      <c r="ENH43" s="36"/>
      <c r="ENK43" s="36"/>
      <c r="ENL43" s="36"/>
      <c r="ENO43" s="36"/>
      <c r="ENP43" s="36"/>
      <c r="ENS43" s="36"/>
      <c r="ENT43" s="36"/>
      <c r="ENW43" s="36"/>
      <c r="ENX43" s="36"/>
      <c r="EOA43" s="36"/>
      <c r="EOB43" s="36"/>
      <c r="EOE43" s="36"/>
      <c r="EOF43" s="36"/>
      <c r="EOI43" s="36"/>
      <c r="EOJ43" s="36"/>
      <c r="EOM43" s="36"/>
      <c r="EON43" s="36"/>
      <c r="EOQ43" s="36"/>
      <c r="EOR43" s="36"/>
      <c r="EOU43" s="36"/>
      <c r="EOV43" s="36"/>
      <c r="EOY43" s="36"/>
      <c r="EOZ43" s="36"/>
      <c r="EPC43" s="36"/>
      <c r="EPD43" s="36"/>
      <c r="EPG43" s="36"/>
      <c r="EPH43" s="36"/>
      <c r="EPK43" s="36"/>
      <c r="EPL43" s="36"/>
      <c r="EPO43" s="36"/>
      <c r="EPP43" s="36"/>
      <c r="EPS43" s="36"/>
      <c r="EPT43" s="36"/>
      <c r="EPW43" s="36"/>
      <c r="EPX43" s="36"/>
      <c r="EQA43" s="36"/>
      <c r="EQB43" s="36"/>
      <c r="EQE43" s="36"/>
      <c r="EQF43" s="36"/>
      <c r="EQI43" s="36"/>
      <c r="EQJ43" s="36"/>
      <c r="EQM43" s="36"/>
      <c r="EQN43" s="36"/>
      <c r="EQQ43" s="36"/>
      <c r="EQR43" s="36"/>
      <c r="EQU43" s="36"/>
      <c r="EQV43" s="36"/>
      <c r="EQY43" s="36"/>
      <c r="EQZ43" s="36"/>
      <c r="ERC43" s="36"/>
      <c r="ERD43" s="36"/>
      <c r="ERG43" s="36"/>
      <c r="ERH43" s="36"/>
      <c r="ERK43" s="36"/>
      <c r="ERL43" s="36"/>
      <c r="ERO43" s="36"/>
      <c r="ERP43" s="36"/>
      <c r="ERS43" s="36"/>
      <c r="ERT43" s="36"/>
      <c r="ERW43" s="36"/>
      <c r="ERX43" s="36"/>
      <c r="ESA43" s="36"/>
      <c r="ESB43" s="36"/>
      <c r="ESE43" s="36"/>
      <c r="ESF43" s="36"/>
      <c r="ESI43" s="36"/>
      <c r="ESJ43" s="36"/>
      <c r="ESM43" s="36"/>
      <c r="ESN43" s="36"/>
      <c r="ESQ43" s="36"/>
      <c r="ESR43" s="36"/>
      <c r="ESU43" s="36"/>
      <c r="ESV43" s="36"/>
      <c r="ESY43" s="36"/>
      <c r="ESZ43" s="36"/>
      <c r="ETC43" s="36"/>
      <c r="ETD43" s="36"/>
      <c r="ETG43" s="36"/>
      <c r="ETH43" s="36"/>
      <c r="ETK43" s="36"/>
      <c r="ETL43" s="36"/>
      <c r="ETO43" s="36"/>
      <c r="ETP43" s="36"/>
      <c r="ETS43" s="36"/>
      <c r="ETT43" s="36"/>
      <c r="ETW43" s="36"/>
      <c r="ETX43" s="36"/>
      <c r="EUA43" s="36"/>
      <c r="EUB43" s="36"/>
      <c r="EUE43" s="36"/>
      <c r="EUF43" s="36"/>
      <c r="EUI43" s="36"/>
      <c r="EUJ43" s="36"/>
      <c r="EUM43" s="36"/>
      <c r="EUN43" s="36"/>
      <c r="EUQ43" s="36"/>
      <c r="EUR43" s="36"/>
      <c r="EUU43" s="36"/>
      <c r="EUV43" s="36"/>
      <c r="EUY43" s="36"/>
      <c r="EUZ43" s="36"/>
      <c r="EVC43" s="36"/>
      <c r="EVD43" s="36"/>
      <c r="EVG43" s="36"/>
      <c r="EVH43" s="36"/>
      <c r="EVK43" s="36"/>
      <c r="EVL43" s="36"/>
      <c r="EVO43" s="36"/>
      <c r="EVP43" s="36"/>
      <c r="EVS43" s="36"/>
      <c r="EVT43" s="36"/>
      <c r="EVW43" s="36"/>
      <c r="EVX43" s="36"/>
      <c r="EWA43" s="36"/>
      <c r="EWB43" s="36"/>
      <c r="EWE43" s="36"/>
      <c r="EWF43" s="36"/>
      <c r="EWI43" s="36"/>
      <c r="EWJ43" s="36"/>
      <c r="EWM43" s="36"/>
      <c r="EWN43" s="36"/>
      <c r="EWQ43" s="36"/>
      <c r="EWR43" s="36"/>
      <c r="EWU43" s="36"/>
      <c r="EWV43" s="36"/>
      <c r="EWY43" s="36"/>
      <c r="EWZ43" s="36"/>
      <c r="EXC43" s="36"/>
      <c r="EXD43" s="36"/>
      <c r="EXG43" s="36"/>
      <c r="EXH43" s="36"/>
      <c r="EXK43" s="36"/>
      <c r="EXL43" s="36"/>
      <c r="EXO43" s="36"/>
      <c r="EXP43" s="36"/>
      <c r="EXS43" s="36"/>
      <c r="EXT43" s="36"/>
      <c r="EXW43" s="36"/>
      <c r="EXX43" s="36"/>
      <c r="EYA43" s="36"/>
      <c r="EYB43" s="36"/>
      <c r="EYE43" s="36"/>
      <c r="EYF43" s="36"/>
      <c r="EYI43" s="36"/>
      <c r="EYJ43" s="36"/>
      <c r="EYM43" s="36"/>
      <c r="EYN43" s="36"/>
      <c r="EYQ43" s="36"/>
      <c r="EYR43" s="36"/>
      <c r="EYU43" s="36"/>
      <c r="EYV43" s="36"/>
      <c r="EYY43" s="36"/>
      <c r="EYZ43" s="36"/>
      <c r="EZC43" s="36"/>
      <c r="EZD43" s="36"/>
      <c r="EZG43" s="36"/>
      <c r="EZH43" s="36"/>
      <c r="EZK43" s="36"/>
      <c r="EZL43" s="36"/>
      <c r="EZO43" s="36"/>
      <c r="EZP43" s="36"/>
      <c r="EZS43" s="36"/>
      <c r="EZT43" s="36"/>
      <c r="EZW43" s="36"/>
      <c r="EZX43" s="36"/>
      <c r="FAA43" s="36"/>
      <c r="FAB43" s="36"/>
      <c r="FAE43" s="36"/>
      <c r="FAF43" s="36"/>
      <c r="FAI43" s="36"/>
      <c r="FAJ43" s="36"/>
      <c r="FAM43" s="36"/>
      <c r="FAN43" s="36"/>
      <c r="FAQ43" s="36"/>
      <c r="FAR43" s="36"/>
      <c r="FAU43" s="36"/>
      <c r="FAV43" s="36"/>
      <c r="FAY43" s="36"/>
      <c r="FAZ43" s="36"/>
      <c r="FBC43" s="36"/>
      <c r="FBD43" s="36"/>
      <c r="FBG43" s="36"/>
      <c r="FBH43" s="36"/>
      <c r="FBK43" s="36"/>
      <c r="FBL43" s="36"/>
      <c r="FBO43" s="36"/>
      <c r="FBP43" s="36"/>
      <c r="FBS43" s="36"/>
      <c r="FBT43" s="36"/>
      <c r="FBW43" s="36"/>
      <c r="FBX43" s="36"/>
      <c r="FCA43" s="36"/>
      <c r="FCB43" s="36"/>
      <c r="FCE43" s="36"/>
      <c r="FCF43" s="36"/>
      <c r="FCI43" s="36"/>
      <c r="FCJ43" s="36"/>
      <c r="FCM43" s="36"/>
      <c r="FCN43" s="36"/>
      <c r="FCQ43" s="36"/>
      <c r="FCR43" s="36"/>
      <c r="FCU43" s="36"/>
      <c r="FCV43" s="36"/>
      <c r="FCY43" s="36"/>
      <c r="FCZ43" s="36"/>
      <c r="FDC43" s="36"/>
      <c r="FDD43" s="36"/>
      <c r="FDG43" s="36"/>
      <c r="FDH43" s="36"/>
      <c r="FDK43" s="36"/>
      <c r="FDL43" s="36"/>
      <c r="FDO43" s="36"/>
      <c r="FDP43" s="36"/>
      <c r="FDS43" s="36"/>
      <c r="FDT43" s="36"/>
      <c r="FDW43" s="36"/>
      <c r="FDX43" s="36"/>
      <c r="FEA43" s="36"/>
      <c r="FEB43" s="36"/>
      <c r="FEE43" s="36"/>
      <c r="FEF43" s="36"/>
      <c r="FEI43" s="36"/>
      <c r="FEJ43" s="36"/>
      <c r="FEM43" s="36"/>
      <c r="FEN43" s="36"/>
      <c r="FEQ43" s="36"/>
      <c r="FER43" s="36"/>
      <c r="FEU43" s="36"/>
      <c r="FEV43" s="36"/>
      <c r="FEY43" s="36"/>
      <c r="FEZ43" s="36"/>
      <c r="FFC43" s="36"/>
      <c r="FFD43" s="36"/>
      <c r="FFG43" s="36"/>
      <c r="FFH43" s="36"/>
      <c r="FFK43" s="36"/>
      <c r="FFL43" s="36"/>
      <c r="FFO43" s="36"/>
      <c r="FFP43" s="36"/>
      <c r="FFS43" s="36"/>
      <c r="FFT43" s="36"/>
      <c r="FFW43" s="36"/>
      <c r="FFX43" s="36"/>
      <c r="FGA43" s="36"/>
      <c r="FGB43" s="36"/>
      <c r="FGE43" s="36"/>
      <c r="FGF43" s="36"/>
      <c r="FGI43" s="36"/>
      <c r="FGJ43" s="36"/>
      <c r="FGM43" s="36"/>
      <c r="FGN43" s="36"/>
      <c r="FGQ43" s="36"/>
      <c r="FGR43" s="36"/>
      <c r="FGU43" s="36"/>
      <c r="FGV43" s="36"/>
      <c r="FGY43" s="36"/>
      <c r="FGZ43" s="36"/>
      <c r="FHC43" s="36"/>
      <c r="FHD43" s="36"/>
      <c r="FHG43" s="36"/>
      <c r="FHH43" s="36"/>
      <c r="FHK43" s="36"/>
      <c r="FHL43" s="36"/>
      <c r="FHO43" s="36"/>
      <c r="FHP43" s="36"/>
      <c r="FHS43" s="36"/>
      <c r="FHT43" s="36"/>
      <c r="FHW43" s="36"/>
      <c r="FHX43" s="36"/>
      <c r="FIA43" s="36"/>
      <c r="FIB43" s="36"/>
      <c r="FIE43" s="36"/>
      <c r="FIF43" s="36"/>
      <c r="FII43" s="36"/>
      <c r="FIJ43" s="36"/>
      <c r="FIM43" s="36"/>
      <c r="FIN43" s="36"/>
      <c r="FIQ43" s="36"/>
      <c r="FIR43" s="36"/>
      <c r="FIU43" s="36"/>
      <c r="FIV43" s="36"/>
      <c r="FIY43" s="36"/>
      <c r="FIZ43" s="36"/>
      <c r="FJC43" s="36"/>
      <c r="FJD43" s="36"/>
      <c r="FJG43" s="36"/>
      <c r="FJH43" s="36"/>
      <c r="FJK43" s="36"/>
      <c r="FJL43" s="36"/>
      <c r="FJO43" s="36"/>
      <c r="FJP43" s="36"/>
      <c r="FJS43" s="36"/>
      <c r="FJT43" s="36"/>
      <c r="FJW43" s="36"/>
      <c r="FJX43" s="36"/>
      <c r="FKA43" s="36"/>
      <c r="FKB43" s="36"/>
      <c r="FKE43" s="36"/>
      <c r="FKF43" s="36"/>
      <c r="FKI43" s="36"/>
      <c r="FKJ43" s="36"/>
      <c r="FKM43" s="36"/>
      <c r="FKN43" s="36"/>
      <c r="FKQ43" s="36"/>
      <c r="FKR43" s="36"/>
      <c r="FKU43" s="36"/>
      <c r="FKV43" s="36"/>
      <c r="FKY43" s="36"/>
      <c r="FKZ43" s="36"/>
      <c r="FLC43" s="36"/>
      <c r="FLD43" s="36"/>
      <c r="FLG43" s="36"/>
      <c r="FLH43" s="36"/>
      <c r="FLK43" s="36"/>
      <c r="FLL43" s="36"/>
      <c r="FLO43" s="36"/>
      <c r="FLP43" s="36"/>
      <c r="FLS43" s="36"/>
      <c r="FLT43" s="36"/>
      <c r="FLW43" s="36"/>
      <c r="FLX43" s="36"/>
      <c r="FMA43" s="36"/>
      <c r="FMB43" s="36"/>
      <c r="FME43" s="36"/>
      <c r="FMF43" s="36"/>
      <c r="FMI43" s="36"/>
      <c r="FMJ43" s="36"/>
      <c r="FMM43" s="36"/>
      <c r="FMN43" s="36"/>
      <c r="FMQ43" s="36"/>
      <c r="FMR43" s="36"/>
      <c r="FMU43" s="36"/>
      <c r="FMV43" s="36"/>
      <c r="FMY43" s="36"/>
      <c r="FMZ43" s="36"/>
      <c r="FNC43" s="36"/>
      <c r="FND43" s="36"/>
      <c r="FNG43" s="36"/>
      <c r="FNH43" s="36"/>
      <c r="FNK43" s="36"/>
      <c r="FNL43" s="36"/>
      <c r="FNO43" s="36"/>
      <c r="FNP43" s="36"/>
      <c r="FNS43" s="36"/>
      <c r="FNT43" s="36"/>
      <c r="FNW43" s="36"/>
      <c r="FNX43" s="36"/>
      <c r="FOA43" s="36"/>
      <c r="FOB43" s="36"/>
      <c r="FOE43" s="36"/>
      <c r="FOF43" s="36"/>
      <c r="FOI43" s="36"/>
      <c r="FOJ43" s="36"/>
      <c r="FOM43" s="36"/>
      <c r="FON43" s="36"/>
      <c r="FOQ43" s="36"/>
      <c r="FOR43" s="36"/>
      <c r="FOU43" s="36"/>
      <c r="FOV43" s="36"/>
      <c r="FOY43" s="36"/>
      <c r="FOZ43" s="36"/>
      <c r="FPC43" s="36"/>
      <c r="FPD43" s="36"/>
      <c r="FPG43" s="36"/>
      <c r="FPH43" s="36"/>
      <c r="FPK43" s="36"/>
      <c r="FPL43" s="36"/>
      <c r="FPO43" s="36"/>
      <c r="FPP43" s="36"/>
      <c r="FPS43" s="36"/>
      <c r="FPT43" s="36"/>
      <c r="FPW43" s="36"/>
      <c r="FPX43" s="36"/>
      <c r="FQA43" s="36"/>
      <c r="FQB43" s="36"/>
      <c r="FQE43" s="36"/>
      <c r="FQF43" s="36"/>
      <c r="FQI43" s="36"/>
      <c r="FQJ43" s="36"/>
      <c r="FQM43" s="36"/>
      <c r="FQN43" s="36"/>
      <c r="FQQ43" s="36"/>
      <c r="FQR43" s="36"/>
      <c r="FQU43" s="36"/>
      <c r="FQV43" s="36"/>
      <c r="FQY43" s="36"/>
      <c r="FQZ43" s="36"/>
      <c r="FRC43" s="36"/>
      <c r="FRD43" s="36"/>
      <c r="FRG43" s="36"/>
      <c r="FRH43" s="36"/>
      <c r="FRK43" s="36"/>
      <c r="FRL43" s="36"/>
      <c r="FRO43" s="36"/>
      <c r="FRP43" s="36"/>
      <c r="FRS43" s="36"/>
      <c r="FRT43" s="36"/>
      <c r="FRW43" s="36"/>
      <c r="FRX43" s="36"/>
      <c r="FSA43" s="36"/>
      <c r="FSB43" s="36"/>
      <c r="FSE43" s="36"/>
      <c r="FSF43" s="36"/>
      <c r="FSI43" s="36"/>
      <c r="FSJ43" s="36"/>
      <c r="FSM43" s="36"/>
      <c r="FSN43" s="36"/>
      <c r="FSQ43" s="36"/>
      <c r="FSR43" s="36"/>
      <c r="FSU43" s="36"/>
      <c r="FSV43" s="36"/>
      <c r="FSY43" s="36"/>
      <c r="FSZ43" s="36"/>
      <c r="FTC43" s="36"/>
      <c r="FTD43" s="36"/>
      <c r="FTG43" s="36"/>
      <c r="FTH43" s="36"/>
      <c r="FTK43" s="36"/>
      <c r="FTL43" s="36"/>
      <c r="FTO43" s="36"/>
      <c r="FTP43" s="36"/>
      <c r="FTS43" s="36"/>
      <c r="FTT43" s="36"/>
      <c r="FTW43" s="36"/>
      <c r="FTX43" s="36"/>
      <c r="FUA43" s="36"/>
      <c r="FUB43" s="36"/>
      <c r="FUE43" s="36"/>
      <c r="FUF43" s="36"/>
      <c r="FUI43" s="36"/>
      <c r="FUJ43" s="36"/>
      <c r="FUM43" s="36"/>
      <c r="FUN43" s="36"/>
      <c r="FUQ43" s="36"/>
      <c r="FUR43" s="36"/>
      <c r="FUU43" s="36"/>
      <c r="FUV43" s="36"/>
      <c r="FUY43" s="36"/>
      <c r="FUZ43" s="36"/>
      <c r="FVC43" s="36"/>
      <c r="FVD43" s="36"/>
      <c r="FVG43" s="36"/>
      <c r="FVH43" s="36"/>
      <c r="FVK43" s="36"/>
      <c r="FVL43" s="36"/>
      <c r="FVO43" s="36"/>
      <c r="FVP43" s="36"/>
      <c r="FVS43" s="36"/>
      <c r="FVT43" s="36"/>
      <c r="FVW43" s="36"/>
      <c r="FVX43" s="36"/>
      <c r="FWA43" s="36"/>
      <c r="FWB43" s="36"/>
      <c r="FWE43" s="36"/>
      <c r="FWF43" s="36"/>
      <c r="FWI43" s="36"/>
      <c r="FWJ43" s="36"/>
      <c r="FWM43" s="36"/>
      <c r="FWN43" s="36"/>
      <c r="FWQ43" s="36"/>
      <c r="FWR43" s="36"/>
      <c r="FWU43" s="36"/>
      <c r="FWV43" s="36"/>
      <c r="FWY43" s="36"/>
      <c r="FWZ43" s="36"/>
      <c r="FXC43" s="36"/>
      <c r="FXD43" s="36"/>
      <c r="FXG43" s="36"/>
      <c r="FXH43" s="36"/>
      <c r="FXK43" s="36"/>
      <c r="FXL43" s="36"/>
      <c r="FXO43" s="36"/>
      <c r="FXP43" s="36"/>
      <c r="FXS43" s="36"/>
      <c r="FXT43" s="36"/>
      <c r="FXW43" s="36"/>
      <c r="FXX43" s="36"/>
      <c r="FYA43" s="36"/>
      <c r="FYB43" s="36"/>
      <c r="FYE43" s="36"/>
      <c r="FYF43" s="36"/>
      <c r="FYI43" s="36"/>
      <c r="FYJ43" s="36"/>
      <c r="FYM43" s="36"/>
      <c r="FYN43" s="36"/>
      <c r="FYQ43" s="36"/>
      <c r="FYR43" s="36"/>
      <c r="FYU43" s="36"/>
      <c r="FYV43" s="36"/>
      <c r="FYY43" s="36"/>
      <c r="FYZ43" s="36"/>
      <c r="FZC43" s="36"/>
      <c r="FZD43" s="36"/>
      <c r="FZG43" s="36"/>
      <c r="FZH43" s="36"/>
      <c r="FZK43" s="36"/>
      <c r="FZL43" s="36"/>
      <c r="FZO43" s="36"/>
      <c r="FZP43" s="36"/>
      <c r="FZS43" s="36"/>
      <c r="FZT43" s="36"/>
      <c r="FZW43" s="36"/>
      <c r="FZX43" s="36"/>
      <c r="GAA43" s="36"/>
      <c r="GAB43" s="36"/>
      <c r="GAE43" s="36"/>
      <c r="GAF43" s="36"/>
      <c r="GAI43" s="36"/>
      <c r="GAJ43" s="36"/>
      <c r="GAM43" s="36"/>
      <c r="GAN43" s="36"/>
      <c r="GAQ43" s="36"/>
      <c r="GAR43" s="36"/>
      <c r="GAU43" s="36"/>
      <c r="GAV43" s="36"/>
      <c r="GAY43" s="36"/>
      <c r="GAZ43" s="36"/>
      <c r="GBC43" s="36"/>
      <c r="GBD43" s="36"/>
      <c r="GBG43" s="36"/>
      <c r="GBH43" s="36"/>
      <c r="GBK43" s="36"/>
      <c r="GBL43" s="36"/>
      <c r="GBO43" s="36"/>
      <c r="GBP43" s="36"/>
      <c r="GBS43" s="36"/>
      <c r="GBT43" s="36"/>
      <c r="GBW43" s="36"/>
      <c r="GBX43" s="36"/>
      <c r="GCA43" s="36"/>
      <c r="GCB43" s="36"/>
      <c r="GCE43" s="36"/>
      <c r="GCF43" s="36"/>
      <c r="GCI43" s="36"/>
      <c r="GCJ43" s="36"/>
      <c r="GCM43" s="36"/>
      <c r="GCN43" s="36"/>
      <c r="GCQ43" s="36"/>
      <c r="GCR43" s="36"/>
      <c r="GCU43" s="36"/>
      <c r="GCV43" s="36"/>
      <c r="GCY43" s="36"/>
      <c r="GCZ43" s="36"/>
      <c r="GDC43" s="36"/>
      <c r="GDD43" s="36"/>
      <c r="GDG43" s="36"/>
      <c r="GDH43" s="36"/>
      <c r="GDK43" s="36"/>
      <c r="GDL43" s="36"/>
      <c r="GDO43" s="36"/>
      <c r="GDP43" s="36"/>
      <c r="GDS43" s="36"/>
      <c r="GDT43" s="36"/>
      <c r="GDW43" s="36"/>
      <c r="GDX43" s="36"/>
      <c r="GEA43" s="36"/>
      <c r="GEB43" s="36"/>
      <c r="GEE43" s="36"/>
      <c r="GEF43" s="36"/>
      <c r="GEI43" s="36"/>
      <c r="GEJ43" s="36"/>
      <c r="GEM43" s="36"/>
      <c r="GEN43" s="36"/>
      <c r="GEQ43" s="36"/>
      <c r="GER43" s="36"/>
      <c r="GEU43" s="36"/>
      <c r="GEV43" s="36"/>
      <c r="GEY43" s="36"/>
      <c r="GEZ43" s="36"/>
      <c r="GFC43" s="36"/>
      <c r="GFD43" s="36"/>
      <c r="GFG43" s="36"/>
      <c r="GFH43" s="36"/>
      <c r="GFK43" s="36"/>
      <c r="GFL43" s="36"/>
      <c r="GFO43" s="36"/>
      <c r="GFP43" s="36"/>
      <c r="GFS43" s="36"/>
      <c r="GFT43" s="36"/>
      <c r="GFW43" s="36"/>
      <c r="GFX43" s="36"/>
      <c r="GGA43" s="36"/>
      <c r="GGB43" s="36"/>
      <c r="GGE43" s="36"/>
      <c r="GGF43" s="36"/>
      <c r="GGI43" s="36"/>
      <c r="GGJ43" s="36"/>
      <c r="GGM43" s="36"/>
      <c r="GGN43" s="36"/>
      <c r="GGQ43" s="36"/>
      <c r="GGR43" s="36"/>
      <c r="GGU43" s="36"/>
      <c r="GGV43" s="36"/>
      <c r="GGY43" s="36"/>
      <c r="GGZ43" s="36"/>
      <c r="GHC43" s="36"/>
      <c r="GHD43" s="36"/>
      <c r="GHG43" s="36"/>
      <c r="GHH43" s="36"/>
      <c r="GHK43" s="36"/>
      <c r="GHL43" s="36"/>
      <c r="GHO43" s="36"/>
      <c r="GHP43" s="36"/>
      <c r="GHS43" s="36"/>
      <c r="GHT43" s="36"/>
      <c r="GHW43" s="36"/>
      <c r="GHX43" s="36"/>
      <c r="GIA43" s="36"/>
      <c r="GIB43" s="36"/>
      <c r="GIE43" s="36"/>
      <c r="GIF43" s="36"/>
      <c r="GII43" s="36"/>
      <c r="GIJ43" s="36"/>
      <c r="GIM43" s="36"/>
      <c r="GIN43" s="36"/>
      <c r="GIQ43" s="36"/>
      <c r="GIR43" s="36"/>
      <c r="GIU43" s="36"/>
      <c r="GIV43" s="36"/>
      <c r="GIY43" s="36"/>
      <c r="GIZ43" s="36"/>
      <c r="GJC43" s="36"/>
      <c r="GJD43" s="36"/>
      <c r="GJG43" s="36"/>
      <c r="GJH43" s="36"/>
      <c r="GJK43" s="36"/>
      <c r="GJL43" s="36"/>
      <c r="GJO43" s="36"/>
      <c r="GJP43" s="36"/>
      <c r="GJS43" s="36"/>
      <c r="GJT43" s="36"/>
      <c r="GJW43" s="36"/>
      <c r="GJX43" s="36"/>
      <c r="GKA43" s="36"/>
      <c r="GKB43" s="36"/>
      <c r="GKE43" s="36"/>
      <c r="GKF43" s="36"/>
      <c r="GKI43" s="36"/>
      <c r="GKJ43" s="36"/>
      <c r="GKM43" s="36"/>
      <c r="GKN43" s="36"/>
      <c r="GKQ43" s="36"/>
      <c r="GKR43" s="36"/>
      <c r="GKU43" s="36"/>
      <c r="GKV43" s="36"/>
      <c r="GKY43" s="36"/>
      <c r="GKZ43" s="36"/>
      <c r="GLC43" s="36"/>
      <c r="GLD43" s="36"/>
      <c r="GLG43" s="36"/>
      <c r="GLH43" s="36"/>
      <c r="GLK43" s="36"/>
      <c r="GLL43" s="36"/>
      <c r="GLO43" s="36"/>
      <c r="GLP43" s="36"/>
      <c r="GLS43" s="36"/>
      <c r="GLT43" s="36"/>
      <c r="GLW43" s="36"/>
      <c r="GLX43" s="36"/>
      <c r="GMA43" s="36"/>
      <c r="GMB43" s="36"/>
      <c r="GME43" s="36"/>
      <c r="GMF43" s="36"/>
      <c r="GMI43" s="36"/>
      <c r="GMJ43" s="36"/>
      <c r="GMM43" s="36"/>
      <c r="GMN43" s="36"/>
      <c r="GMQ43" s="36"/>
      <c r="GMR43" s="36"/>
      <c r="GMU43" s="36"/>
      <c r="GMV43" s="36"/>
      <c r="GMY43" s="36"/>
      <c r="GMZ43" s="36"/>
      <c r="GNC43" s="36"/>
      <c r="GND43" s="36"/>
      <c r="GNG43" s="36"/>
      <c r="GNH43" s="36"/>
      <c r="GNK43" s="36"/>
      <c r="GNL43" s="36"/>
      <c r="GNO43" s="36"/>
      <c r="GNP43" s="36"/>
      <c r="GNS43" s="36"/>
      <c r="GNT43" s="36"/>
      <c r="GNW43" s="36"/>
      <c r="GNX43" s="36"/>
      <c r="GOA43" s="36"/>
      <c r="GOB43" s="36"/>
      <c r="GOE43" s="36"/>
      <c r="GOF43" s="36"/>
      <c r="GOI43" s="36"/>
      <c r="GOJ43" s="36"/>
      <c r="GOM43" s="36"/>
      <c r="GON43" s="36"/>
      <c r="GOQ43" s="36"/>
      <c r="GOR43" s="36"/>
      <c r="GOU43" s="36"/>
      <c r="GOV43" s="36"/>
      <c r="GOY43" s="36"/>
      <c r="GOZ43" s="36"/>
      <c r="GPC43" s="36"/>
      <c r="GPD43" s="36"/>
      <c r="GPG43" s="36"/>
      <c r="GPH43" s="36"/>
      <c r="GPK43" s="36"/>
      <c r="GPL43" s="36"/>
      <c r="GPO43" s="36"/>
      <c r="GPP43" s="36"/>
      <c r="GPS43" s="36"/>
      <c r="GPT43" s="36"/>
      <c r="GPW43" s="36"/>
      <c r="GPX43" s="36"/>
      <c r="GQA43" s="36"/>
      <c r="GQB43" s="36"/>
      <c r="GQE43" s="36"/>
      <c r="GQF43" s="36"/>
      <c r="GQI43" s="36"/>
      <c r="GQJ43" s="36"/>
      <c r="GQM43" s="36"/>
      <c r="GQN43" s="36"/>
      <c r="GQQ43" s="36"/>
      <c r="GQR43" s="36"/>
      <c r="GQU43" s="36"/>
      <c r="GQV43" s="36"/>
      <c r="GQY43" s="36"/>
      <c r="GQZ43" s="36"/>
      <c r="GRC43" s="36"/>
      <c r="GRD43" s="36"/>
      <c r="GRG43" s="36"/>
      <c r="GRH43" s="36"/>
      <c r="GRK43" s="36"/>
      <c r="GRL43" s="36"/>
      <c r="GRO43" s="36"/>
      <c r="GRP43" s="36"/>
      <c r="GRS43" s="36"/>
      <c r="GRT43" s="36"/>
      <c r="GRW43" s="36"/>
      <c r="GRX43" s="36"/>
      <c r="GSA43" s="36"/>
      <c r="GSB43" s="36"/>
      <c r="GSE43" s="36"/>
      <c r="GSF43" s="36"/>
      <c r="GSI43" s="36"/>
      <c r="GSJ43" s="36"/>
      <c r="GSM43" s="36"/>
      <c r="GSN43" s="36"/>
      <c r="GSQ43" s="36"/>
      <c r="GSR43" s="36"/>
      <c r="GSU43" s="36"/>
      <c r="GSV43" s="36"/>
      <c r="GSY43" s="36"/>
      <c r="GSZ43" s="36"/>
      <c r="GTC43" s="36"/>
      <c r="GTD43" s="36"/>
      <c r="GTG43" s="36"/>
      <c r="GTH43" s="36"/>
      <c r="GTK43" s="36"/>
      <c r="GTL43" s="36"/>
      <c r="GTO43" s="36"/>
      <c r="GTP43" s="36"/>
      <c r="GTS43" s="36"/>
      <c r="GTT43" s="36"/>
      <c r="GTW43" s="36"/>
      <c r="GTX43" s="36"/>
      <c r="GUA43" s="36"/>
      <c r="GUB43" s="36"/>
      <c r="GUE43" s="36"/>
      <c r="GUF43" s="36"/>
      <c r="GUI43" s="36"/>
      <c r="GUJ43" s="36"/>
      <c r="GUM43" s="36"/>
      <c r="GUN43" s="36"/>
      <c r="GUQ43" s="36"/>
      <c r="GUR43" s="36"/>
      <c r="GUU43" s="36"/>
      <c r="GUV43" s="36"/>
      <c r="GUY43" s="36"/>
      <c r="GUZ43" s="36"/>
      <c r="GVC43" s="36"/>
      <c r="GVD43" s="36"/>
      <c r="GVG43" s="36"/>
      <c r="GVH43" s="36"/>
      <c r="GVK43" s="36"/>
      <c r="GVL43" s="36"/>
      <c r="GVO43" s="36"/>
      <c r="GVP43" s="36"/>
      <c r="GVS43" s="36"/>
      <c r="GVT43" s="36"/>
      <c r="GVW43" s="36"/>
      <c r="GVX43" s="36"/>
      <c r="GWA43" s="36"/>
      <c r="GWB43" s="36"/>
      <c r="GWE43" s="36"/>
      <c r="GWF43" s="36"/>
      <c r="GWI43" s="36"/>
      <c r="GWJ43" s="36"/>
      <c r="GWM43" s="36"/>
      <c r="GWN43" s="36"/>
      <c r="GWQ43" s="36"/>
      <c r="GWR43" s="36"/>
      <c r="GWU43" s="36"/>
      <c r="GWV43" s="36"/>
      <c r="GWY43" s="36"/>
      <c r="GWZ43" s="36"/>
      <c r="GXC43" s="36"/>
      <c r="GXD43" s="36"/>
      <c r="GXG43" s="36"/>
      <c r="GXH43" s="36"/>
      <c r="GXK43" s="36"/>
      <c r="GXL43" s="36"/>
      <c r="GXO43" s="36"/>
      <c r="GXP43" s="36"/>
      <c r="GXS43" s="36"/>
      <c r="GXT43" s="36"/>
      <c r="GXW43" s="36"/>
      <c r="GXX43" s="36"/>
      <c r="GYA43" s="36"/>
      <c r="GYB43" s="36"/>
      <c r="GYE43" s="36"/>
      <c r="GYF43" s="36"/>
      <c r="GYI43" s="36"/>
      <c r="GYJ43" s="36"/>
      <c r="GYM43" s="36"/>
      <c r="GYN43" s="36"/>
      <c r="GYQ43" s="36"/>
      <c r="GYR43" s="36"/>
      <c r="GYU43" s="36"/>
      <c r="GYV43" s="36"/>
      <c r="GYY43" s="36"/>
      <c r="GYZ43" s="36"/>
      <c r="GZC43" s="36"/>
      <c r="GZD43" s="36"/>
      <c r="GZG43" s="36"/>
      <c r="GZH43" s="36"/>
      <c r="GZK43" s="36"/>
      <c r="GZL43" s="36"/>
      <c r="GZO43" s="36"/>
      <c r="GZP43" s="36"/>
      <c r="GZS43" s="36"/>
      <c r="GZT43" s="36"/>
      <c r="GZW43" s="36"/>
      <c r="GZX43" s="36"/>
      <c r="HAA43" s="36"/>
      <c r="HAB43" s="36"/>
      <c r="HAE43" s="36"/>
      <c r="HAF43" s="36"/>
      <c r="HAI43" s="36"/>
      <c r="HAJ43" s="36"/>
      <c r="HAM43" s="36"/>
      <c r="HAN43" s="36"/>
      <c r="HAQ43" s="36"/>
      <c r="HAR43" s="36"/>
      <c r="HAU43" s="36"/>
      <c r="HAV43" s="36"/>
      <c r="HAY43" s="36"/>
      <c r="HAZ43" s="36"/>
      <c r="HBC43" s="36"/>
      <c r="HBD43" s="36"/>
      <c r="HBG43" s="36"/>
      <c r="HBH43" s="36"/>
      <c r="HBK43" s="36"/>
      <c r="HBL43" s="36"/>
      <c r="HBO43" s="36"/>
      <c r="HBP43" s="36"/>
      <c r="HBS43" s="36"/>
      <c r="HBT43" s="36"/>
      <c r="HBW43" s="36"/>
      <c r="HBX43" s="36"/>
      <c r="HCA43" s="36"/>
      <c r="HCB43" s="36"/>
      <c r="HCE43" s="36"/>
      <c r="HCF43" s="36"/>
      <c r="HCI43" s="36"/>
      <c r="HCJ43" s="36"/>
      <c r="HCM43" s="36"/>
      <c r="HCN43" s="36"/>
      <c r="HCQ43" s="36"/>
      <c r="HCR43" s="36"/>
      <c r="HCU43" s="36"/>
      <c r="HCV43" s="36"/>
      <c r="HCY43" s="36"/>
      <c r="HCZ43" s="36"/>
      <c r="HDC43" s="36"/>
      <c r="HDD43" s="36"/>
      <c r="HDG43" s="36"/>
      <c r="HDH43" s="36"/>
      <c r="HDK43" s="36"/>
      <c r="HDL43" s="36"/>
      <c r="HDO43" s="36"/>
      <c r="HDP43" s="36"/>
      <c r="HDS43" s="36"/>
      <c r="HDT43" s="36"/>
      <c r="HDW43" s="36"/>
      <c r="HDX43" s="36"/>
      <c r="HEA43" s="36"/>
      <c r="HEB43" s="36"/>
      <c r="HEE43" s="36"/>
      <c r="HEF43" s="36"/>
      <c r="HEI43" s="36"/>
      <c r="HEJ43" s="36"/>
      <c r="HEM43" s="36"/>
      <c r="HEN43" s="36"/>
      <c r="HEQ43" s="36"/>
      <c r="HER43" s="36"/>
      <c r="HEU43" s="36"/>
      <c r="HEV43" s="36"/>
      <c r="HEY43" s="36"/>
      <c r="HEZ43" s="36"/>
      <c r="HFC43" s="36"/>
      <c r="HFD43" s="36"/>
      <c r="HFG43" s="36"/>
      <c r="HFH43" s="36"/>
      <c r="HFK43" s="36"/>
      <c r="HFL43" s="36"/>
      <c r="HFO43" s="36"/>
      <c r="HFP43" s="36"/>
      <c r="HFS43" s="36"/>
      <c r="HFT43" s="36"/>
      <c r="HFW43" s="36"/>
      <c r="HFX43" s="36"/>
      <c r="HGA43" s="36"/>
      <c r="HGB43" s="36"/>
      <c r="HGE43" s="36"/>
      <c r="HGF43" s="36"/>
      <c r="HGI43" s="36"/>
      <c r="HGJ43" s="36"/>
      <c r="HGM43" s="36"/>
      <c r="HGN43" s="36"/>
      <c r="HGQ43" s="36"/>
      <c r="HGR43" s="36"/>
      <c r="HGU43" s="36"/>
      <c r="HGV43" s="36"/>
      <c r="HGY43" s="36"/>
      <c r="HGZ43" s="36"/>
      <c r="HHC43" s="36"/>
      <c r="HHD43" s="36"/>
      <c r="HHG43" s="36"/>
      <c r="HHH43" s="36"/>
      <c r="HHK43" s="36"/>
      <c r="HHL43" s="36"/>
      <c r="HHO43" s="36"/>
      <c r="HHP43" s="36"/>
      <c r="HHS43" s="36"/>
      <c r="HHT43" s="36"/>
      <c r="HHW43" s="36"/>
      <c r="HHX43" s="36"/>
      <c r="HIA43" s="36"/>
      <c r="HIB43" s="36"/>
      <c r="HIE43" s="36"/>
      <c r="HIF43" s="36"/>
      <c r="HII43" s="36"/>
      <c r="HIJ43" s="36"/>
      <c r="HIM43" s="36"/>
      <c r="HIN43" s="36"/>
      <c r="HIQ43" s="36"/>
      <c r="HIR43" s="36"/>
      <c r="HIU43" s="36"/>
      <c r="HIV43" s="36"/>
      <c r="HIY43" s="36"/>
      <c r="HIZ43" s="36"/>
      <c r="HJC43" s="36"/>
      <c r="HJD43" s="36"/>
      <c r="HJG43" s="36"/>
      <c r="HJH43" s="36"/>
      <c r="HJK43" s="36"/>
      <c r="HJL43" s="36"/>
      <c r="HJO43" s="36"/>
      <c r="HJP43" s="36"/>
      <c r="HJS43" s="36"/>
      <c r="HJT43" s="36"/>
      <c r="HJW43" s="36"/>
      <c r="HJX43" s="36"/>
      <c r="HKA43" s="36"/>
      <c r="HKB43" s="36"/>
      <c r="HKE43" s="36"/>
      <c r="HKF43" s="36"/>
      <c r="HKI43" s="36"/>
      <c r="HKJ43" s="36"/>
      <c r="HKM43" s="36"/>
      <c r="HKN43" s="36"/>
      <c r="HKQ43" s="36"/>
      <c r="HKR43" s="36"/>
      <c r="HKU43" s="36"/>
      <c r="HKV43" s="36"/>
      <c r="HKY43" s="36"/>
      <c r="HKZ43" s="36"/>
      <c r="HLC43" s="36"/>
      <c r="HLD43" s="36"/>
      <c r="HLG43" s="36"/>
      <c r="HLH43" s="36"/>
      <c r="HLK43" s="36"/>
      <c r="HLL43" s="36"/>
      <c r="HLO43" s="36"/>
      <c r="HLP43" s="36"/>
      <c r="HLS43" s="36"/>
      <c r="HLT43" s="36"/>
      <c r="HLW43" s="36"/>
      <c r="HLX43" s="36"/>
      <c r="HMA43" s="36"/>
      <c r="HMB43" s="36"/>
      <c r="HME43" s="36"/>
      <c r="HMF43" s="36"/>
      <c r="HMI43" s="36"/>
      <c r="HMJ43" s="36"/>
      <c r="HMM43" s="36"/>
      <c r="HMN43" s="36"/>
      <c r="HMQ43" s="36"/>
      <c r="HMR43" s="36"/>
      <c r="HMU43" s="36"/>
      <c r="HMV43" s="36"/>
      <c r="HMY43" s="36"/>
      <c r="HMZ43" s="36"/>
      <c r="HNC43" s="36"/>
      <c r="HND43" s="36"/>
      <c r="HNG43" s="36"/>
      <c r="HNH43" s="36"/>
      <c r="HNK43" s="36"/>
      <c r="HNL43" s="36"/>
      <c r="HNO43" s="36"/>
      <c r="HNP43" s="36"/>
      <c r="HNS43" s="36"/>
      <c r="HNT43" s="36"/>
      <c r="HNW43" s="36"/>
      <c r="HNX43" s="36"/>
      <c r="HOA43" s="36"/>
      <c r="HOB43" s="36"/>
      <c r="HOE43" s="36"/>
      <c r="HOF43" s="36"/>
      <c r="HOI43" s="36"/>
      <c r="HOJ43" s="36"/>
      <c r="HOM43" s="36"/>
      <c r="HON43" s="36"/>
      <c r="HOQ43" s="36"/>
      <c r="HOR43" s="36"/>
      <c r="HOU43" s="36"/>
      <c r="HOV43" s="36"/>
      <c r="HOY43" s="36"/>
      <c r="HOZ43" s="36"/>
      <c r="HPC43" s="36"/>
      <c r="HPD43" s="36"/>
      <c r="HPG43" s="36"/>
      <c r="HPH43" s="36"/>
      <c r="HPK43" s="36"/>
      <c r="HPL43" s="36"/>
      <c r="HPO43" s="36"/>
      <c r="HPP43" s="36"/>
      <c r="HPS43" s="36"/>
      <c r="HPT43" s="36"/>
      <c r="HPW43" s="36"/>
      <c r="HPX43" s="36"/>
      <c r="HQA43" s="36"/>
      <c r="HQB43" s="36"/>
      <c r="HQE43" s="36"/>
      <c r="HQF43" s="36"/>
      <c r="HQI43" s="36"/>
      <c r="HQJ43" s="36"/>
      <c r="HQM43" s="36"/>
      <c r="HQN43" s="36"/>
      <c r="HQQ43" s="36"/>
      <c r="HQR43" s="36"/>
      <c r="HQU43" s="36"/>
      <c r="HQV43" s="36"/>
      <c r="HQY43" s="36"/>
      <c r="HQZ43" s="36"/>
      <c r="HRC43" s="36"/>
      <c r="HRD43" s="36"/>
      <c r="HRG43" s="36"/>
      <c r="HRH43" s="36"/>
      <c r="HRK43" s="36"/>
      <c r="HRL43" s="36"/>
      <c r="HRO43" s="36"/>
      <c r="HRP43" s="36"/>
      <c r="HRS43" s="36"/>
      <c r="HRT43" s="36"/>
      <c r="HRW43" s="36"/>
      <c r="HRX43" s="36"/>
      <c r="HSA43" s="36"/>
      <c r="HSB43" s="36"/>
      <c r="HSE43" s="36"/>
      <c r="HSF43" s="36"/>
      <c r="HSI43" s="36"/>
      <c r="HSJ43" s="36"/>
      <c r="HSM43" s="36"/>
      <c r="HSN43" s="36"/>
      <c r="HSQ43" s="36"/>
      <c r="HSR43" s="36"/>
      <c r="HSU43" s="36"/>
      <c r="HSV43" s="36"/>
      <c r="HSY43" s="36"/>
      <c r="HSZ43" s="36"/>
      <c r="HTC43" s="36"/>
      <c r="HTD43" s="36"/>
      <c r="HTG43" s="36"/>
      <c r="HTH43" s="36"/>
      <c r="HTK43" s="36"/>
      <c r="HTL43" s="36"/>
      <c r="HTO43" s="36"/>
      <c r="HTP43" s="36"/>
      <c r="HTS43" s="36"/>
      <c r="HTT43" s="36"/>
      <c r="HTW43" s="36"/>
      <c r="HTX43" s="36"/>
      <c r="HUA43" s="36"/>
      <c r="HUB43" s="36"/>
      <c r="HUE43" s="36"/>
      <c r="HUF43" s="36"/>
      <c r="HUI43" s="36"/>
      <c r="HUJ43" s="36"/>
      <c r="HUM43" s="36"/>
      <c r="HUN43" s="36"/>
      <c r="HUQ43" s="36"/>
      <c r="HUR43" s="36"/>
      <c r="HUU43" s="36"/>
      <c r="HUV43" s="36"/>
      <c r="HUY43" s="36"/>
      <c r="HUZ43" s="36"/>
      <c r="HVC43" s="36"/>
      <c r="HVD43" s="36"/>
      <c r="HVG43" s="36"/>
      <c r="HVH43" s="36"/>
      <c r="HVK43" s="36"/>
      <c r="HVL43" s="36"/>
      <c r="HVO43" s="36"/>
      <c r="HVP43" s="36"/>
      <c r="HVS43" s="36"/>
      <c r="HVT43" s="36"/>
      <c r="HVW43" s="36"/>
      <c r="HVX43" s="36"/>
      <c r="HWA43" s="36"/>
      <c r="HWB43" s="36"/>
      <c r="HWE43" s="36"/>
      <c r="HWF43" s="36"/>
      <c r="HWI43" s="36"/>
      <c r="HWJ43" s="36"/>
      <c r="HWM43" s="36"/>
      <c r="HWN43" s="36"/>
      <c r="HWQ43" s="36"/>
      <c r="HWR43" s="36"/>
      <c r="HWU43" s="36"/>
      <c r="HWV43" s="36"/>
      <c r="HWY43" s="36"/>
      <c r="HWZ43" s="36"/>
      <c r="HXC43" s="36"/>
      <c r="HXD43" s="36"/>
      <c r="HXG43" s="36"/>
      <c r="HXH43" s="36"/>
      <c r="HXK43" s="36"/>
      <c r="HXL43" s="36"/>
      <c r="HXO43" s="36"/>
      <c r="HXP43" s="36"/>
      <c r="HXS43" s="36"/>
      <c r="HXT43" s="36"/>
      <c r="HXW43" s="36"/>
      <c r="HXX43" s="36"/>
      <c r="HYA43" s="36"/>
      <c r="HYB43" s="36"/>
      <c r="HYE43" s="36"/>
      <c r="HYF43" s="36"/>
      <c r="HYI43" s="36"/>
      <c r="HYJ43" s="36"/>
      <c r="HYM43" s="36"/>
      <c r="HYN43" s="36"/>
      <c r="HYQ43" s="36"/>
      <c r="HYR43" s="36"/>
      <c r="HYU43" s="36"/>
      <c r="HYV43" s="36"/>
      <c r="HYY43" s="36"/>
      <c r="HYZ43" s="36"/>
      <c r="HZC43" s="36"/>
      <c r="HZD43" s="36"/>
      <c r="HZG43" s="36"/>
      <c r="HZH43" s="36"/>
      <c r="HZK43" s="36"/>
      <c r="HZL43" s="36"/>
      <c r="HZO43" s="36"/>
      <c r="HZP43" s="36"/>
      <c r="HZS43" s="36"/>
      <c r="HZT43" s="36"/>
      <c r="HZW43" s="36"/>
      <c r="HZX43" s="36"/>
      <c r="IAA43" s="36"/>
      <c r="IAB43" s="36"/>
      <c r="IAE43" s="36"/>
      <c r="IAF43" s="36"/>
      <c r="IAI43" s="36"/>
      <c r="IAJ43" s="36"/>
      <c r="IAM43" s="36"/>
      <c r="IAN43" s="36"/>
      <c r="IAQ43" s="36"/>
      <c r="IAR43" s="36"/>
      <c r="IAU43" s="36"/>
      <c r="IAV43" s="36"/>
      <c r="IAY43" s="36"/>
      <c r="IAZ43" s="36"/>
      <c r="IBC43" s="36"/>
      <c r="IBD43" s="36"/>
      <c r="IBG43" s="36"/>
      <c r="IBH43" s="36"/>
      <c r="IBK43" s="36"/>
      <c r="IBL43" s="36"/>
      <c r="IBO43" s="36"/>
      <c r="IBP43" s="36"/>
      <c r="IBS43" s="36"/>
      <c r="IBT43" s="36"/>
      <c r="IBW43" s="36"/>
      <c r="IBX43" s="36"/>
      <c r="ICA43" s="36"/>
      <c r="ICB43" s="36"/>
      <c r="ICE43" s="36"/>
      <c r="ICF43" s="36"/>
      <c r="ICI43" s="36"/>
      <c r="ICJ43" s="36"/>
      <c r="ICM43" s="36"/>
      <c r="ICN43" s="36"/>
      <c r="ICQ43" s="36"/>
      <c r="ICR43" s="36"/>
      <c r="ICU43" s="36"/>
      <c r="ICV43" s="36"/>
      <c r="ICY43" s="36"/>
      <c r="ICZ43" s="36"/>
      <c r="IDC43" s="36"/>
      <c r="IDD43" s="36"/>
      <c r="IDG43" s="36"/>
      <c r="IDH43" s="36"/>
      <c r="IDK43" s="36"/>
      <c r="IDL43" s="36"/>
      <c r="IDO43" s="36"/>
      <c r="IDP43" s="36"/>
      <c r="IDS43" s="36"/>
      <c r="IDT43" s="36"/>
      <c r="IDW43" s="36"/>
      <c r="IDX43" s="36"/>
      <c r="IEA43" s="36"/>
      <c r="IEB43" s="36"/>
      <c r="IEE43" s="36"/>
      <c r="IEF43" s="36"/>
      <c r="IEI43" s="36"/>
      <c r="IEJ43" s="36"/>
      <c r="IEM43" s="36"/>
      <c r="IEN43" s="36"/>
      <c r="IEQ43" s="36"/>
      <c r="IER43" s="36"/>
      <c r="IEU43" s="36"/>
      <c r="IEV43" s="36"/>
      <c r="IEY43" s="36"/>
      <c r="IEZ43" s="36"/>
      <c r="IFC43" s="36"/>
      <c r="IFD43" s="36"/>
      <c r="IFG43" s="36"/>
      <c r="IFH43" s="36"/>
      <c r="IFK43" s="36"/>
      <c r="IFL43" s="36"/>
      <c r="IFO43" s="36"/>
      <c r="IFP43" s="36"/>
      <c r="IFS43" s="36"/>
      <c r="IFT43" s="36"/>
      <c r="IFW43" s="36"/>
      <c r="IFX43" s="36"/>
      <c r="IGA43" s="36"/>
      <c r="IGB43" s="36"/>
      <c r="IGE43" s="36"/>
      <c r="IGF43" s="36"/>
      <c r="IGI43" s="36"/>
      <c r="IGJ43" s="36"/>
      <c r="IGM43" s="36"/>
      <c r="IGN43" s="36"/>
      <c r="IGQ43" s="36"/>
      <c r="IGR43" s="36"/>
      <c r="IGU43" s="36"/>
      <c r="IGV43" s="36"/>
      <c r="IGY43" s="36"/>
      <c r="IGZ43" s="36"/>
      <c r="IHC43" s="36"/>
      <c r="IHD43" s="36"/>
      <c r="IHG43" s="36"/>
      <c r="IHH43" s="36"/>
      <c r="IHK43" s="36"/>
      <c r="IHL43" s="36"/>
      <c r="IHO43" s="36"/>
      <c r="IHP43" s="36"/>
      <c r="IHS43" s="36"/>
      <c r="IHT43" s="36"/>
      <c r="IHW43" s="36"/>
      <c r="IHX43" s="36"/>
      <c r="IIA43" s="36"/>
      <c r="IIB43" s="36"/>
      <c r="IIE43" s="36"/>
      <c r="IIF43" s="36"/>
      <c r="III43" s="36"/>
      <c r="IIJ43" s="36"/>
      <c r="IIM43" s="36"/>
      <c r="IIN43" s="36"/>
      <c r="IIQ43" s="36"/>
      <c r="IIR43" s="36"/>
      <c r="IIU43" s="36"/>
      <c r="IIV43" s="36"/>
      <c r="IIY43" s="36"/>
      <c r="IIZ43" s="36"/>
      <c r="IJC43" s="36"/>
      <c r="IJD43" s="36"/>
      <c r="IJG43" s="36"/>
      <c r="IJH43" s="36"/>
      <c r="IJK43" s="36"/>
      <c r="IJL43" s="36"/>
      <c r="IJO43" s="36"/>
      <c r="IJP43" s="36"/>
      <c r="IJS43" s="36"/>
      <c r="IJT43" s="36"/>
      <c r="IJW43" s="36"/>
      <c r="IJX43" s="36"/>
      <c r="IKA43" s="36"/>
      <c r="IKB43" s="36"/>
      <c r="IKE43" s="36"/>
      <c r="IKF43" s="36"/>
      <c r="IKI43" s="36"/>
      <c r="IKJ43" s="36"/>
      <c r="IKM43" s="36"/>
      <c r="IKN43" s="36"/>
      <c r="IKQ43" s="36"/>
      <c r="IKR43" s="36"/>
      <c r="IKU43" s="36"/>
      <c r="IKV43" s="36"/>
      <c r="IKY43" s="36"/>
      <c r="IKZ43" s="36"/>
      <c r="ILC43" s="36"/>
      <c r="ILD43" s="36"/>
      <c r="ILG43" s="36"/>
      <c r="ILH43" s="36"/>
      <c r="ILK43" s="36"/>
      <c r="ILL43" s="36"/>
      <c r="ILO43" s="36"/>
      <c r="ILP43" s="36"/>
      <c r="ILS43" s="36"/>
      <c r="ILT43" s="36"/>
      <c r="ILW43" s="36"/>
      <c r="ILX43" s="36"/>
      <c r="IMA43" s="36"/>
      <c r="IMB43" s="36"/>
      <c r="IME43" s="36"/>
      <c r="IMF43" s="36"/>
      <c r="IMI43" s="36"/>
      <c r="IMJ43" s="36"/>
      <c r="IMM43" s="36"/>
      <c r="IMN43" s="36"/>
      <c r="IMQ43" s="36"/>
      <c r="IMR43" s="36"/>
      <c r="IMU43" s="36"/>
      <c r="IMV43" s="36"/>
      <c r="IMY43" s="36"/>
      <c r="IMZ43" s="36"/>
      <c r="INC43" s="36"/>
      <c r="IND43" s="36"/>
      <c r="ING43" s="36"/>
      <c r="INH43" s="36"/>
      <c r="INK43" s="36"/>
      <c r="INL43" s="36"/>
      <c r="INO43" s="36"/>
      <c r="INP43" s="36"/>
      <c r="INS43" s="36"/>
      <c r="INT43" s="36"/>
      <c r="INW43" s="36"/>
      <c r="INX43" s="36"/>
      <c r="IOA43" s="36"/>
      <c r="IOB43" s="36"/>
      <c r="IOE43" s="36"/>
      <c r="IOF43" s="36"/>
      <c r="IOI43" s="36"/>
      <c r="IOJ43" s="36"/>
      <c r="IOM43" s="36"/>
      <c r="ION43" s="36"/>
      <c r="IOQ43" s="36"/>
      <c r="IOR43" s="36"/>
      <c r="IOU43" s="36"/>
      <c r="IOV43" s="36"/>
      <c r="IOY43" s="36"/>
      <c r="IOZ43" s="36"/>
      <c r="IPC43" s="36"/>
      <c r="IPD43" s="36"/>
      <c r="IPG43" s="36"/>
      <c r="IPH43" s="36"/>
      <c r="IPK43" s="36"/>
      <c r="IPL43" s="36"/>
      <c r="IPO43" s="36"/>
      <c r="IPP43" s="36"/>
      <c r="IPS43" s="36"/>
      <c r="IPT43" s="36"/>
      <c r="IPW43" s="36"/>
      <c r="IPX43" s="36"/>
      <c r="IQA43" s="36"/>
      <c r="IQB43" s="36"/>
      <c r="IQE43" s="36"/>
      <c r="IQF43" s="36"/>
      <c r="IQI43" s="36"/>
      <c r="IQJ43" s="36"/>
      <c r="IQM43" s="36"/>
      <c r="IQN43" s="36"/>
      <c r="IQQ43" s="36"/>
      <c r="IQR43" s="36"/>
      <c r="IQU43" s="36"/>
      <c r="IQV43" s="36"/>
      <c r="IQY43" s="36"/>
      <c r="IQZ43" s="36"/>
      <c r="IRC43" s="36"/>
      <c r="IRD43" s="36"/>
      <c r="IRG43" s="36"/>
      <c r="IRH43" s="36"/>
      <c r="IRK43" s="36"/>
      <c r="IRL43" s="36"/>
      <c r="IRO43" s="36"/>
      <c r="IRP43" s="36"/>
      <c r="IRS43" s="36"/>
      <c r="IRT43" s="36"/>
      <c r="IRW43" s="36"/>
      <c r="IRX43" s="36"/>
      <c r="ISA43" s="36"/>
      <c r="ISB43" s="36"/>
      <c r="ISE43" s="36"/>
      <c r="ISF43" s="36"/>
      <c r="ISI43" s="36"/>
      <c r="ISJ43" s="36"/>
      <c r="ISM43" s="36"/>
      <c r="ISN43" s="36"/>
      <c r="ISQ43" s="36"/>
      <c r="ISR43" s="36"/>
      <c r="ISU43" s="36"/>
      <c r="ISV43" s="36"/>
      <c r="ISY43" s="36"/>
      <c r="ISZ43" s="36"/>
      <c r="ITC43" s="36"/>
      <c r="ITD43" s="36"/>
      <c r="ITG43" s="36"/>
      <c r="ITH43" s="36"/>
      <c r="ITK43" s="36"/>
      <c r="ITL43" s="36"/>
      <c r="ITO43" s="36"/>
      <c r="ITP43" s="36"/>
      <c r="ITS43" s="36"/>
      <c r="ITT43" s="36"/>
      <c r="ITW43" s="36"/>
      <c r="ITX43" s="36"/>
      <c r="IUA43" s="36"/>
      <c r="IUB43" s="36"/>
      <c r="IUE43" s="36"/>
      <c r="IUF43" s="36"/>
      <c r="IUI43" s="36"/>
      <c r="IUJ43" s="36"/>
      <c r="IUM43" s="36"/>
      <c r="IUN43" s="36"/>
      <c r="IUQ43" s="36"/>
      <c r="IUR43" s="36"/>
      <c r="IUU43" s="36"/>
      <c r="IUV43" s="36"/>
      <c r="IUY43" s="36"/>
      <c r="IUZ43" s="36"/>
      <c r="IVC43" s="36"/>
      <c r="IVD43" s="36"/>
      <c r="IVG43" s="36"/>
      <c r="IVH43" s="36"/>
      <c r="IVK43" s="36"/>
      <c r="IVL43" s="36"/>
      <c r="IVO43" s="36"/>
      <c r="IVP43" s="36"/>
      <c r="IVS43" s="36"/>
      <c r="IVT43" s="36"/>
      <c r="IVW43" s="36"/>
      <c r="IVX43" s="36"/>
      <c r="IWA43" s="36"/>
      <c r="IWB43" s="36"/>
      <c r="IWE43" s="36"/>
      <c r="IWF43" s="36"/>
      <c r="IWI43" s="36"/>
      <c r="IWJ43" s="36"/>
      <c r="IWM43" s="36"/>
      <c r="IWN43" s="36"/>
      <c r="IWQ43" s="36"/>
      <c r="IWR43" s="36"/>
      <c r="IWU43" s="36"/>
      <c r="IWV43" s="36"/>
      <c r="IWY43" s="36"/>
      <c r="IWZ43" s="36"/>
      <c r="IXC43" s="36"/>
      <c r="IXD43" s="36"/>
      <c r="IXG43" s="36"/>
      <c r="IXH43" s="36"/>
      <c r="IXK43" s="36"/>
      <c r="IXL43" s="36"/>
      <c r="IXO43" s="36"/>
      <c r="IXP43" s="36"/>
      <c r="IXS43" s="36"/>
      <c r="IXT43" s="36"/>
      <c r="IXW43" s="36"/>
      <c r="IXX43" s="36"/>
      <c r="IYA43" s="36"/>
      <c r="IYB43" s="36"/>
      <c r="IYE43" s="36"/>
      <c r="IYF43" s="36"/>
      <c r="IYI43" s="36"/>
      <c r="IYJ43" s="36"/>
      <c r="IYM43" s="36"/>
      <c r="IYN43" s="36"/>
      <c r="IYQ43" s="36"/>
      <c r="IYR43" s="36"/>
      <c r="IYU43" s="36"/>
      <c r="IYV43" s="36"/>
      <c r="IYY43" s="36"/>
      <c r="IYZ43" s="36"/>
      <c r="IZC43" s="36"/>
      <c r="IZD43" s="36"/>
      <c r="IZG43" s="36"/>
      <c r="IZH43" s="36"/>
      <c r="IZK43" s="36"/>
      <c r="IZL43" s="36"/>
      <c r="IZO43" s="36"/>
      <c r="IZP43" s="36"/>
      <c r="IZS43" s="36"/>
      <c r="IZT43" s="36"/>
      <c r="IZW43" s="36"/>
      <c r="IZX43" s="36"/>
      <c r="JAA43" s="36"/>
      <c r="JAB43" s="36"/>
      <c r="JAE43" s="36"/>
      <c r="JAF43" s="36"/>
      <c r="JAI43" s="36"/>
      <c r="JAJ43" s="36"/>
      <c r="JAM43" s="36"/>
      <c r="JAN43" s="36"/>
      <c r="JAQ43" s="36"/>
      <c r="JAR43" s="36"/>
      <c r="JAU43" s="36"/>
      <c r="JAV43" s="36"/>
      <c r="JAY43" s="36"/>
      <c r="JAZ43" s="36"/>
      <c r="JBC43" s="36"/>
      <c r="JBD43" s="36"/>
      <c r="JBG43" s="36"/>
      <c r="JBH43" s="36"/>
      <c r="JBK43" s="36"/>
      <c r="JBL43" s="36"/>
      <c r="JBO43" s="36"/>
      <c r="JBP43" s="36"/>
      <c r="JBS43" s="36"/>
      <c r="JBT43" s="36"/>
      <c r="JBW43" s="36"/>
      <c r="JBX43" s="36"/>
      <c r="JCA43" s="36"/>
      <c r="JCB43" s="36"/>
      <c r="JCE43" s="36"/>
      <c r="JCF43" s="36"/>
      <c r="JCI43" s="36"/>
      <c r="JCJ43" s="36"/>
      <c r="JCM43" s="36"/>
      <c r="JCN43" s="36"/>
      <c r="JCQ43" s="36"/>
      <c r="JCR43" s="36"/>
      <c r="JCU43" s="36"/>
      <c r="JCV43" s="36"/>
      <c r="JCY43" s="36"/>
      <c r="JCZ43" s="36"/>
      <c r="JDC43" s="36"/>
      <c r="JDD43" s="36"/>
      <c r="JDG43" s="36"/>
      <c r="JDH43" s="36"/>
      <c r="JDK43" s="36"/>
      <c r="JDL43" s="36"/>
      <c r="JDO43" s="36"/>
      <c r="JDP43" s="36"/>
      <c r="JDS43" s="36"/>
      <c r="JDT43" s="36"/>
      <c r="JDW43" s="36"/>
      <c r="JDX43" s="36"/>
      <c r="JEA43" s="36"/>
      <c r="JEB43" s="36"/>
      <c r="JEE43" s="36"/>
      <c r="JEF43" s="36"/>
      <c r="JEI43" s="36"/>
      <c r="JEJ43" s="36"/>
      <c r="JEM43" s="36"/>
      <c r="JEN43" s="36"/>
      <c r="JEQ43" s="36"/>
      <c r="JER43" s="36"/>
      <c r="JEU43" s="36"/>
      <c r="JEV43" s="36"/>
      <c r="JEY43" s="36"/>
      <c r="JEZ43" s="36"/>
      <c r="JFC43" s="36"/>
      <c r="JFD43" s="36"/>
      <c r="JFG43" s="36"/>
      <c r="JFH43" s="36"/>
      <c r="JFK43" s="36"/>
      <c r="JFL43" s="36"/>
      <c r="JFO43" s="36"/>
      <c r="JFP43" s="36"/>
      <c r="JFS43" s="36"/>
      <c r="JFT43" s="36"/>
      <c r="JFW43" s="36"/>
      <c r="JFX43" s="36"/>
      <c r="JGA43" s="36"/>
      <c r="JGB43" s="36"/>
      <c r="JGE43" s="36"/>
      <c r="JGF43" s="36"/>
      <c r="JGI43" s="36"/>
      <c r="JGJ43" s="36"/>
      <c r="JGM43" s="36"/>
      <c r="JGN43" s="36"/>
      <c r="JGQ43" s="36"/>
      <c r="JGR43" s="36"/>
      <c r="JGU43" s="36"/>
      <c r="JGV43" s="36"/>
      <c r="JGY43" s="36"/>
      <c r="JGZ43" s="36"/>
      <c r="JHC43" s="36"/>
      <c r="JHD43" s="36"/>
      <c r="JHG43" s="36"/>
      <c r="JHH43" s="36"/>
      <c r="JHK43" s="36"/>
      <c r="JHL43" s="36"/>
      <c r="JHO43" s="36"/>
      <c r="JHP43" s="36"/>
      <c r="JHS43" s="36"/>
      <c r="JHT43" s="36"/>
      <c r="JHW43" s="36"/>
      <c r="JHX43" s="36"/>
      <c r="JIA43" s="36"/>
      <c r="JIB43" s="36"/>
      <c r="JIE43" s="36"/>
      <c r="JIF43" s="36"/>
      <c r="JII43" s="36"/>
      <c r="JIJ43" s="36"/>
      <c r="JIM43" s="36"/>
      <c r="JIN43" s="36"/>
      <c r="JIQ43" s="36"/>
      <c r="JIR43" s="36"/>
      <c r="JIU43" s="36"/>
      <c r="JIV43" s="36"/>
      <c r="JIY43" s="36"/>
      <c r="JIZ43" s="36"/>
      <c r="JJC43" s="36"/>
      <c r="JJD43" s="36"/>
      <c r="JJG43" s="36"/>
      <c r="JJH43" s="36"/>
      <c r="JJK43" s="36"/>
      <c r="JJL43" s="36"/>
      <c r="JJO43" s="36"/>
      <c r="JJP43" s="36"/>
      <c r="JJS43" s="36"/>
      <c r="JJT43" s="36"/>
      <c r="JJW43" s="36"/>
      <c r="JJX43" s="36"/>
      <c r="JKA43" s="36"/>
      <c r="JKB43" s="36"/>
      <c r="JKE43" s="36"/>
      <c r="JKF43" s="36"/>
      <c r="JKI43" s="36"/>
      <c r="JKJ43" s="36"/>
      <c r="JKM43" s="36"/>
      <c r="JKN43" s="36"/>
      <c r="JKQ43" s="36"/>
      <c r="JKR43" s="36"/>
      <c r="JKU43" s="36"/>
      <c r="JKV43" s="36"/>
      <c r="JKY43" s="36"/>
      <c r="JKZ43" s="36"/>
      <c r="JLC43" s="36"/>
      <c r="JLD43" s="36"/>
      <c r="JLG43" s="36"/>
      <c r="JLH43" s="36"/>
      <c r="JLK43" s="36"/>
      <c r="JLL43" s="36"/>
      <c r="JLO43" s="36"/>
      <c r="JLP43" s="36"/>
      <c r="JLS43" s="36"/>
      <c r="JLT43" s="36"/>
      <c r="JLW43" s="36"/>
      <c r="JLX43" s="36"/>
      <c r="JMA43" s="36"/>
      <c r="JMB43" s="36"/>
      <c r="JME43" s="36"/>
      <c r="JMF43" s="36"/>
      <c r="JMI43" s="36"/>
      <c r="JMJ43" s="36"/>
      <c r="JMM43" s="36"/>
      <c r="JMN43" s="36"/>
      <c r="JMQ43" s="36"/>
      <c r="JMR43" s="36"/>
      <c r="JMU43" s="36"/>
      <c r="JMV43" s="36"/>
      <c r="JMY43" s="36"/>
      <c r="JMZ43" s="36"/>
      <c r="JNC43" s="36"/>
      <c r="JND43" s="36"/>
      <c r="JNG43" s="36"/>
      <c r="JNH43" s="36"/>
      <c r="JNK43" s="36"/>
      <c r="JNL43" s="36"/>
      <c r="JNO43" s="36"/>
      <c r="JNP43" s="36"/>
      <c r="JNS43" s="36"/>
      <c r="JNT43" s="36"/>
      <c r="JNW43" s="36"/>
      <c r="JNX43" s="36"/>
      <c r="JOA43" s="36"/>
      <c r="JOB43" s="36"/>
      <c r="JOE43" s="36"/>
      <c r="JOF43" s="36"/>
      <c r="JOI43" s="36"/>
      <c r="JOJ43" s="36"/>
      <c r="JOM43" s="36"/>
      <c r="JON43" s="36"/>
      <c r="JOQ43" s="36"/>
      <c r="JOR43" s="36"/>
      <c r="JOU43" s="36"/>
      <c r="JOV43" s="36"/>
      <c r="JOY43" s="36"/>
      <c r="JOZ43" s="36"/>
      <c r="JPC43" s="36"/>
      <c r="JPD43" s="36"/>
      <c r="JPG43" s="36"/>
      <c r="JPH43" s="36"/>
      <c r="JPK43" s="36"/>
      <c r="JPL43" s="36"/>
      <c r="JPO43" s="36"/>
      <c r="JPP43" s="36"/>
      <c r="JPS43" s="36"/>
      <c r="JPT43" s="36"/>
      <c r="JPW43" s="36"/>
      <c r="JPX43" s="36"/>
      <c r="JQA43" s="36"/>
      <c r="JQB43" s="36"/>
      <c r="JQE43" s="36"/>
      <c r="JQF43" s="36"/>
      <c r="JQI43" s="36"/>
      <c r="JQJ43" s="36"/>
      <c r="JQM43" s="36"/>
      <c r="JQN43" s="36"/>
      <c r="JQQ43" s="36"/>
      <c r="JQR43" s="36"/>
      <c r="JQU43" s="36"/>
      <c r="JQV43" s="36"/>
      <c r="JQY43" s="36"/>
      <c r="JQZ43" s="36"/>
      <c r="JRC43" s="36"/>
      <c r="JRD43" s="36"/>
      <c r="JRG43" s="36"/>
      <c r="JRH43" s="36"/>
      <c r="JRK43" s="36"/>
      <c r="JRL43" s="36"/>
      <c r="JRO43" s="36"/>
      <c r="JRP43" s="36"/>
      <c r="JRS43" s="36"/>
      <c r="JRT43" s="36"/>
      <c r="JRW43" s="36"/>
      <c r="JRX43" s="36"/>
      <c r="JSA43" s="36"/>
      <c r="JSB43" s="36"/>
      <c r="JSE43" s="36"/>
      <c r="JSF43" s="36"/>
      <c r="JSI43" s="36"/>
      <c r="JSJ43" s="36"/>
      <c r="JSM43" s="36"/>
      <c r="JSN43" s="36"/>
      <c r="JSQ43" s="36"/>
      <c r="JSR43" s="36"/>
      <c r="JSU43" s="36"/>
      <c r="JSV43" s="36"/>
      <c r="JSY43" s="36"/>
      <c r="JSZ43" s="36"/>
      <c r="JTC43" s="36"/>
      <c r="JTD43" s="36"/>
      <c r="JTG43" s="36"/>
      <c r="JTH43" s="36"/>
      <c r="JTK43" s="36"/>
      <c r="JTL43" s="36"/>
      <c r="JTO43" s="36"/>
      <c r="JTP43" s="36"/>
      <c r="JTS43" s="36"/>
      <c r="JTT43" s="36"/>
      <c r="JTW43" s="36"/>
      <c r="JTX43" s="36"/>
      <c r="JUA43" s="36"/>
      <c r="JUB43" s="36"/>
      <c r="JUE43" s="36"/>
      <c r="JUF43" s="36"/>
      <c r="JUI43" s="36"/>
      <c r="JUJ43" s="36"/>
      <c r="JUM43" s="36"/>
      <c r="JUN43" s="36"/>
      <c r="JUQ43" s="36"/>
      <c r="JUR43" s="36"/>
      <c r="JUU43" s="36"/>
      <c r="JUV43" s="36"/>
      <c r="JUY43" s="36"/>
      <c r="JUZ43" s="36"/>
      <c r="JVC43" s="36"/>
      <c r="JVD43" s="36"/>
      <c r="JVG43" s="36"/>
      <c r="JVH43" s="36"/>
      <c r="JVK43" s="36"/>
      <c r="JVL43" s="36"/>
      <c r="JVO43" s="36"/>
      <c r="JVP43" s="36"/>
      <c r="JVS43" s="36"/>
      <c r="JVT43" s="36"/>
      <c r="JVW43" s="36"/>
      <c r="JVX43" s="36"/>
      <c r="JWA43" s="36"/>
      <c r="JWB43" s="36"/>
      <c r="JWE43" s="36"/>
      <c r="JWF43" s="36"/>
      <c r="JWI43" s="36"/>
      <c r="JWJ43" s="36"/>
      <c r="JWM43" s="36"/>
      <c r="JWN43" s="36"/>
      <c r="JWQ43" s="36"/>
      <c r="JWR43" s="36"/>
      <c r="JWU43" s="36"/>
      <c r="JWV43" s="36"/>
      <c r="JWY43" s="36"/>
      <c r="JWZ43" s="36"/>
      <c r="JXC43" s="36"/>
      <c r="JXD43" s="36"/>
      <c r="JXG43" s="36"/>
      <c r="JXH43" s="36"/>
      <c r="JXK43" s="36"/>
      <c r="JXL43" s="36"/>
      <c r="JXO43" s="36"/>
      <c r="JXP43" s="36"/>
      <c r="JXS43" s="36"/>
      <c r="JXT43" s="36"/>
      <c r="JXW43" s="36"/>
      <c r="JXX43" s="36"/>
      <c r="JYA43" s="36"/>
      <c r="JYB43" s="36"/>
      <c r="JYE43" s="36"/>
      <c r="JYF43" s="36"/>
      <c r="JYI43" s="36"/>
      <c r="JYJ43" s="36"/>
      <c r="JYM43" s="36"/>
      <c r="JYN43" s="36"/>
      <c r="JYQ43" s="36"/>
      <c r="JYR43" s="36"/>
      <c r="JYU43" s="36"/>
      <c r="JYV43" s="36"/>
      <c r="JYY43" s="36"/>
      <c r="JYZ43" s="36"/>
      <c r="JZC43" s="36"/>
      <c r="JZD43" s="36"/>
      <c r="JZG43" s="36"/>
      <c r="JZH43" s="36"/>
      <c r="JZK43" s="36"/>
      <c r="JZL43" s="36"/>
      <c r="JZO43" s="36"/>
      <c r="JZP43" s="36"/>
      <c r="JZS43" s="36"/>
      <c r="JZT43" s="36"/>
      <c r="JZW43" s="36"/>
      <c r="JZX43" s="36"/>
      <c r="KAA43" s="36"/>
      <c r="KAB43" s="36"/>
      <c r="KAE43" s="36"/>
      <c r="KAF43" s="36"/>
      <c r="KAI43" s="36"/>
      <c r="KAJ43" s="36"/>
      <c r="KAM43" s="36"/>
      <c r="KAN43" s="36"/>
      <c r="KAQ43" s="36"/>
      <c r="KAR43" s="36"/>
      <c r="KAU43" s="36"/>
      <c r="KAV43" s="36"/>
      <c r="KAY43" s="36"/>
      <c r="KAZ43" s="36"/>
      <c r="KBC43" s="36"/>
      <c r="KBD43" s="36"/>
      <c r="KBG43" s="36"/>
      <c r="KBH43" s="36"/>
      <c r="KBK43" s="36"/>
      <c r="KBL43" s="36"/>
      <c r="KBO43" s="36"/>
      <c r="KBP43" s="36"/>
      <c r="KBS43" s="36"/>
      <c r="KBT43" s="36"/>
      <c r="KBW43" s="36"/>
      <c r="KBX43" s="36"/>
      <c r="KCA43" s="36"/>
      <c r="KCB43" s="36"/>
      <c r="KCE43" s="36"/>
      <c r="KCF43" s="36"/>
      <c r="KCI43" s="36"/>
      <c r="KCJ43" s="36"/>
      <c r="KCM43" s="36"/>
      <c r="KCN43" s="36"/>
      <c r="KCQ43" s="36"/>
      <c r="KCR43" s="36"/>
      <c r="KCU43" s="36"/>
      <c r="KCV43" s="36"/>
      <c r="KCY43" s="36"/>
      <c r="KCZ43" s="36"/>
      <c r="KDC43" s="36"/>
      <c r="KDD43" s="36"/>
      <c r="KDG43" s="36"/>
      <c r="KDH43" s="36"/>
      <c r="KDK43" s="36"/>
      <c r="KDL43" s="36"/>
      <c r="KDO43" s="36"/>
      <c r="KDP43" s="36"/>
      <c r="KDS43" s="36"/>
      <c r="KDT43" s="36"/>
      <c r="KDW43" s="36"/>
      <c r="KDX43" s="36"/>
      <c r="KEA43" s="36"/>
      <c r="KEB43" s="36"/>
      <c r="KEE43" s="36"/>
      <c r="KEF43" s="36"/>
      <c r="KEI43" s="36"/>
      <c r="KEJ43" s="36"/>
      <c r="KEM43" s="36"/>
      <c r="KEN43" s="36"/>
      <c r="KEQ43" s="36"/>
      <c r="KER43" s="36"/>
      <c r="KEU43" s="36"/>
      <c r="KEV43" s="36"/>
      <c r="KEY43" s="36"/>
      <c r="KEZ43" s="36"/>
      <c r="KFC43" s="36"/>
      <c r="KFD43" s="36"/>
      <c r="KFG43" s="36"/>
      <c r="KFH43" s="36"/>
      <c r="KFK43" s="36"/>
      <c r="KFL43" s="36"/>
      <c r="KFO43" s="36"/>
      <c r="KFP43" s="36"/>
      <c r="KFS43" s="36"/>
      <c r="KFT43" s="36"/>
      <c r="KFW43" s="36"/>
      <c r="KFX43" s="36"/>
      <c r="KGA43" s="36"/>
      <c r="KGB43" s="36"/>
      <c r="KGE43" s="36"/>
      <c r="KGF43" s="36"/>
      <c r="KGI43" s="36"/>
      <c r="KGJ43" s="36"/>
      <c r="KGM43" s="36"/>
      <c r="KGN43" s="36"/>
      <c r="KGQ43" s="36"/>
      <c r="KGR43" s="36"/>
      <c r="KGU43" s="36"/>
      <c r="KGV43" s="36"/>
      <c r="KGY43" s="36"/>
      <c r="KGZ43" s="36"/>
      <c r="KHC43" s="36"/>
      <c r="KHD43" s="36"/>
      <c r="KHG43" s="36"/>
      <c r="KHH43" s="36"/>
      <c r="KHK43" s="36"/>
      <c r="KHL43" s="36"/>
      <c r="KHO43" s="36"/>
      <c r="KHP43" s="36"/>
      <c r="KHS43" s="36"/>
      <c r="KHT43" s="36"/>
      <c r="KHW43" s="36"/>
      <c r="KHX43" s="36"/>
      <c r="KIA43" s="36"/>
      <c r="KIB43" s="36"/>
      <c r="KIE43" s="36"/>
      <c r="KIF43" s="36"/>
      <c r="KII43" s="36"/>
      <c r="KIJ43" s="36"/>
      <c r="KIM43" s="36"/>
      <c r="KIN43" s="36"/>
      <c r="KIQ43" s="36"/>
      <c r="KIR43" s="36"/>
      <c r="KIU43" s="36"/>
      <c r="KIV43" s="36"/>
      <c r="KIY43" s="36"/>
      <c r="KIZ43" s="36"/>
      <c r="KJC43" s="36"/>
      <c r="KJD43" s="36"/>
      <c r="KJG43" s="36"/>
      <c r="KJH43" s="36"/>
      <c r="KJK43" s="36"/>
      <c r="KJL43" s="36"/>
      <c r="KJO43" s="36"/>
      <c r="KJP43" s="36"/>
      <c r="KJS43" s="36"/>
      <c r="KJT43" s="36"/>
      <c r="KJW43" s="36"/>
      <c r="KJX43" s="36"/>
      <c r="KKA43" s="36"/>
      <c r="KKB43" s="36"/>
      <c r="KKE43" s="36"/>
      <c r="KKF43" s="36"/>
      <c r="KKI43" s="36"/>
      <c r="KKJ43" s="36"/>
      <c r="KKM43" s="36"/>
      <c r="KKN43" s="36"/>
      <c r="KKQ43" s="36"/>
      <c r="KKR43" s="36"/>
      <c r="KKU43" s="36"/>
      <c r="KKV43" s="36"/>
      <c r="KKY43" s="36"/>
      <c r="KKZ43" s="36"/>
      <c r="KLC43" s="36"/>
      <c r="KLD43" s="36"/>
      <c r="KLG43" s="36"/>
      <c r="KLH43" s="36"/>
      <c r="KLK43" s="36"/>
      <c r="KLL43" s="36"/>
      <c r="KLO43" s="36"/>
      <c r="KLP43" s="36"/>
      <c r="KLS43" s="36"/>
      <c r="KLT43" s="36"/>
      <c r="KLW43" s="36"/>
      <c r="KLX43" s="36"/>
      <c r="KMA43" s="36"/>
      <c r="KMB43" s="36"/>
      <c r="KME43" s="36"/>
      <c r="KMF43" s="36"/>
      <c r="KMI43" s="36"/>
      <c r="KMJ43" s="36"/>
      <c r="KMM43" s="36"/>
      <c r="KMN43" s="36"/>
      <c r="KMQ43" s="36"/>
      <c r="KMR43" s="36"/>
      <c r="KMU43" s="36"/>
      <c r="KMV43" s="36"/>
      <c r="KMY43" s="36"/>
      <c r="KMZ43" s="36"/>
      <c r="KNC43" s="36"/>
      <c r="KND43" s="36"/>
      <c r="KNG43" s="36"/>
      <c r="KNH43" s="36"/>
      <c r="KNK43" s="36"/>
      <c r="KNL43" s="36"/>
      <c r="KNO43" s="36"/>
      <c r="KNP43" s="36"/>
      <c r="KNS43" s="36"/>
      <c r="KNT43" s="36"/>
      <c r="KNW43" s="36"/>
      <c r="KNX43" s="36"/>
      <c r="KOA43" s="36"/>
      <c r="KOB43" s="36"/>
      <c r="KOE43" s="36"/>
      <c r="KOF43" s="36"/>
      <c r="KOI43" s="36"/>
      <c r="KOJ43" s="36"/>
      <c r="KOM43" s="36"/>
      <c r="KON43" s="36"/>
      <c r="KOQ43" s="36"/>
      <c r="KOR43" s="36"/>
      <c r="KOU43" s="36"/>
      <c r="KOV43" s="36"/>
      <c r="KOY43" s="36"/>
      <c r="KOZ43" s="36"/>
      <c r="KPC43" s="36"/>
      <c r="KPD43" s="36"/>
      <c r="KPG43" s="36"/>
      <c r="KPH43" s="36"/>
      <c r="KPK43" s="36"/>
      <c r="KPL43" s="36"/>
      <c r="KPO43" s="36"/>
      <c r="KPP43" s="36"/>
      <c r="KPS43" s="36"/>
      <c r="KPT43" s="36"/>
      <c r="KPW43" s="36"/>
      <c r="KPX43" s="36"/>
      <c r="KQA43" s="36"/>
      <c r="KQB43" s="36"/>
      <c r="KQE43" s="36"/>
      <c r="KQF43" s="36"/>
      <c r="KQI43" s="36"/>
      <c r="KQJ43" s="36"/>
      <c r="KQM43" s="36"/>
      <c r="KQN43" s="36"/>
      <c r="KQQ43" s="36"/>
      <c r="KQR43" s="36"/>
      <c r="KQU43" s="36"/>
      <c r="KQV43" s="36"/>
      <c r="KQY43" s="36"/>
      <c r="KQZ43" s="36"/>
      <c r="KRC43" s="36"/>
      <c r="KRD43" s="36"/>
      <c r="KRG43" s="36"/>
      <c r="KRH43" s="36"/>
      <c r="KRK43" s="36"/>
      <c r="KRL43" s="36"/>
      <c r="KRO43" s="36"/>
      <c r="KRP43" s="36"/>
      <c r="KRS43" s="36"/>
      <c r="KRT43" s="36"/>
      <c r="KRW43" s="36"/>
      <c r="KRX43" s="36"/>
      <c r="KSA43" s="36"/>
      <c r="KSB43" s="36"/>
      <c r="KSE43" s="36"/>
      <c r="KSF43" s="36"/>
      <c r="KSI43" s="36"/>
      <c r="KSJ43" s="36"/>
      <c r="KSM43" s="36"/>
      <c r="KSN43" s="36"/>
      <c r="KSQ43" s="36"/>
      <c r="KSR43" s="36"/>
      <c r="KSU43" s="36"/>
      <c r="KSV43" s="36"/>
      <c r="KSY43" s="36"/>
      <c r="KSZ43" s="36"/>
      <c r="KTC43" s="36"/>
      <c r="KTD43" s="36"/>
      <c r="KTG43" s="36"/>
      <c r="KTH43" s="36"/>
      <c r="KTK43" s="36"/>
      <c r="KTL43" s="36"/>
      <c r="KTO43" s="36"/>
      <c r="KTP43" s="36"/>
      <c r="KTS43" s="36"/>
      <c r="KTT43" s="36"/>
      <c r="KTW43" s="36"/>
      <c r="KTX43" s="36"/>
      <c r="KUA43" s="36"/>
      <c r="KUB43" s="36"/>
      <c r="KUE43" s="36"/>
      <c r="KUF43" s="36"/>
      <c r="KUI43" s="36"/>
      <c r="KUJ43" s="36"/>
      <c r="KUM43" s="36"/>
      <c r="KUN43" s="36"/>
      <c r="KUQ43" s="36"/>
      <c r="KUR43" s="36"/>
      <c r="KUU43" s="36"/>
      <c r="KUV43" s="36"/>
      <c r="KUY43" s="36"/>
      <c r="KUZ43" s="36"/>
      <c r="KVC43" s="36"/>
      <c r="KVD43" s="36"/>
      <c r="KVG43" s="36"/>
      <c r="KVH43" s="36"/>
      <c r="KVK43" s="36"/>
      <c r="KVL43" s="36"/>
      <c r="KVO43" s="36"/>
      <c r="KVP43" s="36"/>
      <c r="KVS43" s="36"/>
      <c r="KVT43" s="36"/>
      <c r="KVW43" s="36"/>
      <c r="KVX43" s="36"/>
      <c r="KWA43" s="36"/>
      <c r="KWB43" s="36"/>
      <c r="KWE43" s="36"/>
      <c r="KWF43" s="36"/>
      <c r="KWI43" s="36"/>
      <c r="KWJ43" s="36"/>
      <c r="KWM43" s="36"/>
      <c r="KWN43" s="36"/>
      <c r="KWQ43" s="36"/>
      <c r="KWR43" s="36"/>
      <c r="KWU43" s="36"/>
      <c r="KWV43" s="36"/>
      <c r="KWY43" s="36"/>
      <c r="KWZ43" s="36"/>
      <c r="KXC43" s="36"/>
      <c r="KXD43" s="36"/>
      <c r="KXG43" s="36"/>
      <c r="KXH43" s="36"/>
      <c r="KXK43" s="36"/>
      <c r="KXL43" s="36"/>
      <c r="KXO43" s="36"/>
      <c r="KXP43" s="36"/>
      <c r="KXS43" s="36"/>
      <c r="KXT43" s="36"/>
      <c r="KXW43" s="36"/>
      <c r="KXX43" s="36"/>
      <c r="KYA43" s="36"/>
      <c r="KYB43" s="36"/>
      <c r="KYE43" s="36"/>
      <c r="KYF43" s="36"/>
      <c r="KYI43" s="36"/>
      <c r="KYJ43" s="36"/>
      <c r="KYM43" s="36"/>
      <c r="KYN43" s="36"/>
      <c r="KYQ43" s="36"/>
      <c r="KYR43" s="36"/>
      <c r="KYU43" s="36"/>
      <c r="KYV43" s="36"/>
      <c r="KYY43" s="36"/>
      <c r="KYZ43" s="36"/>
      <c r="KZC43" s="36"/>
      <c r="KZD43" s="36"/>
      <c r="KZG43" s="36"/>
      <c r="KZH43" s="36"/>
      <c r="KZK43" s="36"/>
      <c r="KZL43" s="36"/>
      <c r="KZO43" s="36"/>
      <c r="KZP43" s="36"/>
      <c r="KZS43" s="36"/>
      <c r="KZT43" s="36"/>
      <c r="KZW43" s="36"/>
      <c r="KZX43" s="36"/>
      <c r="LAA43" s="36"/>
      <c r="LAB43" s="36"/>
      <c r="LAE43" s="36"/>
      <c r="LAF43" s="36"/>
      <c r="LAI43" s="36"/>
      <c r="LAJ43" s="36"/>
      <c r="LAM43" s="36"/>
      <c r="LAN43" s="36"/>
      <c r="LAQ43" s="36"/>
      <c r="LAR43" s="36"/>
      <c r="LAU43" s="36"/>
      <c r="LAV43" s="36"/>
      <c r="LAY43" s="36"/>
      <c r="LAZ43" s="36"/>
      <c r="LBC43" s="36"/>
      <c r="LBD43" s="36"/>
      <c r="LBG43" s="36"/>
      <c r="LBH43" s="36"/>
      <c r="LBK43" s="36"/>
      <c r="LBL43" s="36"/>
      <c r="LBO43" s="36"/>
      <c r="LBP43" s="36"/>
      <c r="LBS43" s="36"/>
      <c r="LBT43" s="36"/>
      <c r="LBW43" s="36"/>
      <c r="LBX43" s="36"/>
      <c r="LCA43" s="36"/>
      <c r="LCB43" s="36"/>
      <c r="LCE43" s="36"/>
      <c r="LCF43" s="36"/>
      <c r="LCI43" s="36"/>
      <c r="LCJ43" s="36"/>
      <c r="LCM43" s="36"/>
      <c r="LCN43" s="36"/>
      <c r="LCQ43" s="36"/>
      <c r="LCR43" s="36"/>
      <c r="LCU43" s="36"/>
      <c r="LCV43" s="36"/>
      <c r="LCY43" s="36"/>
      <c r="LCZ43" s="36"/>
      <c r="LDC43" s="36"/>
      <c r="LDD43" s="36"/>
      <c r="LDG43" s="36"/>
      <c r="LDH43" s="36"/>
      <c r="LDK43" s="36"/>
      <c r="LDL43" s="36"/>
      <c r="LDO43" s="36"/>
      <c r="LDP43" s="36"/>
      <c r="LDS43" s="36"/>
      <c r="LDT43" s="36"/>
      <c r="LDW43" s="36"/>
      <c r="LDX43" s="36"/>
      <c r="LEA43" s="36"/>
      <c r="LEB43" s="36"/>
      <c r="LEE43" s="36"/>
      <c r="LEF43" s="36"/>
      <c r="LEI43" s="36"/>
      <c r="LEJ43" s="36"/>
      <c r="LEM43" s="36"/>
      <c r="LEN43" s="36"/>
      <c r="LEQ43" s="36"/>
      <c r="LER43" s="36"/>
      <c r="LEU43" s="36"/>
      <c r="LEV43" s="36"/>
      <c r="LEY43" s="36"/>
      <c r="LEZ43" s="36"/>
      <c r="LFC43" s="36"/>
      <c r="LFD43" s="36"/>
      <c r="LFG43" s="36"/>
      <c r="LFH43" s="36"/>
      <c r="LFK43" s="36"/>
      <c r="LFL43" s="36"/>
      <c r="LFO43" s="36"/>
      <c r="LFP43" s="36"/>
      <c r="LFS43" s="36"/>
      <c r="LFT43" s="36"/>
      <c r="LFW43" s="36"/>
      <c r="LFX43" s="36"/>
      <c r="LGA43" s="36"/>
      <c r="LGB43" s="36"/>
      <c r="LGE43" s="36"/>
      <c r="LGF43" s="36"/>
      <c r="LGI43" s="36"/>
      <c r="LGJ43" s="36"/>
      <c r="LGM43" s="36"/>
      <c r="LGN43" s="36"/>
      <c r="LGQ43" s="36"/>
      <c r="LGR43" s="36"/>
      <c r="LGU43" s="36"/>
      <c r="LGV43" s="36"/>
      <c r="LGY43" s="36"/>
      <c r="LGZ43" s="36"/>
      <c r="LHC43" s="36"/>
      <c r="LHD43" s="36"/>
      <c r="LHG43" s="36"/>
      <c r="LHH43" s="36"/>
      <c r="LHK43" s="36"/>
      <c r="LHL43" s="36"/>
      <c r="LHO43" s="36"/>
      <c r="LHP43" s="36"/>
      <c r="LHS43" s="36"/>
      <c r="LHT43" s="36"/>
      <c r="LHW43" s="36"/>
      <c r="LHX43" s="36"/>
      <c r="LIA43" s="36"/>
      <c r="LIB43" s="36"/>
      <c r="LIE43" s="36"/>
      <c r="LIF43" s="36"/>
      <c r="LII43" s="36"/>
      <c r="LIJ43" s="36"/>
      <c r="LIM43" s="36"/>
      <c r="LIN43" s="36"/>
      <c r="LIQ43" s="36"/>
      <c r="LIR43" s="36"/>
      <c r="LIU43" s="36"/>
      <c r="LIV43" s="36"/>
      <c r="LIY43" s="36"/>
      <c r="LIZ43" s="36"/>
      <c r="LJC43" s="36"/>
      <c r="LJD43" s="36"/>
      <c r="LJG43" s="36"/>
      <c r="LJH43" s="36"/>
      <c r="LJK43" s="36"/>
      <c r="LJL43" s="36"/>
      <c r="LJO43" s="36"/>
      <c r="LJP43" s="36"/>
      <c r="LJS43" s="36"/>
      <c r="LJT43" s="36"/>
      <c r="LJW43" s="36"/>
      <c r="LJX43" s="36"/>
      <c r="LKA43" s="36"/>
      <c r="LKB43" s="36"/>
      <c r="LKE43" s="36"/>
      <c r="LKF43" s="36"/>
      <c r="LKI43" s="36"/>
      <c r="LKJ43" s="36"/>
      <c r="LKM43" s="36"/>
      <c r="LKN43" s="36"/>
      <c r="LKQ43" s="36"/>
      <c r="LKR43" s="36"/>
      <c r="LKU43" s="36"/>
      <c r="LKV43" s="36"/>
      <c r="LKY43" s="36"/>
      <c r="LKZ43" s="36"/>
      <c r="LLC43" s="36"/>
      <c r="LLD43" s="36"/>
      <c r="LLG43" s="36"/>
      <c r="LLH43" s="36"/>
      <c r="LLK43" s="36"/>
      <c r="LLL43" s="36"/>
      <c r="LLO43" s="36"/>
      <c r="LLP43" s="36"/>
      <c r="LLS43" s="36"/>
      <c r="LLT43" s="36"/>
      <c r="LLW43" s="36"/>
      <c r="LLX43" s="36"/>
      <c r="LMA43" s="36"/>
      <c r="LMB43" s="36"/>
      <c r="LME43" s="36"/>
      <c r="LMF43" s="36"/>
      <c r="LMI43" s="36"/>
      <c r="LMJ43" s="36"/>
      <c r="LMM43" s="36"/>
      <c r="LMN43" s="36"/>
      <c r="LMQ43" s="36"/>
      <c r="LMR43" s="36"/>
      <c r="LMU43" s="36"/>
      <c r="LMV43" s="36"/>
      <c r="LMY43" s="36"/>
      <c r="LMZ43" s="36"/>
      <c r="LNC43" s="36"/>
      <c r="LND43" s="36"/>
      <c r="LNG43" s="36"/>
      <c r="LNH43" s="36"/>
      <c r="LNK43" s="36"/>
      <c r="LNL43" s="36"/>
      <c r="LNO43" s="36"/>
      <c r="LNP43" s="36"/>
      <c r="LNS43" s="36"/>
      <c r="LNT43" s="36"/>
      <c r="LNW43" s="36"/>
      <c r="LNX43" s="36"/>
      <c r="LOA43" s="36"/>
      <c r="LOB43" s="36"/>
      <c r="LOE43" s="36"/>
      <c r="LOF43" s="36"/>
      <c r="LOI43" s="36"/>
      <c r="LOJ43" s="36"/>
      <c r="LOM43" s="36"/>
      <c r="LON43" s="36"/>
      <c r="LOQ43" s="36"/>
      <c r="LOR43" s="36"/>
      <c r="LOU43" s="36"/>
      <c r="LOV43" s="36"/>
      <c r="LOY43" s="36"/>
      <c r="LOZ43" s="36"/>
      <c r="LPC43" s="36"/>
      <c r="LPD43" s="36"/>
      <c r="LPG43" s="36"/>
      <c r="LPH43" s="36"/>
      <c r="LPK43" s="36"/>
      <c r="LPL43" s="36"/>
      <c r="LPO43" s="36"/>
      <c r="LPP43" s="36"/>
      <c r="LPS43" s="36"/>
      <c r="LPT43" s="36"/>
      <c r="LPW43" s="36"/>
      <c r="LPX43" s="36"/>
      <c r="LQA43" s="36"/>
      <c r="LQB43" s="36"/>
      <c r="LQE43" s="36"/>
      <c r="LQF43" s="36"/>
      <c r="LQI43" s="36"/>
      <c r="LQJ43" s="36"/>
      <c r="LQM43" s="36"/>
      <c r="LQN43" s="36"/>
      <c r="LQQ43" s="36"/>
      <c r="LQR43" s="36"/>
      <c r="LQU43" s="36"/>
      <c r="LQV43" s="36"/>
      <c r="LQY43" s="36"/>
      <c r="LQZ43" s="36"/>
      <c r="LRC43" s="36"/>
      <c r="LRD43" s="36"/>
      <c r="LRG43" s="36"/>
      <c r="LRH43" s="36"/>
      <c r="LRK43" s="36"/>
      <c r="LRL43" s="36"/>
      <c r="LRO43" s="36"/>
      <c r="LRP43" s="36"/>
      <c r="LRS43" s="36"/>
      <c r="LRT43" s="36"/>
      <c r="LRW43" s="36"/>
      <c r="LRX43" s="36"/>
      <c r="LSA43" s="36"/>
      <c r="LSB43" s="36"/>
      <c r="LSE43" s="36"/>
      <c r="LSF43" s="36"/>
      <c r="LSI43" s="36"/>
      <c r="LSJ43" s="36"/>
      <c r="LSM43" s="36"/>
      <c r="LSN43" s="36"/>
      <c r="LSQ43" s="36"/>
      <c r="LSR43" s="36"/>
      <c r="LSU43" s="36"/>
      <c r="LSV43" s="36"/>
      <c r="LSY43" s="36"/>
      <c r="LSZ43" s="36"/>
      <c r="LTC43" s="36"/>
      <c r="LTD43" s="36"/>
      <c r="LTG43" s="36"/>
      <c r="LTH43" s="36"/>
      <c r="LTK43" s="36"/>
      <c r="LTL43" s="36"/>
      <c r="LTO43" s="36"/>
      <c r="LTP43" s="36"/>
      <c r="LTS43" s="36"/>
      <c r="LTT43" s="36"/>
      <c r="LTW43" s="36"/>
      <c r="LTX43" s="36"/>
      <c r="LUA43" s="36"/>
      <c r="LUB43" s="36"/>
      <c r="LUE43" s="36"/>
      <c r="LUF43" s="36"/>
      <c r="LUI43" s="36"/>
      <c r="LUJ43" s="36"/>
      <c r="LUM43" s="36"/>
      <c r="LUN43" s="36"/>
      <c r="LUQ43" s="36"/>
      <c r="LUR43" s="36"/>
      <c r="LUU43" s="36"/>
      <c r="LUV43" s="36"/>
      <c r="LUY43" s="36"/>
      <c r="LUZ43" s="36"/>
      <c r="LVC43" s="36"/>
      <c r="LVD43" s="36"/>
      <c r="LVG43" s="36"/>
      <c r="LVH43" s="36"/>
      <c r="LVK43" s="36"/>
      <c r="LVL43" s="36"/>
      <c r="LVO43" s="36"/>
      <c r="LVP43" s="36"/>
      <c r="LVS43" s="36"/>
      <c r="LVT43" s="36"/>
      <c r="LVW43" s="36"/>
      <c r="LVX43" s="36"/>
      <c r="LWA43" s="36"/>
      <c r="LWB43" s="36"/>
      <c r="LWE43" s="36"/>
      <c r="LWF43" s="36"/>
      <c r="LWI43" s="36"/>
      <c r="LWJ43" s="36"/>
      <c r="LWM43" s="36"/>
      <c r="LWN43" s="36"/>
      <c r="LWQ43" s="36"/>
      <c r="LWR43" s="36"/>
      <c r="LWU43" s="36"/>
      <c r="LWV43" s="36"/>
      <c r="LWY43" s="36"/>
      <c r="LWZ43" s="36"/>
      <c r="LXC43" s="36"/>
      <c r="LXD43" s="36"/>
      <c r="LXG43" s="36"/>
      <c r="LXH43" s="36"/>
      <c r="LXK43" s="36"/>
      <c r="LXL43" s="36"/>
      <c r="LXO43" s="36"/>
      <c r="LXP43" s="36"/>
      <c r="LXS43" s="36"/>
      <c r="LXT43" s="36"/>
      <c r="LXW43" s="36"/>
      <c r="LXX43" s="36"/>
      <c r="LYA43" s="36"/>
      <c r="LYB43" s="36"/>
      <c r="LYE43" s="36"/>
      <c r="LYF43" s="36"/>
      <c r="LYI43" s="36"/>
      <c r="LYJ43" s="36"/>
      <c r="LYM43" s="36"/>
      <c r="LYN43" s="36"/>
      <c r="LYQ43" s="36"/>
      <c r="LYR43" s="36"/>
      <c r="LYU43" s="36"/>
      <c r="LYV43" s="36"/>
      <c r="LYY43" s="36"/>
      <c r="LYZ43" s="36"/>
      <c r="LZC43" s="36"/>
      <c r="LZD43" s="36"/>
      <c r="LZG43" s="36"/>
      <c r="LZH43" s="36"/>
      <c r="LZK43" s="36"/>
      <c r="LZL43" s="36"/>
      <c r="LZO43" s="36"/>
      <c r="LZP43" s="36"/>
      <c r="LZS43" s="36"/>
      <c r="LZT43" s="36"/>
      <c r="LZW43" s="36"/>
      <c r="LZX43" s="36"/>
      <c r="MAA43" s="36"/>
      <c r="MAB43" s="36"/>
      <c r="MAE43" s="36"/>
      <c r="MAF43" s="36"/>
      <c r="MAI43" s="36"/>
      <c r="MAJ43" s="36"/>
      <c r="MAM43" s="36"/>
      <c r="MAN43" s="36"/>
      <c r="MAQ43" s="36"/>
      <c r="MAR43" s="36"/>
      <c r="MAU43" s="36"/>
      <c r="MAV43" s="36"/>
      <c r="MAY43" s="36"/>
      <c r="MAZ43" s="36"/>
      <c r="MBC43" s="36"/>
      <c r="MBD43" s="36"/>
      <c r="MBG43" s="36"/>
      <c r="MBH43" s="36"/>
      <c r="MBK43" s="36"/>
      <c r="MBL43" s="36"/>
      <c r="MBO43" s="36"/>
      <c r="MBP43" s="36"/>
      <c r="MBS43" s="36"/>
      <c r="MBT43" s="36"/>
      <c r="MBW43" s="36"/>
      <c r="MBX43" s="36"/>
      <c r="MCA43" s="36"/>
      <c r="MCB43" s="36"/>
      <c r="MCE43" s="36"/>
      <c r="MCF43" s="36"/>
      <c r="MCI43" s="36"/>
      <c r="MCJ43" s="36"/>
      <c r="MCM43" s="36"/>
      <c r="MCN43" s="36"/>
      <c r="MCQ43" s="36"/>
      <c r="MCR43" s="36"/>
      <c r="MCU43" s="36"/>
      <c r="MCV43" s="36"/>
      <c r="MCY43" s="36"/>
      <c r="MCZ43" s="36"/>
      <c r="MDC43" s="36"/>
      <c r="MDD43" s="36"/>
      <c r="MDG43" s="36"/>
      <c r="MDH43" s="36"/>
      <c r="MDK43" s="36"/>
      <c r="MDL43" s="36"/>
      <c r="MDO43" s="36"/>
      <c r="MDP43" s="36"/>
      <c r="MDS43" s="36"/>
      <c r="MDT43" s="36"/>
      <c r="MDW43" s="36"/>
      <c r="MDX43" s="36"/>
      <c r="MEA43" s="36"/>
      <c r="MEB43" s="36"/>
      <c r="MEE43" s="36"/>
      <c r="MEF43" s="36"/>
      <c r="MEI43" s="36"/>
      <c r="MEJ43" s="36"/>
      <c r="MEM43" s="36"/>
      <c r="MEN43" s="36"/>
      <c r="MEQ43" s="36"/>
      <c r="MER43" s="36"/>
      <c r="MEU43" s="36"/>
      <c r="MEV43" s="36"/>
      <c r="MEY43" s="36"/>
      <c r="MEZ43" s="36"/>
      <c r="MFC43" s="36"/>
      <c r="MFD43" s="36"/>
      <c r="MFG43" s="36"/>
      <c r="MFH43" s="36"/>
      <c r="MFK43" s="36"/>
      <c r="MFL43" s="36"/>
      <c r="MFO43" s="36"/>
      <c r="MFP43" s="36"/>
      <c r="MFS43" s="36"/>
      <c r="MFT43" s="36"/>
      <c r="MFW43" s="36"/>
      <c r="MFX43" s="36"/>
      <c r="MGA43" s="36"/>
      <c r="MGB43" s="36"/>
      <c r="MGE43" s="36"/>
      <c r="MGF43" s="36"/>
      <c r="MGI43" s="36"/>
      <c r="MGJ43" s="36"/>
      <c r="MGM43" s="36"/>
      <c r="MGN43" s="36"/>
      <c r="MGQ43" s="36"/>
      <c r="MGR43" s="36"/>
      <c r="MGU43" s="36"/>
      <c r="MGV43" s="36"/>
      <c r="MGY43" s="36"/>
      <c r="MGZ43" s="36"/>
      <c r="MHC43" s="36"/>
      <c r="MHD43" s="36"/>
      <c r="MHG43" s="36"/>
      <c r="MHH43" s="36"/>
      <c r="MHK43" s="36"/>
      <c r="MHL43" s="36"/>
      <c r="MHO43" s="36"/>
      <c r="MHP43" s="36"/>
      <c r="MHS43" s="36"/>
      <c r="MHT43" s="36"/>
      <c r="MHW43" s="36"/>
      <c r="MHX43" s="36"/>
      <c r="MIA43" s="36"/>
      <c r="MIB43" s="36"/>
      <c r="MIE43" s="36"/>
      <c r="MIF43" s="36"/>
      <c r="MII43" s="36"/>
      <c r="MIJ43" s="36"/>
      <c r="MIM43" s="36"/>
      <c r="MIN43" s="36"/>
      <c r="MIQ43" s="36"/>
      <c r="MIR43" s="36"/>
      <c r="MIU43" s="36"/>
      <c r="MIV43" s="36"/>
      <c r="MIY43" s="36"/>
      <c r="MIZ43" s="36"/>
      <c r="MJC43" s="36"/>
      <c r="MJD43" s="36"/>
      <c r="MJG43" s="36"/>
      <c r="MJH43" s="36"/>
      <c r="MJK43" s="36"/>
      <c r="MJL43" s="36"/>
      <c r="MJO43" s="36"/>
      <c r="MJP43" s="36"/>
      <c r="MJS43" s="36"/>
      <c r="MJT43" s="36"/>
      <c r="MJW43" s="36"/>
      <c r="MJX43" s="36"/>
      <c r="MKA43" s="36"/>
      <c r="MKB43" s="36"/>
      <c r="MKE43" s="36"/>
      <c r="MKF43" s="36"/>
      <c r="MKI43" s="36"/>
      <c r="MKJ43" s="36"/>
      <c r="MKM43" s="36"/>
      <c r="MKN43" s="36"/>
      <c r="MKQ43" s="36"/>
      <c r="MKR43" s="36"/>
      <c r="MKU43" s="36"/>
      <c r="MKV43" s="36"/>
      <c r="MKY43" s="36"/>
      <c r="MKZ43" s="36"/>
      <c r="MLC43" s="36"/>
      <c r="MLD43" s="36"/>
      <c r="MLG43" s="36"/>
      <c r="MLH43" s="36"/>
      <c r="MLK43" s="36"/>
      <c r="MLL43" s="36"/>
      <c r="MLO43" s="36"/>
      <c r="MLP43" s="36"/>
      <c r="MLS43" s="36"/>
      <c r="MLT43" s="36"/>
      <c r="MLW43" s="36"/>
      <c r="MLX43" s="36"/>
      <c r="MMA43" s="36"/>
      <c r="MMB43" s="36"/>
      <c r="MME43" s="36"/>
      <c r="MMF43" s="36"/>
      <c r="MMI43" s="36"/>
      <c r="MMJ43" s="36"/>
      <c r="MMM43" s="36"/>
      <c r="MMN43" s="36"/>
      <c r="MMQ43" s="36"/>
      <c r="MMR43" s="36"/>
      <c r="MMU43" s="36"/>
      <c r="MMV43" s="36"/>
      <c r="MMY43" s="36"/>
      <c r="MMZ43" s="36"/>
      <c r="MNC43" s="36"/>
      <c r="MND43" s="36"/>
      <c r="MNG43" s="36"/>
      <c r="MNH43" s="36"/>
      <c r="MNK43" s="36"/>
      <c r="MNL43" s="36"/>
      <c r="MNO43" s="36"/>
      <c r="MNP43" s="36"/>
      <c r="MNS43" s="36"/>
      <c r="MNT43" s="36"/>
      <c r="MNW43" s="36"/>
      <c r="MNX43" s="36"/>
      <c r="MOA43" s="36"/>
      <c r="MOB43" s="36"/>
      <c r="MOE43" s="36"/>
      <c r="MOF43" s="36"/>
      <c r="MOI43" s="36"/>
      <c r="MOJ43" s="36"/>
      <c r="MOM43" s="36"/>
      <c r="MON43" s="36"/>
      <c r="MOQ43" s="36"/>
      <c r="MOR43" s="36"/>
      <c r="MOU43" s="36"/>
      <c r="MOV43" s="36"/>
      <c r="MOY43" s="36"/>
      <c r="MOZ43" s="36"/>
      <c r="MPC43" s="36"/>
      <c r="MPD43" s="36"/>
      <c r="MPG43" s="36"/>
      <c r="MPH43" s="36"/>
      <c r="MPK43" s="36"/>
      <c r="MPL43" s="36"/>
      <c r="MPO43" s="36"/>
      <c r="MPP43" s="36"/>
      <c r="MPS43" s="36"/>
      <c r="MPT43" s="36"/>
      <c r="MPW43" s="36"/>
      <c r="MPX43" s="36"/>
      <c r="MQA43" s="36"/>
      <c r="MQB43" s="36"/>
      <c r="MQE43" s="36"/>
      <c r="MQF43" s="36"/>
      <c r="MQI43" s="36"/>
      <c r="MQJ43" s="36"/>
      <c r="MQM43" s="36"/>
      <c r="MQN43" s="36"/>
      <c r="MQQ43" s="36"/>
      <c r="MQR43" s="36"/>
      <c r="MQU43" s="36"/>
      <c r="MQV43" s="36"/>
      <c r="MQY43" s="36"/>
      <c r="MQZ43" s="36"/>
      <c r="MRC43" s="36"/>
      <c r="MRD43" s="36"/>
      <c r="MRG43" s="36"/>
      <c r="MRH43" s="36"/>
      <c r="MRK43" s="36"/>
      <c r="MRL43" s="36"/>
      <c r="MRO43" s="36"/>
      <c r="MRP43" s="36"/>
      <c r="MRS43" s="36"/>
      <c r="MRT43" s="36"/>
      <c r="MRW43" s="36"/>
      <c r="MRX43" s="36"/>
      <c r="MSA43" s="36"/>
      <c r="MSB43" s="36"/>
      <c r="MSE43" s="36"/>
      <c r="MSF43" s="36"/>
      <c r="MSI43" s="36"/>
      <c r="MSJ43" s="36"/>
      <c r="MSM43" s="36"/>
      <c r="MSN43" s="36"/>
      <c r="MSQ43" s="36"/>
      <c r="MSR43" s="36"/>
      <c r="MSU43" s="36"/>
      <c r="MSV43" s="36"/>
      <c r="MSY43" s="36"/>
      <c r="MSZ43" s="36"/>
      <c r="MTC43" s="36"/>
      <c r="MTD43" s="36"/>
      <c r="MTG43" s="36"/>
      <c r="MTH43" s="36"/>
      <c r="MTK43" s="36"/>
      <c r="MTL43" s="36"/>
      <c r="MTO43" s="36"/>
      <c r="MTP43" s="36"/>
      <c r="MTS43" s="36"/>
      <c r="MTT43" s="36"/>
      <c r="MTW43" s="36"/>
      <c r="MTX43" s="36"/>
      <c r="MUA43" s="36"/>
      <c r="MUB43" s="36"/>
      <c r="MUE43" s="36"/>
      <c r="MUF43" s="36"/>
      <c r="MUI43" s="36"/>
      <c r="MUJ43" s="36"/>
      <c r="MUM43" s="36"/>
      <c r="MUN43" s="36"/>
      <c r="MUQ43" s="36"/>
      <c r="MUR43" s="36"/>
      <c r="MUU43" s="36"/>
      <c r="MUV43" s="36"/>
      <c r="MUY43" s="36"/>
      <c r="MUZ43" s="36"/>
      <c r="MVC43" s="36"/>
      <c r="MVD43" s="36"/>
      <c r="MVG43" s="36"/>
      <c r="MVH43" s="36"/>
      <c r="MVK43" s="36"/>
      <c r="MVL43" s="36"/>
      <c r="MVO43" s="36"/>
      <c r="MVP43" s="36"/>
      <c r="MVS43" s="36"/>
      <c r="MVT43" s="36"/>
      <c r="MVW43" s="36"/>
      <c r="MVX43" s="36"/>
      <c r="MWA43" s="36"/>
      <c r="MWB43" s="36"/>
      <c r="MWE43" s="36"/>
      <c r="MWF43" s="36"/>
      <c r="MWI43" s="36"/>
      <c r="MWJ43" s="36"/>
      <c r="MWM43" s="36"/>
      <c r="MWN43" s="36"/>
      <c r="MWQ43" s="36"/>
      <c r="MWR43" s="36"/>
      <c r="MWU43" s="36"/>
      <c r="MWV43" s="36"/>
      <c r="MWY43" s="36"/>
      <c r="MWZ43" s="36"/>
      <c r="MXC43" s="36"/>
      <c r="MXD43" s="36"/>
      <c r="MXG43" s="36"/>
      <c r="MXH43" s="36"/>
      <c r="MXK43" s="36"/>
      <c r="MXL43" s="36"/>
      <c r="MXO43" s="36"/>
      <c r="MXP43" s="36"/>
      <c r="MXS43" s="36"/>
      <c r="MXT43" s="36"/>
      <c r="MXW43" s="36"/>
      <c r="MXX43" s="36"/>
      <c r="MYA43" s="36"/>
      <c r="MYB43" s="36"/>
      <c r="MYE43" s="36"/>
      <c r="MYF43" s="36"/>
      <c r="MYI43" s="36"/>
      <c r="MYJ43" s="36"/>
      <c r="MYM43" s="36"/>
      <c r="MYN43" s="36"/>
      <c r="MYQ43" s="36"/>
      <c r="MYR43" s="36"/>
      <c r="MYU43" s="36"/>
      <c r="MYV43" s="36"/>
      <c r="MYY43" s="36"/>
      <c r="MYZ43" s="36"/>
      <c r="MZC43" s="36"/>
      <c r="MZD43" s="36"/>
      <c r="MZG43" s="36"/>
      <c r="MZH43" s="36"/>
      <c r="MZK43" s="36"/>
      <c r="MZL43" s="36"/>
      <c r="MZO43" s="36"/>
      <c r="MZP43" s="36"/>
      <c r="MZS43" s="36"/>
      <c r="MZT43" s="36"/>
      <c r="MZW43" s="36"/>
      <c r="MZX43" s="36"/>
      <c r="NAA43" s="36"/>
      <c r="NAB43" s="36"/>
      <c r="NAE43" s="36"/>
      <c r="NAF43" s="36"/>
      <c r="NAI43" s="36"/>
      <c r="NAJ43" s="36"/>
      <c r="NAM43" s="36"/>
      <c r="NAN43" s="36"/>
      <c r="NAQ43" s="36"/>
      <c r="NAR43" s="36"/>
      <c r="NAU43" s="36"/>
      <c r="NAV43" s="36"/>
      <c r="NAY43" s="36"/>
      <c r="NAZ43" s="36"/>
      <c r="NBC43" s="36"/>
      <c r="NBD43" s="36"/>
      <c r="NBG43" s="36"/>
      <c r="NBH43" s="36"/>
      <c r="NBK43" s="36"/>
      <c r="NBL43" s="36"/>
      <c r="NBO43" s="36"/>
      <c r="NBP43" s="36"/>
      <c r="NBS43" s="36"/>
      <c r="NBT43" s="36"/>
      <c r="NBW43" s="36"/>
      <c r="NBX43" s="36"/>
      <c r="NCA43" s="36"/>
      <c r="NCB43" s="36"/>
      <c r="NCE43" s="36"/>
      <c r="NCF43" s="36"/>
      <c r="NCI43" s="36"/>
      <c r="NCJ43" s="36"/>
      <c r="NCM43" s="36"/>
      <c r="NCN43" s="36"/>
      <c r="NCQ43" s="36"/>
      <c r="NCR43" s="36"/>
      <c r="NCU43" s="36"/>
      <c r="NCV43" s="36"/>
      <c r="NCY43" s="36"/>
      <c r="NCZ43" s="36"/>
      <c r="NDC43" s="36"/>
      <c r="NDD43" s="36"/>
      <c r="NDG43" s="36"/>
      <c r="NDH43" s="36"/>
      <c r="NDK43" s="36"/>
      <c r="NDL43" s="36"/>
      <c r="NDO43" s="36"/>
      <c r="NDP43" s="36"/>
      <c r="NDS43" s="36"/>
      <c r="NDT43" s="36"/>
      <c r="NDW43" s="36"/>
      <c r="NDX43" s="36"/>
      <c r="NEA43" s="36"/>
      <c r="NEB43" s="36"/>
      <c r="NEE43" s="36"/>
      <c r="NEF43" s="36"/>
      <c r="NEI43" s="36"/>
      <c r="NEJ43" s="36"/>
      <c r="NEM43" s="36"/>
      <c r="NEN43" s="36"/>
      <c r="NEQ43" s="36"/>
      <c r="NER43" s="36"/>
      <c r="NEU43" s="36"/>
      <c r="NEV43" s="36"/>
      <c r="NEY43" s="36"/>
      <c r="NEZ43" s="36"/>
      <c r="NFC43" s="36"/>
      <c r="NFD43" s="36"/>
      <c r="NFG43" s="36"/>
      <c r="NFH43" s="36"/>
      <c r="NFK43" s="36"/>
      <c r="NFL43" s="36"/>
      <c r="NFO43" s="36"/>
      <c r="NFP43" s="36"/>
      <c r="NFS43" s="36"/>
      <c r="NFT43" s="36"/>
      <c r="NFW43" s="36"/>
      <c r="NFX43" s="36"/>
      <c r="NGA43" s="36"/>
      <c r="NGB43" s="36"/>
      <c r="NGE43" s="36"/>
      <c r="NGF43" s="36"/>
      <c r="NGI43" s="36"/>
      <c r="NGJ43" s="36"/>
      <c r="NGM43" s="36"/>
      <c r="NGN43" s="36"/>
      <c r="NGQ43" s="36"/>
      <c r="NGR43" s="36"/>
      <c r="NGU43" s="36"/>
      <c r="NGV43" s="36"/>
      <c r="NGY43" s="36"/>
      <c r="NGZ43" s="36"/>
      <c r="NHC43" s="36"/>
      <c r="NHD43" s="36"/>
      <c r="NHG43" s="36"/>
      <c r="NHH43" s="36"/>
      <c r="NHK43" s="36"/>
      <c r="NHL43" s="36"/>
      <c r="NHO43" s="36"/>
      <c r="NHP43" s="36"/>
      <c r="NHS43" s="36"/>
      <c r="NHT43" s="36"/>
      <c r="NHW43" s="36"/>
      <c r="NHX43" s="36"/>
      <c r="NIA43" s="36"/>
      <c r="NIB43" s="36"/>
      <c r="NIE43" s="36"/>
      <c r="NIF43" s="36"/>
      <c r="NII43" s="36"/>
      <c r="NIJ43" s="36"/>
      <c r="NIM43" s="36"/>
      <c r="NIN43" s="36"/>
      <c r="NIQ43" s="36"/>
      <c r="NIR43" s="36"/>
      <c r="NIU43" s="36"/>
      <c r="NIV43" s="36"/>
      <c r="NIY43" s="36"/>
      <c r="NIZ43" s="36"/>
      <c r="NJC43" s="36"/>
      <c r="NJD43" s="36"/>
      <c r="NJG43" s="36"/>
      <c r="NJH43" s="36"/>
      <c r="NJK43" s="36"/>
      <c r="NJL43" s="36"/>
      <c r="NJO43" s="36"/>
      <c r="NJP43" s="36"/>
      <c r="NJS43" s="36"/>
      <c r="NJT43" s="36"/>
      <c r="NJW43" s="36"/>
      <c r="NJX43" s="36"/>
      <c r="NKA43" s="36"/>
      <c r="NKB43" s="36"/>
      <c r="NKE43" s="36"/>
      <c r="NKF43" s="36"/>
      <c r="NKI43" s="36"/>
      <c r="NKJ43" s="36"/>
      <c r="NKM43" s="36"/>
      <c r="NKN43" s="36"/>
      <c r="NKQ43" s="36"/>
      <c r="NKR43" s="36"/>
      <c r="NKU43" s="36"/>
      <c r="NKV43" s="36"/>
      <c r="NKY43" s="36"/>
      <c r="NKZ43" s="36"/>
      <c r="NLC43" s="36"/>
      <c r="NLD43" s="36"/>
      <c r="NLG43" s="36"/>
      <c r="NLH43" s="36"/>
      <c r="NLK43" s="36"/>
      <c r="NLL43" s="36"/>
      <c r="NLO43" s="36"/>
      <c r="NLP43" s="36"/>
      <c r="NLS43" s="36"/>
      <c r="NLT43" s="36"/>
      <c r="NLW43" s="36"/>
      <c r="NLX43" s="36"/>
      <c r="NMA43" s="36"/>
      <c r="NMB43" s="36"/>
      <c r="NME43" s="36"/>
      <c r="NMF43" s="36"/>
      <c r="NMI43" s="36"/>
      <c r="NMJ43" s="36"/>
      <c r="NMM43" s="36"/>
      <c r="NMN43" s="36"/>
      <c r="NMQ43" s="36"/>
      <c r="NMR43" s="36"/>
      <c r="NMU43" s="36"/>
      <c r="NMV43" s="36"/>
      <c r="NMY43" s="36"/>
      <c r="NMZ43" s="36"/>
      <c r="NNC43" s="36"/>
      <c r="NND43" s="36"/>
      <c r="NNG43" s="36"/>
      <c r="NNH43" s="36"/>
      <c r="NNK43" s="36"/>
      <c r="NNL43" s="36"/>
      <c r="NNO43" s="36"/>
      <c r="NNP43" s="36"/>
      <c r="NNS43" s="36"/>
      <c r="NNT43" s="36"/>
      <c r="NNW43" s="36"/>
      <c r="NNX43" s="36"/>
      <c r="NOA43" s="36"/>
      <c r="NOB43" s="36"/>
      <c r="NOE43" s="36"/>
      <c r="NOF43" s="36"/>
      <c r="NOI43" s="36"/>
      <c r="NOJ43" s="36"/>
      <c r="NOM43" s="36"/>
      <c r="NON43" s="36"/>
      <c r="NOQ43" s="36"/>
      <c r="NOR43" s="36"/>
      <c r="NOU43" s="36"/>
      <c r="NOV43" s="36"/>
      <c r="NOY43" s="36"/>
      <c r="NOZ43" s="36"/>
      <c r="NPC43" s="36"/>
      <c r="NPD43" s="36"/>
      <c r="NPG43" s="36"/>
      <c r="NPH43" s="36"/>
      <c r="NPK43" s="36"/>
      <c r="NPL43" s="36"/>
      <c r="NPO43" s="36"/>
      <c r="NPP43" s="36"/>
      <c r="NPS43" s="36"/>
      <c r="NPT43" s="36"/>
      <c r="NPW43" s="36"/>
      <c r="NPX43" s="36"/>
      <c r="NQA43" s="36"/>
      <c r="NQB43" s="36"/>
      <c r="NQE43" s="36"/>
      <c r="NQF43" s="36"/>
      <c r="NQI43" s="36"/>
      <c r="NQJ43" s="36"/>
      <c r="NQM43" s="36"/>
      <c r="NQN43" s="36"/>
      <c r="NQQ43" s="36"/>
      <c r="NQR43" s="36"/>
      <c r="NQU43" s="36"/>
      <c r="NQV43" s="36"/>
      <c r="NQY43" s="36"/>
      <c r="NQZ43" s="36"/>
      <c r="NRC43" s="36"/>
      <c r="NRD43" s="36"/>
      <c r="NRG43" s="36"/>
      <c r="NRH43" s="36"/>
      <c r="NRK43" s="36"/>
      <c r="NRL43" s="36"/>
      <c r="NRO43" s="36"/>
      <c r="NRP43" s="36"/>
      <c r="NRS43" s="36"/>
      <c r="NRT43" s="36"/>
      <c r="NRW43" s="36"/>
      <c r="NRX43" s="36"/>
      <c r="NSA43" s="36"/>
      <c r="NSB43" s="36"/>
      <c r="NSE43" s="36"/>
      <c r="NSF43" s="36"/>
      <c r="NSI43" s="36"/>
      <c r="NSJ43" s="36"/>
      <c r="NSM43" s="36"/>
      <c r="NSN43" s="36"/>
      <c r="NSQ43" s="36"/>
      <c r="NSR43" s="36"/>
      <c r="NSU43" s="36"/>
      <c r="NSV43" s="36"/>
      <c r="NSY43" s="36"/>
      <c r="NSZ43" s="36"/>
      <c r="NTC43" s="36"/>
      <c r="NTD43" s="36"/>
      <c r="NTG43" s="36"/>
      <c r="NTH43" s="36"/>
      <c r="NTK43" s="36"/>
      <c r="NTL43" s="36"/>
      <c r="NTO43" s="36"/>
      <c r="NTP43" s="36"/>
      <c r="NTS43" s="36"/>
      <c r="NTT43" s="36"/>
      <c r="NTW43" s="36"/>
      <c r="NTX43" s="36"/>
      <c r="NUA43" s="36"/>
      <c r="NUB43" s="36"/>
      <c r="NUE43" s="36"/>
      <c r="NUF43" s="36"/>
      <c r="NUI43" s="36"/>
      <c r="NUJ43" s="36"/>
      <c r="NUM43" s="36"/>
      <c r="NUN43" s="36"/>
      <c r="NUQ43" s="36"/>
      <c r="NUR43" s="36"/>
      <c r="NUU43" s="36"/>
      <c r="NUV43" s="36"/>
      <c r="NUY43" s="36"/>
      <c r="NUZ43" s="36"/>
      <c r="NVC43" s="36"/>
      <c r="NVD43" s="36"/>
      <c r="NVG43" s="36"/>
      <c r="NVH43" s="36"/>
      <c r="NVK43" s="36"/>
      <c r="NVL43" s="36"/>
      <c r="NVO43" s="36"/>
      <c r="NVP43" s="36"/>
      <c r="NVS43" s="36"/>
      <c r="NVT43" s="36"/>
      <c r="NVW43" s="36"/>
      <c r="NVX43" s="36"/>
      <c r="NWA43" s="36"/>
      <c r="NWB43" s="36"/>
      <c r="NWE43" s="36"/>
      <c r="NWF43" s="36"/>
      <c r="NWI43" s="36"/>
      <c r="NWJ43" s="36"/>
      <c r="NWM43" s="36"/>
      <c r="NWN43" s="36"/>
      <c r="NWQ43" s="36"/>
      <c r="NWR43" s="36"/>
      <c r="NWU43" s="36"/>
      <c r="NWV43" s="36"/>
      <c r="NWY43" s="36"/>
      <c r="NWZ43" s="36"/>
      <c r="NXC43" s="36"/>
      <c r="NXD43" s="36"/>
      <c r="NXG43" s="36"/>
      <c r="NXH43" s="36"/>
      <c r="NXK43" s="36"/>
      <c r="NXL43" s="36"/>
      <c r="NXO43" s="36"/>
      <c r="NXP43" s="36"/>
      <c r="NXS43" s="36"/>
      <c r="NXT43" s="36"/>
      <c r="NXW43" s="36"/>
      <c r="NXX43" s="36"/>
      <c r="NYA43" s="36"/>
      <c r="NYB43" s="36"/>
      <c r="NYE43" s="36"/>
      <c r="NYF43" s="36"/>
      <c r="NYI43" s="36"/>
      <c r="NYJ43" s="36"/>
      <c r="NYM43" s="36"/>
      <c r="NYN43" s="36"/>
      <c r="NYQ43" s="36"/>
      <c r="NYR43" s="36"/>
      <c r="NYU43" s="36"/>
      <c r="NYV43" s="36"/>
      <c r="NYY43" s="36"/>
      <c r="NYZ43" s="36"/>
      <c r="NZC43" s="36"/>
      <c r="NZD43" s="36"/>
      <c r="NZG43" s="36"/>
      <c r="NZH43" s="36"/>
      <c r="NZK43" s="36"/>
      <c r="NZL43" s="36"/>
      <c r="NZO43" s="36"/>
      <c r="NZP43" s="36"/>
      <c r="NZS43" s="36"/>
      <c r="NZT43" s="36"/>
      <c r="NZW43" s="36"/>
      <c r="NZX43" s="36"/>
      <c r="OAA43" s="36"/>
      <c r="OAB43" s="36"/>
      <c r="OAE43" s="36"/>
      <c r="OAF43" s="36"/>
      <c r="OAI43" s="36"/>
      <c r="OAJ43" s="36"/>
      <c r="OAM43" s="36"/>
      <c r="OAN43" s="36"/>
      <c r="OAQ43" s="36"/>
      <c r="OAR43" s="36"/>
      <c r="OAU43" s="36"/>
      <c r="OAV43" s="36"/>
      <c r="OAY43" s="36"/>
      <c r="OAZ43" s="36"/>
      <c r="OBC43" s="36"/>
      <c r="OBD43" s="36"/>
      <c r="OBG43" s="36"/>
      <c r="OBH43" s="36"/>
      <c r="OBK43" s="36"/>
      <c r="OBL43" s="36"/>
      <c r="OBO43" s="36"/>
      <c r="OBP43" s="36"/>
      <c r="OBS43" s="36"/>
      <c r="OBT43" s="36"/>
      <c r="OBW43" s="36"/>
      <c r="OBX43" s="36"/>
      <c r="OCA43" s="36"/>
      <c r="OCB43" s="36"/>
      <c r="OCE43" s="36"/>
      <c r="OCF43" s="36"/>
      <c r="OCI43" s="36"/>
      <c r="OCJ43" s="36"/>
      <c r="OCM43" s="36"/>
      <c r="OCN43" s="36"/>
      <c r="OCQ43" s="36"/>
      <c r="OCR43" s="36"/>
      <c r="OCU43" s="36"/>
      <c r="OCV43" s="36"/>
      <c r="OCY43" s="36"/>
      <c r="OCZ43" s="36"/>
      <c r="ODC43" s="36"/>
      <c r="ODD43" s="36"/>
      <c r="ODG43" s="36"/>
      <c r="ODH43" s="36"/>
      <c r="ODK43" s="36"/>
      <c r="ODL43" s="36"/>
      <c r="ODO43" s="36"/>
      <c r="ODP43" s="36"/>
      <c r="ODS43" s="36"/>
      <c r="ODT43" s="36"/>
      <c r="ODW43" s="36"/>
      <c r="ODX43" s="36"/>
      <c r="OEA43" s="36"/>
      <c r="OEB43" s="36"/>
      <c r="OEE43" s="36"/>
      <c r="OEF43" s="36"/>
      <c r="OEI43" s="36"/>
      <c r="OEJ43" s="36"/>
      <c r="OEM43" s="36"/>
      <c r="OEN43" s="36"/>
      <c r="OEQ43" s="36"/>
      <c r="OER43" s="36"/>
      <c r="OEU43" s="36"/>
      <c r="OEV43" s="36"/>
      <c r="OEY43" s="36"/>
      <c r="OEZ43" s="36"/>
      <c r="OFC43" s="36"/>
      <c r="OFD43" s="36"/>
      <c r="OFG43" s="36"/>
      <c r="OFH43" s="36"/>
      <c r="OFK43" s="36"/>
      <c r="OFL43" s="36"/>
      <c r="OFO43" s="36"/>
      <c r="OFP43" s="36"/>
      <c r="OFS43" s="36"/>
      <c r="OFT43" s="36"/>
      <c r="OFW43" s="36"/>
      <c r="OFX43" s="36"/>
      <c r="OGA43" s="36"/>
      <c r="OGB43" s="36"/>
      <c r="OGE43" s="36"/>
      <c r="OGF43" s="36"/>
      <c r="OGI43" s="36"/>
      <c r="OGJ43" s="36"/>
      <c r="OGM43" s="36"/>
      <c r="OGN43" s="36"/>
      <c r="OGQ43" s="36"/>
      <c r="OGR43" s="36"/>
      <c r="OGU43" s="36"/>
      <c r="OGV43" s="36"/>
      <c r="OGY43" s="36"/>
      <c r="OGZ43" s="36"/>
      <c r="OHC43" s="36"/>
      <c r="OHD43" s="36"/>
      <c r="OHG43" s="36"/>
      <c r="OHH43" s="36"/>
      <c r="OHK43" s="36"/>
      <c r="OHL43" s="36"/>
      <c r="OHO43" s="36"/>
      <c r="OHP43" s="36"/>
      <c r="OHS43" s="36"/>
      <c r="OHT43" s="36"/>
      <c r="OHW43" s="36"/>
      <c r="OHX43" s="36"/>
      <c r="OIA43" s="36"/>
      <c r="OIB43" s="36"/>
      <c r="OIE43" s="36"/>
      <c r="OIF43" s="36"/>
      <c r="OII43" s="36"/>
      <c r="OIJ43" s="36"/>
      <c r="OIM43" s="36"/>
      <c r="OIN43" s="36"/>
      <c r="OIQ43" s="36"/>
      <c r="OIR43" s="36"/>
      <c r="OIU43" s="36"/>
      <c r="OIV43" s="36"/>
      <c r="OIY43" s="36"/>
      <c r="OIZ43" s="36"/>
      <c r="OJC43" s="36"/>
      <c r="OJD43" s="36"/>
      <c r="OJG43" s="36"/>
      <c r="OJH43" s="36"/>
      <c r="OJK43" s="36"/>
      <c r="OJL43" s="36"/>
      <c r="OJO43" s="36"/>
      <c r="OJP43" s="36"/>
      <c r="OJS43" s="36"/>
      <c r="OJT43" s="36"/>
      <c r="OJW43" s="36"/>
      <c r="OJX43" s="36"/>
      <c r="OKA43" s="36"/>
      <c r="OKB43" s="36"/>
      <c r="OKE43" s="36"/>
      <c r="OKF43" s="36"/>
      <c r="OKI43" s="36"/>
      <c r="OKJ43" s="36"/>
      <c r="OKM43" s="36"/>
      <c r="OKN43" s="36"/>
      <c r="OKQ43" s="36"/>
      <c r="OKR43" s="36"/>
      <c r="OKU43" s="36"/>
      <c r="OKV43" s="36"/>
      <c r="OKY43" s="36"/>
      <c r="OKZ43" s="36"/>
      <c r="OLC43" s="36"/>
      <c r="OLD43" s="36"/>
      <c r="OLG43" s="36"/>
      <c r="OLH43" s="36"/>
      <c r="OLK43" s="36"/>
      <c r="OLL43" s="36"/>
      <c r="OLO43" s="36"/>
      <c r="OLP43" s="36"/>
      <c r="OLS43" s="36"/>
      <c r="OLT43" s="36"/>
      <c r="OLW43" s="36"/>
      <c r="OLX43" s="36"/>
      <c r="OMA43" s="36"/>
      <c r="OMB43" s="36"/>
      <c r="OME43" s="36"/>
      <c r="OMF43" s="36"/>
      <c r="OMI43" s="36"/>
      <c r="OMJ43" s="36"/>
      <c r="OMM43" s="36"/>
      <c r="OMN43" s="36"/>
      <c r="OMQ43" s="36"/>
      <c r="OMR43" s="36"/>
      <c r="OMU43" s="36"/>
      <c r="OMV43" s="36"/>
      <c r="OMY43" s="36"/>
      <c r="OMZ43" s="36"/>
      <c r="ONC43" s="36"/>
      <c r="OND43" s="36"/>
      <c r="ONG43" s="36"/>
      <c r="ONH43" s="36"/>
      <c r="ONK43" s="36"/>
      <c r="ONL43" s="36"/>
      <c r="ONO43" s="36"/>
      <c r="ONP43" s="36"/>
      <c r="ONS43" s="36"/>
      <c r="ONT43" s="36"/>
      <c r="ONW43" s="36"/>
      <c r="ONX43" s="36"/>
      <c r="OOA43" s="36"/>
      <c r="OOB43" s="36"/>
      <c r="OOE43" s="36"/>
      <c r="OOF43" s="36"/>
      <c r="OOI43" s="36"/>
      <c r="OOJ43" s="36"/>
      <c r="OOM43" s="36"/>
      <c r="OON43" s="36"/>
      <c r="OOQ43" s="36"/>
      <c r="OOR43" s="36"/>
      <c r="OOU43" s="36"/>
      <c r="OOV43" s="36"/>
      <c r="OOY43" s="36"/>
      <c r="OOZ43" s="36"/>
      <c r="OPC43" s="36"/>
      <c r="OPD43" s="36"/>
      <c r="OPG43" s="36"/>
      <c r="OPH43" s="36"/>
      <c r="OPK43" s="36"/>
      <c r="OPL43" s="36"/>
      <c r="OPO43" s="36"/>
      <c r="OPP43" s="36"/>
      <c r="OPS43" s="36"/>
      <c r="OPT43" s="36"/>
      <c r="OPW43" s="36"/>
      <c r="OPX43" s="36"/>
      <c r="OQA43" s="36"/>
      <c r="OQB43" s="36"/>
      <c r="OQE43" s="36"/>
      <c r="OQF43" s="36"/>
      <c r="OQI43" s="36"/>
      <c r="OQJ43" s="36"/>
      <c r="OQM43" s="36"/>
      <c r="OQN43" s="36"/>
      <c r="OQQ43" s="36"/>
      <c r="OQR43" s="36"/>
      <c r="OQU43" s="36"/>
      <c r="OQV43" s="36"/>
      <c r="OQY43" s="36"/>
      <c r="OQZ43" s="36"/>
      <c r="ORC43" s="36"/>
      <c r="ORD43" s="36"/>
      <c r="ORG43" s="36"/>
      <c r="ORH43" s="36"/>
      <c r="ORK43" s="36"/>
      <c r="ORL43" s="36"/>
      <c r="ORO43" s="36"/>
      <c r="ORP43" s="36"/>
      <c r="ORS43" s="36"/>
      <c r="ORT43" s="36"/>
      <c r="ORW43" s="36"/>
      <c r="ORX43" s="36"/>
      <c r="OSA43" s="36"/>
      <c r="OSB43" s="36"/>
      <c r="OSE43" s="36"/>
      <c r="OSF43" s="36"/>
      <c r="OSI43" s="36"/>
      <c r="OSJ43" s="36"/>
      <c r="OSM43" s="36"/>
      <c r="OSN43" s="36"/>
      <c r="OSQ43" s="36"/>
      <c r="OSR43" s="36"/>
      <c r="OSU43" s="36"/>
      <c r="OSV43" s="36"/>
      <c r="OSY43" s="36"/>
      <c r="OSZ43" s="36"/>
      <c r="OTC43" s="36"/>
      <c r="OTD43" s="36"/>
      <c r="OTG43" s="36"/>
      <c r="OTH43" s="36"/>
      <c r="OTK43" s="36"/>
      <c r="OTL43" s="36"/>
      <c r="OTO43" s="36"/>
      <c r="OTP43" s="36"/>
      <c r="OTS43" s="36"/>
      <c r="OTT43" s="36"/>
      <c r="OTW43" s="36"/>
      <c r="OTX43" s="36"/>
      <c r="OUA43" s="36"/>
      <c r="OUB43" s="36"/>
      <c r="OUE43" s="36"/>
      <c r="OUF43" s="36"/>
      <c r="OUI43" s="36"/>
      <c r="OUJ43" s="36"/>
      <c r="OUM43" s="36"/>
      <c r="OUN43" s="36"/>
      <c r="OUQ43" s="36"/>
      <c r="OUR43" s="36"/>
      <c r="OUU43" s="36"/>
      <c r="OUV43" s="36"/>
      <c r="OUY43" s="36"/>
      <c r="OUZ43" s="36"/>
      <c r="OVC43" s="36"/>
      <c r="OVD43" s="36"/>
      <c r="OVG43" s="36"/>
      <c r="OVH43" s="36"/>
      <c r="OVK43" s="36"/>
      <c r="OVL43" s="36"/>
      <c r="OVO43" s="36"/>
      <c r="OVP43" s="36"/>
      <c r="OVS43" s="36"/>
      <c r="OVT43" s="36"/>
      <c r="OVW43" s="36"/>
      <c r="OVX43" s="36"/>
      <c r="OWA43" s="36"/>
      <c r="OWB43" s="36"/>
      <c r="OWE43" s="36"/>
      <c r="OWF43" s="36"/>
      <c r="OWI43" s="36"/>
      <c r="OWJ43" s="36"/>
      <c r="OWM43" s="36"/>
      <c r="OWN43" s="36"/>
      <c r="OWQ43" s="36"/>
      <c r="OWR43" s="36"/>
      <c r="OWU43" s="36"/>
      <c r="OWV43" s="36"/>
      <c r="OWY43" s="36"/>
      <c r="OWZ43" s="36"/>
      <c r="OXC43" s="36"/>
      <c r="OXD43" s="36"/>
      <c r="OXG43" s="36"/>
      <c r="OXH43" s="36"/>
      <c r="OXK43" s="36"/>
      <c r="OXL43" s="36"/>
      <c r="OXO43" s="36"/>
      <c r="OXP43" s="36"/>
      <c r="OXS43" s="36"/>
      <c r="OXT43" s="36"/>
      <c r="OXW43" s="36"/>
      <c r="OXX43" s="36"/>
      <c r="OYA43" s="36"/>
      <c r="OYB43" s="36"/>
      <c r="OYE43" s="36"/>
      <c r="OYF43" s="36"/>
      <c r="OYI43" s="36"/>
      <c r="OYJ43" s="36"/>
      <c r="OYM43" s="36"/>
      <c r="OYN43" s="36"/>
      <c r="OYQ43" s="36"/>
      <c r="OYR43" s="36"/>
      <c r="OYU43" s="36"/>
      <c r="OYV43" s="36"/>
      <c r="OYY43" s="36"/>
      <c r="OYZ43" s="36"/>
      <c r="OZC43" s="36"/>
      <c r="OZD43" s="36"/>
      <c r="OZG43" s="36"/>
      <c r="OZH43" s="36"/>
      <c r="OZK43" s="36"/>
      <c r="OZL43" s="36"/>
      <c r="OZO43" s="36"/>
      <c r="OZP43" s="36"/>
      <c r="OZS43" s="36"/>
      <c r="OZT43" s="36"/>
      <c r="OZW43" s="36"/>
      <c r="OZX43" s="36"/>
      <c r="PAA43" s="36"/>
      <c r="PAB43" s="36"/>
      <c r="PAE43" s="36"/>
      <c r="PAF43" s="36"/>
      <c r="PAI43" s="36"/>
      <c r="PAJ43" s="36"/>
      <c r="PAM43" s="36"/>
      <c r="PAN43" s="36"/>
      <c r="PAQ43" s="36"/>
      <c r="PAR43" s="36"/>
      <c r="PAU43" s="36"/>
      <c r="PAV43" s="36"/>
      <c r="PAY43" s="36"/>
      <c r="PAZ43" s="36"/>
      <c r="PBC43" s="36"/>
      <c r="PBD43" s="36"/>
      <c r="PBG43" s="36"/>
      <c r="PBH43" s="36"/>
      <c r="PBK43" s="36"/>
      <c r="PBL43" s="36"/>
      <c r="PBO43" s="36"/>
      <c r="PBP43" s="36"/>
      <c r="PBS43" s="36"/>
      <c r="PBT43" s="36"/>
      <c r="PBW43" s="36"/>
      <c r="PBX43" s="36"/>
      <c r="PCA43" s="36"/>
      <c r="PCB43" s="36"/>
      <c r="PCE43" s="36"/>
      <c r="PCF43" s="36"/>
      <c r="PCI43" s="36"/>
      <c r="PCJ43" s="36"/>
      <c r="PCM43" s="36"/>
      <c r="PCN43" s="36"/>
      <c r="PCQ43" s="36"/>
      <c r="PCR43" s="36"/>
      <c r="PCU43" s="36"/>
      <c r="PCV43" s="36"/>
      <c r="PCY43" s="36"/>
      <c r="PCZ43" s="36"/>
      <c r="PDC43" s="36"/>
      <c r="PDD43" s="36"/>
      <c r="PDG43" s="36"/>
      <c r="PDH43" s="36"/>
      <c r="PDK43" s="36"/>
      <c r="PDL43" s="36"/>
      <c r="PDO43" s="36"/>
      <c r="PDP43" s="36"/>
      <c r="PDS43" s="36"/>
      <c r="PDT43" s="36"/>
      <c r="PDW43" s="36"/>
      <c r="PDX43" s="36"/>
      <c r="PEA43" s="36"/>
      <c r="PEB43" s="36"/>
      <c r="PEE43" s="36"/>
      <c r="PEF43" s="36"/>
      <c r="PEI43" s="36"/>
      <c r="PEJ43" s="36"/>
      <c r="PEM43" s="36"/>
      <c r="PEN43" s="36"/>
      <c r="PEQ43" s="36"/>
      <c r="PER43" s="36"/>
      <c r="PEU43" s="36"/>
      <c r="PEV43" s="36"/>
      <c r="PEY43" s="36"/>
      <c r="PEZ43" s="36"/>
      <c r="PFC43" s="36"/>
      <c r="PFD43" s="36"/>
      <c r="PFG43" s="36"/>
      <c r="PFH43" s="36"/>
      <c r="PFK43" s="36"/>
      <c r="PFL43" s="36"/>
      <c r="PFO43" s="36"/>
      <c r="PFP43" s="36"/>
      <c r="PFS43" s="36"/>
      <c r="PFT43" s="36"/>
      <c r="PFW43" s="36"/>
      <c r="PFX43" s="36"/>
      <c r="PGA43" s="36"/>
      <c r="PGB43" s="36"/>
      <c r="PGE43" s="36"/>
      <c r="PGF43" s="36"/>
      <c r="PGI43" s="36"/>
      <c r="PGJ43" s="36"/>
      <c r="PGM43" s="36"/>
      <c r="PGN43" s="36"/>
      <c r="PGQ43" s="36"/>
      <c r="PGR43" s="36"/>
      <c r="PGU43" s="36"/>
      <c r="PGV43" s="36"/>
      <c r="PGY43" s="36"/>
      <c r="PGZ43" s="36"/>
      <c r="PHC43" s="36"/>
      <c r="PHD43" s="36"/>
      <c r="PHG43" s="36"/>
      <c r="PHH43" s="36"/>
      <c r="PHK43" s="36"/>
      <c r="PHL43" s="36"/>
      <c r="PHO43" s="36"/>
      <c r="PHP43" s="36"/>
      <c r="PHS43" s="36"/>
      <c r="PHT43" s="36"/>
      <c r="PHW43" s="36"/>
      <c r="PHX43" s="36"/>
      <c r="PIA43" s="36"/>
      <c r="PIB43" s="36"/>
      <c r="PIE43" s="36"/>
      <c r="PIF43" s="36"/>
      <c r="PII43" s="36"/>
      <c r="PIJ43" s="36"/>
      <c r="PIM43" s="36"/>
      <c r="PIN43" s="36"/>
      <c r="PIQ43" s="36"/>
      <c r="PIR43" s="36"/>
      <c r="PIU43" s="36"/>
      <c r="PIV43" s="36"/>
      <c r="PIY43" s="36"/>
      <c r="PIZ43" s="36"/>
      <c r="PJC43" s="36"/>
      <c r="PJD43" s="36"/>
      <c r="PJG43" s="36"/>
      <c r="PJH43" s="36"/>
      <c r="PJK43" s="36"/>
      <c r="PJL43" s="36"/>
      <c r="PJO43" s="36"/>
      <c r="PJP43" s="36"/>
      <c r="PJS43" s="36"/>
      <c r="PJT43" s="36"/>
      <c r="PJW43" s="36"/>
      <c r="PJX43" s="36"/>
      <c r="PKA43" s="36"/>
      <c r="PKB43" s="36"/>
      <c r="PKE43" s="36"/>
      <c r="PKF43" s="36"/>
      <c r="PKI43" s="36"/>
      <c r="PKJ43" s="36"/>
      <c r="PKM43" s="36"/>
      <c r="PKN43" s="36"/>
      <c r="PKQ43" s="36"/>
      <c r="PKR43" s="36"/>
      <c r="PKU43" s="36"/>
      <c r="PKV43" s="36"/>
      <c r="PKY43" s="36"/>
      <c r="PKZ43" s="36"/>
      <c r="PLC43" s="36"/>
      <c r="PLD43" s="36"/>
      <c r="PLG43" s="36"/>
      <c r="PLH43" s="36"/>
      <c r="PLK43" s="36"/>
      <c r="PLL43" s="36"/>
      <c r="PLO43" s="36"/>
      <c r="PLP43" s="36"/>
      <c r="PLS43" s="36"/>
      <c r="PLT43" s="36"/>
      <c r="PLW43" s="36"/>
      <c r="PLX43" s="36"/>
      <c r="PMA43" s="36"/>
      <c r="PMB43" s="36"/>
      <c r="PME43" s="36"/>
      <c r="PMF43" s="36"/>
      <c r="PMI43" s="36"/>
      <c r="PMJ43" s="36"/>
      <c r="PMM43" s="36"/>
      <c r="PMN43" s="36"/>
      <c r="PMQ43" s="36"/>
      <c r="PMR43" s="36"/>
      <c r="PMU43" s="36"/>
      <c r="PMV43" s="36"/>
      <c r="PMY43" s="36"/>
      <c r="PMZ43" s="36"/>
      <c r="PNC43" s="36"/>
      <c r="PND43" s="36"/>
      <c r="PNG43" s="36"/>
      <c r="PNH43" s="36"/>
      <c r="PNK43" s="36"/>
      <c r="PNL43" s="36"/>
      <c r="PNO43" s="36"/>
      <c r="PNP43" s="36"/>
      <c r="PNS43" s="36"/>
      <c r="PNT43" s="36"/>
      <c r="PNW43" s="36"/>
      <c r="PNX43" s="36"/>
      <c r="POA43" s="36"/>
      <c r="POB43" s="36"/>
      <c r="POE43" s="36"/>
      <c r="POF43" s="36"/>
      <c r="POI43" s="36"/>
      <c r="POJ43" s="36"/>
      <c r="POM43" s="36"/>
      <c r="PON43" s="36"/>
      <c r="POQ43" s="36"/>
      <c r="POR43" s="36"/>
      <c r="POU43" s="36"/>
      <c r="POV43" s="36"/>
      <c r="POY43" s="36"/>
      <c r="POZ43" s="36"/>
      <c r="PPC43" s="36"/>
      <c r="PPD43" s="36"/>
      <c r="PPG43" s="36"/>
      <c r="PPH43" s="36"/>
      <c r="PPK43" s="36"/>
      <c r="PPL43" s="36"/>
      <c r="PPO43" s="36"/>
      <c r="PPP43" s="36"/>
      <c r="PPS43" s="36"/>
      <c r="PPT43" s="36"/>
      <c r="PPW43" s="36"/>
      <c r="PPX43" s="36"/>
      <c r="PQA43" s="36"/>
      <c r="PQB43" s="36"/>
      <c r="PQE43" s="36"/>
      <c r="PQF43" s="36"/>
      <c r="PQI43" s="36"/>
      <c r="PQJ43" s="36"/>
      <c r="PQM43" s="36"/>
      <c r="PQN43" s="36"/>
      <c r="PQQ43" s="36"/>
      <c r="PQR43" s="36"/>
      <c r="PQU43" s="36"/>
      <c r="PQV43" s="36"/>
      <c r="PQY43" s="36"/>
      <c r="PQZ43" s="36"/>
      <c r="PRC43" s="36"/>
      <c r="PRD43" s="36"/>
      <c r="PRG43" s="36"/>
      <c r="PRH43" s="36"/>
      <c r="PRK43" s="36"/>
      <c r="PRL43" s="36"/>
      <c r="PRO43" s="36"/>
      <c r="PRP43" s="36"/>
      <c r="PRS43" s="36"/>
      <c r="PRT43" s="36"/>
      <c r="PRW43" s="36"/>
      <c r="PRX43" s="36"/>
      <c r="PSA43" s="36"/>
      <c r="PSB43" s="36"/>
      <c r="PSE43" s="36"/>
      <c r="PSF43" s="36"/>
      <c r="PSI43" s="36"/>
      <c r="PSJ43" s="36"/>
      <c r="PSM43" s="36"/>
      <c r="PSN43" s="36"/>
      <c r="PSQ43" s="36"/>
      <c r="PSR43" s="36"/>
      <c r="PSU43" s="36"/>
      <c r="PSV43" s="36"/>
      <c r="PSY43" s="36"/>
      <c r="PSZ43" s="36"/>
      <c r="PTC43" s="36"/>
      <c r="PTD43" s="36"/>
      <c r="PTG43" s="36"/>
      <c r="PTH43" s="36"/>
      <c r="PTK43" s="36"/>
      <c r="PTL43" s="36"/>
      <c r="PTO43" s="36"/>
      <c r="PTP43" s="36"/>
      <c r="PTS43" s="36"/>
      <c r="PTT43" s="36"/>
      <c r="PTW43" s="36"/>
      <c r="PTX43" s="36"/>
      <c r="PUA43" s="36"/>
      <c r="PUB43" s="36"/>
      <c r="PUE43" s="36"/>
      <c r="PUF43" s="36"/>
      <c r="PUI43" s="36"/>
      <c r="PUJ43" s="36"/>
      <c r="PUM43" s="36"/>
      <c r="PUN43" s="36"/>
      <c r="PUQ43" s="36"/>
      <c r="PUR43" s="36"/>
      <c r="PUU43" s="36"/>
      <c r="PUV43" s="36"/>
      <c r="PUY43" s="36"/>
      <c r="PUZ43" s="36"/>
      <c r="PVC43" s="36"/>
      <c r="PVD43" s="36"/>
      <c r="PVG43" s="36"/>
      <c r="PVH43" s="36"/>
      <c r="PVK43" s="36"/>
      <c r="PVL43" s="36"/>
      <c r="PVO43" s="36"/>
      <c r="PVP43" s="36"/>
      <c r="PVS43" s="36"/>
      <c r="PVT43" s="36"/>
      <c r="PVW43" s="36"/>
      <c r="PVX43" s="36"/>
      <c r="PWA43" s="36"/>
      <c r="PWB43" s="36"/>
      <c r="PWE43" s="36"/>
      <c r="PWF43" s="36"/>
      <c r="PWI43" s="36"/>
      <c r="PWJ43" s="36"/>
      <c r="PWM43" s="36"/>
      <c r="PWN43" s="36"/>
      <c r="PWQ43" s="36"/>
      <c r="PWR43" s="36"/>
      <c r="PWU43" s="36"/>
      <c r="PWV43" s="36"/>
      <c r="PWY43" s="36"/>
      <c r="PWZ43" s="36"/>
      <c r="PXC43" s="36"/>
      <c r="PXD43" s="36"/>
      <c r="PXG43" s="36"/>
      <c r="PXH43" s="36"/>
      <c r="PXK43" s="36"/>
      <c r="PXL43" s="36"/>
      <c r="PXO43" s="36"/>
      <c r="PXP43" s="36"/>
      <c r="PXS43" s="36"/>
      <c r="PXT43" s="36"/>
      <c r="PXW43" s="36"/>
      <c r="PXX43" s="36"/>
      <c r="PYA43" s="36"/>
      <c r="PYB43" s="36"/>
      <c r="PYE43" s="36"/>
      <c r="PYF43" s="36"/>
      <c r="PYI43" s="36"/>
      <c r="PYJ43" s="36"/>
      <c r="PYM43" s="36"/>
      <c r="PYN43" s="36"/>
      <c r="PYQ43" s="36"/>
      <c r="PYR43" s="36"/>
      <c r="PYU43" s="36"/>
      <c r="PYV43" s="36"/>
      <c r="PYY43" s="36"/>
      <c r="PYZ43" s="36"/>
      <c r="PZC43" s="36"/>
      <c r="PZD43" s="36"/>
      <c r="PZG43" s="36"/>
      <c r="PZH43" s="36"/>
      <c r="PZK43" s="36"/>
      <c r="PZL43" s="36"/>
      <c r="PZO43" s="36"/>
      <c r="PZP43" s="36"/>
      <c r="PZS43" s="36"/>
      <c r="PZT43" s="36"/>
      <c r="PZW43" s="36"/>
      <c r="PZX43" s="36"/>
      <c r="QAA43" s="36"/>
      <c r="QAB43" s="36"/>
      <c r="QAE43" s="36"/>
      <c r="QAF43" s="36"/>
      <c r="QAI43" s="36"/>
      <c r="QAJ43" s="36"/>
      <c r="QAM43" s="36"/>
      <c r="QAN43" s="36"/>
      <c r="QAQ43" s="36"/>
      <c r="QAR43" s="36"/>
      <c r="QAU43" s="36"/>
      <c r="QAV43" s="36"/>
      <c r="QAY43" s="36"/>
      <c r="QAZ43" s="36"/>
      <c r="QBC43" s="36"/>
      <c r="QBD43" s="36"/>
      <c r="QBG43" s="36"/>
      <c r="QBH43" s="36"/>
      <c r="QBK43" s="36"/>
      <c r="QBL43" s="36"/>
      <c r="QBO43" s="36"/>
      <c r="QBP43" s="36"/>
      <c r="QBS43" s="36"/>
      <c r="QBT43" s="36"/>
      <c r="QBW43" s="36"/>
      <c r="QBX43" s="36"/>
      <c r="QCA43" s="36"/>
      <c r="QCB43" s="36"/>
      <c r="QCE43" s="36"/>
      <c r="QCF43" s="36"/>
      <c r="QCI43" s="36"/>
      <c r="QCJ43" s="36"/>
      <c r="QCM43" s="36"/>
      <c r="QCN43" s="36"/>
      <c r="QCQ43" s="36"/>
      <c r="QCR43" s="36"/>
      <c r="QCU43" s="36"/>
      <c r="QCV43" s="36"/>
      <c r="QCY43" s="36"/>
      <c r="QCZ43" s="36"/>
      <c r="QDC43" s="36"/>
      <c r="QDD43" s="36"/>
      <c r="QDG43" s="36"/>
      <c r="QDH43" s="36"/>
      <c r="QDK43" s="36"/>
      <c r="QDL43" s="36"/>
      <c r="QDO43" s="36"/>
      <c r="QDP43" s="36"/>
      <c r="QDS43" s="36"/>
      <c r="QDT43" s="36"/>
      <c r="QDW43" s="36"/>
      <c r="QDX43" s="36"/>
      <c r="QEA43" s="36"/>
      <c r="QEB43" s="36"/>
      <c r="QEE43" s="36"/>
      <c r="QEF43" s="36"/>
      <c r="QEI43" s="36"/>
      <c r="QEJ43" s="36"/>
      <c r="QEM43" s="36"/>
      <c r="QEN43" s="36"/>
      <c r="QEQ43" s="36"/>
      <c r="QER43" s="36"/>
      <c r="QEU43" s="36"/>
      <c r="QEV43" s="36"/>
      <c r="QEY43" s="36"/>
      <c r="QEZ43" s="36"/>
      <c r="QFC43" s="36"/>
      <c r="QFD43" s="36"/>
      <c r="QFG43" s="36"/>
      <c r="QFH43" s="36"/>
      <c r="QFK43" s="36"/>
      <c r="QFL43" s="36"/>
      <c r="QFO43" s="36"/>
      <c r="QFP43" s="36"/>
      <c r="QFS43" s="36"/>
      <c r="QFT43" s="36"/>
      <c r="QFW43" s="36"/>
      <c r="QFX43" s="36"/>
      <c r="QGA43" s="36"/>
      <c r="QGB43" s="36"/>
      <c r="QGE43" s="36"/>
      <c r="QGF43" s="36"/>
      <c r="QGI43" s="36"/>
      <c r="QGJ43" s="36"/>
      <c r="QGM43" s="36"/>
      <c r="QGN43" s="36"/>
      <c r="QGQ43" s="36"/>
      <c r="QGR43" s="36"/>
      <c r="QGU43" s="36"/>
      <c r="QGV43" s="36"/>
      <c r="QGY43" s="36"/>
      <c r="QGZ43" s="36"/>
      <c r="QHC43" s="36"/>
      <c r="QHD43" s="36"/>
      <c r="QHG43" s="36"/>
      <c r="QHH43" s="36"/>
      <c r="QHK43" s="36"/>
      <c r="QHL43" s="36"/>
      <c r="QHO43" s="36"/>
      <c r="QHP43" s="36"/>
      <c r="QHS43" s="36"/>
      <c r="QHT43" s="36"/>
      <c r="QHW43" s="36"/>
      <c r="QHX43" s="36"/>
      <c r="QIA43" s="36"/>
      <c r="QIB43" s="36"/>
      <c r="QIE43" s="36"/>
      <c r="QIF43" s="36"/>
      <c r="QII43" s="36"/>
      <c r="QIJ43" s="36"/>
      <c r="QIM43" s="36"/>
      <c r="QIN43" s="36"/>
      <c r="QIQ43" s="36"/>
      <c r="QIR43" s="36"/>
      <c r="QIU43" s="36"/>
      <c r="QIV43" s="36"/>
      <c r="QIY43" s="36"/>
      <c r="QIZ43" s="36"/>
      <c r="QJC43" s="36"/>
      <c r="QJD43" s="36"/>
      <c r="QJG43" s="36"/>
      <c r="QJH43" s="36"/>
      <c r="QJK43" s="36"/>
      <c r="QJL43" s="36"/>
      <c r="QJO43" s="36"/>
      <c r="QJP43" s="36"/>
      <c r="QJS43" s="36"/>
      <c r="QJT43" s="36"/>
      <c r="QJW43" s="36"/>
      <c r="QJX43" s="36"/>
      <c r="QKA43" s="36"/>
      <c r="QKB43" s="36"/>
      <c r="QKE43" s="36"/>
      <c r="QKF43" s="36"/>
      <c r="QKI43" s="36"/>
      <c r="QKJ43" s="36"/>
      <c r="QKM43" s="36"/>
      <c r="QKN43" s="36"/>
      <c r="QKQ43" s="36"/>
      <c r="QKR43" s="36"/>
      <c r="QKU43" s="36"/>
      <c r="QKV43" s="36"/>
      <c r="QKY43" s="36"/>
      <c r="QKZ43" s="36"/>
      <c r="QLC43" s="36"/>
      <c r="QLD43" s="36"/>
      <c r="QLG43" s="36"/>
      <c r="QLH43" s="36"/>
      <c r="QLK43" s="36"/>
      <c r="QLL43" s="36"/>
      <c r="QLO43" s="36"/>
      <c r="QLP43" s="36"/>
      <c r="QLS43" s="36"/>
      <c r="QLT43" s="36"/>
      <c r="QLW43" s="36"/>
      <c r="QLX43" s="36"/>
      <c r="QMA43" s="36"/>
      <c r="QMB43" s="36"/>
      <c r="QME43" s="36"/>
      <c r="QMF43" s="36"/>
      <c r="QMI43" s="36"/>
      <c r="QMJ43" s="36"/>
      <c r="QMM43" s="36"/>
      <c r="QMN43" s="36"/>
      <c r="QMQ43" s="36"/>
      <c r="QMR43" s="36"/>
      <c r="QMU43" s="36"/>
      <c r="QMV43" s="36"/>
      <c r="QMY43" s="36"/>
      <c r="QMZ43" s="36"/>
      <c r="QNC43" s="36"/>
      <c r="QND43" s="36"/>
      <c r="QNG43" s="36"/>
      <c r="QNH43" s="36"/>
      <c r="QNK43" s="36"/>
      <c r="QNL43" s="36"/>
      <c r="QNO43" s="36"/>
      <c r="QNP43" s="36"/>
      <c r="QNS43" s="36"/>
      <c r="QNT43" s="36"/>
      <c r="QNW43" s="36"/>
      <c r="QNX43" s="36"/>
      <c r="QOA43" s="36"/>
      <c r="QOB43" s="36"/>
      <c r="QOE43" s="36"/>
      <c r="QOF43" s="36"/>
      <c r="QOI43" s="36"/>
      <c r="QOJ43" s="36"/>
      <c r="QOM43" s="36"/>
      <c r="QON43" s="36"/>
      <c r="QOQ43" s="36"/>
      <c r="QOR43" s="36"/>
      <c r="QOU43" s="36"/>
      <c r="QOV43" s="36"/>
      <c r="QOY43" s="36"/>
      <c r="QOZ43" s="36"/>
      <c r="QPC43" s="36"/>
      <c r="QPD43" s="36"/>
      <c r="QPG43" s="36"/>
      <c r="QPH43" s="36"/>
      <c r="QPK43" s="36"/>
      <c r="QPL43" s="36"/>
      <c r="QPO43" s="36"/>
      <c r="QPP43" s="36"/>
      <c r="QPS43" s="36"/>
      <c r="QPT43" s="36"/>
      <c r="QPW43" s="36"/>
      <c r="QPX43" s="36"/>
      <c r="QQA43" s="36"/>
      <c r="QQB43" s="36"/>
      <c r="QQE43" s="36"/>
      <c r="QQF43" s="36"/>
      <c r="QQI43" s="36"/>
      <c r="QQJ43" s="36"/>
      <c r="QQM43" s="36"/>
      <c r="QQN43" s="36"/>
      <c r="QQQ43" s="36"/>
      <c r="QQR43" s="36"/>
      <c r="QQU43" s="36"/>
      <c r="QQV43" s="36"/>
      <c r="QQY43" s="36"/>
      <c r="QQZ43" s="36"/>
      <c r="QRC43" s="36"/>
      <c r="QRD43" s="36"/>
      <c r="QRG43" s="36"/>
      <c r="QRH43" s="36"/>
      <c r="QRK43" s="36"/>
      <c r="QRL43" s="36"/>
      <c r="QRO43" s="36"/>
      <c r="QRP43" s="36"/>
      <c r="QRS43" s="36"/>
      <c r="QRT43" s="36"/>
      <c r="QRW43" s="36"/>
      <c r="QRX43" s="36"/>
      <c r="QSA43" s="36"/>
      <c r="QSB43" s="36"/>
      <c r="QSE43" s="36"/>
      <c r="QSF43" s="36"/>
      <c r="QSI43" s="36"/>
      <c r="QSJ43" s="36"/>
      <c r="QSM43" s="36"/>
      <c r="QSN43" s="36"/>
      <c r="QSQ43" s="36"/>
      <c r="QSR43" s="36"/>
      <c r="QSU43" s="36"/>
      <c r="QSV43" s="36"/>
      <c r="QSY43" s="36"/>
      <c r="QSZ43" s="36"/>
      <c r="QTC43" s="36"/>
      <c r="QTD43" s="36"/>
      <c r="QTG43" s="36"/>
      <c r="QTH43" s="36"/>
      <c r="QTK43" s="36"/>
      <c r="QTL43" s="36"/>
      <c r="QTO43" s="36"/>
      <c r="QTP43" s="36"/>
      <c r="QTS43" s="36"/>
      <c r="QTT43" s="36"/>
      <c r="QTW43" s="36"/>
      <c r="QTX43" s="36"/>
      <c r="QUA43" s="36"/>
      <c r="QUB43" s="36"/>
      <c r="QUE43" s="36"/>
      <c r="QUF43" s="36"/>
      <c r="QUI43" s="36"/>
      <c r="QUJ43" s="36"/>
      <c r="QUM43" s="36"/>
      <c r="QUN43" s="36"/>
      <c r="QUQ43" s="36"/>
      <c r="QUR43" s="36"/>
      <c r="QUU43" s="36"/>
      <c r="QUV43" s="36"/>
      <c r="QUY43" s="36"/>
      <c r="QUZ43" s="36"/>
      <c r="QVC43" s="36"/>
      <c r="QVD43" s="36"/>
      <c r="QVG43" s="36"/>
      <c r="QVH43" s="36"/>
      <c r="QVK43" s="36"/>
      <c r="QVL43" s="36"/>
      <c r="QVO43" s="36"/>
      <c r="QVP43" s="36"/>
      <c r="QVS43" s="36"/>
      <c r="QVT43" s="36"/>
      <c r="QVW43" s="36"/>
      <c r="QVX43" s="36"/>
      <c r="QWA43" s="36"/>
      <c r="QWB43" s="36"/>
      <c r="QWE43" s="36"/>
      <c r="QWF43" s="36"/>
      <c r="QWI43" s="36"/>
      <c r="QWJ43" s="36"/>
      <c r="QWM43" s="36"/>
      <c r="QWN43" s="36"/>
      <c r="QWQ43" s="36"/>
      <c r="QWR43" s="36"/>
      <c r="QWU43" s="36"/>
      <c r="QWV43" s="36"/>
      <c r="QWY43" s="36"/>
      <c r="QWZ43" s="36"/>
      <c r="QXC43" s="36"/>
      <c r="QXD43" s="36"/>
      <c r="QXG43" s="36"/>
      <c r="QXH43" s="36"/>
      <c r="QXK43" s="36"/>
      <c r="QXL43" s="36"/>
      <c r="QXO43" s="36"/>
      <c r="QXP43" s="36"/>
      <c r="QXS43" s="36"/>
      <c r="QXT43" s="36"/>
      <c r="QXW43" s="36"/>
      <c r="QXX43" s="36"/>
      <c r="QYA43" s="36"/>
      <c r="QYB43" s="36"/>
      <c r="QYE43" s="36"/>
      <c r="QYF43" s="36"/>
      <c r="QYI43" s="36"/>
      <c r="QYJ43" s="36"/>
      <c r="QYM43" s="36"/>
      <c r="QYN43" s="36"/>
      <c r="QYQ43" s="36"/>
      <c r="QYR43" s="36"/>
      <c r="QYU43" s="36"/>
      <c r="QYV43" s="36"/>
      <c r="QYY43" s="36"/>
      <c r="QYZ43" s="36"/>
      <c r="QZC43" s="36"/>
      <c r="QZD43" s="36"/>
      <c r="QZG43" s="36"/>
      <c r="QZH43" s="36"/>
      <c r="QZK43" s="36"/>
      <c r="QZL43" s="36"/>
      <c r="QZO43" s="36"/>
      <c r="QZP43" s="36"/>
      <c r="QZS43" s="36"/>
      <c r="QZT43" s="36"/>
      <c r="QZW43" s="36"/>
      <c r="QZX43" s="36"/>
      <c r="RAA43" s="36"/>
      <c r="RAB43" s="36"/>
      <c r="RAE43" s="36"/>
      <c r="RAF43" s="36"/>
      <c r="RAI43" s="36"/>
      <c r="RAJ43" s="36"/>
      <c r="RAM43" s="36"/>
      <c r="RAN43" s="36"/>
      <c r="RAQ43" s="36"/>
      <c r="RAR43" s="36"/>
      <c r="RAU43" s="36"/>
      <c r="RAV43" s="36"/>
      <c r="RAY43" s="36"/>
      <c r="RAZ43" s="36"/>
      <c r="RBC43" s="36"/>
      <c r="RBD43" s="36"/>
      <c r="RBG43" s="36"/>
      <c r="RBH43" s="36"/>
      <c r="RBK43" s="36"/>
      <c r="RBL43" s="36"/>
      <c r="RBO43" s="36"/>
      <c r="RBP43" s="36"/>
      <c r="RBS43" s="36"/>
      <c r="RBT43" s="36"/>
      <c r="RBW43" s="36"/>
      <c r="RBX43" s="36"/>
      <c r="RCA43" s="36"/>
      <c r="RCB43" s="36"/>
      <c r="RCE43" s="36"/>
      <c r="RCF43" s="36"/>
      <c r="RCI43" s="36"/>
      <c r="RCJ43" s="36"/>
      <c r="RCM43" s="36"/>
      <c r="RCN43" s="36"/>
      <c r="RCQ43" s="36"/>
      <c r="RCR43" s="36"/>
      <c r="RCU43" s="36"/>
      <c r="RCV43" s="36"/>
      <c r="RCY43" s="36"/>
      <c r="RCZ43" s="36"/>
      <c r="RDC43" s="36"/>
      <c r="RDD43" s="36"/>
      <c r="RDG43" s="36"/>
      <c r="RDH43" s="36"/>
      <c r="RDK43" s="36"/>
      <c r="RDL43" s="36"/>
      <c r="RDO43" s="36"/>
      <c r="RDP43" s="36"/>
      <c r="RDS43" s="36"/>
      <c r="RDT43" s="36"/>
      <c r="RDW43" s="36"/>
      <c r="RDX43" s="36"/>
      <c r="REA43" s="36"/>
      <c r="REB43" s="36"/>
      <c r="REE43" s="36"/>
      <c r="REF43" s="36"/>
      <c r="REI43" s="36"/>
      <c r="REJ43" s="36"/>
      <c r="REM43" s="36"/>
      <c r="REN43" s="36"/>
      <c r="REQ43" s="36"/>
      <c r="RER43" s="36"/>
      <c r="REU43" s="36"/>
      <c r="REV43" s="36"/>
      <c r="REY43" s="36"/>
      <c r="REZ43" s="36"/>
      <c r="RFC43" s="36"/>
      <c r="RFD43" s="36"/>
      <c r="RFG43" s="36"/>
      <c r="RFH43" s="36"/>
      <c r="RFK43" s="36"/>
      <c r="RFL43" s="36"/>
      <c r="RFO43" s="36"/>
      <c r="RFP43" s="36"/>
      <c r="RFS43" s="36"/>
      <c r="RFT43" s="36"/>
      <c r="RFW43" s="36"/>
      <c r="RFX43" s="36"/>
      <c r="RGA43" s="36"/>
      <c r="RGB43" s="36"/>
      <c r="RGE43" s="36"/>
      <c r="RGF43" s="36"/>
      <c r="RGI43" s="36"/>
      <c r="RGJ43" s="36"/>
      <c r="RGM43" s="36"/>
      <c r="RGN43" s="36"/>
      <c r="RGQ43" s="36"/>
      <c r="RGR43" s="36"/>
      <c r="RGU43" s="36"/>
      <c r="RGV43" s="36"/>
      <c r="RGY43" s="36"/>
      <c r="RGZ43" s="36"/>
      <c r="RHC43" s="36"/>
      <c r="RHD43" s="36"/>
      <c r="RHG43" s="36"/>
      <c r="RHH43" s="36"/>
      <c r="RHK43" s="36"/>
      <c r="RHL43" s="36"/>
      <c r="RHO43" s="36"/>
      <c r="RHP43" s="36"/>
      <c r="RHS43" s="36"/>
      <c r="RHT43" s="36"/>
      <c r="RHW43" s="36"/>
      <c r="RHX43" s="36"/>
      <c r="RIA43" s="36"/>
      <c r="RIB43" s="36"/>
      <c r="RIE43" s="36"/>
      <c r="RIF43" s="36"/>
      <c r="RII43" s="36"/>
      <c r="RIJ43" s="36"/>
      <c r="RIM43" s="36"/>
      <c r="RIN43" s="36"/>
      <c r="RIQ43" s="36"/>
      <c r="RIR43" s="36"/>
      <c r="RIU43" s="36"/>
      <c r="RIV43" s="36"/>
      <c r="RIY43" s="36"/>
      <c r="RIZ43" s="36"/>
      <c r="RJC43" s="36"/>
      <c r="RJD43" s="36"/>
      <c r="RJG43" s="36"/>
      <c r="RJH43" s="36"/>
      <c r="RJK43" s="36"/>
      <c r="RJL43" s="36"/>
      <c r="RJO43" s="36"/>
      <c r="RJP43" s="36"/>
      <c r="RJS43" s="36"/>
      <c r="RJT43" s="36"/>
      <c r="RJW43" s="36"/>
      <c r="RJX43" s="36"/>
      <c r="RKA43" s="36"/>
      <c r="RKB43" s="36"/>
      <c r="RKE43" s="36"/>
      <c r="RKF43" s="36"/>
      <c r="RKI43" s="36"/>
      <c r="RKJ43" s="36"/>
      <c r="RKM43" s="36"/>
      <c r="RKN43" s="36"/>
      <c r="RKQ43" s="36"/>
      <c r="RKR43" s="36"/>
      <c r="RKU43" s="36"/>
      <c r="RKV43" s="36"/>
      <c r="RKY43" s="36"/>
      <c r="RKZ43" s="36"/>
      <c r="RLC43" s="36"/>
      <c r="RLD43" s="36"/>
      <c r="RLG43" s="36"/>
      <c r="RLH43" s="36"/>
      <c r="RLK43" s="36"/>
      <c r="RLL43" s="36"/>
      <c r="RLO43" s="36"/>
      <c r="RLP43" s="36"/>
      <c r="RLS43" s="36"/>
      <c r="RLT43" s="36"/>
      <c r="RLW43" s="36"/>
      <c r="RLX43" s="36"/>
      <c r="RMA43" s="36"/>
      <c r="RMB43" s="36"/>
      <c r="RME43" s="36"/>
      <c r="RMF43" s="36"/>
      <c r="RMI43" s="36"/>
      <c r="RMJ43" s="36"/>
      <c r="RMM43" s="36"/>
      <c r="RMN43" s="36"/>
      <c r="RMQ43" s="36"/>
      <c r="RMR43" s="36"/>
      <c r="RMU43" s="36"/>
      <c r="RMV43" s="36"/>
      <c r="RMY43" s="36"/>
      <c r="RMZ43" s="36"/>
      <c r="RNC43" s="36"/>
      <c r="RND43" s="36"/>
      <c r="RNG43" s="36"/>
      <c r="RNH43" s="36"/>
      <c r="RNK43" s="36"/>
      <c r="RNL43" s="36"/>
      <c r="RNO43" s="36"/>
      <c r="RNP43" s="36"/>
      <c r="RNS43" s="36"/>
      <c r="RNT43" s="36"/>
      <c r="RNW43" s="36"/>
      <c r="RNX43" s="36"/>
      <c r="ROA43" s="36"/>
      <c r="ROB43" s="36"/>
      <c r="ROE43" s="36"/>
      <c r="ROF43" s="36"/>
      <c r="ROI43" s="36"/>
      <c r="ROJ43" s="36"/>
      <c r="ROM43" s="36"/>
      <c r="RON43" s="36"/>
      <c r="ROQ43" s="36"/>
      <c r="ROR43" s="36"/>
      <c r="ROU43" s="36"/>
      <c r="ROV43" s="36"/>
      <c r="ROY43" s="36"/>
      <c r="ROZ43" s="36"/>
      <c r="RPC43" s="36"/>
      <c r="RPD43" s="36"/>
      <c r="RPG43" s="36"/>
      <c r="RPH43" s="36"/>
      <c r="RPK43" s="36"/>
      <c r="RPL43" s="36"/>
      <c r="RPO43" s="36"/>
      <c r="RPP43" s="36"/>
      <c r="RPS43" s="36"/>
      <c r="RPT43" s="36"/>
      <c r="RPW43" s="36"/>
      <c r="RPX43" s="36"/>
      <c r="RQA43" s="36"/>
      <c r="RQB43" s="36"/>
      <c r="RQE43" s="36"/>
      <c r="RQF43" s="36"/>
      <c r="RQI43" s="36"/>
      <c r="RQJ43" s="36"/>
      <c r="RQM43" s="36"/>
      <c r="RQN43" s="36"/>
      <c r="RQQ43" s="36"/>
      <c r="RQR43" s="36"/>
      <c r="RQU43" s="36"/>
      <c r="RQV43" s="36"/>
      <c r="RQY43" s="36"/>
      <c r="RQZ43" s="36"/>
      <c r="RRC43" s="36"/>
      <c r="RRD43" s="36"/>
      <c r="RRG43" s="36"/>
      <c r="RRH43" s="36"/>
      <c r="RRK43" s="36"/>
      <c r="RRL43" s="36"/>
      <c r="RRO43" s="36"/>
      <c r="RRP43" s="36"/>
      <c r="RRS43" s="36"/>
      <c r="RRT43" s="36"/>
      <c r="RRW43" s="36"/>
      <c r="RRX43" s="36"/>
      <c r="RSA43" s="36"/>
      <c r="RSB43" s="36"/>
      <c r="RSE43" s="36"/>
      <c r="RSF43" s="36"/>
      <c r="RSI43" s="36"/>
      <c r="RSJ43" s="36"/>
      <c r="RSM43" s="36"/>
      <c r="RSN43" s="36"/>
      <c r="RSQ43" s="36"/>
      <c r="RSR43" s="36"/>
      <c r="RSU43" s="36"/>
      <c r="RSV43" s="36"/>
      <c r="RSY43" s="36"/>
      <c r="RSZ43" s="36"/>
      <c r="RTC43" s="36"/>
      <c r="RTD43" s="36"/>
      <c r="RTG43" s="36"/>
      <c r="RTH43" s="36"/>
      <c r="RTK43" s="36"/>
      <c r="RTL43" s="36"/>
      <c r="RTO43" s="36"/>
      <c r="RTP43" s="36"/>
      <c r="RTS43" s="36"/>
      <c r="RTT43" s="36"/>
      <c r="RTW43" s="36"/>
      <c r="RTX43" s="36"/>
      <c r="RUA43" s="36"/>
      <c r="RUB43" s="36"/>
      <c r="RUE43" s="36"/>
      <c r="RUF43" s="36"/>
      <c r="RUI43" s="36"/>
      <c r="RUJ43" s="36"/>
      <c r="RUM43" s="36"/>
      <c r="RUN43" s="36"/>
      <c r="RUQ43" s="36"/>
      <c r="RUR43" s="36"/>
      <c r="RUU43" s="36"/>
      <c r="RUV43" s="36"/>
      <c r="RUY43" s="36"/>
      <c r="RUZ43" s="36"/>
      <c r="RVC43" s="36"/>
      <c r="RVD43" s="36"/>
      <c r="RVG43" s="36"/>
      <c r="RVH43" s="36"/>
      <c r="RVK43" s="36"/>
      <c r="RVL43" s="36"/>
      <c r="RVO43" s="36"/>
      <c r="RVP43" s="36"/>
      <c r="RVS43" s="36"/>
      <c r="RVT43" s="36"/>
      <c r="RVW43" s="36"/>
      <c r="RVX43" s="36"/>
      <c r="RWA43" s="36"/>
      <c r="RWB43" s="36"/>
      <c r="RWE43" s="36"/>
      <c r="RWF43" s="36"/>
      <c r="RWI43" s="36"/>
      <c r="RWJ43" s="36"/>
      <c r="RWM43" s="36"/>
      <c r="RWN43" s="36"/>
      <c r="RWQ43" s="36"/>
      <c r="RWR43" s="36"/>
      <c r="RWU43" s="36"/>
      <c r="RWV43" s="36"/>
      <c r="RWY43" s="36"/>
      <c r="RWZ43" s="36"/>
      <c r="RXC43" s="36"/>
      <c r="RXD43" s="36"/>
      <c r="RXG43" s="36"/>
      <c r="RXH43" s="36"/>
      <c r="RXK43" s="36"/>
      <c r="RXL43" s="36"/>
      <c r="RXO43" s="36"/>
      <c r="RXP43" s="36"/>
      <c r="RXS43" s="36"/>
      <c r="RXT43" s="36"/>
      <c r="RXW43" s="36"/>
      <c r="RXX43" s="36"/>
      <c r="RYA43" s="36"/>
      <c r="RYB43" s="36"/>
      <c r="RYE43" s="36"/>
      <c r="RYF43" s="36"/>
      <c r="RYI43" s="36"/>
      <c r="RYJ43" s="36"/>
      <c r="RYM43" s="36"/>
      <c r="RYN43" s="36"/>
      <c r="RYQ43" s="36"/>
      <c r="RYR43" s="36"/>
      <c r="RYU43" s="36"/>
      <c r="RYV43" s="36"/>
      <c r="RYY43" s="36"/>
      <c r="RYZ43" s="36"/>
      <c r="RZC43" s="36"/>
      <c r="RZD43" s="36"/>
      <c r="RZG43" s="36"/>
      <c r="RZH43" s="36"/>
      <c r="RZK43" s="36"/>
      <c r="RZL43" s="36"/>
      <c r="RZO43" s="36"/>
      <c r="RZP43" s="36"/>
      <c r="RZS43" s="36"/>
      <c r="RZT43" s="36"/>
      <c r="RZW43" s="36"/>
      <c r="RZX43" s="36"/>
      <c r="SAA43" s="36"/>
      <c r="SAB43" s="36"/>
      <c r="SAE43" s="36"/>
      <c r="SAF43" s="36"/>
      <c r="SAI43" s="36"/>
      <c r="SAJ43" s="36"/>
      <c r="SAM43" s="36"/>
      <c r="SAN43" s="36"/>
      <c r="SAQ43" s="36"/>
      <c r="SAR43" s="36"/>
      <c r="SAU43" s="36"/>
      <c r="SAV43" s="36"/>
      <c r="SAY43" s="36"/>
      <c r="SAZ43" s="36"/>
      <c r="SBC43" s="36"/>
      <c r="SBD43" s="36"/>
      <c r="SBG43" s="36"/>
      <c r="SBH43" s="36"/>
      <c r="SBK43" s="36"/>
      <c r="SBL43" s="36"/>
      <c r="SBO43" s="36"/>
      <c r="SBP43" s="36"/>
      <c r="SBS43" s="36"/>
      <c r="SBT43" s="36"/>
      <c r="SBW43" s="36"/>
      <c r="SBX43" s="36"/>
      <c r="SCA43" s="36"/>
      <c r="SCB43" s="36"/>
      <c r="SCE43" s="36"/>
      <c r="SCF43" s="36"/>
      <c r="SCI43" s="36"/>
      <c r="SCJ43" s="36"/>
      <c r="SCM43" s="36"/>
      <c r="SCN43" s="36"/>
      <c r="SCQ43" s="36"/>
      <c r="SCR43" s="36"/>
      <c r="SCU43" s="36"/>
      <c r="SCV43" s="36"/>
      <c r="SCY43" s="36"/>
      <c r="SCZ43" s="36"/>
      <c r="SDC43" s="36"/>
      <c r="SDD43" s="36"/>
      <c r="SDG43" s="36"/>
      <c r="SDH43" s="36"/>
      <c r="SDK43" s="36"/>
      <c r="SDL43" s="36"/>
      <c r="SDO43" s="36"/>
      <c r="SDP43" s="36"/>
      <c r="SDS43" s="36"/>
      <c r="SDT43" s="36"/>
      <c r="SDW43" s="36"/>
      <c r="SDX43" s="36"/>
      <c r="SEA43" s="36"/>
      <c r="SEB43" s="36"/>
      <c r="SEE43" s="36"/>
      <c r="SEF43" s="36"/>
      <c r="SEI43" s="36"/>
      <c r="SEJ43" s="36"/>
      <c r="SEM43" s="36"/>
      <c r="SEN43" s="36"/>
      <c r="SEQ43" s="36"/>
      <c r="SER43" s="36"/>
      <c r="SEU43" s="36"/>
      <c r="SEV43" s="36"/>
      <c r="SEY43" s="36"/>
      <c r="SEZ43" s="36"/>
      <c r="SFC43" s="36"/>
      <c r="SFD43" s="36"/>
      <c r="SFG43" s="36"/>
      <c r="SFH43" s="36"/>
      <c r="SFK43" s="36"/>
      <c r="SFL43" s="36"/>
      <c r="SFO43" s="36"/>
      <c r="SFP43" s="36"/>
      <c r="SFS43" s="36"/>
      <c r="SFT43" s="36"/>
      <c r="SFW43" s="36"/>
      <c r="SFX43" s="36"/>
      <c r="SGA43" s="36"/>
      <c r="SGB43" s="36"/>
      <c r="SGE43" s="36"/>
      <c r="SGF43" s="36"/>
      <c r="SGI43" s="36"/>
      <c r="SGJ43" s="36"/>
      <c r="SGM43" s="36"/>
      <c r="SGN43" s="36"/>
      <c r="SGQ43" s="36"/>
      <c r="SGR43" s="36"/>
      <c r="SGU43" s="36"/>
      <c r="SGV43" s="36"/>
      <c r="SGY43" s="36"/>
      <c r="SGZ43" s="36"/>
      <c r="SHC43" s="36"/>
      <c r="SHD43" s="36"/>
      <c r="SHG43" s="36"/>
      <c r="SHH43" s="36"/>
      <c r="SHK43" s="36"/>
      <c r="SHL43" s="36"/>
      <c r="SHO43" s="36"/>
      <c r="SHP43" s="36"/>
      <c r="SHS43" s="36"/>
      <c r="SHT43" s="36"/>
      <c r="SHW43" s="36"/>
      <c r="SHX43" s="36"/>
      <c r="SIA43" s="36"/>
      <c r="SIB43" s="36"/>
      <c r="SIE43" s="36"/>
      <c r="SIF43" s="36"/>
      <c r="SII43" s="36"/>
      <c r="SIJ43" s="36"/>
      <c r="SIM43" s="36"/>
      <c r="SIN43" s="36"/>
      <c r="SIQ43" s="36"/>
      <c r="SIR43" s="36"/>
      <c r="SIU43" s="36"/>
      <c r="SIV43" s="36"/>
      <c r="SIY43" s="36"/>
      <c r="SIZ43" s="36"/>
      <c r="SJC43" s="36"/>
      <c r="SJD43" s="36"/>
      <c r="SJG43" s="36"/>
      <c r="SJH43" s="36"/>
      <c r="SJK43" s="36"/>
      <c r="SJL43" s="36"/>
      <c r="SJO43" s="36"/>
      <c r="SJP43" s="36"/>
      <c r="SJS43" s="36"/>
      <c r="SJT43" s="36"/>
      <c r="SJW43" s="36"/>
      <c r="SJX43" s="36"/>
      <c r="SKA43" s="36"/>
      <c r="SKB43" s="36"/>
      <c r="SKE43" s="36"/>
      <c r="SKF43" s="36"/>
      <c r="SKI43" s="36"/>
      <c r="SKJ43" s="36"/>
      <c r="SKM43" s="36"/>
      <c r="SKN43" s="36"/>
      <c r="SKQ43" s="36"/>
      <c r="SKR43" s="36"/>
      <c r="SKU43" s="36"/>
      <c r="SKV43" s="36"/>
      <c r="SKY43" s="36"/>
      <c r="SKZ43" s="36"/>
      <c r="SLC43" s="36"/>
      <c r="SLD43" s="36"/>
      <c r="SLG43" s="36"/>
      <c r="SLH43" s="36"/>
      <c r="SLK43" s="36"/>
      <c r="SLL43" s="36"/>
      <c r="SLO43" s="36"/>
      <c r="SLP43" s="36"/>
      <c r="SLS43" s="36"/>
      <c r="SLT43" s="36"/>
      <c r="SLW43" s="36"/>
      <c r="SLX43" s="36"/>
      <c r="SMA43" s="36"/>
      <c r="SMB43" s="36"/>
      <c r="SME43" s="36"/>
      <c r="SMF43" s="36"/>
      <c r="SMI43" s="36"/>
      <c r="SMJ43" s="36"/>
      <c r="SMM43" s="36"/>
      <c r="SMN43" s="36"/>
      <c r="SMQ43" s="36"/>
      <c r="SMR43" s="36"/>
      <c r="SMU43" s="36"/>
      <c r="SMV43" s="36"/>
      <c r="SMY43" s="36"/>
      <c r="SMZ43" s="36"/>
      <c r="SNC43" s="36"/>
      <c r="SND43" s="36"/>
      <c r="SNG43" s="36"/>
      <c r="SNH43" s="36"/>
      <c r="SNK43" s="36"/>
      <c r="SNL43" s="36"/>
      <c r="SNO43" s="36"/>
      <c r="SNP43" s="36"/>
      <c r="SNS43" s="36"/>
      <c r="SNT43" s="36"/>
      <c r="SNW43" s="36"/>
      <c r="SNX43" s="36"/>
      <c r="SOA43" s="36"/>
      <c r="SOB43" s="36"/>
      <c r="SOE43" s="36"/>
      <c r="SOF43" s="36"/>
      <c r="SOI43" s="36"/>
      <c r="SOJ43" s="36"/>
      <c r="SOM43" s="36"/>
      <c r="SON43" s="36"/>
      <c r="SOQ43" s="36"/>
      <c r="SOR43" s="36"/>
      <c r="SOU43" s="36"/>
      <c r="SOV43" s="36"/>
      <c r="SOY43" s="36"/>
      <c r="SOZ43" s="36"/>
      <c r="SPC43" s="36"/>
      <c r="SPD43" s="36"/>
      <c r="SPG43" s="36"/>
      <c r="SPH43" s="36"/>
      <c r="SPK43" s="36"/>
      <c r="SPL43" s="36"/>
      <c r="SPO43" s="36"/>
      <c r="SPP43" s="36"/>
      <c r="SPS43" s="36"/>
      <c r="SPT43" s="36"/>
      <c r="SPW43" s="36"/>
      <c r="SPX43" s="36"/>
      <c r="SQA43" s="36"/>
      <c r="SQB43" s="36"/>
      <c r="SQE43" s="36"/>
      <c r="SQF43" s="36"/>
      <c r="SQI43" s="36"/>
      <c r="SQJ43" s="36"/>
      <c r="SQM43" s="36"/>
      <c r="SQN43" s="36"/>
      <c r="SQQ43" s="36"/>
      <c r="SQR43" s="36"/>
      <c r="SQU43" s="36"/>
      <c r="SQV43" s="36"/>
      <c r="SQY43" s="36"/>
      <c r="SQZ43" s="36"/>
      <c r="SRC43" s="36"/>
      <c r="SRD43" s="36"/>
      <c r="SRG43" s="36"/>
      <c r="SRH43" s="36"/>
      <c r="SRK43" s="36"/>
      <c r="SRL43" s="36"/>
      <c r="SRO43" s="36"/>
      <c r="SRP43" s="36"/>
      <c r="SRS43" s="36"/>
      <c r="SRT43" s="36"/>
      <c r="SRW43" s="36"/>
      <c r="SRX43" s="36"/>
      <c r="SSA43" s="36"/>
      <c r="SSB43" s="36"/>
      <c r="SSE43" s="36"/>
      <c r="SSF43" s="36"/>
      <c r="SSI43" s="36"/>
      <c r="SSJ43" s="36"/>
      <c r="SSM43" s="36"/>
      <c r="SSN43" s="36"/>
      <c r="SSQ43" s="36"/>
      <c r="SSR43" s="36"/>
      <c r="SSU43" s="36"/>
      <c r="SSV43" s="36"/>
      <c r="SSY43" s="36"/>
      <c r="SSZ43" s="36"/>
      <c r="STC43" s="36"/>
      <c r="STD43" s="36"/>
      <c r="STG43" s="36"/>
      <c r="STH43" s="36"/>
      <c r="STK43" s="36"/>
      <c r="STL43" s="36"/>
      <c r="STO43" s="36"/>
      <c r="STP43" s="36"/>
      <c r="STS43" s="36"/>
      <c r="STT43" s="36"/>
      <c r="STW43" s="36"/>
      <c r="STX43" s="36"/>
      <c r="SUA43" s="36"/>
      <c r="SUB43" s="36"/>
      <c r="SUE43" s="36"/>
      <c r="SUF43" s="36"/>
      <c r="SUI43" s="36"/>
      <c r="SUJ43" s="36"/>
      <c r="SUM43" s="36"/>
      <c r="SUN43" s="36"/>
      <c r="SUQ43" s="36"/>
      <c r="SUR43" s="36"/>
      <c r="SUU43" s="36"/>
      <c r="SUV43" s="36"/>
      <c r="SUY43" s="36"/>
      <c r="SUZ43" s="36"/>
      <c r="SVC43" s="36"/>
      <c r="SVD43" s="36"/>
      <c r="SVG43" s="36"/>
      <c r="SVH43" s="36"/>
      <c r="SVK43" s="36"/>
      <c r="SVL43" s="36"/>
      <c r="SVO43" s="36"/>
      <c r="SVP43" s="36"/>
      <c r="SVS43" s="36"/>
      <c r="SVT43" s="36"/>
      <c r="SVW43" s="36"/>
      <c r="SVX43" s="36"/>
      <c r="SWA43" s="36"/>
      <c r="SWB43" s="36"/>
      <c r="SWE43" s="36"/>
      <c r="SWF43" s="36"/>
      <c r="SWI43" s="36"/>
      <c r="SWJ43" s="36"/>
      <c r="SWM43" s="36"/>
      <c r="SWN43" s="36"/>
      <c r="SWQ43" s="36"/>
      <c r="SWR43" s="36"/>
      <c r="SWU43" s="36"/>
      <c r="SWV43" s="36"/>
      <c r="SWY43" s="36"/>
      <c r="SWZ43" s="36"/>
      <c r="SXC43" s="36"/>
      <c r="SXD43" s="36"/>
      <c r="SXG43" s="36"/>
      <c r="SXH43" s="36"/>
      <c r="SXK43" s="36"/>
      <c r="SXL43" s="36"/>
      <c r="SXO43" s="36"/>
      <c r="SXP43" s="36"/>
      <c r="SXS43" s="36"/>
      <c r="SXT43" s="36"/>
      <c r="SXW43" s="36"/>
      <c r="SXX43" s="36"/>
      <c r="SYA43" s="36"/>
      <c r="SYB43" s="36"/>
      <c r="SYE43" s="36"/>
      <c r="SYF43" s="36"/>
      <c r="SYI43" s="36"/>
      <c r="SYJ43" s="36"/>
      <c r="SYM43" s="36"/>
      <c r="SYN43" s="36"/>
      <c r="SYQ43" s="36"/>
      <c r="SYR43" s="36"/>
      <c r="SYU43" s="36"/>
      <c r="SYV43" s="36"/>
      <c r="SYY43" s="36"/>
      <c r="SYZ43" s="36"/>
      <c r="SZC43" s="36"/>
      <c r="SZD43" s="36"/>
      <c r="SZG43" s="36"/>
      <c r="SZH43" s="36"/>
      <c r="SZK43" s="36"/>
      <c r="SZL43" s="36"/>
      <c r="SZO43" s="36"/>
      <c r="SZP43" s="36"/>
      <c r="SZS43" s="36"/>
      <c r="SZT43" s="36"/>
      <c r="SZW43" s="36"/>
      <c r="SZX43" s="36"/>
      <c r="TAA43" s="36"/>
      <c r="TAB43" s="36"/>
      <c r="TAE43" s="36"/>
      <c r="TAF43" s="36"/>
      <c r="TAI43" s="36"/>
      <c r="TAJ43" s="36"/>
      <c r="TAM43" s="36"/>
      <c r="TAN43" s="36"/>
      <c r="TAQ43" s="36"/>
      <c r="TAR43" s="36"/>
      <c r="TAU43" s="36"/>
      <c r="TAV43" s="36"/>
      <c r="TAY43" s="36"/>
      <c r="TAZ43" s="36"/>
      <c r="TBC43" s="36"/>
      <c r="TBD43" s="36"/>
      <c r="TBG43" s="36"/>
      <c r="TBH43" s="36"/>
      <c r="TBK43" s="36"/>
      <c r="TBL43" s="36"/>
      <c r="TBO43" s="36"/>
      <c r="TBP43" s="36"/>
      <c r="TBS43" s="36"/>
      <c r="TBT43" s="36"/>
      <c r="TBW43" s="36"/>
      <c r="TBX43" s="36"/>
      <c r="TCA43" s="36"/>
      <c r="TCB43" s="36"/>
      <c r="TCE43" s="36"/>
      <c r="TCF43" s="36"/>
      <c r="TCI43" s="36"/>
      <c r="TCJ43" s="36"/>
      <c r="TCM43" s="36"/>
      <c r="TCN43" s="36"/>
      <c r="TCQ43" s="36"/>
      <c r="TCR43" s="36"/>
      <c r="TCU43" s="36"/>
      <c r="TCV43" s="36"/>
      <c r="TCY43" s="36"/>
      <c r="TCZ43" s="36"/>
      <c r="TDC43" s="36"/>
      <c r="TDD43" s="36"/>
      <c r="TDG43" s="36"/>
      <c r="TDH43" s="36"/>
      <c r="TDK43" s="36"/>
      <c r="TDL43" s="36"/>
      <c r="TDO43" s="36"/>
      <c r="TDP43" s="36"/>
      <c r="TDS43" s="36"/>
      <c r="TDT43" s="36"/>
      <c r="TDW43" s="36"/>
      <c r="TDX43" s="36"/>
      <c r="TEA43" s="36"/>
      <c r="TEB43" s="36"/>
      <c r="TEE43" s="36"/>
      <c r="TEF43" s="36"/>
      <c r="TEI43" s="36"/>
      <c r="TEJ43" s="36"/>
      <c r="TEM43" s="36"/>
      <c r="TEN43" s="36"/>
      <c r="TEQ43" s="36"/>
      <c r="TER43" s="36"/>
      <c r="TEU43" s="36"/>
      <c r="TEV43" s="36"/>
      <c r="TEY43" s="36"/>
      <c r="TEZ43" s="36"/>
      <c r="TFC43" s="36"/>
      <c r="TFD43" s="36"/>
      <c r="TFG43" s="36"/>
      <c r="TFH43" s="36"/>
      <c r="TFK43" s="36"/>
      <c r="TFL43" s="36"/>
      <c r="TFO43" s="36"/>
      <c r="TFP43" s="36"/>
      <c r="TFS43" s="36"/>
      <c r="TFT43" s="36"/>
      <c r="TFW43" s="36"/>
      <c r="TFX43" s="36"/>
      <c r="TGA43" s="36"/>
      <c r="TGB43" s="36"/>
      <c r="TGE43" s="36"/>
      <c r="TGF43" s="36"/>
      <c r="TGI43" s="36"/>
      <c r="TGJ43" s="36"/>
      <c r="TGM43" s="36"/>
      <c r="TGN43" s="36"/>
      <c r="TGQ43" s="36"/>
      <c r="TGR43" s="36"/>
      <c r="TGU43" s="36"/>
      <c r="TGV43" s="36"/>
      <c r="TGY43" s="36"/>
      <c r="TGZ43" s="36"/>
      <c r="THC43" s="36"/>
      <c r="THD43" s="36"/>
      <c r="THG43" s="36"/>
      <c r="THH43" s="36"/>
      <c r="THK43" s="36"/>
      <c r="THL43" s="36"/>
      <c r="THO43" s="36"/>
      <c r="THP43" s="36"/>
      <c r="THS43" s="36"/>
      <c r="THT43" s="36"/>
      <c r="THW43" s="36"/>
      <c r="THX43" s="36"/>
      <c r="TIA43" s="36"/>
      <c r="TIB43" s="36"/>
      <c r="TIE43" s="36"/>
      <c r="TIF43" s="36"/>
      <c r="TII43" s="36"/>
      <c r="TIJ43" s="36"/>
      <c r="TIM43" s="36"/>
      <c r="TIN43" s="36"/>
      <c r="TIQ43" s="36"/>
      <c r="TIR43" s="36"/>
      <c r="TIU43" s="36"/>
      <c r="TIV43" s="36"/>
      <c r="TIY43" s="36"/>
      <c r="TIZ43" s="36"/>
      <c r="TJC43" s="36"/>
      <c r="TJD43" s="36"/>
      <c r="TJG43" s="36"/>
      <c r="TJH43" s="36"/>
      <c r="TJK43" s="36"/>
      <c r="TJL43" s="36"/>
      <c r="TJO43" s="36"/>
      <c r="TJP43" s="36"/>
      <c r="TJS43" s="36"/>
      <c r="TJT43" s="36"/>
      <c r="TJW43" s="36"/>
      <c r="TJX43" s="36"/>
      <c r="TKA43" s="36"/>
      <c r="TKB43" s="36"/>
      <c r="TKE43" s="36"/>
      <c r="TKF43" s="36"/>
      <c r="TKI43" s="36"/>
      <c r="TKJ43" s="36"/>
      <c r="TKM43" s="36"/>
      <c r="TKN43" s="36"/>
      <c r="TKQ43" s="36"/>
      <c r="TKR43" s="36"/>
      <c r="TKU43" s="36"/>
      <c r="TKV43" s="36"/>
      <c r="TKY43" s="36"/>
      <c r="TKZ43" s="36"/>
      <c r="TLC43" s="36"/>
      <c r="TLD43" s="36"/>
      <c r="TLG43" s="36"/>
      <c r="TLH43" s="36"/>
      <c r="TLK43" s="36"/>
      <c r="TLL43" s="36"/>
      <c r="TLO43" s="36"/>
      <c r="TLP43" s="36"/>
      <c r="TLS43" s="36"/>
      <c r="TLT43" s="36"/>
      <c r="TLW43" s="36"/>
      <c r="TLX43" s="36"/>
      <c r="TMA43" s="36"/>
      <c r="TMB43" s="36"/>
      <c r="TME43" s="36"/>
      <c r="TMF43" s="36"/>
      <c r="TMI43" s="36"/>
      <c r="TMJ43" s="36"/>
      <c r="TMM43" s="36"/>
      <c r="TMN43" s="36"/>
      <c r="TMQ43" s="36"/>
      <c r="TMR43" s="36"/>
      <c r="TMU43" s="36"/>
      <c r="TMV43" s="36"/>
      <c r="TMY43" s="36"/>
      <c r="TMZ43" s="36"/>
      <c r="TNC43" s="36"/>
      <c r="TND43" s="36"/>
      <c r="TNG43" s="36"/>
      <c r="TNH43" s="36"/>
      <c r="TNK43" s="36"/>
      <c r="TNL43" s="36"/>
      <c r="TNO43" s="36"/>
      <c r="TNP43" s="36"/>
      <c r="TNS43" s="36"/>
      <c r="TNT43" s="36"/>
      <c r="TNW43" s="36"/>
      <c r="TNX43" s="36"/>
      <c r="TOA43" s="36"/>
      <c r="TOB43" s="36"/>
      <c r="TOE43" s="36"/>
      <c r="TOF43" s="36"/>
      <c r="TOI43" s="36"/>
      <c r="TOJ43" s="36"/>
      <c r="TOM43" s="36"/>
      <c r="TON43" s="36"/>
      <c r="TOQ43" s="36"/>
      <c r="TOR43" s="36"/>
      <c r="TOU43" s="36"/>
      <c r="TOV43" s="36"/>
      <c r="TOY43" s="36"/>
      <c r="TOZ43" s="36"/>
      <c r="TPC43" s="36"/>
      <c r="TPD43" s="36"/>
      <c r="TPG43" s="36"/>
      <c r="TPH43" s="36"/>
      <c r="TPK43" s="36"/>
      <c r="TPL43" s="36"/>
      <c r="TPO43" s="36"/>
      <c r="TPP43" s="36"/>
      <c r="TPS43" s="36"/>
      <c r="TPT43" s="36"/>
      <c r="TPW43" s="36"/>
      <c r="TPX43" s="36"/>
      <c r="TQA43" s="36"/>
      <c r="TQB43" s="36"/>
      <c r="TQE43" s="36"/>
      <c r="TQF43" s="36"/>
      <c r="TQI43" s="36"/>
      <c r="TQJ43" s="36"/>
      <c r="TQM43" s="36"/>
      <c r="TQN43" s="36"/>
      <c r="TQQ43" s="36"/>
      <c r="TQR43" s="36"/>
      <c r="TQU43" s="36"/>
      <c r="TQV43" s="36"/>
      <c r="TQY43" s="36"/>
      <c r="TQZ43" s="36"/>
      <c r="TRC43" s="36"/>
      <c r="TRD43" s="36"/>
      <c r="TRG43" s="36"/>
      <c r="TRH43" s="36"/>
      <c r="TRK43" s="36"/>
      <c r="TRL43" s="36"/>
      <c r="TRO43" s="36"/>
      <c r="TRP43" s="36"/>
      <c r="TRS43" s="36"/>
      <c r="TRT43" s="36"/>
      <c r="TRW43" s="36"/>
      <c r="TRX43" s="36"/>
      <c r="TSA43" s="36"/>
      <c r="TSB43" s="36"/>
      <c r="TSE43" s="36"/>
      <c r="TSF43" s="36"/>
      <c r="TSI43" s="36"/>
      <c r="TSJ43" s="36"/>
      <c r="TSM43" s="36"/>
      <c r="TSN43" s="36"/>
      <c r="TSQ43" s="36"/>
      <c r="TSR43" s="36"/>
      <c r="TSU43" s="36"/>
      <c r="TSV43" s="36"/>
      <c r="TSY43" s="36"/>
      <c r="TSZ43" s="36"/>
      <c r="TTC43" s="36"/>
      <c r="TTD43" s="36"/>
      <c r="TTG43" s="36"/>
      <c r="TTH43" s="36"/>
      <c r="TTK43" s="36"/>
      <c r="TTL43" s="36"/>
      <c r="TTO43" s="36"/>
      <c r="TTP43" s="36"/>
      <c r="TTS43" s="36"/>
      <c r="TTT43" s="36"/>
      <c r="TTW43" s="36"/>
      <c r="TTX43" s="36"/>
      <c r="TUA43" s="36"/>
      <c r="TUB43" s="36"/>
      <c r="TUE43" s="36"/>
      <c r="TUF43" s="36"/>
      <c r="TUI43" s="36"/>
      <c r="TUJ43" s="36"/>
      <c r="TUM43" s="36"/>
      <c r="TUN43" s="36"/>
      <c r="TUQ43" s="36"/>
      <c r="TUR43" s="36"/>
      <c r="TUU43" s="36"/>
      <c r="TUV43" s="36"/>
      <c r="TUY43" s="36"/>
      <c r="TUZ43" s="36"/>
      <c r="TVC43" s="36"/>
      <c r="TVD43" s="36"/>
      <c r="TVG43" s="36"/>
      <c r="TVH43" s="36"/>
      <c r="TVK43" s="36"/>
      <c r="TVL43" s="36"/>
      <c r="TVO43" s="36"/>
      <c r="TVP43" s="36"/>
      <c r="TVS43" s="36"/>
      <c r="TVT43" s="36"/>
      <c r="TVW43" s="36"/>
      <c r="TVX43" s="36"/>
      <c r="TWA43" s="36"/>
      <c r="TWB43" s="36"/>
      <c r="TWE43" s="36"/>
      <c r="TWF43" s="36"/>
      <c r="TWI43" s="36"/>
      <c r="TWJ43" s="36"/>
      <c r="TWM43" s="36"/>
      <c r="TWN43" s="36"/>
      <c r="TWQ43" s="36"/>
      <c r="TWR43" s="36"/>
      <c r="TWU43" s="36"/>
      <c r="TWV43" s="36"/>
      <c r="TWY43" s="36"/>
      <c r="TWZ43" s="36"/>
      <c r="TXC43" s="36"/>
      <c r="TXD43" s="36"/>
      <c r="TXG43" s="36"/>
      <c r="TXH43" s="36"/>
      <c r="TXK43" s="36"/>
      <c r="TXL43" s="36"/>
      <c r="TXO43" s="36"/>
      <c r="TXP43" s="36"/>
      <c r="TXS43" s="36"/>
      <c r="TXT43" s="36"/>
      <c r="TXW43" s="36"/>
      <c r="TXX43" s="36"/>
      <c r="TYA43" s="36"/>
      <c r="TYB43" s="36"/>
      <c r="TYE43" s="36"/>
      <c r="TYF43" s="36"/>
      <c r="TYI43" s="36"/>
      <c r="TYJ43" s="36"/>
      <c r="TYM43" s="36"/>
      <c r="TYN43" s="36"/>
      <c r="TYQ43" s="36"/>
      <c r="TYR43" s="36"/>
      <c r="TYU43" s="36"/>
      <c r="TYV43" s="36"/>
      <c r="TYY43" s="36"/>
      <c r="TYZ43" s="36"/>
      <c r="TZC43" s="36"/>
      <c r="TZD43" s="36"/>
      <c r="TZG43" s="36"/>
      <c r="TZH43" s="36"/>
      <c r="TZK43" s="36"/>
      <c r="TZL43" s="36"/>
      <c r="TZO43" s="36"/>
      <c r="TZP43" s="36"/>
      <c r="TZS43" s="36"/>
      <c r="TZT43" s="36"/>
      <c r="TZW43" s="36"/>
      <c r="TZX43" s="36"/>
      <c r="UAA43" s="36"/>
      <c r="UAB43" s="36"/>
      <c r="UAE43" s="36"/>
      <c r="UAF43" s="36"/>
      <c r="UAI43" s="36"/>
      <c r="UAJ43" s="36"/>
      <c r="UAM43" s="36"/>
      <c r="UAN43" s="36"/>
      <c r="UAQ43" s="36"/>
      <c r="UAR43" s="36"/>
      <c r="UAU43" s="36"/>
      <c r="UAV43" s="36"/>
      <c r="UAY43" s="36"/>
      <c r="UAZ43" s="36"/>
      <c r="UBC43" s="36"/>
      <c r="UBD43" s="36"/>
      <c r="UBG43" s="36"/>
      <c r="UBH43" s="36"/>
      <c r="UBK43" s="36"/>
      <c r="UBL43" s="36"/>
      <c r="UBO43" s="36"/>
      <c r="UBP43" s="36"/>
      <c r="UBS43" s="36"/>
      <c r="UBT43" s="36"/>
      <c r="UBW43" s="36"/>
      <c r="UBX43" s="36"/>
      <c r="UCA43" s="36"/>
      <c r="UCB43" s="36"/>
      <c r="UCE43" s="36"/>
      <c r="UCF43" s="36"/>
      <c r="UCI43" s="36"/>
      <c r="UCJ43" s="36"/>
      <c r="UCM43" s="36"/>
      <c r="UCN43" s="36"/>
      <c r="UCQ43" s="36"/>
      <c r="UCR43" s="36"/>
      <c r="UCU43" s="36"/>
      <c r="UCV43" s="36"/>
      <c r="UCY43" s="36"/>
      <c r="UCZ43" s="36"/>
      <c r="UDC43" s="36"/>
      <c r="UDD43" s="36"/>
      <c r="UDG43" s="36"/>
      <c r="UDH43" s="36"/>
      <c r="UDK43" s="36"/>
      <c r="UDL43" s="36"/>
      <c r="UDO43" s="36"/>
      <c r="UDP43" s="36"/>
      <c r="UDS43" s="36"/>
      <c r="UDT43" s="36"/>
      <c r="UDW43" s="36"/>
      <c r="UDX43" s="36"/>
      <c r="UEA43" s="36"/>
      <c r="UEB43" s="36"/>
      <c r="UEE43" s="36"/>
      <c r="UEF43" s="36"/>
      <c r="UEI43" s="36"/>
      <c r="UEJ43" s="36"/>
      <c r="UEM43" s="36"/>
      <c r="UEN43" s="36"/>
      <c r="UEQ43" s="36"/>
      <c r="UER43" s="36"/>
      <c r="UEU43" s="36"/>
      <c r="UEV43" s="36"/>
      <c r="UEY43" s="36"/>
      <c r="UEZ43" s="36"/>
      <c r="UFC43" s="36"/>
      <c r="UFD43" s="36"/>
      <c r="UFG43" s="36"/>
      <c r="UFH43" s="36"/>
      <c r="UFK43" s="36"/>
      <c r="UFL43" s="36"/>
      <c r="UFO43" s="36"/>
      <c r="UFP43" s="36"/>
      <c r="UFS43" s="36"/>
      <c r="UFT43" s="36"/>
      <c r="UFW43" s="36"/>
      <c r="UFX43" s="36"/>
      <c r="UGA43" s="36"/>
      <c r="UGB43" s="36"/>
      <c r="UGE43" s="36"/>
      <c r="UGF43" s="36"/>
      <c r="UGI43" s="36"/>
      <c r="UGJ43" s="36"/>
      <c r="UGM43" s="36"/>
      <c r="UGN43" s="36"/>
      <c r="UGQ43" s="36"/>
      <c r="UGR43" s="36"/>
      <c r="UGU43" s="36"/>
      <c r="UGV43" s="36"/>
      <c r="UGY43" s="36"/>
      <c r="UGZ43" s="36"/>
      <c r="UHC43" s="36"/>
      <c r="UHD43" s="36"/>
      <c r="UHG43" s="36"/>
      <c r="UHH43" s="36"/>
      <c r="UHK43" s="36"/>
      <c r="UHL43" s="36"/>
      <c r="UHO43" s="36"/>
      <c r="UHP43" s="36"/>
      <c r="UHS43" s="36"/>
      <c r="UHT43" s="36"/>
      <c r="UHW43" s="36"/>
      <c r="UHX43" s="36"/>
      <c r="UIA43" s="36"/>
      <c r="UIB43" s="36"/>
      <c r="UIE43" s="36"/>
      <c r="UIF43" s="36"/>
      <c r="UII43" s="36"/>
      <c r="UIJ43" s="36"/>
      <c r="UIM43" s="36"/>
      <c r="UIN43" s="36"/>
      <c r="UIQ43" s="36"/>
      <c r="UIR43" s="36"/>
      <c r="UIU43" s="36"/>
      <c r="UIV43" s="36"/>
      <c r="UIY43" s="36"/>
      <c r="UIZ43" s="36"/>
      <c r="UJC43" s="36"/>
      <c r="UJD43" s="36"/>
      <c r="UJG43" s="36"/>
      <c r="UJH43" s="36"/>
      <c r="UJK43" s="36"/>
      <c r="UJL43" s="36"/>
      <c r="UJO43" s="36"/>
      <c r="UJP43" s="36"/>
      <c r="UJS43" s="36"/>
      <c r="UJT43" s="36"/>
      <c r="UJW43" s="36"/>
      <c r="UJX43" s="36"/>
      <c r="UKA43" s="36"/>
      <c r="UKB43" s="36"/>
      <c r="UKE43" s="36"/>
      <c r="UKF43" s="36"/>
      <c r="UKI43" s="36"/>
      <c r="UKJ43" s="36"/>
      <c r="UKM43" s="36"/>
      <c r="UKN43" s="36"/>
      <c r="UKQ43" s="36"/>
      <c r="UKR43" s="36"/>
      <c r="UKU43" s="36"/>
      <c r="UKV43" s="36"/>
      <c r="UKY43" s="36"/>
      <c r="UKZ43" s="36"/>
      <c r="ULC43" s="36"/>
      <c r="ULD43" s="36"/>
      <c r="ULG43" s="36"/>
      <c r="ULH43" s="36"/>
      <c r="ULK43" s="36"/>
      <c r="ULL43" s="36"/>
      <c r="ULO43" s="36"/>
      <c r="ULP43" s="36"/>
      <c r="ULS43" s="36"/>
      <c r="ULT43" s="36"/>
      <c r="ULW43" s="36"/>
      <c r="ULX43" s="36"/>
      <c r="UMA43" s="36"/>
      <c r="UMB43" s="36"/>
      <c r="UME43" s="36"/>
      <c r="UMF43" s="36"/>
      <c r="UMI43" s="36"/>
      <c r="UMJ43" s="36"/>
      <c r="UMM43" s="36"/>
      <c r="UMN43" s="36"/>
      <c r="UMQ43" s="36"/>
      <c r="UMR43" s="36"/>
      <c r="UMU43" s="36"/>
      <c r="UMV43" s="36"/>
      <c r="UMY43" s="36"/>
      <c r="UMZ43" s="36"/>
      <c r="UNC43" s="36"/>
      <c r="UND43" s="36"/>
      <c r="UNG43" s="36"/>
      <c r="UNH43" s="36"/>
      <c r="UNK43" s="36"/>
      <c r="UNL43" s="36"/>
      <c r="UNO43" s="36"/>
      <c r="UNP43" s="36"/>
      <c r="UNS43" s="36"/>
      <c r="UNT43" s="36"/>
      <c r="UNW43" s="36"/>
      <c r="UNX43" s="36"/>
      <c r="UOA43" s="36"/>
      <c r="UOB43" s="36"/>
      <c r="UOE43" s="36"/>
      <c r="UOF43" s="36"/>
      <c r="UOI43" s="36"/>
      <c r="UOJ43" s="36"/>
      <c r="UOM43" s="36"/>
      <c r="UON43" s="36"/>
      <c r="UOQ43" s="36"/>
      <c r="UOR43" s="36"/>
      <c r="UOU43" s="36"/>
      <c r="UOV43" s="36"/>
      <c r="UOY43" s="36"/>
      <c r="UOZ43" s="36"/>
      <c r="UPC43" s="36"/>
      <c r="UPD43" s="36"/>
      <c r="UPG43" s="36"/>
      <c r="UPH43" s="36"/>
      <c r="UPK43" s="36"/>
      <c r="UPL43" s="36"/>
      <c r="UPO43" s="36"/>
      <c r="UPP43" s="36"/>
      <c r="UPS43" s="36"/>
      <c r="UPT43" s="36"/>
      <c r="UPW43" s="36"/>
      <c r="UPX43" s="36"/>
      <c r="UQA43" s="36"/>
      <c r="UQB43" s="36"/>
      <c r="UQE43" s="36"/>
      <c r="UQF43" s="36"/>
      <c r="UQI43" s="36"/>
      <c r="UQJ43" s="36"/>
      <c r="UQM43" s="36"/>
      <c r="UQN43" s="36"/>
      <c r="UQQ43" s="36"/>
      <c r="UQR43" s="36"/>
      <c r="UQU43" s="36"/>
      <c r="UQV43" s="36"/>
      <c r="UQY43" s="36"/>
      <c r="UQZ43" s="36"/>
      <c r="URC43" s="36"/>
      <c r="URD43" s="36"/>
      <c r="URG43" s="36"/>
      <c r="URH43" s="36"/>
      <c r="URK43" s="36"/>
      <c r="URL43" s="36"/>
      <c r="URO43" s="36"/>
      <c r="URP43" s="36"/>
      <c r="URS43" s="36"/>
      <c r="URT43" s="36"/>
      <c r="URW43" s="36"/>
      <c r="URX43" s="36"/>
      <c r="USA43" s="36"/>
      <c r="USB43" s="36"/>
      <c r="USE43" s="36"/>
      <c r="USF43" s="36"/>
      <c r="USI43" s="36"/>
      <c r="USJ43" s="36"/>
      <c r="USM43" s="36"/>
      <c r="USN43" s="36"/>
      <c r="USQ43" s="36"/>
      <c r="USR43" s="36"/>
      <c r="USU43" s="36"/>
      <c r="USV43" s="36"/>
      <c r="USY43" s="36"/>
      <c r="USZ43" s="36"/>
      <c r="UTC43" s="36"/>
      <c r="UTD43" s="36"/>
      <c r="UTG43" s="36"/>
      <c r="UTH43" s="36"/>
      <c r="UTK43" s="36"/>
      <c r="UTL43" s="36"/>
      <c r="UTO43" s="36"/>
      <c r="UTP43" s="36"/>
      <c r="UTS43" s="36"/>
      <c r="UTT43" s="36"/>
      <c r="UTW43" s="36"/>
      <c r="UTX43" s="36"/>
      <c r="UUA43" s="36"/>
      <c r="UUB43" s="36"/>
      <c r="UUE43" s="36"/>
      <c r="UUF43" s="36"/>
      <c r="UUI43" s="36"/>
      <c r="UUJ43" s="36"/>
      <c r="UUM43" s="36"/>
      <c r="UUN43" s="36"/>
      <c r="UUQ43" s="36"/>
      <c r="UUR43" s="36"/>
      <c r="UUU43" s="36"/>
      <c r="UUV43" s="36"/>
      <c r="UUY43" s="36"/>
      <c r="UUZ43" s="36"/>
      <c r="UVC43" s="36"/>
      <c r="UVD43" s="36"/>
      <c r="UVG43" s="36"/>
      <c r="UVH43" s="36"/>
      <c r="UVK43" s="36"/>
      <c r="UVL43" s="36"/>
      <c r="UVO43" s="36"/>
      <c r="UVP43" s="36"/>
      <c r="UVS43" s="36"/>
      <c r="UVT43" s="36"/>
      <c r="UVW43" s="36"/>
      <c r="UVX43" s="36"/>
      <c r="UWA43" s="36"/>
      <c r="UWB43" s="36"/>
      <c r="UWE43" s="36"/>
      <c r="UWF43" s="36"/>
      <c r="UWI43" s="36"/>
      <c r="UWJ43" s="36"/>
      <c r="UWM43" s="36"/>
      <c r="UWN43" s="36"/>
      <c r="UWQ43" s="36"/>
      <c r="UWR43" s="36"/>
      <c r="UWU43" s="36"/>
      <c r="UWV43" s="36"/>
      <c r="UWY43" s="36"/>
      <c r="UWZ43" s="36"/>
      <c r="UXC43" s="36"/>
      <c r="UXD43" s="36"/>
      <c r="UXG43" s="36"/>
      <c r="UXH43" s="36"/>
      <c r="UXK43" s="36"/>
      <c r="UXL43" s="36"/>
      <c r="UXO43" s="36"/>
      <c r="UXP43" s="36"/>
      <c r="UXS43" s="36"/>
      <c r="UXT43" s="36"/>
      <c r="UXW43" s="36"/>
      <c r="UXX43" s="36"/>
      <c r="UYA43" s="36"/>
      <c r="UYB43" s="36"/>
      <c r="UYE43" s="36"/>
      <c r="UYF43" s="36"/>
      <c r="UYI43" s="36"/>
      <c r="UYJ43" s="36"/>
      <c r="UYM43" s="36"/>
      <c r="UYN43" s="36"/>
      <c r="UYQ43" s="36"/>
      <c r="UYR43" s="36"/>
      <c r="UYU43" s="36"/>
      <c r="UYV43" s="36"/>
      <c r="UYY43" s="36"/>
      <c r="UYZ43" s="36"/>
      <c r="UZC43" s="36"/>
      <c r="UZD43" s="36"/>
      <c r="UZG43" s="36"/>
      <c r="UZH43" s="36"/>
      <c r="UZK43" s="36"/>
      <c r="UZL43" s="36"/>
      <c r="UZO43" s="36"/>
      <c r="UZP43" s="36"/>
      <c r="UZS43" s="36"/>
      <c r="UZT43" s="36"/>
      <c r="UZW43" s="36"/>
      <c r="UZX43" s="36"/>
      <c r="VAA43" s="36"/>
      <c r="VAB43" s="36"/>
      <c r="VAE43" s="36"/>
      <c r="VAF43" s="36"/>
      <c r="VAI43" s="36"/>
      <c r="VAJ43" s="36"/>
      <c r="VAM43" s="36"/>
      <c r="VAN43" s="36"/>
      <c r="VAQ43" s="36"/>
      <c r="VAR43" s="36"/>
      <c r="VAU43" s="36"/>
      <c r="VAV43" s="36"/>
      <c r="VAY43" s="36"/>
      <c r="VAZ43" s="36"/>
      <c r="VBC43" s="36"/>
      <c r="VBD43" s="36"/>
      <c r="VBG43" s="36"/>
      <c r="VBH43" s="36"/>
      <c r="VBK43" s="36"/>
      <c r="VBL43" s="36"/>
      <c r="VBO43" s="36"/>
      <c r="VBP43" s="36"/>
      <c r="VBS43" s="36"/>
      <c r="VBT43" s="36"/>
      <c r="VBW43" s="36"/>
      <c r="VBX43" s="36"/>
      <c r="VCA43" s="36"/>
      <c r="VCB43" s="36"/>
      <c r="VCE43" s="36"/>
      <c r="VCF43" s="36"/>
      <c r="VCI43" s="36"/>
      <c r="VCJ43" s="36"/>
      <c r="VCM43" s="36"/>
      <c r="VCN43" s="36"/>
      <c r="VCQ43" s="36"/>
      <c r="VCR43" s="36"/>
      <c r="VCU43" s="36"/>
      <c r="VCV43" s="36"/>
      <c r="VCY43" s="36"/>
      <c r="VCZ43" s="36"/>
      <c r="VDC43" s="36"/>
      <c r="VDD43" s="36"/>
      <c r="VDG43" s="36"/>
      <c r="VDH43" s="36"/>
      <c r="VDK43" s="36"/>
      <c r="VDL43" s="36"/>
      <c r="VDO43" s="36"/>
      <c r="VDP43" s="36"/>
      <c r="VDS43" s="36"/>
      <c r="VDT43" s="36"/>
      <c r="VDW43" s="36"/>
      <c r="VDX43" s="36"/>
      <c r="VEA43" s="36"/>
      <c r="VEB43" s="36"/>
      <c r="VEE43" s="36"/>
      <c r="VEF43" s="36"/>
      <c r="VEI43" s="36"/>
      <c r="VEJ43" s="36"/>
      <c r="VEM43" s="36"/>
      <c r="VEN43" s="36"/>
      <c r="VEQ43" s="36"/>
      <c r="VER43" s="36"/>
      <c r="VEU43" s="36"/>
      <c r="VEV43" s="36"/>
      <c r="VEY43" s="36"/>
      <c r="VEZ43" s="36"/>
      <c r="VFC43" s="36"/>
      <c r="VFD43" s="36"/>
      <c r="VFG43" s="36"/>
      <c r="VFH43" s="36"/>
      <c r="VFK43" s="36"/>
      <c r="VFL43" s="36"/>
      <c r="VFO43" s="36"/>
      <c r="VFP43" s="36"/>
      <c r="VFS43" s="36"/>
      <c r="VFT43" s="36"/>
      <c r="VFW43" s="36"/>
      <c r="VFX43" s="36"/>
      <c r="VGA43" s="36"/>
      <c r="VGB43" s="36"/>
      <c r="VGE43" s="36"/>
      <c r="VGF43" s="36"/>
      <c r="VGI43" s="36"/>
      <c r="VGJ43" s="36"/>
      <c r="VGM43" s="36"/>
      <c r="VGN43" s="36"/>
      <c r="VGQ43" s="36"/>
      <c r="VGR43" s="36"/>
      <c r="VGU43" s="36"/>
      <c r="VGV43" s="36"/>
      <c r="VGY43" s="36"/>
      <c r="VGZ43" s="36"/>
      <c r="VHC43" s="36"/>
      <c r="VHD43" s="36"/>
      <c r="VHG43" s="36"/>
      <c r="VHH43" s="36"/>
      <c r="VHK43" s="36"/>
      <c r="VHL43" s="36"/>
      <c r="VHO43" s="36"/>
      <c r="VHP43" s="36"/>
      <c r="VHS43" s="36"/>
      <c r="VHT43" s="36"/>
      <c r="VHW43" s="36"/>
      <c r="VHX43" s="36"/>
      <c r="VIA43" s="36"/>
      <c r="VIB43" s="36"/>
      <c r="VIE43" s="36"/>
      <c r="VIF43" s="36"/>
      <c r="VII43" s="36"/>
      <c r="VIJ43" s="36"/>
      <c r="VIM43" s="36"/>
      <c r="VIN43" s="36"/>
      <c r="VIQ43" s="36"/>
      <c r="VIR43" s="36"/>
      <c r="VIU43" s="36"/>
      <c r="VIV43" s="36"/>
      <c r="VIY43" s="36"/>
      <c r="VIZ43" s="36"/>
      <c r="VJC43" s="36"/>
      <c r="VJD43" s="36"/>
      <c r="VJG43" s="36"/>
      <c r="VJH43" s="36"/>
      <c r="VJK43" s="36"/>
      <c r="VJL43" s="36"/>
      <c r="VJO43" s="36"/>
      <c r="VJP43" s="36"/>
      <c r="VJS43" s="36"/>
      <c r="VJT43" s="36"/>
      <c r="VJW43" s="36"/>
      <c r="VJX43" s="36"/>
      <c r="VKA43" s="36"/>
      <c r="VKB43" s="36"/>
      <c r="VKE43" s="36"/>
      <c r="VKF43" s="36"/>
      <c r="VKI43" s="36"/>
      <c r="VKJ43" s="36"/>
      <c r="VKM43" s="36"/>
      <c r="VKN43" s="36"/>
      <c r="VKQ43" s="36"/>
      <c r="VKR43" s="36"/>
      <c r="VKU43" s="36"/>
      <c r="VKV43" s="36"/>
      <c r="VKY43" s="36"/>
      <c r="VKZ43" s="36"/>
      <c r="VLC43" s="36"/>
      <c r="VLD43" s="36"/>
      <c r="VLG43" s="36"/>
      <c r="VLH43" s="36"/>
      <c r="VLK43" s="36"/>
      <c r="VLL43" s="36"/>
      <c r="VLO43" s="36"/>
      <c r="VLP43" s="36"/>
      <c r="VLS43" s="36"/>
      <c r="VLT43" s="36"/>
      <c r="VLW43" s="36"/>
      <c r="VLX43" s="36"/>
      <c r="VMA43" s="36"/>
      <c r="VMB43" s="36"/>
      <c r="VME43" s="36"/>
      <c r="VMF43" s="36"/>
      <c r="VMI43" s="36"/>
      <c r="VMJ43" s="36"/>
      <c r="VMM43" s="36"/>
      <c r="VMN43" s="36"/>
      <c r="VMQ43" s="36"/>
      <c r="VMR43" s="36"/>
      <c r="VMU43" s="36"/>
      <c r="VMV43" s="36"/>
      <c r="VMY43" s="36"/>
      <c r="VMZ43" s="36"/>
      <c r="VNC43" s="36"/>
      <c r="VND43" s="36"/>
      <c r="VNG43" s="36"/>
      <c r="VNH43" s="36"/>
      <c r="VNK43" s="36"/>
      <c r="VNL43" s="36"/>
      <c r="VNO43" s="36"/>
      <c r="VNP43" s="36"/>
      <c r="VNS43" s="36"/>
      <c r="VNT43" s="36"/>
      <c r="VNW43" s="36"/>
      <c r="VNX43" s="36"/>
      <c r="VOA43" s="36"/>
      <c r="VOB43" s="36"/>
      <c r="VOE43" s="36"/>
      <c r="VOF43" s="36"/>
      <c r="VOI43" s="36"/>
      <c r="VOJ43" s="36"/>
      <c r="VOM43" s="36"/>
      <c r="VON43" s="36"/>
      <c r="VOQ43" s="36"/>
      <c r="VOR43" s="36"/>
      <c r="VOU43" s="36"/>
      <c r="VOV43" s="36"/>
      <c r="VOY43" s="36"/>
      <c r="VOZ43" s="36"/>
      <c r="VPC43" s="36"/>
      <c r="VPD43" s="36"/>
      <c r="VPG43" s="36"/>
      <c r="VPH43" s="36"/>
      <c r="VPK43" s="36"/>
      <c r="VPL43" s="36"/>
      <c r="VPO43" s="36"/>
      <c r="VPP43" s="36"/>
      <c r="VPS43" s="36"/>
      <c r="VPT43" s="36"/>
      <c r="VPW43" s="36"/>
      <c r="VPX43" s="36"/>
      <c r="VQA43" s="36"/>
      <c r="VQB43" s="36"/>
      <c r="VQE43" s="36"/>
      <c r="VQF43" s="36"/>
      <c r="VQI43" s="36"/>
      <c r="VQJ43" s="36"/>
      <c r="VQM43" s="36"/>
      <c r="VQN43" s="36"/>
      <c r="VQQ43" s="36"/>
      <c r="VQR43" s="36"/>
      <c r="VQU43" s="36"/>
      <c r="VQV43" s="36"/>
      <c r="VQY43" s="36"/>
      <c r="VQZ43" s="36"/>
      <c r="VRC43" s="36"/>
      <c r="VRD43" s="36"/>
      <c r="VRG43" s="36"/>
      <c r="VRH43" s="36"/>
      <c r="VRK43" s="36"/>
      <c r="VRL43" s="36"/>
      <c r="VRO43" s="36"/>
      <c r="VRP43" s="36"/>
      <c r="VRS43" s="36"/>
      <c r="VRT43" s="36"/>
      <c r="VRW43" s="36"/>
      <c r="VRX43" s="36"/>
      <c r="VSA43" s="36"/>
      <c r="VSB43" s="36"/>
      <c r="VSE43" s="36"/>
      <c r="VSF43" s="36"/>
      <c r="VSI43" s="36"/>
      <c r="VSJ43" s="36"/>
      <c r="VSM43" s="36"/>
      <c r="VSN43" s="36"/>
      <c r="VSQ43" s="36"/>
      <c r="VSR43" s="36"/>
      <c r="VSU43" s="36"/>
      <c r="VSV43" s="36"/>
      <c r="VSY43" s="36"/>
      <c r="VSZ43" s="36"/>
      <c r="VTC43" s="36"/>
      <c r="VTD43" s="36"/>
      <c r="VTG43" s="36"/>
      <c r="VTH43" s="36"/>
      <c r="VTK43" s="36"/>
      <c r="VTL43" s="36"/>
      <c r="VTO43" s="36"/>
      <c r="VTP43" s="36"/>
      <c r="VTS43" s="36"/>
      <c r="VTT43" s="36"/>
      <c r="VTW43" s="36"/>
      <c r="VTX43" s="36"/>
      <c r="VUA43" s="36"/>
      <c r="VUB43" s="36"/>
      <c r="VUE43" s="36"/>
      <c r="VUF43" s="36"/>
      <c r="VUI43" s="36"/>
      <c r="VUJ43" s="36"/>
      <c r="VUM43" s="36"/>
      <c r="VUN43" s="36"/>
      <c r="VUQ43" s="36"/>
      <c r="VUR43" s="36"/>
      <c r="VUU43" s="36"/>
      <c r="VUV43" s="36"/>
      <c r="VUY43" s="36"/>
      <c r="VUZ43" s="36"/>
      <c r="VVC43" s="36"/>
      <c r="VVD43" s="36"/>
      <c r="VVG43" s="36"/>
      <c r="VVH43" s="36"/>
      <c r="VVK43" s="36"/>
      <c r="VVL43" s="36"/>
      <c r="VVO43" s="36"/>
      <c r="VVP43" s="36"/>
      <c r="VVS43" s="36"/>
      <c r="VVT43" s="36"/>
      <c r="VVW43" s="36"/>
      <c r="VVX43" s="36"/>
      <c r="VWA43" s="36"/>
      <c r="VWB43" s="36"/>
      <c r="VWE43" s="36"/>
      <c r="VWF43" s="36"/>
      <c r="VWI43" s="36"/>
      <c r="VWJ43" s="36"/>
      <c r="VWM43" s="36"/>
      <c r="VWN43" s="36"/>
      <c r="VWQ43" s="36"/>
      <c r="VWR43" s="36"/>
      <c r="VWU43" s="36"/>
      <c r="VWV43" s="36"/>
      <c r="VWY43" s="36"/>
      <c r="VWZ43" s="36"/>
      <c r="VXC43" s="36"/>
      <c r="VXD43" s="36"/>
      <c r="VXG43" s="36"/>
      <c r="VXH43" s="36"/>
      <c r="VXK43" s="36"/>
      <c r="VXL43" s="36"/>
      <c r="VXO43" s="36"/>
      <c r="VXP43" s="36"/>
      <c r="VXS43" s="36"/>
      <c r="VXT43" s="36"/>
      <c r="VXW43" s="36"/>
      <c r="VXX43" s="36"/>
      <c r="VYA43" s="36"/>
      <c r="VYB43" s="36"/>
      <c r="VYE43" s="36"/>
      <c r="VYF43" s="36"/>
      <c r="VYI43" s="36"/>
      <c r="VYJ43" s="36"/>
      <c r="VYM43" s="36"/>
      <c r="VYN43" s="36"/>
      <c r="VYQ43" s="36"/>
      <c r="VYR43" s="36"/>
      <c r="VYU43" s="36"/>
      <c r="VYV43" s="36"/>
      <c r="VYY43" s="36"/>
      <c r="VYZ43" s="36"/>
      <c r="VZC43" s="36"/>
      <c r="VZD43" s="36"/>
      <c r="VZG43" s="36"/>
      <c r="VZH43" s="36"/>
      <c r="VZK43" s="36"/>
      <c r="VZL43" s="36"/>
      <c r="VZO43" s="36"/>
      <c r="VZP43" s="36"/>
      <c r="VZS43" s="36"/>
      <c r="VZT43" s="36"/>
      <c r="VZW43" s="36"/>
      <c r="VZX43" s="36"/>
      <c r="WAA43" s="36"/>
      <c r="WAB43" s="36"/>
      <c r="WAE43" s="36"/>
      <c r="WAF43" s="36"/>
      <c r="WAI43" s="36"/>
      <c r="WAJ43" s="36"/>
      <c r="WAM43" s="36"/>
      <c r="WAN43" s="36"/>
      <c r="WAQ43" s="36"/>
      <c r="WAR43" s="36"/>
      <c r="WAU43" s="36"/>
      <c r="WAV43" s="36"/>
      <c r="WAY43" s="36"/>
      <c r="WAZ43" s="36"/>
      <c r="WBC43" s="36"/>
      <c r="WBD43" s="36"/>
      <c r="WBG43" s="36"/>
      <c r="WBH43" s="36"/>
      <c r="WBK43" s="36"/>
      <c r="WBL43" s="36"/>
      <c r="WBO43" s="36"/>
      <c r="WBP43" s="36"/>
      <c r="WBS43" s="36"/>
      <c r="WBT43" s="36"/>
      <c r="WBW43" s="36"/>
      <c r="WBX43" s="36"/>
      <c r="WCA43" s="36"/>
      <c r="WCB43" s="36"/>
      <c r="WCE43" s="36"/>
      <c r="WCF43" s="36"/>
      <c r="WCI43" s="36"/>
      <c r="WCJ43" s="36"/>
      <c r="WCM43" s="36"/>
      <c r="WCN43" s="36"/>
      <c r="WCQ43" s="36"/>
      <c r="WCR43" s="36"/>
      <c r="WCU43" s="36"/>
      <c r="WCV43" s="36"/>
      <c r="WCY43" s="36"/>
      <c r="WCZ43" s="36"/>
      <c r="WDC43" s="36"/>
      <c r="WDD43" s="36"/>
      <c r="WDG43" s="36"/>
      <c r="WDH43" s="36"/>
      <c r="WDK43" s="36"/>
      <c r="WDL43" s="36"/>
      <c r="WDO43" s="36"/>
      <c r="WDP43" s="36"/>
      <c r="WDS43" s="36"/>
      <c r="WDT43" s="36"/>
      <c r="WDW43" s="36"/>
      <c r="WDX43" s="36"/>
      <c r="WEA43" s="36"/>
      <c r="WEB43" s="36"/>
      <c r="WEE43" s="36"/>
      <c r="WEF43" s="36"/>
      <c r="WEI43" s="36"/>
      <c r="WEJ43" s="36"/>
      <c r="WEM43" s="36"/>
      <c r="WEN43" s="36"/>
      <c r="WEQ43" s="36"/>
      <c r="WER43" s="36"/>
      <c r="WEU43" s="36"/>
      <c r="WEV43" s="36"/>
      <c r="WEY43" s="36"/>
      <c r="WEZ43" s="36"/>
      <c r="WFC43" s="36"/>
      <c r="WFD43" s="36"/>
      <c r="WFG43" s="36"/>
      <c r="WFH43" s="36"/>
      <c r="WFK43" s="36"/>
      <c r="WFL43" s="36"/>
      <c r="WFO43" s="36"/>
      <c r="WFP43" s="36"/>
      <c r="WFS43" s="36"/>
      <c r="WFT43" s="36"/>
      <c r="WFW43" s="36"/>
      <c r="WFX43" s="36"/>
      <c r="WGA43" s="36"/>
      <c r="WGB43" s="36"/>
      <c r="WGE43" s="36"/>
      <c r="WGF43" s="36"/>
      <c r="WGI43" s="36"/>
      <c r="WGJ43" s="36"/>
      <c r="WGM43" s="36"/>
      <c r="WGN43" s="36"/>
      <c r="WGQ43" s="36"/>
      <c r="WGR43" s="36"/>
      <c r="WGU43" s="36"/>
      <c r="WGV43" s="36"/>
      <c r="WGY43" s="36"/>
      <c r="WGZ43" s="36"/>
      <c r="WHC43" s="36"/>
      <c r="WHD43" s="36"/>
      <c r="WHG43" s="36"/>
      <c r="WHH43" s="36"/>
      <c r="WHK43" s="36"/>
      <c r="WHL43" s="36"/>
      <c r="WHO43" s="36"/>
      <c r="WHP43" s="36"/>
      <c r="WHS43" s="36"/>
      <c r="WHT43" s="36"/>
      <c r="WHW43" s="36"/>
      <c r="WHX43" s="36"/>
      <c r="WIA43" s="36"/>
      <c r="WIB43" s="36"/>
      <c r="WIE43" s="36"/>
      <c r="WIF43" s="36"/>
      <c r="WII43" s="36"/>
      <c r="WIJ43" s="36"/>
      <c r="WIM43" s="36"/>
      <c r="WIN43" s="36"/>
      <c r="WIQ43" s="36"/>
      <c r="WIR43" s="36"/>
      <c r="WIU43" s="36"/>
      <c r="WIV43" s="36"/>
      <c r="WIY43" s="36"/>
      <c r="WIZ43" s="36"/>
      <c r="WJC43" s="36"/>
      <c r="WJD43" s="36"/>
      <c r="WJG43" s="36"/>
      <c r="WJH43" s="36"/>
      <c r="WJK43" s="36"/>
      <c r="WJL43" s="36"/>
      <c r="WJO43" s="36"/>
      <c r="WJP43" s="36"/>
      <c r="WJS43" s="36"/>
      <c r="WJT43" s="36"/>
      <c r="WJW43" s="36"/>
      <c r="WJX43" s="36"/>
      <c r="WKA43" s="36"/>
      <c r="WKB43" s="36"/>
      <c r="WKE43" s="36"/>
      <c r="WKF43" s="36"/>
      <c r="WKI43" s="36"/>
      <c r="WKJ43" s="36"/>
      <c r="WKM43" s="36"/>
      <c r="WKN43" s="36"/>
      <c r="WKQ43" s="36"/>
      <c r="WKR43" s="36"/>
      <c r="WKU43" s="36"/>
      <c r="WKV43" s="36"/>
      <c r="WKY43" s="36"/>
      <c r="WKZ43" s="36"/>
      <c r="WLC43" s="36"/>
      <c r="WLD43" s="36"/>
      <c r="WLG43" s="36"/>
      <c r="WLH43" s="36"/>
      <c r="WLK43" s="36"/>
      <c r="WLL43" s="36"/>
      <c r="WLO43" s="36"/>
      <c r="WLP43" s="36"/>
      <c r="WLS43" s="36"/>
      <c r="WLT43" s="36"/>
      <c r="WLW43" s="36"/>
      <c r="WLX43" s="36"/>
      <c r="WMA43" s="36"/>
      <c r="WMB43" s="36"/>
      <c r="WME43" s="36"/>
      <c r="WMF43" s="36"/>
      <c r="WMI43" s="36"/>
      <c r="WMJ43" s="36"/>
      <c r="WMM43" s="36"/>
      <c r="WMN43" s="36"/>
      <c r="WMQ43" s="36"/>
      <c r="WMR43" s="36"/>
      <c r="WMU43" s="36"/>
      <c r="WMV43" s="36"/>
      <c r="WMY43" s="36"/>
      <c r="WMZ43" s="36"/>
      <c r="WNC43" s="36"/>
      <c r="WND43" s="36"/>
      <c r="WNG43" s="36"/>
      <c r="WNH43" s="36"/>
      <c r="WNK43" s="36"/>
      <c r="WNL43" s="36"/>
      <c r="WNO43" s="36"/>
      <c r="WNP43" s="36"/>
      <c r="WNS43" s="36"/>
      <c r="WNT43" s="36"/>
      <c r="WNW43" s="36"/>
      <c r="WNX43" s="36"/>
      <c r="WOA43" s="36"/>
      <c r="WOB43" s="36"/>
      <c r="WOE43" s="36"/>
      <c r="WOF43" s="36"/>
      <c r="WOI43" s="36"/>
      <c r="WOJ43" s="36"/>
      <c r="WOM43" s="36"/>
      <c r="WON43" s="36"/>
      <c r="WOQ43" s="36"/>
      <c r="WOR43" s="36"/>
      <c r="WOU43" s="36"/>
      <c r="WOV43" s="36"/>
      <c r="WOY43" s="36"/>
      <c r="WOZ43" s="36"/>
      <c r="WPC43" s="36"/>
      <c r="WPD43" s="36"/>
      <c r="WPG43" s="36"/>
      <c r="WPH43" s="36"/>
      <c r="WPK43" s="36"/>
      <c r="WPL43" s="36"/>
      <c r="WPO43" s="36"/>
      <c r="WPP43" s="36"/>
      <c r="WPS43" s="36"/>
      <c r="WPT43" s="36"/>
      <c r="WPW43" s="36"/>
      <c r="WPX43" s="36"/>
      <c r="WQA43" s="36"/>
      <c r="WQB43" s="36"/>
      <c r="WQE43" s="36"/>
      <c r="WQF43" s="36"/>
      <c r="WQI43" s="36"/>
      <c r="WQJ43" s="36"/>
      <c r="WQM43" s="36"/>
      <c r="WQN43" s="36"/>
      <c r="WQQ43" s="36"/>
      <c r="WQR43" s="36"/>
      <c r="WQU43" s="36"/>
      <c r="WQV43" s="36"/>
      <c r="WQY43" s="36"/>
      <c r="WQZ43" s="36"/>
      <c r="WRC43" s="36"/>
      <c r="WRD43" s="36"/>
      <c r="WRG43" s="36"/>
      <c r="WRH43" s="36"/>
      <c r="WRK43" s="36"/>
      <c r="WRL43" s="36"/>
      <c r="WRO43" s="36"/>
      <c r="WRP43" s="36"/>
      <c r="WRS43" s="36"/>
      <c r="WRT43" s="36"/>
      <c r="WRW43" s="36"/>
      <c r="WRX43" s="36"/>
      <c r="WSA43" s="36"/>
      <c r="WSB43" s="36"/>
      <c r="WSE43" s="36"/>
      <c r="WSF43" s="36"/>
      <c r="WSI43" s="36"/>
      <c r="WSJ43" s="36"/>
      <c r="WSM43" s="36"/>
      <c r="WSN43" s="36"/>
      <c r="WSQ43" s="36"/>
      <c r="WSR43" s="36"/>
      <c r="WSU43" s="36"/>
      <c r="WSV43" s="36"/>
      <c r="WSY43" s="36"/>
      <c r="WSZ43" s="36"/>
      <c r="WTC43" s="36"/>
      <c r="WTD43" s="36"/>
      <c r="WTG43" s="36"/>
      <c r="WTH43" s="36"/>
      <c r="WTK43" s="36"/>
      <c r="WTL43" s="36"/>
      <c r="WTO43" s="36"/>
      <c r="WTP43" s="36"/>
      <c r="WTS43" s="36"/>
      <c r="WTT43" s="36"/>
      <c r="WTW43" s="36"/>
      <c r="WTX43" s="36"/>
      <c r="WUA43" s="36"/>
      <c r="WUB43" s="36"/>
      <c r="WUE43" s="36"/>
      <c r="WUF43" s="36"/>
      <c r="WUI43" s="36"/>
      <c r="WUJ43" s="36"/>
      <c r="WUM43" s="36"/>
      <c r="WUN43" s="36"/>
      <c r="WUQ43" s="36"/>
      <c r="WUR43" s="36"/>
      <c r="WUU43" s="36"/>
      <c r="WUV43" s="36"/>
      <c r="WUY43" s="36"/>
      <c r="WUZ43" s="36"/>
      <c r="WVC43" s="36"/>
      <c r="WVD43" s="36"/>
      <c r="WVG43" s="36"/>
      <c r="WVH43" s="36"/>
      <c r="WVK43" s="36"/>
      <c r="WVL43" s="36"/>
      <c r="WVO43" s="36"/>
      <c r="WVP43" s="36"/>
      <c r="WVS43" s="36"/>
      <c r="WVT43" s="36"/>
      <c r="WVW43" s="36"/>
      <c r="WVX43" s="36"/>
      <c r="WWA43" s="36"/>
      <c r="WWB43" s="36"/>
      <c r="WWE43" s="36"/>
      <c r="WWF43" s="36"/>
      <c r="WWI43" s="36"/>
      <c r="WWJ43" s="36"/>
      <c r="WWM43" s="36"/>
      <c r="WWN43" s="36"/>
      <c r="WWQ43" s="36"/>
      <c r="WWR43" s="36"/>
      <c r="WWU43" s="36"/>
      <c r="WWV43" s="36"/>
      <c r="WWY43" s="36"/>
      <c r="WWZ43" s="36"/>
      <c r="WXC43" s="36"/>
      <c r="WXD43" s="36"/>
      <c r="WXG43" s="36"/>
      <c r="WXH43" s="36"/>
      <c r="WXK43" s="36"/>
      <c r="WXL43" s="36"/>
      <c r="WXO43" s="36"/>
      <c r="WXP43" s="36"/>
      <c r="WXS43" s="36"/>
      <c r="WXT43" s="36"/>
      <c r="WXW43" s="36"/>
      <c r="WXX43" s="36"/>
      <c r="WYA43" s="36"/>
      <c r="WYB43" s="36"/>
      <c r="WYE43" s="36"/>
      <c r="WYF43" s="36"/>
      <c r="WYI43" s="36"/>
      <c r="WYJ43" s="36"/>
      <c r="WYM43" s="36"/>
      <c r="WYN43" s="36"/>
      <c r="WYQ43" s="36"/>
      <c r="WYR43" s="36"/>
      <c r="WYU43" s="36"/>
      <c r="WYV43" s="36"/>
      <c r="WYY43" s="36"/>
      <c r="WYZ43" s="36"/>
      <c r="WZC43" s="36"/>
      <c r="WZD43" s="36"/>
      <c r="WZG43" s="36"/>
      <c r="WZH43" s="36"/>
      <c r="WZK43" s="36"/>
      <c r="WZL43" s="36"/>
      <c r="WZO43" s="36"/>
      <c r="WZP43" s="36"/>
      <c r="WZS43" s="36"/>
      <c r="WZT43" s="36"/>
      <c r="WZW43" s="36"/>
      <c r="WZX43" s="36"/>
      <c r="XAA43" s="36"/>
      <c r="XAB43" s="36"/>
      <c r="XAE43" s="36"/>
      <c r="XAF43" s="36"/>
      <c r="XAI43" s="36"/>
      <c r="XAJ43" s="36"/>
      <c r="XAM43" s="36"/>
      <c r="XAN43" s="36"/>
      <c r="XAQ43" s="36"/>
      <c r="XAR43" s="36"/>
      <c r="XAU43" s="36"/>
      <c r="XAV43" s="36"/>
      <c r="XAY43" s="36"/>
      <c r="XAZ43" s="36"/>
      <c r="XBC43" s="36"/>
      <c r="XBD43" s="36"/>
      <c r="XBG43" s="36"/>
      <c r="XBH43" s="36"/>
      <c r="XBK43" s="36"/>
      <c r="XBL43" s="36"/>
      <c r="XBO43" s="36"/>
      <c r="XBP43" s="36"/>
      <c r="XBS43" s="36"/>
      <c r="XBT43" s="36"/>
      <c r="XBW43" s="36"/>
      <c r="XBX43" s="36"/>
      <c r="XCA43" s="36"/>
      <c r="XCB43" s="36"/>
      <c r="XCE43" s="36"/>
      <c r="XCF43" s="36"/>
      <c r="XCI43" s="36"/>
      <c r="XCJ43" s="36"/>
      <c r="XCM43" s="36"/>
      <c r="XCN43" s="36"/>
      <c r="XCQ43" s="36"/>
      <c r="XCR43" s="36"/>
      <c r="XCU43" s="36"/>
      <c r="XCV43" s="36"/>
      <c r="XCY43" s="36"/>
      <c r="XCZ43" s="36"/>
      <c r="XDC43" s="36"/>
      <c r="XDD43" s="36"/>
    </row>
    <row r="44" spans="1:1024 1027:2048 2051:3072 3075:4096 4099:5120 5123:6144 6147:7168 7171:8192 8195:9216 9219:10240 10243:11264 11267:12288 12291:13312 13315:14336 14339:15360 15363:16332" x14ac:dyDescent="0.3">
      <c r="B44" s="10" t="s">
        <v>276</v>
      </c>
      <c r="C44" s="34">
        <v>14491</v>
      </c>
      <c r="D44" s="34">
        <v>1329</v>
      </c>
      <c r="E44" s="122">
        <v>15820</v>
      </c>
      <c r="F44" s="12">
        <v>216198</v>
      </c>
      <c r="G44" s="34">
        <v>-200378</v>
      </c>
      <c r="H44" s="36"/>
      <c r="O44" s="36"/>
      <c r="P44" s="36"/>
      <c r="S44" s="36"/>
      <c r="T44" s="36"/>
      <c r="W44" s="36"/>
      <c r="X44" s="36"/>
      <c r="AA44" s="36"/>
      <c r="AB44" s="36"/>
      <c r="AE44" s="36"/>
      <c r="AF44" s="36"/>
      <c r="AI44" s="36"/>
      <c r="AJ44" s="36"/>
      <c r="AM44" s="36"/>
      <c r="AN44" s="36"/>
      <c r="AQ44" s="36"/>
      <c r="AR44" s="36"/>
      <c r="AU44" s="36"/>
      <c r="AV44" s="36"/>
      <c r="AY44" s="36"/>
      <c r="AZ44" s="36"/>
      <c r="BC44" s="36"/>
      <c r="BD44" s="36"/>
      <c r="BG44" s="36"/>
      <c r="BH44" s="36"/>
      <c r="BK44" s="36"/>
      <c r="BL44" s="36"/>
      <c r="BO44" s="36"/>
      <c r="BP44" s="36"/>
      <c r="BS44" s="36"/>
      <c r="BT44" s="36"/>
      <c r="BW44" s="36"/>
      <c r="BX44" s="36"/>
      <c r="CA44" s="36"/>
      <c r="CB44" s="36"/>
      <c r="CE44" s="36"/>
      <c r="CF44" s="36"/>
      <c r="CI44" s="36"/>
      <c r="CJ44" s="36"/>
      <c r="CM44" s="36"/>
      <c r="CN44" s="36"/>
      <c r="CQ44" s="36"/>
      <c r="CR44" s="36"/>
      <c r="CU44" s="36"/>
      <c r="CV44" s="36"/>
      <c r="CY44" s="36"/>
      <c r="CZ44" s="36"/>
      <c r="DC44" s="36"/>
      <c r="DD44" s="36"/>
      <c r="DG44" s="36"/>
      <c r="DH44" s="36"/>
      <c r="DK44" s="36"/>
      <c r="DL44" s="36"/>
      <c r="DO44" s="36"/>
      <c r="DP44" s="36"/>
      <c r="DS44" s="36"/>
      <c r="DT44" s="36"/>
      <c r="DW44" s="36"/>
      <c r="DX44" s="36"/>
      <c r="EA44" s="36"/>
      <c r="EB44" s="36"/>
      <c r="EE44" s="36"/>
      <c r="EF44" s="36"/>
      <c r="EI44" s="36"/>
      <c r="EJ44" s="36"/>
      <c r="EM44" s="36"/>
      <c r="EN44" s="36"/>
      <c r="EQ44" s="36"/>
      <c r="ER44" s="36"/>
      <c r="EU44" s="36"/>
      <c r="EV44" s="36"/>
      <c r="EY44" s="36"/>
      <c r="EZ44" s="36"/>
      <c r="FC44" s="36"/>
      <c r="FD44" s="36"/>
      <c r="FG44" s="36"/>
      <c r="FH44" s="36"/>
      <c r="FK44" s="36"/>
      <c r="FL44" s="36"/>
      <c r="FO44" s="36"/>
      <c r="FP44" s="36"/>
      <c r="FS44" s="36"/>
      <c r="FT44" s="36"/>
      <c r="FW44" s="36"/>
      <c r="FX44" s="36"/>
      <c r="GA44" s="36"/>
      <c r="GB44" s="36"/>
      <c r="GE44" s="36"/>
      <c r="GF44" s="36"/>
      <c r="GI44" s="36"/>
      <c r="GJ44" s="36"/>
      <c r="GM44" s="36"/>
      <c r="GN44" s="36"/>
      <c r="GQ44" s="36"/>
      <c r="GR44" s="36"/>
      <c r="GU44" s="36"/>
      <c r="GV44" s="36"/>
      <c r="GY44" s="36"/>
      <c r="GZ44" s="36"/>
      <c r="HC44" s="36"/>
      <c r="HD44" s="36"/>
      <c r="HG44" s="36"/>
      <c r="HH44" s="36"/>
      <c r="HK44" s="36"/>
      <c r="HL44" s="36"/>
      <c r="HO44" s="36"/>
      <c r="HP44" s="36"/>
      <c r="HS44" s="36"/>
      <c r="HT44" s="36"/>
      <c r="HW44" s="36"/>
      <c r="HX44" s="36"/>
      <c r="IA44" s="36"/>
      <c r="IB44" s="36"/>
      <c r="IE44" s="36"/>
      <c r="IF44" s="36"/>
      <c r="II44" s="36"/>
      <c r="IJ44" s="36"/>
      <c r="IM44" s="36"/>
      <c r="IN44" s="36"/>
      <c r="IQ44" s="36"/>
      <c r="IR44" s="36"/>
      <c r="IU44" s="36"/>
      <c r="IV44" s="36"/>
      <c r="IY44" s="36"/>
      <c r="IZ44" s="36"/>
      <c r="JC44" s="36"/>
      <c r="JD44" s="36"/>
      <c r="JG44" s="36"/>
      <c r="JH44" s="36"/>
      <c r="JK44" s="36"/>
      <c r="JL44" s="36"/>
      <c r="JO44" s="36"/>
      <c r="JP44" s="36"/>
      <c r="JS44" s="36"/>
      <c r="JT44" s="36"/>
      <c r="JW44" s="36"/>
      <c r="JX44" s="36"/>
      <c r="KA44" s="36"/>
      <c r="KB44" s="36"/>
      <c r="KE44" s="36"/>
      <c r="KF44" s="36"/>
      <c r="KI44" s="36"/>
      <c r="KJ44" s="36"/>
      <c r="KM44" s="36"/>
      <c r="KN44" s="36"/>
      <c r="KQ44" s="36"/>
      <c r="KR44" s="36"/>
      <c r="KU44" s="36"/>
      <c r="KV44" s="36"/>
      <c r="KY44" s="36"/>
      <c r="KZ44" s="36"/>
      <c r="LC44" s="36"/>
      <c r="LD44" s="36"/>
      <c r="LG44" s="36"/>
      <c r="LH44" s="36"/>
      <c r="LK44" s="36"/>
      <c r="LL44" s="36"/>
      <c r="LO44" s="36"/>
      <c r="LP44" s="36"/>
      <c r="LS44" s="36"/>
      <c r="LT44" s="36"/>
      <c r="LW44" s="36"/>
      <c r="LX44" s="36"/>
      <c r="MA44" s="36"/>
      <c r="MB44" s="36"/>
      <c r="ME44" s="36"/>
      <c r="MF44" s="36"/>
      <c r="MI44" s="36"/>
      <c r="MJ44" s="36"/>
      <c r="MM44" s="36"/>
      <c r="MN44" s="36"/>
      <c r="MQ44" s="36"/>
      <c r="MR44" s="36"/>
      <c r="MU44" s="36"/>
      <c r="MV44" s="36"/>
      <c r="MY44" s="36"/>
      <c r="MZ44" s="36"/>
      <c r="NC44" s="36"/>
      <c r="ND44" s="36"/>
      <c r="NG44" s="36"/>
      <c r="NH44" s="36"/>
      <c r="NK44" s="36"/>
      <c r="NL44" s="36"/>
      <c r="NO44" s="36"/>
      <c r="NP44" s="36"/>
      <c r="NS44" s="36"/>
      <c r="NT44" s="36"/>
      <c r="NW44" s="36"/>
      <c r="NX44" s="36"/>
      <c r="OA44" s="36"/>
      <c r="OB44" s="36"/>
      <c r="OE44" s="36"/>
      <c r="OF44" s="36"/>
      <c r="OI44" s="36"/>
      <c r="OJ44" s="36"/>
      <c r="OM44" s="36"/>
      <c r="ON44" s="36"/>
      <c r="OQ44" s="36"/>
      <c r="OR44" s="36"/>
      <c r="OU44" s="36"/>
      <c r="OV44" s="36"/>
      <c r="OY44" s="36"/>
      <c r="OZ44" s="36"/>
      <c r="PC44" s="36"/>
      <c r="PD44" s="36"/>
      <c r="PG44" s="36"/>
      <c r="PH44" s="36"/>
      <c r="PK44" s="36"/>
      <c r="PL44" s="36"/>
      <c r="PO44" s="36"/>
      <c r="PP44" s="36"/>
      <c r="PS44" s="36"/>
      <c r="PT44" s="36"/>
      <c r="PW44" s="36"/>
      <c r="PX44" s="36"/>
      <c r="QA44" s="36"/>
      <c r="QB44" s="36"/>
      <c r="QE44" s="36"/>
      <c r="QF44" s="36"/>
      <c r="QI44" s="36"/>
      <c r="QJ44" s="36"/>
      <c r="QM44" s="36"/>
      <c r="QN44" s="36"/>
      <c r="QQ44" s="36"/>
      <c r="QR44" s="36"/>
      <c r="QU44" s="36"/>
      <c r="QV44" s="36"/>
      <c r="QY44" s="36"/>
      <c r="QZ44" s="36"/>
      <c r="RC44" s="36"/>
      <c r="RD44" s="36"/>
      <c r="RG44" s="36"/>
      <c r="RH44" s="36"/>
      <c r="RK44" s="36"/>
      <c r="RL44" s="36"/>
      <c r="RO44" s="36"/>
      <c r="RP44" s="36"/>
      <c r="RS44" s="36"/>
      <c r="RT44" s="36"/>
      <c r="RW44" s="36"/>
      <c r="RX44" s="36"/>
      <c r="SA44" s="36"/>
      <c r="SB44" s="36"/>
      <c r="SE44" s="36"/>
      <c r="SF44" s="36"/>
      <c r="SI44" s="36"/>
      <c r="SJ44" s="36"/>
      <c r="SM44" s="36"/>
      <c r="SN44" s="36"/>
      <c r="SQ44" s="36"/>
      <c r="SR44" s="36"/>
      <c r="SU44" s="36"/>
      <c r="SV44" s="36"/>
      <c r="SY44" s="36"/>
      <c r="SZ44" s="36"/>
      <c r="TC44" s="36"/>
      <c r="TD44" s="36"/>
      <c r="TG44" s="36"/>
      <c r="TH44" s="36"/>
      <c r="TK44" s="36"/>
      <c r="TL44" s="36"/>
      <c r="TO44" s="36"/>
      <c r="TP44" s="36"/>
      <c r="TS44" s="36"/>
      <c r="TT44" s="36"/>
      <c r="TW44" s="36"/>
      <c r="TX44" s="36"/>
      <c r="UA44" s="36"/>
      <c r="UB44" s="36"/>
      <c r="UE44" s="36"/>
      <c r="UF44" s="36"/>
      <c r="UI44" s="36"/>
      <c r="UJ44" s="36"/>
      <c r="UM44" s="36"/>
      <c r="UN44" s="36"/>
      <c r="UQ44" s="36"/>
      <c r="UR44" s="36"/>
      <c r="UU44" s="36"/>
      <c r="UV44" s="36"/>
      <c r="UY44" s="36"/>
      <c r="UZ44" s="36"/>
      <c r="VC44" s="36"/>
      <c r="VD44" s="36"/>
      <c r="VG44" s="36"/>
      <c r="VH44" s="36"/>
      <c r="VK44" s="36"/>
      <c r="VL44" s="36"/>
      <c r="VO44" s="36"/>
      <c r="VP44" s="36"/>
      <c r="VS44" s="36"/>
      <c r="VT44" s="36"/>
      <c r="VW44" s="36"/>
      <c r="VX44" s="36"/>
      <c r="WA44" s="36"/>
      <c r="WB44" s="36"/>
      <c r="WE44" s="36"/>
      <c r="WF44" s="36"/>
      <c r="WI44" s="36"/>
      <c r="WJ44" s="36"/>
      <c r="WM44" s="36"/>
      <c r="WN44" s="36"/>
      <c r="WQ44" s="36"/>
      <c r="WR44" s="36"/>
      <c r="WU44" s="36"/>
      <c r="WV44" s="36"/>
      <c r="WY44" s="36"/>
      <c r="WZ44" s="36"/>
      <c r="XC44" s="36"/>
      <c r="XD44" s="36"/>
      <c r="XG44" s="36"/>
      <c r="XH44" s="36"/>
      <c r="XK44" s="36"/>
      <c r="XL44" s="36"/>
      <c r="XO44" s="36"/>
      <c r="XP44" s="36"/>
      <c r="XS44" s="36"/>
      <c r="XT44" s="36"/>
      <c r="XW44" s="36"/>
      <c r="XX44" s="36"/>
      <c r="YA44" s="36"/>
      <c r="YB44" s="36"/>
      <c r="YE44" s="36"/>
      <c r="YF44" s="36"/>
      <c r="YI44" s="36"/>
      <c r="YJ44" s="36"/>
      <c r="YM44" s="36"/>
      <c r="YN44" s="36"/>
      <c r="YQ44" s="36"/>
      <c r="YR44" s="36"/>
      <c r="YU44" s="36"/>
      <c r="YV44" s="36"/>
      <c r="YY44" s="36"/>
      <c r="YZ44" s="36"/>
      <c r="ZC44" s="36"/>
      <c r="ZD44" s="36"/>
      <c r="ZG44" s="36"/>
      <c r="ZH44" s="36"/>
      <c r="ZK44" s="36"/>
      <c r="ZL44" s="36"/>
      <c r="ZO44" s="36"/>
      <c r="ZP44" s="36"/>
      <c r="ZS44" s="36"/>
      <c r="ZT44" s="36"/>
      <c r="ZW44" s="36"/>
      <c r="ZX44" s="36"/>
      <c r="AAA44" s="36"/>
      <c r="AAB44" s="36"/>
      <c r="AAE44" s="36"/>
      <c r="AAF44" s="36"/>
      <c r="AAI44" s="36"/>
      <c r="AAJ44" s="36"/>
      <c r="AAM44" s="36"/>
      <c r="AAN44" s="36"/>
      <c r="AAQ44" s="36"/>
      <c r="AAR44" s="36"/>
      <c r="AAU44" s="36"/>
      <c r="AAV44" s="36"/>
      <c r="AAY44" s="36"/>
      <c r="AAZ44" s="36"/>
      <c r="ABC44" s="36"/>
      <c r="ABD44" s="36"/>
      <c r="ABG44" s="36"/>
      <c r="ABH44" s="36"/>
      <c r="ABK44" s="36"/>
      <c r="ABL44" s="36"/>
      <c r="ABO44" s="36"/>
      <c r="ABP44" s="36"/>
      <c r="ABS44" s="36"/>
      <c r="ABT44" s="36"/>
      <c r="ABW44" s="36"/>
      <c r="ABX44" s="36"/>
      <c r="ACA44" s="36"/>
      <c r="ACB44" s="36"/>
      <c r="ACE44" s="36"/>
      <c r="ACF44" s="36"/>
      <c r="ACI44" s="36"/>
      <c r="ACJ44" s="36"/>
      <c r="ACM44" s="36"/>
      <c r="ACN44" s="36"/>
      <c r="ACQ44" s="36"/>
      <c r="ACR44" s="36"/>
      <c r="ACU44" s="36"/>
      <c r="ACV44" s="36"/>
      <c r="ACY44" s="36"/>
      <c r="ACZ44" s="36"/>
      <c r="ADC44" s="36"/>
      <c r="ADD44" s="36"/>
      <c r="ADG44" s="36"/>
      <c r="ADH44" s="36"/>
      <c r="ADK44" s="36"/>
      <c r="ADL44" s="36"/>
      <c r="ADO44" s="36"/>
      <c r="ADP44" s="36"/>
      <c r="ADS44" s="36"/>
      <c r="ADT44" s="36"/>
      <c r="ADW44" s="36"/>
      <c r="ADX44" s="36"/>
      <c r="AEA44" s="36"/>
      <c r="AEB44" s="36"/>
      <c r="AEE44" s="36"/>
      <c r="AEF44" s="36"/>
      <c r="AEI44" s="36"/>
      <c r="AEJ44" s="36"/>
      <c r="AEM44" s="36"/>
      <c r="AEN44" s="36"/>
      <c r="AEQ44" s="36"/>
      <c r="AER44" s="36"/>
      <c r="AEU44" s="36"/>
      <c r="AEV44" s="36"/>
      <c r="AEY44" s="36"/>
      <c r="AEZ44" s="36"/>
      <c r="AFC44" s="36"/>
      <c r="AFD44" s="36"/>
      <c r="AFG44" s="36"/>
      <c r="AFH44" s="36"/>
      <c r="AFK44" s="36"/>
      <c r="AFL44" s="36"/>
      <c r="AFO44" s="36"/>
      <c r="AFP44" s="36"/>
      <c r="AFS44" s="36"/>
      <c r="AFT44" s="36"/>
      <c r="AFW44" s="36"/>
      <c r="AFX44" s="36"/>
      <c r="AGA44" s="36"/>
      <c r="AGB44" s="36"/>
      <c r="AGE44" s="36"/>
      <c r="AGF44" s="36"/>
      <c r="AGI44" s="36"/>
      <c r="AGJ44" s="36"/>
      <c r="AGM44" s="36"/>
      <c r="AGN44" s="36"/>
      <c r="AGQ44" s="36"/>
      <c r="AGR44" s="36"/>
      <c r="AGU44" s="36"/>
      <c r="AGV44" s="36"/>
      <c r="AGY44" s="36"/>
      <c r="AGZ44" s="36"/>
      <c r="AHC44" s="36"/>
      <c r="AHD44" s="36"/>
      <c r="AHG44" s="36"/>
      <c r="AHH44" s="36"/>
      <c r="AHK44" s="36"/>
      <c r="AHL44" s="36"/>
      <c r="AHO44" s="36"/>
      <c r="AHP44" s="36"/>
      <c r="AHS44" s="36"/>
      <c r="AHT44" s="36"/>
      <c r="AHW44" s="36"/>
      <c r="AHX44" s="36"/>
      <c r="AIA44" s="36"/>
      <c r="AIB44" s="36"/>
      <c r="AIE44" s="36"/>
      <c r="AIF44" s="36"/>
      <c r="AII44" s="36"/>
      <c r="AIJ44" s="36"/>
      <c r="AIM44" s="36"/>
      <c r="AIN44" s="36"/>
      <c r="AIQ44" s="36"/>
      <c r="AIR44" s="36"/>
      <c r="AIU44" s="36"/>
      <c r="AIV44" s="36"/>
      <c r="AIY44" s="36"/>
      <c r="AIZ44" s="36"/>
      <c r="AJC44" s="36"/>
      <c r="AJD44" s="36"/>
      <c r="AJG44" s="36"/>
      <c r="AJH44" s="36"/>
      <c r="AJK44" s="36"/>
      <c r="AJL44" s="36"/>
      <c r="AJO44" s="36"/>
      <c r="AJP44" s="36"/>
      <c r="AJS44" s="36"/>
      <c r="AJT44" s="36"/>
      <c r="AJW44" s="36"/>
      <c r="AJX44" s="36"/>
      <c r="AKA44" s="36"/>
      <c r="AKB44" s="36"/>
      <c r="AKE44" s="36"/>
      <c r="AKF44" s="36"/>
      <c r="AKI44" s="36"/>
      <c r="AKJ44" s="36"/>
      <c r="AKM44" s="36"/>
      <c r="AKN44" s="36"/>
      <c r="AKQ44" s="36"/>
      <c r="AKR44" s="36"/>
      <c r="AKU44" s="36"/>
      <c r="AKV44" s="36"/>
      <c r="AKY44" s="36"/>
      <c r="AKZ44" s="36"/>
      <c r="ALC44" s="36"/>
      <c r="ALD44" s="36"/>
      <c r="ALG44" s="36"/>
      <c r="ALH44" s="36"/>
      <c r="ALK44" s="36"/>
      <c r="ALL44" s="36"/>
      <c r="ALO44" s="36"/>
      <c r="ALP44" s="36"/>
      <c r="ALS44" s="36"/>
      <c r="ALT44" s="36"/>
      <c r="ALW44" s="36"/>
      <c r="ALX44" s="36"/>
      <c r="AMA44" s="36"/>
      <c r="AMB44" s="36"/>
      <c r="AME44" s="36"/>
      <c r="AMF44" s="36"/>
      <c r="AMI44" s="36"/>
      <c r="AMJ44" s="36"/>
      <c r="AMM44" s="36"/>
      <c r="AMN44" s="36"/>
      <c r="AMQ44" s="36"/>
      <c r="AMR44" s="36"/>
      <c r="AMU44" s="36"/>
      <c r="AMV44" s="36"/>
      <c r="AMY44" s="36"/>
      <c r="AMZ44" s="36"/>
      <c r="ANC44" s="36"/>
      <c r="AND44" s="36"/>
      <c r="ANG44" s="36"/>
      <c r="ANH44" s="36"/>
      <c r="ANK44" s="36"/>
      <c r="ANL44" s="36"/>
      <c r="ANO44" s="36"/>
      <c r="ANP44" s="36"/>
      <c r="ANS44" s="36"/>
      <c r="ANT44" s="36"/>
      <c r="ANW44" s="36"/>
      <c r="ANX44" s="36"/>
      <c r="AOA44" s="36"/>
      <c r="AOB44" s="36"/>
      <c r="AOE44" s="36"/>
      <c r="AOF44" s="36"/>
      <c r="AOI44" s="36"/>
      <c r="AOJ44" s="36"/>
      <c r="AOM44" s="36"/>
      <c r="AON44" s="36"/>
      <c r="AOQ44" s="36"/>
      <c r="AOR44" s="36"/>
      <c r="AOU44" s="36"/>
      <c r="AOV44" s="36"/>
      <c r="AOY44" s="36"/>
      <c r="AOZ44" s="36"/>
      <c r="APC44" s="36"/>
      <c r="APD44" s="36"/>
      <c r="APG44" s="36"/>
      <c r="APH44" s="36"/>
      <c r="APK44" s="36"/>
      <c r="APL44" s="36"/>
      <c r="APO44" s="36"/>
      <c r="APP44" s="36"/>
      <c r="APS44" s="36"/>
      <c r="APT44" s="36"/>
      <c r="APW44" s="36"/>
      <c r="APX44" s="36"/>
      <c r="AQA44" s="36"/>
      <c r="AQB44" s="36"/>
      <c r="AQE44" s="36"/>
      <c r="AQF44" s="36"/>
      <c r="AQI44" s="36"/>
      <c r="AQJ44" s="36"/>
      <c r="AQM44" s="36"/>
      <c r="AQN44" s="36"/>
      <c r="AQQ44" s="36"/>
      <c r="AQR44" s="36"/>
      <c r="AQU44" s="36"/>
      <c r="AQV44" s="36"/>
      <c r="AQY44" s="36"/>
      <c r="AQZ44" s="36"/>
      <c r="ARC44" s="36"/>
      <c r="ARD44" s="36"/>
      <c r="ARG44" s="36"/>
      <c r="ARH44" s="36"/>
      <c r="ARK44" s="36"/>
      <c r="ARL44" s="36"/>
      <c r="ARO44" s="36"/>
      <c r="ARP44" s="36"/>
      <c r="ARS44" s="36"/>
      <c r="ART44" s="36"/>
      <c r="ARW44" s="36"/>
      <c r="ARX44" s="36"/>
      <c r="ASA44" s="36"/>
      <c r="ASB44" s="36"/>
      <c r="ASE44" s="36"/>
      <c r="ASF44" s="36"/>
      <c r="ASI44" s="36"/>
      <c r="ASJ44" s="36"/>
      <c r="ASM44" s="36"/>
      <c r="ASN44" s="36"/>
      <c r="ASQ44" s="36"/>
      <c r="ASR44" s="36"/>
      <c r="ASU44" s="36"/>
      <c r="ASV44" s="36"/>
      <c r="ASY44" s="36"/>
      <c r="ASZ44" s="36"/>
      <c r="ATC44" s="36"/>
      <c r="ATD44" s="36"/>
      <c r="ATG44" s="36"/>
      <c r="ATH44" s="36"/>
      <c r="ATK44" s="36"/>
      <c r="ATL44" s="36"/>
      <c r="ATO44" s="36"/>
      <c r="ATP44" s="36"/>
      <c r="ATS44" s="36"/>
      <c r="ATT44" s="36"/>
      <c r="ATW44" s="36"/>
      <c r="ATX44" s="36"/>
      <c r="AUA44" s="36"/>
      <c r="AUB44" s="36"/>
      <c r="AUE44" s="36"/>
      <c r="AUF44" s="36"/>
      <c r="AUI44" s="36"/>
      <c r="AUJ44" s="36"/>
      <c r="AUM44" s="36"/>
      <c r="AUN44" s="36"/>
      <c r="AUQ44" s="36"/>
      <c r="AUR44" s="36"/>
      <c r="AUU44" s="36"/>
      <c r="AUV44" s="36"/>
      <c r="AUY44" s="36"/>
      <c r="AUZ44" s="36"/>
      <c r="AVC44" s="36"/>
      <c r="AVD44" s="36"/>
      <c r="AVG44" s="36"/>
      <c r="AVH44" s="36"/>
      <c r="AVK44" s="36"/>
      <c r="AVL44" s="36"/>
      <c r="AVO44" s="36"/>
      <c r="AVP44" s="36"/>
      <c r="AVS44" s="36"/>
      <c r="AVT44" s="36"/>
      <c r="AVW44" s="36"/>
      <c r="AVX44" s="36"/>
      <c r="AWA44" s="36"/>
      <c r="AWB44" s="36"/>
      <c r="AWE44" s="36"/>
      <c r="AWF44" s="36"/>
      <c r="AWI44" s="36"/>
      <c r="AWJ44" s="36"/>
      <c r="AWM44" s="36"/>
      <c r="AWN44" s="36"/>
      <c r="AWQ44" s="36"/>
      <c r="AWR44" s="36"/>
      <c r="AWU44" s="36"/>
      <c r="AWV44" s="36"/>
      <c r="AWY44" s="36"/>
      <c r="AWZ44" s="36"/>
      <c r="AXC44" s="36"/>
      <c r="AXD44" s="36"/>
      <c r="AXG44" s="36"/>
      <c r="AXH44" s="36"/>
      <c r="AXK44" s="36"/>
      <c r="AXL44" s="36"/>
      <c r="AXO44" s="36"/>
      <c r="AXP44" s="36"/>
      <c r="AXS44" s="36"/>
      <c r="AXT44" s="36"/>
      <c r="AXW44" s="36"/>
      <c r="AXX44" s="36"/>
      <c r="AYA44" s="36"/>
      <c r="AYB44" s="36"/>
      <c r="AYE44" s="36"/>
      <c r="AYF44" s="36"/>
      <c r="AYI44" s="36"/>
      <c r="AYJ44" s="36"/>
      <c r="AYM44" s="36"/>
      <c r="AYN44" s="36"/>
      <c r="AYQ44" s="36"/>
      <c r="AYR44" s="36"/>
      <c r="AYU44" s="36"/>
      <c r="AYV44" s="36"/>
      <c r="AYY44" s="36"/>
      <c r="AYZ44" s="36"/>
      <c r="AZC44" s="36"/>
      <c r="AZD44" s="36"/>
      <c r="AZG44" s="36"/>
      <c r="AZH44" s="36"/>
      <c r="AZK44" s="36"/>
      <c r="AZL44" s="36"/>
      <c r="AZO44" s="36"/>
      <c r="AZP44" s="36"/>
      <c r="AZS44" s="36"/>
      <c r="AZT44" s="36"/>
      <c r="AZW44" s="36"/>
      <c r="AZX44" s="36"/>
      <c r="BAA44" s="36"/>
      <c r="BAB44" s="36"/>
      <c r="BAE44" s="36"/>
      <c r="BAF44" s="36"/>
      <c r="BAI44" s="36"/>
      <c r="BAJ44" s="36"/>
      <c r="BAM44" s="36"/>
      <c r="BAN44" s="36"/>
      <c r="BAQ44" s="36"/>
      <c r="BAR44" s="36"/>
      <c r="BAU44" s="36"/>
      <c r="BAV44" s="36"/>
      <c r="BAY44" s="36"/>
      <c r="BAZ44" s="36"/>
      <c r="BBC44" s="36"/>
      <c r="BBD44" s="36"/>
      <c r="BBG44" s="36"/>
      <c r="BBH44" s="36"/>
      <c r="BBK44" s="36"/>
      <c r="BBL44" s="36"/>
      <c r="BBO44" s="36"/>
      <c r="BBP44" s="36"/>
      <c r="BBS44" s="36"/>
      <c r="BBT44" s="36"/>
      <c r="BBW44" s="36"/>
      <c r="BBX44" s="36"/>
      <c r="BCA44" s="36"/>
      <c r="BCB44" s="36"/>
      <c r="BCE44" s="36"/>
      <c r="BCF44" s="36"/>
      <c r="BCI44" s="36"/>
      <c r="BCJ44" s="36"/>
      <c r="BCM44" s="36"/>
      <c r="BCN44" s="36"/>
      <c r="BCQ44" s="36"/>
      <c r="BCR44" s="36"/>
      <c r="BCU44" s="36"/>
      <c r="BCV44" s="36"/>
      <c r="BCY44" s="36"/>
      <c r="BCZ44" s="36"/>
      <c r="BDC44" s="36"/>
      <c r="BDD44" s="36"/>
      <c r="BDG44" s="36"/>
      <c r="BDH44" s="36"/>
      <c r="BDK44" s="36"/>
      <c r="BDL44" s="36"/>
      <c r="BDO44" s="36"/>
      <c r="BDP44" s="36"/>
      <c r="BDS44" s="36"/>
      <c r="BDT44" s="36"/>
      <c r="BDW44" s="36"/>
      <c r="BDX44" s="36"/>
      <c r="BEA44" s="36"/>
      <c r="BEB44" s="36"/>
      <c r="BEE44" s="36"/>
      <c r="BEF44" s="36"/>
      <c r="BEI44" s="36"/>
      <c r="BEJ44" s="36"/>
      <c r="BEM44" s="36"/>
      <c r="BEN44" s="36"/>
      <c r="BEQ44" s="36"/>
      <c r="BER44" s="36"/>
      <c r="BEU44" s="36"/>
      <c r="BEV44" s="36"/>
      <c r="BEY44" s="36"/>
      <c r="BEZ44" s="36"/>
      <c r="BFC44" s="36"/>
      <c r="BFD44" s="36"/>
      <c r="BFG44" s="36"/>
      <c r="BFH44" s="36"/>
      <c r="BFK44" s="36"/>
      <c r="BFL44" s="36"/>
      <c r="BFO44" s="36"/>
      <c r="BFP44" s="36"/>
      <c r="BFS44" s="36"/>
      <c r="BFT44" s="36"/>
      <c r="BFW44" s="36"/>
      <c r="BFX44" s="36"/>
      <c r="BGA44" s="36"/>
      <c r="BGB44" s="36"/>
      <c r="BGE44" s="36"/>
      <c r="BGF44" s="36"/>
      <c r="BGI44" s="36"/>
      <c r="BGJ44" s="36"/>
      <c r="BGM44" s="36"/>
      <c r="BGN44" s="36"/>
      <c r="BGQ44" s="36"/>
      <c r="BGR44" s="36"/>
      <c r="BGU44" s="36"/>
      <c r="BGV44" s="36"/>
      <c r="BGY44" s="36"/>
      <c r="BGZ44" s="36"/>
      <c r="BHC44" s="36"/>
      <c r="BHD44" s="36"/>
      <c r="BHG44" s="36"/>
      <c r="BHH44" s="36"/>
      <c r="BHK44" s="36"/>
      <c r="BHL44" s="36"/>
      <c r="BHO44" s="36"/>
      <c r="BHP44" s="36"/>
      <c r="BHS44" s="36"/>
      <c r="BHT44" s="36"/>
      <c r="BHW44" s="36"/>
      <c r="BHX44" s="36"/>
      <c r="BIA44" s="36"/>
      <c r="BIB44" s="36"/>
      <c r="BIE44" s="36"/>
      <c r="BIF44" s="36"/>
      <c r="BII44" s="36"/>
      <c r="BIJ44" s="36"/>
      <c r="BIM44" s="36"/>
      <c r="BIN44" s="36"/>
      <c r="BIQ44" s="36"/>
      <c r="BIR44" s="36"/>
      <c r="BIU44" s="36"/>
      <c r="BIV44" s="36"/>
      <c r="BIY44" s="36"/>
      <c r="BIZ44" s="36"/>
      <c r="BJC44" s="36"/>
      <c r="BJD44" s="36"/>
      <c r="BJG44" s="36"/>
      <c r="BJH44" s="36"/>
      <c r="BJK44" s="36"/>
      <c r="BJL44" s="36"/>
      <c r="BJO44" s="36"/>
      <c r="BJP44" s="36"/>
      <c r="BJS44" s="36"/>
      <c r="BJT44" s="36"/>
      <c r="BJW44" s="36"/>
      <c r="BJX44" s="36"/>
      <c r="BKA44" s="36"/>
      <c r="BKB44" s="36"/>
      <c r="BKE44" s="36"/>
      <c r="BKF44" s="36"/>
      <c r="BKI44" s="36"/>
      <c r="BKJ44" s="36"/>
      <c r="BKM44" s="36"/>
      <c r="BKN44" s="36"/>
      <c r="BKQ44" s="36"/>
      <c r="BKR44" s="36"/>
      <c r="BKU44" s="36"/>
      <c r="BKV44" s="36"/>
      <c r="BKY44" s="36"/>
      <c r="BKZ44" s="36"/>
      <c r="BLC44" s="36"/>
      <c r="BLD44" s="36"/>
      <c r="BLG44" s="36"/>
      <c r="BLH44" s="36"/>
      <c r="BLK44" s="36"/>
      <c r="BLL44" s="36"/>
      <c r="BLO44" s="36"/>
      <c r="BLP44" s="36"/>
      <c r="BLS44" s="36"/>
      <c r="BLT44" s="36"/>
      <c r="BLW44" s="36"/>
      <c r="BLX44" s="36"/>
      <c r="BMA44" s="36"/>
      <c r="BMB44" s="36"/>
      <c r="BME44" s="36"/>
      <c r="BMF44" s="36"/>
      <c r="BMI44" s="36"/>
      <c r="BMJ44" s="36"/>
      <c r="BMM44" s="36"/>
      <c r="BMN44" s="36"/>
      <c r="BMQ44" s="36"/>
      <c r="BMR44" s="36"/>
      <c r="BMU44" s="36"/>
      <c r="BMV44" s="36"/>
      <c r="BMY44" s="36"/>
      <c r="BMZ44" s="36"/>
      <c r="BNC44" s="36"/>
      <c r="BND44" s="36"/>
      <c r="BNG44" s="36"/>
      <c r="BNH44" s="36"/>
      <c r="BNK44" s="36"/>
      <c r="BNL44" s="36"/>
      <c r="BNO44" s="36"/>
      <c r="BNP44" s="36"/>
      <c r="BNS44" s="36"/>
      <c r="BNT44" s="36"/>
      <c r="BNW44" s="36"/>
      <c r="BNX44" s="36"/>
      <c r="BOA44" s="36"/>
      <c r="BOB44" s="36"/>
      <c r="BOE44" s="36"/>
      <c r="BOF44" s="36"/>
      <c r="BOI44" s="36"/>
      <c r="BOJ44" s="36"/>
      <c r="BOM44" s="36"/>
      <c r="BON44" s="36"/>
      <c r="BOQ44" s="36"/>
      <c r="BOR44" s="36"/>
      <c r="BOU44" s="36"/>
      <c r="BOV44" s="36"/>
      <c r="BOY44" s="36"/>
      <c r="BOZ44" s="36"/>
      <c r="BPC44" s="36"/>
      <c r="BPD44" s="36"/>
      <c r="BPG44" s="36"/>
      <c r="BPH44" s="36"/>
      <c r="BPK44" s="36"/>
      <c r="BPL44" s="36"/>
      <c r="BPO44" s="36"/>
      <c r="BPP44" s="36"/>
      <c r="BPS44" s="36"/>
      <c r="BPT44" s="36"/>
      <c r="BPW44" s="36"/>
      <c r="BPX44" s="36"/>
      <c r="BQA44" s="36"/>
      <c r="BQB44" s="36"/>
      <c r="BQE44" s="36"/>
      <c r="BQF44" s="36"/>
      <c r="BQI44" s="36"/>
      <c r="BQJ44" s="36"/>
      <c r="BQM44" s="36"/>
      <c r="BQN44" s="36"/>
      <c r="BQQ44" s="36"/>
      <c r="BQR44" s="36"/>
      <c r="BQU44" s="36"/>
      <c r="BQV44" s="36"/>
      <c r="BQY44" s="36"/>
      <c r="BQZ44" s="36"/>
      <c r="BRC44" s="36"/>
      <c r="BRD44" s="36"/>
      <c r="BRG44" s="36"/>
      <c r="BRH44" s="36"/>
      <c r="BRK44" s="36"/>
      <c r="BRL44" s="36"/>
      <c r="BRO44" s="36"/>
      <c r="BRP44" s="36"/>
      <c r="BRS44" s="36"/>
      <c r="BRT44" s="36"/>
      <c r="BRW44" s="36"/>
      <c r="BRX44" s="36"/>
      <c r="BSA44" s="36"/>
      <c r="BSB44" s="36"/>
      <c r="BSE44" s="36"/>
      <c r="BSF44" s="36"/>
      <c r="BSI44" s="36"/>
      <c r="BSJ44" s="36"/>
      <c r="BSM44" s="36"/>
      <c r="BSN44" s="36"/>
      <c r="BSQ44" s="36"/>
      <c r="BSR44" s="36"/>
      <c r="BSU44" s="36"/>
      <c r="BSV44" s="36"/>
      <c r="BSY44" s="36"/>
      <c r="BSZ44" s="36"/>
      <c r="BTC44" s="36"/>
      <c r="BTD44" s="36"/>
      <c r="BTG44" s="36"/>
      <c r="BTH44" s="36"/>
      <c r="BTK44" s="36"/>
      <c r="BTL44" s="36"/>
      <c r="BTO44" s="36"/>
      <c r="BTP44" s="36"/>
      <c r="BTS44" s="36"/>
      <c r="BTT44" s="36"/>
      <c r="BTW44" s="36"/>
      <c r="BTX44" s="36"/>
      <c r="BUA44" s="36"/>
      <c r="BUB44" s="36"/>
      <c r="BUE44" s="36"/>
      <c r="BUF44" s="36"/>
      <c r="BUI44" s="36"/>
      <c r="BUJ44" s="36"/>
      <c r="BUM44" s="36"/>
      <c r="BUN44" s="36"/>
      <c r="BUQ44" s="36"/>
      <c r="BUR44" s="36"/>
      <c r="BUU44" s="36"/>
      <c r="BUV44" s="36"/>
      <c r="BUY44" s="36"/>
      <c r="BUZ44" s="36"/>
      <c r="BVC44" s="36"/>
      <c r="BVD44" s="36"/>
      <c r="BVG44" s="36"/>
      <c r="BVH44" s="36"/>
      <c r="BVK44" s="36"/>
      <c r="BVL44" s="36"/>
      <c r="BVO44" s="36"/>
      <c r="BVP44" s="36"/>
      <c r="BVS44" s="36"/>
      <c r="BVT44" s="36"/>
      <c r="BVW44" s="36"/>
      <c r="BVX44" s="36"/>
      <c r="BWA44" s="36"/>
      <c r="BWB44" s="36"/>
      <c r="BWE44" s="36"/>
      <c r="BWF44" s="36"/>
      <c r="BWI44" s="36"/>
      <c r="BWJ44" s="36"/>
      <c r="BWM44" s="36"/>
      <c r="BWN44" s="36"/>
      <c r="BWQ44" s="36"/>
      <c r="BWR44" s="36"/>
      <c r="BWU44" s="36"/>
      <c r="BWV44" s="36"/>
      <c r="BWY44" s="36"/>
      <c r="BWZ44" s="36"/>
      <c r="BXC44" s="36"/>
      <c r="BXD44" s="36"/>
      <c r="BXG44" s="36"/>
      <c r="BXH44" s="36"/>
      <c r="BXK44" s="36"/>
      <c r="BXL44" s="36"/>
      <c r="BXO44" s="36"/>
      <c r="BXP44" s="36"/>
      <c r="BXS44" s="36"/>
      <c r="BXT44" s="36"/>
      <c r="BXW44" s="36"/>
      <c r="BXX44" s="36"/>
      <c r="BYA44" s="36"/>
      <c r="BYB44" s="36"/>
      <c r="BYE44" s="36"/>
      <c r="BYF44" s="36"/>
      <c r="BYI44" s="36"/>
      <c r="BYJ44" s="36"/>
      <c r="BYM44" s="36"/>
      <c r="BYN44" s="36"/>
      <c r="BYQ44" s="36"/>
      <c r="BYR44" s="36"/>
      <c r="BYU44" s="36"/>
      <c r="BYV44" s="36"/>
      <c r="BYY44" s="36"/>
      <c r="BYZ44" s="36"/>
      <c r="BZC44" s="36"/>
      <c r="BZD44" s="36"/>
      <c r="BZG44" s="36"/>
      <c r="BZH44" s="36"/>
      <c r="BZK44" s="36"/>
      <c r="BZL44" s="36"/>
      <c r="BZO44" s="36"/>
      <c r="BZP44" s="36"/>
      <c r="BZS44" s="36"/>
      <c r="BZT44" s="36"/>
      <c r="BZW44" s="36"/>
      <c r="BZX44" s="36"/>
      <c r="CAA44" s="36"/>
      <c r="CAB44" s="36"/>
      <c r="CAE44" s="36"/>
      <c r="CAF44" s="36"/>
      <c r="CAI44" s="36"/>
      <c r="CAJ44" s="36"/>
      <c r="CAM44" s="36"/>
      <c r="CAN44" s="36"/>
      <c r="CAQ44" s="36"/>
      <c r="CAR44" s="36"/>
      <c r="CAU44" s="36"/>
      <c r="CAV44" s="36"/>
      <c r="CAY44" s="36"/>
      <c r="CAZ44" s="36"/>
      <c r="CBC44" s="36"/>
      <c r="CBD44" s="36"/>
      <c r="CBG44" s="36"/>
      <c r="CBH44" s="36"/>
      <c r="CBK44" s="36"/>
      <c r="CBL44" s="36"/>
      <c r="CBO44" s="36"/>
      <c r="CBP44" s="36"/>
      <c r="CBS44" s="36"/>
      <c r="CBT44" s="36"/>
      <c r="CBW44" s="36"/>
      <c r="CBX44" s="36"/>
      <c r="CCA44" s="36"/>
      <c r="CCB44" s="36"/>
      <c r="CCE44" s="36"/>
      <c r="CCF44" s="36"/>
      <c r="CCI44" s="36"/>
      <c r="CCJ44" s="36"/>
      <c r="CCM44" s="36"/>
      <c r="CCN44" s="36"/>
      <c r="CCQ44" s="36"/>
      <c r="CCR44" s="36"/>
      <c r="CCU44" s="36"/>
      <c r="CCV44" s="36"/>
      <c r="CCY44" s="36"/>
      <c r="CCZ44" s="36"/>
      <c r="CDC44" s="36"/>
      <c r="CDD44" s="36"/>
      <c r="CDG44" s="36"/>
      <c r="CDH44" s="36"/>
      <c r="CDK44" s="36"/>
      <c r="CDL44" s="36"/>
      <c r="CDO44" s="36"/>
      <c r="CDP44" s="36"/>
      <c r="CDS44" s="36"/>
      <c r="CDT44" s="36"/>
      <c r="CDW44" s="36"/>
      <c r="CDX44" s="36"/>
      <c r="CEA44" s="36"/>
      <c r="CEB44" s="36"/>
      <c r="CEE44" s="36"/>
      <c r="CEF44" s="36"/>
      <c r="CEI44" s="36"/>
      <c r="CEJ44" s="36"/>
      <c r="CEM44" s="36"/>
      <c r="CEN44" s="36"/>
      <c r="CEQ44" s="36"/>
      <c r="CER44" s="36"/>
      <c r="CEU44" s="36"/>
      <c r="CEV44" s="36"/>
      <c r="CEY44" s="36"/>
      <c r="CEZ44" s="36"/>
      <c r="CFC44" s="36"/>
      <c r="CFD44" s="36"/>
      <c r="CFG44" s="36"/>
      <c r="CFH44" s="36"/>
      <c r="CFK44" s="36"/>
      <c r="CFL44" s="36"/>
      <c r="CFO44" s="36"/>
      <c r="CFP44" s="36"/>
      <c r="CFS44" s="36"/>
      <c r="CFT44" s="36"/>
      <c r="CFW44" s="36"/>
      <c r="CFX44" s="36"/>
      <c r="CGA44" s="36"/>
      <c r="CGB44" s="36"/>
      <c r="CGE44" s="36"/>
      <c r="CGF44" s="36"/>
      <c r="CGI44" s="36"/>
      <c r="CGJ44" s="36"/>
      <c r="CGM44" s="36"/>
      <c r="CGN44" s="36"/>
      <c r="CGQ44" s="36"/>
      <c r="CGR44" s="36"/>
      <c r="CGU44" s="36"/>
      <c r="CGV44" s="36"/>
      <c r="CGY44" s="36"/>
      <c r="CGZ44" s="36"/>
      <c r="CHC44" s="36"/>
      <c r="CHD44" s="36"/>
      <c r="CHG44" s="36"/>
      <c r="CHH44" s="36"/>
      <c r="CHK44" s="36"/>
      <c r="CHL44" s="36"/>
      <c r="CHO44" s="36"/>
      <c r="CHP44" s="36"/>
      <c r="CHS44" s="36"/>
      <c r="CHT44" s="36"/>
      <c r="CHW44" s="36"/>
      <c r="CHX44" s="36"/>
      <c r="CIA44" s="36"/>
      <c r="CIB44" s="36"/>
      <c r="CIE44" s="36"/>
      <c r="CIF44" s="36"/>
      <c r="CII44" s="36"/>
      <c r="CIJ44" s="36"/>
      <c r="CIM44" s="36"/>
      <c r="CIN44" s="36"/>
      <c r="CIQ44" s="36"/>
      <c r="CIR44" s="36"/>
      <c r="CIU44" s="36"/>
      <c r="CIV44" s="36"/>
      <c r="CIY44" s="36"/>
      <c r="CIZ44" s="36"/>
      <c r="CJC44" s="36"/>
      <c r="CJD44" s="36"/>
      <c r="CJG44" s="36"/>
      <c r="CJH44" s="36"/>
      <c r="CJK44" s="36"/>
      <c r="CJL44" s="36"/>
      <c r="CJO44" s="36"/>
      <c r="CJP44" s="36"/>
      <c r="CJS44" s="36"/>
      <c r="CJT44" s="36"/>
      <c r="CJW44" s="36"/>
      <c r="CJX44" s="36"/>
      <c r="CKA44" s="36"/>
      <c r="CKB44" s="36"/>
      <c r="CKE44" s="36"/>
      <c r="CKF44" s="36"/>
      <c r="CKI44" s="36"/>
      <c r="CKJ44" s="36"/>
      <c r="CKM44" s="36"/>
      <c r="CKN44" s="36"/>
      <c r="CKQ44" s="36"/>
      <c r="CKR44" s="36"/>
      <c r="CKU44" s="36"/>
      <c r="CKV44" s="36"/>
      <c r="CKY44" s="36"/>
      <c r="CKZ44" s="36"/>
      <c r="CLC44" s="36"/>
      <c r="CLD44" s="36"/>
      <c r="CLG44" s="36"/>
      <c r="CLH44" s="36"/>
      <c r="CLK44" s="36"/>
      <c r="CLL44" s="36"/>
      <c r="CLO44" s="36"/>
      <c r="CLP44" s="36"/>
      <c r="CLS44" s="36"/>
      <c r="CLT44" s="36"/>
      <c r="CLW44" s="36"/>
      <c r="CLX44" s="36"/>
      <c r="CMA44" s="36"/>
      <c r="CMB44" s="36"/>
      <c r="CME44" s="36"/>
      <c r="CMF44" s="36"/>
      <c r="CMI44" s="36"/>
      <c r="CMJ44" s="36"/>
      <c r="CMM44" s="36"/>
      <c r="CMN44" s="36"/>
      <c r="CMQ44" s="36"/>
      <c r="CMR44" s="36"/>
      <c r="CMU44" s="36"/>
      <c r="CMV44" s="36"/>
      <c r="CMY44" s="36"/>
      <c r="CMZ44" s="36"/>
      <c r="CNC44" s="36"/>
      <c r="CND44" s="36"/>
      <c r="CNG44" s="36"/>
      <c r="CNH44" s="36"/>
      <c r="CNK44" s="36"/>
      <c r="CNL44" s="36"/>
      <c r="CNO44" s="36"/>
      <c r="CNP44" s="36"/>
      <c r="CNS44" s="36"/>
      <c r="CNT44" s="36"/>
      <c r="CNW44" s="36"/>
      <c r="CNX44" s="36"/>
      <c r="COA44" s="36"/>
      <c r="COB44" s="36"/>
      <c r="COE44" s="36"/>
      <c r="COF44" s="36"/>
      <c r="COI44" s="36"/>
      <c r="COJ44" s="36"/>
      <c r="COM44" s="36"/>
      <c r="CON44" s="36"/>
      <c r="COQ44" s="36"/>
      <c r="COR44" s="36"/>
      <c r="COU44" s="36"/>
      <c r="COV44" s="36"/>
      <c r="COY44" s="36"/>
      <c r="COZ44" s="36"/>
      <c r="CPC44" s="36"/>
      <c r="CPD44" s="36"/>
      <c r="CPG44" s="36"/>
      <c r="CPH44" s="36"/>
      <c r="CPK44" s="36"/>
      <c r="CPL44" s="36"/>
      <c r="CPO44" s="36"/>
      <c r="CPP44" s="36"/>
      <c r="CPS44" s="36"/>
      <c r="CPT44" s="36"/>
      <c r="CPW44" s="36"/>
      <c r="CPX44" s="36"/>
      <c r="CQA44" s="36"/>
      <c r="CQB44" s="36"/>
      <c r="CQE44" s="36"/>
      <c r="CQF44" s="36"/>
      <c r="CQI44" s="36"/>
      <c r="CQJ44" s="36"/>
      <c r="CQM44" s="36"/>
      <c r="CQN44" s="36"/>
      <c r="CQQ44" s="36"/>
      <c r="CQR44" s="36"/>
      <c r="CQU44" s="36"/>
      <c r="CQV44" s="36"/>
      <c r="CQY44" s="36"/>
      <c r="CQZ44" s="36"/>
      <c r="CRC44" s="36"/>
      <c r="CRD44" s="36"/>
      <c r="CRG44" s="36"/>
      <c r="CRH44" s="36"/>
      <c r="CRK44" s="36"/>
      <c r="CRL44" s="36"/>
      <c r="CRO44" s="36"/>
      <c r="CRP44" s="36"/>
      <c r="CRS44" s="36"/>
      <c r="CRT44" s="36"/>
      <c r="CRW44" s="36"/>
      <c r="CRX44" s="36"/>
      <c r="CSA44" s="36"/>
      <c r="CSB44" s="36"/>
      <c r="CSE44" s="36"/>
      <c r="CSF44" s="36"/>
      <c r="CSI44" s="36"/>
      <c r="CSJ44" s="36"/>
      <c r="CSM44" s="36"/>
      <c r="CSN44" s="36"/>
      <c r="CSQ44" s="36"/>
      <c r="CSR44" s="36"/>
      <c r="CSU44" s="36"/>
      <c r="CSV44" s="36"/>
      <c r="CSY44" s="36"/>
      <c r="CSZ44" s="36"/>
      <c r="CTC44" s="36"/>
      <c r="CTD44" s="36"/>
      <c r="CTG44" s="36"/>
      <c r="CTH44" s="36"/>
      <c r="CTK44" s="36"/>
      <c r="CTL44" s="36"/>
      <c r="CTO44" s="36"/>
      <c r="CTP44" s="36"/>
      <c r="CTS44" s="36"/>
      <c r="CTT44" s="36"/>
      <c r="CTW44" s="36"/>
      <c r="CTX44" s="36"/>
      <c r="CUA44" s="36"/>
      <c r="CUB44" s="36"/>
      <c r="CUE44" s="36"/>
      <c r="CUF44" s="36"/>
      <c r="CUI44" s="36"/>
      <c r="CUJ44" s="36"/>
      <c r="CUM44" s="36"/>
      <c r="CUN44" s="36"/>
      <c r="CUQ44" s="36"/>
      <c r="CUR44" s="36"/>
      <c r="CUU44" s="36"/>
      <c r="CUV44" s="36"/>
      <c r="CUY44" s="36"/>
      <c r="CUZ44" s="36"/>
      <c r="CVC44" s="36"/>
      <c r="CVD44" s="36"/>
      <c r="CVG44" s="36"/>
      <c r="CVH44" s="36"/>
      <c r="CVK44" s="36"/>
      <c r="CVL44" s="36"/>
      <c r="CVO44" s="36"/>
      <c r="CVP44" s="36"/>
      <c r="CVS44" s="36"/>
      <c r="CVT44" s="36"/>
      <c r="CVW44" s="36"/>
      <c r="CVX44" s="36"/>
      <c r="CWA44" s="36"/>
      <c r="CWB44" s="36"/>
      <c r="CWE44" s="36"/>
      <c r="CWF44" s="36"/>
      <c r="CWI44" s="36"/>
      <c r="CWJ44" s="36"/>
      <c r="CWM44" s="36"/>
      <c r="CWN44" s="36"/>
      <c r="CWQ44" s="36"/>
      <c r="CWR44" s="36"/>
      <c r="CWU44" s="36"/>
      <c r="CWV44" s="36"/>
      <c r="CWY44" s="36"/>
      <c r="CWZ44" s="36"/>
      <c r="CXC44" s="36"/>
      <c r="CXD44" s="36"/>
      <c r="CXG44" s="36"/>
      <c r="CXH44" s="36"/>
      <c r="CXK44" s="36"/>
      <c r="CXL44" s="36"/>
      <c r="CXO44" s="36"/>
      <c r="CXP44" s="36"/>
      <c r="CXS44" s="36"/>
      <c r="CXT44" s="36"/>
      <c r="CXW44" s="36"/>
      <c r="CXX44" s="36"/>
      <c r="CYA44" s="36"/>
      <c r="CYB44" s="36"/>
      <c r="CYE44" s="36"/>
      <c r="CYF44" s="36"/>
      <c r="CYI44" s="36"/>
      <c r="CYJ44" s="36"/>
      <c r="CYM44" s="36"/>
      <c r="CYN44" s="36"/>
      <c r="CYQ44" s="36"/>
      <c r="CYR44" s="36"/>
      <c r="CYU44" s="36"/>
      <c r="CYV44" s="36"/>
      <c r="CYY44" s="36"/>
      <c r="CYZ44" s="36"/>
      <c r="CZC44" s="36"/>
      <c r="CZD44" s="36"/>
      <c r="CZG44" s="36"/>
      <c r="CZH44" s="36"/>
      <c r="CZK44" s="36"/>
      <c r="CZL44" s="36"/>
      <c r="CZO44" s="36"/>
      <c r="CZP44" s="36"/>
      <c r="CZS44" s="36"/>
      <c r="CZT44" s="36"/>
      <c r="CZW44" s="36"/>
      <c r="CZX44" s="36"/>
      <c r="DAA44" s="36"/>
      <c r="DAB44" s="36"/>
      <c r="DAE44" s="36"/>
      <c r="DAF44" s="36"/>
      <c r="DAI44" s="36"/>
      <c r="DAJ44" s="36"/>
      <c r="DAM44" s="36"/>
      <c r="DAN44" s="36"/>
      <c r="DAQ44" s="36"/>
      <c r="DAR44" s="36"/>
      <c r="DAU44" s="36"/>
      <c r="DAV44" s="36"/>
      <c r="DAY44" s="36"/>
      <c r="DAZ44" s="36"/>
      <c r="DBC44" s="36"/>
      <c r="DBD44" s="36"/>
      <c r="DBG44" s="36"/>
      <c r="DBH44" s="36"/>
      <c r="DBK44" s="36"/>
      <c r="DBL44" s="36"/>
      <c r="DBO44" s="36"/>
      <c r="DBP44" s="36"/>
      <c r="DBS44" s="36"/>
      <c r="DBT44" s="36"/>
      <c r="DBW44" s="36"/>
      <c r="DBX44" s="36"/>
      <c r="DCA44" s="36"/>
      <c r="DCB44" s="36"/>
      <c r="DCE44" s="36"/>
      <c r="DCF44" s="36"/>
      <c r="DCI44" s="36"/>
      <c r="DCJ44" s="36"/>
      <c r="DCM44" s="36"/>
      <c r="DCN44" s="36"/>
      <c r="DCQ44" s="36"/>
      <c r="DCR44" s="36"/>
      <c r="DCU44" s="36"/>
      <c r="DCV44" s="36"/>
      <c r="DCY44" s="36"/>
      <c r="DCZ44" s="36"/>
      <c r="DDC44" s="36"/>
      <c r="DDD44" s="36"/>
      <c r="DDG44" s="36"/>
      <c r="DDH44" s="36"/>
      <c r="DDK44" s="36"/>
      <c r="DDL44" s="36"/>
      <c r="DDO44" s="36"/>
      <c r="DDP44" s="36"/>
      <c r="DDS44" s="36"/>
      <c r="DDT44" s="36"/>
      <c r="DDW44" s="36"/>
      <c r="DDX44" s="36"/>
      <c r="DEA44" s="36"/>
      <c r="DEB44" s="36"/>
      <c r="DEE44" s="36"/>
      <c r="DEF44" s="36"/>
      <c r="DEI44" s="36"/>
      <c r="DEJ44" s="36"/>
      <c r="DEM44" s="36"/>
      <c r="DEN44" s="36"/>
      <c r="DEQ44" s="36"/>
      <c r="DER44" s="36"/>
      <c r="DEU44" s="36"/>
      <c r="DEV44" s="36"/>
      <c r="DEY44" s="36"/>
      <c r="DEZ44" s="36"/>
      <c r="DFC44" s="36"/>
      <c r="DFD44" s="36"/>
      <c r="DFG44" s="36"/>
      <c r="DFH44" s="36"/>
      <c r="DFK44" s="36"/>
      <c r="DFL44" s="36"/>
      <c r="DFO44" s="36"/>
      <c r="DFP44" s="36"/>
      <c r="DFS44" s="36"/>
      <c r="DFT44" s="36"/>
      <c r="DFW44" s="36"/>
      <c r="DFX44" s="36"/>
      <c r="DGA44" s="36"/>
      <c r="DGB44" s="36"/>
      <c r="DGE44" s="36"/>
      <c r="DGF44" s="36"/>
      <c r="DGI44" s="36"/>
      <c r="DGJ44" s="36"/>
      <c r="DGM44" s="36"/>
      <c r="DGN44" s="36"/>
      <c r="DGQ44" s="36"/>
      <c r="DGR44" s="36"/>
      <c r="DGU44" s="36"/>
      <c r="DGV44" s="36"/>
      <c r="DGY44" s="36"/>
      <c r="DGZ44" s="36"/>
      <c r="DHC44" s="36"/>
      <c r="DHD44" s="36"/>
      <c r="DHG44" s="36"/>
      <c r="DHH44" s="36"/>
      <c r="DHK44" s="36"/>
      <c r="DHL44" s="36"/>
      <c r="DHO44" s="36"/>
      <c r="DHP44" s="36"/>
      <c r="DHS44" s="36"/>
      <c r="DHT44" s="36"/>
      <c r="DHW44" s="36"/>
      <c r="DHX44" s="36"/>
      <c r="DIA44" s="36"/>
      <c r="DIB44" s="36"/>
      <c r="DIE44" s="36"/>
      <c r="DIF44" s="36"/>
      <c r="DII44" s="36"/>
      <c r="DIJ44" s="36"/>
      <c r="DIM44" s="36"/>
      <c r="DIN44" s="36"/>
      <c r="DIQ44" s="36"/>
      <c r="DIR44" s="36"/>
      <c r="DIU44" s="36"/>
      <c r="DIV44" s="36"/>
      <c r="DIY44" s="36"/>
      <c r="DIZ44" s="36"/>
      <c r="DJC44" s="36"/>
      <c r="DJD44" s="36"/>
      <c r="DJG44" s="36"/>
      <c r="DJH44" s="36"/>
      <c r="DJK44" s="36"/>
      <c r="DJL44" s="36"/>
      <c r="DJO44" s="36"/>
      <c r="DJP44" s="36"/>
      <c r="DJS44" s="36"/>
      <c r="DJT44" s="36"/>
      <c r="DJW44" s="36"/>
      <c r="DJX44" s="36"/>
      <c r="DKA44" s="36"/>
      <c r="DKB44" s="36"/>
      <c r="DKE44" s="36"/>
      <c r="DKF44" s="36"/>
      <c r="DKI44" s="36"/>
      <c r="DKJ44" s="36"/>
      <c r="DKM44" s="36"/>
      <c r="DKN44" s="36"/>
      <c r="DKQ44" s="36"/>
      <c r="DKR44" s="36"/>
      <c r="DKU44" s="36"/>
      <c r="DKV44" s="36"/>
      <c r="DKY44" s="36"/>
      <c r="DKZ44" s="36"/>
      <c r="DLC44" s="36"/>
      <c r="DLD44" s="36"/>
      <c r="DLG44" s="36"/>
      <c r="DLH44" s="36"/>
      <c r="DLK44" s="36"/>
      <c r="DLL44" s="36"/>
      <c r="DLO44" s="36"/>
      <c r="DLP44" s="36"/>
      <c r="DLS44" s="36"/>
      <c r="DLT44" s="36"/>
      <c r="DLW44" s="36"/>
      <c r="DLX44" s="36"/>
      <c r="DMA44" s="36"/>
      <c r="DMB44" s="36"/>
      <c r="DME44" s="36"/>
      <c r="DMF44" s="36"/>
      <c r="DMI44" s="36"/>
      <c r="DMJ44" s="36"/>
      <c r="DMM44" s="36"/>
      <c r="DMN44" s="36"/>
      <c r="DMQ44" s="36"/>
      <c r="DMR44" s="36"/>
      <c r="DMU44" s="36"/>
      <c r="DMV44" s="36"/>
      <c r="DMY44" s="36"/>
      <c r="DMZ44" s="36"/>
      <c r="DNC44" s="36"/>
      <c r="DND44" s="36"/>
      <c r="DNG44" s="36"/>
      <c r="DNH44" s="36"/>
      <c r="DNK44" s="36"/>
      <c r="DNL44" s="36"/>
      <c r="DNO44" s="36"/>
      <c r="DNP44" s="36"/>
      <c r="DNS44" s="36"/>
      <c r="DNT44" s="36"/>
      <c r="DNW44" s="36"/>
      <c r="DNX44" s="36"/>
      <c r="DOA44" s="36"/>
      <c r="DOB44" s="36"/>
      <c r="DOE44" s="36"/>
      <c r="DOF44" s="36"/>
      <c r="DOI44" s="36"/>
      <c r="DOJ44" s="36"/>
      <c r="DOM44" s="36"/>
      <c r="DON44" s="36"/>
      <c r="DOQ44" s="36"/>
      <c r="DOR44" s="36"/>
      <c r="DOU44" s="36"/>
      <c r="DOV44" s="36"/>
      <c r="DOY44" s="36"/>
      <c r="DOZ44" s="36"/>
      <c r="DPC44" s="36"/>
      <c r="DPD44" s="36"/>
      <c r="DPG44" s="36"/>
      <c r="DPH44" s="36"/>
      <c r="DPK44" s="36"/>
      <c r="DPL44" s="36"/>
      <c r="DPO44" s="36"/>
      <c r="DPP44" s="36"/>
      <c r="DPS44" s="36"/>
      <c r="DPT44" s="36"/>
      <c r="DPW44" s="36"/>
      <c r="DPX44" s="36"/>
      <c r="DQA44" s="36"/>
      <c r="DQB44" s="36"/>
      <c r="DQE44" s="36"/>
      <c r="DQF44" s="36"/>
      <c r="DQI44" s="36"/>
      <c r="DQJ44" s="36"/>
      <c r="DQM44" s="36"/>
      <c r="DQN44" s="36"/>
      <c r="DQQ44" s="36"/>
      <c r="DQR44" s="36"/>
      <c r="DQU44" s="36"/>
      <c r="DQV44" s="36"/>
      <c r="DQY44" s="36"/>
      <c r="DQZ44" s="36"/>
      <c r="DRC44" s="36"/>
      <c r="DRD44" s="36"/>
      <c r="DRG44" s="36"/>
      <c r="DRH44" s="36"/>
      <c r="DRK44" s="36"/>
      <c r="DRL44" s="36"/>
      <c r="DRO44" s="36"/>
      <c r="DRP44" s="36"/>
      <c r="DRS44" s="36"/>
      <c r="DRT44" s="36"/>
      <c r="DRW44" s="36"/>
      <c r="DRX44" s="36"/>
      <c r="DSA44" s="36"/>
      <c r="DSB44" s="36"/>
      <c r="DSE44" s="36"/>
      <c r="DSF44" s="36"/>
      <c r="DSI44" s="36"/>
      <c r="DSJ44" s="36"/>
      <c r="DSM44" s="36"/>
      <c r="DSN44" s="36"/>
      <c r="DSQ44" s="36"/>
      <c r="DSR44" s="36"/>
      <c r="DSU44" s="36"/>
      <c r="DSV44" s="36"/>
      <c r="DSY44" s="36"/>
      <c r="DSZ44" s="36"/>
      <c r="DTC44" s="36"/>
      <c r="DTD44" s="36"/>
      <c r="DTG44" s="36"/>
      <c r="DTH44" s="36"/>
      <c r="DTK44" s="36"/>
      <c r="DTL44" s="36"/>
      <c r="DTO44" s="36"/>
      <c r="DTP44" s="36"/>
      <c r="DTS44" s="36"/>
      <c r="DTT44" s="36"/>
      <c r="DTW44" s="36"/>
      <c r="DTX44" s="36"/>
      <c r="DUA44" s="36"/>
      <c r="DUB44" s="36"/>
      <c r="DUE44" s="36"/>
      <c r="DUF44" s="36"/>
      <c r="DUI44" s="36"/>
      <c r="DUJ44" s="36"/>
      <c r="DUM44" s="36"/>
      <c r="DUN44" s="36"/>
      <c r="DUQ44" s="36"/>
      <c r="DUR44" s="36"/>
      <c r="DUU44" s="36"/>
      <c r="DUV44" s="36"/>
      <c r="DUY44" s="36"/>
      <c r="DUZ44" s="36"/>
      <c r="DVC44" s="36"/>
      <c r="DVD44" s="36"/>
      <c r="DVG44" s="36"/>
      <c r="DVH44" s="36"/>
      <c r="DVK44" s="36"/>
      <c r="DVL44" s="36"/>
      <c r="DVO44" s="36"/>
      <c r="DVP44" s="36"/>
      <c r="DVS44" s="36"/>
      <c r="DVT44" s="36"/>
      <c r="DVW44" s="36"/>
      <c r="DVX44" s="36"/>
      <c r="DWA44" s="36"/>
      <c r="DWB44" s="36"/>
      <c r="DWE44" s="36"/>
      <c r="DWF44" s="36"/>
      <c r="DWI44" s="36"/>
      <c r="DWJ44" s="36"/>
      <c r="DWM44" s="36"/>
      <c r="DWN44" s="36"/>
      <c r="DWQ44" s="36"/>
      <c r="DWR44" s="36"/>
      <c r="DWU44" s="36"/>
      <c r="DWV44" s="36"/>
      <c r="DWY44" s="36"/>
      <c r="DWZ44" s="36"/>
      <c r="DXC44" s="36"/>
      <c r="DXD44" s="36"/>
      <c r="DXG44" s="36"/>
      <c r="DXH44" s="36"/>
      <c r="DXK44" s="36"/>
      <c r="DXL44" s="36"/>
      <c r="DXO44" s="36"/>
      <c r="DXP44" s="36"/>
      <c r="DXS44" s="36"/>
      <c r="DXT44" s="36"/>
      <c r="DXW44" s="36"/>
      <c r="DXX44" s="36"/>
      <c r="DYA44" s="36"/>
      <c r="DYB44" s="36"/>
      <c r="DYE44" s="36"/>
      <c r="DYF44" s="36"/>
      <c r="DYI44" s="36"/>
      <c r="DYJ44" s="36"/>
      <c r="DYM44" s="36"/>
      <c r="DYN44" s="36"/>
      <c r="DYQ44" s="36"/>
      <c r="DYR44" s="36"/>
      <c r="DYU44" s="36"/>
      <c r="DYV44" s="36"/>
      <c r="DYY44" s="36"/>
      <c r="DYZ44" s="36"/>
      <c r="DZC44" s="36"/>
      <c r="DZD44" s="36"/>
      <c r="DZG44" s="36"/>
      <c r="DZH44" s="36"/>
      <c r="DZK44" s="36"/>
      <c r="DZL44" s="36"/>
      <c r="DZO44" s="36"/>
      <c r="DZP44" s="36"/>
      <c r="DZS44" s="36"/>
      <c r="DZT44" s="36"/>
      <c r="DZW44" s="36"/>
      <c r="DZX44" s="36"/>
      <c r="EAA44" s="36"/>
      <c r="EAB44" s="36"/>
      <c r="EAE44" s="36"/>
      <c r="EAF44" s="36"/>
      <c r="EAI44" s="36"/>
      <c r="EAJ44" s="36"/>
      <c r="EAM44" s="36"/>
      <c r="EAN44" s="36"/>
      <c r="EAQ44" s="36"/>
      <c r="EAR44" s="36"/>
      <c r="EAU44" s="36"/>
      <c r="EAV44" s="36"/>
      <c r="EAY44" s="36"/>
      <c r="EAZ44" s="36"/>
      <c r="EBC44" s="36"/>
      <c r="EBD44" s="36"/>
      <c r="EBG44" s="36"/>
      <c r="EBH44" s="36"/>
      <c r="EBK44" s="36"/>
      <c r="EBL44" s="36"/>
      <c r="EBO44" s="36"/>
      <c r="EBP44" s="36"/>
      <c r="EBS44" s="36"/>
      <c r="EBT44" s="36"/>
      <c r="EBW44" s="36"/>
      <c r="EBX44" s="36"/>
      <c r="ECA44" s="36"/>
      <c r="ECB44" s="36"/>
      <c r="ECE44" s="36"/>
      <c r="ECF44" s="36"/>
      <c r="ECI44" s="36"/>
      <c r="ECJ44" s="36"/>
      <c r="ECM44" s="36"/>
      <c r="ECN44" s="36"/>
      <c r="ECQ44" s="36"/>
      <c r="ECR44" s="36"/>
      <c r="ECU44" s="36"/>
      <c r="ECV44" s="36"/>
      <c r="ECY44" s="36"/>
      <c r="ECZ44" s="36"/>
      <c r="EDC44" s="36"/>
      <c r="EDD44" s="36"/>
      <c r="EDG44" s="36"/>
      <c r="EDH44" s="36"/>
      <c r="EDK44" s="36"/>
      <c r="EDL44" s="36"/>
      <c r="EDO44" s="36"/>
      <c r="EDP44" s="36"/>
      <c r="EDS44" s="36"/>
      <c r="EDT44" s="36"/>
      <c r="EDW44" s="36"/>
      <c r="EDX44" s="36"/>
      <c r="EEA44" s="36"/>
      <c r="EEB44" s="36"/>
      <c r="EEE44" s="36"/>
      <c r="EEF44" s="36"/>
      <c r="EEI44" s="36"/>
      <c r="EEJ44" s="36"/>
      <c r="EEM44" s="36"/>
      <c r="EEN44" s="36"/>
      <c r="EEQ44" s="36"/>
      <c r="EER44" s="36"/>
      <c r="EEU44" s="36"/>
      <c r="EEV44" s="36"/>
      <c r="EEY44" s="36"/>
      <c r="EEZ44" s="36"/>
      <c r="EFC44" s="36"/>
      <c r="EFD44" s="36"/>
      <c r="EFG44" s="36"/>
      <c r="EFH44" s="36"/>
      <c r="EFK44" s="36"/>
      <c r="EFL44" s="36"/>
      <c r="EFO44" s="36"/>
      <c r="EFP44" s="36"/>
      <c r="EFS44" s="36"/>
      <c r="EFT44" s="36"/>
      <c r="EFW44" s="36"/>
      <c r="EFX44" s="36"/>
      <c r="EGA44" s="36"/>
      <c r="EGB44" s="36"/>
      <c r="EGE44" s="36"/>
      <c r="EGF44" s="36"/>
      <c r="EGI44" s="36"/>
      <c r="EGJ44" s="36"/>
      <c r="EGM44" s="36"/>
      <c r="EGN44" s="36"/>
      <c r="EGQ44" s="36"/>
      <c r="EGR44" s="36"/>
      <c r="EGU44" s="36"/>
      <c r="EGV44" s="36"/>
      <c r="EGY44" s="36"/>
      <c r="EGZ44" s="36"/>
      <c r="EHC44" s="36"/>
      <c r="EHD44" s="36"/>
      <c r="EHG44" s="36"/>
      <c r="EHH44" s="36"/>
      <c r="EHK44" s="36"/>
      <c r="EHL44" s="36"/>
      <c r="EHO44" s="36"/>
      <c r="EHP44" s="36"/>
      <c r="EHS44" s="36"/>
      <c r="EHT44" s="36"/>
      <c r="EHW44" s="36"/>
      <c r="EHX44" s="36"/>
      <c r="EIA44" s="36"/>
      <c r="EIB44" s="36"/>
      <c r="EIE44" s="36"/>
      <c r="EIF44" s="36"/>
      <c r="EII44" s="36"/>
      <c r="EIJ44" s="36"/>
      <c r="EIM44" s="36"/>
      <c r="EIN44" s="36"/>
      <c r="EIQ44" s="36"/>
      <c r="EIR44" s="36"/>
      <c r="EIU44" s="36"/>
      <c r="EIV44" s="36"/>
      <c r="EIY44" s="36"/>
      <c r="EIZ44" s="36"/>
      <c r="EJC44" s="36"/>
      <c r="EJD44" s="36"/>
      <c r="EJG44" s="36"/>
      <c r="EJH44" s="36"/>
      <c r="EJK44" s="36"/>
      <c r="EJL44" s="36"/>
      <c r="EJO44" s="36"/>
      <c r="EJP44" s="36"/>
      <c r="EJS44" s="36"/>
      <c r="EJT44" s="36"/>
      <c r="EJW44" s="36"/>
      <c r="EJX44" s="36"/>
      <c r="EKA44" s="36"/>
      <c r="EKB44" s="36"/>
      <c r="EKE44" s="36"/>
      <c r="EKF44" s="36"/>
      <c r="EKI44" s="36"/>
      <c r="EKJ44" s="36"/>
      <c r="EKM44" s="36"/>
      <c r="EKN44" s="36"/>
      <c r="EKQ44" s="36"/>
      <c r="EKR44" s="36"/>
      <c r="EKU44" s="36"/>
      <c r="EKV44" s="36"/>
      <c r="EKY44" s="36"/>
      <c r="EKZ44" s="36"/>
      <c r="ELC44" s="36"/>
      <c r="ELD44" s="36"/>
      <c r="ELG44" s="36"/>
      <c r="ELH44" s="36"/>
      <c r="ELK44" s="36"/>
      <c r="ELL44" s="36"/>
      <c r="ELO44" s="36"/>
      <c r="ELP44" s="36"/>
      <c r="ELS44" s="36"/>
      <c r="ELT44" s="36"/>
      <c r="ELW44" s="36"/>
      <c r="ELX44" s="36"/>
      <c r="EMA44" s="36"/>
      <c r="EMB44" s="36"/>
      <c r="EME44" s="36"/>
      <c r="EMF44" s="36"/>
      <c r="EMI44" s="36"/>
      <c r="EMJ44" s="36"/>
      <c r="EMM44" s="36"/>
      <c r="EMN44" s="36"/>
      <c r="EMQ44" s="36"/>
      <c r="EMR44" s="36"/>
      <c r="EMU44" s="36"/>
      <c r="EMV44" s="36"/>
      <c r="EMY44" s="36"/>
      <c r="EMZ44" s="36"/>
      <c r="ENC44" s="36"/>
      <c r="END44" s="36"/>
      <c r="ENG44" s="36"/>
      <c r="ENH44" s="36"/>
      <c r="ENK44" s="36"/>
      <c r="ENL44" s="36"/>
      <c r="ENO44" s="36"/>
      <c r="ENP44" s="36"/>
      <c r="ENS44" s="36"/>
      <c r="ENT44" s="36"/>
      <c r="ENW44" s="36"/>
      <c r="ENX44" s="36"/>
      <c r="EOA44" s="36"/>
      <c r="EOB44" s="36"/>
      <c r="EOE44" s="36"/>
      <c r="EOF44" s="36"/>
      <c r="EOI44" s="36"/>
      <c r="EOJ44" s="36"/>
      <c r="EOM44" s="36"/>
      <c r="EON44" s="36"/>
      <c r="EOQ44" s="36"/>
      <c r="EOR44" s="36"/>
      <c r="EOU44" s="36"/>
      <c r="EOV44" s="36"/>
      <c r="EOY44" s="36"/>
      <c r="EOZ44" s="36"/>
      <c r="EPC44" s="36"/>
      <c r="EPD44" s="36"/>
      <c r="EPG44" s="36"/>
      <c r="EPH44" s="36"/>
      <c r="EPK44" s="36"/>
      <c r="EPL44" s="36"/>
      <c r="EPO44" s="36"/>
      <c r="EPP44" s="36"/>
      <c r="EPS44" s="36"/>
      <c r="EPT44" s="36"/>
      <c r="EPW44" s="36"/>
      <c r="EPX44" s="36"/>
      <c r="EQA44" s="36"/>
      <c r="EQB44" s="36"/>
      <c r="EQE44" s="36"/>
      <c r="EQF44" s="36"/>
      <c r="EQI44" s="36"/>
      <c r="EQJ44" s="36"/>
      <c r="EQM44" s="36"/>
      <c r="EQN44" s="36"/>
      <c r="EQQ44" s="36"/>
      <c r="EQR44" s="36"/>
      <c r="EQU44" s="36"/>
      <c r="EQV44" s="36"/>
      <c r="EQY44" s="36"/>
      <c r="EQZ44" s="36"/>
      <c r="ERC44" s="36"/>
      <c r="ERD44" s="36"/>
      <c r="ERG44" s="36"/>
      <c r="ERH44" s="36"/>
      <c r="ERK44" s="36"/>
      <c r="ERL44" s="36"/>
      <c r="ERO44" s="36"/>
      <c r="ERP44" s="36"/>
      <c r="ERS44" s="36"/>
      <c r="ERT44" s="36"/>
      <c r="ERW44" s="36"/>
      <c r="ERX44" s="36"/>
      <c r="ESA44" s="36"/>
      <c r="ESB44" s="36"/>
      <c r="ESE44" s="36"/>
      <c r="ESF44" s="36"/>
      <c r="ESI44" s="36"/>
      <c r="ESJ44" s="36"/>
      <c r="ESM44" s="36"/>
      <c r="ESN44" s="36"/>
      <c r="ESQ44" s="36"/>
      <c r="ESR44" s="36"/>
      <c r="ESU44" s="36"/>
      <c r="ESV44" s="36"/>
      <c r="ESY44" s="36"/>
      <c r="ESZ44" s="36"/>
      <c r="ETC44" s="36"/>
      <c r="ETD44" s="36"/>
      <c r="ETG44" s="36"/>
      <c r="ETH44" s="36"/>
      <c r="ETK44" s="36"/>
      <c r="ETL44" s="36"/>
      <c r="ETO44" s="36"/>
      <c r="ETP44" s="36"/>
      <c r="ETS44" s="36"/>
      <c r="ETT44" s="36"/>
      <c r="ETW44" s="36"/>
      <c r="ETX44" s="36"/>
      <c r="EUA44" s="36"/>
      <c r="EUB44" s="36"/>
      <c r="EUE44" s="36"/>
      <c r="EUF44" s="36"/>
      <c r="EUI44" s="36"/>
      <c r="EUJ44" s="36"/>
      <c r="EUM44" s="36"/>
      <c r="EUN44" s="36"/>
      <c r="EUQ44" s="36"/>
      <c r="EUR44" s="36"/>
      <c r="EUU44" s="36"/>
      <c r="EUV44" s="36"/>
      <c r="EUY44" s="36"/>
      <c r="EUZ44" s="36"/>
      <c r="EVC44" s="36"/>
      <c r="EVD44" s="36"/>
      <c r="EVG44" s="36"/>
      <c r="EVH44" s="36"/>
      <c r="EVK44" s="36"/>
      <c r="EVL44" s="36"/>
      <c r="EVO44" s="36"/>
      <c r="EVP44" s="36"/>
      <c r="EVS44" s="36"/>
      <c r="EVT44" s="36"/>
      <c r="EVW44" s="36"/>
      <c r="EVX44" s="36"/>
      <c r="EWA44" s="36"/>
      <c r="EWB44" s="36"/>
      <c r="EWE44" s="36"/>
      <c r="EWF44" s="36"/>
      <c r="EWI44" s="36"/>
      <c r="EWJ44" s="36"/>
      <c r="EWM44" s="36"/>
      <c r="EWN44" s="36"/>
      <c r="EWQ44" s="36"/>
      <c r="EWR44" s="36"/>
      <c r="EWU44" s="36"/>
      <c r="EWV44" s="36"/>
      <c r="EWY44" s="36"/>
      <c r="EWZ44" s="36"/>
      <c r="EXC44" s="36"/>
      <c r="EXD44" s="36"/>
      <c r="EXG44" s="36"/>
      <c r="EXH44" s="36"/>
      <c r="EXK44" s="36"/>
      <c r="EXL44" s="36"/>
      <c r="EXO44" s="36"/>
      <c r="EXP44" s="36"/>
      <c r="EXS44" s="36"/>
      <c r="EXT44" s="36"/>
      <c r="EXW44" s="36"/>
      <c r="EXX44" s="36"/>
      <c r="EYA44" s="36"/>
      <c r="EYB44" s="36"/>
      <c r="EYE44" s="36"/>
      <c r="EYF44" s="36"/>
      <c r="EYI44" s="36"/>
      <c r="EYJ44" s="36"/>
      <c r="EYM44" s="36"/>
      <c r="EYN44" s="36"/>
      <c r="EYQ44" s="36"/>
      <c r="EYR44" s="36"/>
      <c r="EYU44" s="36"/>
      <c r="EYV44" s="36"/>
      <c r="EYY44" s="36"/>
      <c r="EYZ44" s="36"/>
      <c r="EZC44" s="36"/>
      <c r="EZD44" s="36"/>
      <c r="EZG44" s="36"/>
      <c r="EZH44" s="36"/>
      <c r="EZK44" s="36"/>
      <c r="EZL44" s="36"/>
      <c r="EZO44" s="36"/>
      <c r="EZP44" s="36"/>
      <c r="EZS44" s="36"/>
      <c r="EZT44" s="36"/>
      <c r="EZW44" s="36"/>
      <c r="EZX44" s="36"/>
      <c r="FAA44" s="36"/>
      <c r="FAB44" s="36"/>
      <c r="FAE44" s="36"/>
      <c r="FAF44" s="36"/>
      <c r="FAI44" s="36"/>
      <c r="FAJ44" s="36"/>
      <c r="FAM44" s="36"/>
      <c r="FAN44" s="36"/>
      <c r="FAQ44" s="36"/>
      <c r="FAR44" s="36"/>
      <c r="FAU44" s="36"/>
      <c r="FAV44" s="36"/>
      <c r="FAY44" s="36"/>
      <c r="FAZ44" s="36"/>
      <c r="FBC44" s="36"/>
      <c r="FBD44" s="36"/>
      <c r="FBG44" s="36"/>
      <c r="FBH44" s="36"/>
      <c r="FBK44" s="36"/>
      <c r="FBL44" s="36"/>
      <c r="FBO44" s="36"/>
      <c r="FBP44" s="36"/>
      <c r="FBS44" s="36"/>
      <c r="FBT44" s="36"/>
      <c r="FBW44" s="36"/>
      <c r="FBX44" s="36"/>
      <c r="FCA44" s="36"/>
      <c r="FCB44" s="36"/>
      <c r="FCE44" s="36"/>
      <c r="FCF44" s="36"/>
      <c r="FCI44" s="36"/>
      <c r="FCJ44" s="36"/>
      <c r="FCM44" s="36"/>
      <c r="FCN44" s="36"/>
      <c r="FCQ44" s="36"/>
      <c r="FCR44" s="36"/>
      <c r="FCU44" s="36"/>
      <c r="FCV44" s="36"/>
      <c r="FCY44" s="36"/>
      <c r="FCZ44" s="36"/>
      <c r="FDC44" s="36"/>
      <c r="FDD44" s="36"/>
      <c r="FDG44" s="36"/>
      <c r="FDH44" s="36"/>
      <c r="FDK44" s="36"/>
      <c r="FDL44" s="36"/>
      <c r="FDO44" s="36"/>
      <c r="FDP44" s="36"/>
      <c r="FDS44" s="36"/>
      <c r="FDT44" s="36"/>
      <c r="FDW44" s="36"/>
      <c r="FDX44" s="36"/>
      <c r="FEA44" s="36"/>
      <c r="FEB44" s="36"/>
      <c r="FEE44" s="36"/>
      <c r="FEF44" s="36"/>
      <c r="FEI44" s="36"/>
      <c r="FEJ44" s="36"/>
      <c r="FEM44" s="36"/>
      <c r="FEN44" s="36"/>
      <c r="FEQ44" s="36"/>
      <c r="FER44" s="36"/>
      <c r="FEU44" s="36"/>
      <c r="FEV44" s="36"/>
      <c r="FEY44" s="36"/>
      <c r="FEZ44" s="36"/>
      <c r="FFC44" s="36"/>
      <c r="FFD44" s="36"/>
      <c r="FFG44" s="36"/>
      <c r="FFH44" s="36"/>
      <c r="FFK44" s="36"/>
      <c r="FFL44" s="36"/>
      <c r="FFO44" s="36"/>
      <c r="FFP44" s="36"/>
      <c r="FFS44" s="36"/>
      <c r="FFT44" s="36"/>
      <c r="FFW44" s="36"/>
      <c r="FFX44" s="36"/>
      <c r="FGA44" s="36"/>
      <c r="FGB44" s="36"/>
      <c r="FGE44" s="36"/>
      <c r="FGF44" s="36"/>
      <c r="FGI44" s="36"/>
      <c r="FGJ44" s="36"/>
      <c r="FGM44" s="36"/>
      <c r="FGN44" s="36"/>
      <c r="FGQ44" s="36"/>
      <c r="FGR44" s="36"/>
      <c r="FGU44" s="36"/>
      <c r="FGV44" s="36"/>
      <c r="FGY44" s="36"/>
      <c r="FGZ44" s="36"/>
      <c r="FHC44" s="36"/>
      <c r="FHD44" s="36"/>
      <c r="FHG44" s="36"/>
      <c r="FHH44" s="36"/>
      <c r="FHK44" s="36"/>
      <c r="FHL44" s="36"/>
      <c r="FHO44" s="36"/>
      <c r="FHP44" s="36"/>
      <c r="FHS44" s="36"/>
      <c r="FHT44" s="36"/>
      <c r="FHW44" s="36"/>
      <c r="FHX44" s="36"/>
      <c r="FIA44" s="36"/>
      <c r="FIB44" s="36"/>
      <c r="FIE44" s="36"/>
      <c r="FIF44" s="36"/>
      <c r="FII44" s="36"/>
      <c r="FIJ44" s="36"/>
      <c r="FIM44" s="36"/>
      <c r="FIN44" s="36"/>
      <c r="FIQ44" s="36"/>
      <c r="FIR44" s="36"/>
      <c r="FIU44" s="36"/>
      <c r="FIV44" s="36"/>
      <c r="FIY44" s="36"/>
      <c r="FIZ44" s="36"/>
      <c r="FJC44" s="36"/>
      <c r="FJD44" s="36"/>
      <c r="FJG44" s="36"/>
      <c r="FJH44" s="36"/>
      <c r="FJK44" s="36"/>
      <c r="FJL44" s="36"/>
      <c r="FJO44" s="36"/>
      <c r="FJP44" s="36"/>
      <c r="FJS44" s="36"/>
      <c r="FJT44" s="36"/>
      <c r="FJW44" s="36"/>
      <c r="FJX44" s="36"/>
      <c r="FKA44" s="36"/>
      <c r="FKB44" s="36"/>
      <c r="FKE44" s="36"/>
      <c r="FKF44" s="36"/>
      <c r="FKI44" s="36"/>
      <c r="FKJ44" s="36"/>
      <c r="FKM44" s="36"/>
      <c r="FKN44" s="36"/>
      <c r="FKQ44" s="36"/>
      <c r="FKR44" s="36"/>
      <c r="FKU44" s="36"/>
      <c r="FKV44" s="36"/>
      <c r="FKY44" s="36"/>
      <c r="FKZ44" s="36"/>
      <c r="FLC44" s="36"/>
      <c r="FLD44" s="36"/>
      <c r="FLG44" s="36"/>
      <c r="FLH44" s="36"/>
      <c r="FLK44" s="36"/>
      <c r="FLL44" s="36"/>
      <c r="FLO44" s="36"/>
      <c r="FLP44" s="36"/>
      <c r="FLS44" s="36"/>
      <c r="FLT44" s="36"/>
      <c r="FLW44" s="36"/>
      <c r="FLX44" s="36"/>
      <c r="FMA44" s="36"/>
      <c r="FMB44" s="36"/>
      <c r="FME44" s="36"/>
      <c r="FMF44" s="36"/>
      <c r="FMI44" s="36"/>
      <c r="FMJ44" s="36"/>
      <c r="FMM44" s="36"/>
      <c r="FMN44" s="36"/>
      <c r="FMQ44" s="36"/>
      <c r="FMR44" s="36"/>
      <c r="FMU44" s="36"/>
      <c r="FMV44" s="36"/>
      <c r="FMY44" s="36"/>
      <c r="FMZ44" s="36"/>
      <c r="FNC44" s="36"/>
      <c r="FND44" s="36"/>
      <c r="FNG44" s="36"/>
      <c r="FNH44" s="36"/>
      <c r="FNK44" s="36"/>
      <c r="FNL44" s="36"/>
      <c r="FNO44" s="36"/>
      <c r="FNP44" s="36"/>
      <c r="FNS44" s="36"/>
      <c r="FNT44" s="36"/>
      <c r="FNW44" s="36"/>
      <c r="FNX44" s="36"/>
      <c r="FOA44" s="36"/>
      <c r="FOB44" s="36"/>
      <c r="FOE44" s="36"/>
      <c r="FOF44" s="36"/>
      <c r="FOI44" s="36"/>
      <c r="FOJ44" s="36"/>
      <c r="FOM44" s="36"/>
      <c r="FON44" s="36"/>
      <c r="FOQ44" s="36"/>
      <c r="FOR44" s="36"/>
      <c r="FOU44" s="36"/>
      <c r="FOV44" s="36"/>
      <c r="FOY44" s="36"/>
      <c r="FOZ44" s="36"/>
      <c r="FPC44" s="36"/>
      <c r="FPD44" s="36"/>
      <c r="FPG44" s="36"/>
      <c r="FPH44" s="36"/>
      <c r="FPK44" s="36"/>
      <c r="FPL44" s="36"/>
      <c r="FPO44" s="36"/>
      <c r="FPP44" s="36"/>
      <c r="FPS44" s="36"/>
      <c r="FPT44" s="36"/>
      <c r="FPW44" s="36"/>
      <c r="FPX44" s="36"/>
      <c r="FQA44" s="36"/>
      <c r="FQB44" s="36"/>
      <c r="FQE44" s="36"/>
      <c r="FQF44" s="36"/>
      <c r="FQI44" s="36"/>
      <c r="FQJ44" s="36"/>
      <c r="FQM44" s="36"/>
      <c r="FQN44" s="36"/>
      <c r="FQQ44" s="36"/>
      <c r="FQR44" s="36"/>
      <c r="FQU44" s="36"/>
      <c r="FQV44" s="36"/>
      <c r="FQY44" s="36"/>
      <c r="FQZ44" s="36"/>
      <c r="FRC44" s="36"/>
      <c r="FRD44" s="36"/>
      <c r="FRG44" s="36"/>
      <c r="FRH44" s="36"/>
      <c r="FRK44" s="36"/>
      <c r="FRL44" s="36"/>
      <c r="FRO44" s="36"/>
      <c r="FRP44" s="36"/>
      <c r="FRS44" s="36"/>
      <c r="FRT44" s="36"/>
      <c r="FRW44" s="36"/>
      <c r="FRX44" s="36"/>
      <c r="FSA44" s="36"/>
      <c r="FSB44" s="36"/>
      <c r="FSE44" s="36"/>
      <c r="FSF44" s="36"/>
      <c r="FSI44" s="36"/>
      <c r="FSJ44" s="36"/>
      <c r="FSM44" s="36"/>
      <c r="FSN44" s="36"/>
      <c r="FSQ44" s="36"/>
      <c r="FSR44" s="36"/>
      <c r="FSU44" s="36"/>
      <c r="FSV44" s="36"/>
      <c r="FSY44" s="36"/>
      <c r="FSZ44" s="36"/>
      <c r="FTC44" s="36"/>
      <c r="FTD44" s="36"/>
      <c r="FTG44" s="36"/>
      <c r="FTH44" s="36"/>
      <c r="FTK44" s="36"/>
      <c r="FTL44" s="36"/>
      <c r="FTO44" s="36"/>
      <c r="FTP44" s="36"/>
      <c r="FTS44" s="36"/>
      <c r="FTT44" s="36"/>
      <c r="FTW44" s="36"/>
      <c r="FTX44" s="36"/>
      <c r="FUA44" s="36"/>
      <c r="FUB44" s="36"/>
      <c r="FUE44" s="36"/>
      <c r="FUF44" s="36"/>
      <c r="FUI44" s="36"/>
      <c r="FUJ44" s="36"/>
      <c r="FUM44" s="36"/>
      <c r="FUN44" s="36"/>
      <c r="FUQ44" s="36"/>
      <c r="FUR44" s="36"/>
      <c r="FUU44" s="36"/>
      <c r="FUV44" s="36"/>
      <c r="FUY44" s="36"/>
      <c r="FUZ44" s="36"/>
      <c r="FVC44" s="36"/>
      <c r="FVD44" s="36"/>
      <c r="FVG44" s="36"/>
      <c r="FVH44" s="36"/>
      <c r="FVK44" s="36"/>
      <c r="FVL44" s="36"/>
      <c r="FVO44" s="36"/>
      <c r="FVP44" s="36"/>
      <c r="FVS44" s="36"/>
      <c r="FVT44" s="36"/>
      <c r="FVW44" s="36"/>
      <c r="FVX44" s="36"/>
      <c r="FWA44" s="36"/>
      <c r="FWB44" s="36"/>
      <c r="FWE44" s="36"/>
      <c r="FWF44" s="36"/>
      <c r="FWI44" s="36"/>
      <c r="FWJ44" s="36"/>
      <c r="FWM44" s="36"/>
      <c r="FWN44" s="36"/>
      <c r="FWQ44" s="36"/>
      <c r="FWR44" s="36"/>
      <c r="FWU44" s="36"/>
      <c r="FWV44" s="36"/>
      <c r="FWY44" s="36"/>
      <c r="FWZ44" s="36"/>
      <c r="FXC44" s="36"/>
      <c r="FXD44" s="36"/>
      <c r="FXG44" s="36"/>
      <c r="FXH44" s="36"/>
      <c r="FXK44" s="36"/>
      <c r="FXL44" s="36"/>
      <c r="FXO44" s="36"/>
      <c r="FXP44" s="36"/>
      <c r="FXS44" s="36"/>
      <c r="FXT44" s="36"/>
      <c r="FXW44" s="36"/>
      <c r="FXX44" s="36"/>
      <c r="FYA44" s="36"/>
      <c r="FYB44" s="36"/>
      <c r="FYE44" s="36"/>
      <c r="FYF44" s="36"/>
      <c r="FYI44" s="36"/>
      <c r="FYJ44" s="36"/>
      <c r="FYM44" s="36"/>
      <c r="FYN44" s="36"/>
      <c r="FYQ44" s="36"/>
      <c r="FYR44" s="36"/>
      <c r="FYU44" s="36"/>
      <c r="FYV44" s="36"/>
      <c r="FYY44" s="36"/>
      <c r="FYZ44" s="36"/>
      <c r="FZC44" s="36"/>
      <c r="FZD44" s="36"/>
      <c r="FZG44" s="36"/>
      <c r="FZH44" s="36"/>
      <c r="FZK44" s="36"/>
      <c r="FZL44" s="36"/>
      <c r="FZO44" s="36"/>
      <c r="FZP44" s="36"/>
      <c r="FZS44" s="36"/>
      <c r="FZT44" s="36"/>
      <c r="FZW44" s="36"/>
      <c r="FZX44" s="36"/>
      <c r="GAA44" s="36"/>
      <c r="GAB44" s="36"/>
      <c r="GAE44" s="36"/>
      <c r="GAF44" s="36"/>
      <c r="GAI44" s="36"/>
      <c r="GAJ44" s="36"/>
      <c r="GAM44" s="36"/>
      <c r="GAN44" s="36"/>
      <c r="GAQ44" s="36"/>
      <c r="GAR44" s="36"/>
      <c r="GAU44" s="36"/>
      <c r="GAV44" s="36"/>
      <c r="GAY44" s="36"/>
      <c r="GAZ44" s="36"/>
      <c r="GBC44" s="36"/>
      <c r="GBD44" s="36"/>
      <c r="GBG44" s="36"/>
      <c r="GBH44" s="36"/>
      <c r="GBK44" s="36"/>
      <c r="GBL44" s="36"/>
      <c r="GBO44" s="36"/>
      <c r="GBP44" s="36"/>
      <c r="GBS44" s="36"/>
      <c r="GBT44" s="36"/>
      <c r="GBW44" s="36"/>
      <c r="GBX44" s="36"/>
      <c r="GCA44" s="36"/>
      <c r="GCB44" s="36"/>
      <c r="GCE44" s="36"/>
      <c r="GCF44" s="36"/>
      <c r="GCI44" s="36"/>
      <c r="GCJ44" s="36"/>
      <c r="GCM44" s="36"/>
      <c r="GCN44" s="36"/>
      <c r="GCQ44" s="36"/>
      <c r="GCR44" s="36"/>
      <c r="GCU44" s="36"/>
      <c r="GCV44" s="36"/>
      <c r="GCY44" s="36"/>
      <c r="GCZ44" s="36"/>
      <c r="GDC44" s="36"/>
      <c r="GDD44" s="36"/>
      <c r="GDG44" s="36"/>
      <c r="GDH44" s="36"/>
      <c r="GDK44" s="36"/>
      <c r="GDL44" s="36"/>
      <c r="GDO44" s="36"/>
      <c r="GDP44" s="36"/>
      <c r="GDS44" s="36"/>
      <c r="GDT44" s="36"/>
      <c r="GDW44" s="36"/>
      <c r="GDX44" s="36"/>
      <c r="GEA44" s="36"/>
      <c r="GEB44" s="36"/>
      <c r="GEE44" s="36"/>
      <c r="GEF44" s="36"/>
      <c r="GEI44" s="36"/>
      <c r="GEJ44" s="36"/>
      <c r="GEM44" s="36"/>
      <c r="GEN44" s="36"/>
      <c r="GEQ44" s="36"/>
      <c r="GER44" s="36"/>
      <c r="GEU44" s="36"/>
      <c r="GEV44" s="36"/>
      <c r="GEY44" s="36"/>
      <c r="GEZ44" s="36"/>
      <c r="GFC44" s="36"/>
      <c r="GFD44" s="36"/>
      <c r="GFG44" s="36"/>
      <c r="GFH44" s="36"/>
      <c r="GFK44" s="36"/>
      <c r="GFL44" s="36"/>
      <c r="GFO44" s="36"/>
      <c r="GFP44" s="36"/>
      <c r="GFS44" s="36"/>
      <c r="GFT44" s="36"/>
      <c r="GFW44" s="36"/>
      <c r="GFX44" s="36"/>
      <c r="GGA44" s="36"/>
      <c r="GGB44" s="36"/>
      <c r="GGE44" s="36"/>
      <c r="GGF44" s="36"/>
      <c r="GGI44" s="36"/>
      <c r="GGJ44" s="36"/>
      <c r="GGM44" s="36"/>
      <c r="GGN44" s="36"/>
      <c r="GGQ44" s="36"/>
      <c r="GGR44" s="36"/>
      <c r="GGU44" s="36"/>
      <c r="GGV44" s="36"/>
      <c r="GGY44" s="36"/>
      <c r="GGZ44" s="36"/>
      <c r="GHC44" s="36"/>
      <c r="GHD44" s="36"/>
      <c r="GHG44" s="36"/>
      <c r="GHH44" s="36"/>
      <c r="GHK44" s="36"/>
      <c r="GHL44" s="36"/>
      <c r="GHO44" s="36"/>
      <c r="GHP44" s="36"/>
      <c r="GHS44" s="36"/>
      <c r="GHT44" s="36"/>
      <c r="GHW44" s="36"/>
      <c r="GHX44" s="36"/>
      <c r="GIA44" s="36"/>
      <c r="GIB44" s="36"/>
      <c r="GIE44" s="36"/>
      <c r="GIF44" s="36"/>
      <c r="GII44" s="36"/>
      <c r="GIJ44" s="36"/>
      <c r="GIM44" s="36"/>
      <c r="GIN44" s="36"/>
      <c r="GIQ44" s="36"/>
      <c r="GIR44" s="36"/>
      <c r="GIU44" s="36"/>
      <c r="GIV44" s="36"/>
      <c r="GIY44" s="36"/>
      <c r="GIZ44" s="36"/>
      <c r="GJC44" s="36"/>
      <c r="GJD44" s="36"/>
      <c r="GJG44" s="36"/>
      <c r="GJH44" s="36"/>
      <c r="GJK44" s="36"/>
      <c r="GJL44" s="36"/>
      <c r="GJO44" s="36"/>
      <c r="GJP44" s="36"/>
      <c r="GJS44" s="36"/>
      <c r="GJT44" s="36"/>
      <c r="GJW44" s="36"/>
      <c r="GJX44" s="36"/>
      <c r="GKA44" s="36"/>
      <c r="GKB44" s="36"/>
      <c r="GKE44" s="36"/>
      <c r="GKF44" s="36"/>
      <c r="GKI44" s="36"/>
      <c r="GKJ44" s="36"/>
      <c r="GKM44" s="36"/>
      <c r="GKN44" s="36"/>
      <c r="GKQ44" s="36"/>
      <c r="GKR44" s="36"/>
      <c r="GKU44" s="36"/>
      <c r="GKV44" s="36"/>
      <c r="GKY44" s="36"/>
      <c r="GKZ44" s="36"/>
      <c r="GLC44" s="36"/>
      <c r="GLD44" s="36"/>
      <c r="GLG44" s="36"/>
      <c r="GLH44" s="36"/>
      <c r="GLK44" s="36"/>
      <c r="GLL44" s="36"/>
      <c r="GLO44" s="36"/>
      <c r="GLP44" s="36"/>
      <c r="GLS44" s="36"/>
      <c r="GLT44" s="36"/>
      <c r="GLW44" s="36"/>
      <c r="GLX44" s="36"/>
      <c r="GMA44" s="36"/>
      <c r="GMB44" s="36"/>
      <c r="GME44" s="36"/>
      <c r="GMF44" s="36"/>
      <c r="GMI44" s="36"/>
      <c r="GMJ44" s="36"/>
      <c r="GMM44" s="36"/>
      <c r="GMN44" s="36"/>
      <c r="GMQ44" s="36"/>
      <c r="GMR44" s="36"/>
      <c r="GMU44" s="36"/>
      <c r="GMV44" s="36"/>
      <c r="GMY44" s="36"/>
      <c r="GMZ44" s="36"/>
      <c r="GNC44" s="36"/>
      <c r="GND44" s="36"/>
      <c r="GNG44" s="36"/>
      <c r="GNH44" s="36"/>
      <c r="GNK44" s="36"/>
      <c r="GNL44" s="36"/>
      <c r="GNO44" s="36"/>
      <c r="GNP44" s="36"/>
      <c r="GNS44" s="36"/>
      <c r="GNT44" s="36"/>
      <c r="GNW44" s="36"/>
      <c r="GNX44" s="36"/>
      <c r="GOA44" s="36"/>
      <c r="GOB44" s="36"/>
      <c r="GOE44" s="36"/>
      <c r="GOF44" s="36"/>
      <c r="GOI44" s="36"/>
      <c r="GOJ44" s="36"/>
      <c r="GOM44" s="36"/>
      <c r="GON44" s="36"/>
      <c r="GOQ44" s="36"/>
      <c r="GOR44" s="36"/>
      <c r="GOU44" s="36"/>
      <c r="GOV44" s="36"/>
      <c r="GOY44" s="36"/>
      <c r="GOZ44" s="36"/>
      <c r="GPC44" s="36"/>
      <c r="GPD44" s="36"/>
      <c r="GPG44" s="36"/>
      <c r="GPH44" s="36"/>
      <c r="GPK44" s="36"/>
      <c r="GPL44" s="36"/>
      <c r="GPO44" s="36"/>
      <c r="GPP44" s="36"/>
      <c r="GPS44" s="36"/>
      <c r="GPT44" s="36"/>
      <c r="GPW44" s="36"/>
      <c r="GPX44" s="36"/>
      <c r="GQA44" s="36"/>
      <c r="GQB44" s="36"/>
      <c r="GQE44" s="36"/>
      <c r="GQF44" s="36"/>
      <c r="GQI44" s="36"/>
      <c r="GQJ44" s="36"/>
      <c r="GQM44" s="36"/>
      <c r="GQN44" s="36"/>
      <c r="GQQ44" s="36"/>
      <c r="GQR44" s="36"/>
      <c r="GQU44" s="36"/>
      <c r="GQV44" s="36"/>
      <c r="GQY44" s="36"/>
      <c r="GQZ44" s="36"/>
      <c r="GRC44" s="36"/>
      <c r="GRD44" s="36"/>
      <c r="GRG44" s="36"/>
      <c r="GRH44" s="36"/>
      <c r="GRK44" s="36"/>
      <c r="GRL44" s="36"/>
      <c r="GRO44" s="36"/>
      <c r="GRP44" s="36"/>
      <c r="GRS44" s="36"/>
      <c r="GRT44" s="36"/>
      <c r="GRW44" s="36"/>
      <c r="GRX44" s="36"/>
      <c r="GSA44" s="36"/>
      <c r="GSB44" s="36"/>
      <c r="GSE44" s="36"/>
      <c r="GSF44" s="36"/>
      <c r="GSI44" s="36"/>
      <c r="GSJ44" s="36"/>
      <c r="GSM44" s="36"/>
      <c r="GSN44" s="36"/>
      <c r="GSQ44" s="36"/>
      <c r="GSR44" s="36"/>
      <c r="GSU44" s="36"/>
      <c r="GSV44" s="36"/>
      <c r="GSY44" s="36"/>
      <c r="GSZ44" s="36"/>
      <c r="GTC44" s="36"/>
      <c r="GTD44" s="36"/>
      <c r="GTG44" s="36"/>
      <c r="GTH44" s="36"/>
      <c r="GTK44" s="36"/>
      <c r="GTL44" s="36"/>
      <c r="GTO44" s="36"/>
      <c r="GTP44" s="36"/>
      <c r="GTS44" s="36"/>
      <c r="GTT44" s="36"/>
      <c r="GTW44" s="36"/>
      <c r="GTX44" s="36"/>
      <c r="GUA44" s="36"/>
      <c r="GUB44" s="36"/>
      <c r="GUE44" s="36"/>
      <c r="GUF44" s="36"/>
      <c r="GUI44" s="36"/>
      <c r="GUJ44" s="36"/>
      <c r="GUM44" s="36"/>
      <c r="GUN44" s="36"/>
      <c r="GUQ44" s="36"/>
      <c r="GUR44" s="36"/>
      <c r="GUU44" s="36"/>
      <c r="GUV44" s="36"/>
      <c r="GUY44" s="36"/>
      <c r="GUZ44" s="36"/>
      <c r="GVC44" s="36"/>
      <c r="GVD44" s="36"/>
      <c r="GVG44" s="36"/>
      <c r="GVH44" s="36"/>
      <c r="GVK44" s="36"/>
      <c r="GVL44" s="36"/>
      <c r="GVO44" s="36"/>
      <c r="GVP44" s="36"/>
      <c r="GVS44" s="36"/>
      <c r="GVT44" s="36"/>
      <c r="GVW44" s="36"/>
      <c r="GVX44" s="36"/>
      <c r="GWA44" s="36"/>
      <c r="GWB44" s="36"/>
      <c r="GWE44" s="36"/>
      <c r="GWF44" s="36"/>
      <c r="GWI44" s="36"/>
      <c r="GWJ44" s="36"/>
      <c r="GWM44" s="36"/>
      <c r="GWN44" s="36"/>
      <c r="GWQ44" s="36"/>
      <c r="GWR44" s="36"/>
      <c r="GWU44" s="36"/>
      <c r="GWV44" s="36"/>
      <c r="GWY44" s="36"/>
      <c r="GWZ44" s="36"/>
      <c r="GXC44" s="36"/>
      <c r="GXD44" s="36"/>
      <c r="GXG44" s="36"/>
      <c r="GXH44" s="36"/>
      <c r="GXK44" s="36"/>
      <c r="GXL44" s="36"/>
      <c r="GXO44" s="36"/>
      <c r="GXP44" s="36"/>
      <c r="GXS44" s="36"/>
      <c r="GXT44" s="36"/>
      <c r="GXW44" s="36"/>
      <c r="GXX44" s="36"/>
      <c r="GYA44" s="36"/>
      <c r="GYB44" s="36"/>
      <c r="GYE44" s="36"/>
      <c r="GYF44" s="36"/>
      <c r="GYI44" s="36"/>
      <c r="GYJ44" s="36"/>
      <c r="GYM44" s="36"/>
      <c r="GYN44" s="36"/>
      <c r="GYQ44" s="36"/>
      <c r="GYR44" s="36"/>
      <c r="GYU44" s="36"/>
      <c r="GYV44" s="36"/>
      <c r="GYY44" s="36"/>
      <c r="GYZ44" s="36"/>
      <c r="GZC44" s="36"/>
      <c r="GZD44" s="36"/>
      <c r="GZG44" s="36"/>
      <c r="GZH44" s="36"/>
      <c r="GZK44" s="36"/>
      <c r="GZL44" s="36"/>
      <c r="GZO44" s="36"/>
      <c r="GZP44" s="36"/>
      <c r="GZS44" s="36"/>
      <c r="GZT44" s="36"/>
      <c r="GZW44" s="36"/>
      <c r="GZX44" s="36"/>
      <c r="HAA44" s="36"/>
      <c r="HAB44" s="36"/>
      <c r="HAE44" s="36"/>
      <c r="HAF44" s="36"/>
      <c r="HAI44" s="36"/>
      <c r="HAJ44" s="36"/>
      <c r="HAM44" s="36"/>
      <c r="HAN44" s="36"/>
      <c r="HAQ44" s="36"/>
      <c r="HAR44" s="36"/>
      <c r="HAU44" s="36"/>
      <c r="HAV44" s="36"/>
      <c r="HAY44" s="36"/>
      <c r="HAZ44" s="36"/>
      <c r="HBC44" s="36"/>
      <c r="HBD44" s="36"/>
      <c r="HBG44" s="36"/>
      <c r="HBH44" s="36"/>
      <c r="HBK44" s="36"/>
      <c r="HBL44" s="36"/>
      <c r="HBO44" s="36"/>
      <c r="HBP44" s="36"/>
      <c r="HBS44" s="36"/>
      <c r="HBT44" s="36"/>
      <c r="HBW44" s="36"/>
      <c r="HBX44" s="36"/>
      <c r="HCA44" s="36"/>
      <c r="HCB44" s="36"/>
      <c r="HCE44" s="36"/>
      <c r="HCF44" s="36"/>
      <c r="HCI44" s="36"/>
      <c r="HCJ44" s="36"/>
      <c r="HCM44" s="36"/>
      <c r="HCN44" s="36"/>
      <c r="HCQ44" s="36"/>
      <c r="HCR44" s="36"/>
      <c r="HCU44" s="36"/>
      <c r="HCV44" s="36"/>
      <c r="HCY44" s="36"/>
      <c r="HCZ44" s="36"/>
      <c r="HDC44" s="36"/>
      <c r="HDD44" s="36"/>
      <c r="HDG44" s="36"/>
      <c r="HDH44" s="36"/>
      <c r="HDK44" s="36"/>
      <c r="HDL44" s="36"/>
      <c r="HDO44" s="36"/>
      <c r="HDP44" s="36"/>
      <c r="HDS44" s="36"/>
      <c r="HDT44" s="36"/>
      <c r="HDW44" s="36"/>
      <c r="HDX44" s="36"/>
      <c r="HEA44" s="36"/>
      <c r="HEB44" s="36"/>
      <c r="HEE44" s="36"/>
      <c r="HEF44" s="36"/>
      <c r="HEI44" s="36"/>
      <c r="HEJ44" s="36"/>
      <c r="HEM44" s="36"/>
      <c r="HEN44" s="36"/>
      <c r="HEQ44" s="36"/>
      <c r="HER44" s="36"/>
      <c r="HEU44" s="36"/>
      <c r="HEV44" s="36"/>
      <c r="HEY44" s="36"/>
      <c r="HEZ44" s="36"/>
      <c r="HFC44" s="36"/>
      <c r="HFD44" s="36"/>
      <c r="HFG44" s="36"/>
      <c r="HFH44" s="36"/>
      <c r="HFK44" s="36"/>
      <c r="HFL44" s="36"/>
      <c r="HFO44" s="36"/>
      <c r="HFP44" s="36"/>
      <c r="HFS44" s="36"/>
      <c r="HFT44" s="36"/>
      <c r="HFW44" s="36"/>
      <c r="HFX44" s="36"/>
      <c r="HGA44" s="36"/>
      <c r="HGB44" s="36"/>
      <c r="HGE44" s="36"/>
      <c r="HGF44" s="36"/>
      <c r="HGI44" s="36"/>
      <c r="HGJ44" s="36"/>
      <c r="HGM44" s="36"/>
      <c r="HGN44" s="36"/>
      <c r="HGQ44" s="36"/>
      <c r="HGR44" s="36"/>
      <c r="HGU44" s="36"/>
      <c r="HGV44" s="36"/>
      <c r="HGY44" s="36"/>
      <c r="HGZ44" s="36"/>
      <c r="HHC44" s="36"/>
      <c r="HHD44" s="36"/>
      <c r="HHG44" s="36"/>
      <c r="HHH44" s="36"/>
      <c r="HHK44" s="36"/>
      <c r="HHL44" s="36"/>
      <c r="HHO44" s="36"/>
      <c r="HHP44" s="36"/>
      <c r="HHS44" s="36"/>
      <c r="HHT44" s="36"/>
      <c r="HHW44" s="36"/>
      <c r="HHX44" s="36"/>
      <c r="HIA44" s="36"/>
      <c r="HIB44" s="36"/>
      <c r="HIE44" s="36"/>
      <c r="HIF44" s="36"/>
      <c r="HII44" s="36"/>
      <c r="HIJ44" s="36"/>
      <c r="HIM44" s="36"/>
      <c r="HIN44" s="36"/>
      <c r="HIQ44" s="36"/>
      <c r="HIR44" s="36"/>
      <c r="HIU44" s="36"/>
      <c r="HIV44" s="36"/>
      <c r="HIY44" s="36"/>
      <c r="HIZ44" s="36"/>
      <c r="HJC44" s="36"/>
      <c r="HJD44" s="36"/>
      <c r="HJG44" s="36"/>
      <c r="HJH44" s="36"/>
      <c r="HJK44" s="36"/>
      <c r="HJL44" s="36"/>
      <c r="HJO44" s="36"/>
      <c r="HJP44" s="36"/>
      <c r="HJS44" s="36"/>
      <c r="HJT44" s="36"/>
      <c r="HJW44" s="36"/>
      <c r="HJX44" s="36"/>
      <c r="HKA44" s="36"/>
      <c r="HKB44" s="36"/>
      <c r="HKE44" s="36"/>
      <c r="HKF44" s="36"/>
      <c r="HKI44" s="36"/>
      <c r="HKJ44" s="36"/>
      <c r="HKM44" s="36"/>
      <c r="HKN44" s="36"/>
      <c r="HKQ44" s="36"/>
      <c r="HKR44" s="36"/>
      <c r="HKU44" s="36"/>
      <c r="HKV44" s="36"/>
      <c r="HKY44" s="36"/>
      <c r="HKZ44" s="36"/>
      <c r="HLC44" s="36"/>
      <c r="HLD44" s="36"/>
      <c r="HLG44" s="36"/>
      <c r="HLH44" s="36"/>
      <c r="HLK44" s="36"/>
      <c r="HLL44" s="36"/>
      <c r="HLO44" s="36"/>
      <c r="HLP44" s="36"/>
      <c r="HLS44" s="36"/>
      <c r="HLT44" s="36"/>
      <c r="HLW44" s="36"/>
      <c r="HLX44" s="36"/>
      <c r="HMA44" s="36"/>
      <c r="HMB44" s="36"/>
      <c r="HME44" s="36"/>
      <c r="HMF44" s="36"/>
      <c r="HMI44" s="36"/>
      <c r="HMJ44" s="36"/>
      <c r="HMM44" s="36"/>
      <c r="HMN44" s="36"/>
      <c r="HMQ44" s="36"/>
      <c r="HMR44" s="36"/>
      <c r="HMU44" s="36"/>
      <c r="HMV44" s="36"/>
      <c r="HMY44" s="36"/>
      <c r="HMZ44" s="36"/>
      <c r="HNC44" s="36"/>
      <c r="HND44" s="36"/>
      <c r="HNG44" s="36"/>
      <c r="HNH44" s="36"/>
      <c r="HNK44" s="36"/>
      <c r="HNL44" s="36"/>
      <c r="HNO44" s="36"/>
      <c r="HNP44" s="36"/>
      <c r="HNS44" s="36"/>
      <c r="HNT44" s="36"/>
      <c r="HNW44" s="36"/>
      <c r="HNX44" s="36"/>
      <c r="HOA44" s="36"/>
      <c r="HOB44" s="36"/>
      <c r="HOE44" s="36"/>
      <c r="HOF44" s="36"/>
      <c r="HOI44" s="36"/>
      <c r="HOJ44" s="36"/>
      <c r="HOM44" s="36"/>
      <c r="HON44" s="36"/>
      <c r="HOQ44" s="36"/>
      <c r="HOR44" s="36"/>
      <c r="HOU44" s="36"/>
      <c r="HOV44" s="36"/>
      <c r="HOY44" s="36"/>
      <c r="HOZ44" s="36"/>
      <c r="HPC44" s="36"/>
      <c r="HPD44" s="36"/>
      <c r="HPG44" s="36"/>
      <c r="HPH44" s="36"/>
      <c r="HPK44" s="36"/>
      <c r="HPL44" s="36"/>
      <c r="HPO44" s="36"/>
      <c r="HPP44" s="36"/>
      <c r="HPS44" s="36"/>
      <c r="HPT44" s="36"/>
      <c r="HPW44" s="36"/>
      <c r="HPX44" s="36"/>
      <c r="HQA44" s="36"/>
      <c r="HQB44" s="36"/>
      <c r="HQE44" s="36"/>
      <c r="HQF44" s="36"/>
      <c r="HQI44" s="36"/>
      <c r="HQJ44" s="36"/>
      <c r="HQM44" s="36"/>
      <c r="HQN44" s="36"/>
      <c r="HQQ44" s="36"/>
      <c r="HQR44" s="36"/>
      <c r="HQU44" s="36"/>
      <c r="HQV44" s="36"/>
      <c r="HQY44" s="36"/>
      <c r="HQZ44" s="36"/>
      <c r="HRC44" s="36"/>
      <c r="HRD44" s="36"/>
      <c r="HRG44" s="36"/>
      <c r="HRH44" s="36"/>
      <c r="HRK44" s="36"/>
      <c r="HRL44" s="36"/>
      <c r="HRO44" s="36"/>
      <c r="HRP44" s="36"/>
      <c r="HRS44" s="36"/>
      <c r="HRT44" s="36"/>
      <c r="HRW44" s="36"/>
      <c r="HRX44" s="36"/>
      <c r="HSA44" s="36"/>
      <c r="HSB44" s="36"/>
      <c r="HSE44" s="36"/>
      <c r="HSF44" s="36"/>
      <c r="HSI44" s="36"/>
      <c r="HSJ44" s="36"/>
      <c r="HSM44" s="36"/>
      <c r="HSN44" s="36"/>
      <c r="HSQ44" s="36"/>
      <c r="HSR44" s="36"/>
      <c r="HSU44" s="36"/>
      <c r="HSV44" s="36"/>
      <c r="HSY44" s="36"/>
      <c r="HSZ44" s="36"/>
      <c r="HTC44" s="36"/>
      <c r="HTD44" s="36"/>
      <c r="HTG44" s="36"/>
      <c r="HTH44" s="36"/>
      <c r="HTK44" s="36"/>
      <c r="HTL44" s="36"/>
      <c r="HTO44" s="36"/>
      <c r="HTP44" s="36"/>
      <c r="HTS44" s="36"/>
      <c r="HTT44" s="36"/>
      <c r="HTW44" s="36"/>
      <c r="HTX44" s="36"/>
      <c r="HUA44" s="36"/>
      <c r="HUB44" s="36"/>
      <c r="HUE44" s="36"/>
      <c r="HUF44" s="36"/>
      <c r="HUI44" s="36"/>
      <c r="HUJ44" s="36"/>
      <c r="HUM44" s="36"/>
      <c r="HUN44" s="36"/>
      <c r="HUQ44" s="36"/>
      <c r="HUR44" s="36"/>
      <c r="HUU44" s="36"/>
      <c r="HUV44" s="36"/>
      <c r="HUY44" s="36"/>
      <c r="HUZ44" s="36"/>
      <c r="HVC44" s="36"/>
      <c r="HVD44" s="36"/>
      <c r="HVG44" s="36"/>
      <c r="HVH44" s="36"/>
      <c r="HVK44" s="36"/>
      <c r="HVL44" s="36"/>
      <c r="HVO44" s="36"/>
      <c r="HVP44" s="36"/>
      <c r="HVS44" s="36"/>
      <c r="HVT44" s="36"/>
      <c r="HVW44" s="36"/>
      <c r="HVX44" s="36"/>
      <c r="HWA44" s="36"/>
      <c r="HWB44" s="36"/>
      <c r="HWE44" s="36"/>
      <c r="HWF44" s="36"/>
      <c r="HWI44" s="36"/>
      <c r="HWJ44" s="36"/>
      <c r="HWM44" s="36"/>
      <c r="HWN44" s="36"/>
      <c r="HWQ44" s="36"/>
      <c r="HWR44" s="36"/>
      <c r="HWU44" s="36"/>
      <c r="HWV44" s="36"/>
      <c r="HWY44" s="36"/>
      <c r="HWZ44" s="36"/>
      <c r="HXC44" s="36"/>
      <c r="HXD44" s="36"/>
      <c r="HXG44" s="36"/>
      <c r="HXH44" s="36"/>
      <c r="HXK44" s="36"/>
      <c r="HXL44" s="36"/>
      <c r="HXO44" s="36"/>
      <c r="HXP44" s="36"/>
      <c r="HXS44" s="36"/>
      <c r="HXT44" s="36"/>
      <c r="HXW44" s="36"/>
      <c r="HXX44" s="36"/>
      <c r="HYA44" s="36"/>
      <c r="HYB44" s="36"/>
      <c r="HYE44" s="36"/>
      <c r="HYF44" s="36"/>
      <c r="HYI44" s="36"/>
      <c r="HYJ44" s="36"/>
      <c r="HYM44" s="36"/>
      <c r="HYN44" s="36"/>
      <c r="HYQ44" s="36"/>
      <c r="HYR44" s="36"/>
      <c r="HYU44" s="36"/>
      <c r="HYV44" s="36"/>
      <c r="HYY44" s="36"/>
      <c r="HYZ44" s="36"/>
      <c r="HZC44" s="36"/>
      <c r="HZD44" s="36"/>
      <c r="HZG44" s="36"/>
      <c r="HZH44" s="36"/>
      <c r="HZK44" s="36"/>
      <c r="HZL44" s="36"/>
      <c r="HZO44" s="36"/>
      <c r="HZP44" s="36"/>
      <c r="HZS44" s="36"/>
      <c r="HZT44" s="36"/>
      <c r="HZW44" s="36"/>
      <c r="HZX44" s="36"/>
      <c r="IAA44" s="36"/>
      <c r="IAB44" s="36"/>
      <c r="IAE44" s="36"/>
      <c r="IAF44" s="36"/>
      <c r="IAI44" s="36"/>
      <c r="IAJ44" s="36"/>
      <c r="IAM44" s="36"/>
      <c r="IAN44" s="36"/>
      <c r="IAQ44" s="36"/>
      <c r="IAR44" s="36"/>
      <c r="IAU44" s="36"/>
      <c r="IAV44" s="36"/>
      <c r="IAY44" s="36"/>
      <c r="IAZ44" s="36"/>
      <c r="IBC44" s="36"/>
      <c r="IBD44" s="36"/>
      <c r="IBG44" s="36"/>
      <c r="IBH44" s="36"/>
      <c r="IBK44" s="36"/>
      <c r="IBL44" s="36"/>
      <c r="IBO44" s="36"/>
      <c r="IBP44" s="36"/>
      <c r="IBS44" s="36"/>
      <c r="IBT44" s="36"/>
      <c r="IBW44" s="36"/>
      <c r="IBX44" s="36"/>
      <c r="ICA44" s="36"/>
      <c r="ICB44" s="36"/>
      <c r="ICE44" s="36"/>
      <c r="ICF44" s="36"/>
      <c r="ICI44" s="36"/>
      <c r="ICJ44" s="36"/>
      <c r="ICM44" s="36"/>
      <c r="ICN44" s="36"/>
      <c r="ICQ44" s="36"/>
      <c r="ICR44" s="36"/>
      <c r="ICU44" s="36"/>
      <c r="ICV44" s="36"/>
      <c r="ICY44" s="36"/>
      <c r="ICZ44" s="36"/>
      <c r="IDC44" s="36"/>
      <c r="IDD44" s="36"/>
      <c r="IDG44" s="36"/>
      <c r="IDH44" s="36"/>
      <c r="IDK44" s="36"/>
      <c r="IDL44" s="36"/>
      <c r="IDO44" s="36"/>
      <c r="IDP44" s="36"/>
      <c r="IDS44" s="36"/>
      <c r="IDT44" s="36"/>
      <c r="IDW44" s="36"/>
      <c r="IDX44" s="36"/>
      <c r="IEA44" s="36"/>
      <c r="IEB44" s="36"/>
      <c r="IEE44" s="36"/>
      <c r="IEF44" s="36"/>
      <c r="IEI44" s="36"/>
      <c r="IEJ44" s="36"/>
      <c r="IEM44" s="36"/>
      <c r="IEN44" s="36"/>
      <c r="IEQ44" s="36"/>
      <c r="IER44" s="36"/>
      <c r="IEU44" s="36"/>
      <c r="IEV44" s="36"/>
      <c r="IEY44" s="36"/>
      <c r="IEZ44" s="36"/>
      <c r="IFC44" s="36"/>
      <c r="IFD44" s="36"/>
      <c r="IFG44" s="36"/>
      <c r="IFH44" s="36"/>
      <c r="IFK44" s="36"/>
      <c r="IFL44" s="36"/>
      <c r="IFO44" s="36"/>
      <c r="IFP44" s="36"/>
      <c r="IFS44" s="36"/>
      <c r="IFT44" s="36"/>
      <c r="IFW44" s="36"/>
      <c r="IFX44" s="36"/>
      <c r="IGA44" s="36"/>
      <c r="IGB44" s="36"/>
      <c r="IGE44" s="36"/>
      <c r="IGF44" s="36"/>
      <c r="IGI44" s="36"/>
      <c r="IGJ44" s="36"/>
      <c r="IGM44" s="36"/>
      <c r="IGN44" s="36"/>
      <c r="IGQ44" s="36"/>
      <c r="IGR44" s="36"/>
      <c r="IGU44" s="36"/>
      <c r="IGV44" s="36"/>
      <c r="IGY44" s="36"/>
      <c r="IGZ44" s="36"/>
      <c r="IHC44" s="36"/>
      <c r="IHD44" s="36"/>
      <c r="IHG44" s="36"/>
      <c r="IHH44" s="36"/>
      <c r="IHK44" s="36"/>
      <c r="IHL44" s="36"/>
      <c r="IHO44" s="36"/>
      <c r="IHP44" s="36"/>
      <c r="IHS44" s="36"/>
      <c r="IHT44" s="36"/>
      <c r="IHW44" s="36"/>
      <c r="IHX44" s="36"/>
      <c r="IIA44" s="36"/>
      <c r="IIB44" s="36"/>
      <c r="IIE44" s="36"/>
      <c r="IIF44" s="36"/>
      <c r="III44" s="36"/>
      <c r="IIJ44" s="36"/>
      <c r="IIM44" s="36"/>
      <c r="IIN44" s="36"/>
      <c r="IIQ44" s="36"/>
      <c r="IIR44" s="36"/>
      <c r="IIU44" s="36"/>
      <c r="IIV44" s="36"/>
      <c r="IIY44" s="36"/>
      <c r="IIZ44" s="36"/>
      <c r="IJC44" s="36"/>
      <c r="IJD44" s="36"/>
      <c r="IJG44" s="36"/>
      <c r="IJH44" s="36"/>
      <c r="IJK44" s="36"/>
      <c r="IJL44" s="36"/>
      <c r="IJO44" s="36"/>
      <c r="IJP44" s="36"/>
      <c r="IJS44" s="36"/>
      <c r="IJT44" s="36"/>
      <c r="IJW44" s="36"/>
      <c r="IJX44" s="36"/>
      <c r="IKA44" s="36"/>
      <c r="IKB44" s="36"/>
      <c r="IKE44" s="36"/>
      <c r="IKF44" s="36"/>
      <c r="IKI44" s="36"/>
      <c r="IKJ44" s="36"/>
      <c r="IKM44" s="36"/>
      <c r="IKN44" s="36"/>
      <c r="IKQ44" s="36"/>
      <c r="IKR44" s="36"/>
      <c r="IKU44" s="36"/>
      <c r="IKV44" s="36"/>
      <c r="IKY44" s="36"/>
      <c r="IKZ44" s="36"/>
      <c r="ILC44" s="36"/>
      <c r="ILD44" s="36"/>
      <c r="ILG44" s="36"/>
      <c r="ILH44" s="36"/>
      <c r="ILK44" s="36"/>
      <c r="ILL44" s="36"/>
      <c r="ILO44" s="36"/>
      <c r="ILP44" s="36"/>
      <c r="ILS44" s="36"/>
      <c r="ILT44" s="36"/>
      <c r="ILW44" s="36"/>
      <c r="ILX44" s="36"/>
      <c r="IMA44" s="36"/>
      <c r="IMB44" s="36"/>
      <c r="IME44" s="36"/>
      <c r="IMF44" s="36"/>
      <c r="IMI44" s="36"/>
      <c r="IMJ44" s="36"/>
      <c r="IMM44" s="36"/>
      <c r="IMN44" s="36"/>
      <c r="IMQ44" s="36"/>
      <c r="IMR44" s="36"/>
      <c r="IMU44" s="36"/>
      <c r="IMV44" s="36"/>
      <c r="IMY44" s="36"/>
      <c r="IMZ44" s="36"/>
      <c r="INC44" s="36"/>
      <c r="IND44" s="36"/>
      <c r="ING44" s="36"/>
      <c r="INH44" s="36"/>
      <c r="INK44" s="36"/>
      <c r="INL44" s="36"/>
      <c r="INO44" s="36"/>
      <c r="INP44" s="36"/>
      <c r="INS44" s="36"/>
      <c r="INT44" s="36"/>
      <c r="INW44" s="36"/>
      <c r="INX44" s="36"/>
      <c r="IOA44" s="36"/>
      <c r="IOB44" s="36"/>
      <c r="IOE44" s="36"/>
      <c r="IOF44" s="36"/>
      <c r="IOI44" s="36"/>
      <c r="IOJ44" s="36"/>
      <c r="IOM44" s="36"/>
      <c r="ION44" s="36"/>
      <c r="IOQ44" s="36"/>
      <c r="IOR44" s="36"/>
      <c r="IOU44" s="36"/>
      <c r="IOV44" s="36"/>
      <c r="IOY44" s="36"/>
      <c r="IOZ44" s="36"/>
      <c r="IPC44" s="36"/>
      <c r="IPD44" s="36"/>
      <c r="IPG44" s="36"/>
      <c r="IPH44" s="36"/>
      <c r="IPK44" s="36"/>
      <c r="IPL44" s="36"/>
      <c r="IPO44" s="36"/>
      <c r="IPP44" s="36"/>
      <c r="IPS44" s="36"/>
      <c r="IPT44" s="36"/>
      <c r="IPW44" s="36"/>
      <c r="IPX44" s="36"/>
      <c r="IQA44" s="36"/>
      <c r="IQB44" s="36"/>
      <c r="IQE44" s="36"/>
      <c r="IQF44" s="36"/>
      <c r="IQI44" s="36"/>
      <c r="IQJ44" s="36"/>
      <c r="IQM44" s="36"/>
      <c r="IQN44" s="36"/>
      <c r="IQQ44" s="36"/>
      <c r="IQR44" s="36"/>
      <c r="IQU44" s="36"/>
      <c r="IQV44" s="36"/>
      <c r="IQY44" s="36"/>
      <c r="IQZ44" s="36"/>
      <c r="IRC44" s="36"/>
      <c r="IRD44" s="36"/>
      <c r="IRG44" s="36"/>
      <c r="IRH44" s="36"/>
      <c r="IRK44" s="36"/>
      <c r="IRL44" s="36"/>
      <c r="IRO44" s="36"/>
      <c r="IRP44" s="36"/>
      <c r="IRS44" s="36"/>
      <c r="IRT44" s="36"/>
      <c r="IRW44" s="36"/>
      <c r="IRX44" s="36"/>
      <c r="ISA44" s="36"/>
      <c r="ISB44" s="36"/>
      <c r="ISE44" s="36"/>
      <c r="ISF44" s="36"/>
      <c r="ISI44" s="36"/>
      <c r="ISJ44" s="36"/>
      <c r="ISM44" s="36"/>
      <c r="ISN44" s="36"/>
      <c r="ISQ44" s="36"/>
      <c r="ISR44" s="36"/>
      <c r="ISU44" s="36"/>
      <c r="ISV44" s="36"/>
      <c r="ISY44" s="36"/>
      <c r="ISZ44" s="36"/>
      <c r="ITC44" s="36"/>
      <c r="ITD44" s="36"/>
      <c r="ITG44" s="36"/>
      <c r="ITH44" s="36"/>
      <c r="ITK44" s="36"/>
      <c r="ITL44" s="36"/>
      <c r="ITO44" s="36"/>
      <c r="ITP44" s="36"/>
      <c r="ITS44" s="36"/>
      <c r="ITT44" s="36"/>
      <c r="ITW44" s="36"/>
      <c r="ITX44" s="36"/>
      <c r="IUA44" s="36"/>
      <c r="IUB44" s="36"/>
      <c r="IUE44" s="36"/>
      <c r="IUF44" s="36"/>
      <c r="IUI44" s="36"/>
      <c r="IUJ44" s="36"/>
      <c r="IUM44" s="36"/>
      <c r="IUN44" s="36"/>
      <c r="IUQ44" s="36"/>
      <c r="IUR44" s="36"/>
      <c r="IUU44" s="36"/>
      <c r="IUV44" s="36"/>
      <c r="IUY44" s="36"/>
      <c r="IUZ44" s="36"/>
      <c r="IVC44" s="36"/>
      <c r="IVD44" s="36"/>
      <c r="IVG44" s="36"/>
      <c r="IVH44" s="36"/>
      <c r="IVK44" s="36"/>
      <c r="IVL44" s="36"/>
      <c r="IVO44" s="36"/>
      <c r="IVP44" s="36"/>
      <c r="IVS44" s="36"/>
      <c r="IVT44" s="36"/>
      <c r="IVW44" s="36"/>
      <c r="IVX44" s="36"/>
      <c r="IWA44" s="36"/>
      <c r="IWB44" s="36"/>
      <c r="IWE44" s="36"/>
      <c r="IWF44" s="36"/>
      <c r="IWI44" s="36"/>
      <c r="IWJ44" s="36"/>
      <c r="IWM44" s="36"/>
      <c r="IWN44" s="36"/>
      <c r="IWQ44" s="36"/>
      <c r="IWR44" s="36"/>
      <c r="IWU44" s="36"/>
      <c r="IWV44" s="36"/>
      <c r="IWY44" s="36"/>
      <c r="IWZ44" s="36"/>
      <c r="IXC44" s="36"/>
      <c r="IXD44" s="36"/>
      <c r="IXG44" s="36"/>
      <c r="IXH44" s="36"/>
      <c r="IXK44" s="36"/>
      <c r="IXL44" s="36"/>
      <c r="IXO44" s="36"/>
      <c r="IXP44" s="36"/>
      <c r="IXS44" s="36"/>
      <c r="IXT44" s="36"/>
      <c r="IXW44" s="36"/>
      <c r="IXX44" s="36"/>
      <c r="IYA44" s="36"/>
      <c r="IYB44" s="36"/>
      <c r="IYE44" s="36"/>
      <c r="IYF44" s="36"/>
      <c r="IYI44" s="36"/>
      <c r="IYJ44" s="36"/>
      <c r="IYM44" s="36"/>
      <c r="IYN44" s="36"/>
      <c r="IYQ44" s="36"/>
      <c r="IYR44" s="36"/>
      <c r="IYU44" s="36"/>
      <c r="IYV44" s="36"/>
      <c r="IYY44" s="36"/>
      <c r="IYZ44" s="36"/>
      <c r="IZC44" s="36"/>
      <c r="IZD44" s="36"/>
      <c r="IZG44" s="36"/>
      <c r="IZH44" s="36"/>
      <c r="IZK44" s="36"/>
      <c r="IZL44" s="36"/>
      <c r="IZO44" s="36"/>
      <c r="IZP44" s="36"/>
      <c r="IZS44" s="36"/>
      <c r="IZT44" s="36"/>
      <c r="IZW44" s="36"/>
      <c r="IZX44" s="36"/>
      <c r="JAA44" s="36"/>
      <c r="JAB44" s="36"/>
      <c r="JAE44" s="36"/>
      <c r="JAF44" s="36"/>
      <c r="JAI44" s="36"/>
      <c r="JAJ44" s="36"/>
      <c r="JAM44" s="36"/>
      <c r="JAN44" s="36"/>
      <c r="JAQ44" s="36"/>
      <c r="JAR44" s="36"/>
      <c r="JAU44" s="36"/>
      <c r="JAV44" s="36"/>
      <c r="JAY44" s="36"/>
      <c r="JAZ44" s="36"/>
      <c r="JBC44" s="36"/>
      <c r="JBD44" s="36"/>
      <c r="JBG44" s="36"/>
      <c r="JBH44" s="36"/>
      <c r="JBK44" s="36"/>
      <c r="JBL44" s="36"/>
      <c r="JBO44" s="36"/>
      <c r="JBP44" s="36"/>
      <c r="JBS44" s="36"/>
      <c r="JBT44" s="36"/>
      <c r="JBW44" s="36"/>
      <c r="JBX44" s="36"/>
      <c r="JCA44" s="36"/>
      <c r="JCB44" s="36"/>
      <c r="JCE44" s="36"/>
      <c r="JCF44" s="36"/>
      <c r="JCI44" s="36"/>
      <c r="JCJ44" s="36"/>
      <c r="JCM44" s="36"/>
      <c r="JCN44" s="36"/>
      <c r="JCQ44" s="36"/>
      <c r="JCR44" s="36"/>
      <c r="JCU44" s="36"/>
      <c r="JCV44" s="36"/>
      <c r="JCY44" s="36"/>
      <c r="JCZ44" s="36"/>
      <c r="JDC44" s="36"/>
      <c r="JDD44" s="36"/>
      <c r="JDG44" s="36"/>
      <c r="JDH44" s="36"/>
      <c r="JDK44" s="36"/>
      <c r="JDL44" s="36"/>
      <c r="JDO44" s="36"/>
      <c r="JDP44" s="36"/>
      <c r="JDS44" s="36"/>
      <c r="JDT44" s="36"/>
      <c r="JDW44" s="36"/>
      <c r="JDX44" s="36"/>
      <c r="JEA44" s="36"/>
      <c r="JEB44" s="36"/>
      <c r="JEE44" s="36"/>
      <c r="JEF44" s="36"/>
      <c r="JEI44" s="36"/>
      <c r="JEJ44" s="36"/>
      <c r="JEM44" s="36"/>
      <c r="JEN44" s="36"/>
      <c r="JEQ44" s="36"/>
      <c r="JER44" s="36"/>
      <c r="JEU44" s="36"/>
      <c r="JEV44" s="36"/>
      <c r="JEY44" s="36"/>
      <c r="JEZ44" s="36"/>
      <c r="JFC44" s="36"/>
      <c r="JFD44" s="36"/>
      <c r="JFG44" s="36"/>
      <c r="JFH44" s="36"/>
      <c r="JFK44" s="36"/>
      <c r="JFL44" s="36"/>
      <c r="JFO44" s="36"/>
      <c r="JFP44" s="36"/>
      <c r="JFS44" s="36"/>
      <c r="JFT44" s="36"/>
      <c r="JFW44" s="36"/>
      <c r="JFX44" s="36"/>
      <c r="JGA44" s="36"/>
      <c r="JGB44" s="36"/>
      <c r="JGE44" s="36"/>
      <c r="JGF44" s="36"/>
      <c r="JGI44" s="36"/>
      <c r="JGJ44" s="36"/>
      <c r="JGM44" s="36"/>
      <c r="JGN44" s="36"/>
      <c r="JGQ44" s="36"/>
      <c r="JGR44" s="36"/>
      <c r="JGU44" s="36"/>
      <c r="JGV44" s="36"/>
      <c r="JGY44" s="36"/>
      <c r="JGZ44" s="36"/>
      <c r="JHC44" s="36"/>
      <c r="JHD44" s="36"/>
      <c r="JHG44" s="36"/>
      <c r="JHH44" s="36"/>
      <c r="JHK44" s="36"/>
      <c r="JHL44" s="36"/>
      <c r="JHO44" s="36"/>
      <c r="JHP44" s="36"/>
      <c r="JHS44" s="36"/>
      <c r="JHT44" s="36"/>
      <c r="JHW44" s="36"/>
      <c r="JHX44" s="36"/>
      <c r="JIA44" s="36"/>
      <c r="JIB44" s="36"/>
      <c r="JIE44" s="36"/>
      <c r="JIF44" s="36"/>
      <c r="JII44" s="36"/>
      <c r="JIJ44" s="36"/>
      <c r="JIM44" s="36"/>
      <c r="JIN44" s="36"/>
      <c r="JIQ44" s="36"/>
      <c r="JIR44" s="36"/>
      <c r="JIU44" s="36"/>
      <c r="JIV44" s="36"/>
      <c r="JIY44" s="36"/>
      <c r="JIZ44" s="36"/>
      <c r="JJC44" s="36"/>
      <c r="JJD44" s="36"/>
      <c r="JJG44" s="36"/>
      <c r="JJH44" s="36"/>
      <c r="JJK44" s="36"/>
      <c r="JJL44" s="36"/>
      <c r="JJO44" s="36"/>
      <c r="JJP44" s="36"/>
      <c r="JJS44" s="36"/>
      <c r="JJT44" s="36"/>
      <c r="JJW44" s="36"/>
      <c r="JJX44" s="36"/>
      <c r="JKA44" s="36"/>
      <c r="JKB44" s="36"/>
      <c r="JKE44" s="36"/>
      <c r="JKF44" s="36"/>
      <c r="JKI44" s="36"/>
      <c r="JKJ44" s="36"/>
      <c r="JKM44" s="36"/>
      <c r="JKN44" s="36"/>
      <c r="JKQ44" s="36"/>
      <c r="JKR44" s="36"/>
      <c r="JKU44" s="36"/>
      <c r="JKV44" s="36"/>
      <c r="JKY44" s="36"/>
      <c r="JKZ44" s="36"/>
      <c r="JLC44" s="36"/>
      <c r="JLD44" s="36"/>
      <c r="JLG44" s="36"/>
      <c r="JLH44" s="36"/>
      <c r="JLK44" s="36"/>
      <c r="JLL44" s="36"/>
      <c r="JLO44" s="36"/>
      <c r="JLP44" s="36"/>
      <c r="JLS44" s="36"/>
      <c r="JLT44" s="36"/>
      <c r="JLW44" s="36"/>
      <c r="JLX44" s="36"/>
      <c r="JMA44" s="36"/>
      <c r="JMB44" s="36"/>
      <c r="JME44" s="36"/>
      <c r="JMF44" s="36"/>
      <c r="JMI44" s="36"/>
      <c r="JMJ44" s="36"/>
      <c r="JMM44" s="36"/>
      <c r="JMN44" s="36"/>
      <c r="JMQ44" s="36"/>
      <c r="JMR44" s="36"/>
      <c r="JMU44" s="36"/>
      <c r="JMV44" s="36"/>
      <c r="JMY44" s="36"/>
      <c r="JMZ44" s="36"/>
      <c r="JNC44" s="36"/>
      <c r="JND44" s="36"/>
      <c r="JNG44" s="36"/>
      <c r="JNH44" s="36"/>
      <c r="JNK44" s="36"/>
      <c r="JNL44" s="36"/>
      <c r="JNO44" s="36"/>
      <c r="JNP44" s="36"/>
      <c r="JNS44" s="36"/>
      <c r="JNT44" s="36"/>
      <c r="JNW44" s="36"/>
      <c r="JNX44" s="36"/>
      <c r="JOA44" s="36"/>
      <c r="JOB44" s="36"/>
      <c r="JOE44" s="36"/>
      <c r="JOF44" s="36"/>
      <c r="JOI44" s="36"/>
      <c r="JOJ44" s="36"/>
      <c r="JOM44" s="36"/>
      <c r="JON44" s="36"/>
      <c r="JOQ44" s="36"/>
      <c r="JOR44" s="36"/>
      <c r="JOU44" s="36"/>
      <c r="JOV44" s="36"/>
      <c r="JOY44" s="36"/>
      <c r="JOZ44" s="36"/>
      <c r="JPC44" s="36"/>
      <c r="JPD44" s="36"/>
      <c r="JPG44" s="36"/>
      <c r="JPH44" s="36"/>
      <c r="JPK44" s="36"/>
      <c r="JPL44" s="36"/>
      <c r="JPO44" s="36"/>
      <c r="JPP44" s="36"/>
      <c r="JPS44" s="36"/>
      <c r="JPT44" s="36"/>
      <c r="JPW44" s="36"/>
      <c r="JPX44" s="36"/>
      <c r="JQA44" s="36"/>
      <c r="JQB44" s="36"/>
      <c r="JQE44" s="36"/>
      <c r="JQF44" s="36"/>
      <c r="JQI44" s="36"/>
      <c r="JQJ44" s="36"/>
      <c r="JQM44" s="36"/>
      <c r="JQN44" s="36"/>
      <c r="JQQ44" s="36"/>
      <c r="JQR44" s="36"/>
      <c r="JQU44" s="36"/>
      <c r="JQV44" s="36"/>
      <c r="JQY44" s="36"/>
      <c r="JQZ44" s="36"/>
      <c r="JRC44" s="36"/>
      <c r="JRD44" s="36"/>
      <c r="JRG44" s="36"/>
      <c r="JRH44" s="36"/>
      <c r="JRK44" s="36"/>
      <c r="JRL44" s="36"/>
      <c r="JRO44" s="36"/>
      <c r="JRP44" s="36"/>
      <c r="JRS44" s="36"/>
      <c r="JRT44" s="36"/>
      <c r="JRW44" s="36"/>
      <c r="JRX44" s="36"/>
      <c r="JSA44" s="36"/>
      <c r="JSB44" s="36"/>
      <c r="JSE44" s="36"/>
      <c r="JSF44" s="36"/>
      <c r="JSI44" s="36"/>
      <c r="JSJ44" s="36"/>
      <c r="JSM44" s="36"/>
      <c r="JSN44" s="36"/>
      <c r="JSQ44" s="36"/>
      <c r="JSR44" s="36"/>
      <c r="JSU44" s="36"/>
      <c r="JSV44" s="36"/>
      <c r="JSY44" s="36"/>
      <c r="JSZ44" s="36"/>
      <c r="JTC44" s="36"/>
      <c r="JTD44" s="36"/>
      <c r="JTG44" s="36"/>
      <c r="JTH44" s="36"/>
      <c r="JTK44" s="36"/>
      <c r="JTL44" s="36"/>
      <c r="JTO44" s="36"/>
      <c r="JTP44" s="36"/>
      <c r="JTS44" s="36"/>
      <c r="JTT44" s="36"/>
      <c r="JTW44" s="36"/>
      <c r="JTX44" s="36"/>
      <c r="JUA44" s="36"/>
      <c r="JUB44" s="36"/>
      <c r="JUE44" s="36"/>
      <c r="JUF44" s="36"/>
      <c r="JUI44" s="36"/>
      <c r="JUJ44" s="36"/>
      <c r="JUM44" s="36"/>
      <c r="JUN44" s="36"/>
      <c r="JUQ44" s="36"/>
      <c r="JUR44" s="36"/>
      <c r="JUU44" s="36"/>
      <c r="JUV44" s="36"/>
      <c r="JUY44" s="36"/>
      <c r="JUZ44" s="36"/>
      <c r="JVC44" s="36"/>
      <c r="JVD44" s="36"/>
      <c r="JVG44" s="36"/>
      <c r="JVH44" s="36"/>
      <c r="JVK44" s="36"/>
      <c r="JVL44" s="36"/>
      <c r="JVO44" s="36"/>
      <c r="JVP44" s="36"/>
      <c r="JVS44" s="36"/>
      <c r="JVT44" s="36"/>
      <c r="JVW44" s="36"/>
      <c r="JVX44" s="36"/>
      <c r="JWA44" s="36"/>
      <c r="JWB44" s="36"/>
      <c r="JWE44" s="36"/>
      <c r="JWF44" s="36"/>
      <c r="JWI44" s="36"/>
      <c r="JWJ44" s="36"/>
      <c r="JWM44" s="36"/>
      <c r="JWN44" s="36"/>
      <c r="JWQ44" s="36"/>
      <c r="JWR44" s="36"/>
      <c r="JWU44" s="36"/>
      <c r="JWV44" s="36"/>
      <c r="JWY44" s="36"/>
      <c r="JWZ44" s="36"/>
      <c r="JXC44" s="36"/>
      <c r="JXD44" s="36"/>
      <c r="JXG44" s="36"/>
      <c r="JXH44" s="36"/>
      <c r="JXK44" s="36"/>
      <c r="JXL44" s="36"/>
      <c r="JXO44" s="36"/>
      <c r="JXP44" s="36"/>
      <c r="JXS44" s="36"/>
      <c r="JXT44" s="36"/>
      <c r="JXW44" s="36"/>
      <c r="JXX44" s="36"/>
      <c r="JYA44" s="36"/>
      <c r="JYB44" s="36"/>
      <c r="JYE44" s="36"/>
      <c r="JYF44" s="36"/>
      <c r="JYI44" s="36"/>
      <c r="JYJ44" s="36"/>
      <c r="JYM44" s="36"/>
      <c r="JYN44" s="36"/>
      <c r="JYQ44" s="36"/>
      <c r="JYR44" s="36"/>
      <c r="JYU44" s="36"/>
      <c r="JYV44" s="36"/>
      <c r="JYY44" s="36"/>
      <c r="JYZ44" s="36"/>
      <c r="JZC44" s="36"/>
      <c r="JZD44" s="36"/>
      <c r="JZG44" s="36"/>
      <c r="JZH44" s="36"/>
      <c r="JZK44" s="36"/>
      <c r="JZL44" s="36"/>
      <c r="JZO44" s="36"/>
      <c r="JZP44" s="36"/>
      <c r="JZS44" s="36"/>
      <c r="JZT44" s="36"/>
      <c r="JZW44" s="36"/>
      <c r="JZX44" s="36"/>
      <c r="KAA44" s="36"/>
      <c r="KAB44" s="36"/>
      <c r="KAE44" s="36"/>
      <c r="KAF44" s="36"/>
      <c r="KAI44" s="36"/>
      <c r="KAJ44" s="36"/>
      <c r="KAM44" s="36"/>
      <c r="KAN44" s="36"/>
      <c r="KAQ44" s="36"/>
      <c r="KAR44" s="36"/>
      <c r="KAU44" s="36"/>
      <c r="KAV44" s="36"/>
      <c r="KAY44" s="36"/>
      <c r="KAZ44" s="36"/>
      <c r="KBC44" s="36"/>
      <c r="KBD44" s="36"/>
      <c r="KBG44" s="36"/>
      <c r="KBH44" s="36"/>
      <c r="KBK44" s="36"/>
      <c r="KBL44" s="36"/>
      <c r="KBO44" s="36"/>
      <c r="KBP44" s="36"/>
      <c r="KBS44" s="36"/>
      <c r="KBT44" s="36"/>
      <c r="KBW44" s="36"/>
      <c r="KBX44" s="36"/>
      <c r="KCA44" s="36"/>
      <c r="KCB44" s="36"/>
      <c r="KCE44" s="36"/>
      <c r="KCF44" s="36"/>
      <c r="KCI44" s="36"/>
      <c r="KCJ44" s="36"/>
      <c r="KCM44" s="36"/>
      <c r="KCN44" s="36"/>
      <c r="KCQ44" s="36"/>
      <c r="KCR44" s="36"/>
      <c r="KCU44" s="36"/>
      <c r="KCV44" s="36"/>
      <c r="KCY44" s="36"/>
      <c r="KCZ44" s="36"/>
      <c r="KDC44" s="36"/>
      <c r="KDD44" s="36"/>
      <c r="KDG44" s="36"/>
      <c r="KDH44" s="36"/>
      <c r="KDK44" s="36"/>
      <c r="KDL44" s="36"/>
      <c r="KDO44" s="36"/>
      <c r="KDP44" s="36"/>
      <c r="KDS44" s="36"/>
      <c r="KDT44" s="36"/>
      <c r="KDW44" s="36"/>
      <c r="KDX44" s="36"/>
      <c r="KEA44" s="36"/>
      <c r="KEB44" s="36"/>
      <c r="KEE44" s="36"/>
      <c r="KEF44" s="36"/>
      <c r="KEI44" s="36"/>
      <c r="KEJ44" s="36"/>
      <c r="KEM44" s="36"/>
      <c r="KEN44" s="36"/>
      <c r="KEQ44" s="36"/>
      <c r="KER44" s="36"/>
      <c r="KEU44" s="36"/>
      <c r="KEV44" s="36"/>
      <c r="KEY44" s="36"/>
      <c r="KEZ44" s="36"/>
      <c r="KFC44" s="36"/>
      <c r="KFD44" s="36"/>
      <c r="KFG44" s="36"/>
      <c r="KFH44" s="36"/>
      <c r="KFK44" s="36"/>
      <c r="KFL44" s="36"/>
      <c r="KFO44" s="36"/>
      <c r="KFP44" s="36"/>
      <c r="KFS44" s="36"/>
      <c r="KFT44" s="36"/>
      <c r="KFW44" s="36"/>
      <c r="KFX44" s="36"/>
      <c r="KGA44" s="36"/>
      <c r="KGB44" s="36"/>
      <c r="KGE44" s="36"/>
      <c r="KGF44" s="36"/>
      <c r="KGI44" s="36"/>
      <c r="KGJ44" s="36"/>
      <c r="KGM44" s="36"/>
      <c r="KGN44" s="36"/>
      <c r="KGQ44" s="36"/>
      <c r="KGR44" s="36"/>
      <c r="KGU44" s="36"/>
      <c r="KGV44" s="36"/>
      <c r="KGY44" s="36"/>
      <c r="KGZ44" s="36"/>
      <c r="KHC44" s="36"/>
      <c r="KHD44" s="36"/>
      <c r="KHG44" s="36"/>
      <c r="KHH44" s="36"/>
      <c r="KHK44" s="36"/>
      <c r="KHL44" s="36"/>
      <c r="KHO44" s="36"/>
      <c r="KHP44" s="36"/>
      <c r="KHS44" s="36"/>
      <c r="KHT44" s="36"/>
      <c r="KHW44" s="36"/>
      <c r="KHX44" s="36"/>
      <c r="KIA44" s="36"/>
      <c r="KIB44" s="36"/>
      <c r="KIE44" s="36"/>
      <c r="KIF44" s="36"/>
      <c r="KII44" s="36"/>
      <c r="KIJ44" s="36"/>
      <c r="KIM44" s="36"/>
      <c r="KIN44" s="36"/>
      <c r="KIQ44" s="36"/>
      <c r="KIR44" s="36"/>
      <c r="KIU44" s="36"/>
      <c r="KIV44" s="36"/>
      <c r="KIY44" s="36"/>
      <c r="KIZ44" s="36"/>
      <c r="KJC44" s="36"/>
      <c r="KJD44" s="36"/>
      <c r="KJG44" s="36"/>
      <c r="KJH44" s="36"/>
      <c r="KJK44" s="36"/>
      <c r="KJL44" s="36"/>
      <c r="KJO44" s="36"/>
      <c r="KJP44" s="36"/>
      <c r="KJS44" s="36"/>
      <c r="KJT44" s="36"/>
      <c r="KJW44" s="36"/>
      <c r="KJX44" s="36"/>
      <c r="KKA44" s="36"/>
      <c r="KKB44" s="36"/>
      <c r="KKE44" s="36"/>
      <c r="KKF44" s="36"/>
      <c r="KKI44" s="36"/>
      <c r="KKJ44" s="36"/>
      <c r="KKM44" s="36"/>
      <c r="KKN44" s="36"/>
      <c r="KKQ44" s="36"/>
      <c r="KKR44" s="36"/>
      <c r="KKU44" s="36"/>
      <c r="KKV44" s="36"/>
      <c r="KKY44" s="36"/>
      <c r="KKZ44" s="36"/>
      <c r="KLC44" s="36"/>
      <c r="KLD44" s="36"/>
      <c r="KLG44" s="36"/>
      <c r="KLH44" s="36"/>
      <c r="KLK44" s="36"/>
      <c r="KLL44" s="36"/>
      <c r="KLO44" s="36"/>
      <c r="KLP44" s="36"/>
      <c r="KLS44" s="36"/>
      <c r="KLT44" s="36"/>
      <c r="KLW44" s="36"/>
      <c r="KLX44" s="36"/>
      <c r="KMA44" s="36"/>
      <c r="KMB44" s="36"/>
      <c r="KME44" s="36"/>
      <c r="KMF44" s="36"/>
      <c r="KMI44" s="36"/>
      <c r="KMJ44" s="36"/>
      <c r="KMM44" s="36"/>
      <c r="KMN44" s="36"/>
      <c r="KMQ44" s="36"/>
      <c r="KMR44" s="36"/>
      <c r="KMU44" s="36"/>
      <c r="KMV44" s="36"/>
      <c r="KMY44" s="36"/>
      <c r="KMZ44" s="36"/>
      <c r="KNC44" s="36"/>
      <c r="KND44" s="36"/>
      <c r="KNG44" s="36"/>
      <c r="KNH44" s="36"/>
      <c r="KNK44" s="36"/>
      <c r="KNL44" s="36"/>
      <c r="KNO44" s="36"/>
      <c r="KNP44" s="36"/>
      <c r="KNS44" s="36"/>
      <c r="KNT44" s="36"/>
      <c r="KNW44" s="36"/>
      <c r="KNX44" s="36"/>
      <c r="KOA44" s="36"/>
      <c r="KOB44" s="36"/>
      <c r="KOE44" s="36"/>
      <c r="KOF44" s="36"/>
      <c r="KOI44" s="36"/>
      <c r="KOJ44" s="36"/>
      <c r="KOM44" s="36"/>
      <c r="KON44" s="36"/>
      <c r="KOQ44" s="36"/>
      <c r="KOR44" s="36"/>
      <c r="KOU44" s="36"/>
      <c r="KOV44" s="36"/>
      <c r="KOY44" s="36"/>
      <c r="KOZ44" s="36"/>
      <c r="KPC44" s="36"/>
      <c r="KPD44" s="36"/>
      <c r="KPG44" s="36"/>
      <c r="KPH44" s="36"/>
      <c r="KPK44" s="36"/>
      <c r="KPL44" s="36"/>
      <c r="KPO44" s="36"/>
      <c r="KPP44" s="36"/>
      <c r="KPS44" s="36"/>
      <c r="KPT44" s="36"/>
      <c r="KPW44" s="36"/>
      <c r="KPX44" s="36"/>
      <c r="KQA44" s="36"/>
      <c r="KQB44" s="36"/>
      <c r="KQE44" s="36"/>
      <c r="KQF44" s="36"/>
      <c r="KQI44" s="36"/>
      <c r="KQJ44" s="36"/>
      <c r="KQM44" s="36"/>
      <c r="KQN44" s="36"/>
      <c r="KQQ44" s="36"/>
      <c r="KQR44" s="36"/>
      <c r="KQU44" s="36"/>
      <c r="KQV44" s="36"/>
      <c r="KQY44" s="36"/>
      <c r="KQZ44" s="36"/>
      <c r="KRC44" s="36"/>
      <c r="KRD44" s="36"/>
      <c r="KRG44" s="36"/>
      <c r="KRH44" s="36"/>
      <c r="KRK44" s="36"/>
      <c r="KRL44" s="36"/>
      <c r="KRO44" s="36"/>
      <c r="KRP44" s="36"/>
      <c r="KRS44" s="36"/>
      <c r="KRT44" s="36"/>
      <c r="KRW44" s="36"/>
      <c r="KRX44" s="36"/>
      <c r="KSA44" s="36"/>
      <c r="KSB44" s="36"/>
      <c r="KSE44" s="36"/>
      <c r="KSF44" s="36"/>
      <c r="KSI44" s="36"/>
      <c r="KSJ44" s="36"/>
      <c r="KSM44" s="36"/>
      <c r="KSN44" s="36"/>
      <c r="KSQ44" s="36"/>
      <c r="KSR44" s="36"/>
      <c r="KSU44" s="36"/>
      <c r="KSV44" s="36"/>
      <c r="KSY44" s="36"/>
      <c r="KSZ44" s="36"/>
      <c r="KTC44" s="36"/>
      <c r="KTD44" s="36"/>
      <c r="KTG44" s="36"/>
      <c r="KTH44" s="36"/>
      <c r="KTK44" s="36"/>
      <c r="KTL44" s="36"/>
      <c r="KTO44" s="36"/>
      <c r="KTP44" s="36"/>
      <c r="KTS44" s="36"/>
      <c r="KTT44" s="36"/>
      <c r="KTW44" s="36"/>
      <c r="KTX44" s="36"/>
      <c r="KUA44" s="36"/>
      <c r="KUB44" s="36"/>
      <c r="KUE44" s="36"/>
      <c r="KUF44" s="36"/>
      <c r="KUI44" s="36"/>
      <c r="KUJ44" s="36"/>
      <c r="KUM44" s="36"/>
      <c r="KUN44" s="36"/>
      <c r="KUQ44" s="36"/>
      <c r="KUR44" s="36"/>
      <c r="KUU44" s="36"/>
      <c r="KUV44" s="36"/>
      <c r="KUY44" s="36"/>
      <c r="KUZ44" s="36"/>
      <c r="KVC44" s="36"/>
      <c r="KVD44" s="36"/>
      <c r="KVG44" s="36"/>
      <c r="KVH44" s="36"/>
      <c r="KVK44" s="36"/>
      <c r="KVL44" s="36"/>
      <c r="KVO44" s="36"/>
      <c r="KVP44" s="36"/>
      <c r="KVS44" s="36"/>
      <c r="KVT44" s="36"/>
      <c r="KVW44" s="36"/>
      <c r="KVX44" s="36"/>
      <c r="KWA44" s="36"/>
      <c r="KWB44" s="36"/>
      <c r="KWE44" s="36"/>
      <c r="KWF44" s="36"/>
      <c r="KWI44" s="36"/>
      <c r="KWJ44" s="36"/>
      <c r="KWM44" s="36"/>
      <c r="KWN44" s="36"/>
      <c r="KWQ44" s="36"/>
      <c r="KWR44" s="36"/>
      <c r="KWU44" s="36"/>
      <c r="KWV44" s="36"/>
      <c r="KWY44" s="36"/>
      <c r="KWZ44" s="36"/>
      <c r="KXC44" s="36"/>
      <c r="KXD44" s="36"/>
      <c r="KXG44" s="36"/>
      <c r="KXH44" s="36"/>
      <c r="KXK44" s="36"/>
      <c r="KXL44" s="36"/>
      <c r="KXO44" s="36"/>
      <c r="KXP44" s="36"/>
      <c r="KXS44" s="36"/>
      <c r="KXT44" s="36"/>
      <c r="KXW44" s="36"/>
      <c r="KXX44" s="36"/>
      <c r="KYA44" s="36"/>
      <c r="KYB44" s="36"/>
      <c r="KYE44" s="36"/>
      <c r="KYF44" s="36"/>
      <c r="KYI44" s="36"/>
      <c r="KYJ44" s="36"/>
      <c r="KYM44" s="36"/>
      <c r="KYN44" s="36"/>
      <c r="KYQ44" s="36"/>
      <c r="KYR44" s="36"/>
      <c r="KYU44" s="36"/>
      <c r="KYV44" s="36"/>
      <c r="KYY44" s="36"/>
      <c r="KYZ44" s="36"/>
      <c r="KZC44" s="36"/>
      <c r="KZD44" s="36"/>
      <c r="KZG44" s="36"/>
      <c r="KZH44" s="36"/>
      <c r="KZK44" s="36"/>
      <c r="KZL44" s="36"/>
      <c r="KZO44" s="36"/>
      <c r="KZP44" s="36"/>
      <c r="KZS44" s="36"/>
      <c r="KZT44" s="36"/>
      <c r="KZW44" s="36"/>
      <c r="KZX44" s="36"/>
      <c r="LAA44" s="36"/>
      <c r="LAB44" s="36"/>
      <c r="LAE44" s="36"/>
      <c r="LAF44" s="36"/>
      <c r="LAI44" s="36"/>
      <c r="LAJ44" s="36"/>
      <c r="LAM44" s="36"/>
      <c r="LAN44" s="36"/>
      <c r="LAQ44" s="36"/>
      <c r="LAR44" s="36"/>
      <c r="LAU44" s="36"/>
      <c r="LAV44" s="36"/>
      <c r="LAY44" s="36"/>
      <c r="LAZ44" s="36"/>
      <c r="LBC44" s="36"/>
      <c r="LBD44" s="36"/>
      <c r="LBG44" s="36"/>
      <c r="LBH44" s="36"/>
      <c r="LBK44" s="36"/>
      <c r="LBL44" s="36"/>
      <c r="LBO44" s="36"/>
      <c r="LBP44" s="36"/>
      <c r="LBS44" s="36"/>
      <c r="LBT44" s="36"/>
      <c r="LBW44" s="36"/>
      <c r="LBX44" s="36"/>
      <c r="LCA44" s="36"/>
      <c r="LCB44" s="36"/>
      <c r="LCE44" s="36"/>
      <c r="LCF44" s="36"/>
      <c r="LCI44" s="36"/>
      <c r="LCJ44" s="36"/>
      <c r="LCM44" s="36"/>
      <c r="LCN44" s="36"/>
      <c r="LCQ44" s="36"/>
      <c r="LCR44" s="36"/>
      <c r="LCU44" s="36"/>
      <c r="LCV44" s="36"/>
      <c r="LCY44" s="36"/>
      <c r="LCZ44" s="36"/>
      <c r="LDC44" s="36"/>
      <c r="LDD44" s="36"/>
      <c r="LDG44" s="36"/>
      <c r="LDH44" s="36"/>
      <c r="LDK44" s="36"/>
      <c r="LDL44" s="36"/>
      <c r="LDO44" s="36"/>
      <c r="LDP44" s="36"/>
      <c r="LDS44" s="36"/>
      <c r="LDT44" s="36"/>
      <c r="LDW44" s="36"/>
      <c r="LDX44" s="36"/>
      <c r="LEA44" s="36"/>
      <c r="LEB44" s="36"/>
      <c r="LEE44" s="36"/>
      <c r="LEF44" s="36"/>
      <c r="LEI44" s="36"/>
      <c r="LEJ44" s="36"/>
      <c r="LEM44" s="36"/>
      <c r="LEN44" s="36"/>
      <c r="LEQ44" s="36"/>
      <c r="LER44" s="36"/>
      <c r="LEU44" s="36"/>
      <c r="LEV44" s="36"/>
      <c r="LEY44" s="36"/>
      <c r="LEZ44" s="36"/>
      <c r="LFC44" s="36"/>
      <c r="LFD44" s="36"/>
      <c r="LFG44" s="36"/>
      <c r="LFH44" s="36"/>
      <c r="LFK44" s="36"/>
      <c r="LFL44" s="36"/>
      <c r="LFO44" s="36"/>
      <c r="LFP44" s="36"/>
      <c r="LFS44" s="36"/>
      <c r="LFT44" s="36"/>
      <c r="LFW44" s="36"/>
      <c r="LFX44" s="36"/>
      <c r="LGA44" s="36"/>
      <c r="LGB44" s="36"/>
      <c r="LGE44" s="36"/>
      <c r="LGF44" s="36"/>
      <c r="LGI44" s="36"/>
      <c r="LGJ44" s="36"/>
      <c r="LGM44" s="36"/>
      <c r="LGN44" s="36"/>
      <c r="LGQ44" s="36"/>
      <c r="LGR44" s="36"/>
      <c r="LGU44" s="36"/>
      <c r="LGV44" s="36"/>
      <c r="LGY44" s="36"/>
      <c r="LGZ44" s="36"/>
      <c r="LHC44" s="36"/>
      <c r="LHD44" s="36"/>
      <c r="LHG44" s="36"/>
      <c r="LHH44" s="36"/>
      <c r="LHK44" s="36"/>
      <c r="LHL44" s="36"/>
      <c r="LHO44" s="36"/>
      <c r="LHP44" s="36"/>
      <c r="LHS44" s="36"/>
      <c r="LHT44" s="36"/>
      <c r="LHW44" s="36"/>
      <c r="LHX44" s="36"/>
      <c r="LIA44" s="36"/>
      <c r="LIB44" s="36"/>
      <c r="LIE44" s="36"/>
      <c r="LIF44" s="36"/>
      <c r="LII44" s="36"/>
      <c r="LIJ44" s="36"/>
      <c r="LIM44" s="36"/>
      <c r="LIN44" s="36"/>
      <c r="LIQ44" s="36"/>
      <c r="LIR44" s="36"/>
      <c r="LIU44" s="36"/>
      <c r="LIV44" s="36"/>
      <c r="LIY44" s="36"/>
      <c r="LIZ44" s="36"/>
      <c r="LJC44" s="36"/>
      <c r="LJD44" s="36"/>
      <c r="LJG44" s="36"/>
      <c r="LJH44" s="36"/>
      <c r="LJK44" s="36"/>
      <c r="LJL44" s="36"/>
      <c r="LJO44" s="36"/>
      <c r="LJP44" s="36"/>
      <c r="LJS44" s="36"/>
      <c r="LJT44" s="36"/>
      <c r="LJW44" s="36"/>
      <c r="LJX44" s="36"/>
      <c r="LKA44" s="36"/>
      <c r="LKB44" s="36"/>
      <c r="LKE44" s="36"/>
      <c r="LKF44" s="36"/>
      <c r="LKI44" s="36"/>
      <c r="LKJ44" s="36"/>
      <c r="LKM44" s="36"/>
      <c r="LKN44" s="36"/>
      <c r="LKQ44" s="36"/>
      <c r="LKR44" s="36"/>
      <c r="LKU44" s="36"/>
      <c r="LKV44" s="36"/>
      <c r="LKY44" s="36"/>
      <c r="LKZ44" s="36"/>
      <c r="LLC44" s="36"/>
      <c r="LLD44" s="36"/>
      <c r="LLG44" s="36"/>
      <c r="LLH44" s="36"/>
      <c r="LLK44" s="36"/>
      <c r="LLL44" s="36"/>
      <c r="LLO44" s="36"/>
      <c r="LLP44" s="36"/>
      <c r="LLS44" s="36"/>
      <c r="LLT44" s="36"/>
      <c r="LLW44" s="36"/>
      <c r="LLX44" s="36"/>
      <c r="LMA44" s="36"/>
      <c r="LMB44" s="36"/>
      <c r="LME44" s="36"/>
      <c r="LMF44" s="36"/>
      <c r="LMI44" s="36"/>
      <c r="LMJ44" s="36"/>
      <c r="LMM44" s="36"/>
      <c r="LMN44" s="36"/>
      <c r="LMQ44" s="36"/>
      <c r="LMR44" s="36"/>
      <c r="LMU44" s="36"/>
      <c r="LMV44" s="36"/>
      <c r="LMY44" s="36"/>
      <c r="LMZ44" s="36"/>
      <c r="LNC44" s="36"/>
      <c r="LND44" s="36"/>
      <c r="LNG44" s="36"/>
      <c r="LNH44" s="36"/>
      <c r="LNK44" s="36"/>
      <c r="LNL44" s="36"/>
      <c r="LNO44" s="36"/>
      <c r="LNP44" s="36"/>
      <c r="LNS44" s="36"/>
      <c r="LNT44" s="36"/>
      <c r="LNW44" s="36"/>
      <c r="LNX44" s="36"/>
      <c r="LOA44" s="36"/>
      <c r="LOB44" s="36"/>
      <c r="LOE44" s="36"/>
      <c r="LOF44" s="36"/>
      <c r="LOI44" s="36"/>
      <c r="LOJ44" s="36"/>
      <c r="LOM44" s="36"/>
      <c r="LON44" s="36"/>
      <c r="LOQ44" s="36"/>
      <c r="LOR44" s="36"/>
      <c r="LOU44" s="36"/>
      <c r="LOV44" s="36"/>
      <c r="LOY44" s="36"/>
      <c r="LOZ44" s="36"/>
      <c r="LPC44" s="36"/>
      <c r="LPD44" s="36"/>
      <c r="LPG44" s="36"/>
      <c r="LPH44" s="36"/>
      <c r="LPK44" s="36"/>
      <c r="LPL44" s="36"/>
      <c r="LPO44" s="36"/>
      <c r="LPP44" s="36"/>
      <c r="LPS44" s="36"/>
      <c r="LPT44" s="36"/>
      <c r="LPW44" s="36"/>
      <c r="LPX44" s="36"/>
      <c r="LQA44" s="36"/>
      <c r="LQB44" s="36"/>
      <c r="LQE44" s="36"/>
      <c r="LQF44" s="36"/>
      <c r="LQI44" s="36"/>
      <c r="LQJ44" s="36"/>
      <c r="LQM44" s="36"/>
      <c r="LQN44" s="36"/>
      <c r="LQQ44" s="36"/>
      <c r="LQR44" s="36"/>
      <c r="LQU44" s="36"/>
      <c r="LQV44" s="36"/>
      <c r="LQY44" s="36"/>
      <c r="LQZ44" s="36"/>
      <c r="LRC44" s="36"/>
      <c r="LRD44" s="36"/>
      <c r="LRG44" s="36"/>
      <c r="LRH44" s="36"/>
      <c r="LRK44" s="36"/>
      <c r="LRL44" s="36"/>
      <c r="LRO44" s="36"/>
      <c r="LRP44" s="36"/>
      <c r="LRS44" s="36"/>
      <c r="LRT44" s="36"/>
      <c r="LRW44" s="36"/>
      <c r="LRX44" s="36"/>
      <c r="LSA44" s="36"/>
      <c r="LSB44" s="36"/>
      <c r="LSE44" s="36"/>
      <c r="LSF44" s="36"/>
      <c r="LSI44" s="36"/>
      <c r="LSJ44" s="36"/>
      <c r="LSM44" s="36"/>
      <c r="LSN44" s="36"/>
      <c r="LSQ44" s="36"/>
      <c r="LSR44" s="36"/>
      <c r="LSU44" s="36"/>
      <c r="LSV44" s="36"/>
      <c r="LSY44" s="36"/>
      <c r="LSZ44" s="36"/>
      <c r="LTC44" s="36"/>
      <c r="LTD44" s="36"/>
      <c r="LTG44" s="36"/>
      <c r="LTH44" s="36"/>
      <c r="LTK44" s="36"/>
      <c r="LTL44" s="36"/>
      <c r="LTO44" s="36"/>
      <c r="LTP44" s="36"/>
      <c r="LTS44" s="36"/>
      <c r="LTT44" s="36"/>
      <c r="LTW44" s="36"/>
      <c r="LTX44" s="36"/>
      <c r="LUA44" s="36"/>
      <c r="LUB44" s="36"/>
      <c r="LUE44" s="36"/>
      <c r="LUF44" s="36"/>
      <c r="LUI44" s="36"/>
      <c r="LUJ44" s="36"/>
      <c r="LUM44" s="36"/>
      <c r="LUN44" s="36"/>
      <c r="LUQ44" s="36"/>
      <c r="LUR44" s="36"/>
      <c r="LUU44" s="36"/>
      <c r="LUV44" s="36"/>
      <c r="LUY44" s="36"/>
      <c r="LUZ44" s="36"/>
      <c r="LVC44" s="36"/>
      <c r="LVD44" s="36"/>
      <c r="LVG44" s="36"/>
      <c r="LVH44" s="36"/>
      <c r="LVK44" s="36"/>
      <c r="LVL44" s="36"/>
      <c r="LVO44" s="36"/>
      <c r="LVP44" s="36"/>
      <c r="LVS44" s="36"/>
      <c r="LVT44" s="36"/>
      <c r="LVW44" s="36"/>
      <c r="LVX44" s="36"/>
      <c r="LWA44" s="36"/>
      <c r="LWB44" s="36"/>
      <c r="LWE44" s="36"/>
      <c r="LWF44" s="36"/>
      <c r="LWI44" s="36"/>
      <c r="LWJ44" s="36"/>
      <c r="LWM44" s="36"/>
      <c r="LWN44" s="36"/>
      <c r="LWQ44" s="36"/>
      <c r="LWR44" s="36"/>
      <c r="LWU44" s="36"/>
      <c r="LWV44" s="36"/>
      <c r="LWY44" s="36"/>
      <c r="LWZ44" s="36"/>
      <c r="LXC44" s="36"/>
      <c r="LXD44" s="36"/>
      <c r="LXG44" s="36"/>
      <c r="LXH44" s="36"/>
      <c r="LXK44" s="36"/>
      <c r="LXL44" s="36"/>
      <c r="LXO44" s="36"/>
      <c r="LXP44" s="36"/>
      <c r="LXS44" s="36"/>
      <c r="LXT44" s="36"/>
      <c r="LXW44" s="36"/>
      <c r="LXX44" s="36"/>
      <c r="LYA44" s="36"/>
      <c r="LYB44" s="36"/>
      <c r="LYE44" s="36"/>
      <c r="LYF44" s="36"/>
      <c r="LYI44" s="36"/>
      <c r="LYJ44" s="36"/>
      <c r="LYM44" s="36"/>
      <c r="LYN44" s="36"/>
      <c r="LYQ44" s="36"/>
      <c r="LYR44" s="36"/>
      <c r="LYU44" s="36"/>
      <c r="LYV44" s="36"/>
      <c r="LYY44" s="36"/>
      <c r="LYZ44" s="36"/>
      <c r="LZC44" s="36"/>
      <c r="LZD44" s="36"/>
      <c r="LZG44" s="36"/>
      <c r="LZH44" s="36"/>
      <c r="LZK44" s="36"/>
      <c r="LZL44" s="36"/>
      <c r="LZO44" s="36"/>
      <c r="LZP44" s="36"/>
      <c r="LZS44" s="36"/>
      <c r="LZT44" s="36"/>
      <c r="LZW44" s="36"/>
      <c r="LZX44" s="36"/>
      <c r="MAA44" s="36"/>
      <c r="MAB44" s="36"/>
      <c r="MAE44" s="36"/>
      <c r="MAF44" s="36"/>
      <c r="MAI44" s="36"/>
      <c r="MAJ44" s="36"/>
      <c r="MAM44" s="36"/>
      <c r="MAN44" s="36"/>
      <c r="MAQ44" s="36"/>
      <c r="MAR44" s="36"/>
      <c r="MAU44" s="36"/>
      <c r="MAV44" s="36"/>
      <c r="MAY44" s="36"/>
      <c r="MAZ44" s="36"/>
      <c r="MBC44" s="36"/>
      <c r="MBD44" s="36"/>
      <c r="MBG44" s="36"/>
      <c r="MBH44" s="36"/>
      <c r="MBK44" s="36"/>
      <c r="MBL44" s="36"/>
      <c r="MBO44" s="36"/>
      <c r="MBP44" s="36"/>
      <c r="MBS44" s="36"/>
      <c r="MBT44" s="36"/>
      <c r="MBW44" s="36"/>
      <c r="MBX44" s="36"/>
      <c r="MCA44" s="36"/>
      <c r="MCB44" s="36"/>
      <c r="MCE44" s="36"/>
      <c r="MCF44" s="36"/>
      <c r="MCI44" s="36"/>
      <c r="MCJ44" s="36"/>
      <c r="MCM44" s="36"/>
      <c r="MCN44" s="36"/>
      <c r="MCQ44" s="36"/>
      <c r="MCR44" s="36"/>
      <c r="MCU44" s="36"/>
      <c r="MCV44" s="36"/>
      <c r="MCY44" s="36"/>
      <c r="MCZ44" s="36"/>
      <c r="MDC44" s="36"/>
      <c r="MDD44" s="36"/>
      <c r="MDG44" s="36"/>
      <c r="MDH44" s="36"/>
      <c r="MDK44" s="36"/>
      <c r="MDL44" s="36"/>
      <c r="MDO44" s="36"/>
      <c r="MDP44" s="36"/>
      <c r="MDS44" s="36"/>
      <c r="MDT44" s="36"/>
      <c r="MDW44" s="36"/>
      <c r="MDX44" s="36"/>
      <c r="MEA44" s="36"/>
      <c r="MEB44" s="36"/>
      <c r="MEE44" s="36"/>
      <c r="MEF44" s="36"/>
      <c r="MEI44" s="36"/>
      <c r="MEJ44" s="36"/>
      <c r="MEM44" s="36"/>
      <c r="MEN44" s="36"/>
      <c r="MEQ44" s="36"/>
      <c r="MER44" s="36"/>
      <c r="MEU44" s="36"/>
      <c r="MEV44" s="36"/>
      <c r="MEY44" s="36"/>
      <c r="MEZ44" s="36"/>
      <c r="MFC44" s="36"/>
      <c r="MFD44" s="36"/>
      <c r="MFG44" s="36"/>
      <c r="MFH44" s="36"/>
      <c r="MFK44" s="36"/>
      <c r="MFL44" s="36"/>
      <c r="MFO44" s="36"/>
      <c r="MFP44" s="36"/>
      <c r="MFS44" s="36"/>
      <c r="MFT44" s="36"/>
      <c r="MFW44" s="36"/>
      <c r="MFX44" s="36"/>
      <c r="MGA44" s="36"/>
      <c r="MGB44" s="36"/>
      <c r="MGE44" s="36"/>
      <c r="MGF44" s="36"/>
      <c r="MGI44" s="36"/>
      <c r="MGJ44" s="36"/>
      <c r="MGM44" s="36"/>
      <c r="MGN44" s="36"/>
      <c r="MGQ44" s="36"/>
      <c r="MGR44" s="36"/>
      <c r="MGU44" s="36"/>
      <c r="MGV44" s="36"/>
      <c r="MGY44" s="36"/>
      <c r="MGZ44" s="36"/>
      <c r="MHC44" s="36"/>
      <c r="MHD44" s="36"/>
      <c r="MHG44" s="36"/>
      <c r="MHH44" s="36"/>
      <c r="MHK44" s="36"/>
      <c r="MHL44" s="36"/>
      <c r="MHO44" s="36"/>
      <c r="MHP44" s="36"/>
      <c r="MHS44" s="36"/>
      <c r="MHT44" s="36"/>
      <c r="MHW44" s="36"/>
      <c r="MHX44" s="36"/>
      <c r="MIA44" s="36"/>
      <c r="MIB44" s="36"/>
      <c r="MIE44" s="36"/>
      <c r="MIF44" s="36"/>
      <c r="MII44" s="36"/>
      <c r="MIJ44" s="36"/>
      <c r="MIM44" s="36"/>
      <c r="MIN44" s="36"/>
      <c r="MIQ44" s="36"/>
      <c r="MIR44" s="36"/>
      <c r="MIU44" s="36"/>
      <c r="MIV44" s="36"/>
      <c r="MIY44" s="36"/>
      <c r="MIZ44" s="36"/>
      <c r="MJC44" s="36"/>
      <c r="MJD44" s="36"/>
      <c r="MJG44" s="36"/>
      <c r="MJH44" s="36"/>
      <c r="MJK44" s="36"/>
      <c r="MJL44" s="36"/>
      <c r="MJO44" s="36"/>
      <c r="MJP44" s="36"/>
      <c r="MJS44" s="36"/>
      <c r="MJT44" s="36"/>
      <c r="MJW44" s="36"/>
      <c r="MJX44" s="36"/>
      <c r="MKA44" s="36"/>
      <c r="MKB44" s="36"/>
      <c r="MKE44" s="36"/>
      <c r="MKF44" s="36"/>
      <c r="MKI44" s="36"/>
      <c r="MKJ44" s="36"/>
      <c r="MKM44" s="36"/>
      <c r="MKN44" s="36"/>
      <c r="MKQ44" s="36"/>
      <c r="MKR44" s="36"/>
      <c r="MKU44" s="36"/>
      <c r="MKV44" s="36"/>
      <c r="MKY44" s="36"/>
      <c r="MKZ44" s="36"/>
      <c r="MLC44" s="36"/>
      <c r="MLD44" s="36"/>
      <c r="MLG44" s="36"/>
      <c r="MLH44" s="36"/>
      <c r="MLK44" s="36"/>
      <c r="MLL44" s="36"/>
      <c r="MLO44" s="36"/>
      <c r="MLP44" s="36"/>
      <c r="MLS44" s="36"/>
      <c r="MLT44" s="36"/>
      <c r="MLW44" s="36"/>
      <c r="MLX44" s="36"/>
      <c r="MMA44" s="36"/>
      <c r="MMB44" s="36"/>
      <c r="MME44" s="36"/>
      <c r="MMF44" s="36"/>
      <c r="MMI44" s="36"/>
      <c r="MMJ44" s="36"/>
      <c r="MMM44" s="36"/>
      <c r="MMN44" s="36"/>
      <c r="MMQ44" s="36"/>
      <c r="MMR44" s="36"/>
      <c r="MMU44" s="36"/>
      <c r="MMV44" s="36"/>
      <c r="MMY44" s="36"/>
      <c r="MMZ44" s="36"/>
      <c r="MNC44" s="36"/>
      <c r="MND44" s="36"/>
      <c r="MNG44" s="36"/>
      <c r="MNH44" s="36"/>
      <c r="MNK44" s="36"/>
      <c r="MNL44" s="36"/>
      <c r="MNO44" s="36"/>
      <c r="MNP44" s="36"/>
      <c r="MNS44" s="36"/>
      <c r="MNT44" s="36"/>
      <c r="MNW44" s="36"/>
      <c r="MNX44" s="36"/>
      <c r="MOA44" s="36"/>
      <c r="MOB44" s="36"/>
      <c r="MOE44" s="36"/>
      <c r="MOF44" s="36"/>
      <c r="MOI44" s="36"/>
      <c r="MOJ44" s="36"/>
      <c r="MOM44" s="36"/>
      <c r="MON44" s="36"/>
      <c r="MOQ44" s="36"/>
      <c r="MOR44" s="36"/>
      <c r="MOU44" s="36"/>
      <c r="MOV44" s="36"/>
      <c r="MOY44" s="36"/>
      <c r="MOZ44" s="36"/>
      <c r="MPC44" s="36"/>
      <c r="MPD44" s="36"/>
      <c r="MPG44" s="36"/>
      <c r="MPH44" s="36"/>
      <c r="MPK44" s="36"/>
      <c r="MPL44" s="36"/>
      <c r="MPO44" s="36"/>
      <c r="MPP44" s="36"/>
      <c r="MPS44" s="36"/>
      <c r="MPT44" s="36"/>
      <c r="MPW44" s="36"/>
      <c r="MPX44" s="36"/>
      <c r="MQA44" s="36"/>
      <c r="MQB44" s="36"/>
      <c r="MQE44" s="36"/>
      <c r="MQF44" s="36"/>
      <c r="MQI44" s="36"/>
      <c r="MQJ44" s="36"/>
      <c r="MQM44" s="36"/>
      <c r="MQN44" s="36"/>
      <c r="MQQ44" s="36"/>
      <c r="MQR44" s="36"/>
      <c r="MQU44" s="36"/>
      <c r="MQV44" s="36"/>
      <c r="MQY44" s="36"/>
      <c r="MQZ44" s="36"/>
      <c r="MRC44" s="36"/>
      <c r="MRD44" s="36"/>
      <c r="MRG44" s="36"/>
      <c r="MRH44" s="36"/>
      <c r="MRK44" s="36"/>
      <c r="MRL44" s="36"/>
      <c r="MRO44" s="36"/>
      <c r="MRP44" s="36"/>
      <c r="MRS44" s="36"/>
      <c r="MRT44" s="36"/>
      <c r="MRW44" s="36"/>
      <c r="MRX44" s="36"/>
      <c r="MSA44" s="36"/>
      <c r="MSB44" s="36"/>
      <c r="MSE44" s="36"/>
      <c r="MSF44" s="36"/>
      <c r="MSI44" s="36"/>
      <c r="MSJ44" s="36"/>
      <c r="MSM44" s="36"/>
      <c r="MSN44" s="36"/>
      <c r="MSQ44" s="36"/>
      <c r="MSR44" s="36"/>
      <c r="MSU44" s="36"/>
      <c r="MSV44" s="36"/>
      <c r="MSY44" s="36"/>
      <c r="MSZ44" s="36"/>
      <c r="MTC44" s="36"/>
      <c r="MTD44" s="36"/>
      <c r="MTG44" s="36"/>
      <c r="MTH44" s="36"/>
      <c r="MTK44" s="36"/>
      <c r="MTL44" s="36"/>
      <c r="MTO44" s="36"/>
      <c r="MTP44" s="36"/>
      <c r="MTS44" s="36"/>
      <c r="MTT44" s="36"/>
      <c r="MTW44" s="36"/>
      <c r="MTX44" s="36"/>
      <c r="MUA44" s="36"/>
      <c r="MUB44" s="36"/>
      <c r="MUE44" s="36"/>
      <c r="MUF44" s="36"/>
      <c r="MUI44" s="36"/>
      <c r="MUJ44" s="36"/>
      <c r="MUM44" s="36"/>
      <c r="MUN44" s="36"/>
      <c r="MUQ44" s="36"/>
      <c r="MUR44" s="36"/>
      <c r="MUU44" s="36"/>
      <c r="MUV44" s="36"/>
      <c r="MUY44" s="36"/>
      <c r="MUZ44" s="36"/>
      <c r="MVC44" s="36"/>
      <c r="MVD44" s="36"/>
      <c r="MVG44" s="36"/>
      <c r="MVH44" s="36"/>
      <c r="MVK44" s="36"/>
      <c r="MVL44" s="36"/>
      <c r="MVO44" s="36"/>
      <c r="MVP44" s="36"/>
      <c r="MVS44" s="36"/>
      <c r="MVT44" s="36"/>
      <c r="MVW44" s="36"/>
      <c r="MVX44" s="36"/>
      <c r="MWA44" s="36"/>
      <c r="MWB44" s="36"/>
      <c r="MWE44" s="36"/>
      <c r="MWF44" s="36"/>
      <c r="MWI44" s="36"/>
      <c r="MWJ44" s="36"/>
      <c r="MWM44" s="36"/>
      <c r="MWN44" s="36"/>
      <c r="MWQ44" s="36"/>
      <c r="MWR44" s="36"/>
      <c r="MWU44" s="36"/>
      <c r="MWV44" s="36"/>
      <c r="MWY44" s="36"/>
      <c r="MWZ44" s="36"/>
      <c r="MXC44" s="36"/>
      <c r="MXD44" s="36"/>
      <c r="MXG44" s="36"/>
      <c r="MXH44" s="36"/>
      <c r="MXK44" s="36"/>
      <c r="MXL44" s="36"/>
      <c r="MXO44" s="36"/>
      <c r="MXP44" s="36"/>
      <c r="MXS44" s="36"/>
      <c r="MXT44" s="36"/>
      <c r="MXW44" s="36"/>
      <c r="MXX44" s="36"/>
      <c r="MYA44" s="36"/>
      <c r="MYB44" s="36"/>
      <c r="MYE44" s="36"/>
      <c r="MYF44" s="36"/>
      <c r="MYI44" s="36"/>
      <c r="MYJ44" s="36"/>
      <c r="MYM44" s="36"/>
      <c r="MYN44" s="36"/>
      <c r="MYQ44" s="36"/>
      <c r="MYR44" s="36"/>
      <c r="MYU44" s="36"/>
      <c r="MYV44" s="36"/>
      <c r="MYY44" s="36"/>
      <c r="MYZ44" s="36"/>
      <c r="MZC44" s="36"/>
      <c r="MZD44" s="36"/>
      <c r="MZG44" s="36"/>
      <c r="MZH44" s="36"/>
      <c r="MZK44" s="36"/>
      <c r="MZL44" s="36"/>
      <c r="MZO44" s="36"/>
      <c r="MZP44" s="36"/>
      <c r="MZS44" s="36"/>
      <c r="MZT44" s="36"/>
      <c r="MZW44" s="36"/>
      <c r="MZX44" s="36"/>
      <c r="NAA44" s="36"/>
      <c r="NAB44" s="36"/>
      <c r="NAE44" s="36"/>
      <c r="NAF44" s="36"/>
      <c r="NAI44" s="36"/>
      <c r="NAJ44" s="36"/>
      <c r="NAM44" s="36"/>
      <c r="NAN44" s="36"/>
      <c r="NAQ44" s="36"/>
      <c r="NAR44" s="36"/>
      <c r="NAU44" s="36"/>
      <c r="NAV44" s="36"/>
      <c r="NAY44" s="36"/>
      <c r="NAZ44" s="36"/>
      <c r="NBC44" s="36"/>
      <c r="NBD44" s="36"/>
      <c r="NBG44" s="36"/>
      <c r="NBH44" s="36"/>
      <c r="NBK44" s="36"/>
      <c r="NBL44" s="36"/>
      <c r="NBO44" s="36"/>
      <c r="NBP44" s="36"/>
      <c r="NBS44" s="36"/>
      <c r="NBT44" s="36"/>
      <c r="NBW44" s="36"/>
      <c r="NBX44" s="36"/>
      <c r="NCA44" s="36"/>
      <c r="NCB44" s="36"/>
      <c r="NCE44" s="36"/>
      <c r="NCF44" s="36"/>
      <c r="NCI44" s="36"/>
      <c r="NCJ44" s="36"/>
      <c r="NCM44" s="36"/>
      <c r="NCN44" s="36"/>
      <c r="NCQ44" s="36"/>
      <c r="NCR44" s="36"/>
      <c r="NCU44" s="36"/>
      <c r="NCV44" s="36"/>
      <c r="NCY44" s="36"/>
      <c r="NCZ44" s="36"/>
      <c r="NDC44" s="36"/>
      <c r="NDD44" s="36"/>
      <c r="NDG44" s="36"/>
      <c r="NDH44" s="36"/>
      <c r="NDK44" s="36"/>
      <c r="NDL44" s="36"/>
      <c r="NDO44" s="36"/>
      <c r="NDP44" s="36"/>
      <c r="NDS44" s="36"/>
      <c r="NDT44" s="36"/>
      <c r="NDW44" s="36"/>
      <c r="NDX44" s="36"/>
      <c r="NEA44" s="36"/>
      <c r="NEB44" s="36"/>
      <c r="NEE44" s="36"/>
      <c r="NEF44" s="36"/>
      <c r="NEI44" s="36"/>
      <c r="NEJ44" s="36"/>
      <c r="NEM44" s="36"/>
      <c r="NEN44" s="36"/>
      <c r="NEQ44" s="36"/>
      <c r="NER44" s="36"/>
      <c r="NEU44" s="36"/>
      <c r="NEV44" s="36"/>
      <c r="NEY44" s="36"/>
      <c r="NEZ44" s="36"/>
      <c r="NFC44" s="36"/>
      <c r="NFD44" s="36"/>
      <c r="NFG44" s="36"/>
      <c r="NFH44" s="36"/>
      <c r="NFK44" s="36"/>
      <c r="NFL44" s="36"/>
      <c r="NFO44" s="36"/>
      <c r="NFP44" s="36"/>
      <c r="NFS44" s="36"/>
      <c r="NFT44" s="36"/>
      <c r="NFW44" s="36"/>
      <c r="NFX44" s="36"/>
      <c r="NGA44" s="36"/>
      <c r="NGB44" s="36"/>
      <c r="NGE44" s="36"/>
      <c r="NGF44" s="36"/>
      <c r="NGI44" s="36"/>
      <c r="NGJ44" s="36"/>
      <c r="NGM44" s="36"/>
      <c r="NGN44" s="36"/>
      <c r="NGQ44" s="36"/>
      <c r="NGR44" s="36"/>
      <c r="NGU44" s="36"/>
      <c r="NGV44" s="36"/>
      <c r="NGY44" s="36"/>
      <c r="NGZ44" s="36"/>
      <c r="NHC44" s="36"/>
      <c r="NHD44" s="36"/>
      <c r="NHG44" s="36"/>
      <c r="NHH44" s="36"/>
      <c r="NHK44" s="36"/>
      <c r="NHL44" s="36"/>
      <c r="NHO44" s="36"/>
      <c r="NHP44" s="36"/>
      <c r="NHS44" s="36"/>
      <c r="NHT44" s="36"/>
      <c r="NHW44" s="36"/>
      <c r="NHX44" s="36"/>
      <c r="NIA44" s="36"/>
      <c r="NIB44" s="36"/>
      <c r="NIE44" s="36"/>
      <c r="NIF44" s="36"/>
      <c r="NII44" s="36"/>
      <c r="NIJ44" s="36"/>
      <c r="NIM44" s="36"/>
      <c r="NIN44" s="36"/>
      <c r="NIQ44" s="36"/>
      <c r="NIR44" s="36"/>
      <c r="NIU44" s="36"/>
      <c r="NIV44" s="36"/>
      <c r="NIY44" s="36"/>
      <c r="NIZ44" s="36"/>
      <c r="NJC44" s="36"/>
      <c r="NJD44" s="36"/>
      <c r="NJG44" s="36"/>
      <c r="NJH44" s="36"/>
      <c r="NJK44" s="36"/>
      <c r="NJL44" s="36"/>
      <c r="NJO44" s="36"/>
      <c r="NJP44" s="36"/>
      <c r="NJS44" s="36"/>
      <c r="NJT44" s="36"/>
      <c r="NJW44" s="36"/>
      <c r="NJX44" s="36"/>
      <c r="NKA44" s="36"/>
      <c r="NKB44" s="36"/>
      <c r="NKE44" s="36"/>
      <c r="NKF44" s="36"/>
      <c r="NKI44" s="36"/>
      <c r="NKJ44" s="36"/>
      <c r="NKM44" s="36"/>
      <c r="NKN44" s="36"/>
      <c r="NKQ44" s="36"/>
      <c r="NKR44" s="36"/>
      <c r="NKU44" s="36"/>
      <c r="NKV44" s="36"/>
      <c r="NKY44" s="36"/>
      <c r="NKZ44" s="36"/>
      <c r="NLC44" s="36"/>
      <c r="NLD44" s="36"/>
      <c r="NLG44" s="36"/>
      <c r="NLH44" s="36"/>
      <c r="NLK44" s="36"/>
      <c r="NLL44" s="36"/>
      <c r="NLO44" s="36"/>
      <c r="NLP44" s="36"/>
      <c r="NLS44" s="36"/>
      <c r="NLT44" s="36"/>
      <c r="NLW44" s="36"/>
      <c r="NLX44" s="36"/>
      <c r="NMA44" s="36"/>
      <c r="NMB44" s="36"/>
      <c r="NME44" s="36"/>
      <c r="NMF44" s="36"/>
      <c r="NMI44" s="36"/>
      <c r="NMJ44" s="36"/>
      <c r="NMM44" s="36"/>
      <c r="NMN44" s="36"/>
      <c r="NMQ44" s="36"/>
      <c r="NMR44" s="36"/>
      <c r="NMU44" s="36"/>
      <c r="NMV44" s="36"/>
      <c r="NMY44" s="36"/>
      <c r="NMZ44" s="36"/>
      <c r="NNC44" s="36"/>
      <c r="NND44" s="36"/>
      <c r="NNG44" s="36"/>
      <c r="NNH44" s="36"/>
      <c r="NNK44" s="36"/>
      <c r="NNL44" s="36"/>
      <c r="NNO44" s="36"/>
      <c r="NNP44" s="36"/>
      <c r="NNS44" s="36"/>
      <c r="NNT44" s="36"/>
      <c r="NNW44" s="36"/>
      <c r="NNX44" s="36"/>
      <c r="NOA44" s="36"/>
      <c r="NOB44" s="36"/>
      <c r="NOE44" s="36"/>
      <c r="NOF44" s="36"/>
      <c r="NOI44" s="36"/>
      <c r="NOJ44" s="36"/>
      <c r="NOM44" s="36"/>
      <c r="NON44" s="36"/>
      <c r="NOQ44" s="36"/>
      <c r="NOR44" s="36"/>
      <c r="NOU44" s="36"/>
      <c r="NOV44" s="36"/>
      <c r="NOY44" s="36"/>
      <c r="NOZ44" s="36"/>
      <c r="NPC44" s="36"/>
      <c r="NPD44" s="36"/>
      <c r="NPG44" s="36"/>
      <c r="NPH44" s="36"/>
      <c r="NPK44" s="36"/>
      <c r="NPL44" s="36"/>
      <c r="NPO44" s="36"/>
      <c r="NPP44" s="36"/>
      <c r="NPS44" s="36"/>
      <c r="NPT44" s="36"/>
      <c r="NPW44" s="36"/>
      <c r="NPX44" s="36"/>
      <c r="NQA44" s="36"/>
      <c r="NQB44" s="36"/>
      <c r="NQE44" s="36"/>
      <c r="NQF44" s="36"/>
      <c r="NQI44" s="36"/>
      <c r="NQJ44" s="36"/>
      <c r="NQM44" s="36"/>
      <c r="NQN44" s="36"/>
      <c r="NQQ44" s="36"/>
      <c r="NQR44" s="36"/>
      <c r="NQU44" s="36"/>
      <c r="NQV44" s="36"/>
      <c r="NQY44" s="36"/>
      <c r="NQZ44" s="36"/>
      <c r="NRC44" s="36"/>
      <c r="NRD44" s="36"/>
      <c r="NRG44" s="36"/>
      <c r="NRH44" s="36"/>
      <c r="NRK44" s="36"/>
      <c r="NRL44" s="36"/>
      <c r="NRO44" s="36"/>
      <c r="NRP44" s="36"/>
      <c r="NRS44" s="36"/>
      <c r="NRT44" s="36"/>
      <c r="NRW44" s="36"/>
      <c r="NRX44" s="36"/>
      <c r="NSA44" s="36"/>
      <c r="NSB44" s="36"/>
      <c r="NSE44" s="36"/>
      <c r="NSF44" s="36"/>
      <c r="NSI44" s="36"/>
      <c r="NSJ44" s="36"/>
      <c r="NSM44" s="36"/>
      <c r="NSN44" s="36"/>
      <c r="NSQ44" s="36"/>
      <c r="NSR44" s="36"/>
      <c r="NSU44" s="36"/>
      <c r="NSV44" s="36"/>
      <c r="NSY44" s="36"/>
      <c r="NSZ44" s="36"/>
      <c r="NTC44" s="36"/>
      <c r="NTD44" s="36"/>
      <c r="NTG44" s="36"/>
      <c r="NTH44" s="36"/>
      <c r="NTK44" s="36"/>
      <c r="NTL44" s="36"/>
      <c r="NTO44" s="36"/>
      <c r="NTP44" s="36"/>
      <c r="NTS44" s="36"/>
      <c r="NTT44" s="36"/>
      <c r="NTW44" s="36"/>
      <c r="NTX44" s="36"/>
      <c r="NUA44" s="36"/>
      <c r="NUB44" s="36"/>
      <c r="NUE44" s="36"/>
      <c r="NUF44" s="36"/>
      <c r="NUI44" s="36"/>
      <c r="NUJ44" s="36"/>
      <c r="NUM44" s="36"/>
      <c r="NUN44" s="36"/>
      <c r="NUQ44" s="36"/>
      <c r="NUR44" s="36"/>
      <c r="NUU44" s="36"/>
      <c r="NUV44" s="36"/>
      <c r="NUY44" s="36"/>
      <c r="NUZ44" s="36"/>
      <c r="NVC44" s="36"/>
      <c r="NVD44" s="36"/>
      <c r="NVG44" s="36"/>
      <c r="NVH44" s="36"/>
      <c r="NVK44" s="36"/>
      <c r="NVL44" s="36"/>
      <c r="NVO44" s="36"/>
      <c r="NVP44" s="36"/>
      <c r="NVS44" s="36"/>
      <c r="NVT44" s="36"/>
      <c r="NVW44" s="36"/>
      <c r="NVX44" s="36"/>
      <c r="NWA44" s="36"/>
      <c r="NWB44" s="36"/>
      <c r="NWE44" s="36"/>
      <c r="NWF44" s="36"/>
      <c r="NWI44" s="36"/>
      <c r="NWJ44" s="36"/>
      <c r="NWM44" s="36"/>
      <c r="NWN44" s="36"/>
      <c r="NWQ44" s="36"/>
      <c r="NWR44" s="36"/>
      <c r="NWU44" s="36"/>
      <c r="NWV44" s="36"/>
      <c r="NWY44" s="36"/>
      <c r="NWZ44" s="36"/>
      <c r="NXC44" s="36"/>
      <c r="NXD44" s="36"/>
      <c r="NXG44" s="36"/>
      <c r="NXH44" s="36"/>
      <c r="NXK44" s="36"/>
      <c r="NXL44" s="36"/>
      <c r="NXO44" s="36"/>
      <c r="NXP44" s="36"/>
      <c r="NXS44" s="36"/>
      <c r="NXT44" s="36"/>
      <c r="NXW44" s="36"/>
      <c r="NXX44" s="36"/>
      <c r="NYA44" s="36"/>
      <c r="NYB44" s="36"/>
      <c r="NYE44" s="36"/>
      <c r="NYF44" s="36"/>
      <c r="NYI44" s="36"/>
      <c r="NYJ44" s="36"/>
      <c r="NYM44" s="36"/>
      <c r="NYN44" s="36"/>
      <c r="NYQ44" s="36"/>
      <c r="NYR44" s="36"/>
      <c r="NYU44" s="36"/>
      <c r="NYV44" s="36"/>
      <c r="NYY44" s="36"/>
      <c r="NYZ44" s="36"/>
      <c r="NZC44" s="36"/>
      <c r="NZD44" s="36"/>
      <c r="NZG44" s="36"/>
      <c r="NZH44" s="36"/>
      <c r="NZK44" s="36"/>
      <c r="NZL44" s="36"/>
      <c r="NZO44" s="36"/>
      <c r="NZP44" s="36"/>
      <c r="NZS44" s="36"/>
      <c r="NZT44" s="36"/>
      <c r="NZW44" s="36"/>
      <c r="NZX44" s="36"/>
      <c r="OAA44" s="36"/>
      <c r="OAB44" s="36"/>
      <c r="OAE44" s="36"/>
      <c r="OAF44" s="36"/>
      <c r="OAI44" s="36"/>
      <c r="OAJ44" s="36"/>
      <c r="OAM44" s="36"/>
      <c r="OAN44" s="36"/>
      <c r="OAQ44" s="36"/>
      <c r="OAR44" s="36"/>
      <c r="OAU44" s="36"/>
      <c r="OAV44" s="36"/>
      <c r="OAY44" s="36"/>
      <c r="OAZ44" s="36"/>
      <c r="OBC44" s="36"/>
      <c r="OBD44" s="36"/>
      <c r="OBG44" s="36"/>
      <c r="OBH44" s="36"/>
      <c r="OBK44" s="36"/>
      <c r="OBL44" s="36"/>
      <c r="OBO44" s="36"/>
      <c r="OBP44" s="36"/>
      <c r="OBS44" s="36"/>
      <c r="OBT44" s="36"/>
      <c r="OBW44" s="36"/>
      <c r="OBX44" s="36"/>
      <c r="OCA44" s="36"/>
      <c r="OCB44" s="36"/>
      <c r="OCE44" s="36"/>
      <c r="OCF44" s="36"/>
      <c r="OCI44" s="36"/>
      <c r="OCJ44" s="36"/>
      <c r="OCM44" s="36"/>
      <c r="OCN44" s="36"/>
      <c r="OCQ44" s="36"/>
      <c r="OCR44" s="36"/>
      <c r="OCU44" s="36"/>
      <c r="OCV44" s="36"/>
      <c r="OCY44" s="36"/>
      <c r="OCZ44" s="36"/>
      <c r="ODC44" s="36"/>
      <c r="ODD44" s="36"/>
      <c r="ODG44" s="36"/>
      <c r="ODH44" s="36"/>
      <c r="ODK44" s="36"/>
      <c r="ODL44" s="36"/>
      <c r="ODO44" s="36"/>
      <c r="ODP44" s="36"/>
      <c r="ODS44" s="36"/>
      <c r="ODT44" s="36"/>
      <c r="ODW44" s="36"/>
      <c r="ODX44" s="36"/>
      <c r="OEA44" s="36"/>
      <c r="OEB44" s="36"/>
      <c r="OEE44" s="36"/>
      <c r="OEF44" s="36"/>
      <c r="OEI44" s="36"/>
      <c r="OEJ44" s="36"/>
      <c r="OEM44" s="36"/>
      <c r="OEN44" s="36"/>
      <c r="OEQ44" s="36"/>
      <c r="OER44" s="36"/>
      <c r="OEU44" s="36"/>
      <c r="OEV44" s="36"/>
      <c r="OEY44" s="36"/>
      <c r="OEZ44" s="36"/>
      <c r="OFC44" s="36"/>
      <c r="OFD44" s="36"/>
      <c r="OFG44" s="36"/>
      <c r="OFH44" s="36"/>
      <c r="OFK44" s="36"/>
      <c r="OFL44" s="36"/>
      <c r="OFO44" s="36"/>
      <c r="OFP44" s="36"/>
      <c r="OFS44" s="36"/>
      <c r="OFT44" s="36"/>
      <c r="OFW44" s="36"/>
      <c r="OFX44" s="36"/>
      <c r="OGA44" s="36"/>
      <c r="OGB44" s="36"/>
      <c r="OGE44" s="36"/>
      <c r="OGF44" s="36"/>
      <c r="OGI44" s="36"/>
      <c r="OGJ44" s="36"/>
      <c r="OGM44" s="36"/>
      <c r="OGN44" s="36"/>
      <c r="OGQ44" s="36"/>
      <c r="OGR44" s="36"/>
      <c r="OGU44" s="36"/>
      <c r="OGV44" s="36"/>
      <c r="OGY44" s="36"/>
      <c r="OGZ44" s="36"/>
      <c r="OHC44" s="36"/>
      <c r="OHD44" s="36"/>
      <c r="OHG44" s="36"/>
      <c r="OHH44" s="36"/>
      <c r="OHK44" s="36"/>
      <c r="OHL44" s="36"/>
      <c r="OHO44" s="36"/>
      <c r="OHP44" s="36"/>
      <c r="OHS44" s="36"/>
      <c r="OHT44" s="36"/>
      <c r="OHW44" s="36"/>
      <c r="OHX44" s="36"/>
      <c r="OIA44" s="36"/>
      <c r="OIB44" s="36"/>
      <c r="OIE44" s="36"/>
      <c r="OIF44" s="36"/>
      <c r="OII44" s="36"/>
      <c r="OIJ44" s="36"/>
      <c r="OIM44" s="36"/>
      <c r="OIN44" s="36"/>
      <c r="OIQ44" s="36"/>
      <c r="OIR44" s="36"/>
      <c r="OIU44" s="36"/>
      <c r="OIV44" s="36"/>
      <c r="OIY44" s="36"/>
      <c r="OIZ44" s="36"/>
      <c r="OJC44" s="36"/>
      <c r="OJD44" s="36"/>
      <c r="OJG44" s="36"/>
      <c r="OJH44" s="36"/>
      <c r="OJK44" s="36"/>
      <c r="OJL44" s="36"/>
      <c r="OJO44" s="36"/>
      <c r="OJP44" s="36"/>
      <c r="OJS44" s="36"/>
      <c r="OJT44" s="36"/>
      <c r="OJW44" s="36"/>
      <c r="OJX44" s="36"/>
      <c r="OKA44" s="36"/>
      <c r="OKB44" s="36"/>
      <c r="OKE44" s="36"/>
      <c r="OKF44" s="36"/>
      <c r="OKI44" s="36"/>
      <c r="OKJ44" s="36"/>
      <c r="OKM44" s="36"/>
      <c r="OKN44" s="36"/>
      <c r="OKQ44" s="36"/>
      <c r="OKR44" s="36"/>
      <c r="OKU44" s="36"/>
      <c r="OKV44" s="36"/>
      <c r="OKY44" s="36"/>
      <c r="OKZ44" s="36"/>
      <c r="OLC44" s="36"/>
      <c r="OLD44" s="36"/>
      <c r="OLG44" s="36"/>
      <c r="OLH44" s="36"/>
      <c r="OLK44" s="36"/>
      <c r="OLL44" s="36"/>
      <c r="OLO44" s="36"/>
      <c r="OLP44" s="36"/>
      <c r="OLS44" s="36"/>
      <c r="OLT44" s="36"/>
      <c r="OLW44" s="36"/>
      <c r="OLX44" s="36"/>
      <c r="OMA44" s="36"/>
      <c r="OMB44" s="36"/>
      <c r="OME44" s="36"/>
      <c r="OMF44" s="36"/>
      <c r="OMI44" s="36"/>
      <c r="OMJ44" s="36"/>
      <c r="OMM44" s="36"/>
      <c r="OMN44" s="36"/>
      <c r="OMQ44" s="36"/>
      <c r="OMR44" s="36"/>
      <c r="OMU44" s="36"/>
      <c r="OMV44" s="36"/>
      <c r="OMY44" s="36"/>
      <c r="OMZ44" s="36"/>
      <c r="ONC44" s="36"/>
      <c r="OND44" s="36"/>
      <c r="ONG44" s="36"/>
      <c r="ONH44" s="36"/>
      <c r="ONK44" s="36"/>
      <c r="ONL44" s="36"/>
      <c r="ONO44" s="36"/>
      <c r="ONP44" s="36"/>
      <c r="ONS44" s="36"/>
      <c r="ONT44" s="36"/>
      <c r="ONW44" s="36"/>
      <c r="ONX44" s="36"/>
      <c r="OOA44" s="36"/>
      <c r="OOB44" s="36"/>
      <c r="OOE44" s="36"/>
      <c r="OOF44" s="36"/>
      <c r="OOI44" s="36"/>
      <c r="OOJ44" s="36"/>
      <c r="OOM44" s="36"/>
      <c r="OON44" s="36"/>
      <c r="OOQ44" s="36"/>
      <c r="OOR44" s="36"/>
      <c r="OOU44" s="36"/>
      <c r="OOV44" s="36"/>
      <c r="OOY44" s="36"/>
      <c r="OOZ44" s="36"/>
      <c r="OPC44" s="36"/>
      <c r="OPD44" s="36"/>
      <c r="OPG44" s="36"/>
      <c r="OPH44" s="36"/>
      <c r="OPK44" s="36"/>
      <c r="OPL44" s="36"/>
      <c r="OPO44" s="36"/>
      <c r="OPP44" s="36"/>
      <c r="OPS44" s="36"/>
      <c r="OPT44" s="36"/>
      <c r="OPW44" s="36"/>
      <c r="OPX44" s="36"/>
      <c r="OQA44" s="36"/>
      <c r="OQB44" s="36"/>
      <c r="OQE44" s="36"/>
      <c r="OQF44" s="36"/>
      <c r="OQI44" s="36"/>
      <c r="OQJ44" s="36"/>
      <c r="OQM44" s="36"/>
      <c r="OQN44" s="36"/>
      <c r="OQQ44" s="36"/>
      <c r="OQR44" s="36"/>
      <c r="OQU44" s="36"/>
      <c r="OQV44" s="36"/>
      <c r="OQY44" s="36"/>
      <c r="OQZ44" s="36"/>
      <c r="ORC44" s="36"/>
      <c r="ORD44" s="36"/>
      <c r="ORG44" s="36"/>
      <c r="ORH44" s="36"/>
      <c r="ORK44" s="36"/>
      <c r="ORL44" s="36"/>
      <c r="ORO44" s="36"/>
      <c r="ORP44" s="36"/>
      <c r="ORS44" s="36"/>
      <c r="ORT44" s="36"/>
      <c r="ORW44" s="36"/>
      <c r="ORX44" s="36"/>
      <c r="OSA44" s="36"/>
      <c r="OSB44" s="36"/>
      <c r="OSE44" s="36"/>
      <c r="OSF44" s="36"/>
      <c r="OSI44" s="36"/>
      <c r="OSJ44" s="36"/>
      <c r="OSM44" s="36"/>
      <c r="OSN44" s="36"/>
      <c r="OSQ44" s="36"/>
      <c r="OSR44" s="36"/>
      <c r="OSU44" s="36"/>
      <c r="OSV44" s="36"/>
      <c r="OSY44" s="36"/>
      <c r="OSZ44" s="36"/>
      <c r="OTC44" s="36"/>
      <c r="OTD44" s="36"/>
      <c r="OTG44" s="36"/>
      <c r="OTH44" s="36"/>
      <c r="OTK44" s="36"/>
      <c r="OTL44" s="36"/>
      <c r="OTO44" s="36"/>
      <c r="OTP44" s="36"/>
      <c r="OTS44" s="36"/>
      <c r="OTT44" s="36"/>
      <c r="OTW44" s="36"/>
      <c r="OTX44" s="36"/>
      <c r="OUA44" s="36"/>
      <c r="OUB44" s="36"/>
      <c r="OUE44" s="36"/>
      <c r="OUF44" s="36"/>
      <c r="OUI44" s="36"/>
      <c r="OUJ44" s="36"/>
      <c r="OUM44" s="36"/>
      <c r="OUN44" s="36"/>
      <c r="OUQ44" s="36"/>
      <c r="OUR44" s="36"/>
      <c r="OUU44" s="36"/>
      <c r="OUV44" s="36"/>
      <c r="OUY44" s="36"/>
      <c r="OUZ44" s="36"/>
      <c r="OVC44" s="36"/>
      <c r="OVD44" s="36"/>
      <c r="OVG44" s="36"/>
      <c r="OVH44" s="36"/>
      <c r="OVK44" s="36"/>
      <c r="OVL44" s="36"/>
      <c r="OVO44" s="36"/>
      <c r="OVP44" s="36"/>
      <c r="OVS44" s="36"/>
      <c r="OVT44" s="36"/>
      <c r="OVW44" s="36"/>
      <c r="OVX44" s="36"/>
      <c r="OWA44" s="36"/>
      <c r="OWB44" s="36"/>
      <c r="OWE44" s="36"/>
      <c r="OWF44" s="36"/>
      <c r="OWI44" s="36"/>
      <c r="OWJ44" s="36"/>
      <c r="OWM44" s="36"/>
      <c r="OWN44" s="36"/>
      <c r="OWQ44" s="36"/>
      <c r="OWR44" s="36"/>
      <c r="OWU44" s="36"/>
      <c r="OWV44" s="36"/>
      <c r="OWY44" s="36"/>
      <c r="OWZ44" s="36"/>
      <c r="OXC44" s="36"/>
      <c r="OXD44" s="36"/>
      <c r="OXG44" s="36"/>
      <c r="OXH44" s="36"/>
      <c r="OXK44" s="36"/>
      <c r="OXL44" s="36"/>
      <c r="OXO44" s="36"/>
      <c r="OXP44" s="36"/>
      <c r="OXS44" s="36"/>
      <c r="OXT44" s="36"/>
      <c r="OXW44" s="36"/>
      <c r="OXX44" s="36"/>
      <c r="OYA44" s="36"/>
      <c r="OYB44" s="36"/>
      <c r="OYE44" s="36"/>
      <c r="OYF44" s="36"/>
      <c r="OYI44" s="36"/>
      <c r="OYJ44" s="36"/>
      <c r="OYM44" s="36"/>
      <c r="OYN44" s="36"/>
      <c r="OYQ44" s="36"/>
      <c r="OYR44" s="36"/>
      <c r="OYU44" s="36"/>
      <c r="OYV44" s="36"/>
      <c r="OYY44" s="36"/>
      <c r="OYZ44" s="36"/>
      <c r="OZC44" s="36"/>
      <c r="OZD44" s="36"/>
      <c r="OZG44" s="36"/>
      <c r="OZH44" s="36"/>
      <c r="OZK44" s="36"/>
      <c r="OZL44" s="36"/>
      <c r="OZO44" s="36"/>
      <c r="OZP44" s="36"/>
      <c r="OZS44" s="36"/>
      <c r="OZT44" s="36"/>
      <c r="OZW44" s="36"/>
      <c r="OZX44" s="36"/>
      <c r="PAA44" s="36"/>
      <c r="PAB44" s="36"/>
      <c r="PAE44" s="36"/>
      <c r="PAF44" s="36"/>
      <c r="PAI44" s="36"/>
      <c r="PAJ44" s="36"/>
      <c r="PAM44" s="36"/>
      <c r="PAN44" s="36"/>
      <c r="PAQ44" s="36"/>
      <c r="PAR44" s="36"/>
      <c r="PAU44" s="36"/>
      <c r="PAV44" s="36"/>
      <c r="PAY44" s="36"/>
      <c r="PAZ44" s="36"/>
      <c r="PBC44" s="36"/>
      <c r="PBD44" s="36"/>
      <c r="PBG44" s="36"/>
      <c r="PBH44" s="36"/>
      <c r="PBK44" s="36"/>
      <c r="PBL44" s="36"/>
      <c r="PBO44" s="36"/>
      <c r="PBP44" s="36"/>
      <c r="PBS44" s="36"/>
      <c r="PBT44" s="36"/>
      <c r="PBW44" s="36"/>
      <c r="PBX44" s="36"/>
      <c r="PCA44" s="36"/>
      <c r="PCB44" s="36"/>
      <c r="PCE44" s="36"/>
      <c r="PCF44" s="36"/>
      <c r="PCI44" s="36"/>
      <c r="PCJ44" s="36"/>
      <c r="PCM44" s="36"/>
      <c r="PCN44" s="36"/>
      <c r="PCQ44" s="36"/>
      <c r="PCR44" s="36"/>
      <c r="PCU44" s="36"/>
      <c r="PCV44" s="36"/>
      <c r="PCY44" s="36"/>
      <c r="PCZ44" s="36"/>
      <c r="PDC44" s="36"/>
      <c r="PDD44" s="36"/>
      <c r="PDG44" s="36"/>
      <c r="PDH44" s="36"/>
      <c r="PDK44" s="36"/>
      <c r="PDL44" s="36"/>
      <c r="PDO44" s="36"/>
      <c r="PDP44" s="36"/>
      <c r="PDS44" s="36"/>
      <c r="PDT44" s="36"/>
      <c r="PDW44" s="36"/>
      <c r="PDX44" s="36"/>
      <c r="PEA44" s="36"/>
      <c r="PEB44" s="36"/>
      <c r="PEE44" s="36"/>
      <c r="PEF44" s="36"/>
      <c r="PEI44" s="36"/>
      <c r="PEJ44" s="36"/>
      <c r="PEM44" s="36"/>
      <c r="PEN44" s="36"/>
      <c r="PEQ44" s="36"/>
      <c r="PER44" s="36"/>
      <c r="PEU44" s="36"/>
      <c r="PEV44" s="36"/>
      <c r="PEY44" s="36"/>
      <c r="PEZ44" s="36"/>
      <c r="PFC44" s="36"/>
      <c r="PFD44" s="36"/>
      <c r="PFG44" s="36"/>
      <c r="PFH44" s="36"/>
      <c r="PFK44" s="36"/>
      <c r="PFL44" s="36"/>
      <c r="PFO44" s="36"/>
      <c r="PFP44" s="36"/>
      <c r="PFS44" s="36"/>
      <c r="PFT44" s="36"/>
      <c r="PFW44" s="36"/>
      <c r="PFX44" s="36"/>
      <c r="PGA44" s="36"/>
      <c r="PGB44" s="36"/>
      <c r="PGE44" s="36"/>
      <c r="PGF44" s="36"/>
      <c r="PGI44" s="36"/>
      <c r="PGJ44" s="36"/>
      <c r="PGM44" s="36"/>
      <c r="PGN44" s="36"/>
      <c r="PGQ44" s="36"/>
      <c r="PGR44" s="36"/>
      <c r="PGU44" s="36"/>
      <c r="PGV44" s="36"/>
      <c r="PGY44" s="36"/>
      <c r="PGZ44" s="36"/>
      <c r="PHC44" s="36"/>
      <c r="PHD44" s="36"/>
      <c r="PHG44" s="36"/>
      <c r="PHH44" s="36"/>
      <c r="PHK44" s="36"/>
      <c r="PHL44" s="36"/>
      <c r="PHO44" s="36"/>
      <c r="PHP44" s="36"/>
      <c r="PHS44" s="36"/>
      <c r="PHT44" s="36"/>
      <c r="PHW44" s="36"/>
      <c r="PHX44" s="36"/>
      <c r="PIA44" s="36"/>
      <c r="PIB44" s="36"/>
      <c r="PIE44" s="36"/>
      <c r="PIF44" s="36"/>
      <c r="PII44" s="36"/>
      <c r="PIJ44" s="36"/>
      <c r="PIM44" s="36"/>
      <c r="PIN44" s="36"/>
      <c r="PIQ44" s="36"/>
      <c r="PIR44" s="36"/>
      <c r="PIU44" s="36"/>
      <c r="PIV44" s="36"/>
      <c r="PIY44" s="36"/>
      <c r="PIZ44" s="36"/>
      <c r="PJC44" s="36"/>
      <c r="PJD44" s="36"/>
      <c r="PJG44" s="36"/>
      <c r="PJH44" s="36"/>
      <c r="PJK44" s="36"/>
      <c r="PJL44" s="36"/>
      <c r="PJO44" s="36"/>
      <c r="PJP44" s="36"/>
      <c r="PJS44" s="36"/>
      <c r="PJT44" s="36"/>
      <c r="PJW44" s="36"/>
      <c r="PJX44" s="36"/>
      <c r="PKA44" s="36"/>
      <c r="PKB44" s="36"/>
      <c r="PKE44" s="36"/>
      <c r="PKF44" s="36"/>
      <c r="PKI44" s="36"/>
      <c r="PKJ44" s="36"/>
      <c r="PKM44" s="36"/>
      <c r="PKN44" s="36"/>
      <c r="PKQ44" s="36"/>
      <c r="PKR44" s="36"/>
      <c r="PKU44" s="36"/>
      <c r="PKV44" s="36"/>
      <c r="PKY44" s="36"/>
      <c r="PKZ44" s="36"/>
      <c r="PLC44" s="36"/>
      <c r="PLD44" s="36"/>
      <c r="PLG44" s="36"/>
      <c r="PLH44" s="36"/>
      <c r="PLK44" s="36"/>
      <c r="PLL44" s="36"/>
      <c r="PLO44" s="36"/>
      <c r="PLP44" s="36"/>
      <c r="PLS44" s="36"/>
      <c r="PLT44" s="36"/>
      <c r="PLW44" s="36"/>
      <c r="PLX44" s="36"/>
      <c r="PMA44" s="36"/>
      <c r="PMB44" s="36"/>
      <c r="PME44" s="36"/>
      <c r="PMF44" s="36"/>
      <c r="PMI44" s="36"/>
      <c r="PMJ44" s="36"/>
      <c r="PMM44" s="36"/>
      <c r="PMN44" s="36"/>
      <c r="PMQ44" s="36"/>
      <c r="PMR44" s="36"/>
      <c r="PMU44" s="36"/>
      <c r="PMV44" s="36"/>
      <c r="PMY44" s="36"/>
      <c r="PMZ44" s="36"/>
      <c r="PNC44" s="36"/>
      <c r="PND44" s="36"/>
      <c r="PNG44" s="36"/>
      <c r="PNH44" s="36"/>
      <c r="PNK44" s="36"/>
      <c r="PNL44" s="36"/>
      <c r="PNO44" s="36"/>
      <c r="PNP44" s="36"/>
      <c r="PNS44" s="36"/>
      <c r="PNT44" s="36"/>
      <c r="PNW44" s="36"/>
      <c r="PNX44" s="36"/>
      <c r="POA44" s="36"/>
      <c r="POB44" s="36"/>
      <c r="POE44" s="36"/>
      <c r="POF44" s="36"/>
      <c r="POI44" s="36"/>
      <c r="POJ44" s="36"/>
      <c r="POM44" s="36"/>
      <c r="PON44" s="36"/>
      <c r="POQ44" s="36"/>
      <c r="POR44" s="36"/>
      <c r="POU44" s="36"/>
      <c r="POV44" s="36"/>
      <c r="POY44" s="36"/>
      <c r="POZ44" s="36"/>
      <c r="PPC44" s="36"/>
      <c r="PPD44" s="36"/>
      <c r="PPG44" s="36"/>
      <c r="PPH44" s="36"/>
      <c r="PPK44" s="36"/>
      <c r="PPL44" s="36"/>
      <c r="PPO44" s="36"/>
      <c r="PPP44" s="36"/>
      <c r="PPS44" s="36"/>
      <c r="PPT44" s="36"/>
      <c r="PPW44" s="36"/>
      <c r="PPX44" s="36"/>
      <c r="PQA44" s="36"/>
      <c r="PQB44" s="36"/>
      <c r="PQE44" s="36"/>
      <c r="PQF44" s="36"/>
      <c r="PQI44" s="36"/>
      <c r="PQJ44" s="36"/>
      <c r="PQM44" s="36"/>
      <c r="PQN44" s="36"/>
      <c r="PQQ44" s="36"/>
      <c r="PQR44" s="36"/>
      <c r="PQU44" s="36"/>
      <c r="PQV44" s="36"/>
      <c r="PQY44" s="36"/>
      <c r="PQZ44" s="36"/>
      <c r="PRC44" s="36"/>
      <c r="PRD44" s="36"/>
      <c r="PRG44" s="36"/>
      <c r="PRH44" s="36"/>
      <c r="PRK44" s="36"/>
      <c r="PRL44" s="36"/>
      <c r="PRO44" s="36"/>
      <c r="PRP44" s="36"/>
      <c r="PRS44" s="36"/>
      <c r="PRT44" s="36"/>
      <c r="PRW44" s="36"/>
      <c r="PRX44" s="36"/>
      <c r="PSA44" s="36"/>
      <c r="PSB44" s="36"/>
      <c r="PSE44" s="36"/>
      <c r="PSF44" s="36"/>
      <c r="PSI44" s="36"/>
      <c r="PSJ44" s="36"/>
      <c r="PSM44" s="36"/>
      <c r="PSN44" s="36"/>
      <c r="PSQ44" s="36"/>
      <c r="PSR44" s="36"/>
      <c r="PSU44" s="36"/>
      <c r="PSV44" s="36"/>
      <c r="PSY44" s="36"/>
      <c r="PSZ44" s="36"/>
      <c r="PTC44" s="36"/>
      <c r="PTD44" s="36"/>
      <c r="PTG44" s="36"/>
      <c r="PTH44" s="36"/>
      <c r="PTK44" s="36"/>
      <c r="PTL44" s="36"/>
      <c r="PTO44" s="36"/>
      <c r="PTP44" s="36"/>
      <c r="PTS44" s="36"/>
      <c r="PTT44" s="36"/>
      <c r="PTW44" s="36"/>
      <c r="PTX44" s="36"/>
      <c r="PUA44" s="36"/>
      <c r="PUB44" s="36"/>
      <c r="PUE44" s="36"/>
      <c r="PUF44" s="36"/>
      <c r="PUI44" s="36"/>
      <c r="PUJ44" s="36"/>
      <c r="PUM44" s="36"/>
      <c r="PUN44" s="36"/>
      <c r="PUQ44" s="36"/>
      <c r="PUR44" s="36"/>
      <c r="PUU44" s="36"/>
      <c r="PUV44" s="36"/>
      <c r="PUY44" s="36"/>
      <c r="PUZ44" s="36"/>
      <c r="PVC44" s="36"/>
      <c r="PVD44" s="36"/>
      <c r="PVG44" s="36"/>
      <c r="PVH44" s="36"/>
      <c r="PVK44" s="36"/>
      <c r="PVL44" s="36"/>
      <c r="PVO44" s="36"/>
      <c r="PVP44" s="36"/>
      <c r="PVS44" s="36"/>
      <c r="PVT44" s="36"/>
      <c r="PVW44" s="36"/>
      <c r="PVX44" s="36"/>
      <c r="PWA44" s="36"/>
      <c r="PWB44" s="36"/>
      <c r="PWE44" s="36"/>
      <c r="PWF44" s="36"/>
      <c r="PWI44" s="36"/>
      <c r="PWJ44" s="36"/>
      <c r="PWM44" s="36"/>
      <c r="PWN44" s="36"/>
      <c r="PWQ44" s="36"/>
      <c r="PWR44" s="36"/>
      <c r="PWU44" s="36"/>
      <c r="PWV44" s="36"/>
      <c r="PWY44" s="36"/>
      <c r="PWZ44" s="36"/>
      <c r="PXC44" s="36"/>
      <c r="PXD44" s="36"/>
      <c r="PXG44" s="36"/>
      <c r="PXH44" s="36"/>
      <c r="PXK44" s="36"/>
      <c r="PXL44" s="36"/>
      <c r="PXO44" s="36"/>
      <c r="PXP44" s="36"/>
      <c r="PXS44" s="36"/>
      <c r="PXT44" s="36"/>
      <c r="PXW44" s="36"/>
      <c r="PXX44" s="36"/>
      <c r="PYA44" s="36"/>
      <c r="PYB44" s="36"/>
      <c r="PYE44" s="36"/>
      <c r="PYF44" s="36"/>
      <c r="PYI44" s="36"/>
      <c r="PYJ44" s="36"/>
      <c r="PYM44" s="36"/>
      <c r="PYN44" s="36"/>
      <c r="PYQ44" s="36"/>
      <c r="PYR44" s="36"/>
      <c r="PYU44" s="36"/>
      <c r="PYV44" s="36"/>
      <c r="PYY44" s="36"/>
      <c r="PYZ44" s="36"/>
      <c r="PZC44" s="36"/>
      <c r="PZD44" s="36"/>
      <c r="PZG44" s="36"/>
      <c r="PZH44" s="36"/>
      <c r="PZK44" s="36"/>
      <c r="PZL44" s="36"/>
      <c r="PZO44" s="36"/>
      <c r="PZP44" s="36"/>
      <c r="PZS44" s="36"/>
      <c r="PZT44" s="36"/>
      <c r="PZW44" s="36"/>
      <c r="PZX44" s="36"/>
      <c r="QAA44" s="36"/>
      <c r="QAB44" s="36"/>
      <c r="QAE44" s="36"/>
      <c r="QAF44" s="36"/>
      <c r="QAI44" s="36"/>
      <c r="QAJ44" s="36"/>
      <c r="QAM44" s="36"/>
      <c r="QAN44" s="36"/>
      <c r="QAQ44" s="36"/>
      <c r="QAR44" s="36"/>
      <c r="QAU44" s="36"/>
      <c r="QAV44" s="36"/>
      <c r="QAY44" s="36"/>
      <c r="QAZ44" s="36"/>
      <c r="QBC44" s="36"/>
      <c r="QBD44" s="36"/>
      <c r="QBG44" s="36"/>
      <c r="QBH44" s="36"/>
      <c r="QBK44" s="36"/>
      <c r="QBL44" s="36"/>
      <c r="QBO44" s="36"/>
      <c r="QBP44" s="36"/>
      <c r="QBS44" s="36"/>
      <c r="QBT44" s="36"/>
      <c r="QBW44" s="36"/>
      <c r="QBX44" s="36"/>
      <c r="QCA44" s="36"/>
      <c r="QCB44" s="36"/>
      <c r="QCE44" s="36"/>
      <c r="QCF44" s="36"/>
      <c r="QCI44" s="36"/>
      <c r="QCJ44" s="36"/>
      <c r="QCM44" s="36"/>
      <c r="QCN44" s="36"/>
      <c r="QCQ44" s="36"/>
      <c r="QCR44" s="36"/>
      <c r="QCU44" s="36"/>
      <c r="QCV44" s="36"/>
      <c r="QCY44" s="36"/>
      <c r="QCZ44" s="36"/>
      <c r="QDC44" s="36"/>
      <c r="QDD44" s="36"/>
      <c r="QDG44" s="36"/>
      <c r="QDH44" s="36"/>
      <c r="QDK44" s="36"/>
      <c r="QDL44" s="36"/>
      <c r="QDO44" s="36"/>
      <c r="QDP44" s="36"/>
      <c r="QDS44" s="36"/>
      <c r="QDT44" s="36"/>
      <c r="QDW44" s="36"/>
      <c r="QDX44" s="36"/>
      <c r="QEA44" s="36"/>
      <c r="QEB44" s="36"/>
      <c r="QEE44" s="36"/>
      <c r="QEF44" s="36"/>
      <c r="QEI44" s="36"/>
      <c r="QEJ44" s="36"/>
      <c r="QEM44" s="36"/>
      <c r="QEN44" s="36"/>
      <c r="QEQ44" s="36"/>
      <c r="QER44" s="36"/>
      <c r="QEU44" s="36"/>
      <c r="QEV44" s="36"/>
      <c r="QEY44" s="36"/>
      <c r="QEZ44" s="36"/>
      <c r="QFC44" s="36"/>
      <c r="QFD44" s="36"/>
      <c r="QFG44" s="36"/>
      <c r="QFH44" s="36"/>
      <c r="QFK44" s="36"/>
      <c r="QFL44" s="36"/>
      <c r="QFO44" s="36"/>
      <c r="QFP44" s="36"/>
      <c r="QFS44" s="36"/>
      <c r="QFT44" s="36"/>
      <c r="QFW44" s="36"/>
      <c r="QFX44" s="36"/>
      <c r="QGA44" s="36"/>
      <c r="QGB44" s="36"/>
      <c r="QGE44" s="36"/>
      <c r="QGF44" s="36"/>
      <c r="QGI44" s="36"/>
      <c r="QGJ44" s="36"/>
      <c r="QGM44" s="36"/>
      <c r="QGN44" s="36"/>
      <c r="QGQ44" s="36"/>
      <c r="QGR44" s="36"/>
      <c r="QGU44" s="36"/>
      <c r="QGV44" s="36"/>
      <c r="QGY44" s="36"/>
      <c r="QGZ44" s="36"/>
      <c r="QHC44" s="36"/>
      <c r="QHD44" s="36"/>
      <c r="QHG44" s="36"/>
      <c r="QHH44" s="36"/>
      <c r="QHK44" s="36"/>
      <c r="QHL44" s="36"/>
      <c r="QHO44" s="36"/>
      <c r="QHP44" s="36"/>
      <c r="QHS44" s="36"/>
      <c r="QHT44" s="36"/>
      <c r="QHW44" s="36"/>
      <c r="QHX44" s="36"/>
      <c r="QIA44" s="36"/>
      <c r="QIB44" s="36"/>
      <c r="QIE44" s="36"/>
      <c r="QIF44" s="36"/>
      <c r="QII44" s="36"/>
      <c r="QIJ44" s="36"/>
      <c r="QIM44" s="36"/>
      <c r="QIN44" s="36"/>
      <c r="QIQ44" s="36"/>
      <c r="QIR44" s="36"/>
      <c r="QIU44" s="36"/>
      <c r="QIV44" s="36"/>
      <c r="QIY44" s="36"/>
      <c r="QIZ44" s="36"/>
      <c r="QJC44" s="36"/>
      <c r="QJD44" s="36"/>
      <c r="QJG44" s="36"/>
      <c r="QJH44" s="36"/>
      <c r="QJK44" s="36"/>
      <c r="QJL44" s="36"/>
      <c r="QJO44" s="36"/>
      <c r="QJP44" s="36"/>
      <c r="QJS44" s="36"/>
      <c r="QJT44" s="36"/>
      <c r="QJW44" s="36"/>
      <c r="QJX44" s="36"/>
      <c r="QKA44" s="36"/>
      <c r="QKB44" s="36"/>
      <c r="QKE44" s="36"/>
      <c r="QKF44" s="36"/>
      <c r="QKI44" s="36"/>
      <c r="QKJ44" s="36"/>
      <c r="QKM44" s="36"/>
      <c r="QKN44" s="36"/>
      <c r="QKQ44" s="36"/>
      <c r="QKR44" s="36"/>
      <c r="QKU44" s="36"/>
      <c r="QKV44" s="36"/>
      <c r="QKY44" s="36"/>
      <c r="QKZ44" s="36"/>
      <c r="QLC44" s="36"/>
      <c r="QLD44" s="36"/>
      <c r="QLG44" s="36"/>
      <c r="QLH44" s="36"/>
      <c r="QLK44" s="36"/>
      <c r="QLL44" s="36"/>
      <c r="QLO44" s="36"/>
      <c r="QLP44" s="36"/>
      <c r="QLS44" s="36"/>
      <c r="QLT44" s="36"/>
      <c r="QLW44" s="36"/>
      <c r="QLX44" s="36"/>
      <c r="QMA44" s="36"/>
      <c r="QMB44" s="36"/>
      <c r="QME44" s="36"/>
      <c r="QMF44" s="36"/>
      <c r="QMI44" s="36"/>
      <c r="QMJ44" s="36"/>
      <c r="QMM44" s="36"/>
      <c r="QMN44" s="36"/>
      <c r="QMQ44" s="36"/>
      <c r="QMR44" s="36"/>
      <c r="QMU44" s="36"/>
      <c r="QMV44" s="36"/>
      <c r="QMY44" s="36"/>
      <c r="QMZ44" s="36"/>
      <c r="QNC44" s="36"/>
      <c r="QND44" s="36"/>
      <c r="QNG44" s="36"/>
      <c r="QNH44" s="36"/>
      <c r="QNK44" s="36"/>
      <c r="QNL44" s="36"/>
      <c r="QNO44" s="36"/>
      <c r="QNP44" s="36"/>
      <c r="QNS44" s="36"/>
      <c r="QNT44" s="36"/>
      <c r="QNW44" s="36"/>
      <c r="QNX44" s="36"/>
      <c r="QOA44" s="36"/>
      <c r="QOB44" s="36"/>
      <c r="QOE44" s="36"/>
      <c r="QOF44" s="36"/>
      <c r="QOI44" s="36"/>
      <c r="QOJ44" s="36"/>
      <c r="QOM44" s="36"/>
      <c r="QON44" s="36"/>
      <c r="QOQ44" s="36"/>
      <c r="QOR44" s="36"/>
      <c r="QOU44" s="36"/>
      <c r="QOV44" s="36"/>
      <c r="QOY44" s="36"/>
      <c r="QOZ44" s="36"/>
      <c r="QPC44" s="36"/>
      <c r="QPD44" s="36"/>
      <c r="QPG44" s="36"/>
      <c r="QPH44" s="36"/>
      <c r="QPK44" s="36"/>
      <c r="QPL44" s="36"/>
      <c r="QPO44" s="36"/>
      <c r="QPP44" s="36"/>
      <c r="QPS44" s="36"/>
      <c r="QPT44" s="36"/>
      <c r="QPW44" s="36"/>
      <c r="QPX44" s="36"/>
      <c r="QQA44" s="36"/>
      <c r="QQB44" s="36"/>
      <c r="QQE44" s="36"/>
      <c r="QQF44" s="36"/>
      <c r="QQI44" s="36"/>
      <c r="QQJ44" s="36"/>
      <c r="QQM44" s="36"/>
      <c r="QQN44" s="36"/>
      <c r="QQQ44" s="36"/>
      <c r="QQR44" s="36"/>
      <c r="QQU44" s="36"/>
      <c r="QQV44" s="36"/>
      <c r="QQY44" s="36"/>
      <c r="QQZ44" s="36"/>
      <c r="QRC44" s="36"/>
      <c r="QRD44" s="36"/>
      <c r="QRG44" s="36"/>
      <c r="QRH44" s="36"/>
      <c r="QRK44" s="36"/>
      <c r="QRL44" s="36"/>
      <c r="QRO44" s="36"/>
      <c r="QRP44" s="36"/>
      <c r="QRS44" s="36"/>
      <c r="QRT44" s="36"/>
      <c r="QRW44" s="36"/>
      <c r="QRX44" s="36"/>
      <c r="QSA44" s="36"/>
      <c r="QSB44" s="36"/>
      <c r="QSE44" s="36"/>
      <c r="QSF44" s="36"/>
      <c r="QSI44" s="36"/>
      <c r="QSJ44" s="36"/>
      <c r="QSM44" s="36"/>
      <c r="QSN44" s="36"/>
      <c r="QSQ44" s="36"/>
      <c r="QSR44" s="36"/>
      <c r="QSU44" s="36"/>
      <c r="QSV44" s="36"/>
      <c r="QSY44" s="36"/>
      <c r="QSZ44" s="36"/>
      <c r="QTC44" s="36"/>
      <c r="QTD44" s="36"/>
      <c r="QTG44" s="36"/>
      <c r="QTH44" s="36"/>
      <c r="QTK44" s="36"/>
      <c r="QTL44" s="36"/>
      <c r="QTO44" s="36"/>
      <c r="QTP44" s="36"/>
      <c r="QTS44" s="36"/>
      <c r="QTT44" s="36"/>
      <c r="QTW44" s="36"/>
      <c r="QTX44" s="36"/>
      <c r="QUA44" s="36"/>
      <c r="QUB44" s="36"/>
      <c r="QUE44" s="36"/>
      <c r="QUF44" s="36"/>
      <c r="QUI44" s="36"/>
      <c r="QUJ44" s="36"/>
      <c r="QUM44" s="36"/>
      <c r="QUN44" s="36"/>
      <c r="QUQ44" s="36"/>
      <c r="QUR44" s="36"/>
      <c r="QUU44" s="36"/>
      <c r="QUV44" s="36"/>
      <c r="QUY44" s="36"/>
      <c r="QUZ44" s="36"/>
      <c r="QVC44" s="36"/>
      <c r="QVD44" s="36"/>
      <c r="QVG44" s="36"/>
      <c r="QVH44" s="36"/>
      <c r="QVK44" s="36"/>
      <c r="QVL44" s="36"/>
      <c r="QVO44" s="36"/>
      <c r="QVP44" s="36"/>
      <c r="QVS44" s="36"/>
      <c r="QVT44" s="36"/>
      <c r="QVW44" s="36"/>
      <c r="QVX44" s="36"/>
      <c r="QWA44" s="36"/>
      <c r="QWB44" s="36"/>
      <c r="QWE44" s="36"/>
      <c r="QWF44" s="36"/>
      <c r="QWI44" s="36"/>
      <c r="QWJ44" s="36"/>
      <c r="QWM44" s="36"/>
      <c r="QWN44" s="36"/>
      <c r="QWQ44" s="36"/>
      <c r="QWR44" s="36"/>
      <c r="QWU44" s="36"/>
      <c r="QWV44" s="36"/>
      <c r="QWY44" s="36"/>
      <c r="QWZ44" s="36"/>
      <c r="QXC44" s="36"/>
      <c r="QXD44" s="36"/>
      <c r="QXG44" s="36"/>
      <c r="QXH44" s="36"/>
      <c r="QXK44" s="36"/>
      <c r="QXL44" s="36"/>
      <c r="QXO44" s="36"/>
      <c r="QXP44" s="36"/>
      <c r="QXS44" s="36"/>
      <c r="QXT44" s="36"/>
      <c r="QXW44" s="36"/>
      <c r="QXX44" s="36"/>
      <c r="QYA44" s="36"/>
      <c r="QYB44" s="36"/>
      <c r="QYE44" s="36"/>
      <c r="QYF44" s="36"/>
      <c r="QYI44" s="36"/>
      <c r="QYJ44" s="36"/>
      <c r="QYM44" s="36"/>
      <c r="QYN44" s="36"/>
      <c r="QYQ44" s="36"/>
      <c r="QYR44" s="36"/>
      <c r="QYU44" s="36"/>
      <c r="QYV44" s="36"/>
      <c r="QYY44" s="36"/>
      <c r="QYZ44" s="36"/>
      <c r="QZC44" s="36"/>
      <c r="QZD44" s="36"/>
      <c r="QZG44" s="36"/>
      <c r="QZH44" s="36"/>
      <c r="QZK44" s="36"/>
      <c r="QZL44" s="36"/>
      <c r="QZO44" s="36"/>
      <c r="QZP44" s="36"/>
      <c r="QZS44" s="36"/>
      <c r="QZT44" s="36"/>
      <c r="QZW44" s="36"/>
      <c r="QZX44" s="36"/>
      <c r="RAA44" s="36"/>
      <c r="RAB44" s="36"/>
      <c r="RAE44" s="36"/>
      <c r="RAF44" s="36"/>
      <c r="RAI44" s="36"/>
      <c r="RAJ44" s="36"/>
      <c r="RAM44" s="36"/>
      <c r="RAN44" s="36"/>
      <c r="RAQ44" s="36"/>
      <c r="RAR44" s="36"/>
      <c r="RAU44" s="36"/>
      <c r="RAV44" s="36"/>
      <c r="RAY44" s="36"/>
      <c r="RAZ44" s="36"/>
      <c r="RBC44" s="36"/>
      <c r="RBD44" s="36"/>
      <c r="RBG44" s="36"/>
      <c r="RBH44" s="36"/>
      <c r="RBK44" s="36"/>
      <c r="RBL44" s="36"/>
      <c r="RBO44" s="36"/>
      <c r="RBP44" s="36"/>
      <c r="RBS44" s="36"/>
      <c r="RBT44" s="36"/>
      <c r="RBW44" s="36"/>
      <c r="RBX44" s="36"/>
      <c r="RCA44" s="36"/>
      <c r="RCB44" s="36"/>
      <c r="RCE44" s="36"/>
      <c r="RCF44" s="36"/>
      <c r="RCI44" s="36"/>
      <c r="RCJ44" s="36"/>
      <c r="RCM44" s="36"/>
      <c r="RCN44" s="36"/>
      <c r="RCQ44" s="36"/>
      <c r="RCR44" s="36"/>
      <c r="RCU44" s="36"/>
      <c r="RCV44" s="36"/>
      <c r="RCY44" s="36"/>
      <c r="RCZ44" s="36"/>
      <c r="RDC44" s="36"/>
      <c r="RDD44" s="36"/>
      <c r="RDG44" s="36"/>
      <c r="RDH44" s="36"/>
      <c r="RDK44" s="36"/>
      <c r="RDL44" s="36"/>
      <c r="RDO44" s="36"/>
      <c r="RDP44" s="36"/>
      <c r="RDS44" s="36"/>
      <c r="RDT44" s="36"/>
      <c r="RDW44" s="36"/>
      <c r="RDX44" s="36"/>
      <c r="REA44" s="36"/>
      <c r="REB44" s="36"/>
      <c r="REE44" s="36"/>
      <c r="REF44" s="36"/>
      <c r="REI44" s="36"/>
      <c r="REJ44" s="36"/>
      <c r="REM44" s="36"/>
      <c r="REN44" s="36"/>
      <c r="REQ44" s="36"/>
      <c r="RER44" s="36"/>
      <c r="REU44" s="36"/>
      <c r="REV44" s="36"/>
      <c r="REY44" s="36"/>
      <c r="REZ44" s="36"/>
      <c r="RFC44" s="36"/>
      <c r="RFD44" s="36"/>
      <c r="RFG44" s="36"/>
      <c r="RFH44" s="36"/>
      <c r="RFK44" s="36"/>
      <c r="RFL44" s="36"/>
      <c r="RFO44" s="36"/>
      <c r="RFP44" s="36"/>
      <c r="RFS44" s="36"/>
      <c r="RFT44" s="36"/>
      <c r="RFW44" s="36"/>
      <c r="RFX44" s="36"/>
      <c r="RGA44" s="36"/>
      <c r="RGB44" s="36"/>
      <c r="RGE44" s="36"/>
      <c r="RGF44" s="36"/>
      <c r="RGI44" s="36"/>
      <c r="RGJ44" s="36"/>
      <c r="RGM44" s="36"/>
      <c r="RGN44" s="36"/>
      <c r="RGQ44" s="36"/>
      <c r="RGR44" s="36"/>
      <c r="RGU44" s="36"/>
      <c r="RGV44" s="36"/>
      <c r="RGY44" s="36"/>
      <c r="RGZ44" s="36"/>
      <c r="RHC44" s="36"/>
      <c r="RHD44" s="36"/>
      <c r="RHG44" s="36"/>
      <c r="RHH44" s="36"/>
      <c r="RHK44" s="36"/>
      <c r="RHL44" s="36"/>
      <c r="RHO44" s="36"/>
      <c r="RHP44" s="36"/>
      <c r="RHS44" s="36"/>
      <c r="RHT44" s="36"/>
      <c r="RHW44" s="36"/>
      <c r="RHX44" s="36"/>
      <c r="RIA44" s="36"/>
      <c r="RIB44" s="36"/>
      <c r="RIE44" s="36"/>
      <c r="RIF44" s="36"/>
      <c r="RII44" s="36"/>
      <c r="RIJ44" s="36"/>
      <c r="RIM44" s="36"/>
      <c r="RIN44" s="36"/>
      <c r="RIQ44" s="36"/>
      <c r="RIR44" s="36"/>
      <c r="RIU44" s="36"/>
      <c r="RIV44" s="36"/>
      <c r="RIY44" s="36"/>
      <c r="RIZ44" s="36"/>
      <c r="RJC44" s="36"/>
      <c r="RJD44" s="36"/>
      <c r="RJG44" s="36"/>
      <c r="RJH44" s="36"/>
      <c r="RJK44" s="36"/>
      <c r="RJL44" s="36"/>
      <c r="RJO44" s="36"/>
      <c r="RJP44" s="36"/>
      <c r="RJS44" s="36"/>
      <c r="RJT44" s="36"/>
      <c r="RJW44" s="36"/>
      <c r="RJX44" s="36"/>
      <c r="RKA44" s="36"/>
      <c r="RKB44" s="36"/>
      <c r="RKE44" s="36"/>
      <c r="RKF44" s="36"/>
      <c r="RKI44" s="36"/>
      <c r="RKJ44" s="36"/>
      <c r="RKM44" s="36"/>
      <c r="RKN44" s="36"/>
      <c r="RKQ44" s="36"/>
      <c r="RKR44" s="36"/>
      <c r="RKU44" s="36"/>
      <c r="RKV44" s="36"/>
      <c r="RKY44" s="36"/>
      <c r="RKZ44" s="36"/>
      <c r="RLC44" s="36"/>
      <c r="RLD44" s="36"/>
      <c r="RLG44" s="36"/>
      <c r="RLH44" s="36"/>
      <c r="RLK44" s="36"/>
      <c r="RLL44" s="36"/>
      <c r="RLO44" s="36"/>
      <c r="RLP44" s="36"/>
      <c r="RLS44" s="36"/>
      <c r="RLT44" s="36"/>
      <c r="RLW44" s="36"/>
      <c r="RLX44" s="36"/>
      <c r="RMA44" s="36"/>
      <c r="RMB44" s="36"/>
      <c r="RME44" s="36"/>
      <c r="RMF44" s="36"/>
      <c r="RMI44" s="36"/>
      <c r="RMJ44" s="36"/>
      <c r="RMM44" s="36"/>
      <c r="RMN44" s="36"/>
      <c r="RMQ44" s="36"/>
      <c r="RMR44" s="36"/>
      <c r="RMU44" s="36"/>
      <c r="RMV44" s="36"/>
      <c r="RMY44" s="36"/>
      <c r="RMZ44" s="36"/>
      <c r="RNC44" s="36"/>
      <c r="RND44" s="36"/>
      <c r="RNG44" s="36"/>
      <c r="RNH44" s="36"/>
      <c r="RNK44" s="36"/>
      <c r="RNL44" s="36"/>
      <c r="RNO44" s="36"/>
      <c r="RNP44" s="36"/>
      <c r="RNS44" s="36"/>
      <c r="RNT44" s="36"/>
      <c r="RNW44" s="36"/>
      <c r="RNX44" s="36"/>
      <c r="ROA44" s="36"/>
      <c r="ROB44" s="36"/>
      <c r="ROE44" s="36"/>
      <c r="ROF44" s="36"/>
      <c r="ROI44" s="36"/>
      <c r="ROJ44" s="36"/>
      <c r="ROM44" s="36"/>
      <c r="RON44" s="36"/>
      <c r="ROQ44" s="36"/>
      <c r="ROR44" s="36"/>
      <c r="ROU44" s="36"/>
      <c r="ROV44" s="36"/>
      <c r="ROY44" s="36"/>
      <c r="ROZ44" s="36"/>
      <c r="RPC44" s="36"/>
      <c r="RPD44" s="36"/>
      <c r="RPG44" s="36"/>
      <c r="RPH44" s="36"/>
      <c r="RPK44" s="36"/>
      <c r="RPL44" s="36"/>
      <c r="RPO44" s="36"/>
      <c r="RPP44" s="36"/>
      <c r="RPS44" s="36"/>
      <c r="RPT44" s="36"/>
      <c r="RPW44" s="36"/>
      <c r="RPX44" s="36"/>
      <c r="RQA44" s="36"/>
      <c r="RQB44" s="36"/>
      <c r="RQE44" s="36"/>
      <c r="RQF44" s="36"/>
      <c r="RQI44" s="36"/>
      <c r="RQJ44" s="36"/>
      <c r="RQM44" s="36"/>
      <c r="RQN44" s="36"/>
      <c r="RQQ44" s="36"/>
      <c r="RQR44" s="36"/>
      <c r="RQU44" s="36"/>
      <c r="RQV44" s="36"/>
      <c r="RQY44" s="36"/>
      <c r="RQZ44" s="36"/>
      <c r="RRC44" s="36"/>
      <c r="RRD44" s="36"/>
      <c r="RRG44" s="36"/>
      <c r="RRH44" s="36"/>
      <c r="RRK44" s="36"/>
      <c r="RRL44" s="36"/>
      <c r="RRO44" s="36"/>
      <c r="RRP44" s="36"/>
      <c r="RRS44" s="36"/>
      <c r="RRT44" s="36"/>
      <c r="RRW44" s="36"/>
      <c r="RRX44" s="36"/>
      <c r="RSA44" s="36"/>
      <c r="RSB44" s="36"/>
      <c r="RSE44" s="36"/>
      <c r="RSF44" s="36"/>
      <c r="RSI44" s="36"/>
      <c r="RSJ44" s="36"/>
      <c r="RSM44" s="36"/>
      <c r="RSN44" s="36"/>
      <c r="RSQ44" s="36"/>
      <c r="RSR44" s="36"/>
      <c r="RSU44" s="36"/>
      <c r="RSV44" s="36"/>
      <c r="RSY44" s="36"/>
      <c r="RSZ44" s="36"/>
      <c r="RTC44" s="36"/>
      <c r="RTD44" s="36"/>
      <c r="RTG44" s="36"/>
      <c r="RTH44" s="36"/>
      <c r="RTK44" s="36"/>
      <c r="RTL44" s="36"/>
      <c r="RTO44" s="36"/>
      <c r="RTP44" s="36"/>
      <c r="RTS44" s="36"/>
      <c r="RTT44" s="36"/>
      <c r="RTW44" s="36"/>
      <c r="RTX44" s="36"/>
      <c r="RUA44" s="36"/>
      <c r="RUB44" s="36"/>
      <c r="RUE44" s="36"/>
      <c r="RUF44" s="36"/>
      <c r="RUI44" s="36"/>
      <c r="RUJ44" s="36"/>
      <c r="RUM44" s="36"/>
      <c r="RUN44" s="36"/>
      <c r="RUQ44" s="36"/>
      <c r="RUR44" s="36"/>
      <c r="RUU44" s="36"/>
      <c r="RUV44" s="36"/>
      <c r="RUY44" s="36"/>
      <c r="RUZ44" s="36"/>
      <c r="RVC44" s="36"/>
      <c r="RVD44" s="36"/>
      <c r="RVG44" s="36"/>
      <c r="RVH44" s="36"/>
      <c r="RVK44" s="36"/>
      <c r="RVL44" s="36"/>
      <c r="RVO44" s="36"/>
      <c r="RVP44" s="36"/>
      <c r="RVS44" s="36"/>
      <c r="RVT44" s="36"/>
      <c r="RVW44" s="36"/>
      <c r="RVX44" s="36"/>
      <c r="RWA44" s="36"/>
      <c r="RWB44" s="36"/>
      <c r="RWE44" s="36"/>
      <c r="RWF44" s="36"/>
      <c r="RWI44" s="36"/>
      <c r="RWJ44" s="36"/>
      <c r="RWM44" s="36"/>
      <c r="RWN44" s="36"/>
      <c r="RWQ44" s="36"/>
      <c r="RWR44" s="36"/>
      <c r="RWU44" s="36"/>
      <c r="RWV44" s="36"/>
      <c r="RWY44" s="36"/>
      <c r="RWZ44" s="36"/>
      <c r="RXC44" s="36"/>
      <c r="RXD44" s="36"/>
      <c r="RXG44" s="36"/>
      <c r="RXH44" s="36"/>
      <c r="RXK44" s="36"/>
      <c r="RXL44" s="36"/>
      <c r="RXO44" s="36"/>
      <c r="RXP44" s="36"/>
      <c r="RXS44" s="36"/>
      <c r="RXT44" s="36"/>
      <c r="RXW44" s="36"/>
      <c r="RXX44" s="36"/>
      <c r="RYA44" s="36"/>
      <c r="RYB44" s="36"/>
      <c r="RYE44" s="36"/>
      <c r="RYF44" s="36"/>
      <c r="RYI44" s="36"/>
      <c r="RYJ44" s="36"/>
      <c r="RYM44" s="36"/>
      <c r="RYN44" s="36"/>
      <c r="RYQ44" s="36"/>
      <c r="RYR44" s="36"/>
      <c r="RYU44" s="36"/>
      <c r="RYV44" s="36"/>
      <c r="RYY44" s="36"/>
      <c r="RYZ44" s="36"/>
      <c r="RZC44" s="36"/>
      <c r="RZD44" s="36"/>
      <c r="RZG44" s="36"/>
      <c r="RZH44" s="36"/>
      <c r="RZK44" s="36"/>
      <c r="RZL44" s="36"/>
      <c r="RZO44" s="36"/>
      <c r="RZP44" s="36"/>
      <c r="RZS44" s="36"/>
      <c r="RZT44" s="36"/>
      <c r="RZW44" s="36"/>
      <c r="RZX44" s="36"/>
      <c r="SAA44" s="36"/>
      <c r="SAB44" s="36"/>
      <c r="SAE44" s="36"/>
      <c r="SAF44" s="36"/>
      <c r="SAI44" s="36"/>
      <c r="SAJ44" s="36"/>
      <c r="SAM44" s="36"/>
      <c r="SAN44" s="36"/>
      <c r="SAQ44" s="36"/>
      <c r="SAR44" s="36"/>
      <c r="SAU44" s="36"/>
      <c r="SAV44" s="36"/>
      <c r="SAY44" s="36"/>
      <c r="SAZ44" s="36"/>
      <c r="SBC44" s="36"/>
      <c r="SBD44" s="36"/>
      <c r="SBG44" s="36"/>
      <c r="SBH44" s="36"/>
      <c r="SBK44" s="36"/>
      <c r="SBL44" s="36"/>
      <c r="SBO44" s="36"/>
      <c r="SBP44" s="36"/>
      <c r="SBS44" s="36"/>
      <c r="SBT44" s="36"/>
      <c r="SBW44" s="36"/>
      <c r="SBX44" s="36"/>
      <c r="SCA44" s="36"/>
      <c r="SCB44" s="36"/>
      <c r="SCE44" s="36"/>
      <c r="SCF44" s="36"/>
      <c r="SCI44" s="36"/>
      <c r="SCJ44" s="36"/>
      <c r="SCM44" s="36"/>
      <c r="SCN44" s="36"/>
      <c r="SCQ44" s="36"/>
      <c r="SCR44" s="36"/>
      <c r="SCU44" s="36"/>
      <c r="SCV44" s="36"/>
      <c r="SCY44" s="36"/>
      <c r="SCZ44" s="36"/>
      <c r="SDC44" s="36"/>
      <c r="SDD44" s="36"/>
      <c r="SDG44" s="36"/>
      <c r="SDH44" s="36"/>
      <c r="SDK44" s="36"/>
      <c r="SDL44" s="36"/>
      <c r="SDO44" s="36"/>
      <c r="SDP44" s="36"/>
      <c r="SDS44" s="36"/>
      <c r="SDT44" s="36"/>
      <c r="SDW44" s="36"/>
      <c r="SDX44" s="36"/>
      <c r="SEA44" s="36"/>
      <c r="SEB44" s="36"/>
      <c r="SEE44" s="36"/>
      <c r="SEF44" s="36"/>
      <c r="SEI44" s="36"/>
      <c r="SEJ44" s="36"/>
      <c r="SEM44" s="36"/>
      <c r="SEN44" s="36"/>
      <c r="SEQ44" s="36"/>
      <c r="SER44" s="36"/>
      <c r="SEU44" s="36"/>
      <c r="SEV44" s="36"/>
      <c r="SEY44" s="36"/>
      <c r="SEZ44" s="36"/>
      <c r="SFC44" s="36"/>
      <c r="SFD44" s="36"/>
      <c r="SFG44" s="36"/>
      <c r="SFH44" s="36"/>
      <c r="SFK44" s="36"/>
      <c r="SFL44" s="36"/>
      <c r="SFO44" s="36"/>
      <c r="SFP44" s="36"/>
      <c r="SFS44" s="36"/>
      <c r="SFT44" s="36"/>
      <c r="SFW44" s="36"/>
      <c r="SFX44" s="36"/>
      <c r="SGA44" s="36"/>
      <c r="SGB44" s="36"/>
      <c r="SGE44" s="36"/>
      <c r="SGF44" s="36"/>
      <c r="SGI44" s="36"/>
      <c r="SGJ44" s="36"/>
      <c r="SGM44" s="36"/>
      <c r="SGN44" s="36"/>
      <c r="SGQ44" s="36"/>
      <c r="SGR44" s="36"/>
      <c r="SGU44" s="36"/>
      <c r="SGV44" s="36"/>
      <c r="SGY44" s="36"/>
      <c r="SGZ44" s="36"/>
      <c r="SHC44" s="36"/>
      <c r="SHD44" s="36"/>
      <c r="SHG44" s="36"/>
      <c r="SHH44" s="36"/>
      <c r="SHK44" s="36"/>
      <c r="SHL44" s="36"/>
      <c r="SHO44" s="36"/>
      <c r="SHP44" s="36"/>
      <c r="SHS44" s="36"/>
      <c r="SHT44" s="36"/>
      <c r="SHW44" s="36"/>
      <c r="SHX44" s="36"/>
      <c r="SIA44" s="36"/>
      <c r="SIB44" s="36"/>
      <c r="SIE44" s="36"/>
      <c r="SIF44" s="36"/>
      <c r="SII44" s="36"/>
      <c r="SIJ44" s="36"/>
      <c r="SIM44" s="36"/>
      <c r="SIN44" s="36"/>
      <c r="SIQ44" s="36"/>
      <c r="SIR44" s="36"/>
      <c r="SIU44" s="36"/>
      <c r="SIV44" s="36"/>
      <c r="SIY44" s="36"/>
      <c r="SIZ44" s="36"/>
      <c r="SJC44" s="36"/>
      <c r="SJD44" s="36"/>
      <c r="SJG44" s="36"/>
      <c r="SJH44" s="36"/>
      <c r="SJK44" s="36"/>
      <c r="SJL44" s="36"/>
      <c r="SJO44" s="36"/>
      <c r="SJP44" s="36"/>
      <c r="SJS44" s="36"/>
      <c r="SJT44" s="36"/>
      <c r="SJW44" s="36"/>
      <c r="SJX44" s="36"/>
      <c r="SKA44" s="36"/>
      <c r="SKB44" s="36"/>
      <c r="SKE44" s="36"/>
      <c r="SKF44" s="36"/>
      <c r="SKI44" s="36"/>
      <c r="SKJ44" s="36"/>
      <c r="SKM44" s="36"/>
      <c r="SKN44" s="36"/>
      <c r="SKQ44" s="36"/>
      <c r="SKR44" s="36"/>
      <c r="SKU44" s="36"/>
      <c r="SKV44" s="36"/>
      <c r="SKY44" s="36"/>
      <c r="SKZ44" s="36"/>
      <c r="SLC44" s="36"/>
      <c r="SLD44" s="36"/>
      <c r="SLG44" s="36"/>
      <c r="SLH44" s="36"/>
      <c r="SLK44" s="36"/>
      <c r="SLL44" s="36"/>
      <c r="SLO44" s="36"/>
      <c r="SLP44" s="36"/>
      <c r="SLS44" s="36"/>
      <c r="SLT44" s="36"/>
      <c r="SLW44" s="36"/>
      <c r="SLX44" s="36"/>
      <c r="SMA44" s="36"/>
      <c r="SMB44" s="36"/>
      <c r="SME44" s="36"/>
      <c r="SMF44" s="36"/>
      <c r="SMI44" s="36"/>
      <c r="SMJ44" s="36"/>
      <c r="SMM44" s="36"/>
      <c r="SMN44" s="36"/>
      <c r="SMQ44" s="36"/>
      <c r="SMR44" s="36"/>
      <c r="SMU44" s="36"/>
      <c r="SMV44" s="36"/>
      <c r="SMY44" s="36"/>
      <c r="SMZ44" s="36"/>
      <c r="SNC44" s="36"/>
      <c r="SND44" s="36"/>
      <c r="SNG44" s="36"/>
      <c r="SNH44" s="36"/>
      <c r="SNK44" s="36"/>
      <c r="SNL44" s="36"/>
      <c r="SNO44" s="36"/>
      <c r="SNP44" s="36"/>
      <c r="SNS44" s="36"/>
      <c r="SNT44" s="36"/>
      <c r="SNW44" s="36"/>
      <c r="SNX44" s="36"/>
      <c r="SOA44" s="36"/>
      <c r="SOB44" s="36"/>
      <c r="SOE44" s="36"/>
      <c r="SOF44" s="36"/>
      <c r="SOI44" s="36"/>
      <c r="SOJ44" s="36"/>
      <c r="SOM44" s="36"/>
      <c r="SON44" s="36"/>
      <c r="SOQ44" s="36"/>
      <c r="SOR44" s="36"/>
      <c r="SOU44" s="36"/>
      <c r="SOV44" s="36"/>
      <c r="SOY44" s="36"/>
      <c r="SOZ44" s="36"/>
      <c r="SPC44" s="36"/>
      <c r="SPD44" s="36"/>
      <c r="SPG44" s="36"/>
      <c r="SPH44" s="36"/>
      <c r="SPK44" s="36"/>
      <c r="SPL44" s="36"/>
      <c r="SPO44" s="36"/>
      <c r="SPP44" s="36"/>
      <c r="SPS44" s="36"/>
      <c r="SPT44" s="36"/>
      <c r="SPW44" s="36"/>
      <c r="SPX44" s="36"/>
      <c r="SQA44" s="36"/>
      <c r="SQB44" s="36"/>
      <c r="SQE44" s="36"/>
      <c r="SQF44" s="36"/>
      <c r="SQI44" s="36"/>
      <c r="SQJ44" s="36"/>
      <c r="SQM44" s="36"/>
      <c r="SQN44" s="36"/>
      <c r="SQQ44" s="36"/>
      <c r="SQR44" s="36"/>
      <c r="SQU44" s="36"/>
      <c r="SQV44" s="36"/>
      <c r="SQY44" s="36"/>
      <c r="SQZ44" s="36"/>
      <c r="SRC44" s="36"/>
      <c r="SRD44" s="36"/>
      <c r="SRG44" s="36"/>
      <c r="SRH44" s="36"/>
      <c r="SRK44" s="36"/>
      <c r="SRL44" s="36"/>
      <c r="SRO44" s="36"/>
      <c r="SRP44" s="36"/>
      <c r="SRS44" s="36"/>
      <c r="SRT44" s="36"/>
      <c r="SRW44" s="36"/>
      <c r="SRX44" s="36"/>
      <c r="SSA44" s="36"/>
      <c r="SSB44" s="36"/>
      <c r="SSE44" s="36"/>
      <c r="SSF44" s="36"/>
      <c r="SSI44" s="36"/>
      <c r="SSJ44" s="36"/>
      <c r="SSM44" s="36"/>
      <c r="SSN44" s="36"/>
      <c r="SSQ44" s="36"/>
      <c r="SSR44" s="36"/>
      <c r="SSU44" s="36"/>
      <c r="SSV44" s="36"/>
      <c r="SSY44" s="36"/>
      <c r="SSZ44" s="36"/>
      <c r="STC44" s="36"/>
      <c r="STD44" s="36"/>
      <c r="STG44" s="36"/>
      <c r="STH44" s="36"/>
      <c r="STK44" s="36"/>
      <c r="STL44" s="36"/>
      <c r="STO44" s="36"/>
      <c r="STP44" s="36"/>
      <c r="STS44" s="36"/>
      <c r="STT44" s="36"/>
      <c r="STW44" s="36"/>
      <c r="STX44" s="36"/>
      <c r="SUA44" s="36"/>
      <c r="SUB44" s="36"/>
      <c r="SUE44" s="36"/>
      <c r="SUF44" s="36"/>
      <c r="SUI44" s="36"/>
      <c r="SUJ44" s="36"/>
      <c r="SUM44" s="36"/>
      <c r="SUN44" s="36"/>
      <c r="SUQ44" s="36"/>
      <c r="SUR44" s="36"/>
      <c r="SUU44" s="36"/>
      <c r="SUV44" s="36"/>
      <c r="SUY44" s="36"/>
      <c r="SUZ44" s="36"/>
      <c r="SVC44" s="36"/>
      <c r="SVD44" s="36"/>
      <c r="SVG44" s="36"/>
      <c r="SVH44" s="36"/>
      <c r="SVK44" s="36"/>
      <c r="SVL44" s="36"/>
      <c r="SVO44" s="36"/>
      <c r="SVP44" s="36"/>
      <c r="SVS44" s="36"/>
      <c r="SVT44" s="36"/>
      <c r="SVW44" s="36"/>
      <c r="SVX44" s="36"/>
      <c r="SWA44" s="36"/>
      <c r="SWB44" s="36"/>
      <c r="SWE44" s="36"/>
      <c r="SWF44" s="36"/>
      <c r="SWI44" s="36"/>
      <c r="SWJ44" s="36"/>
      <c r="SWM44" s="36"/>
      <c r="SWN44" s="36"/>
      <c r="SWQ44" s="36"/>
      <c r="SWR44" s="36"/>
      <c r="SWU44" s="36"/>
      <c r="SWV44" s="36"/>
      <c r="SWY44" s="36"/>
      <c r="SWZ44" s="36"/>
      <c r="SXC44" s="36"/>
      <c r="SXD44" s="36"/>
      <c r="SXG44" s="36"/>
      <c r="SXH44" s="36"/>
      <c r="SXK44" s="36"/>
      <c r="SXL44" s="36"/>
      <c r="SXO44" s="36"/>
      <c r="SXP44" s="36"/>
      <c r="SXS44" s="36"/>
      <c r="SXT44" s="36"/>
      <c r="SXW44" s="36"/>
      <c r="SXX44" s="36"/>
      <c r="SYA44" s="36"/>
      <c r="SYB44" s="36"/>
      <c r="SYE44" s="36"/>
      <c r="SYF44" s="36"/>
      <c r="SYI44" s="36"/>
      <c r="SYJ44" s="36"/>
      <c r="SYM44" s="36"/>
      <c r="SYN44" s="36"/>
      <c r="SYQ44" s="36"/>
      <c r="SYR44" s="36"/>
      <c r="SYU44" s="36"/>
      <c r="SYV44" s="36"/>
      <c r="SYY44" s="36"/>
      <c r="SYZ44" s="36"/>
      <c r="SZC44" s="36"/>
      <c r="SZD44" s="36"/>
      <c r="SZG44" s="36"/>
      <c r="SZH44" s="36"/>
      <c r="SZK44" s="36"/>
      <c r="SZL44" s="36"/>
      <c r="SZO44" s="36"/>
      <c r="SZP44" s="36"/>
      <c r="SZS44" s="36"/>
      <c r="SZT44" s="36"/>
      <c r="SZW44" s="36"/>
      <c r="SZX44" s="36"/>
      <c r="TAA44" s="36"/>
      <c r="TAB44" s="36"/>
      <c r="TAE44" s="36"/>
      <c r="TAF44" s="36"/>
      <c r="TAI44" s="36"/>
      <c r="TAJ44" s="36"/>
      <c r="TAM44" s="36"/>
      <c r="TAN44" s="36"/>
      <c r="TAQ44" s="36"/>
      <c r="TAR44" s="36"/>
      <c r="TAU44" s="36"/>
      <c r="TAV44" s="36"/>
      <c r="TAY44" s="36"/>
      <c r="TAZ44" s="36"/>
      <c r="TBC44" s="36"/>
      <c r="TBD44" s="36"/>
      <c r="TBG44" s="36"/>
      <c r="TBH44" s="36"/>
      <c r="TBK44" s="36"/>
      <c r="TBL44" s="36"/>
      <c r="TBO44" s="36"/>
      <c r="TBP44" s="36"/>
      <c r="TBS44" s="36"/>
      <c r="TBT44" s="36"/>
      <c r="TBW44" s="36"/>
      <c r="TBX44" s="36"/>
      <c r="TCA44" s="36"/>
      <c r="TCB44" s="36"/>
      <c r="TCE44" s="36"/>
      <c r="TCF44" s="36"/>
      <c r="TCI44" s="36"/>
      <c r="TCJ44" s="36"/>
      <c r="TCM44" s="36"/>
      <c r="TCN44" s="36"/>
      <c r="TCQ44" s="36"/>
      <c r="TCR44" s="36"/>
      <c r="TCU44" s="36"/>
      <c r="TCV44" s="36"/>
      <c r="TCY44" s="36"/>
      <c r="TCZ44" s="36"/>
      <c r="TDC44" s="36"/>
      <c r="TDD44" s="36"/>
      <c r="TDG44" s="36"/>
      <c r="TDH44" s="36"/>
      <c r="TDK44" s="36"/>
      <c r="TDL44" s="36"/>
      <c r="TDO44" s="36"/>
      <c r="TDP44" s="36"/>
      <c r="TDS44" s="36"/>
      <c r="TDT44" s="36"/>
      <c r="TDW44" s="36"/>
      <c r="TDX44" s="36"/>
      <c r="TEA44" s="36"/>
      <c r="TEB44" s="36"/>
      <c r="TEE44" s="36"/>
      <c r="TEF44" s="36"/>
      <c r="TEI44" s="36"/>
      <c r="TEJ44" s="36"/>
      <c r="TEM44" s="36"/>
      <c r="TEN44" s="36"/>
      <c r="TEQ44" s="36"/>
      <c r="TER44" s="36"/>
      <c r="TEU44" s="36"/>
      <c r="TEV44" s="36"/>
      <c r="TEY44" s="36"/>
      <c r="TEZ44" s="36"/>
      <c r="TFC44" s="36"/>
      <c r="TFD44" s="36"/>
      <c r="TFG44" s="36"/>
      <c r="TFH44" s="36"/>
      <c r="TFK44" s="36"/>
      <c r="TFL44" s="36"/>
      <c r="TFO44" s="36"/>
      <c r="TFP44" s="36"/>
      <c r="TFS44" s="36"/>
      <c r="TFT44" s="36"/>
      <c r="TFW44" s="36"/>
      <c r="TFX44" s="36"/>
      <c r="TGA44" s="36"/>
      <c r="TGB44" s="36"/>
      <c r="TGE44" s="36"/>
      <c r="TGF44" s="36"/>
      <c r="TGI44" s="36"/>
      <c r="TGJ44" s="36"/>
      <c r="TGM44" s="36"/>
      <c r="TGN44" s="36"/>
      <c r="TGQ44" s="36"/>
      <c r="TGR44" s="36"/>
      <c r="TGU44" s="36"/>
      <c r="TGV44" s="36"/>
      <c r="TGY44" s="36"/>
      <c r="TGZ44" s="36"/>
      <c r="THC44" s="36"/>
      <c r="THD44" s="36"/>
      <c r="THG44" s="36"/>
      <c r="THH44" s="36"/>
      <c r="THK44" s="36"/>
      <c r="THL44" s="36"/>
      <c r="THO44" s="36"/>
      <c r="THP44" s="36"/>
      <c r="THS44" s="36"/>
      <c r="THT44" s="36"/>
      <c r="THW44" s="36"/>
      <c r="THX44" s="36"/>
      <c r="TIA44" s="36"/>
      <c r="TIB44" s="36"/>
      <c r="TIE44" s="36"/>
      <c r="TIF44" s="36"/>
      <c r="TII44" s="36"/>
      <c r="TIJ44" s="36"/>
      <c r="TIM44" s="36"/>
      <c r="TIN44" s="36"/>
      <c r="TIQ44" s="36"/>
      <c r="TIR44" s="36"/>
      <c r="TIU44" s="36"/>
      <c r="TIV44" s="36"/>
      <c r="TIY44" s="36"/>
      <c r="TIZ44" s="36"/>
      <c r="TJC44" s="36"/>
      <c r="TJD44" s="36"/>
      <c r="TJG44" s="36"/>
      <c r="TJH44" s="36"/>
      <c r="TJK44" s="36"/>
      <c r="TJL44" s="36"/>
      <c r="TJO44" s="36"/>
      <c r="TJP44" s="36"/>
      <c r="TJS44" s="36"/>
      <c r="TJT44" s="36"/>
      <c r="TJW44" s="36"/>
      <c r="TJX44" s="36"/>
      <c r="TKA44" s="36"/>
      <c r="TKB44" s="36"/>
      <c r="TKE44" s="36"/>
      <c r="TKF44" s="36"/>
      <c r="TKI44" s="36"/>
      <c r="TKJ44" s="36"/>
      <c r="TKM44" s="36"/>
      <c r="TKN44" s="36"/>
      <c r="TKQ44" s="36"/>
      <c r="TKR44" s="36"/>
      <c r="TKU44" s="36"/>
      <c r="TKV44" s="36"/>
      <c r="TKY44" s="36"/>
      <c r="TKZ44" s="36"/>
      <c r="TLC44" s="36"/>
      <c r="TLD44" s="36"/>
      <c r="TLG44" s="36"/>
      <c r="TLH44" s="36"/>
      <c r="TLK44" s="36"/>
      <c r="TLL44" s="36"/>
      <c r="TLO44" s="36"/>
      <c r="TLP44" s="36"/>
      <c r="TLS44" s="36"/>
      <c r="TLT44" s="36"/>
      <c r="TLW44" s="36"/>
      <c r="TLX44" s="36"/>
      <c r="TMA44" s="36"/>
      <c r="TMB44" s="36"/>
      <c r="TME44" s="36"/>
      <c r="TMF44" s="36"/>
      <c r="TMI44" s="36"/>
      <c r="TMJ44" s="36"/>
      <c r="TMM44" s="36"/>
      <c r="TMN44" s="36"/>
      <c r="TMQ44" s="36"/>
      <c r="TMR44" s="36"/>
      <c r="TMU44" s="36"/>
      <c r="TMV44" s="36"/>
      <c r="TMY44" s="36"/>
      <c r="TMZ44" s="36"/>
      <c r="TNC44" s="36"/>
      <c r="TND44" s="36"/>
      <c r="TNG44" s="36"/>
      <c r="TNH44" s="36"/>
      <c r="TNK44" s="36"/>
      <c r="TNL44" s="36"/>
      <c r="TNO44" s="36"/>
      <c r="TNP44" s="36"/>
      <c r="TNS44" s="36"/>
      <c r="TNT44" s="36"/>
      <c r="TNW44" s="36"/>
      <c r="TNX44" s="36"/>
      <c r="TOA44" s="36"/>
      <c r="TOB44" s="36"/>
      <c r="TOE44" s="36"/>
      <c r="TOF44" s="36"/>
      <c r="TOI44" s="36"/>
      <c r="TOJ44" s="36"/>
      <c r="TOM44" s="36"/>
      <c r="TON44" s="36"/>
      <c r="TOQ44" s="36"/>
      <c r="TOR44" s="36"/>
      <c r="TOU44" s="36"/>
      <c r="TOV44" s="36"/>
      <c r="TOY44" s="36"/>
      <c r="TOZ44" s="36"/>
      <c r="TPC44" s="36"/>
      <c r="TPD44" s="36"/>
      <c r="TPG44" s="36"/>
      <c r="TPH44" s="36"/>
      <c r="TPK44" s="36"/>
      <c r="TPL44" s="36"/>
      <c r="TPO44" s="36"/>
      <c r="TPP44" s="36"/>
      <c r="TPS44" s="36"/>
      <c r="TPT44" s="36"/>
      <c r="TPW44" s="36"/>
      <c r="TPX44" s="36"/>
      <c r="TQA44" s="36"/>
      <c r="TQB44" s="36"/>
      <c r="TQE44" s="36"/>
      <c r="TQF44" s="36"/>
      <c r="TQI44" s="36"/>
      <c r="TQJ44" s="36"/>
      <c r="TQM44" s="36"/>
      <c r="TQN44" s="36"/>
      <c r="TQQ44" s="36"/>
      <c r="TQR44" s="36"/>
      <c r="TQU44" s="36"/>
      <c r="TQV44" s="36"/>
      <c r="TQY44" s="36"/>
      <c r="TQZ44" s="36"/>
      <c r="TRC44" s="36"/>
      <c r="TRD44" s="36"/>
      <c r="TRG44" s="36"/>
      <c r="TRH44" s="36"/>
      <c r="TRK44" s="36"/>
      <c r="TRL44" s="36"/>
      <c r="TRO44" s="36"/>
      <c r="TRP44" s="36"/>
      <c r="TRS44" s="36"/>
      <c r="TRT44" s="36"/>
      <c r="TRW44" s="36"/>
      <c r="TRX44" s="36"/>
      <c r="TSA44" s="36"/>
      <c r="TSB44" s="36"/>
      <c r="TSE44" s="36"/>
      <c r="TSF44" s="36"/>
      <c r="TSI44" s="36"/>
      <c r="TSJ44" s="36"/>
      <c r="TSM44" s="36"/>
      <c r="TSN44" s="36"/>
      <c r="TSQ44" s="36"/>
      <c r="TSR44" s="36"/>
      <c r="TSU44" s="36"/>
      <c r="TSV44" s="36"/>
      <c r="TSY44" s="36"/>
      <c r="TSZ44" s="36"/>
      <c r="TTC44" s="36"/>
      <c r="TTD44" s="36"/>
      <c r="TTG44" s="36"/>
      <c r="TTH44" s="36"/>
      <c r="TTK44" s="36"/>
      <c r="TTL44" s="36"/>
      <c r="TTO44" s="36"/>
      <c r="TTP44" s="36"/>
      <c r="TTS44" s="36"/>
      <c r="TTT44" s="36"/>
      <c r="TTW44" s="36"/>
      <c r="TTX44" s="36"/>
      <c r="TUA44" s="36"/>
      <c r="TUB44" s="36"/>
      <c r="TUE44" s="36"/>
      <c r="TUF44" s="36"/>
      <c r="TUI44" s="36"/>
      <c r="TUJ44" s="36"/>
      <c r="TUM44" s="36"/>
      <c r="TUN44" s="36"/>
      <c r="TUQ44" s="36"/>
      <c r="TUR44" s="36"/>
      <c r="TUU44" s="36"/>
      <c r="TUV44" s="36"/>
      <c r="TUY44" s="36"/>
      <c r="TUZ44" s="36"/>
      <c r="TVC44" s="36"/>
      <c r="TVD44" s="36"/>
      <c r="TVG44" s="36"/>
      <c r="TVH44" s="36"/>
      <c r="TVK44" s="36"/>
      <c r="TVL44" s="36"/>
      <c r="TVO44" s="36"/>
      <c r="TVP44" s="36"/>
      <c r="TVS44" s="36"/>
      <c r="TVT44" s="36"/>
      <c r="TVW44" s="36"/>
      <c r="TVX44" s="36"/>
      <c r="TWA44" s="36"/>
      <c r="TWB44" s="36"/>
      <c r="TWE44" s="36"/>
      <c r="TWF44" s="36"/>
      <c r="TWI44" s="36"/>
      <c r="TWJ44" s="36"/>
      <c r="TWM44" s="36"/>
      <c r="TWN44" s="36"/>
      <c r="TWQ44" s="36"/>
      <c r="TWR44" s="36"/>
      <c r="TWU44" s="36"/>
      <c r="TWV44" s="36"/>
      <c r="TWY44" s="36"/>
      <c r="TWZ44" s="36"/>
      <c r="TXC44" s="36"/>
      <c r="TXD44" s="36"/>
      <c r="TXG44" s="36"/>
      <c r="TXH44" s="36"/>
      <c r="TXK44" s="36"/>
      <c r="TXL44" s="36"/>
      <c r="TXO44" s="36"/>
      <c r="TXP44" s="36"/>
      <c r="TXS44" s="36"/>
      <c r="TXT44" s="36"/>
      <c r="TXW44" s="36"/>
      <c r="TXX44" s="36"/>
      <c r="TYA44" s="36"/>
      <c r="TYB44" s="36"/>
      <c r="TYE44" s="36"/>
      <c r="TYF44" s="36"/>
      <c r="TYI44" s="36"/>
      <c r="TYJ44" s="36"/>
      <c r="TYM44" s="36"/>
      <c r="TYN44" s="36"/>
      <c r="TYQ44" s="36"/>
      <c r="TYR44" s="36"/>
      <c r="TYU44" s="36"/>
      <c r="TYV44" s="36"/>
      <c r="TYY44" s="36"/>
      <c r="TYZ44" s="36"/>
      <c r="TZC44" s="36"/>
      <c r="TZD44" s="36"/>
      <c r="TZG44" s="36"/>
      <c r="TZH44" s="36"/>
      <c r="TZK44" s="36"/>
      <c r="TZL44" s="36"/>
      <c r="TZO44" s="36"/>
      <c r="TZP44" s="36"/>
      <c r="TZS44" s="36"/>
      <c r="TZT44" s="36"/>
      <c r="TZW44" s="36"/>
      <c r="TZX44" s="36"/>
      <c r="UAA44" s="36"/>
      <c r="UAB44" s="36"/>
      <c r="UAE44" s="36"/>
      <c r="UAF44" s="36"/>
      <c r="UAI44" s="36"/>
      <c r="UAJ44" s="36"/>
      <c r="UAM44" s="36"/>
      <c r="UAN44" s="36"/>
      <c r="UAQ44" s="36"/>
      <c r="UAR44" s="36"/>
      <c r="UAU44" s="36"/>
      <c r="UAV44" s="36"/>
      <c r="UAY44" s="36"/>
      <c r="UAZ44" s="36"/>
      <c r="UBC44" s="36"/>
      <c r="UBD44" s="36"/>
      <c r="UBG44" s="36"/>
      <c r="UBH44" s="36"/>
      <c r="UBK44" s="36"/>
      <c r="UBL44" s="36"/>
      <c r="UBO44" s="36"/>
      <c r="UBP44" s="36"/>
      <c r="UBS44" s="36"/>
      <c r="UBT44" s="36"/>
      <c r="UBW44" s="36"/>
      <c r="UBX44" s="36"/>
      <c r="UCA44" s="36"/>
      <c r="UCB44" s="36"/>
      <c r="UCE44" s="36"/>
      <c r="UCF44" s="36"/>
      <c r="UCI44" s="36"/>
      <c r="UCJ44" s="36"/>
      <c r="UCM44" s="36"/>
      <c r="UCN44" s="36"/>
      <c r="UCQ44" s="36"/>
      <c r="UCR44" s="36"/>
      <c r="UCU44" s="36"/>
      <c r="UCV44" s="36"/>
      <c r="UCY44" s="36"/>
      <c r="UCZ44" s="36"/>
      <c r="UDC44" s="36"/>
      <c r="UDD44" s="36"/>
      <c r="UDG44" s="36"/>
      <c r="UDH44" s="36"/>
      <c r="UDK44" s="36"/>
      <c r="UDL44" s="36"/>
      <c r="UDO44" s="36"/>
      <c r="UDP44" s="36"/>
      <c r="UDS44" s="36"/>
      <c r="UDT44" s="36"/>
      <c r="UDW44" s="36"/>
      <c r="UDX44" s="36"/>
      <c r="UEA44" s="36"/>
      <c r="UEB44" s="36"/>
      <c r="UEE44" s="36"/>
      <c r="UEF44" s="36"/>
      <c r="UEI44" s="36"/>
      <c r="UEJ44" s="36"/>
      <c r="UEM44" s="36"/>
      <c r="UEN44" s="36"/>
      <c r="UEQ44" s="36"/>
      <c r="UER44" s="36"/>
      <c r="UEU44" s="36"/>
      <c r="UEV44" s="36"/>
      <c r="UEY44" s="36"/>
      <c r="UEZ44" s="36"/>
      <c r="UFC44" s="36"/>
      <c r="UFD44" s="36"/>
      <c r="UFG44" s="36"/>
      <c r="UFH44" s="36"/>
      <c r="UFK44" s="36"/>
      <c r="UFL44" s="36"/>
      <c r="UFO44" s="36"/>
      <c r="UFP44" s="36"/>
      <c r="UFS44" s="36"/>
      <c r="UFT44" s="36"/>
      <c r="UFW44" s="36"/>
      <c r="UFX44" s="36"/>
      <c r="UGA44" s="36"/>
      <c r="UGB44" s="36"/>
      <c r="UGE44" s="36"/>
      <c r="UGF44" s="36"/>
      <c r="UGI44" s="36"/>
      <c r="UGJ44" s="36"/>
      <c r="UGM44" s="36"/>
      <c r="UGN44" s="36"/>
      <c r="UGQ44" s="36"/>
      <c r="UGR44" s="36"/>
      <c r="UGU44" s="36"/>
      <c r="UGV44" s="36"/>
      <c r="UGY44" s="36"/>
      <c r="UGZ44" s="36"/>
      <c r="UHC44" s="36"/>
      <c r="UHD44" s="36"/>
      <c r="UHG44" s="36"/>
      <c r="UHH44" s="36"/>
      <c r="UHK44" s="36"/>
      <c r="UHL44" s="36"/>
      <c r="UHO44" s="36"/>
      <c r="UHP44" s="36"/>
      <c r="UHS44" s="36"/>
      <c r="UHT44" s="36"/>
      <c r="UHW44" s="36"/>
      <c r="UHX44" s="36"/>
      <c r="UIA44" s="36"/>
      <c r="UIB44" s="36"/>
      <c r="UIE44" s="36"/>
      <c r="UIF44" s="36"/>
      <c r="UII44" s="36"/>
      <c r="UIJ44" s="36"/>
      <c r="UIM44" s="36"/>
      <c r="UIN44" s="36"/>
      <c r="UIQ44" s="36"/>
      <c r="UIR44" s="36"/>
      <c r="UIU44" s="36"/>
      <c r="UIV44" s="36"/>
      <c r="UIY44" s="36"/>
      <c r="UIZ44" s="36"/>
      <c r="UJC44" s="36"/>
      <c r="UJD44" s="36"/>
      <c r="UJG44" s="36"/>
      <c r="UJH44" s="36"/>
      <c r="UJK44" s="36"/>
      <c r="UJL44" s="36"/>
      <c r="UJO44" s="36"/>
      <c r="UJP44" s="36"/>
      <c r="UJS44" s="36"/>
      <c r="UJT44" s="36"/>
      <c r="UJW44" s="36"/>
      <c r="UJX44" s="36"/>
      <c r="UKA44" s="36"/>
      <c r="UKB44" s="36"/>
      <c r="UKE44" s="36"/>
      <c r="UKF44" s="36"/>
      <c r="UKI44" s="36"/>
      <c r="UKJ44" s="36"/>
      <c r="UKM44" s="36"/>
      <c r="UKN44" s="36"/>
      <c r="UKQ44" s="36"/>
      <c r="UKR44" s="36"/>
      <c r="UKU44" s="36"/>
      <c r="UKV44" s="36"/>
      <c r="UKY44" s="36"/>
      <c r="UKZ44" s="36"/>
      <c r="ULC44" s="36"/>
      <c r="ULD44" s="36"/>
      <c r="ULG44" s="36"/>
      <c r="ULH44" s="36"/>
      <c r="ULK44" s="36"/>
      <c r="ULL44" s="36"/>
      <c r="ULO44" s="36"/>
      <c r="ULP44" s="36"/>
      <c r="ULS44" s="36"/>
      <c r="ULT44" s="36"/>
      <c r="ULW44" s="36"/>
      <c r="ULX44" s="36"/>
      <c r="UMA44" s="36"/>
      <c r="UMB44" s="36"/>
      <c r="UME44" s="36"/>
      <c r="UMF44" s="36"/>
      <c r="UMI44" s="36"/>
      <c r="UMJ44" s="36"/>
      <c r="UMM44" s="36"/>
      <c r="UMN44" s="36"/>
      <c r="UMQ44" s="36"/>
      <c r="UMR44" s="36"/>
      <c r="UMU44" s="36"/>
      <c r="UMV44" s="36"/>
      <c r="UMY44" s="36"/>
      <c r="UMZ44" s="36"/>
      <c r="UNC44" s="36"/>
      <c r="UND44" s="36"/>
      <c r="UNG44" s="36"/>
      <c r="UNH44" s="36"/>
      <c r="UNK44" s="36"/>
      <c r="UNL44" s="36"/>
      <c r="UNO44" s="36"/>
      <c r="UNP44" s="36"/>
      <c r="UNS44" s="36"/>
      <c r="UNT44" s="36"/>
      <c r="UNW44" s="36"/>
      <c r="UNX44" s="36"/>
      <c r="UOA44" s="36"/>
      <c r="UOB44" s="36"/>
      <c r="UOE44" s="36"/>
      <c r="UOF44" s="36"/>
      <c r="UOI44" s="36"/>
      <c r="UOJ44" s="36"/>
      <c r="UOM44" s="36"/>
      <c r="UON44" s="36"/>
      <c r="UOQ44" s="36"/>
      <c r="UOR44" s="36"/>
      <c r="UOU44" s="36"/>
      <c r="UOV44" s="36"/>
      <c r="UOY44" s="36"/>
      <c r="UOZ44" s="36"/>
      <c r="UPC44" s="36"/>
      <c r="UPD44" s="36"/>
      <c r="UPG44" s="36"/>
      <c r="UPH44" s="36"/>
      <c r="UPK44" s="36"/>
      <c r="UPL44" s="36"/>
      <c r="UPO44" s="36"/>
      <c r="UPP44" s="36"/>
      <c r="UPS44" s="36"/>
      <c r="UPT44" s="36"/>
      <c r="UPW44" s="36"/>
      <c r="UPX44" s="36"/>
      <c r="UQA44" s="36"/>
      <c r="UQB44" s="36"/>
      <c r="UQE44" s="36"/>
      <c r="UQF44" s="36"/>
      <c r="UQI44" s="36"/>
      <c r="UQJ44" s="36"/>
      <c r="UQM44" s="36"/>
      <c r="UQN44" s="36"/>
      <c r="UQQ44" s="36"/>
      <c r="UQR44" s="36"/>
      <c r="UQU44" s="36"/>
      <c r="UQV44" s="36"/>
      <c r="UQY44" s="36"/>
      <c r="UQZ44" s="36"/>
      <c r="URC44" s="36"/>
      <c r="URD44" s="36"/>
      <c r="URG44" s="36"/>
      <c r="URH44" s="36"/>
      <c r="URK44" s="36"/>
      <c r="URL44" s="36"/>
      <c r="URO44" s="36"/>
      <c r="URP44" s="36"/>
      <c r="URS44" s="36"/>
      <c r="URT44" s="36"/>
      <c r="URW44" s="36"/>
      <c r="URX44" s="36"/>
      <c r="USA44" s="36"/>
      <c r="USB44" s="36"/>
      <c r="USE44" s="36"/>
      <c r="USF44" s="36"/>
      <c r="USI44" s="36"/>
      <c r="USJ44" s="36"/>
      <c r="USM44" s="36"/>
      <c r="USN44" s="36"/>
      <c r="USQ44" s="36"/>
      <c r="USR44" s="36"/>
      <c r="USU44" s="36"/>
      <c r="USV44" s="36"/>
      <c r="USY44" s="36"/>
      <c r="USZ44" s="36"/>
      <c r="UTC44" s="36"/>
      <c r="UTD44" s="36"/>
      <c r="UTG44" s="36"/>
      <c r="UTH44" s="36"/>
      <c r="UTK44" s="36"/>
      <c r="UTL44" s="36"/>
      <c r="UTO44" s="36"/>
      <c r="UTP44" s="36"/>
      <c r="UTS44" s="36"/>
      <c r="UTT44" s="36"/>
      <c r="UTW44" s="36"/>
      <c r="UTX44" s="36"/>
      <c r="UUA44" s="36"/>
      <c r="UUB44" s="36"/>
      <c r="UUE44" s="36"/>
      <c r="UUF44" s="36"/>
      <c r="UUI44" s="36"/>
      <c r="UUJ44" s="36"/>
      <c r="UUM44" s="36"/>
      <c r="UUN44" s="36"/>
      <c r="UUQ44" s="36"/>
      <c r="UUR44" s="36"/>
      <c r="UUU44" s="36"/>
      <c r="UUV44" s="36"/>
      <c r="UUY44" s="36"/>
      <c r="UUZ44" s="36"/>
      <c r="UVC44" s="36"/>
      <c r="UVD44" s="36"/>
      <c r="UVG44" s="36"/>
      <c r="UVH44" s="36"/>
      <c r="UVK44" s="36"/>
      <c r="UVL44" s="36"/>
      <c r="UVO44" s="36"/>
      <c r="UVP44" s="36"/>
      <c r="UVS44" s="36"/>
      <c r="UVT44" s="36"/>
      <c r="UVW44" s="36"/>
      <c r="UVX44" s="36"/>
      <c r="UWA44" s="36"/>
      <c r="UWB44" s="36"/>
      <c r="UWE44" s="36"/>
      <c r="UWF44" s="36"/>
      <c r="UWI44" s="36"/>
      <c r="UWJ44" s="36"/>
      <c r="UWM44" s="36"/>
      <c r="UWN44" s="36"/>
      <c r="UWQ44" s="36"/>
      <c r="UWR44" s="36"/>
      <c r="UWU44" s="36"/>
      <c r="UWV44" s="36"/>
      <c r="UWY44" s="36"/>
      <c r="UWZ44" s="36"/>
      <c r="UXC44" s="36"/>
      <c r="UXD44" s="36"/>
      <c r="UXG44" s="36"/>
      <c r="UXH44" s="36"/>
      <c r="UXK44" s="36"/>
      <c r="UXL44" s="36"/>
      <c r="UXO44" s="36"/>
      <c r="UXP44" s="36"/>
      <c r="UXS44" s="36"/>
      <c r="UXT44" s="36"/>
      <c r="UXW44" s="36"/>
      <c r="UXX44" s="36"/>
      <c r="UYA44" s="36"/>
      <c r="UYB44" s="36"/>
      <c r="UYE44" s="36"/>
      <c r="UYF44" s="36"/>
      <c r="UYI44" s="36"/>
      <c r="UYJ44" s="36"/>
      <c r="UYM44" s="36"/>
      <c r="UYN44" s="36"/>
      <c r="UYQ44" s="36"/>
      <c r="UYR44" s="36"/>
      <c r="UYU44" s="36"/>
      <c r="UYV44" s="36"/>
      <c r="UYY44" s="36"/>
      <c r="UYZ44" s="36"/>
      <c r="UZC44" s="36"/>
      <c r="UZD44" s="36"/>
      <c r="UZG44" s="36"/>
      <c r="UZH44" s="36"/>
      <c r="UZK44" s="36"/>
      <c r="UZL44" s="36"/>
      <c r="UZO44" s="36"/>
      <c r="UZP44" s="36"/>
      <c r="UZS44" s="36"/>
      <c r="UZT44" s="36"/>
      <c r="UZW44" s="36"/>
      <c r="UZX44" s="36"/>
      <c r="VAA44" s="36"/>
      <c r="VAB44" s="36"/>
      <c r="VAE44" s="36"/>
      <c r="VAF44" s="36"/>
      <c r="VAI44" s="36"/>
      <c r="VAJ44" s="36"/>
      <c r="VAM44" s="36"/>
      <c r="VAN44" s="36"/>
      <c r="VAQ44" s="36"/>
      <c r="VAR44" s="36"/>
      <c r="VAU44" s="36"/>
      <c r="VAV44" s="36"/>
      <c r="VAY44" s="36"/>
      <c r="VAZ44" s="36"/>
      <c r="VBC44" s="36"/>
      <c r="VBD44" s="36"/>
      <c r="VBG44" s="36"/>
      <c r="VBH44" s="36"/>
      <c r="VBK44" s="36"/>
      <c r="VBL44" s="36"/>
      <c r="VBO44" s="36"/>
      <c r="VBP44" s="36"/>
      <c r="VBS44" s="36"/>
      <c r="VBT44" s="36"/>
      <c r="VBW44" s="36"/>
      <c r="VBX44" s="36"/>
      <c r="VCA44" s="36"/>
      <c r="VCB44" s="36"/>
      <c r="VCE44" s="36"/>
      <c r="VCF44" s="36"/>
      <c r="VCI44" s="36"/>
      <c r="VCJ44" s="36"/>
      <c r="VCM44" s="36"/>
      <c r="VCN44" s="36"/>
      <c r="VCQ44" s="36"/>
      <c r="VCR44" s="36"/>
      <c r="VCU44" s="36"/>
      <c r="VCV44" s="36"/>
      <c r="VCY44" s="36"/>
      <c r="VCZ44" s="36"/>
      <c r="VDC44" s="36"/>
      <c r="VDD44" s="36"/>
      <c r="VDG44" s="36"/>
      <c r="VDH44" s="36"/>
      <c r="VDK44" s="36"/>
      <c r="VDL44" s="36"/>
      <c r="VDO44" s="36"/>
      <c r="VDP44" s="36"/>
      <c r="VDS44" s="36"/>
      <c r="VDT44" s="36"/>
      <c r="VDW44" s="36"/>
      <c r="VDX44" s="36"/>
      <c r="VEA44" s="36"/>
      <c r="VEB44" s="36"/>
      <c r="VEE44" s="36"/>
      <c r="VEF44" s="36"/>
      <c r="VEI44" s="36"/>
      <c r="VEJ44" s="36"/>
      <c r="VEM44" s="36"/>
      <c r="VEN44" s="36"/>
      <c r="VEQ44" s="36"/>
      <c r="VER44" s="36"/>
      <c r="VEU44" s="36"/>
      <c r="VEV44" s="36"/>
      <c r="VEY44" s="36"/>
      <c r="VEZ44" s="36"/>
      <c r="VFC44" s="36"/>
      <c r="VFD44" s="36"/>
      <c r="VFG44" s="36"/>
      <c r="VFH44" s="36"/>
      <c r="VFK44" s="36"/>
      <c r="VFL44" s="36"/>
      <c r="VFO44" s="36"/>
      <c r="VFP44" s="36"/>
      <c r="VFS44" s="36"/>
      <c r="VFT44" s="36"/>
      <c r="VFW44" s="36"/>
      <c r="VFX44" s="36"/>
      <c r="VGA44" s="36"/>
      <c r="VGB44" s="36"/>
      <c r="VGE44" s="36"/>
      <c r="VGF44" s="36"/>
      <c r="VGI44" s="36"/>
      <c r="VGJ44" s="36"/>
      <c r="VGM44" s="36"/>
      <c r="VGN44" s="36"/>
      <c r="VGQ44" s="36"/>
      <c r="VGR44" s="36"/>
      <c r="VGU44" s="36"/>
      <c r="VGV44" s="36"/>
      <c r="VGY44" s="36"/>
      <c r="VGZ44" s="36"/>
      <c r="VHC44" s="36"/>
      <c r="VHD44" s="36"/>
      <c r="VHG44" s="36"/>
      <c r="VHH44" s="36"/>
      <c r="VHK44" s="36"/>
      <c r="VHL44" s="36"/>
      <c r="VHO44" s="36"/>
      <c r="VHP44" s="36"/>
      <c r="VHS44" s="36"/>
      <c r="VHT44" s="36"/>
      <c r="VHW44" s="36"/>
      <c r="VHX44" s="36"/>
      <c r="VIA44" s="36"/>
      <c r="VIB44" s="36"/>
      <c r="VIE44" s="36"/>
      <c r="VIF44" s="36"/>
      <c r="VII44" s="36"/>
      <c r="VIJ44" s="36"/>
      <c r="VIM44" s="36"/>
      <c r="VIN44" s="36"/>
      <c r="VIQ44" s="36"/>
      <c r="VIR44" s="36"/>
      <c r="VIU44" s="36"/>
      <c r="VIV44" s="36"/>
      <c r="VIY44" s="36"/>
      <c r="VIZ44" s="36"/>
      <c r="VJC44" s="36"/>
      <c r="VJD44" s="36"/>
      <c r="VJG44" s="36"/>
      <c r="VJH44" s="36"/>
      <c r="VJK44" s="36"/>
      <c r="VJL44" s="36"/>
      <c r="VJO44" s="36"/>
      <c r="VJP44" s="36"/>
      <c r="VJS44" s="36"/>
      <c r="VJT44" s="36"/>
      <c r="VJW44" s="36"/>
      <c r="VJX44" s="36"/>
      <c r="VKA44" s="36"/>
      <c r="VKB44" s="36"/>
      <c r="VKE44" s="36"/>
      <c r="VKF44" s="36"/>
      <c r="VKI44" s="36"/>
      <c r="VKJ44" s="36"/>
      <c r="VKM44" s="36"/>
      <c r="VKN44" s="36"/>
      <c r="VKQ44" s="36"/>
      <c r="VKR44" s="36"/>
      <c r="VKU44" s="36"/>
      <c r="VKV44" s="36"/>
      <c r="VKY44" s="36"/>
      <c r="VKZ44" s="36"/>
      <c r="VLC44" s="36"/>
      <c r="VLD44" s="36"/>
      <c r="VLG44" s="36"/>
      <c r="VLH44" s="36"/>
      <c r="VLK44" s="36"/>
      <c r="VLL44" s="36"/>
      <c r="VLO44" s="36"/>
      <c r="VLP44" s="36"/>
      <c r="VLS44" s="36"/>
      <c r="VLT44" s="36"/>
      <c r="VLW44" s="36"/>
      <c r="VLX44" s="36"/>
      <c r="VMA44" s="36"/>
      <c r="VMB44" s="36"/>
      <c r="VME44" s="36"/>
      <c r="VMF44" s="36"/>
      <c r="VMI44" s="36"/>
      <c r="VMJ44" s="36"/>
      <c r="VMM44" s="36"/>
      <c r="VMN44" s="36"/>
      <c r="VMQ44" s="36"/>
      <c r="VMR44" s="36"/>
      <c r="VMU44" s="36"/>
      <c r="VMV44" s="36"/>
      <c r="VMY44" s="36"/>
      <c r="VMZ44" s="36"/>
      <c r="VNC44" s="36"/>
      <c r="VND44" s="36"/>
      <c r="VNG44" s="36"/>
      <c r="VNH44" s="36"/>
      <c r="VNK44" s="36"/>
      <c r="VNL44" s="36"/>
      <c r="VNO44" s="36"/>
      <c r="VNP44" s="36"/>
      <c r="VNS44" s="36"/>
      <c r="VNT44" s="36"/>
      <c r="VNW44" s="36"/>
      <c r="VNX44" s="36"/>
      <c r="VOA44" s="36"/>
      <c r="VOB44" s="36"/>
      <c r="VOE44" s="36"/>
      <c r="VOF44" s="36"/>
      <c r="VOI44" s="36"/>
      <c r="VOJ44" s="36"/>
      <c r="VOM44" s="36"/>
      <c r="VON44" s="36"/>
      <c r="VOQ44" s="36"/>
      <c r="VOR44" s="36"/>
      <c r="VOU44" s="36"/>
      <c r="VOV44" s="36"/>
      <c r="VOY44" s="36"/>
      <c r="VOZ44" s="36"/>
      <c r="VPC44" s="36"/>
      <c r="VPD44" s="36"/>
      <c r="VPG44" s="36"/>
      <c r="VPH44" s="36"/>
      <c r="VPK44" s="36"/>
      <c r="VPL44" s="36"/>
      <c r="VPO44" s="36"/>
      <c r="VPP44" s="36"/>
      <c r="VPS44" s="36"/>
      <c r="VPT44" s="36"/>
      <c r="VPW44" s="36"/>
      <c r="VPX44" s="36"/>
      <c r="VQA44" s="36"/>
      <c r="VQB44" s="36"/>
      <c r="VQE44" s="36"/>
      <c r="VQF44" s="36"/>
      <c r="VQI44" s="36"/>
      <c r="VQJ44" s="36"/>
      <c r="VQM44" s="36"/>
      <c r="VQN44" s="36"/>
      <c r="VQQ44" s="36"/>
      <c r="VQR44" s="36"/>
      <c r="VQU44" s="36"/>
      <c r="VQV44" s="36"/>
      <c r="VQY44" s="36"/>
      <c r="VQZ44" s="36"/>
      <c r="VRC44" s="36"/>
      <c r="VRD44" s="36"/>
      <c r="VRG44" s="36"/>
      <c r="VRH44" s="36"/>
      <c r="VRK44" s="36"/>
      <c r="VRL44" s="36"/>
      <c r="VRO44" s="36"/>
      <c r="VRP44" s="36"/>
      <c r="VRS44" s="36"/>
      <c r="VRT44" s="36"/>
      <c r="VRW44" s="36"/>
      <c r="VRX44" s="36"/>
      <c r="VSA44" s="36"/>
      <c r="VSB44" s="36"/>
      <c r="VSE44" s="36"/>
      <c r="VSF44" s="36"/>
      <c r="VSI44" s="36"/>
      <c r="VSJ44" s="36"/>
      <c r="VSM44" s="36"/>
      <c r="VSN44" s="36"/>
      <c r="VSQ44" s="36"/>
      <c r="VSR44" s="36"/>
      <c r="VSU44" s="36"/>
      <c r="VSV44" s="36"/>
      <c r="VSY44" s="36"/>
      <c r="VSZ44" s="36"/>
      <c r="VTC44" s="36"/>
      <c r="VTD44" s="36"/>
      <c r="VTG44" s="36"/>
      <c r="VTH44" s="36"/>
      <c r="VTK44" s="36"/>
      <c r="VTL44" s="36"/>
      <c r="VTO44" s="36"/>
      <c r="VTP44" s="36"/>
      <c r="VTS44" s="36"/>
      <c r="VTT44" s="36"/>
      <c r="VTW44" s="36"/>
      <c r="VTX44" s="36"/>
      <c r="VUA44" s="36"/>
      <c r="VUB44" s="36"/>
      <c r="VUE44" s="36"/>
      <c r="VUF44" s="36"/>
      <c r="VUI44" s="36"/>
      <c r="VUJ44" s="36"/>
      <c r="VUM44" s="36"/>
      <c r="VUN44" s="36"/>
      <c r="VUQ44" s="36"/>
      <c r="VUR44" s="36"/>
      <c r="VUU44" s="36"/>
      <c r="VUV44" s="36"/>
      <c r="VUY44" s="36"/>
      <c r="VUZ44" s="36"/>
      <c r="VVC44" s="36"/>
      <c r="VVD44" s="36"/>
      <c r="VVG44" s="36"/>
      <c r="VVH44" s="36"/>
      <c r="VVK44" s="36"/>
      <c r="VVL44" s="36"/>
      <c r="VVO44" s="36"/>
      <c r="VVP44" s="36"/>
      <c r="VVS44" s="36"/>
      <c r="VVT44" s="36"/>
      <c r="VVW44" s="36"/>
      <c r="VVX44" s="36"/>
      <c r="VWA44" s="36"/>
      <c r="VWB44" s="36"/>
      <c r="VWE44" s="36"/>
      <c r="VWF44" s="36"/>
      <c r="VWI44" s="36"/>
      <c r="VWJ44" s="36"/>
      <c r="VWM44" s="36"/>
      <c r="VWN44" s="36"/>
      <c r="VWQ44" s="36"/>
      <c r="VWR44" s="36"/>
      <c r="VWU44" s="36"/>
      <c r="VWV44" s="36"/>
      <c r="VWY44" s="36"/>
      <c r="VWZ44" s="36"/>
      <c r="VXC44" s="36"/>
      <c r="VXD44" s="36"/>
      <c r="VXG44" s="36"/>
      <c r="VXH44" s="36"/>
      <c r="VXK44" s="36"/>
      <c r="VXL44" s="36"/>
      <c r="VXO44" s="36"/>
      <c r="VXP44" s="36"/>
      <c r="VXS44" s="36"/>
      <c r="VXT44" s="36"/>
      <c r="VXW44" s="36"/>
      <c r="VXX44" s="36"/>
      <c r="VYA44" s="36"/>
      <c r="VYB44" s="36"/>
      <c r="VYE44" s="36"/>
      <c r="VYF44" s="36"/>
      <c r="VYI44" s="36"/>
      <c r="VYJ44" s="36"/>
      <c r="VYM44" s="36"/>
      <c r="VYN44" s="36"/>
      <c r="VYQ44" s="36"/>
      <c r="VYR44" s="36"/>
      <c r="VYU44" s="36"/>
      <c r="VYV44" s="36"/>
      <c r="VYY44" s="36"/>
      <c r="VYZ44" s="36"/>
      <c r="VZC44" s="36"/>
      <c r="VZD44" s="36"/>
      <c r="VZG44" s="36"/>
      <c r="VZH44" s="36"/>
      <c r="VZK44" s="36"/>
      <c r="VZL44" s="36"/>
      <c r="VZO44" s="36"/>
      <c r="VZP44" s="36"/>
      <c r="VZS44" s="36"/>
      <c r="VZT44" s="36"/>
      <c r="VZW44" s="36"/>
      <c r="VZX44" s="36"/>
      <c r="WAA44" s="36"/>
      <c r="WAB44" s="36"/>
      <c r="WAE44" s="36"/>
      <c r="WAF44" s="36"/>
      <c r="WAI44" s="36"/>
      <c r="WAJ44" s="36"/>
      <c r="WAM44" s="36"/>
      <c r="WAN44" s="36"/>
      <c r="WAQ44" s="36"/>
      <c r="WAR44" s="36"/>
      <c r="WAU44" s="36"/>
      <c r="WAV44" s="36"/>
      <c r="WAY44" s="36"/>
      <c r="WAZ44" s="36"/>
      <c r="WBC44" s="36"/>
      <c r="WBD44" s="36"/>
      <c r="WBG44" s="36"/>
      <c r="WBH44" s="36"/>
      <c r="WBK44" s="36"/>
      <c r="WBL44" s="36"/>
      <c r="WBO44" s="36"/>
      <c r="WBP44" s="36"/>
      <c r="WBS44" s="36"/>
      <c r="WBT44" s="36"/>
      <c r="WBW44" s="36"/>
      <c r="WBX44" s="36"/>
      <c r="WCA44" s="36"/>
      <c r="WCB44" s="36"/>
      <c r="WCE44" s="36"/>
      <c r="WCF44" s="36"/>
      <c r="WCI44" s="36"/>
      <c r="WCJ44" s="36"/>
      <c r="WCM44" s="36"/>
      <c r="WCN44" s="36"/>
      <c r="WCQ44" s="36"/>
      <c r="WCR44" s="36"/>
      <c r="WCU44" s="36"/>
      <c r="WCV44" s="36"/>
      <c r="WCY44" s="36"/>
      <c r="WCZ44" s="36"/>
      <c r="WDC44" s="36"/>
      <c r="WDD44" s="36"/>
      <c r="WDG44" s="36"/>
      <c r="WDH44" s="36"/>
      <c r="WDK44" s="36"/>
      <c r="WDL44" s="36"/>
      <c r="WDO44" s="36"/>
      <c r="WDP44" s="36"/>
      <c r="WDS44" s="36"/>
      <c r="WDT44" s="36"/>
      <c r="WDW44" s="36"/>
      <c r="WDX44" s="36"/>
      <c r="WEA44" s="36"/>
      <c r="WEB44" s="36"/>
      <c r="WEE44" s="36"/>
      <c r="WEF44" s="36"/>
      <c r="WEI44" s="36"/>
      <c r="WEJ44" s="36"/>
      <c r="WEM44" s="36"/>
      <c r="WEN44" s="36"/>
      <c r="WEQ44" s="36"/>
      <c r="WER44" s="36"/>
      <c r="WEU44" s="36"/>
      <c r="WEV44" s="36"/>
      <c r="WEY44" s="36"/>
      <c r="WEZ44" s="36"/>
      <c r="WFC44" s="36"/>
      <c r="WFD44" s="36"/>
      <c r="WFG44" s="36"/>
      <c r="WFH44" s="36"/>
      <c r="WFK44" s="36"/>
      <c r="WFL44" s="36"/>
      <c r="WFO44" s="36"/>
      <c r="WFP44" s="36"/>
      <c r="WFS44" s="36"/>
      <c r="WFT44" s="36"/>
      <c r="WFW44" s="36"/>
      <c r="WFX44" s="36"/>
      <c r="WGA44" s="36"/>
      <c r="WGB44" s="36"/>
      <c r="WGE44" s="36"/>
      <c r="WGF44" s="36"/>
      <c r="WGI44" s="36"/>
      <c r="WGJ44" s="36"/>
      <c r="WGM44" s="36"/>
      <c r="WGN44" s="36"/>
      <c r="WGQ44" s="36"/>
      <c r="WGR44" s="36"/>
      <c r="WGU44" s="36"/>
      <c r="WGV44" s="36"/>
      <c r="WGY44" s="36"/>
      <c r="WGZ44" s="36"/>
      <c r="WHC44" s="36"/>
      <c r="WHD44" s="36"/>
      <c r="WHG44" s="36"/>
      <c r="WHH44" s="36"/>
      <c r="WHK44" s="36"/>
      <c r="WHL44" s="36"/>
      <c r="WHO44" s="36"/>
      <c r="WHP44" s="36"/>
      <c r="WHS44" s="36"/>
      <c r="WHT44" s="36"/>
      <c r="WHW44" s="36"/>
      <c r="WHX44" s="36"/>
      <c r="WIA44" s="36"/>
      <c r="WIB44" s="36"/>
      <c r="WIE44" s="36"/>
      <c r="WIF44" s="36"/>
      <c r="WII44" s="36"/>
      <c r="WIJ44" s="36"/>
      <c r="WIM44" s="36"/>
      <c r="WIN44" s="36"/>
      <c r="WIQ44" s="36"/>
      <c r="WIR44" s="36"/>
      <c r="WIU44" s="36"/>
      <c r="WIV44" s="36"/>
      <c r="WIY44" s="36"/>
      <c r="WIZ44" s="36"/>
      <c r="WJC44" s="36"/>
      <c r="WJD44" s="36"/>
      <c r="WJG44" s="36"/>
      <c r="WJH44" s="36"/>
      <c r="WJK44" s="36"/>
      <c r="WJL44" s="36"/>
      <c r="WJO44" s="36"/>
      <c r="WJP44" s="36"/>
      <c r="WJS44" s="36"/>
      <c r="WJT44" s="36"/>
      <c r="WJW44" s="36"/>
      <c r="WJX44" s="36"/>
      <c r="WKA44" s="36"/>
      <c r="WKB44" s="36"/>
      <c r="WKE44" s="36"/>
      <c r="WKF44" s="36"/>
      <c r="WKI44" s="36"/>
      <c r="WKJ44" s="36"/>
      <c r="WKM44" s="36"/>
      <c r="WKN44" s="36"/>
      <c r="WKQ44" s="36"/>
      <c r="WKR44" s="36"/>
      <c r="WKU44" s="36"/>
      <c r="WKV44" s="36"/>
      <c r="WKY44" s="36"/>
      <c r="WKZ44" s="36"/>
      <c r="WLC44" s="36"/>
      <c r="WLD44" s="36"/>
      <c r="WLG44" s="36"/>
      <c r="WLH44" s="36"/>
      <c r="WLK44" s="36"/>
      <c r="WLL44" s="36"/>
      <c r="WLO44" s="36"/>
      <c r="WLP44" s="36"/>
      <c r="WLS44" s="36"/>
      <c r="WLT44" s="36"/>
      <c r="WLW44" s="36"/>
      <c r="WLX44" s="36"/>
      <c r="WMA44" s="36"/>
      <c r="WMB44" s="36"/>
      <c r="WME44" s="36"/>
      <c r="WMF44" s="36"/>
      <c r="WMI44" s="36"/>
      <c r="WMJ44" s="36"/>
      <c r="WMM44" s="36"/>
      <c r="WMN44" s="36"/>
      <c r="WMQ44" s="36"/>
      <c r="WMR44" s="36"/>
      <c r="WMU44" s="36"/>
      <c r="WMV44" s="36"/>
      <c r="WMY44" s="36"/>
      <c r="WMZ44" s="36"/>
      <c r="WNC44" s="36"/>
      <c r="WND44" s="36"/>
      <c r="WNG44" s="36"/>
      <c r="WNH44" s="36"/>
      <c r="WNK44" s="36"/>
      <c r="WNL44" s="36"/>
      <c r="WNO44" s="36"/>
      <c r="WNP44" s="36"/>
      <c r="WNS44" s="36"/>
      <c r="WNT44" s="36"/>
      <c r="WNW44" s="36"/>
      <c r="WNX44" s="36"/>
      <c r="WOA44" s="36"/>
      <c r="WOB44" s="36"/>
      <c r="WOE44" s="36"/>
      <c r="WOF44" s="36"/>
      <c r="WOI44" s="36"/>
      <c r="WOJ44" s="36"/>
      <c r="WOM44" s="36"/>
      <c r="WON44" s="36"/>
      <c r="WOQ44" s="36"/>
      <c r="WOR44" s="36"/>
      <c r="WOU44" s="36"/>
      <c r="WOV44" s="36"/>
      <c r="WOY44" s="36"/>
      <c r="WOZ44" s="36"/>
      <c r="WPC44" s="36"/>
      <c r="WPD44" s="36"/>
      <c r="WPG44" s="36"/>
      <c r="WPH44" s="36"/>
      <c r="WPK44" s="36"/>
      <c r="WPL44" s="36"/>
      <c r="WPO44" s="36"/>
      <c r="WPP44" s="36"/>
      <c r="WPS44" s="36"/>
      <c r="WPT44" s="36"/>
      <c r="WPW44" s="36"/>
      <c r="WPX44" s="36"/>
      <c r="WQA44" s="36"/>
      <c r="WQB44" s="36"/>
      <c r="WQE44" s="36"/>
      <c r="WQF44" s="36"/>
      <c r="WQI44" s="36"/>
      <c r="WQJ44" s="36"/>
      <c r="WQM44" s="36"/>
      <c r="WQN44" s="36"/>
      <c r="WQQ44" s="36"/>
      <c r="WQR44" s="36"/>
      <c r="WQU44" s="36"/>
      <c r="WQV44" s="36"/>
      <c r="WQY44" s="36"/>
      <c r="WQZ44" s="36"/>
      <c r="WRC44" s="36"/>
      <c r="WRD44" s="36"/>
      <c r="WRG44" s="36"/>
      <c r="WRH44" s="36"/>
      <c r="WRK44" s="36"/>
      <c r="WRL44" s="36"/>
      <c r="WRO44" s="36"/>
      <c r="WRP44" s="36"/>
      <c r="WRS44" s="36"/>
      <c r="WRT44" s="36"/>
      <c r="WRW44" s="36"/>
      <c r="WRX44" s="36"/>
      <c r="WSA44" s="36"/>
      <c r="WSB44" s="36"/>
      <c r="WSE44" s="36"/>
      <c r="WSF44" s="36"/>
      <c r="WSI44" s="36"/>
      <c r="WSJ44" s="36"/>
      <c r="WSM44" s="36"/>
      <c r="WSN44" s="36"/>
      <c r="WSQ44" s="36"/>
      <c r="WSR44" s="36"/>
      <c r="WSU44" s="36"/>
      <c r="WSV44" s="36"/>
      <c r="WSY44" s="36"/>
      <c r="WSZ44" s="36"/>
      <c r="WTC44" s="36"/>
      <c r="WTD44" s="36"/>
      <c r="WTG44" s="36"/>
      <c r="WTH44" s="36"/>
      <c r="WTK44" s="36"/>
      <c r="WTL44" s="36"/>
      <c r="WTO44" s="36"/>
      <c r="WTP44" s="36"/>
      <c r="WTS44" s="36"/>
      <c r="WTT44" s="36"/>
      <c r="WTW44" s="36"/>
      <c r="WTX44" s="36"/>
      <c r="WUA44" s="36"/>
      <c r="WUB44" s="36"/>
      <c r="WUE44" s="36"/>
      <c r="WUF44" s="36"/>
      <c r="WUI44" s="36"/>
      <c r="WUJ44" s="36"/>
      <c r="WUM44" s="36"/>
      <c r="WUN44" s="36"/>
      <c r="WUQ44" s="36"/>
      <c r="WUR44" s="36"/>
      <c r="WUU44" s="36"/>
      <c r="WUV44" s="36"/>
      <c r="WUY44" s="36"/>
      <c r="WUZ44" s="36"/>
      <c r="WVC44" s="36"/>
      <c r="WVD44" s="36"/>
      <c r="WVG44" s="36"/>
      <c r="WVH44" s="36"/>
      <c r="WVK44" s="36"/>
      <c r="WVL44" s="36"/>
      <c r="WVO44" s="36"/>
      <c r="WVP44" s="36"/>
      <c r="WVS44" s="36"/>
      <c r="WVT44" s="36"/>
      <c r="WVW44" s="36"/>
      <c r="WVX44" s="36"/>
      <c r="WWA44" s="36"/>
      <c r="WWB44" s="36"/>
      <c r="WWE44" s="36"/>
      <c r="WWF44" s="36"/>
      <c r="WWI44" s="36"/>
      <c r="WWJ44" s="36"/>
      <c r="WWM44" s="36"/>
      <c r="WWN44" s="36"/>
      <c r="WWQ44" s="36"/>
      <c r="WWR44" s="36"/>
      <c r="WWU44" s="36"/>
      <c r="WWV44" s="36"/>
      <c r="WWY44" s="36"/>
      <c r="WWZ44" s="36"/>
      <c r="WXC44" s="36"/>
      <c r="WXD44" s="36"/>
      <c r="WXG44" s="36"/>
      <c r="WXH44" s="36"/>
      <c r="WXK44" s="36"/>
      <c r="WXL44" s="36"/>
      <c r="WXO44" s="36"/>
      <c r="WXP44" s="36"/>
      <c r="WXS44" s="36"/>
      <c r="WXT44" s="36"/>
      <c r="WXW44" s="36"/>
      <c r="WXX44" s="36"/>
      <c r="WYA44" s="36"/>
      <c r="WYB44" s="36"/>
      <c r="WYE44" s="36"/>
      <c r="WYF44" s="36"/>
      <c r="WYI44" s="36"/>
      <c r="WYJ44" s="36"/>
      <c r="WYM44" s="36"/>
      <c r="WYN44" s="36"/>
      <c r="WYQ44" s="36"/>
      <c r="WYR44" s="36"/>
      <c r="WYU44" s="36"/>
      <c r="WYV44" s="36"/>
      <c r="WYY44" s="36"/>
      <c r="WYZ44" s="36"/>
      <c r="WZC44" s="36"/>
      <c r="WZD44" s="36"/>
      <c r="WZG44" s="36"/>
      <c r="WZH44" s="36"/>
      <c r="WZK44" s="36"/>
      <c r="WZL44" s="36"/>
      <c r="WZO44" s="36"/>
      <c r="WZP44" s="36"/>
      <c r="WZS44" s="36"/>
      <c r="WZT44" s="36"/>
      <c r="WZW44" s="36"/>
      <c r="WZX44" s="36"/>
      <c r="XAA44" s="36"/>
      <c r="XAB44" s="36"/>
      <c r="XAE44" s="36"/>
      <c r="XAF44" s="36"/>
      <c r="XAI44" s="36"/>
      <c r="XAJ44" s="36"/>
      <c r="XAM44" s="36"/>
      <c r="XAN44" s="36"/>
      <c r="XAQ44" s="36"/>
      <c r="XAR44" s="36"/>
      <c r="XAU44" s="36"/>
      <c r="XAV44" s="36"/>
      <c r="XAY44" s="36"/>
      <c r="XAZ44" s="36"/>
      <c r="XBC44" s="36"/>
      <c r="XBD44" s="36"/>
      <c r="XBG44" s="36"/>
      <c r="XBH44" s="36"/>
      <c r="XBK44" s="36"/>
      <c r="XBL44" s="36"/>
      <c r="XBO44" s="36"/>
      <c r="XBP44" s="36"/>
      <c r="XBS44" s="36"/>
      <c r="XBT44" s="36"/>
      <c r="XBW44" s="36"/>
      <c r="XBX44" s="36"/>
      <c r="XCA44" s="36"/>
      <c r="XCB44" s="36"/>
      <c r="XCE44" s="36"/>
      <c r="XCF44" s="36"/>
      <c r="XCI44" s="36"/>
      <c r="XCJ44" s="36"/>
      <c r="XCM44" s="36"/>
      <c r="XCN44" s="36"/>
      <c r="XCQ44" s="36"/>
      <c r="XCR44" s="36"/>
      <c r="XCU44" s="36"/>
      <c r="XCV44" s="36"/>
      <c r="XCY44" s="36"/>
      <c r="XCZ44" s="36"/>
      <c r="XDC44" s="36"/>
      <c r="XDD44" s="36"/>
    </row>
    <row r="45" spans="1:1024 1027:2048 2051:3072 3075:4096 4099:5120 5123:6144 6147:7168 7171:8192 8195:9216 9219:10240 10243:11264 11267:12288 12291:13312 13315:14336 14339:15360 15363:16332" x14ac:dyDescent="0.3">
      <c r="B45" s="10" t="s">
        <v>277</v>
      </c>
      <c r="C45" s="34">
        <f>'3_X'!AK28</f>
        <v>17960.399999999998</v>
      </c>
      <c r="D45" s="34">
        <v>2253</v>
      </c>
      <c r="E45" s="122">
        <v>20212.540635999987</v>
      </c>
      <c r="F45" s="12">
        <v>277003</v>
      </c>
      <c r="G45" s="34">
        <f>E45-F45</f>
        <v>-256790.45936400001</v>
      </c>
      <c r="H45" s="36"/>
      <c r="I45" s="215"/>
      <c r="K45" s="36"/>
      <c r="L45" s="36"/>
      <c r="O45" s="36"/>
      <c r="P45" s="36"/>
      <c r="S45" s="36"/>
      <c r="T45" s="36"/>
      <c r="U45" s="455"/>
      <c r="W45" s="36"/>
      <c r="X45" s="36"/>
      <c r="AA45" s="36"/>
      <c r="AB45" s="36"/>
      <c r="AE45" s="36"/>
      <c r="AF45" s="36"/>
      <c r="AI45" s="36"/>
      <c r="AJ45" s="36"/>
      <c r="AM45" s="36"/>
      <c r="AN45" s="36"/>
      <c r="AQ45" s="36"/>
      <c r="AR45" s="36"/>
      <c r="AU45" s="36"/>
      <c r="AV45" s="36"/>
      <c r="AY45" s="36"/>
      <c r="AZ45" s="36"/>
      <c r="BC45" s="36"/>
      <c r="BD45" s="36"/>
      <c r="BG45" s="36"/>
      <c r="BH45" s="36"/>
      <c r="BK45" s="36"/>
      <c r="BL45" s="36"/>
      <c r="BO45" s="36"/>
      <c r="BP45" s="36"/>
      <c r="BS45" s="36"/>
      <c r="BT45" s="36"/>
      <c r="BW45" s="36"/>
      <c r="BX45" s="36"/>
      <c r="CA45" s="36"/>
      <c r="CB45" s="36"/>
      <c r="CE45" s="36"/>
      <c r="CF45" s="36"/>
      <c r="CI45" s="36"/>
      <c r="CJ45" s="36"/>
      <c r="CM45" s="36"/>
      <c r="CN45" s="36"/>
      <c r="CQ45" s="36"/>
      <c r="CR45" s="36"/>
      <c r="CU45" s="36"/>
      <c r="CV45" s="36"/>
      <c r="CY45" s="36"/>
      <c r="CZ45" s="36"/>
      <c r="DC45" s="36"/>
      <c r="DD45" s="36"/>
      <c r="DG45" s="36"/>
      <c r="DH45" s="36"/>
      <c r="DK45" s="36"/>
      <c r="DL45" s="36"/>
      <c r="DO45" s="36"/>
      <c r="DP45" s="36"/>
      <c r="DS45" s="36"/>
      <c r="DT45" s="36"/>
      <c r="DW45" s="36"/>
      <c r="DX45" s="36"/>
      <c r="EA45" s="36"/>
      <c r="EB45" s="36"/>
      <c r="EE45" s="36"/>
      <c r="EF45" s="36"/>
      <c r="EI45" s="36"/>
      <c r="EJ45" s="36"/>
      <c r="EM45" s="36"/>
      <c r="EN45" s="36"/>
      <c r="EQ45" s="36"/>
      <c r="ER45" s="36"/>
      <c r="EU45" s="36"/>
      <c r="EV45" s="36"/>
      <c r="EY45" s="36"/>
      <c r="EZ45" s="36"/>
      <c r="FC45" s="36"/>
      <c r="FD45" s="36"/>
      <c r="FG45" s="36"/>
      <c r="FH45" s="36"/>
      <c r="FK45" s="36"/>
      <c r="FL45" s="36"/>
      <c r="FO45" s="36"/>
      <c r="FP45" s="36"/>
      <c r="FS45" s="36"/>
      <c r="FT45" s="36"/>
      <c r="FW45" s="36"/>
      <c r="FX45" s="36"/>
      <c r="GA45" s="36"/>
      <c r="GB45" s="36"/>
      <c r="GE45" s="36"/>
      <c r="GF45" s="36"/>
      <c r="GI45" s="36"/>
      <c r="GJ45" s="36"/>
      <c r="GM45" s="36"/>
      <c r="GN45" s="36"/>
      <c r="GQ45" s="36"/>
      <c r="GR45" s="36"/>
      <c r="GU45" s="36"/>
      <c r="GV45" s="36"/>
      <c r="GY45" s="36"/>
      <c r="GZ45" s="36"/>
      <c r="HC45" s="36"/>
      <c r="HD45" s="36"/>
      <c r="HG45" s="36"/>
      <c r="HH45" s="36"/>
      <c r="HK45" s="36"/>
      <c r="HL45" s="36"/>
      <c r="HO45" s="36"/>
      <c r="HP45" s="36"/>
      <c r="HS45" s="36"/>
      <c r="HT45" s="36"/>
      <c r="HW45" s="36"/>
      <c r="HX45" s="36"/>
      <c r="IA45" s="36"/>
      <c r="IB45" s="36"/>
      <c r="IE45" s="36"/>
      <c r="IF45" s="36"/>
      <c r="II45" s="36"/>
      <c r="IJ45" s="36"/>
      <c r="IM45" s="36"/>
      <c r="IN45" s="36"/>
      <c r="IQ45" s="36"/>
      <c r="IR45" s="36"/>
      <c r="IU45" s="36"/>
      <c r="IV45" s="36"/>
      <c r="IY45" s="36"/>
      <c r="IZ45" s="36"/>
      <c r="JC45" s="36"/>
      <c r="JD45" s="36"/>
      <c r="JG45" s="36"/>
      <c r="JH45" s="36"/>
      <c r="JK45" s="36"/>
      <c r="JL45" s="36"/>
      <c r="JO45" s="36"/>
      <c r="JP45" s="36"/>
      <c r="JS45" s="36"/>
      <c r="JT45" s="36"/>
      <c r="JW45" s="36"/>
      <c r="JX45" s="36"/>
      <c r="KA45" s="36"/>
      <c r="KB45" s="36"/>
      <c r="KE45" s="36"/>
      <c r="KF45" s="36"/>
      <c r="KI45" s="36"/>
      <c r="KJ45" s="36"/>
      <c r="KM45" s="36"/>
      <c r="KN45" s="36"/>
      <c r="KQ45" s="36"/>
      <c r="KR45" s="36"/>
      <c r="KU45" s="36"/>
      <c r="KV45" s="36"/>
      <c r="KY45" s="36"/>
      <c r="KZ45" s="36"/>
      <c r="LC45" s="36"/>
      <c r="LD45" s="36"/>
      <c r="LG45" s="36"/>
      <c r="LH45" s="36"/>
      <c r="LK45" s="36"/>
      <c r="LL45" s="36"/>
      <c r="LO45" s="36"/>
      <c r="LP45" s="36"/>
      <c r="LS45" s="36"/>
      <c r="LT45" s="36"/>
      <c r="LW45" s="36"/>
      <c r="LX45" s="36"/>
      <c r="MA45" s="36"/>
      <c r="MB45" s="36"/>
      <c r="ME45" s="36"/>
      <c r="MF45" s="36"/>
      <c r="MI45" s="36"/>
      <c r="MJ45" s="36"/>
      <c r="MM45" s="36"/>
      <c r="MN45" s="36"/>
      <c r="MQ45" s="36"/>
      <c r="MR45" s="36"/>
      <c r="MU45" s="36"/>
      <c r="MV45" s="36"/>
      <c r="MY45" s="36"/>
      <c r="MZ45" s="36"/>
      <c r="NC45" s="36"/>
      <c r="ND45" s="36"/>
      <c r="NG45" s="36"/>
      <c r="NH45" s="36"/>
      <c r="NK45" s="36"/>
      <c r="NL45" s="36"/>
      <c r="NO45" s="36"/>
      <c r="NP45" s="36"/>
      <c r="NS45" s="36"/>
      <c r="NT45" s="36"/>
      <c r="NW45" s="36"/>
      <c r="NX45" s="36"/>
      <c r="OA45" s="36"/>
      <c r="OB45" s="36"/>
      <c r="OE45" s="36"/>
      <c r="OF45" s="36"/>
      <c r="OI45" s="36"/>
      <c r="OJ45" s="36"/>
      <c r="OM45" s="36"/>
      <c r="ON45" s="36"/>
      <c r="OQ45" s="36"/>
      <c r="OR45" s="36"/>
      <c r="OU45" s="36"/>
      <c r="OV45" s="36"/>
      <c r="OY45" s="36"/>
      <c r="OZ45" s="36"/>
      <c r="PC45" s="36"/>
      <c r="PD45" s="36"/>
      <c r="PG45" s="36"/>
      <c r="PH45" s="36"/>
      <c r="PK45" s="36"/>
      <c r="PL45" s="36"/>
      <c r="PO45" s="36"/>
      <c r="PP45" s="36"/>
      <c r="PS45" s="36"/>
      <c r="PT45" s="36"/>
      <c r="PW45" s="36"/>
      <c r="PX45" s="36"/>
      <c r="QA45" s="36"/>
      <c r="QB45" s="36"/>
      <c r="QE45" s="36"/>
      <c r="QF45" s="36"/>
      <c r="QI45" s="36"/>
      <c r="QJ45" s="36"/>
      <c r="QM45" s="36"/>
      <c r="QN45" s="36"/>
      <c r="QQ45" s="36"/>
      <c r="QR45" s="36"/>
      <c r="QU45" s="36"/>
      <c r="QV45" s="36"/>
      <c r="QY45" s="36"/>
      <c r="QZ45" s="36"/>
      <c r="RC45" s="36"/>
      <c r="RD45" s="36"/>
      <c r="RG45" s="36"/>
      <c r="RH45" s="36"/>
      <c r="RK45" s="36"/>
      <c r="RL45" s="36"/>
      <c r="RO45" s="36"/>
      <c r="RP45" s="36"/>
      <c r="RS45" s="36"/>
      <c r="RT45" s="36"/>
      <c r="RW45" s="36"/>
      <c r="RX45" s="36"/>
      <c r="SA45" s="36"/>
      <c r="SB45" s="36"/>
      <c r="SE45" s="36"/>
      <c r="SF45" s="36"/>
      <c r="SI45" s="36"/>
      <c r="SJ45" s="36"/>
      <c r="SM45" s="36"/>
      <c r="SN45" s="36"/>
      <c r="SQ45" s="36"/>
      <c r="SR45" s="36"/>
      <c r="SU45" s="36"/>
      <c r="SV45" s="36"/>
      <c r="SY45" s="36"/>
      <c r="SZ45" s="36"/>
      <c r="TC45" s="36"/>
      <c r="TD45" s="36"/>
      <c r="TG45" s="36"/>
      <c r="TH45" s="36"/>
      <c r="TK45" s="36"/>
      <c r="TL45" s="36"/>
      <c r="TO45" s="36"/>
      <c r="TP45" s="36"/>
      <c r="TS45" s="36"/>
      <c r="TT45" s="36"/>
      <c r="TW45" s="36"/>
      <c r="TX45" s="36"/>
      <c r="UA45" s="36"/>
      <c r="UB45" s="36"/>
      <c r="UE45" s="36"/>
      <c r="UF45" s="36"/>
      <c r="UI45" s="36"/>
      <c r="UJ45" s="36"/>
      <c r="UM45" s="36"/>
      <c r="UN45" s="36"/>
      <c r="UQ45" s="36"/>
      <c r="UR45" s="36"/>
      <c r="UU45" s="36"/>
      <c r="UV45" s="36"/>
      <c r="UY45" s="36"/>
      <c r="UZ45" s="36"/>
      <c r="VC45" s="36"/>
      <c r="VD45" s="36"/>
      <c r="VG45" s="36"/>
      <c r="VH45" s="36"/>
      <c r="VK45" s="36"/>
      <c r="VL45" s="36"/>
      <c r="VO45" s="36"/>
      <c r="VP45" s="36"/>
      <c r="VS45" s="36"/>
      <c r="VT45" s="36"/>
      <c r="VW45" s="36"/>
      <c r="VX45" s="36"/>
      <c r="WA45" s="36"/>
      <c r="WB45" s="36"/>
      <c r="WE45" s="36"/>
      <c r="WF45" s="36"/>
      <c r="WI45" s="36"/>
      <c r="WJ45" s="36"/>
      <c r="WM45" s="36"/>
      <c r="WN45" s="36"/>
      <c r="WQ45" s="36"/>
      <c r="WR45" s="36"/>
      <c r="WU45" s="36"/>
      <c r="WV45" s="36"/>
      <c r="WY45" s="36"/>
      <c r="WZ45" s="36"/>
      <c r="XC45" s="36"/>
      <c r="XD45" s="36"/>
      <c r="XG45" s="36"/>
      <c r="XH45" s="36"/>
      <c r="XK45" s="36"/>
      <c r="XL45" s="36"/>
      <c r="XO45" s="36"/>
      <c r="XP45" s="36"/>
      <c r="XS45" s="36"/>
      <c r="XT45" s="36"/>
      <c r="XW45" s="36"/>
      <c r="XX45" s="36"/>
      <c r="YA45" s="36"/>
      <c r="YB45" s="36"/>
      <c r="YE45" s="36"/>
      <c r="YF45" s="36"/>
      <c r="YI45" s="36"/>
      <c r="YJ45" s="36"/>
      <c r="YM45" s="36"/>
      <c r="YN45" s="36"/>
      <c r="YQ45" s="36"/>
      <c r="YR45" s="36"/>
      <c r="YU45" s="36"/>
      <c r="YV45" s="36"/>
      <c r="YY45" s="36"/>
      <c r="YZ45" s="36"/>
      <c r="ZC45" s="36"/>
      <c r="ZD45" s="36"/>
      <c r="ZG45" s="36"/>
      <c r="ZH45" s="36"/>
      <c r="ZK45" s="36"/>
      <c r="ZL45" s="36"/>
      <c r="ZO45" s="36"/>
      <c r="ZP45" s="36"/>
      <c r="ZS45" s="36"/>
      <c r="ZT45" s="36"/>
      <c r="ZW45" s="36"/>
      <c r="ZX45" s="36"/>
      <c r="AAA45" s="36"/>
      <c r="AAB45" s="36"/>
      <c r="AAE45" s="36"/>
      <c r="AAF45" s="36"/>
      <c r="AAI45" s="36"/>
      <c r="AAJ45" s="36"/>
      <c r="AAM45" s="36"/>
      <c r="AAN45" s="36"/>
      <c r="AAQ45" s="36"/>
      <c r="AAR45" s="36"/>
      <c r="AAU45" s="36"/>
      <c r="AAV45" s="36"/>
      <c r="AAY45" s="36"/>
      <c r="AAZ45" s="36"/>
      <c r="ABC45" s="36"/>
      <c r="ABD45" s="36"/>
      <c r="ABG45" s="36"/>
      <c r="ABH45" s="36"/>
      <c r="ABK45" s="36"/>
      <c r="ABL45" s="36"/>
      <c r="ABO45" s="36"/>
      <c r="ABP45" s="36"/>
      <c r="ABS45" s="36"/>
      <c r="ABT45" s="36"/>
      <c r="ABW45" s="36"/>
      <c r="ABX45" s="36"/>
      <c r="ACA45" s="36"/>
      <c r="ACB45" s="36"/>
      <c r="ACE45" s="36"/>
      <c r="ACF45" s="36"/>
      <c r="ACI45" s="36"/>
      <c r="ACJ45" s="36"/>
      <c r="ACM45" s="36"/>
      <c r="ACN45" s="36"/>
      <c r="ACQ45" s="36"/>
      <c r="ACR45" s="36"/>
      <c r="ACU45" s="36"/>
      <c r="ACV45" s="36"/>
      <c r="ACY45" s="36"/>
      <c r="ACZ45" s="36"/>
      <c r="ADC45" s="36"/>
      <c r="ADD45" s="36"/>
      <c r="ADG45" s="36"/>
      <c r="ADH45" s="36"/>
      <c r="ADK45" s="36"/>
      <c r="ADL45" s="36"/>
      <c r="ADO45" s="36"/>
      <c r="ADP45" s="36"/>
      <c r="ADS45" s="36"/>
      <c r="ADT45" s="36"/>
      <c r="ADW45" s="36"/>
      <c r="ADX45" s="36"/>
      <c r="AEA45" s="36"/>
      <c r="AEB45" s="36"/>
      <c r="AEE45" s="36"/>
      <c r="AEF45" s="36"/>
      <c r="AEI45" s="36"/>
      <c r="AEJ45" s="36"/>
      <c r="AEM45" s="36"/>
      <c r="AEN45" s="36"/>
      <c r="AEQ45" s="36"/>
      <c r="AER45" s="36"/>
      <c r="AEU45" s="36"/>
      <c r="AEV45" s="36"/>
      <c r="AEY45" s="36"/>
      <c r="AEZ45" s="36"/>
      <c r="AFC45" s="36"/>
      <c r="AFD45" s="36"/>
      <c r="AFG45" s="36"/>
      <c r="AFH45" s="36"/>
      <c r="AFK45" s="36"/>
      <c r="AFL45" s="36"/>
      <c r="AFO45" s="36"/>
      <c r="AFP45" s="36"/>
      <c r="AFS45" s="36"/>
      <c r="AFT45" s="36"/>
      <c r="AFW45" s="36"/>
      <c r="AFX45" s="36"/>
      <c r="AGA45" s="36"/>
      <c r="AGB45" s="36"/>
      <c r="AGE45" s="36"/>
      <c r="AGF45" s="36"/>
      <c r="AGI45" s="36"/>
      <c r="AGJ45" s="36"/>
      <c r="AGM45" s="36"/>
      <c r="AGN45" s="36"/>
      <c r="AGQ45" s="36"/>
      <c r="AGR45" s="36"/>
      <c r="AGU45" s="36"/>
      <c r="AGV45" s="36"/>
      <c r="AGY45" s="36"/>
      <c r="AGZ45" s="36"/>
      <c r="AHC45" s="36"/>
      <c r="AHD45" s="36"/>
      <c r="AHG45" s="36"/>
      <c r="AHH45" s="36"/>
      <c r="AHK45" s="36"/>
      <c r="AHL45" s="36"/>
      <c r="AHO45" s="36"/>
      <c r="AHP45" s="36"/>
      <c r="AHS45" s="36"/>
      <c r="AHT45" s="36"/>
      <c r="AHW45" s="36"/>
      <c r="AHX45" s="36"/>
      <c r="AIA45" s="36"/>
      <c r="AIB45" s="36"/>
      <c r="AIE45" s="36"/>
      <c r="AIF45" s="36"/>
      <c r="AII45" s="36"/>
      <c r="AIJ45" s="36"/>
      <c r="AIM45" s="36"/>
      <c r="AIN45" s="36"/>
      <c r="AIQ45" s="36"/>
      <c r="AIR45" s="36"/>
      <c r="AIU45" s="36"/>
      <c r="AIV45" s="36"/>
      <c r="AIY45" s="36"/>
      <c r="AIZ45" s="36"/>
      <c r="AJC45" s="36"/>
      <c r="AJD45" s="36"/>
      <c r="AJG45" s="36"/>
      <c r="AJH45" s="36"/>
      <c r="AJK45" s="36"/>
      <c r="AJL45" s="36"/>
      <c r="AJO45" s="36"/>
      <c r="AJP45" s="36"/>
      <c r="AJS45" s="36"/>
      <c r="AJT45" s="36"/>
      <c r="AJW45" s="36"/>
      <c r="AJX45" s="36"/>
      <c r="AKA45" s="36"/>
      <c r="AKB45" s="36"/>
      <c r="AKE45" s="36"/>
      <c r="AKF45" s="36"/>
      <c r="AKI45" s="36"/>
      <c r="AKJ45" s="36"/>
      <c r="AKM45" s="36"/>
      <c r="AKN45" s="36"/>
      <c r="AKQ45" s="36"/>
      <c r="AKR45" s="36"/>
      <c r="AKU45" s="36"/>
      <c r="AKV45" s="36"/>
      <c r="AKY45" s="36"/>
      <c r="AKZ45" s="36"/>
      <c r="ALC45" s="36"/>
      <c r="ALD45" s="36"/>
      <c r="ALG45" s="36"/>
      <c r="ALH45" s="36"/>
      <c r="ALK45" s="36"/>
      <c r="ALL45" s="36"/>
      <c r="ALO45" s="36"/>
      <c r="ALP45" s="36"/>
      <c r="ALS45" s="36"/>
      <c r="ALT45" s="36"/>
      <c r="ALW45" s="36"/>
      <c r="ALX45" s="36"/>
      <c r="AMA45" s="36"/>
      <c r="AMB45" s="36"/>
      <c r="AME45" s="36"/>
      <c r="AMF45" s="36"/>
      <c r="AMI45" s="36"/>
      <c r="AMJ45" s="36"/>
      <c r="AMM45" s="36"/>
      <c r="AMN45" s="36"/>
      <c r="AMQ45" s="36"/>
      <c r="AMR45" s="36"/>
      <c r="AMU45" s="36"/>
      <c r="AMV45" s="36"/>
      <c r="AMY45" s="36"/>
      <c r="AMZ45" s="36"/>
      <c r="ANC45" s="36"/>
      <c r="AND45" s="36"/>
      <c r="ANG45" s="36"/>
      <c r="ANH45" s="36"/>
      <c r="ANK45" s="36"/>
      <c r="ANL45" s="36"/>
      <c r="ANO45" s="36"/>
      <c r="ANP45" s="36"/>
      <c r="ANS45" s="36"/>
      <c r="ANT45" s="36"/>
      <c r="ANW45" s="36"/>
      <c r="ANX45" s="36"/>
      <c r="AOA45" s="36"/>
      <c r="AOB45" s="36"/>
      <c r="AOE45" s="36"/>
      <c r="AOF45" s="36"/>
      <c r="AOI45" s="36"/>
      <c r="AOJ45" s="36"/>
      <c r="AOM45" s="36"/>
      <c r="AON45" s="36"/>
      <c r="AOQ45" s="36"/>
      <c r="AOR45" s="36"/>
      <c r="AOU45" s="36"/>
      <c r="AOV45" s="36"/>
      <c r="AOY45" s="36"/>
      <c r="AOZ45" s="36"/>
      <c r="APC45" s="36"/>
      <c r="APD45" s="36"/>
      <c r="APG45" s="36"/>
      <c r="APH45" s="36"/>
      <c r="APK45" s="36"/>
      <c r="APL45" s="36"/>
      <c r="APO45" s="36"/>
      <c r="APP45" s="36"/>
      <c r="APS45" s="36"/>
      <c r="APT45" s="36"/>
      <c r="APW45" s="36"/>
      <c r="APX45" s="36"/>
      <c r="AQA45" s="36"/>
      <c r="AQB45" s="36"/>
      <c r="AQE45" s="36"/>
      <c r="AQF45" s="36"/>
      <c r="AQI45" s="36"/>
      <c r="AQJ45" s="36"/>
      <c r="AQM45" s="36"/>
      <c r="AQN45" s="36"/>
      <c r="AQQ45" s="36"/>
      <c r="AQR45" s="36"/>
      <c r="AQU45" s="36"/>
      <c r="AQV45" s="36"/>
      <c r="AQY45" s="36"/>
      <c r="AQZ45" s="36"/>
      <c r="ARC45" s="36"/>
      <c r="ARD45" s="36"/>
      <c r="ARG45" s="36"/>
      <c r="ARH45" s="36"/>
      <c r="ARK45" s="36"/>
      <c r="ARL45" s="36"/>
      <c r="ARO45" s="36"/>
      <c r="ARP45" s="36"/>
      <c r="ARS45" s="36"/>
      <c r="ART45" s="36"/>
      <c r="ARW45" s="36"/>
      <c r="ARX45" s="36"/>
      <c r="ASA45" s="36"/>
      <c r="ASB45" s="36"/>
      <c r="ASE45" s="36"/>
      <c r="ASF45" s="36"/>
      <c r="ASI45" s="36"/>
      <c r="ASJ45" s="36"/>
      <c r="ASM45" s="36"/>
      <c r="ASN45" s="36"/>
      <c r="ASQ45" s="36"/>
      <c r="ASR45" s="36"/>
      <c r="ASU45" s="36"/>
      <c r="ASV45" s="36"/>
      <c r="ASY45" s="36"/>
      <c r="ASZ45" s="36"/>
      <c r="ATC45" s="36"/>
      <c r="ATD45" s="36"/>
      <c r="ATG45" s="36"/>
      <c r="ATH45" s="36"/>
      <c r="ATK45" s="36"/>
      <c r="ATL45" s="36"/>
      <c r="ATO45" s="36"/>
      <c r="ATP45" s="36"/>
      <c r="ATS45" s="36"/>
      <c r="ATT45" s="36"/>
      <c r="ATW45" s="36"/>
      <c r="ATX45" s="36"/>
      <c r="AUA45" s="36"/>
      <c r="AUB45" s="36"/>
      <c r="AUE45" s="36"/>
      <c r="AUF45" s="36"/>
      <c r="AUI45" s="36"/>
      <c r="AUJ45" s="36"/>
      <c r="AUM45" s="36"/>
      <c r="AUN45" s="36"/>
      <c r="AUQ45" s="36"/>
      <c r="AUR45" s="36"/>
      <c r="AUU45" s="36"/>
      <c r="AUV45" s="36"/>
      <c r="AUY45" s="36"/>
      <c r="AUZ45" s="36"/>
      <c r="AVC45" s="36"/>
      <c r="AVD45" s="36"/>
      <c r="AVG45" s="36"/>
      <c r="AVH45" s="36"/>
      <c r="AVK45" s="36"/>
      <c r="AVL45" s="36"/>
      <c r="AVO45" s="36"/>
      <c r="AVP45" s="36"/>
      <c r="AVS45" s="36"/>
      <c r="AVT45" s="36"/>
      <c r="AVW45" s="36"/>
      <c r="AVX45" s="36"/>
      <c r="AWA45" s="36"/>
      <c r="AWB45" s="36"/>
      <c r="AWE45" s="36"/>
      <c r="AWF45" s="36"/>
      <c r="AWI45" s="36"/>
      <c r="AWJ45" s="36"/>
      <c r="AWM45" s="36"/>
      <c r="AWN45" s="36"/>
      <c r="AWQ45" s="36"/>
      <c r="AWR45" s="36"/>
      <c r="AWU45" s="36"/>
      <c r="AWV45" s="36"/>
      <c r="AWY45" s="36"/>
      <c r="AWZ45" s="36"/>
      <c r="AXC45" s="36"/>
      <c r="AXD45" s="36"/>
      <c r="AXG45" s="36"/>
      <c r="AXH45" s="36"/>
      <c r="AXK45" s="36"/>
      <c r="AXL45" s="36"/>
      <c r="AXO45" s="36"/>
      <c r="AXP45" s="36"/>
      <c r="AXS45" s="36"/>
      <c r="AXT45" s="36"/>
      <c r="AXW45" s="36"/>
      <c r="AXX45" s="36"/>
      <c r="AYA45" s="36"/>
      <c r="AYB45" s="36"/>
      <c r="AYE45" s="36"/>
      <c r="AYF45" s="36"/>
      <c r="AYI45" s="36"/>
      <c r="AYJ45" s="36"/>
      <c r="AYM45" s="36"/>
      <c r="AYN45" s="36"/>
      <c r="AYQ45" s="36"/>
      <c r="AYR45" s="36"/>
      <c r="AYU45" s="36"/>
      <c r="AYV45" s="36"/>
      <c r="AYY45" s="36"/>
      <c r="AYZ45" s="36"/>
      <c r="AZC45" s="36"/>
      <c r="AZD45" s="36"/>
      <c r="AZG45" s="36"/>
      <c r="AZH45" s="36"/>
      <c r="AZK45" s="36"/>
      <c r="AZL45" s="36"/>
      <c r="AZO45" s="36"/>
      <c r="AZP45" s="36"/>
      <c r="AZS45" s="36"/>
      <c r="AZT45" s="36"/>
      <c r="AZW45" s="36"/>
      <c r="AZX45" s="36"/>
      <c r="BAA45" s="36"/>
      <c r="BAB45" s="36"/>
      <c r="BAE45" s="36"/>
      <c r="BAF45" s="36"/>
      <c r="BAI45" s="36"/>
      <c r="BAJ45" s="36"/>
      <c r="BAM45" s="36"/>
      <c r="BAN45" s="36"/>
      <c r="BAQ45" s="36"/>
      <c r="BAR45" s="36"/>
      <c r="BAU45" s="36"/>
      <c r="BAV45" s="36"/>
      <c r="BAY45" s="36"/>
      <c r="BAZ45" s="36"/>
      <c r="BBC45" s="36"/>
      <c r="BBD45" s="36"/>
      <c r="BBG45" s="36"/>
      <c r="BBH45" s="36"/>
      <c r="BBK45" s="36"/>
      <c r="BBL45" s="36"/>
      <c r="BBO45" s="36"/>
      <c r="BBP45" s="36"/>
      <c r="BBS45" s="36"/>
      <c r="BBT45" s="36"/>
      <c r="BBW45" s="36"/>
      <c r="BBX45" s="36"/>
      <c r="BCA45" s="36"/>
      <c r="BCB45" s="36"/>
      <c r="BCE45" s="36"/>
      <c r="BCF45" s="36"/>
      <c r="BCI45" s="36"/>
      <c r="BCJ45" s="36"/>
      <c r="BCM45" s="36"/>
      <c r="BCN45" s="36"/>
      <c r="BCQ45" s="36"/>
      <c r="BCR45" s="36"/>
      <c r="BCU45" s="36"/>
      <c r="BCV45" s="36"/>
      <c r="BCY45" s="36"/>
      <c r="BCZ45" s="36"/>
      <c r="BDC45" s="36"/>
      <c r="BDD45" s="36"/>
      <c r="BDG45" s="36"/>
      <c r="BDH45" s="36"/>
      <c r="BDK45" s="36"/>
      <c r="BDL45" s="36"/>
      <c r="BDO45" s="36"/>
      <c r="BDP45" s="36"/>
      <c r="BDS45" s="36"/>
      <c r="BDT45" s="36"/>
      <c r="BDW45" s="36"/>
      <c r="BDX45" s="36"/>
      <c r="BEA45" s="36"/>
      <c r="BEB45" s="36"/>
      <c r="BEE45" s="36"/>
      <c r="BEF45" s="36"/>
      <c r="BEI45" s="36"/>
      <c r="BEJ45" s="36"/>
      <c r="BEM45" s="36"/>
      <c r="BEN45" s="36"/>
      <c r="BEQ45" s="36"/>
      <c r="BER45" s="36"/>
      <c r="BEU45" s="36"/>
      <c r="BEV45" s="36"/>
      <c r="BEY45" s="36"/>
      <c r="BEZ45" s="36"/>
      <c r="BFC45" s="36"/>
      <c r="BFD45" s="36"/>
      <c r="BFG45" s="36"/>
      <c r="BFH45" s="36"/>
      <c r="BFK45" s="36"/>
      <c r="BFL45" s="36"/>
      <c r="BFO45" s="36"/>
      <c r="BFP45" s="36"/>
      <c r="BFS45" s="36"/>
      <c r="BFT45" s="36"/>
      <c r="BFW45" s="36"/>
      <c r="BFX45" s="36"/>
      <c r="BGA45" s="36"/>
      <c r="BGB45" s="36"/>
      <c r="BGE45" s="36"/>
      <c r="BGF45" s="36"/>
      <c r="BGI45" s="36"/>
      <c r="BGJ45" s="36"/>
      <c r="BGM45" s="36"/>
      <c r="BGN45" s="36"/>
      <c r="BGQ45" s="36"/>
      <c r="BGR45" s="36"/>
      <c r="BGU45" s="36"/>
      <c r="BGV45" s="36"/>
      <c r="BGY45" s="36"/>
      <c r="BGZ45" s="36"/>
      <c r="BHC45" s="36"/>
      <c r="BHD45" s="36"/>
      <c r="BHG45" s="36"/>
      <c r="BHH45" s="36"/>
      <c r="BHK45" s="36"/>
      <c r="BHL45" s="36"/>
      <c r="BHO45" s="36"/>
      <c r="BHP45" s="36"/>
      <c r="BHS45" s="36"/>
      <c r="BHT45" s="36"/>
      <c r="BHW45" s="36"/>
      <c r="BHX45" s="36"/>
      <c r="BIA45" s="36"/>
      <c r="BIB45" s="36"/>
      <c r="BIE45" s="36"/>
      <c r="BIF45" s="36"/>
      <c r="BII45" s="36"/>
      <c r="BIJ45" s="36"/>
      <c r="BIM45" s="36"/>
      <c r="BIN45" s="36"/>
      <c r="BIQ45" s="36"/>
      <c r="BIR45" s="36"/>
      <c r="BIU45" s="36"/>
      <c r="BIV45" s="36"/>
      <c r="BIY45" s="36"/>
      <c r="BIZ45" s="36"/>
      <c r="BJC45" s="36"/>
      <c r="BJD45" s="36"/>
      <c r="BJG45" s="36"/>
      <c r="BJH45" s="36"/>
      <c r="BJK45" s="36"/>
      <c r="BJL45" s="36"/>
      <c r="BJO45" s="36"/>
      <c r="BJP45" s="36"/>
      <c r="BJS45" s="36"/>
      <c r="BJT45" s="36"/>
      <c r="BJW45" s="36"/>
      <c r="BJX45" s="36"/>
      <c r="BKA45" s="36"/>
      <c r="BKB45" s="36"/>
      <c r="BKE45" s="36"/>
      <c r="BKF45" s="36"/>
      <c r="BKI45" s="36"/>
      <c r="BKJ45" s="36"/>
      <c r="BKM45" s="36"/>
      <c r="BKN45" s="36"/>
      <c r="BKQ45" s="36"/>
      <c r="BKR45" s="36"/>
      <c r="BKU45" s="36"/>
      <c r="BKV45" s="36"/>
      <c r="BKY45" s="36"/>
      <c r="BKZ45" s="36"/>
      <c r="BLC45" s="36"/>
      <c r="BLD45" s="36"/>
      <c r="BLG45" s="36"/>
      <c r="BLH45" s="36"/>
      <c r="BLK45" s="36"/>
      <c r="BLL45" s="36"/>
      <c r="BLO45" s="36"/>
      <c r="BLP45" s="36"/>
      <c r="BLS45" s="36"/>
      <c r="BLT45" s="36"/>
      <c r="BLW45" s="36"/>
      <c r="BLX45" s="36"/>
      <c r="BMA45" s="36"/>
      <c r="BMB45" s="36"/>
      <c r="BME45" s="36"/>
      <c r="BMF45" s="36"/>
      <c r="BMI45" s="36"/>
      <c r="BMJ45" s="36"/>
      <c r="BMM45" s="36"/>
      <c r="BMN45" s="36"/>
      <c r="BMQ45" s="36"/>
      <c r="BMR45" s="36"/>
      <c r="BMU45" s="36"/>
      <c r="BMV45" s="36"/>
      <c r="BMY45" s="36"/>
      <c r="BMZ45" s="36"/>
      <c r="BNC45" s="36"/>
      <c r="BND45" s="36"/>
      <c r="BNG45" s="36"/>
      <c r="BNH45" s="36"/>
      <c r="BNK45" s="36"/>
      <c r="BNL45" s="36"/>
      <c r="BNO45" s="36"/>
      <c r="BNP45" s="36"/>
      <c r="BNS45" s="36"/>
      <c r="BNT45" s="36"/>
      <c r="BNW45" s="36"/>
      <c r="BNX45" s="36"/>
      <c r="BOA45" s="36"/>
      <c r="BOB45" s="36"/>
      <c r="BOE45" s="36"/>
      <c r="BOF45" s="36"/>
      <c r="BOI45" s="36"/>
      <c r="BOJ45" s="36"/>
      <c r="BOM45" s="36"/>
      <c r="BON45" s="36"/>
      <c r="BOQ45" s="36"/>
      <c r="BOR45" s="36"/>
      <c r="BOU45" s="36"/>
      <c r="BOV45" s="36"/>
      <c r="BOY45" s="36"/>
      <c r="BOZ45" s="36"/>
      <c r="BPC45" s="36"/>
      <c r="BPD45" s="36"/>
      <c r="BPG45" s="36"/>
      <c r="BPH45" s="36"/>
      <c r="BPK45" s="36"/>
      <c r="BPL45" s="36"/>
      <c r="BPO45" s="36"/>
      <c r="BPP45" s="36"/>
      <c r="BPS45" s="36"/>
      <c r="BPT45" s="36"/>
      <c r="BPW45" s="36"/>
      <c r="BPX45" s="36"/>
      <c r="BQA45" s="36"/>
      <c r="BQB45" s="36"/>
      <c r="BQE45" s="36"/>
      <c r="BQF45" s="36"/>
      <c r="BQI45" s="36"/>
      <c r="BQJ45" s="36"/>
      <c r="BQM45" s="36"/>
      <c r="BQN45" s="36"/>
      <c r="BQQ45" s="36"/>
      <c r="BQR45" s="36"/>
      <c r="BQU45" s="36"/>
      <c r="BQV45" s="36"/>
      <c r="BQY45" s="36"/>
      <c r="BQZ45" s="36"/>
      <c r="BRC45" s="36"/>
      <c r="BRD45" s="36"/>
      <c r="BRG45" s="36"/>
      <c r="BRH45" s="36"/>
      <c r="BRK45" s="36"/>
      <c r="BRL45" s="36"/>
      <c r="BRO45" s="36"/>
      <c r="BRP45" s="36"/>
      <c r="BRS45" s="36"/>
      <c r="BRT45" s="36"/>
      <c r="BRW45" s="36"/>
      <c r="BRX45" s="36"/>
      <c r="BSA45" s="36"/>
      <c r="BSB45" s="36"/>
      <c r="BSE45" s="36"/>
      <c r="BSF45" s="36"/>
      <c r="BSI45" s="36"/>
      <c r="BSJ45" s="36"/>
      <c r="BSM45" s="36"/>
      <c r="BSN45" s="36"/>
      <c r="BSQ45" s="36"/>
      <c r="BSR45" s="36"/>
      <c r="BSU45" s="36"/>
      <c r="BSV45" s="36"/>
      <c r="BSY45" s="36"/>
      <c r="BSZ45" s="36"/>
      <c r="BTC45" s="36"/>
      <c r="BTD45" s="36"/>
      <c r="BTG45" s="36"/>
      <c r="BTH45" s="36"/>
      <c r="BTK45" s="36"/>
      <c r="BTL45" s="36"/>
      <c r="BTO45" s="36"/>
      <c r="BTP45" s="36"/>
      <c r="BTS45" s="36"/>
      <c r="BTT45" s="36"/>
      <c r="BTW45" s="36"/>
      <c r="BTX45" s="36"/>
      <c r="BUA45" s="36"/>
      <c r="BUB45" s="36"/>
      <c r="BUE45" s="36"/>
      <c r="BUF45" s="36"/>
      <c r="BUI45" s="36"/>
      <c r="BUJ45" s="36"/>
      <c r="BUM45" s="36"/>
      <c r="BUN45" s="36"/>
      <c r="BUQ45" s="36"/>
      <c r="BUR45" s="36"/>
      <c r="BUU45" s="36"/>
      <c r="BUV45" s="36"/>
      <c r="BUY45" s="36"/>
      <c r="BUZ45" s="36"/>
      <c r="BVC45" s="36"/>
      <c r="BVD45" s="36"/>
      <c r="BVG45" s="36"/>
      <c r="BVH45" s="36"/>
      <c r="BVK45" s="36"/>
      <c r="BVL45" s="36"/>
      <c r="BVO45" s="36"/>
      <c r="BVP45" s="36"/>
      <c r="BVS45" s="36"/>
      <c r="BVT45" s="36"/>
      <c r="BVW45" s="36"/>
      <c r="BVX45" s="36"/>
      <c r="BWA45" s="36"/>
      <c r="BWB45" s="36"/>
      <c r="BWE45" s="36"/>
      <c r="BWF45" s="36"/>
      <c r="BWI45" s="36"/>
      <c r="BWJ45" s="36"/>
      <c r="BWM45" s="36"/>
      <c r="BWN45" s="36"/>
      <c r="BWQ45" s="36"/>
      <c r="BWR45" s="36"/>
      <c r="BWU45" s="36"/>
      <c r="BWV45" s="36"/>
      <c r="BWY45" s="36"/>
      <c r="BWZ45" s="36"/>
      <c r="BXC45" s="36"/>
      <c r="BXD45" s="36"/>
      <c r="BXG45" s="36"/>
      <c r="BXH45" s="36"/>
      <c r="BXK45" s="36"/>
      <c r="BXL45" s="36"/>
      <c r="BXO45" s="36"/>
      <c r="BXP45" s="36"/>
      <c r="BXS45" s="36"/>
      <c r="BXT45" s="36"/>
      <c r="BXW45" s="36"/>
      <c r="BXX45" s="36"/>
      <c r="BYA45" s="36"/>
      <c r="BYB45" s="36"/>
      <c r="BYE45" s="36"/>
      <c r="BYF45" s="36"/>
      <c r="BYI45" s="36"/>
      <c r="BYJ45" s="36"/>
      <c r="BYM45" s="36"/>
      <c r="BYN45" s="36"/>
      <c r="BYQ45" s="36"/>
      <c r="BYR45" s="36"/>
      <c r="BYU45" s="36"/>
      <c r="BYV45" s="36"/>
      <c r="BYY45" s="36"/>
      <c r="BYZ45" s="36"/>
      <c r="BZC45" s="36"/>
      <c r="BZD45" s="36"/>
      <c r="BZG45" s="36"/>
      <c r="BZH45" s="36"/>
      <c r="BZK45" s="36"/>
      <c r="BZL45" s="36"/>
      <c r="BZO45" s="36"/>
      <c r="BZP45" s="36"/>
      <c r="BZS45" s="36"/>
      <c r="BZT45" s="36"/>
      <c r="BZW45" s="36"/>
      <c r="BZX45" s="36"/>
      <c r="CAA45" s="36"/>
      <c r="CAB45" s="36"/>
      <c r="CAE45" s="36"/>
      <c r="CAF45" s="36"/>
      <c r="CAI45" s="36"/>
      <c r="CAJ45" s="36"/>
      <c r="CAM45" s="36"/>
      <c r="CAN45" s="36"/>
      <c r="CAQ45" s="36"/>
      <c r="CAR45" s="36"/>
      <c r="CAU45" s="36"/>
      <c r="CAV45" s="36"/>
      <c r="CAY45" s="36"/>
      <c r="CAZ45" s="36"/>
      <c r="CBC45" s="36"/>
      <c r="CBD45" s="36"/>
      <c r="CBG45" s="36"/>
      <c r="CBH45" s="36"/>
      <c r="CBK45" s="36"/>
      <c r="CBL45" s="36"/>
      <c r="CBO45" s="36"/>
      <c r="CBP45" s="36"/>
      <c r="CBS45" s="36"/>
      <c r="CBT45" s="36"/>
      <c r="CBW45" s="36"/>
      <c r="CBX45" s="36"/>
      <c r="CCA45" s="36"/>
      <c r="CCB45" s="36"/>
      <c r="CCE45" s="36"/>
      <c r="CCF45" s="36"/>
      <c r="CCI45" s="36"/>
      <c r="CCJ45" s="36"/>
      <c r="CCM45" s="36"/>
      <c r="CCN45" s="36"/>
      <c r="CCQ45" s="36"/>
      <c r="CCR45" s="36"/>
      <c r="CCU45" s="36"/>
      <c r="CCV45" s="36"/>
      <c r="CCY45" s="36"/>
      <c r="CCZ45" s="36"/>
      <c r="CDC45" s="36"/>
      <c r="CDD45" s="36"/>
      <c r="CDG45" s="36"/>
      <c r="CDH45" s="36"/>
      <c r="CDK45" s="36"/>
      <c r="CDL45" s="36"/>
      <c r="CDO45" s="36"/>
      <c r="CDP45" s="36"/>
      <c r="CDS45" s="36"/>
      <c r="CDT45" s="36"/>
      <c r="CDW45" s="36"/>
      <c r="CDX45" s="36"/>
      <c r="CEA45" s="36"/>
      <c r="CEB45" s="36"/>
      <c r="CEE45" s="36"/>
      <c r="CEF45" s="36"/>
      <c r="CEI45" s="36"/>
      <c r="CEJ45" s="36"/>
      <c r="CEM45" s="36"/>
      <c r="CEN45" s="36"/>
      <c r="CEQ45" s="36"/>
      <c r="CER45" s="36"/>
      <c r="CEU45" s="36"/>
      <c r="CEV45" s="36"/>
      <c r="CEY45" s="36"/>
      <c r="CEZ45" s="36"/>
      <c r="CFC45" s="36"/>
      <c r="CFD45" s="36"/>
      <c r="CFG45" s="36"/>
      <c r="CFH45" s="36"/>
      <c r="CFK45" s="36"/>
      <c r="CFL45" s="36"/>
      <c r="CFO45" s="36"/>
      <c r="CFP45" s="36"/>
      <c r="CFS45" s="36"/>
      <c r="CFT45" s="36"/>
      <c r="CFW45" s="36"/>
      <c r="CFX45" s="36"/>
      <c r="CGA45" s="36"/>
      <c r="CGB45" s="36"/>
      <c r="CGE45" s="36"/>
      <c r="CGF45" s="36"/>
      <c r="CGI45" s="36"/>
      <c r="CGJ45" s="36"/>
      <c r="CGM45" s="36"/>
      <c r="CGN45" s="36"/>
      <c r="CGQ45" s="36"/>
      <c r="CGR45" s="36"/>
      <c r="CGU45" s="36"/>
      <c r="CGV45" s="36"/>
      <c r="CGY45" s="36"/>
      <c r="CGZ45" s="36"/>
      <c r="CHC45" s="36"/>
      <c r="CHD45" s="36"/>
      <c r="CHG45" s="36"/>
      <c r="CHH45" s="36"/>
      <c r="CHK45" s="36"/>
      <c r="CHL45" s="36"/>
      <c r="CHO45" s="36"/>
      <c r="CHP45" s="36"/>
      <c r="CHS45" s="36"/>
      <c r="CHT45" s="36"/>
      <c r="CHW45" s="36"/>
      <c r="CHX45" s="36"/>
      <c r="CIA45" s="36"/>
      <c r="CIB45" s="36"/>
      <c r="CIE45" s="36"/>
      <c r="CIF45" s="36"/>
      <c r="CII45" s="36"/>
      <c r="CIJ45" s="36"/>
      <c r="CIM45" s="36"/>
      <c r="CIN45" s="36"/>
      <c r="CIQ45" s="36"/>
      <c r="CIR45" s="36"/>
      <c r="CIU45" s="36"/>
      <c r="CIV45" s="36"/>
      <c r="CIY45" s="36"/>
      <c r="CIZ45" s="36"/>
      <c r="CJC45" s="36"/>
      <c r="CJD45" s="36"/>
      <c r="CJG45" s="36"/>
      <c r="CJH45" s="36"/>
      <c r="CJK45" s="36"/>
      <c r="CJL45" s="36"/>
      <c r="CJO45" s="36"/>
      <c r="CJP45" s="36"/>
      <c r="CJS45" s="36"/>
      <c r="CJT45" s="36"/>
      <c r="CJW45" s="36"/>
      <c r="CJX45" s="36"/>
      <c r="CKA45" s="36"/>
      <c r="CKB45" s="36"/>
      <c r="CKE45" s="36"/>
      <c r="CKF45" s="36"/>
      <c r="CKI45" s="36"/>
      <c r="CKJ45" s="36"/>
      <c r="CKM45" s="36"/>
      <c r="CKN45" s="36"/>
      <c r="CKQ45" s="36"/>
      <c r="CKR45" s="36"/>
      <c r="CKU45" s="36"/>
      <c r="CKV45" s="36"/>
      <c r="CKY45" s="36"/>
      <c r="CKZ45" s="36"/>
      <c r="CLC45" s="36"/>
      <c r="CLD45" s="36"/>
      <c r="CLG45" s="36"/>
      <c r="CLH45" s="36"/>
      <c r="CLK45" s="36"/>
      <c r="CLL45" s="36"/>
      <c r="CLO45" s="36"/>
      <c r="CLP45" s="36"/>
      <c r="CLS45" s="36"/>
      <c r="CLT45" s="36"/>
      <c r="CLW45" s="36"/>
      <c r="CLX45" s="36"/>
      <c r="CMA45" s="36"/>
      <c r="CMB45" s="36"/>
      <c r="CME45" s="36"/>
      <c r="CMF45" s="36"/>
      <c r="CMI45" s="36"/>
      <c r="CMJ45" s="36"/>
      <c r="CMM45" s="36"/>
      <c r="CMN45" s="36"/>
      <c r="CMQ45" s="36"/>
      <c r="CMR45" s="36"/>
      <c r="CMU45" s="36"/>
      <c r="CMV45" s="36"/>
      <c r="CMY45" s="36"/>
      <c r="CMZ45" s="36"/>
      <c r="CNC45" s="36"/>
      <c r="CND45" s="36"/>
      <c r="CNG45" s="36"/>
      <c r="CNH45" s="36"/>
      <c r="CNK45" s="36"/>
      <c r="CNL45" s="36"/>
      <c r="CNO45" s="36"/>
      <c r="CNP45" s="36"/>
      <c r="CNS45" s="36"/>
      <c r="CNT45" s="36"/>
      <c r="CNW45" s="36"/>
      <c r="CNX45" s="36"/>
      <c r="COA45" s="36"/>
      <c r="COB45" s="36"/>
      <c r="COE45" s="36"/>
      <c r="COF45" s="36"/>
      <c r="COI45" s="36"/>
      <c r="COJ45" s="36"/>
      <c r="COM45" s="36"/>
      <c r="CON45" s="36"/>
      <c r="COQ45" s="36"/>
      <c r="COR45" s="36"/>
      <c r="COU45" s="36"/>
      <c r="COV45" s="36"/>
      <c r="COY45" s="36"/>
      <c r="COZ45" s="36"/>
      <c r="CPC45" s="36"/>
      <c r="CPD45" s="36"/>
      <c r="CPG45" s="36"/>
      <c r="CPH45" s="36"/>
      <c r="CPK45" s="36"/>
      <c r="CPL45" s="36"/>
      <c r="CPO45" s="36"/>
      <c r="CPP45" s="36"/>
      <c r="CPS45" s="36"/>
      <c r="CPT45" s="36"/>
      <c r="CPW45" s="36"/>
      <c r="CPX45" s="36"/>
      <c r="CQA45" s="36"/>
      <c r="CQB45" s="36"/>
      <c r="CQE45" s="36"/>
      <c r="CQF45" s="36"/>
      <c r="CQI45" s="36"/>
      <c r="CQJ45" s="36"/>
      <c r="CQM45" s="36"/>
      <c r="CQN45" s="36"/>
      <c r="CQQ45" s="36"/>
      <c r="CQR45" s="36"/>
      <c r="CQU45" s="36"/>
      <c r="CQV45" s="36"/>
      <c r="CQY45" s="36"/>
      <c r="CQZ45" s="36"/>
      <c r="CRC45" s="36"/>
      <c r="CRD45" s="36"/>
      <c r="CRG45" s="36"/>
      <c r="CRH45" s="36"/>
      <c r="CRK45" s="36"/>
      <c r="CRL45" s="36"/>
      <c r="CRO45" s="36"/>
      <c r="CRP45" s="36"/>
      <c r="CRS45" s="36"/>
      <c r="CRT45" s="36"/>
      <c r="CRW45" s="36"/>
      <c r="CRX45" s="36"/>
      <c r="CSA45" s="36"/>
      <c r="CSB45" s="36"/>
      <c r="CSE45" s="36"/>
      <c r="CSF45" s="36"/>
      <c r="CSI45" s="36"/>
      <c r="CSJ45" s="36"/>
      <c r="CSM45" s="36"/>
      <c r="CSN45" s="36"/>
      <c r="CSQ45" s="36"/>
      <c r="CSR45" s="36"/>
      <c r="CSU45" s="36"/>
      <c r="CSV45" s="36"/>
      <c r="CSY45" s="36"/>
      <c r="CSZ45" s="36"/>
      <c r="CTC45" s="36"/>
      <c r="CTD45" s="36"/>
      <c r="CTG45" s="36"/>
      <c r="CTH45" s="36"/>
      <c r="CTK45" s="36"/>
      <c r="CTL45" s="36"/>
      <c r="CTO45" s="36"/>
      <c r="CTP45" s="36"/>
      <c r="CTS45" s="36"/>
      <c r="CTT45" s="36"/>
      <c r="CTW45" s="36"/>
      <c r="CTX45" s="36"/>
      <c r="CUA45" s="36"/>
      <c r="CUB45" s="36"/>
      <c r="CUE45" s="36"/>
      <c r="CUF45" s="36"/>
      <c r="CUI45" s="36"/>
      <c r="CUJ45" s="36"/>
      <c r="CUM45" s="36"/>
      <c r="CUN45" s="36"/>
      <c r="CUQ45" s="36"/>
      <c r="CUR45" s="36"/>
      <c r="CUU45" s="36"/>
      <c r="CUV45" s="36"/>
      <c r="CUY45" s="36"/>
      <c r="CUZ45" s="36"/>
      <c r="CVC45" s="36"/>
      <c r="CVD45" s="36"/>
      <c r="CVG45" s="36"/>
      <c r="CVH45" s="36"/>
      <c r="CVK45" s="36"/>
      <c r="CVL45" s="36"/>
      <c r="CVO45" s="36"/>
      <c r="CVP45" s="36"/>
      <c r="CVS45" s="36"/>
      <c r="CVT45" s="36"/>
      <c r="CVW45" s="36"/>
      <c r="CVX45" s="36"/>
      <c r="CWA45" s="36"/>
      <c r="CWB45" s="36"/>
      <c r="CWE45" s="36"/>
      <c r="CWF45" s="36"/>
      <c r="CWI45" s="36"/>
      <c r="CWJ45" s="36"/>
      <c r="CWM45" s="36"/>
      <c r="CWN45" s="36"/>
      <c r="CWQ45" s="36"/>
      <c r="CWR45" s="36"/>
      <c r="CWU45" s="36"/>
      <c r="CWV45" s="36"/>
      <c r="CWY45" s="36"/>
      <c r="CWZ45" s="36"/>
      <c r="CXC45" s="36"/>
      <c r="CXD45" s="36"/>
      <c r="CXG45" s="36"/>
      <c r="CXH45" s="36"/>
      <c r="CXK45" s="36"/>
      <c r="CXL45" s="36"/>
      <c r="CXO45" s="36"/>
      <c r="CXP45" s="36"/>
      <c r="CXS45" s="36"/>
      <c r="CXT45" s="36"/>
      <c r="CXW45" s="36"/>
      <c r="CXX45" s="36"/>
      <c r="CYA45" s="36"/>
      <c r="CYB45" s="36"/>
      <c r="CYE45" s="36"/>
      <c r="CYF45" s="36"/>
      <c r="CYI45" s="36"/>
      <c r="CYJ45" s="36"/>
      <c r="CYM45" s="36"/>
      <c r="CYN45" s="36"/>
      <c r="CYQ45" s="36"/>
      <c r="CYR45" s="36"/>
      <c r="CYU45" s="36"/>
      <c r="CYV45" s="36"/>
      <c r="CYY45" s="36"/>
      <c r="CYZ45" s="36"/>
      <c r="CZC45" s="36"/>
      <c r="CZD45" s="36"/>
      <c r="CZG45" s="36"/>
      <c r="CZH45" s="36"/>
      <c r="CZK45" s="36"/>
      <c r="CZL45" s="36"/>
      <c r="CZO45" s="36"/>
      <c r="CZP45" s="36"/>
      <c r="CZS45" s="36"/>
      <c r="CZT45" s="36"/>
      <c r="CZW45" s="36"/>
      <c r="CZX45" s="36"/>
      <c r="DAA45" s="36"/>
      <c r="DAB45" s="36"/>
      <c r="DAE45" s="36"/>
      <c r="DAF45" s="36"/>
      <c r="DAI45" s="36"/>
      <c r="DAJ45" s="36"/>
      <c r="DAM45" s="36"/>
      <c r="DAN45" s="36"/>
      <c r="DAQ45" s="36"/>
      <c r="DAR45" s="36"/>
      <c r="DAU45" s="36"/>
      <c r="DAV45" s="36"/>
      <c r="DAY45" s="36"/>
      <c r="DAZ45" s="36"/>
      <c r="DBC45" s="36"/>
      <c r="DBD45" s="36"/>
      <c r="DBG45" s="36"/>
      <c r="DBH45" s="36"/>
      <c r="DBK45" s="36"/>
      <c r="DBL45" s="36"/>
      <c r="DBO45" s="36"/>
      <c r="DBP45" s="36"/>
      <c r="DBS45" s="36"/>
      <c r="DBT45" s="36"/>
      <c r="DBW45" s="36"/>
      <c r="DBX45" s="36"/>
      <c r="DCA45" s="36"/>
      <c r="DCB45" s="36"/>
      <c r="DCE45" s="36"/>
      <c r="DCF45" s="36"/>
      <c r="DCI45" s="36"/>
      <c r="DCJ45" s="36"/>
      <c r="DCM45" s="36"/>
      <c r="DCN45" s="36"/>
      <c r="DCQ45" s="36"/>
      <c r="DCR45" s="36"/>
      <c r="DCU45" s="36"/>
      <c r="DCV45" s="36"/>
      <c r="DCY45" s="36"/>
      <c r="DCZ45" s="36"/>
      <c r="DDC45" s="36"/>
      <c r="DDD45" s="36"/>
      <c r="DDG45" s="36"/>
      <c r="DDH45" s="36"/>
      <c r="DDK45" s="36"/>
      <c r="DDL45" s="36"/>
      <c r="DDO45" s="36"/>
      <c r="DDP45" s="36"/>
      <c r="DDS45" s="36"/>
      <c r="DDT45" s="36"/>
      <c r="DDW45" s="36"/>
      <c r="DDX45" s="36"/>
      <c r="DEA45" s="36"/>
      <c r="DEB45" s="36"/>
      <c r="DEE45" s="36"/>
      <c r="DEF45" s="36"/>
      <c r="DEI45" s="36"/>
      <c r="DEJ45" s="36"/>
      <c r="DEM45" s="36"/>
      <c r="DEN45" s="36"/>
      <c r="DEQ45" s="36"/>
      <c r="DER45" s="36"/>
      <c r="DEU45" s="36"/>
      <c r="DEV45" s="36"/>
      <c r="DEY45" s="36"/>
      <c r="DEZ45" s="36"/>
      <c r="DFC45" s="36"/>
      <c r="DFD45" s="36"/>
      <c r="DFG45" s="36"/>
      <c r="DFH45" s="36"/>
      <c r="DFK45" s="36"/>
      <c r="DFL45" s="36"/>
      <c r="DFO45" s="36"/>
      <c r="DFP45" s="36"/>
      <c r="DFS45" s="36"/>
      <c r="DFT45" s="36"/>
      <c r="DFW45" s="36"/>
      <c r="DFX45" s="36"/>
      <c r="DGA45" s="36"/>
      <c r="DGB45" s="36"/>
      <c r="DGE45" s="36"/>
      <c r="DGF45" s="36"/>
      <c r="DGI45" s="36"/>
      <c r="DGJ45" s="36"/>
      <c r="DGM45" s="36"/>
      <c r="DGN45" s="36"/>
      <c r="DGQ45" s="36"/>
      <c r="DGR45" s="36"/>
      <c r="DGU45" s="36"/>
      <c r="DGV45" s="36"/>
      <c r="DGY45" s="36"/>
      <c r="DGZ45" s="36"/>
      <c r="DHC45" s="36"/>
      <c r="DHD45" s="36"/>
      <c r="DHG45" s="36"/>
      <c r="DHH45" s="36"/>
      <c r="DHK45" s="36"/>
      <c r="DHL45" s="36"/>
      <c r="DHO45" s="36"/>
      <c r="DHP45" s="36"/>
      <c r="DHS45" s="36"/>
      <c r="DHT45" s="36"/>
      <c r="DHW45" s="36"/>
      <c r="DHX45" s="36"/>
      <c r="DIA45" s="36"/>
      <c r="DIB45" s="36"/>
      <c r="DIE45" s="36"/>
      <c r="DIF45" s="36"/>
      <c r="DII45" s="36"/>
      <c r="DIJ45" s="36"/>
      <c r="DIM45" s="36"/>
      <c r="DIN45" s="36"/>
      <c r="DIQ45" s="36"/>
      <c r="DIR45" s="36"/>
      <c r="DIU45" s="36"/>
      <c r="DIV45" s="36"/>
      <c r="DIY45" s="36"/>
      <c r="DIZ45" s="36"/>
      <c r="DJC45" s="36"/>
      <c r="DJD45" s="36"/>
      <c r="DJG45" s="36"/>
      <c r="DJH45" s="36"/>
      <c r="DJK45" s="36"/>
      <c r="DJL45" s="36"/>
      <c r="DJO45" s="36"/>
      <c r="DJP45" s="36"/>
      <c r="DJS45" s="36"/>
      <c r="DJT45" s="36"/>
      <c r="DJW45" s="36"/>
      <c r="DJX45" s="36"/>
      <c r="DKA45" s="36"/>
      <c r="DKB45" s="36"/>
      <c r="DKE45" s="36"/>
      <c r="DKF45" s="36"/>
      <c r="DKI45" s="36"/>
      <c r="DKJ45" s="36"/>
      <c r="DKM45" s="36"/>
      <c r="DKN45" s="36"/>
      <c r="DKQ45" s="36"/>
      <c r="DKR45" s="36"/>
      <c r="DKU45" s="36"/>
      <c r="DKV45" s="36"/>
      <c r="DKY45" s="36"/>
      <c r="DKZ45" s="36"/>
      <c r="DLC45" s="36"/>
      <c r="DLD45" s="36"/>
      <c r="DLG45" s="36"/>
      <c r="DLH45" s="36"/>
      <c r="DLK45" s="36"/>
      <c r="DLL45" s="36"/>
      <c r="DLO45" s="36"/>
      <c r="DLP45" s="36"/>
      <c r="DLS45" s="36"/>
      <c r="DLT45" s="36"/>
      <c r="DLW45" s="36"/>
      <c r="DLX45" s="36"/>
      <c r="DMA45" s="36"/>
      <c r="DMB45" s="36"/>
      <c r="DME45" s="36"/>
      <c r="DMF45" s="36"/>
      <c r="DMI45" s="36"/>
      <c r="DMJ45" s="36"/>
      <c r="DMM45" s="36"/>
      <c r="DMN45" s="36"/>
      <c r="DMQ45" s="36"/>
      <c r="DMR45" s="36"/>
      <c r="DMU45" s="36"/>
      <c r="DMV45" s="36"/>
      <c r="DMY45" s="36"/>
      <c r="DMZ45" s="36"/>
      <c r="DNC45" s="36"/>
      <c r="DND45" s="36"/>
      <c r="DNG45" s="36"/>
      <c r="DNH45" s="36"/>
      <c r="DNK45" s="36"/>
      <c r="DNL45" s="36"/>
      <c r="DNO45" s="36"/>
      <c r="DNP45" s="36"/>
      <c r="DNS45" s="36"/>
      <c r="DNT45" s="36"/>
      <c r="DNW45" s="36"/>
      <c r="DNX45" s="36"/>
      <c r="DOA45" s="36"/>
      <c r="DOB45" s="36"/>
      <c r="DOE45" s="36"/>
      <c r="DOF45" s="36"/>
      <c r="DOI45" s="36"/>
      <c r="DOJ45" s="36"/>
      <c r="DOM45" s="36"/>
      <c r="DON45" s="36"/>
      <c r="DOQ45" s="36"/>
      <c r="DOR45" s="36"/>
      <c r="DOU45" s="36"/>
      <c r="DOV45" s="36"/>
      <c r="DOY45" s="36"/>
      <c r="DOZ45" s="36"/>
      <c r="DPC45" s="36"/>
      <c r="DPD45" s="36"/>
      <c r="DPG45" s="36"/>
      <c r="DPH45" s="36"/>
      <c r="DPK45" s="36"/>
      <c r="DPL45" s="36"/>
      <c r="DPO45" s="36"/>
      <c r="DPP45" s="36"/>
      <c r="DPS45" s="36"/>
      <c r="DPT45" s="36"/>
      <c r="DPW45" s="36"/>
      <c r="DPX45" s="36"/>
      <c r="DQA45" s="36"/>
      <c r="DQB45" s="36"/>
      <c r="DQE45" s="36"/>
      <c r="DQF45" s="36"/>
      <c r="DQI45" s="36"/>
      <c r="DQJ45" s="36"/>
      <c r="DQM45" s="36"/>
      <c r="DQN45" s="36"/>
      <c r="DQQ45" s="36"/>
      <c r="DQR45" s="36"/>
      <c r="DQU45" s="36"/>
      <c r="DQV45" s="36"/>
      <c r="DQY45" s="36"/>
      <c r="DQZ45" s="36"/>
      <c r="DRC45" s="36"/>
      <c r="DRD45" s="36"/>
      <c r="DRG45" s="36"/>
      <c r="DRH45" s="36"/>
      <c r="DRK45" s="36"/>
      <c r="DRL45" s="36"/>
      <c r="DRO45" s="36"/>
      <c r="DRP45" s="36"/>
      <c r="DRS45" s="36"/>
      <c r="DRT45" s="36"/>
      <c r="DRW45" s="36"/>
      <c r="DRX45" s="36"/>
      <c r="DSA45" s="36"/>
      <c r="DSB45" s="36"/>
      <c r="DSE45" s="36"/>
      <c r="DSF45" s="36"/>
      <c r="DSI45" s="36"/>
      <c r="DSJ45" s="36"/>
      <c r="DSM45" s="36"/>
      <c r="DSN45" s="36"/>
      <c r="DSQ45" s="36"/>
      <c r="DSR45" s="36"/>
      <c r="DSU45" s="36"/>
      <c r="DSV45" s="36"/>
      <c r="DSY45" s="36"/>
      <c r="DSZ45" s="36"/>
      <c r="DTC45" s="36"/>
      <c r="DTD45" s="36"/>
      <c r="DTG45" s="36"/>
      <c r="DTH45" s="36"/>
      <c r="DTK45" s="36"/>
      <c r="DTL45" s="36"/>
      <c r="DTO45" s="36"/>
      <c r="DTP45" s="36"/>
      <c r="DTS45" s="36"/>
      <c r="DTT45" s="36"/>
      <c r="DTW45" s="36"/>
      <c r="DTX45" s="36"/>
      <c r="DUA45" s="36"/>
      <c r="DUB45" s="36"/>
      <c r="DUE45" s="36"/>
      <c r="DUF45" s="36"/>
      <c r="DUI45" s="36"/>
      <c r="DUJ45" s="36"/>
      <c r="DUM45" s="36"/>
      <c r="DUN45" s="36"/>
      <c r="DUQ45" s="36"/>
      <c r="DUR45" s="36"/>
      <c r="DUU45" s="36"/>
      <c r="DUV45" s="36"/>
      <c r="DUY45" s="36"/>
      <c r="DUZ45" s="36"/>
      <c r="DVC45" s="36"/>
      <c r="DVD45" s="36"/>
      <c r="DVG45" s="36"/>
      <c r="DVH45" s="36"/>
      <c r="DVK45" s="36"/>
      <c r="DVL45" s="36"/>
      <c r="DVO45" s="36"/>
      <c r="DVP45" s="36"/>
      <c r="DVS45" s="36"/>
      <c r="DVT45" s="36"/>
      <c r="DVW45" s="36"/>
      <c r="DVX45" s="36"/>
      <c r="DWA45" s="36"/>
      <c r="DWB45" s="36"/>
      <c r="DWE45" s="36"/>
      <c r="DWF45" s="36"/>
      <c r="DWI45" s="36"/>
      <c r="DWJ45" s="36"/>
      <c r="DWM45" s="36"/>
      <c r="DWN45" s="36"/>
      <c r="DWQ45" s="36"/>
      <c r="DWR45" s="36"/>
      <c r="DWU45" s="36"/>
      <c r="DWV45" s="36"/>
      <c r="DWY45" s="36"/>
      <c r="DWZ45" s="36"/>
      <c r="DXC45" s="36"/>
      <c r="DXD45" s="36"/>
      <c r="DXG45" s="36"/>
      <c r="DXH45" s="36"/>
      <c r="DXK45" s="36"/>
      <c r="DXL45" s="36"/>
      <c r="DXO45" s="36"/>
      <c r="DXP45" s="36"/>
      <c r="DXS45" s="36"/>
      <c r="DXT45" s="36"/>
      <c r="DXW45" s="36"/>
      <c r="DXX45" s="36"/>
      <c r="DYA45" s="36"/>
      <c r="DYB45" s="36"/>
      <c r="DYE45" s="36"/>
      <c r="DYF45" s="36"/>
      <c r="DYI45" s="36"/>
      <c r="DYJ45" s="36"/>
      <c r="DYM45" s="36"/>
      <c r="DYN45" s="36"/>
      <c r="DYQ45" s="36"/>
      <c r="DYR45" s="36"/>
      <c r="DYU45" s="36"/>
      <c r="DYV45" s="36"/>
      <c r="DYY45" s="36"/>
      <c r="DYZ45" s="36"/>
      <c r="DZC45" s="36"/>
      <c r="DZD45" s="36"/>
      <c r="DZG45" s="36"/>
      <c r="DZH45" s="36"/>
      <c r="DZK45" s="36"/>
      <c r="DZL45" s="36"/>
      <c r="DZO45" s="36"/>
      <c r="DZP45" s="36"/>
      <c r="DZS45" s="36"/>
      <c r="DZT45" s="36"/>
      <c r="DZW45" s="36"/>
      <c r="DZX45" s="36"/>
      <c r="EAA45" s="36"/>
      <c r="EAB45" s="36"/>
      <c r="EAE45" s="36"/>
      <c r="EAF45" s="36"/>
      <c r="EAI45" s="36"/>
      <c r="EAJ45" s="36"/>
      <c r="EAM45" s="36"/>
      <c r="EAN45" s="36"/>
      <c r="EAQ45" s="36"/>
      <c r="EAR45" s="36"/>
      <c r="EAU45" s="36"/>
      <c r="EAV45" s="36"/>
      <c r="EAY45" s="36"/>
      <c r="EAZ45" s="36"/>
      <c r="EBC45" s="36"/>
      <c r="EBD45" s="36"/>
      <c r="EBG45" s="36"/>
      <c r="EBH45" s="36"/>
      <c r="EBK45" s="36"/>
      <c r="EBL45" s="36"/>
      <c r="EBO45" s="36"/>
      <c r="EBP45" s="36"/>
      <c r="EBS45" s="36"/>
      <c r="EBT45" s="36"/>
      <c r="EBW45" s="36"/>
      <c r="EBX45" s="36"/>
      <c r="ECA45" s="36"/>
      <c r="ECB45" s="36"/>
      <c r="ECE45" s="36"/>
      <c r="ECF45" s="36"/>
      <c r="ECI45" s="36"/>
      <c r="ECJ45" s="36"/>
      <c r="ECM45" s="36"/>
      <c r="ECN45" s="36"/>
      <c r="ECQ45" s="36"/>
      <c r="ECR45" s="36"/>
      <c r="ECU45" s="36"/>
      <c r="ECV45" s="36"/>
      <c r="ECY45" s="36"/>
      <c r="ECZ45" s="36"/>
      <c r="EDC45" s="36"/>
      <c r="EDD45" s="36"/>
      <c r="EDG45" s="36"/>
      <c r="EDH45" s="36"/>
      <c r="EDK45" s="36"/>
      <c r="EDL45" s="36"/>
      <c r="EDO45" s="36"/>
      <c r="EDP45" s="36"/>
      <c r="EDS45" s="36"/>
      <c r="EDT45" s="36"/>
      <c r="EDW45" s="36"/>
      <c r="EDX45" s="36"/>
      <c r="EEA45" s="36"/>
      <c r="EEB45" s="36"/>
      <c r="EEE45" s="36"/>
      <c r="EEF45" s="36"/>
      <c r="EEI45" s="36"/>
      <c r="EEJ45" s="36"/>
      <c r="EEM45" s="36"/>
      <c r="EEN45" s="36"/>
      <c r="EEQ45" s="36"/>
      <c r="EER45" s="36"/>
      <c r="EEU45" s="36"/>
      <c r="EEV45" s="36"/>
      <c r="EEY45" s="36"/>
      <c r="EEZ45" s="36"/>
      <c r="EFC45" s="36"/>
      <c r="EFD45" s="36"/>
      <c r="EFG45" s="36"/>
      <c r="EFH45" s="36"/>
      <c r="EFK45" s="36"/>
      <c r="EFL45" s="36"/>
      <c r="EFO45" s="36"/>
      <c r="EFP45" s="36"/>
      <c r="EFS45" s="36"/>
      <c r="EFT45" s="36"/>
      <c r="EFW45" s="36"/>
      <c r="EFX45" s="36"/>
      <c r="EGA45" s="36"/>
      <c r="EGB45" s="36"/>
      <c r="EGE45" s="36"/>
      <c r="EGF45" s="36"/>
      <c r="EGI45" s="36"/>
      <c r="EGJ45" s="36"/>
      <c r="EGM45" s="36"/>
      <c r="EGN45" s="36"/>
      <c r="EGQ45" s="36"/>
      <c r="EGR45" s="36"/>
      <c r="EGU45" s="36"/>
      <c r="EGV45" s="36"/>
      <c r="EGY45" s="36"/>
      <c r="EGZ45" s="36"/>
      <c r="EHC45" s="36"/>
      <c r="EHD45" s="36"/>
      <c r="EHG45" s="36"/>
      <c r="EHH45" s="36"/>
      <c r="EHK45" s="36"/>
      <c r="EHL45" s="36"/>
      <c r="EHO45" s="36"/>
      <c r="EHP45" s="36"/>
      <c r="EHS45" s="36"/>
      <c r="EHT45" s="36"/>
      <c r="EHW45" s="36"/>
      <c r="EHX45" s="36"/>
      <c r="EIA45" s="36"/>
      <c r="EIB45" s="36"/>
      <c r="EIE45" s="36"/>
      <c r="EIF45" s="36"/>
      <c r="EII45" s="36"/>
      <c r="EIJ45" s="36"/>
      <c r="EIM45" s="36"/>
      <c r="EIN45" s="36"/>
      <c r="EIQ45" s="36"/>
      <c r="EIR45" s="36"/>
      <c r="EIU45" s="36"/>
      <c r="EIV45" s="36"/>
      <c r="EIY45" s="36"/>
      <c r="EIZ45" s="36"/>
      <c r="EJC45" s="36"/>
      <c r="EJD45" s="36"/>
      <c r="EJG45" s="36"/>
      <c r="EJH45" s="36"/>
      <c r="EJK45" s="36"/>
      <c r="EJL45" s="36"/>
      <c r="EJO45" s="36"/>
      <c r="EJP45" s="36"/>
      <c r="EJS45" s="36"/>
      <c r="EJT45" s="36"/>
      <c r="EJW45" s="36"/>
      <c r="EJX45" s="36"/>
      <c r="EKA45" s="36"/>
      <c r="EKB45" s="36"/>
      <c r="EKE45" s="36"/>
      <c r="EKF45" s="36"/>
      <c r="EKI45" s="36"/>
      <c r="EKJ45" s="36"/>
      <c r="EKM45" s="36"/>
      <c r="EKN45" s="36"/>
      <c r="EKQ45" s="36"/>
      <c r="EKR45" s="36"/>
      <c r="EKU45" s="36"/>
      <c r="EKV45" s="36"/>
      <c r="EKY45" s="36"/>
      <c r="EKZ45" s="36"/>
      <c r="ELC45" s="36"/>
      <c r="ELD45" s="36"/>
      <c r="ELG45" s="36"/>
      <c r="ELH45" s="36"/>
      <c r="ELK45" s="36"/>
      <c r="ELL45" s="36"/>
      <c r="ELO45" s="36"/>
      <c r="ELP45" s="36"/>
      <c r="ELS45" s="36"/>
      <c r="ELT45" s="36"/>
      <c r="ELW45" s="36"/>
      <c r="ELX45" s="36"/>
      <c r="EMA45" s="36"/>
      <c r="EMB45" s="36"/>
      <c r="EME45" s="36"/>
      <c r="EMF45" s="36"/>
      <c r="EMI45" s="36"/>
      <c r="EMJ45" s="36"/>
      <c r="EMM45" s="36"/>
      <c r="EMN45" s="36"/>
      <c r="EMQ45" s="36"/>
      <c r="EMR45" s="36"/>
      <c r="EMU45" s="36"/>
      <c r="EMV45" s="36"/>
      <c r="EMY45" s="36"/>
      <c r="EMZ45" s="36"/>
      <c r="ENC45" s="36"/>
      <c r="END45" s="36"/>
      <c r="ENG45" s="36"/>
      <c r="ENH45" s="36"/>
      <c r="ENK45" s="36"/>
      <c r="ENL45" s="36"/>
      <c r="ENO45" s="36"/>
      <c r="ENP45" s="36"/>
      <c r="ENS45" s="36"/>
      <c r="ENT45" s="36"/>
      <c r="ENW45" s="36"/>
      <c r="ENX45" s="36"/>
      <c r="EOA45" s="36"/>
      <c r="EOB45" s="36"/>
      <c r="EOE45" s="36"/>
      <c r="EOF45" s="36"/>
      <c r="EOI45" s="36"/>
      <c r="EOJ45" s="36"/>
      <c r="EOM45" s="36"/>
      <c r="EON45" s="36"/>
      <c r="EOQ45" s="36"/>
      <c r="EOR45" s="36"/>
      <c r="EOU45" s="36"/>
      <c r="EOV45" s="36"/>
      <c r="EOY45" s="36"/>
      <c r="EOZ45" s="36"/>
      <c r="EPC45" s="36"/>
      <c r="EPD45" s="36"/>
      <c r="EPG45" s="36"/>
      <c r="EPH45" s="36"/>
      <c r="EPK45" s="36"/>
      <c r="EPL45" s="36"/>
      <c r="EPO45" s="36"/>
      <c r="EPP45" s="36"/>
      <c r="EPS45" s="36"/>
      <c r="EPT45" s="36"/>
      <c r="EPW45" s="36"/>
      <c r="EPX45" s="36"/>
      <c r="EQA45" s="36"/>
      <c r="EQB45" s="36"/>
      <c r="EQE45" s="36"/>
      <c r="EQF45" s="36"/>
      <c r="EQI45" s="36"/>
      <c r="EQJ45" s="36"/>
      <c r="EQM45" s="36"/>
      <c r="EQN45" s="36"/>
      <c r="EQQ45" s="36"/>
      <c r="EQR45" s="36"/>
      <c r="EQU45" s="36"/>
      <c r="EQV45" s="36"/>
      <c r="EQY45" s="36"/>
      <c r="EQZ45" s="36"/>
      <c r="ERC45" s="36"/>
      <c r="ERD45" s="36"/>
      <c r="ERG45" s="36"/>
      <c r="ERH45" s="36"/>
      <c r="ERK45" s="36"/>
      <c r="ERL45" s="36"/>
      <c r="ERO45" s="36"/>
      <c r="ERP45" s="36"/>
      <c r="ERS45" s="36"/>
      <c r="ERT45" s="36"/>
      <c r="ERW45" s="36"/>
      <c r="ERX45" s="36"/>
      <c r="ESA45" s="36"/>
      <c r="ESB45" s="36"/>
      <c r="ESE45" s="36"/>
      <c r="ESF45" s="36"/>
      <c r="ESI45" s="36"/>
      <c r="ESJ45" s="36"/>
      <c r="ESM45" s="36"/>
      <c r="ESN45" s="36"/>
      <c r="ESQ45" s="36"/>
      <c r="ESR45" s="36"/>
      <c r="ESU45" s="36"/>
      <c r="ESV45" s="36"/>
      <c r="ESY45" s="36"/>
      <c r="ESZ45" s="36"/>
      <c r="ETC45" s="36"/>
      <c r="ETD45" s="36"/>
      <c r="ETG45" s="36"/>
      <c r="ETH45" s="36"/>
      <c r="ETK45" s="36"/>
      <c r="ETL45" s="36"/>
      <c r="ETO45" s="36"/>
      <c r="ETP45" s="36"/>
      <c r="ETS45" s="36"/>
      <c r="ETT45" s="36"/>
      <c r="ETW45" s="36"/>
      <c r="ETX45" s="36"/>
      <c r="EUA45" s="36"/>
      <c r="EUB45" s="36"/>
      <c r="EUE45" s="36"/>
      <c r="EUF45" s="36"/>
      <c r="EUI45" s="36"/>
      <c r="EUJ45" s="36"/>
      <c r="EUM45" s="36"/>
      <c r="EUN45" s="36"/>
      <c r="EUQ45" s="36"/>
      <c r="EUR45" s="36"/>
      <c r="EUU45" s="36"/>
      <c r="EUV45" s="36"/>
      <c r="EUY45" s="36"/>
      <c r="EUZ45" s="36"/>
      <c r="EVC45" s="36"/>
      <c r="EVD45" s="36"/>
      <c r="EVG45" s="36"/>
      <c r="EVH45" s="36"/>
      <c r="EVK45" s="36"/>
      <c r="EVL45" s="36"/>
      <c r="EVO45" s="36"/>
      <c r="EVP45" s="36"/>
      <c r="EVS45" s="36"/>
      <c r="EVT45" s="36"/>
      <c r="EVW45" s="36"/>
      <c r="EVX45" s="36"/>
      <c r="EWA45" s="36"/>
      <c r="EWB45" s="36"/>
      <c r="EWE45" s="36"/>
      <c r="EWF45" s="36"/>
      <c r="EWI45" s="36"/>
      <c r="EWJ45" s="36"/>
      <c r="EWM45" s="36"/>
      <c r="EWN45" s="36"/>
      <c r="EWQ45" s="36"/>
      <c r="EWR45" s="36"/>
      <c r="EWU45" s="36"/>
      <c r="EWV45" s="36"/>
      <c r="EWY45" s="36"/>
      <c r="EWZ45" s="36"/>
      <c r="EXC45" s="36"/>
      <c r="EXD45" s="36"/>
      <c r="EXG45" s="36"/>
      <c r="EXH45" s="36"/>
      <c r="EXK45" s="36"/>
      <c r="EXL45" s="36"/>
      <c r="EXO45" s="36"/>
      <c r="EXP45" s="36"/>
      <c r="EXS45" s="36"/>
      <c r="EXT45" s="36"/>
      <c r="EXW45" s="36"/>
      <c r="EXX45" s="36"/>
      <c r="EYA45" s="36"/>
      <c r="EYB45" s="36"/>
      <c r="EYE45" s="36"/>
      <c r="EYF45" s="36"/>
      <c r="EYI45" s="36"/>
      <c r="EYJ45" s="36"/>
      <c r="EYM45" s="36"/>
      <c r="EYN45" s="36"/>
      <c r="EYQ45" s="36"/>
      <c r="EYR45" s="36"/>
      <c r="EYU45" s="36"/>
      <c r="EYV45" s="36"/>
      <c r="EYY45" s="36"/>
      <c r="EYZ45" s="36"/>
      <c r="EZC45" s="36"/>
      <c r="EZD45" s="36"/>
      <c r="EZG45" s="36"/>
      <c r="EZH45" s="36"/>
      <c r="EZK45" s="36"/>
      <c r="EZL45" s="36"/>
      <c r="EZO45" s="36"/>
      <c r="EZP45" s="36"/>
      <c r="EZS45" s="36"/>
      <c r="EZT45" s="36"/>
      <c r="EZW45" s="36"/>
      <c r="EZX45" s="36"/>
      <c r="FAA45" s="36"/>
      <c r="FAB45" s="36"/>
      <c r="FAE45" s="36"/>
      <c r="FAF45" s="36"/>
      <c r="FAI45" s="36"/>
      <c r="FAJ45" s="36"/>
      <c r="FAM45" s="36"/>
      <c r="FAN45" s="36"/>
      <c r="FAQ45" s="36"/>
      <c r="FAR45" s="36"/>
      <c r="FAU45" s="36"/>
      <c r="FAV45" s="36"/>
      <c r="FAY45" s="36"/>
      <c r="FAZ45" s="36"/>
      <c r="FBC45" s="36"/>
      <c r="FBD45" s="36"/>
      <c r="FBG45" s="36"/>
      <c r="FBH45" s="36"/>
      <c r="FBK45" s="36"/>
      <c r="FBL45" s="36"/>
      <c r="FBO45" s="36"/>
      <c r="FBP45" s="36"/>
      <c r="FBS45" s="36"/>
      <c r="FBT45" s="36"/>
      <c r="FBW45" s="36"/>
      <c r="FBX45" s="36"/>
      <c r="FCA45" s="36"/>
      <c r="FCB45" s="36"/>
      <c r="FCE45" s="36"/>
      <c r="FCF45" s="36"/>
      <c r="FCI45" s="36"/>
      <c r="FCJ45" s="36"/>
      <c r="FCM45" s="36"/>
      <c r="FCN45" s="36"/>
      <c r="FCQ45" s="36"/>
      <c r="FCR45" s="36"/>
      <c r="FCU45" s="36"/>
      <c r="FCV45" s="36"/>
      <c r="FCY45" s="36"/>
      <c r="FCZ45" s="36"/>
      <c r="FDC45" s="36"/>
      <c r="FDD45" s="36"/>
      <c r="FDG45" s="36"/>
      <c r="FDH45" s="36"/>
      <c r="FDK45" s="36"/>
      <c r="FDL45" s="36"/>
      <c r="FDO45" s="36"/>
      <c r="FDP45" s="36"/>
      <c r="FDS45" s="36"/>
      <c r="FDT45" s="36"/>
      <c r="FDW45" s="36"/>
      <c r="FDX45" s="36"/>
      <c r="FEA45" s="36"/>
      <c r="FEB45" s="36"/>
      <c r="FEE45" s="36"/>
      <c r="FEF45" s="36"/>
      <c r="FEI45" s="36"/>
      <c r="FEJ45" s="36"/>
      <c r="FEM45" s="36"/>
      <c r="FEN45" s="36"/>
      <c r="FEQ45" s="36"/>
      <c r="FER45" s="36"/>
      <c r="FEU45" s="36"/>
      <c r="FEV45" s="36"/>
      <c r="FEY45" s="36"/>
      <c r="FEZ45" s="36"/>
      <c r="FFC45" s="36"/>
      <c r="FFD45" s="36"/>
      <c r="FFG45" s="36"/>
      <c r="FFH45" s="36"/>
      <c r="FFK45" s="36"/>
      <c r="FFL45" s="36"/>
      <c r="FFO45" s="36"/>
      <c r="FFP45" s="36"/>
      <c r="FFS45" s="36"/>
      <c r="FFT45" s="36"/>
      <c r="FFW45" s="36"/>
      <c r="FFX45" s="36"/>
      <c r="FGA45" s="36"/>
      <c r="FGB45" s="36"/>
      <c r="FGE45" s="36"/>
      <c r="FGF45" s="36"/>
      <c r="FGI45" s="36"/>
      <c r="FGJ45" s="36"/>
      <c r="FGM45" s="36"/>
      <c r="FGN45" s="36"/>
      <c r="FGQ45" s="36"/>
      <c r="FGR45" s="36"/>
      <c r="FGU45" s="36"/>
      <c r="FGV45" s="36"/>
      <c r="FGY45" s="36"/>
      <c r="FGZ45" s="36"/>
      <c r="FHC45" s="36"/>
      <c r="FHD45" s="36"/>
      <c r="FHG45" s="36"/>
      <c r="FHH45" s="36"/>
      <c r="FHK45" s="36"/>
      <c r="FHL45" s="36"/>
      <c r="FHO45" s="36"/>
      <c r="FHP45" s="36"/>
      <c r="FHS45" s="36"/>
      <c r="FHT45" s="36"/>
      <c r="FHW45" s="36"/>
      <c r="FHX45" s="36"/>
      <c r="FIA45" s="36"/>
      <c r="FIB45" s="36"/>
      <c r="FIE45" s="36"/>
      <c r="FIF45" s="36"/>
      <c r="FII45" s="36"/>
      <c r="FIJ45" s="36"/>
      <c r="FIM45" s="36"/>
      <c r="FIN45" s="36"/>
      <c r="FIQ45" s="36"/>
      <c r="FIR45" s="36"/>
      <c r="FIU45" s="36"/>
      <c r="FIV45" s="36"/>
      <c r="FIY45" s="36"/>
      <c r="FIZ45" s="36"/>
      <c r="FJC45" s="36"/>
      <c r="FJD45" s="36"/>
      <c r="FJG45" s="36"/>
      <c r="FJH45" s="36"/>
      <c r="FJK45" s="36"/>
      <c r="FJL45" s="36"/>
      <c r="FJO45" s="36"/>
      <c r="FJP45" s="36"/>
      <c r="FJS45" s="36"/>
      <c r="FJT45" s="36"/>
      <c r="FJW45" s="36"/>
      <c r="FJX45" s="36"/>
      <c r="FKA45" s="36"/>
      <c r="FKB45" s="36"/>
      <c r="FKE45" s="36"/>
      <c r="FKF45" s="36"/>
      <c r="FKI45" s="36"/>
      <c r="FKJ45" s="36"/>
      <c r="FKM45" s="36"/>
      <c r="FKN45" s="36"/>
      <c r="FKQ45" s="36"/>
      <c r="FKR45" s="36"/>
      <c r="FKU45" s="36"/>
      <c r="FKV45" s="36"/>
      <c r="FKY45" s="36"/>
      <c r="FKZ45" s="36"/>
      <c r="FLC45" s="36"/>
      <c r="FLD45" s="36"/>
      <c r="FLG45" s="36"/>
      <c r="FLH45" s="36"/>
      <c r="FLK45" s="36"/>
      <c r="FLL45" s="36"/>
      <c r="FLO45" s="36"/>
      <c r="FLP45" s="36"/>
      <c r="FLS45" s="36"/>
      <c r="FLT45" s="36"/>
      <c r="FLW45" s="36"/>
      <c r="FLX45" s="36"/>
      <c r="FMA45" s="36"/>
      <c r="FMB45" s="36"/>
      <c r="FME45" s="36"/>
      <c r="FMF45" s="36"/>
      <c r="FMI45" s="36"/>
      <c r="FMJ45" s="36"/>
      <c r="FMM45" s="36"/>
      <c r="FMN45" s="36"/>
      <c r="FMQ45" s="36"/>
      <c r="FMR45" s="36"/>
      <c r="FMU45" s="36"/>
      <c r="FMV45" s="36"/>
      <c r="FMY45" s="36"/>
      <c r="FMZ45" s="36"/>
      <c r="FNC45" s="36"/>
      <c r="FND45" s="36"/>
      <c r="FNG45" s="36"/>
      <c r="FNH45" s="36"/>
      <c r="FNK45" s="36"/>
      <c r="FNL45" s="36"/>
      <c r="FNO45" s="36"/>
      <c r="FNP45" s="36"/>
      <c r="FNS45" s="36"/>
      <c r="FNT45" s="36"/>
      <c r="FNW45" s="36"/>
      <c r="FNX45" s="36"/>
      <c r="FOA45" s="36"/>
      <c r="FOB45" s="36"/>
      <c r="FOE45" s="36"/>
      <c r="FOF45" s="36"/>
      <c r="FOI45" s="36"/>
      <c r="FOJ45" s="36"/>
      <c r="FOM45" s="36"/>
      <c r="FON45" s="36"/>
      <c r="FOQ45" s="36"/>
      <c r="FOR45" s="36"/>
      <c r="FOU45" s="36"/>
      <c r="FOV45" s="36"/>
      <c r="FOY45" s="36"/>
      <c r="FOZ45" s="36"/>
      <c r="FPC45" s="36"/>
      <c r="FPD45" s="36"/>
      <c r="FPG45" s="36"/>
      <c r="FPH45" s="36"/>
      <c r="FPK45" s="36"/>
      <c r="FPL45" s="36"/>
      <c r="FPO45" s="36"/>
      <c r="FPP45" s="36"/>
      <c r="FPS45" s="36"/>
      <c r="FPT45" s="36"/>
      <c r="FPW45" s="36"/>
      <c r="FPX45" s="36"/>
      <c r="FQA45" s="36"/>
      <c r="FQB45" s="36"/>
      <c r="FQE45" s="36"/>
      <c r="FQF45" s="36"/>
      <c r="FQI45" s="36"/>
      <c r="FQJ45" s="36"/>
      <c r="FQM45" s="36"/>
      <c r="FQN45" s="36"/>
      <c r="FQQ45" s="36"/>
      <c r="FQR45" s="36"/>
      <c r="FQU45" s="36"/>
      <c r="FQV45" s="36"/>
      <c r="FQY45" s="36"/>
      <c r="FQZ45" s="36"/>
      <c r="FRC45" s="36"/>
      <c r="FRD45" s="36"/>
      <c r="FRG45" s="36"/>
      <c r="FRH45" s="36"/>
      <c r="FRK45" s="36"/>
      <c r="FRL45" s="36"/>
      <c r="FRO45" s="36"/>
      <c r="FRP45" s="36"/>
      <c r="FRS45" s="36"/>
      <c r="FRT45" s="36"/>
      <c r="FRW45" s="36"/>
      <c r="FRX45" s="36"/>
      <c r="FSA45" s="36"/>
      <c r="FSB45" s="36"/>
      <c r="FSE45" s="36"/>
      <c r="FSF45" s="36"/>
      <c r="FSI45" s="36"/>
      <c r="FSJ45" s="36"/>
      <c r="FSM45" s="36"/>
      <c r="FSN45" s="36"/>
      <c r="FSQ45" s="36"/>
      <c r="FSR45" s="36"/>
      <c r="FSU45" s="36"/>
      <c r="FSV45" s="36"/>
      <c r="FSY45" s="36"/>
      <c r="FSZ45" s="36"/>
      <c r="FTC45" s="36"/>
      <c r="FTD45" s="36"/>
      <c r="FTG45" s="36"/>
      <c r="FTH45" s="36"/>
      <c r="FTK45" s="36"/>
      <c r="FTL45" s="36"/>
      <c r="FTO45" s="36"/>
      <c r="FTP45" s="36"/>
      <c r="FTS45" s="36"/>
      <c r="FTT45" s="36"/>
      <c r="FTW45" s="36"/>
      <c r="FTX45" s="36"/>
      <c r="FUA45" s="36"/>
      <c r="FUB45" s="36"/>
      <c r="FUE45" s="36"/>
      <c r="FUF45" s="36"/>
      <c r="FUI45" s="36"/>
      <c r="FUJ45" s="36"/>
      <c r="FUM45" s="36"/>
      <c r="FUN45" s="36"/>
      <c r="FUQ45" s="36"/>
      <c r="FUR45" s="36"/>
      <c r="FUU45" s="36"/>
      <c r="FUV45" s="36"/>
      <c r="FUY45" s="36"/>
      <c r="FUZ45" s="36"/>
      <c r="FVC45" s="36"/>
      <c r="FVD45" s="36"/>
      <c r="FVG45" s="36"/>
      <c r="FVH45" s="36"/>
      <c r="FVK45" s="36"/>
      <c r="FVL45" s="36"/>
      <c r="FVO45" s="36"/>
      <c r="FVP45" s="36"/>
      <c r="FVS45" s="36"/>
      <c r="FVT45" s="36"/>
      <c r="FVW45" s="36"/>
      <c r="FVX45" s="36"/>
      <c r="FWA45" s="36"/>
      <c r="FWB45" s="36"/>
      <c r="FWE45" s="36"/>
      <c r="FWF45" s="36"/>
      <c r="FWI45" s="36"/>
      <c r="FWJ45" s="36"/>
      <c r="FWM45" s="36"/>
      <c r="FWN45" s="36"/>
      <c r="FWQ45" s="36"/>
      <c r="FWR45" s="36"/>
      <c r="FWU45" s="36"/>
      <c r="FWV45" s="36"/>
      <c r="FWY45" s="36"/>
      <c r="FWZ45" s="36"/>
      <c r="FXC45" s="36"/>
      <c r="FXD45" s="36"/>
      <c r="FXG45" s="36"/>
      <c r="FXH45" s="36"/>
      <c r="FXK45" s="36"/>
      <c r="FXL45" s="36"/>
      <c r="FXO45" s="36"/>
      <c r="FXP45" s="36"/>
      <c r="FXS45" s="36"/>
      <c r="FXT45" s="36"/>
      <c r="FXW45" s="36"/>
      <c r="FXX45" s="36"/>
      <c r="FYA45" s="36"/>
      <c r="FYB45" s="36"/>
      <c r="FYE45" s="36"/>
      <c r="FYF45" s="36"/>
      <c r="FYI45" s="36"/>
      <c r="FYJ45" s="36"/>
      <c r="FYM45" s="36"/>
      <c r="FYN45" s="36"/>
      <c r="FYQ45" s="36"/>
      <c r="FYR45" s="36"/>
      <c r="FYU45" s="36"/>
      <c r="FYV45" s="36"/>
      <c r="FYY45" s="36"/>
      <c r="FYZ45" s="36"/>
      <c r="FZC45" s="36"/>
      <c r="FZD45" s="36"/>
      <c r="FZG45" s="36"/>
      <c r="FZH45" s="36"/>
      <c r="FZK45" s="36"/>
      <c r="FZL45" s="36"/>
      <c r="FZO45" s="36"/>
      <c r="FZP45" s="36"/>
      <c r="FZS45" s="36"/>
      <c r="FZT45" s="36"/>
      <c r="FZW45" s="36"/>
      <c r="FZX45" s="36"/>
      <c r="GAA45" s="36"/>
      <c r="GAB45" s="36"/>
      <c r="GAE45" s="36"/>
      <c r="GAF45" s="36"/>
      <c r="GAI45" s="36"/>
      <c r="GAJ45" s="36"/>
      <c r="GAM45" s="36"/>
      <c r="GAN45" s="36"/>
      <c r="GAQ45" s="36"/>
      <c r="GAR45" s="36"/>
      <c r="GAU45" s="36"/>
      <c r="GAV45" s="36"/>
      <c r="GAY45" s="36"/>
      <c r="GAZ45" s="36"/>
      <c r="GBC45" s="36"/>
      <c r="GBD45" s="36"/>
      <c r="GBG45" s="36"/>
      <c r="GBH45" s="36"/>
      <c r="GBK45" s="36"/>
      <c r="GBL45" s="36"/>
      <c r="GBO45" s="36"/>
      <c r="GBP45" s="36"/>
      <c r="GBS45" s="36"/>
      <c r="GBT45" s="36"/>
      <c r="GBW45" s="36"/>
      <c r="GBX45" s="36"/>
      <c r="GCA45" s="36"/>
      <c r="GCB45" s="36"/>
      <c r="GCE45" s="36"/>
      <c r="GCF45" s="36"/>
      <c r="GCI45" s="36"/>
      <c r="GCJ45" s="36"/>
      <c r="GCM45" s="36"/>
      <c r="GCN45" s="36"/>
      <c r="GCQ45" s="36"/>
      <c r="GCR45" s="36"/>
      <c r="GCU45" s="36"/>
      <c r="GCV45" s="36"/>
      <c r="GCY45" s="36"/>
      <c r="GCZ45" s="36"/>
      <c r="GDC45" s="36"/>
      <c r="GDD45" s="36"/>
      <c r="GDG45" s="36"/>
      <c r="GDH45" s="36"/>
      <c r="GDK45" s="36"/>
      <c r="GDL45" s="36"/>
      <c r="GDO45" s="36"/>
      <c r="GDP45" s="36"/>
      <c r="GDS45" s="36"/>
      <c r="GDT45" s="36"/>
      <c r="GDW45" s="36"/>
      <c r="GDX45" s="36"/>
      <c r="GEA45" s="36"/>
      <c r="GEB45" s="36"/>
      <c r="GEE45" s="36"/>
      <c r="GEF45" s="36"/>
      <c r="GEI45" s="36"/>
      <c r="GEJ45" s="36"/>
      <c r="GEM45" s="36"/>
      <c r="GEN45" s="36"/>
      <c r="GEQ45" s="36"/>
      <c r="GER45" s="36"/>
      <c r="GEU45" s="36"/>
      <c r="GEV45" s="36"/>
      <c r="GEY45" s="36"/>
      <c r="GEZ45" s="36"/>
      <c r="GFC45" s="36"/>
      <c r="GFD45" s="36"/>
      <c r="GFG45" s="36"/>
      <c r="GFH45" s="36"/>
      <c r="GFK45" s="36"/>
      <c r="GFL45" s="36"/>
      <c r="GFO45" s="36"/>
      <c r="GFP45" s="36"/>
      <c r="GFS45" s="36"/>
      <c r="GFT45" s="36"/>
      <c r="GFW45" s="36"/>
      <c r="GFX45" s="36"/>
      <c r="GGA45" s="36"/>
      <c r="GGB45" s="36"/>
      <c r="GGE45" s="36"/>
      <c r="GGF45" s="36"/>
      <c r="GGI45" s="36"/>
      <c r="GGJ45" s="36"/>
      <c r="GGM45" s="36"/>
      <c r="GGN45" s="36"/>
      <c r="GGQ45" s="36"/>
      <c r="GGR45" s="36"/>
      <c r="GGU45" s="36"/>
      <c r="GGV45" s="36"/>
      <c r="GGY45" s="36"/>
      <c r="GGZ45" s="36"/>
      <c r="GHC45" s="36"/>
      <c r="GHD45" s="36"/>
      <c r="GHG45" s="36"/>
      <c r="GHH45" s="36"/>
      <c r="GHK45" s="36"/>
      <c r="GHL45" s="36"/>
      <c r="GHO45" s="36"/>
      <c r="GHP45" s="36"/>
      <c r="GHS45" s="36"/>
      <c r="GHT45" s="36"/>
      <c r="GHW45" s="36"/>
      <c r="GHX45" s="36"/>
      <c r="GIA45" s="36"/>
      <c r="GIB45" s="36"/>
      <c r="GIE45" s="36"/>
      <c r="GIF45" s="36"/>
      <c r="GII45" s="36"/>
      <c r="GIJ45" s="36"/>
      <c r="GIM45" s="36"/>
      <c r="GIN45" s="36"/>
      <c r="GIQ45" s="36"/>
      <c r="GIR45" s="36"/>
      <c r="GIU45" s="36"/>
      <c r="GIV45" s="36"/>
      <c r="GIY45" s="36"/>
      <c r="GIZ45" s="36"/>
      <c r="GJC45" s="36"/>
      <c r="GJD45" s="36"/>
      <c r="GJG45" s="36"/>
      <c r="GJH45" s="36"/>
      <c r="GJK45" s="36"/>
      <c r="GJL45" s="36"/>
      <c r="GJO45" s="36"/>
      <c r="GJP45" s="36"/>
      <c r="GJS45" s="36"/>
      <c r="GJT45" s="36"/>
      <c r="GJW45" s="36"/>
      <c r="GJX45" s="36"/>
      <c r="GKA45" s="36"/>
      <c r="GKB45" s="36"/>
      <c r="GKE45" s="36"/>
      <c r="GKF45" s="36"/>
      <c r="GKI45" s="36"/>
      <c r="GKJ45" s="36"/>
      <c r="GKM45" s="36"/>
      <c r="GKN45" s="36"/>
      <c r="GKQ45" s="36"/>
      <c r="GKR45" s="36"/>
      <c r="GKU45" s="36"/>
      <c r="GKV45" s="36"/>
      <c r="GKY45" s="36"/>
      <c r="GKZ45" s="36"/>
      <c r="GLC45" s="36"/>
      <c r="GLD45" s="36"/>
      <c r="GLG45" s="36"/>
      <c r="GLH45" s="36"/>
      <c r="GLK45" s="36"/>
      <c r="GLL45" s="36"/>
      <c r="GLO45" s="36"/>
      <c r="GLP45" s="36"/>
      <c r="GLS45" s="36"/>
      <c r="GLT45" s="36"/>
      <c r="GLW45" s="36"/>
      <c r="GLX45" s="36"/>
      <c r="GMA45" s="36"/>
      <c r="GMB45" s="36"/>
      <c r="GME45" s="36"/>
      <c r="GMF45" s="36"/>
      <c r="GMI45" s="36"/>
      <c r="GMJ45" s="36"/>
      <c r="GMM45" s="36"/>
      <c r="GMN45" s="36"/>
      <c r="GMQ45" s="36"/>
      <c r="GMR45" s="36"/>
      <c r="GMU45" s="36"/>
      <c r="GMV45" s="36"/>
      <c r="GMY45" s="36"/>
      <c r="GMZ45" s="36"/>
      <c r="GNC45" s="36"/>
      <c r="GND45" s="36"/>
      <c r="GNG45" s="36"/>
      <c r="GNH45" s="36"/>
      <c r="GNK45" s="36"/>
      <c r="GNL45" s="36"/>
      <c r="GNO45" s="36"/>
      <c r="GNP45" s="36"/>
      <c r="GNS45" s="36"/>
      <c r="GNT45" s="36"/>
      <c r="GNW45" s="36"/>
      <c r="GNX45" s="36"/>
      <c r="GOA45" s="36"/>
      <c r="GOB45" s="36"/>
      <c r="GOE45" s="36"/>
      <c r="GOF45" s="36"/>
      <c r="GOI45" s="36"/>
      <c r="GOJ45" s="36"/>
      <c r="GOM45" s="36"/>
      <c r="GON45" s="36"/>
      <c r="GOQ45" s="36"/>
      <c r="GOR45" s="36"/>
      <c r="GOU45" s="36"/>
      <c r="GOV45" s="36"/>
      <c r="GOY45" s="36"/>
      <c r="GOZ45" s="36"/>
      <c r="GPC45" s="36"/>
      <c r="GPD45" s="36"/>
      <c r="GPG45" s="36"/>
      <c r="GPH45" s="36"/>
      <c r="GPK45" s="36"/>
      <c r="GPL45" s="36"/>
      <c r="GPO45" s="36"/>
      <c r="GPP45" s="36"/>
      <c r="GPS45" s="36"/>
      <c r="GPT45" s="36"/>
      <c r="GPW45" s="36"/>
      <c r="GPX45" s="36"/>
      <c r="GQA45" s="36"/>
      <c r="GQB45" s="36"/>
      <c r="GQE45" s="36"/>
      <c r="GQF45" s="36"/>
      <c r="GQI45" s="36"/>
      <c r="GQJ45" s="36"/>
      <c r="GQM45" s="36"/>
      <c r="GQN45" s="36"/>
      <c r="GQQ45" s="36"/>
      <c r="GQR45" s="36"/>
      <c r="GQU45" s="36"/>
      <c r="GQV45" s="36"/>
      <c r="GQY45" s="36"/>
      <c r="GQZ45" s="36"/>
      <c r="GRC45" s="36"/>
      <c r="GRD45" s="36"/>
      <c r="GRG45" s="36"/>
      <c r="GRH45" s="36"/>
      <c r="GRK45" s="36"/>
      <c r="GRL45" s="36"/>
      <c r="GRO45" s="36"/>
      <c r="GRP45" s="36"/>
      <c r="GRS45" s="36"/>
      <c r="GRT45" s="36"/>
      <c r="GRW45" s="36"/>
      <c r="GRX45" s="36"/>
      <c r="GSA45" s="36"/>
      <c r="GSB45" s="36"/>
      <c r="GSE45" s="36"/>
      <c r="GSF45" s="36"/>
      <c r="GSI45" s="36"/>
      <c r="GSJ45" s="36"/>
      <c r="GSM45" s="36"/>
      <c r="GSN45" s="36"/>
      <c r="GSQ45" s="36"/>
      <c r="GSR45" s="36"/>
      <c r="GSU45" s="36"/>
      <c r="GSV45" s="36"/>
      <c r="GSY45" s="36"/>
      <c r="GSZ45" s="36"/>
      <c r="GTC45" s="36"/>
      <c r="GTD45" s="36"/>
      <c r="GTG45" s="36"/>
      <c r="GTH45" s="36"/>
      <c r="GTK45" s="36"/>
      <c r="GTL45" s="36"/>
      <c r="GTO45" s="36"/>
      <c r="GTP45" s="36"/>
      <c r="GTS45" s="36"/>
      <c r="GTT45" s="36"/>
      <c r="GTW45" s="36"/>
      <c r="GTX45" s="36"/>
      <c r="GUA45" s="36"/>
      <c r="GUB45" s="36"/>
      <c r="GUE45" s="36"/>
      <c r="GUF45" s="36"/>
      <c r="GUI45" s="36"/>
      <c r="GUJ45" s="36"/>
      <c r="GUM45" s="36"/>
      <c r="GUN45" s="36"/>
      <c r="GUQ45" s="36"/>
      <c r="GUR45" s="36"/>
      <c r="GUU45" s="36"/>
      <c r="GUV45" s="36"/>
      <c r="GUY45" s="36"/>
      <c r="GUZ45" s="36"/>
      <c r="GVC45" s="36"/>
      <c r="GVD45" s="36"/>
      <c r="GVG45" s="36"/>
      <c r="GVH45" s="36"/>
      <c r="GVK45" s="36"/>
      <c r="GVL45" s="36"/>
      <c r="GVO45" s="36"/>
      <c r="GVP45" s="36"/>
      <c r="GVS45" s="36"/>
      <c r="GVT45" s="36"/>
      <c r="GVW45" s="36"/>
      <c r="GVX45" s="36"/>
      <c r="GWA45" s="36"/>
      <c r="GWB45" s="36"/>
      <c r="GWE45" s="36"/>
      <c r="GWF45" s="36"/>
      <c r="GWI45" s="36"/>
      <c r="GWJ45" s="36"/>
      <c r="GWM45" s="36"/>
      <c r="GWN45" s="36"/>
      <c r="GWQ45" s="36"/>
      <c r="GWR45" s="36"/>
      <c r="GWU45" s="36"/>
      <c r="GWV45" s="36"/>
      <c r="GWY45" s="36"/>
      <c r="GWZ45" s="36"/>
      <c r="GXC45" s="36"/>
      <c r="GXD45" s="36"/>
      <c r="GXG45" s="36"/>
      <c r="GXH45" s="36"/>
      <c r="GXK45" s="36"/>
      <c r="GXL45" s="36"/>
      <c r="GXO45" s="36"/>
      <c r="GXP45" s="36"/>
      <c r="GXS45" s="36"/>
      <c r="GXT45" s="36"/>
      <c r="GXW45" s="36"/>
      <c r="GXX45" s="36"/>
      <c r="GYA45" s="36"/>
      <c r="GYB45" s="36"/>
      <c r="GYE45" s="36"/>
      <c r="GYF45" s="36"/>
      <c r="GYI45" s="36"/>
      <c r="GYJ45" s="36"/>
      <c r="GYM45" s="36"/>
      <c r="GYN45" s="36"/>
      <c r="GYQ45" s="36"/>
      <c r="GYR45" s="36"/>
      <c r="GYU45" s="36"/>
      <c r="GYV45" s="36"/>
      <c r="GYY45" s="36"/>
      <c r="GYZ45" s="36"/>
      <c r="GZC45" s="36"/>
      <c r="GZD45" s="36"/>
      <c r="GZG45" s="36"/>
      <c r="GZH45" s="36"/>
      <c r="GZK45" s="36"/>
      <c r="GZL45" s="36"/>
      <c r="GZO45" s="36"/>
      <c r="GZP45" s="36"/>
      <c r="GZS45" s="36"/>
      <c r="GZT45" s="36"/>
      <c r="GZW45" s="36"/>
      <c r="GZX45" s="36"/>
      <c r="HAA45" s="36"/>
      <c r="HAB45" s="36"/>
      <c r="HAE45" s="36"/>
      <c r="HAF45" s="36"/>
      <c r="HAI45" s="36"/>
      <c r="HAJ45" s="36"/>
      <c r="HAM45" s="36"/>
      <c r="HAN45" s="36"/>
      <c r="HAQ45" s="36"/>
      <c r="HAR45" s="36"/>
      <c r="HAU45" s="36"/>
      <c r="HAV45" s="36"/>
      <c r="HAY45" s="36"/>
      <c r="HAZ45" s="36"/>
      <c r="HBC45" s="36"/>
      <c r="HBD45" s="36"/>
      <c r="HBG45" s="36"/>
      <c r="HBH45" s="36"/>
      <c r="HBK45" s="36"/>
      <c r="HBL45" s="36"/>
      <c r="HBO45" s="36"/>
      <c r="HBP45" s="36"/>
      <c r="HBS45" s="36"/>
      <c r="HBT45" s="36"/>
      <c r="HBW45" s="36"/>
      <c r="HBX45" s="36"/>
      <c r="HCA45" s="36"/>
      <c r="HCB45" s="36"/>
      <c r="HCE45" s="36"/>
      <c r="HCF45" s="36"/>
      <c r="HCI45" s="36"/>
      <c r="HCJ45" s="36"/>
      <c r="HCM45" s="36"/>
      <c r="HCN45" s="36"/>
      <c r="HCQ45" s="36"/>
      <c r="HCR45" s="36"/>
      <c r="HCU45" s="36"/>
      <c r="HCV45" s="36"/>
      <c r="HCY45" s="36"/>
      <c r="HCZ45" s="36"/>
      <c r="HDC45" s="36"/>
      <c r="HDD45" s="36"/>
      <c r="HDG45" s="36"/>
      <c r="HDH45" s="36"/>
      <c r="HDK45" s="36"/>
      <c r="HDL45" s="36"/>
      <c r="HDO45" s="36"/>
      <c r="HDP45" s="36"/>
      <c r="HDS45" s="36"/>
      <c r="HDT45" s="36"/>
      <c r="HDW45" s="36"/>
      <c r="HDX45" s="36"/>
      <c r="HEA45" s="36"/>
      <c r="HEB45" s="36"/>
      <c r="HEE45" s="36"/>
      <c r="HEF45" s="36"/>
      <c r="HEI45" s="36"/>
      <c r="HEJ45" s="36"/>
      <c r="HEM45" s="36"/>
      <c r="HEN45" s="36"/>
      <c r="HEQ45" s="36"/>
      <c r="HER45" s="36"/>
      <c r="HEU45" s="36"/>
      <c r="HEV45" s="36"/>
      <c r="HEY45" s="36"/>
      <c r="HEZ45" s="36"/>
      <c r="HFC45" s="36"/>
      <c r="HFD45" s="36"/>
      <c r="HFG45" s="36"/>
      <c r="HFH45" s="36"/>
      <c r="HFK45" s="36"/>
      <c r="HFL45" s="36"/>
      <c r="HFO45" s="36"/>
      <c r="HFP45" s="36"/>
      <c r="HFS45" s="36"/>
      <c r="HFT45" s="36"/>
      <c r="HFW45" s="36"/>
      <c r="HFX45" s="36"/>
      <c r="HGA45" s="36"/>
      <c r="HGB45" s="36"/>
      <c r="HGE45" s="36"/>
      <c r="HGF45" s="36"/>
      <c r="HGI45" s="36"/>
      <c r="HGJ45" s="36"/>
      <c r="HGM45" s="36"/>
      <c r="HGN45" s="36"/>
      <c r="HGQ45" s="36"/>
      <c r="HGR45" s="36"/>
      <c r="HGU45" s="36"/>
      <c r="HGV45" s="36"/>
      <c r="HGY45" s="36"/>
      <c r="HGZ45" s="36"/>
      <c r="HHC45" s="36"/>
      <c r="HHD45" s="36"/>
      <c r="HHG45" s="36"/>
      <c r="HHH45" s="36"/>
      <c r="HHK45" s="36"/>
      <c r="HHL45" s="36"/>
      <c r="HHO45" s="36"/>
      <c r="HHP45" s="36"/>
      <c r="HHS45" s="36"/>
      <c r="HHT45" s="36"/>
      <c r="HHW45" s="36"/>
      <c r="HHX45" s="36"/>
      <c r="HIA45" s="36"/>
      <c r="HIB45" s="36"/>
      <c r="HIE45" s="36"/>
      <c r="HIF45" s="36"/>
      <c r="HII45" s="36"/>
      <c r="HIJ45" s="36"/>
      <c r="HIM45" s="36"/>
      <c r="HIN45" s="36"/>
      <c r="HIQ45" s="36"/>
      <c r="HIR45" s="36"/>
      <c r="HIU45" s="36"/>
      <c r="HIV45" s="36"/>
      <c r="HIY45" s="36"/>
      <c r="HIZ45" s="36"/>
      <c r="HJC45" s="36"/>
      <c r="HJD45" s="36"/>
      <c r="HJG45" s="36"/>
      <c r="HJH45" s="36"/>
      <c r="HJK45" s="36"/>
      <c r="HJL45" s="36"/>
      <c r="HJO45" s="36"/>
      <c r="HJP45" s="36"/>
      <c r="HJS45" s="36"/>
      <c r="HJT45" s="36"/>
      <c r="HJW45" s="36"/>
      <c r="HJX45" s="36"/>
      <c r="HKA45" s="36"/>
      <c r="HKB45" s="36"/>
      <c r="HKE45" s="36"/>
      <c r="HKF45" s="36"/>
      <c r="HKI45" s="36"/>
      <c r="HKJ45" s="36"/>
      <c r="HKM45" s="36"/>
      <c r="HKN45" s="36"/>
      <c r="HKQ45" s="36"/>
      <c r="HKR45" s="36"/>
      <c r="HKU45" s="36"/>
      <c r="HKV45" s="36"/>
      <c r="HKY45" s="36"/>
      <c r="HKZ45" s="36"/>
      <c r="HLC45" s="36"/>
      <c r="HLD45" s="36"/>
      <c r="HLG45" s="36"/>
      <c r="HLH45" s="36"/>
      <c r="HLK45" s="36"/>
      <c r="HLL45" s="36"/>
      <c r="HLO45" s="36"/>
      <c r="HLP45" s="36"/>
      <c r="HLS45" s="36"/>
      <c r="HLT45" s="36"/>
      <c r="HLW45" s="36"/>
      <c r="HLX45" s="36"/>
      <c r="HMA45" s="36"/>
      <c r="HMB45" s="36"/>
      <c r="HME45" s="36"/>
      <c r="HMF45" s="36"/>
      <c r="HMI45" s="36"/>
      <c r="HMJ45" s="36"/>
      <c r="HMM45" s="36"/>
      <c r="HMN45" s="36"/>
      <c r="HMQ45" s="36"/>
      <c r="HMR45" s="36"/>
      <c r="HMU45" s="36"/>
      <c r="HMV45" s="36"/>
      <c r="HMY45" s="36"/>
      <c r="HMZ45" s="36"/>
      <c r="HNC45" s="36"/>
      <c r="HND45" s="36"/>
      <c r="HNG45" s="36"/>
      <c r="HNH45" s="36"/>
      <c r="HNK45" s="36"/>
      <c r="HNL45" s="36"/>
      <c r="HNO45" s="36"/>
      <c r="HNP45" s="36"/>
      <c r="HNS45" s="36"/>
      <c r="HNT45" s="36"/>
      <c r="HNW45" s="36"/>
      <c r="HNX45" s="36"/>
      <c r="HOA45" s="36"/>
      <c r="HOB45" s="36"/>
      <c r="HOE45" s="36"/>
      <c r="HOF45" s="36"/>
      <c r="HOI45" s="36"/>
      <c r="HOJ45" s="36"/>
      <c r="HOM45" s="36"/>
      <c r="HON45" s="36"/>
      <c r="HOQ45" s="36"/>
      <c r="HOR45" s="36"/>
      <c r="HOU45" s="36"/>
      <c r="HOV45" s="36"/>
      <c r="HOY45" s="36"/>
      <c r="HOZ45" s="36"/>
      <c r="HPC45" s="36"/>
      <c r="HPD45" s="36"/>
      <c r="HPG45" s="36"/>
      <c r="HPH45" s="36"/>
      <c r="HPK45" s="36"/>
      <c r="HPL45" s="36"/>
      <c r="HPO45" s="36"/>
      <c r="HPP45" s="36"/>
      <c r="HPS45" s="36"/>
      <c r="HPT45" s="36"/>
      <c r="HPW45" s="36"/>
      <c r="HPX45" s="36"/>
      <c r="HQA45" s="36"/>
      <c r="HQB45" s="36"/>
      <c r="HQE45" s="36"/>
      <c r="HQF45" s="36"/>
      <c r="HQI45" s="36"/>
      <c r="HQJ45" s="36"/>
      <c r="HQM45" s="36"/>
      <c r="HQN45" s="36"/>
      <c r="HQQ45" s="36"/>
      <c r="HQR45" s="36"/>
      <c r="HQU45" s="36"/>
      <c r="HQV45" s="36"/>
      <c r="HQY45" s="36"/>
      <c r="HQZ45" s="36"/>
      <c r="HRC45" s="36"/>
      <c r="HRD45" s="36"/>
      <c r="HRG45" s="36"/>
      <c r="HRH45" s="36"/>
      <c r="HRK45" s="36"/>
      <c r="HRL45" s="36"/>
      <c r="HRO45" s="36"/>
      <c r="HRP45" s="36"/>
      <c r="HRS45" s="36"/>
      <c r="HRT45" s="36"/>
      <c r="HRW45" s="36"/>
      <c r="HRX45" s="36"/>
      <c r="HSA45" s="36"/>
      <c r="HSB45" s="36"/>
      <c r="HSE45" s="36"/>
      <c r="HSF45" s="36"/>
      <c r="HSI45" s="36"/>
      <c r="HSJ45" s="36"/>
      <c r="HSM45" s="36"/>
      <c r="HSN45" s="36"/>
      <c r="HSQ45" s="36"/>
      <c r="HSR45" s="36"/>
      <c r="HSU45" s="36"/>
      <c r="HSV45" s="36"/>
      <c r="HSY45" s="36"/>
      <c r="HSZ45" s="36"/>
      <c r="HTC45" s="36"/>
      <c r="HTD45" s="36"/>
      <c r="HTG45" s="36"/>
      <c r="HTH45" s="36"/>
      <c r="HTK45" s="36"/>
      <c r="HTL45" s="36"/>
      <c r="HTO45" s="36"/>
      <c r="HTP45" s="36"/>
      <c r="HTS45" s="36"/>
      <c r="HTT45" s="36"/>
      <c r="HTW45" s="36"/>
      <c r="HTX45" s="36"/>
      <c r="HUA45" s="36"/>
      <c r="HUB45" s="36"/>
      <c r="HUE45" s="36"/>
      <c r="HUF45" s="36"/>
      <c r="HUI45" s="36"/>
      <c r="HUJ45" s="36"/>
      <c r="HUM45" s="36"/>
      <c r="HUN45" s="36"/>
      <c r="HUQ45" s="36"/>
      <c r="HUR45" s="36"/>
      <c r="HUU45" s="36"/>
      <c r="HUV45" s="36"/>
      <c r="HUY45" s="36"/>
      <c r="HUZ45" s="36"/>
      <c r="HVC45" s="36"/>
      <c r="HVD45" s="36"/>
      <c r="HVG45" s="36"/>
      <c r="HVH45" s="36"/>
      <c r="HVK45" s="36"/>
      <c r="HVL45" s="36"/>
      <c r="HVO45" s="36"/>
      <c r="HVP45" s="36"/>
      <c r="HVS45" s="36"/>
      <c r="HVT45" s="36"/>
      <c r="HVW45" s="36"/>
      <c r="HVX45" s="36"/>
      <c r="HWA45" s="36"/>
      <c r="HWB45" s="36"/>
      <c r="HWE45" s="36"/>
      <c r="HWF45" s="36"/>
      <c r="HWI45" s="36"/>
      <c r="HWJ45" s="36"/>
      <c r="HWM45" s="36"/>
      <c r="HWN45" s="36"/>
      <c r="HWQ45" s="36"/>
      <c r="HWR45" s="36"/>
      <c r="HWU45" s="36"/>
      <c r="HWV45" s="36"/>
      <c r="HWY45" s="36"/>
      <c r="HWZ45" s="36"/>
      <c r="HXC45" s="36"/>
      <c r="HXD45" s="36"/>
      <c r="HXG45" s="36"/>
      <c r="HXH45" s="36"/>
      <c r="HXK45" s="36"/>
      <c r="HXL45" s="36"/>
      <c r="HXO45" s="36"/>
      <c r="HXP45" s="36"/>
      <c r="HXS45" s="36"/>
      <c r="HXT45" s="36"/>
      <c r="HXW45" s="36"/>
      <c r="HXX45" s="36"/>
      <c r="HYA45" s="36"/>
      <c r="HYB45" s="36"/>
      <c r="HYE45" s="36"/>
      <c r="HYF45" s="36"/>
      <c r="HYI45" s="36"/>
      <c r="HYJ45" s="36"/>
      <c r="HYM45" s="36"/>
      <c r="HYN45" s="36"/>
      <c r="HYQ45" s="36"/>
      <c r="HYR45" s="36"/>
      <c r="HYU45" s="36"/>
      <c r="HYV45" s="36"/>
      <c r="HYY45" s="36"/>
      <c r="HYZ45" s="36"/>
      <c r="HZC45" s="36"/>
      <c r="HZD45" s="36"/>
      <c r="HZG45" s="36"/>
      <c r="HZH45" s="36"/>
      <c r="HZK45" s="36"/>
      <c r="HZL45" s="36"/>
      <c r="HZO45" s="36"/>
      <c r="HZP45" s="36"/>
      <c r="HZS45" s="36"/>
      <c r="HZT45" s="36"/>
      <c r="HZW45" s="36"/>
      <c r="HZX45" s="36"/>
      <c r="IAA45" s="36"/>
      <c r="IAB45" s="36"/>
      <c r="IAE45" s="36"/>
      <c r="IAF45" s="36"/>
      <c r="IAI45" s="36"/>
      <c r="IAJ45" s="36"/>
      <c r="IAM45" s="36"/>
      <c r="IAN45" s="36"/>
      <c r="IAQ45" s="36"/>
      <c r="IAR45" s="36"/>
      <c r="IAU45" s="36"/>
      <c r="IAV45" s="36"/>
      <c r="IAY45" s="36"/>
      <c r="IAZ45" s="36"/>
      <c r="IBC45" s="36"/>
      <c r="IBD45" s="36"/>
      <c r="IBG45" s="36"/>
      <c r="IBH45" s="36"/>
      <c r="IBK45" s="36"/>
      <c r="IBL45" s="36"/>
      <c r="IBO45" s="36"/>
      <c r="IBP45" s="36"/>
      <c r="IBS45" s="36"/>
      <c r="IBT45" s="36"/>
      <c r="IBW45" s="36"/>
      <c r="IBX45" s="36"/>
      <c r="ICA45" s="36"/>
      <c r="ICB45" s="36"/>
      <c r="ICE45" s="36"/>
      <c r="ICF45" s="36"/>
      <c r="ICI45" s="36"/>
      <c r="ICJ45" s="36"/>
      <c r="ICM45" s="36"/>
      <c r="ICN45" s="36"/>
      <c r="ICQ45" s="36"/>
      <c r="ICR45" s="36"/>
      <c r="ICU45" s="36"/>
      <c r="ICV45" s="36"/>
      <c r="ICY45" s="36"/>
      <c r="ICZ45" s="36"/>
      <c r="IDC45" s="36"/>
      <c r="IDD45" s="36"/>
      <c r="IDG45" s="36"/>
      <c r="IDH45" s="36"/>
      <c r="IDK45" s="36"/>
      <c r="IDL45" s="36"/>
      <c r="IDO45" s="36"/>
      <c r="IDP45" s="36"/>
      <c r="IDS45" s="36"/>
      <c r="IDT45" s="36"/>
      <c r="IDW45" s="36"/>
      <c r="IDX45" s="36"/>
      <c r="IEA45" s="36"/>
      <c r="IEB45" s="36"/>
      <c r="IEE45" s="36"/>
      <c r="IEF45" s="36"/>
      <c r="IEI45" s="36"/>
      <c r="IEJ45" s="36"/>
      <c r="IEM45" s="36"/>
      <c r="IEN45" s="36"/>
      <c r="IEQ45" s="36"/>
      <c r="IER45" s="36"/>
      <c r="IEU45" s="36"/>
      <c r="IEV45" s="36"/>
      <c r="IEY45" s="36"/>
      <c r="IEZ45" s="36"/>
      <c r="IFC45" s="36"/>
      <c r="IFD45" s="36"/>
      <c r="IFG45" s="36"/>
      <c r="IFH45" s="36"/>
      <c r="IFK45" s="36"/>
      <c r="IFL45" s="36"/>
      <c r="IFO45" s="36"/>
      <c r="IFP45" s="36"/>
      <c r="IFS45" s="36"/>
      <c r="IFT45" s="36"/>
      <c r="IFW45" s="36"/>
      <c r="IFX45" s="36"/>
      <c r="IGA45" s="36"/>
      <c r="IGB45" s="36"/>
      <c r="IGE45" s="36"/>
      <c r="IGF45" s="36"/>
      <c r="IGI45" s="36"/>
      <c r="IGJ45" s="36"/>
      <c r="IGM45" s="36"/>
      <c r="IGN45" s="36"/>
      <c r="IGQ45" s="36"/>
      <c r="IGR45" s="36"/>
      <c r="IGU45" s="36"/>
      <c r="IGV45" s="36"/>
      <c r="IGY45" s="36"/>
      <c r="IGZ45" s="36"/>
      <c r="IHC45" s="36"/>
      <c r="IHD45" s="36"/>
      <c r="IHG45" s="36"/>
      <c r="IHH45" s="36"/>
      <c r="IHK45" s="36"/>
      <c r="IHL45" s="36"/>
      <c r="IHO45" s="36"/>
      <c r="IHP45" s="36"/>
      <c r="IHS45" s="36"/>
      <c r="IHT45" s="36"/>
      <c r="IHW45" s="36"/>
      <c r="IHX45" s="36"/>
      <c r="IIA45" s="36"/>
      <c r="IIB45" s="36"/>
      <c r="IIE45" s="36"/>
      <c r="IIF45" s="36"/>
      <c r="III45" s="36"/>
      <c r="IIJ45" s="36"/>
      <c r="IIM45" s="36"/>
      <c r="IIN45" s="36"/>
      <c r="IIQ45" s="36"/>
      <c r="IIR45" s="36"/>
      <c r="IIU45" s="36"/>
      <c r="IIV45" s="36"/>
      <c r="IIY45" s="36"/>
      <c r="IIZ45" s="36"/>
      <c r="IJC45" s="36"/>
      <c r="IJD45" s="36"/>
      <c r="IJG45" s="36"/>
      <c r="IJH45" s="36"/>
      <c r="IJK45" s="36"/>
      <c r="IJL45" s="36"/>
      <c r="IJO45" s="36"/>
      <c r="IJP45" s="36"/>
      <c r="IJS45" s="36"/>
      <c r="IJT45" s="36"/>
      <c r="IJW45" s="36"/>
      <c r="IJX45" s="36"/>
      <c r="IKA45" s="36"/>
      <c r="IKB45" s="36"/>
      <c r="IKE45" s="36"/>
      <c r="IKF45" s="36"/>
      <c r="IKI45" s="36"/>
      <c r="IKJ45" s="36"/>
      <c r="IKM45" s="36"/>
      <c r="IKN45" s="36"/>
      <c r="IKQ45" s="36"/>
      <c r="IKR45" s="36"/>
      <c r="IKU45" s="36"/>
      <c r="IKV45" s="36"/>
      <c r="IKY45" s="36"/>
      <c r="IKZ45" s="36"/>
      <c r="ILC45" s="36"/>
      <c r="ILD45" s="36"/>
      <c r="ILG45" s="36"/>
      <c r="ILH45" s="36"/>
      <c r="ILK45" s="36"/>
      <c r="ILL45" s="36"/>
      <c r="ILO45" s="36"/>
      <c r="ILP45" s="36"/>
      <c r="ILS45" s="36"/>
      <c r="ILT45" s="36"/>
      <c r="ILW45" s="36"/>
      <c r="ILX45" s="36"/>
      <c r="IMA45" s="36"/>
      <c r="IMB45" s="36"/>
      <c r="IME45" s="36"/>
      <c r="IMF45" s="36"/>
      <c r="IMI45" s="36"/>
      <c r="IMJ45" s="36"/>
      <c r="IMM45" s="36"/>
      <c r="IMN45" s="36"/>
      <c r="IMQ45" s="36"/>
      <c r="IMR45" s="36"/>
      <c r="IMU45" s="36"/>
      <c r="IMV45" s="36"/>
      <c r="IMY45" s="36"/>
      <c r="IMZ45" s="36"/>
      <c r="INC45" s="36"/>
      <c r="IND45" s="36"/>
      <c r="ING45" s="36"/>
      <c r="INH45" s="36"/>
      <c r="INK45" s="36"/>
      <c r="INL45" s="36"/>
      <c r="INO45" s="36"/>
      <c r="INP45" s="36"/>
      <c r="INS45" s="36"/>
      <c r="INT45" s="36"/>
      <c r="INW45" s="36"/>
      <c r="INX45" s="36"/>
      <c r="IOA45" s="36"/>
      <c r="IOB45" s="36"/>
      <c r="IOE45" s="36"/>
      <c r="IOF45" s="36"/>
      <c r="IOI45" s="36"/>
      <c r="IOJ45" s="36"/>
      <c r="IOM45" s="36"/>
      <c r="ION45" s="36"/>
      <c r="IOQ45" s="36"/>
      <c r="IOR45" s="36"/>
      <c r="IOU45" s="36"/>
      <c r="IOV45" s="36"/>
      <c r="IOY45" s="36"/>
      <c r="IOZ45" s="36"/>
      <c r="IPC45" s="36"/>
      <c r="IPD45" s="36"/>
      <c r="IPG45" s="36"/>
      <c r="IPH45" s="36"/>
      <c r="IPK45" s="36"/>
      <c r="IPL45" s="36"/>
      <c r="IPO45" s="36"/>
      <c r="IPP45" s="36"/>
      <c r="IPS45" s="36"/>
      <c r="IPT45" s="36"/>
      <c r="IPW45" s="36"/>
      <c r="IPX45" s="36"/>
      <c r="IQA45" s="36"/>
      <c r="IQB45" s="36"/>
      <c r="IQE45" s="36"/>
      <c r="IQF45" s="36"/>
      <c r="IQI45" s="36"/>
      <c r="IQJ45" s="36"/>
      <c r="IQM45" s="36"/>
      <c r="IQN45" s="36"/>
      <c r="IQQ45" s="36"/>
      <c r="IQR45" s="36"/>
      <c r="IQU45" s="36"/>
      <c r="IQV45" s="36"/>
      <c r="IQY45" s="36"/>
      <c r="IQZ45" s="36"/>
      <c r="IRC45" s="36"/>
      <c r="IRD45" s="36"/>
      <c r="IRG45" s="36"/>
      <c r="IRH45" s="36"/>
      <c r="IRK45" s="36"/>
      <c r="IRL45" s="36"/>
      <c r="IRO45" s="36"/>
      <c r="IRP45" s="36"/>
      <c r="IRS45" s="36"/>
      <c r="IRT45" s="36"/>
      <c r="IRW45" s="36"/>
      <c r="IRX45" s="36"/>
      <c r="ISA45" s="36"/>
      <c r="ISB45" s="36"/>
      <c r="ISE45" s="36"/>
      <c r="ISF45" s="36"/>
      <c r="ISI45" s="36"/>
      <c r="ISJ45" s="36"/>
      <c r="ISM45" s="36"/>
      <c r="ISN45" s="36"/>
      <c r="ISQ45" s="36"/>
      <c r="ISR45" s="36"/>
      <c r="ISU45" s="36"/>
      <c r="ISV45" s="36"/>
      <c r="ISY45" s="36"/>
      <c r="ISZ45" s="36"/>
      <c r="ITC45" s="36"/>
      <c r="ITD45" s="36"/>
      <c r="ITG45" s="36"/>
      <c r="ITH45" s="36"/>
      <c r="ITK45" s="36"/>
      <c r="ITL45" s="36"/>
      <c r="ITO45" s="36"/>
      <c r="ITP45" s="36"/>
      <c r="ITS45" s="36"/>
      <c r="ITT45" s="36"/>
      <c r="ITW45" s="36"/>
      <c r="ITX45" s="36"/>
      <c r="IUA45" s="36"/>
      <c r="IUB45" s="36"/>
      <c r="IUE45" s="36"/>
      <c r="IUF45" s="36"/>
      <c r="IUI45" s="36"/>
      <c r="IUJ45" s="36"/>
      <c r="IUM45" s="36"/>
      <c r="IUN45" s="36"/>
      <c r="IUQ45" s="36"/>
      <c r="IUR45" s="36"/>
      <c r="IUU45" s="36"/>
      <c r="IUV45" s="36"/>
      <c r="IUY45" s="36"/>
      <c r="IUZ45" s="36"/>
      <c r="IVC45" s="36"/>
      <c r="IVD45" s="36"/>
      <c r="IVG45" s="36"/>
      <c r="IVH45" s="36"/>
      <c r="IVK45" s="36"/>
      <c r="IVL45" s="36"/>
      <c r="IVO45" s="36"/>
      <c r="IVP45" s="36"/>
      <c r="IVS45" s="36"/>
      <c r="IVT45" s="36"/>
      <c r="IVW45" s="36"/>
      <c r="IVX45" s="36"/>
      <c r="IWA45" s="36"/>
      <c r="IWB45" s="36"/>
      <c r="IWE45" s="36"/>
      <c r="IWF45" s="36"/>
      <c r="IWI45" s="36"/>
      <c r="IWJ45" s="36"/>
      <c r="IWM45" s="36"/>
      <c r="IWN45" s="36"/>
      <c r="IWQ45" s="36"/>
      <c r="IWR45" s="36"/>
      <c r="IWU45" s="36"/>
      <c r="IWV45" s="36"/>
      <c r="IWY45" s="36"/>
      <c r="IWZ45" s="36"/>
      <c r="IXC45" s="36"/>
      <c r="IXD45" s="36"/>
      <c r="IXG45" s="36"/>
      <c r="IXH45" s="36"/>
      <c r="IXK45" s="36"/>
      <c r="IXL45" s="36"/>
      <c r="IXO45" s="36"/>
      <c r="IXP45" s="36"/>
      <c r="IXS45" s="36"/>
      <c r="IXT45" s="36"/>
      <c r="IXW45" s="36"/>
      <c r="IXX45" s="36"/>
      <c r="IYA45" s="36"/>
      <c r="IYB45" s="36"/>
      <c r="IYE45" s="36"/>
      <c r="IYF45" s="36"/>
      <c r="IYI45" s="36"/>
      <c r="IYJ45" s="36"/>
      <c r="IYM45" s="36"/>
      <c r="IYN45" s="36"/>
      <c r="IYQ45" s="36"/>
      <c r="IYR45" s="36"/>
      <c r="IYU45" s="36"/>
      <c r="IYV45" s="36"/>
      <c r="IYY45" s="36"/>
      <c r="IYZ45" s="36"/>
      <c r="IZC45" s="36"/>
      <c r="IZD45" s="36"/>
      <c r="IZG45" s="36"/>
      <c r="IZH45" s="36"/>
      <c r="IZK45" s="36"/>
      <c r="IZL45" s="36"/>
      <c r="IZO45" s="36"/>
      <c r="IZP45" s="36"/>
      <c r="IZS45" s="36"/>
      <c r="IZT45" s="36"/>
      <c r="IZW45" s="36"/>
      <c r="IZX45" s="36"/>
      <c r="JAA45" s="36"/>
      <c r="JAB45" s="36"/>
      <c r="JAE45" s="36"/>
      <c r="JAF45" s="36"/>
      <c r="JAI45" s="36"/>
      <c r="JAJ45" s="36"/>
      <c r="JAM45" s="36"/>
      <c r="JAN45" s="36"/>
      <c r="JAQ45" s="36"/>
      <c r="JAR45" s="36"/>
      <c r="JAU45" s="36"/>
      <c r="JAV45" s="36"/>
      <c r="JAY45" s="36"/>
      <c r="JAZ45" s="36"/>
      <c r="JBC45" s="36"/>
      <c r="JBD45" s="36"/>
      <c r="JBG45" s="36"/>
      <c r="JBH45" s="36"/>
      <c r="JBK45" s="36"/>
      <c r="JBL45" s="36"/>
      <c r="JBO45" s="36"/>
      <c r="JBP45" s="36"/>
      <c r="JBS45" s="36"/>
      <c r="JBT45" s="36"/>
      <c r="JBW45" s="36"/>
      <c r="JBX45" s="36"/>
      <c r="JCA45" s="36"/>
      <c r="JCB45" s="36"/>
      <c r="JCE45" s="36"/>
      <c r="JCF45" s="36"/>
      <c r="JCI45" s="36"/>
      <c r="JCJ45" s="36"/>
      <c r="JCM45" s="36"/>
      <c r="JCN45" s="36"/>
      <c r="JCQ45" s="36"/>
      <c r="JCR45" s="36"/>
      <c r="JCU45" s="36"/>
      <c r="JCV45" s="36"/>
      <c r="JCY45" s="36"/>
      <c r="JCZ45" s="36"/>
      <c r="JDC45" s="36"/>
      <c r="JDD45" s="36"/>
      <c r="JDG45" s="36"/>
      <c r="JDH45" s="36"/>
      <c r="JDK45" s="36"/>
      <c r="JDL45" s="36"/>
      <c r="JDO45" s="36"/>
      <c r="JDP45" s="36"/>
      <c r="JDS45" s="36"/>
      <c r="JDT45" s="36"/>
      <c r="JDW45" s="36"/>
      <c r="JDX45" s="36"/>
      <c r="JEA45" s="36"/>
      <c r="JEB45" s="36"/>
      <c r="JEE45" s="36"/>
      <c r="JEF45" s="36"/>
      <c r="JEI45" s="36"/>
      <c r="JEJ45" s="36"/>
      <c r="JEM45" s="36"/>
      <c r="JEN45" s="36"/>
      <c r="JEQ45" s="36"/>
      <c r="JER45" s="36"/>
      <c r="JEU45" s="36"/>
      <c r="JEV45" s="36"/>
      <c r="JEY45" s="36"/>
      <c r="JEZ45" s="36"/>
      <c r="JFC45" s="36"/>
      <c r="JFD45" s="36"/>
      <c r="JFG45" s="36"/>
      <c r="JFH45" s="36"/>
      <c r="JFK45" s="36"/>
      <c r="JFL45" s="36"/>
      <c r="JFO45" s="36"/>
      <c r="JFP45" s="36"/>
      <c r="JFS45" s="36"/>
      <c r="JFT45" s="36"/>
      <c r="JFW45" s="36"/>
      <c r="JFX45" s="36"/>
      <c r="JGA45" s="36"/>
      <c r="JGB45" s="36"/>
      <c r="JGE45" s="36"/>
      <c r="JGF45" s="36"/>
      <c r="JGI45" s="36"/>
      <c r="JGJ45" s="36"/>
      <c r="JGM45" s="36"/>
      <c r="JGN45" s="36"/>
      <c r="JGQ45" s="36"/>
      <c r="JGR45" s="36"/>
      <c r="JGU45" s="36"/>
      <c r="JGV45" s="36"/>
      <c r="JGY45" s="36"/>
      <c r="JGZ45" s="36"/>
      <c r="JHC45" s="36"/>
      <c r="JHD45" s="36"/>
      <c r="JHG45" s="36"/>
      <c r="JHH45" s="36"/>
      <c r="JHK45" s="36"/>
      <c r="JHL45" s="36"/>
      <c r="JHO45" s="36"/>
      <c r="JHP45" s="36"/>
      <c r="JHS45" s="36"/>
      <c r="JHT45" s="36"/>
      <c r="JHW45" s="36"/>
      <c r="JHX45" s="36"/>
      <c r="JIA45" s="36"/>
      <c r="JIB45" s="36"/>
      <c r="JIE45" s="36"/>
      <c r="JIF45" s="36"/>
      <c r="JII45" s="36"/>
      <c r="JIJ45" s="36"/>
      <c r="JIM45" s="36"/>
      <c r="JIN45" s="36"/>
      <c r="JIQ45" s="36"/>
      <c r="JIR45" s="36"/>
      <c r="JIU45" s="36"/>
      <c r="JIV45" s="36"/>
      <c r="JIY45" s="36"/>
      <c r="JIZ45" s="36"/>
      <c r="JJC45" s="36"/>
      <c r="JJD45" s="36"/>
      <c r="JJG45" s="36"/>
      <c r="JJH45" s="36"/>
      <c r="JJK45" s="36"/>
      <c r="JJL45" s="36"/>
      <c r="JJO45" s="36"/>
      <c r="JJP45" s="36"/>
      <c r="JJS45" s="36"/>
      <c r="JJT45" s="36"/>
      <c r="JJW45" s="36"/>
      <c r="JJX45" s="36"/>
      <c r="JKA45" s="36"/>
      <c r="JKB45" s="36"/>
      <c r="JKE45" s="36"/>
      <c r="JKF45" s="36"/>
      <c r="JKI45" s="36"/>
      <c r="JKJ45" s="36"/>
      <c r="JKM45" s="36"/>
      <c r="JKN45" s="36"/>
      <c r="JKQ45" s="36"/>
      <c r="JKR45" s="36"/>
      <c r="JKU45" s="36"/>
      <c r="JKV45" s="36"/>
      <c r="JKY45" s="36"/>
      <c r="JKZ45" s="36"/>
      <c r="JLC45" s="36"/>
      <c r="JLD45" s="36"/>
      <c r="JLG45" s="36"/>
      <c r="JLH45" s="36"/>
      <c r="JLK45" s="36"/>
      <c r="JLL45" s="36"/>
      <c r="JLO45" s="36"/>
      <c r="JLP45" s="36"/>
      <c r="JLS45" s="36"/>
      <c r="JLT45" s="36"/>
      <c r="JLW45" s="36"/>
      <c r="JLX45" s="36"/>
      <c r="JMA45" s="36"/>
      <c r="JMB45" s="36"/>
      <c r="JME45" s="36"/>
      <c r="JMF45" s="36"/>
      <c r="JMI45" s="36"/>
      <c r="JMJ45" s="36"/>
      <c r="JMM45" s="36"/>
      <c r="JMN45" s="36"/>
      <c r="JMQ45" s="36"/>
      <c r="JMR45" s="36"/>
      <c r="JMU45" s="36"/>
      <c r="JMV45" s="36"/>
      <c r="JMY45" s="36"/>
      <c r="JMZ45" s="36"/>
      <c r="JNC45" s="36"/>
      <c r="JND45" s="36"/>
      <c r="JNG45" s="36"/>
      <c r="JNH45" s="36"/>
      <c r="JNK45" s="36"/>
      <c r="JNL45" s="36"/>
      <c r="JNO45" s="36"/>
      <c r="JNP45" s="36"/>
      <c r="JNS45" s="36"/>
      <c r="JNT45" s="36"/>
      <c r="JNW45" s="36"/>
      <c r="JNX45" s="36"/>
      <c r="JOA45" s="36"/>
      <c r="JOB45" s="36"/>
      <c r="JOE45" s="36"/>
      <c r="JOF45" s="36"/>
      <c r="JOI45" s="36"/>
      <c r="JOJ45" s="36"/>
      <c r="JOM45" s="36"/>
      <c r="JON45" s="36"/>
      <c r="JOQ45" s="36"/>
      <c r="JOR45" s="36"/>
      <c r="JOU45" s="36"/>
      <c r="JOV45" s="36"/>
      <c r="JOY45" s="36"/>
      <c r="JOZ45" s="36"/>
      <c r="JPC45" s="36"/>
      <c r="JPD45" s="36"/>
      <c r="JPG45" s="36"/>
      <c r="JPH45" s="36"/>
      <c r="JPK45" s="36"/>
      <c r="JPL45" s="36"/>
      <c r="JPO45" s="36"/>
      <c r="JPP45" s="36"/>
      <c r="JPS45" s="36"/>
      <c r="JPT45" s="36"/>
      <c r="JPW45" s="36"/>
      <c r="JPX45" s="36"/>
      <c r="JQA45" s="36"/>
      <c r="JQB45" s="36"/>
      <c r="JQE45" s="36"/>
      <c r="JQF45" s="36"/>
      <c r="JQI45" s="36"/>
      <c r="JQJ45" s="36"/>
      <c r="JQM45" s="36"/>
      <c r="JQN45" s="36"/>
      <c r="JQQ45" s="36"/>
      <c r="JQR45" s="36"/>
      <c r="JQU45" s="36"/>
      <c r="JQV45" s="36"/>
      <c r="JQY45" s="36"/>
      <c r="JQZ45" s="36"/>
      <c r="JRC45" s="36"/>
      <c r="JRD45" s="36"/>
      <c r="JRG45" s="36"/>
      <c r="JRH45" s="36"/>
      <c r="JRK45" s="36"/>
      <c r="JRL45" s="36"/>
      <c r="JRO45" s="36"/>
      <c r="JRP45" s="36"/>
      <c r="JRS45" s="36"/>
      <c r="JRT45" s="36"/>
      <c r="JRW45" s="36"/>
      <c r="JRX45" s="36"/>
      <c r="JSA45" s="36"/>
      <c r="JSB45" s="36"/>
      <c r="JSE45" s="36"/>
      <c r="JSF45" s="36"/>
      <c r="JSI45" s="36"/>
      <c r="JSJ45" s="36"/>
      <c r="JSM45" s="36"/>
      <c r="JSN45" s="36"/>
      <c r="JSQ45" s="36"/>
      <c r="JSR45" s="36"/>
      <c r="JSU45" s="36"/>
      <c r="JSV45" s="36"/>
      <c r="JSY45" s="36"/>
      <c r="JSZ45" s="36"/>
      <c r="JTC45" s="36"/>
      <c r="JTD45" s="36"/>
      <c r="JTG45" s="36"/>
      <c r="JTH45" s="36"/>
      <c r="JTK45" s="36"/>
      <c r="JTL45" s="36"/>
      <c r="JTO45" s="36"/>
      <c r="JTP45" s="36"/>
      <c r="JTS45" s="36"/>
      <c r="JTT45" s="36"/>
      <c r="JTW45" s="36"/>
      <c r="JTX45" s="36"/>
      <c r="JUA45" s="36"/>
      <c r="JUB45" s="36"/>
      <c r="JUE45" s="36"/>
      <c r="JUF45" s="36"/>
      <c r="JUI45" s="36"/>
      <c r="JUJ45" s="36"/>
      <c r="JUM45" s="36"/>
      <c r="JUN45" s="36"/>
      <c r="JUQ45" s="36"/>
      <c r="JUR45" s="36"/>
      <c r="JUU45" s="36"/>
      <c r="JUV45" s="36"/>
      <c r="JUY45" s="36"/>
      <c r="JUZ45" s="36"/>
      <c r="JVC45" s="36"/>
      <c r="JVD45" s="36"/>
      <c r="JVG45" s="36"/>
      <c r="JVH45" s="36"/>
      <c r="JVK45" s="36"/>
      <c r="JVL45" s="36"/>
      <c r="JVO45" s="36"/>
      <c r="JVP45" s="36"/>
      <c r="JVS45" s="36"/>
      <c r="JVT45" s="36"/>
      <c r="JVW45" s="36"/>
      <c r="JVX45" s="36"/>
      <c r="JWA45" s="36"/>
      <c r="JWB45" s="36"/>
      <c r="JWE45" s="36"/>
      <c r="JWF45" s="36"/>
      <c r="JWI45" s="36"/>
      <c r="JWJ45" s="36"/>
      <c r="JWM45" s="36"/>
      <c r="JWN45" s="36"/>
      <c r="JWQ45" s="36"/>
      <c r="JWR45" s="36"/>
      <c r="JWU45" s="36"/>
      <c r="JWV45" s="36"/>
      <c r="JWY45" s="36"/>
      <c r="JWZ45" s="36"/>
      <c r="JXC45" s="36"/>
      <c r="JXD45" s="36"/>
      <c r="JXG45" s="36"/>
      <c r="JXH45" s="36"/>
      <c r="JXK45" s="36"/>
      <c r="JXL45" s="36"/>
      <c r="JXO45" s="36"/>
      <c r="JXP45" s="36"/>
      <c r="JXS45" s="36"/>
      <c r="JXT45" s="36"/>
      <c r="JXW45" s="36"/>
      <c r="JXX45" s="36"/>
      <c r="JYA45" s="36"/>
      <c r="JYB45" s="36"/>
      <c r="JYE45" s="36"/>
      <c r="JYF45" s="36"/>
      <c r="JYI45" s="36"/>
      <c r="JYJ45" s="36"/>
      <c r="JYM45" s="36"/>
      <c r="JYN45" s="36"/>
      <c r="JYQ45" s="36"/>
      <c r="JYR45" s="36"/>
      <c r="JYU45" s="36"/>
      <c r="JYV45" s="36"/>
      <c r="JYY45" s="36"/>
      <c r="JYZ45" s="36"/>
      <c r="JZC45" s="36"/>
      <c r="JZD45" s="36"/>
      <c r="JZG45" s="36"/>
      <c r="JZH45" s="36"/>
      <c r="JZK45" s="36"/>
      <c r="JZL45" s="36"/>
      <c r="JZO45" s="36"/>
      <c r="JZP45" s="36"/>
      <c r="JZS45" s="36"/>
      <c r="JZT45" s="36"/>
      <c r="JZW45" s="36"/>
      <c r="JZX45" s="36"/>
      <c r="KAA45" s="36"/>
      <c r="KAB45" s="36"/>
      <c r="KAE45" s="36"/>
      <c r="KAF45" s="36"/>
      <c r="KAI45" s="36"/>
      <c r="KAJ45" s="36"/>
      <c r="KAM45" s="36"/>
      <c r="KAN45" s="36"/>
      <c r="KAQ45" s="36"/>
      <c r="KAR45" s="36"/>
      <c r="KAU45" s="36"/>
      <c r="KAV45" s="36"/>
      <c r="KAY45" s="36"/>
      <c r="KAZ45" s="36"/>
      <c r="KBC45" s="36"/>
      <c r="KBD45" s="36"/>
      <c r="KBG45" s="36"/>
      <c r="KBH45" s="36"/>
      <c r="KBK45" s="36"/>
      <c r="KBL45" s="36"/>
      <c r="KBO45" s="36"/>
      <c r="KBP45" s="36"/>
      <c r="KBS45" s="36"/>
      <c r="KBT45" s="36"/>
      <c r="KBW45" s="36"/>
      <c r="KBX45" s="36"/>
      <c r="KCA45" s="36"/>
      <c r="KCB45" s="36"/>
      <c r="KCE45" s="36"/>
      <c r="KCF45" s="36"/>
      <c r="KCI45" s="36"/>
      <c r="KCJ45" s="36"/>
      <c r="KCM45" s="36"/>
      <c r="KCN45" s="36"/>
      <c r="KCQ45" s="36"/>
      <c r="KCR45" s="36"/>
      <c r="KCU45" s="36"/>
      <c r="KCV45" s="36"/>
      <c r="KCY45" s="36"/>
      <c r="KCZ45" s="36"/>
      <c r="KDC45" s="36"/>
      <c r="KDD45" s="36"/>
      <c r="KDG45" s="36"/>
      <c r="KDH45" s="36"/>
      <c r="KDK45" s="36"/>
      <c r="KDL45" s="36"/>
      <c r="KDO45" s="36"/>
      <c r="KDP45" s="36"/>
      <c r="KDS45" s="36"/>
      <c r="KDT45" s="36"/>
      <c r="KDW45" s="36"/>
      <c r="KDX45" s="36"/>
      <c r="KEA45" s="36"/>
      <c r="KEB45" s="36"/>
      <c r="KEE45" s="36"/>
      <c r="KEF45" s="36"/>
      <c r="KEI45" s="36"/>
      <c r="KEJ45" s="36"/>
      <c r="KEM45" s="36"/>
      <c r="KEN45" s="36"/>
      <c r="KEQ45" s="36"/>
      <c r="KER45" s="36"/>
      <c r="KEU45" s="36"/>
      <c r="KEV45" s="36"/>
      <c r="KEY45" s="36"/>
      <c r="KEZ45" s="36"/>
      <c r="KFC45" s="36"/>
      <c r="KFD45" s="36"/>
      <c r="KFG45" s="36"/>
      <c r="KFH45" s="36"/>
      <c r="KFK45" s="36"/>
      <c r="KFL45" s="36"/>
      <c r="KFO45" s="36"/>
      <c r="KFP45" s="36"/>
      <c r="KFS45" s="36"/>
      <c r="KFT45" s="36"/>
      <c r="KFW45" s="36"/>
      <c r="KFX45" s="36"/>
      <c r="KGA45" s="36"/>
      <c r="KGB45" s="36"/>
      <c r="KGE45" s="36"/>
      <c r="KGF45" s="36"/>
      <c r="KGI45" s="36"/>
      <c r="KGJ45" s="36"/>
      <c r="KGM45" s="36"/>
      <c r="KGN45" s="36"/>
      <c r="KGQ45" s="36"/>
      <c r="KGR45" s="36"/>
      <c r="KGU45" s="36"/>
      <c r="KGV45" s="36"/>
      <c r="KGY45" s="36"/>
      <c r="KGZ45" s="36"/>
      <c r="KHC45" s="36"/>
      <c r="KHD45" s="36"/>
      <c r="KHG45" s="36"/>
      <c r="KHH45" s="36"/>
      <c r="KHK45" s="36"/>
      <c r="KHL45" s="36"/>
      <c r="KHO45" s="36"/>
      <c r="KHP45" s="36"/>
      <c r="KHS45" s="36"/>
      <c r="KHT45" s="36"/>
      <c r="KHW45" s="36"/>
      <c r="KHX45" s="36"/>
      <c r="KIA45" s="36"/>
      <c r="KIB45" s="36"/>
      <c r="KIE45" s="36"/>
      <c r="KIF45" s="36"/>
      <c r="KII45" s="36"/>
      <c r="KIJ45" s="36"/>
      <c r="KIM45" s="36"/>
      <c r="KIN45" s="36"/>
      <c r="KIQ45" s="36"/>
      <c r="KIR45" s="36"/>
      <c r="KIU45" s="36"/>
      <c r="KIV45" s="36"/>
      <c r="KIY45" s="36"/>
      <c r="KIZ45" s="36"/>
      <c r="KJC45" s="36"/>
      <c r="KJD45" s="36"/>
      <c r="KJG45" s="36"/>
      <c r="KJH45" s="36"/>
      <c r="KJK45" s="36"/>
      <c r="KJL45" s="36"/>
      <c r="KJO45" s="36"/>
      <c r="KJP45" s="36"/>
      <c r="KJS45" s="36"/>
      <c r="KJT45" s="36"/>
      <c r="KJW45" s="36"/>
      <c r="KJX45" s="36"/>
      <c r="KKA45" s="36"/>
      <c r="KKB45" s="36"/>
      <c r="KKE45" s="36"/>
      <c r="KKF45" s="36"/>
      <c r="KKI45" s="36"/>
      <c r="KKJ45" s="36"/>
      <c r="KKM45" s="36"/>
      <c r="KKN45" s="36"/>
      <c r="KKQ45" s="36"/>
      <c r="KKR45" s="36"/>
      <c r="KKU45" s="36"/>
      <c r="KKV45" s="36"/>
      <c r="KKY45" s="36"/>
      <c r="KKZ45" s="36"/>
      <c r="KLC45" s="36"/>
      <c r="KLD45" s="36"/>
      <c r="KLG45" s="36"/>
      <c r="KLH45" s="36"/>
      <c r="KLK45" s="36"/>
      <c r="KLL45" s="36"/>
      <c r="KLO45" s="36"/>
      <c r="KLP45" s="36"/>
      <c r="KLS45" s="36"/>
      <c r="KLT45" s="36"/>
      <c r="KLW45" s="36"/>
      <c r="KLX45" s="36"/>
      <c r="KMA45" s="36"/>
      <c r="KMB45" s="36"/>
      <c r="KME45" s="36"/>
      <c r="KMF45" s="36"/>
      <c r="KMI45" s="36"/>
      <c r="KMJ45" s="36"/>
      <c r="KMM45" s="36"/>
      <c r="KMN45" s="36"/>
      <c r="KMQ45" s="36"/>
      <c r="KMR45" s="36"/>
      <c r="KMU45" s="36"/>
      <c r="KMV45" s="36"/>
      <c r="KMY45" s="36"/>
      <c r="KMZ45" s="36"/>
      <c r="KNC45" s="36"/>
      <c r="KND45" s="36"/>
      <c r="KNG45" s="36"/>
      <c r="KNH45" s="36"/>
      <c r="KNK45" s="36"/>
      <c r="KNL45" s="36"/>
      <c r="KNO45" s="36"/>
      <c r="KNP45" s="36"/>
      <c r="KNS45" s="36"/>
      <c r="KNT45" s="36"/>
      <c r="KNW45" s="36"/>
      <c r="KNX45" s="36"/>
      <c r="KOA45" s="36"/>
      <c r="KOB45" s="36"/>
      <c r="KOE45" s="36"/>
      <c r="KOF45" s="36"/>
      <c r="KOI45" s="36"/>
      <c r="KOJ45" s="36"/>
      <c r="KOM45" s="36"/>
      <c r="KON45" s="36"/>
      <c r="KOQ45" s="36"/>
      <c r="KOR45" s="36"/>
      <c r="KOU45" s="36"/>
      <c r="KOV45" s="36"/>
      <c r="KOY45" s="36"/>
      <c r="KOZ45" s="36"/>
      <c r="KPC45" s="36"/>
      <c r="KPD45" s="36"/>
      <c r="KPG45" s="36"/>
      <c r="KPH45" s="36"/>
      <c r="KPK45" s="36"/>
      <c r="KPL45" s="36"/>
      <c r="KPO45" s="36"/>
      <c r="KPP45" s="36"/>
      <c r="KPS45" s="36"/>
      <c r="KPT45" s="36"/>
      <c r="KPW45" s="36"/>
      <c r="KPX45" s="36"/>
      <c r="KQA45" s="36"/>
      <c r="KQB45" s="36"/>
      <c r="KQE45" s="36"/>
      <c r="KQF45" s="36"/>
      <c r="KQI45" s="36"/>
      <c r="KQJ45" s="36"/>
      <c r="KQM45" s="36"/>
      <c r="KQN45" s="36"/>
      <c r="KQQ45" s="36"/>
      <c r="KQR45" s="36"/>
      <c r="KQU45" s="36"/>
      <c r="KQV45" s="36"/>
      <c r="KQY45" s="36"/>
      <c r="KQZ45" s="36"/>
      <c r="KRC45" s="36"/>
      <c r="KRD45" s="36"/>
      <c r="KRG45" s="36"/>
      <c r="KRH45" s="36"/>
      <c r="KRK45" s="36"/>
      <c r="KRL45" s="36"/>
      <c r="KRO45" s="36"/>
      <c r="KRP45" s="36"/>
      <c r="KRS45" s="36"/>
      <c r="KRT45" s="36"/>
      <c r="KRW45" s="36"/>
      <c r="KRX45" s="36"/>
      <c r="KSA45" s="36"/>
      <c r="KSB45" s="36"/>
      <c r="KSE45" s="36"/>
      <c r="KSF45" s="36"/>
      <c r="KSI45" s="36"/>
      <c r="KSJ45" s="36"/>
      <c r="KSM45" s="36"/>
      <c r="KSN45" s="36"/>
      <c r="KSQ45" s="36"/>
      <c r="KSR45" s="36"/>
      <c r="KSU45" s="36"/>
      <c r="KSV45" s="36"/>
      <c r="KSY45" s="36"/>
      <c r="KSZ45" s="36"/>
      <c r="KTC45" s="36"/>
      <c r="KTD45" s="36"/>
      <c r="KTG45" s="36"/>
      <c r="KTH45" s="36"/>
      <c r="KTK45" s="36"/>
      <c r="KTL45" s="36"/>
      <c r="KTO45" s="36"/>
      <c r="KTP45" s="36"/>
      <c r="KTS45" s="36"/>
      <c r="KTT45" s="36"/>
      <c r="KTW45" s="36"/>
      <c r="KTX45" s="36"/>
      <c r="KUA45" s="36"/>
      <c r="KUB45" s="36"/>
      <c r="KUE45" s="36"/>
      <c r="KUF45" s="36"/>
      <c r="KUI45" s="36"/>
      <c r="KUJ45" s="36"/>
      <c r="KUM45" s="36"/>
      <c r="KUN45" s="36"/>
      <c r="KUQ45" s="36"/>
      <c r="KUR45" s="36"/>
      <c r="KUU45" s="36"/>
      <c r="KUV45" s="36"/>
      <c r="KUY45" s="36"/>
      <c r="KUZ45" s="36"/>
      <c r="KVC45" s="36"/>
      <c r="KVD45" s="36"/>
      <c r="KVG45" s="36"/>
      <c r="KVH45" s="36"/>
      <c r="KVK45" s="36"/>
      <c r="KVL45" s="36"/>
      <c r="KVO45" s="36"/>
      <c r="KVP45" s="36"/>
      <c r="KVS45" s="36"/>
      <c r="KVT45" s="36"/>
      <c r="KVW45" s="36"/>
      <c r="KVX45" s="36"/>
      <c r="KWA45" s="36"/>
      <c r="KWB45" s="36"/>
      <c r="KWE45" s="36"/>
      <c r="KWF45" s="36"/>
      <c r="KWI45" s="36"/>
      <c r="KWJ45" s="36"/>
      <c r="KWM45" s="36"/>
      <c r="KWN45" s="36"/>
      <c r="KWQ45" s="36"/>
      <c r="KWR45" s="36"/>
      <c r="KWU45" s="36"/>
      <c r="KWV45" s="36"/>
      <c r="KWY45" s="36"/>
      <c r="KWZ45" s="36"/>
      <c r="KXC45" s="36"/>
      <c r="KXD45" s="36"/>
      <c r="KXG45" s="36"/>
      <c r="KXH45" s="36"/>
      <c r="KXK45" s="36"/>
      <c r="KXL45" s="36"/>
      <c r="KXO45" s="36"/>
      <c r="KXP45" s="36"/>
      <c r="KXS45" s="36"/>
      <c r="KXT45" s="36"/>
      <c r="KXW45" s="36"/>
      <c r="KXX45" s="36"/>
      <c r="KYA45" s="36"/>
      <c r="KYB45" s="36"/>
      <c r="KYE45" s="36"/>
      <c r="KYF45" s="36"/>
      <c r="KYI45" s="36"/>
      <c r="KYJ45" s="36"/>
      <c r="KYM45" s="36"/>
      <c r="KYN45" s="36"/>
      <c r="KYQ45" s="36"/>
      <c r="KYR45" s="36"/>
      <c r="KYU45" s="36"/>
      <c r="KYV45" s="36"/>
      <c r="KYY45" s="36"/>
      <c r="KYZ45" s="36"/>
      <c r="KZC45" s="36"/>
      <c r="KZD45" s="36"/>
      <c r="KZG45" s="36"/>
      <c r="KZH45" s="36"/>
      <c r="KZK45" s="36"/>
      <c r="KZL45" s="36"/>
      <c r="KZO45" s="36"/>
      <c r="KZP45" s="36"/>
      <c r="KZS45" s="36"/>
      <c r="KZT45" s="36"/>
      <c r="KZW45" s="36"/>
      <c r="KZX45" s="36"/>
      <c r="LAA45" s="36"/>
      <c r="LAB45" s="36"/>
      <c r="LAE45" s="36"/>
      <c r="LAF45" s="36"/>
      <c r="LAI45" s="36"/>
      <c r="LAJ45" s="36"/>
      <c r="LAM45" s="36"/>
      <c r="LAN45" s="36"/>
      <c r="LAQ45" s="36"/>
      <c r="LAR45" s="36"/>
      <c r="LAU45" s="36"/>
      <c r="LAV45" s="36"/>
      <c r="LAY45" s="36"/>
      <c r="LAZ45" s="36"/>
      <c r="LBC45" s="36"/>
      <c r="LBD45" s="36"/>
      <c r="LBG45" s="36"/>
      <c r="LBH45" s="36"/>
      <c r="LBK45" s="36"/>
      <c r="LBL45" s="36"/>
      <c r="LBO45" s="36"/>
      <c r="LBP45" s="36"/>
      <c r="LBS45" s="36"/>
      <c r="LBT45" s="36"/>
      <c r="LBW45" s="36"/>
      <c r="LBX45" s="36"/>
      <c r="LCA45" s="36"/>
      <c r="LCB45" s="36"/>
      <c r="LCE45" s="36"/>
      <c r="LCF45" s="36"/>
      <c r="LCI45" s="36"/>
      <c r="LCJ45" s="36"/>
      <c r="LCM45" s="36"/>
      <c r="LCN45" s="36"/>
      <c r="LCQ45" s="36"/>
      <c r="LCR45" s="36"/>
      <c r="LCU45" s="36"/>
      <c r="LCV45" s="36"/>
      <c r="LCY45" s="36"/>
      <c r="LCZ45" s="36"/>
      <c r="LDC45" s="36"/>
      <c r="LDD45" s="36"/>
      <c r="LDG45" s="36"/>
      <c r="LDH45" s="36"/>
      <c r="LDK45" s="36"/>
      <c r="LDL45" s="36"/>
      <c r="LDO45" s="36"/>
      <c r="LDP45" s="36"/>
      <c r="LDS45" s="36"/>
      <c r="LDT45" s="36"/>
      <c r="LDW45" s="36"/>
      <c r="LDX45" s="36"/>
      <c r="LEA45" s="36"/>
      <c r="LEB45" s="36"/>
      <c r="LEE45" s="36"/>
      <c r="LEF45" s="36"/>
      <c r="LEI45" s="36"/>
      <c r="LEJ45" s="36"/>
      <c r="LEM45" s="36"/>
      <c r="LEN45" s="36"/>
      <c r="LEQ45" s="36"/>
      <c r="LER45" s="36"/>
      <c r="LEU45" s="36"/>
      <c r="LEV45" s="36"/>
      <c r="LEY45" s="36"/>
      <c r="LEZ45" s="36"/>
      <c r="LFC45" s="36"/>
      <c r="LFD45" s="36"/>
      <c r="LFG45" s="36"/>
      <c r="LFH45" s="36"/>
      <c r="LFK45" s="36"/>
      <c r="LFL45" s="36"/>
      <c r="LFO45" s="36"/>
      <c r="LFP45" s="36"/>
      <c r="LFS45" s="36"/>
      <c r="LFT45" s="36"/>
      <c r="LFW45" s="36"/>
      <c r="LFX45" s="36"/>
      <c r="LGA45" s="36"/>
      <c r="LGB45" s="36"/>
      <c r="LGE45" s="36"/>
      <c r="LGF45" s="36"/>
      <c r="LGI45" s="36"/>
      <c r="LGJ45" s="36"/>
      <c r="LGM45" s="36"/>
      <c r="LGN45" s="36"/>
      <c r="LGQ45" s="36"/>
      <c r="LGR45" s="36"/>
      <c r="LGU45" s="36"/>
      <c r="LGV45" s="36"/>
      <c r="LGY45" s="36"/>
      <c r="LGZ45" s="36"/>
      <c r="LHC45" s="36"/>
      <c r="LHD45" s="36"/>
      <c r="LHG45" s="36"/>
      <c r="LHH45" s="36"/>
      <c r="LHK45" s="36"/>
      <c r="LHL45" s="36"/>
      <c r="LHO45" s="36"/>
      <c r="LHP45" s="36"/>
      <c r="LHS45" s="36"/>
      <c r="LHT45" s="36"/>
      <c r="LHW45" s="36"/>
      <c r="LHX45" s="36"/>
      <c r="LIA45" s="36"/>
      <c r="LIB45" s="36"/>
      <c r="LIE45" s="36"/>
      <c r="LIF45" s="36"/>
      <c r="LII45" s="36"/>
      <c r="LIJ45" s="36"/>
      <c r="LIM45" s="36"/>
      <c r="LIN45" s="36"/>
      <c r="LIQ45" s="36"/>
      <c r="LIR45" s="36"/>
      <c r="LIU45" s="36"/>
      <c r="LIV45" s="36"/>
      <c r="LIY45" s="36"/>
      <c r="LIZ45" s="36"/>
      <c r="LJC45" s="36"/>
      <c r="LJD45" s="36"/>
      <c r="LJG45" s="36"/>
      <c r="LJH45" s="36"/>
      <c r="LJK45" s="36"/>
      <c r="LJL45" s="36"/>
      <c r="LJO45" s="36"/>
      <c r="LJP45" s="36"/>
      <c r="LJS45" s="36"/>
      <c r="LJT45" s="36"/>
      <c r="LJW45" s="36"/>
      <c r="LJX45" s="36"/>
      <c r="LKA45" s="36"/>
      <c r="LKB45" s="36"/>
      <c r="LKE45" s="36"/>
      <c r="LKF45" s="36"/>
      <c r="LKI45" s="36"/>
      <c r="LKJ45" s="36"/>
      <c r="LKM45" s="36"/>
      <c r="LKN45" s="36"/>
      <c r="LKQ45" s="36"/>
      <c r="LKR45" s="36"/>
      <c r="LKU45" s="36"/>
      <c r="LKV45" s="36"/>
      <c r="LKY45" s="36"/>
      <c r="LKZ45" s="36"/>
      <c r="LLC45" s="36"/>
      <c r="LLD45" s="36"/>
      <c r="LLG45" s="36"/>
      <c r="LLH45" s="36"/>
      <c r="LLK45" s="36"/>
      <c r="LLL45" s="36"/>
      <c r="LLO45" s="36"/>
      <c r="LLP45" s="36"/>
      <c r="LLS45" s="36"/>
      <c r="LLT45" s="36"/>
      <c r="LLW45" s="36"/>
      <c r="LLX45" s="36"/>
      <c r="LMA45" s="36"/>
      <c r="LMB45" s="36"/>
      <c r="LME45" s="36"/>
      <c r="LMF45" s="36"/>
      <c r="LMI45" s="36"/>
      <c r="LMJ45" s="36"/>
      <c r="LMM45" s="36"/>
      <c r="LMN45" s="36"/>
      <c r="LMQ45" s="36"/>
      <c r="LMR45" s="36"/>
      <c r="LMU45" s="36"/>
      <c r="LMV45" s="36"/>
      <c r="LMY45" s="36"/>
      <c r="LMZ45" s="36"/>
      <c r="LNC45" s="36"/>
      <c r="LND45" s="36"/>
      <c r="LNG45" s="36"/>
      <c r="LNH45" s="36"/>
      <c r="LNK45" s="36"/>
      <c r="LNL45" s="36"/>
      <c r="LNO45" s="36"/>
      <c r="LNP45" s="36"/>
      <c r="LNS45" s="36"/>
      <c r="LNT45" s="36"/>
      <c r="LNW45" s="36"/>
      <c r="LNX45" s="36"/>
      <c r="LOA45" s="36"/>
      <c r="LOB45" s="36"/>
      <c r="LOE45" s="36"/>
      <c r="LOF45" s="36"/>
      <c r="LOI45" s="36"/>
      <c r="LOJ45" s="36"/>
      <c r="LOM45" s="36"/>
      <c r="LON45" s="36"/>
      <c r="LOQ45" s="36"/>
      <c r="LOR45" s="36"/>
      <c r="LOU45" s="36"/>
      <c r="LOV45" s="36"/>
      <c r="LOY45" s="36"/>
      <c r="LOZ45" s="36"/>
      <c r="LPC45" s="36"/>
      <c r="LPD45" s="36"/>
      <c r="LPG45" s="36"/>
      <c r="LPH45" s="36"/>
      <c r="LPK45" s="36"/>
      <c r="LPL45" s="36"/>
      <c r="LPO45" s="36"/>
      <c r="LPP45" s="36"/>
      <c r="LPS45" s="36"/>
      <c r="LPT45" s="36"/>
      <c r="LPW45" s="36"/>
      <c r="LPX45" s="36"/>
      <c r="LQA45" s="36"/>
      <c r="LQB45" s="36"/>
      <c r="LQE45" s="36"/>
      <c r="LQF45" s="36"/>
      <c r="LQI45" s="36"/>
      <c r="LQJ45" s="36"/>
      <c r="LQM45" s="36"/>
      <c r="LQN45" s="36"/>
      <c r="LQQ45" s="36"/>
      <c r="LQR45" s="36"/>
      <c r="LQU45" s="36"/>
      <c r="LQV45" s="36"/>
      <c r="LQY45" s="36"/>
      <c r="LQZ45" s="36"/>
      <c r="LRC45" s="36"/>
      <c r="LRD45" s="36"/>
      <c r="LRG45" s="36"/>
      <c r="LRH45" s="36"/>
      <c r="LRK45" s="36"/>
      <c r="LRL45" s="36"/>
      <c r="LRO45" s="36"/>
      <c r="LRP45" s="36"/>
      <c r="LRS45" s="36"/>
      <c r="LRT45" s="36"/>
      <c r="LRW45" s="36"/>
      <c r="LRX45" s="36"/>
      <c r="LSA45" s="36"/>
      <c r="LSB45" s="36"/>
      <c r="LSE45" s="36"/>
      <c r="LSF45" s="36"/>
      <c r="LSI45" s="36"/>
      <c r="LSJ45" s="36"/>
      <c r="LSM45" s="36"/>
      <c r="LSN45" s="36"/>
      <c r="LSQ45" s="36"/>
      <c r="LSR45" s="36"/>
      <c r="LSU45" s="36"/>
      <c r="LSV45" s="36"/>
      <c r="LSY45" s="36"/>
      <c r="LSZ45" s="36"/>
      <c r="LTC45" s="36"/>
      <c r="LTD45" s="36"/>
      <c r="LTG45" s="36"/>
      <c r="LTH45" s="36"/>
      <c r="LTK45" s="36"/>
      <c r="LTL45" s="36"/>
      <c r="LTO45" s="36"/>
      <c r="LTP45" s="36"/>
      <c r="LTS45" s="36"/>
      <c r="LTT45" s="36"/>
      <c r="LTW45" s="36"/>
      <c r="LTX45" s="36"/>
      <c r="LUA45" s="36"/>
      <c r="LUB45" s="36"/>
      <c r="LUE45" s="36"/>
      <c r="LUF45" s="36"/>
      <c r="LUI45" s="36"/>
      <c r="LUJ45" s="36"/>
      <c r="LUM45" s="36"/>
      <c r="LUN45" s="36"/>
      <c r="LUQ45" s="36"/>
      <c r="LUR45" s="36"/>
      <c r="LUU45" s="36"/>
      <c r="LUV45" s="36"/>
      <c r="LUY45" s="36"/>
      <c r="LUZ45" s="36"/>
      <c r="LVC45" s="36"/>
      <c r="LVD45" s="36"/>
      <c r="LVG45" s="36"/>
      <c r="LVH45" s="36"/>
      <c r="LVK45" s="36"/>
      <c r="LVL45" s="36"/>
      <c r="LVO45" s="36"/>
      <c r="LVP45" s="36"/>
      <c r="LVS45" s="36"/>
      <c r="LVT45" s="36"/>
      <c r="LVW45" s="36"/>
      <c r="LVX45" s="36"/>
      <c r="LWA45" s="36"/>
      <c r="LWB45" s="36"/>
      <c r="LWE45" s="36"/>
      <c r="LWF45" s="36"/>
      <c r="LWI45" s="36"/>
      <c r="LWJ45" s="36"/>
      <c r="LWM45" s="36"/>
      <c r="LWN45" s="36"/>
      <c r="LWQ45" s="36"/>
      <c r="LWR45" s="36"/>
      <c r="LWU45" s="36"/>
      <c r="LWV45" s="36"/>
      <c r="LWY45" s="36"/>
      <c r="LWZ45" s="36"/>
      <c r="LXC45" s="36"/>
      <c r="LXD45" s="36"/>
      <c r="LXG45" s="36"/>
      <c r="LXH45" s="36"/>
      <c r="LXK45" s="36"/>
      <c r="LXL45" s="36"/>
      <c r="LXO45" s="36"/>
      <c r="LXP45" s="36"/>
      <c r="LXS45" s="36"/>
      <c r="LXT45" s="36"/>
      <c r="LXW45" s="36"/>
      <c r="LXX45" s="36"/>
      <c r="LYA45" s="36"/>
      <c r="LYB45" s="36"/>
      <c r="LYE45" s="36"/>
      <c r="LYF45" s="36"/>
      <c r="LYI45" s="36"/>
      <c r="LYJ45" s="36"/>
      <c r="LYM45" s="36"/>
      <c r="LYN45" s="36"/>
      <c r="LYQ45" s="36"/>
      <c r="LYR45" s="36"/>
      <c r="LYU45" s="36"/>
      <c r="LYV45" s="36"/>
      <c r="LYY45" s="36"/>
      <c r="LYZ45" s="36"/>
      <c r="LZC45" s="36"/>
      <c r="LZD45" s="36"/>
      <c r="LZG45" s="36"/>
      <c r="LZH45" s="36"/>
      <c r="LZK45" s="36"/>
      <c r="LZL45" s="36"/>
      <c r="LZO45" s="36"/>
      <c r="LZP45" s="36"/>
      <c r="LZS45" s="36"/>
      <c r="LZT45" s="36"/>
      <c r="LZW45" s="36"/>
      <c r="LZX45" s="36"/>
      <c r="MAA45" s="36"/>
      <c r="MAB45" s="36"/>
      <c r="MAE45" s="36"/>
      <c r="MAF45" s="36"/>
      <c r="MAI45" s="36"/>
      <c r="MAJ45" s="36"/>
      <c r="MAM45" s="36"/>
      <c r="MAN45" s="36"/>
      <c r="MAQ45" s="36"/>
      <c r="MAR45" s="36"/>
      <c r="MAU45" s="36"/>
      <c r="MAV45" s="36"/>
      <c r="MAY45" s="36"/>
      <c r="MAZ45" s="36"/>
      <c r="MBC45" s="36"/>
      <c r="MBD45" s="36"/>
      <c r="MBG45" s="36"/>
      <c r="MBH45" s="36"/>
      <c r="MBK45" s="36"/>
      <c r="MBL45" s="36"/>
      <c r="MBO45" s="36"/>
      <c r="MBP45" s="36"/>
      <c r="MBS45" s="36"/>
      <c r="MBT45" s="36"/>
      <c r="MBW45" s="36"/>
      <c r="MBX45" s="36"/>
      <c r="MCA45" s="36"/>
      <c r="MCB45" s="36"/>
      <c r="MCE45" s="36"/>
      <c r="MCF45" s="36"/>
      <c r="MCI45" s="36"/>
      <c r="MCJ45" s="36"/>
      <c r="MCM45" s="36"/>
      <c r="MCN45" s="36"/>
      <c r="MCQ45" s="36"/>
      <c r="MCR45" s="36"/>
      <c r="MCU45" s="36"/>
      <c r="MCV45" s="36"/>
      <c r="MCY45" s="36"/>
      <c r="MCZ45" s="36"/>
      <c r="MDC45" s="36"/>
      <c r="MDD45" s="36"/>
      <c r="MDG45" s="36"/>
      <c r="MDH45" s="36"/>
      <c r="MDK45" s="36"/>
      <c r="MDL45" s="36"/>
      <c r="MDO45" s="36"/>
      <c r="MDP45" s="36"/>
      <c r="MDS45" s="36"/>
      <c r="MDT45" s="36"/>
      <c r="MDW45" s="36"/>
      <c r="MDX45" s="36"/>
      <c r="MEA45" s="36"/>
      <c r="MEB45" s="36"/>
      <c r="MEE45" s="36"/>
      <c r="MEF45" s="36"/>
      <c r="MEI45" s="36"/>
      <c r="MEJ45" s="36"/>
      <c r="MEM45" s="36"/>
      <c r="MEN45" s="36"/>
      <c r="MEQ45" s="36"/>
      <c r="MER45" s="36"/>
      <c r="MEU45" s="36"/>
      <c r="MEV45" s="36"/>
      <c r="MEY45" s="36"/>
      <c r="MEZ45" s="36"/>
      <c r="MFC45" s="36"/>
      <c r="MFD45" s="36"/>
      <c r="MFG45" s="36"/>
      <c r="MFH45" s="36"/>
      <c r="MFK45" s="36"/>
      <c r="MFL45" s="36"/>
      <c r="MFO45" s="36"/>
      <c r="MFP45" s="36"/>
      <c r="MFS45" s="36"/>
      <c r="MFT45" s="36"/>
      <c r="MFW45" s="36"/>
      <c r="MFX45" s="36"/>
      <c r="MGA45" s="36"/>
      <c r="MGB45" s="36"/>
      <c r="MGE45" s="36"/>
      <c r="MGF45" s="36"/>
      <c r="MGI45" s="36"/>
      <c r="MGJ45" s="36"/>
      <c r="MGM45" s="36"/>
      <c r="MGN45" s="36"/>
      <c r="MGQ45" s="36"/>
      <c r="MGR45" s="36"/>
      <c r="MGU45" s="36"/>
      <c r="MGV45" s="36"/>
      <c r="MGY45" s="36"/>
      <c r="MGZ45" s="36"/>
      <c r="MHC45" s="36"/>
      <c r="MHD45" s="36"/>
      <c r="MHG45" s="36"/>
      <c r="MHH45" s="36"/>
      <c r="MHK45" s="36"/>
      <c r="MHL45" s="36"/>
      <c r="MHO45" s="36"/>
      <c r="MHP45" s="36"/>
      <c r="MHS45" s="36"/>
      <c r="MHT45" s="36"/>
      <c r="MHW45" s="36"/>
      <c r="MHX45" s="36"/>
      <c r="MIA45" s="36"/>
      <c r="MIB45" s="36"/>
      <c r="MIE45" s="36"/>
      <c r="MIF45" s="36"/>
      <c r="MII45" s="36"/>
      <c r="MIJ45" s="36"/>
      <c r="MIM45" s="36"/>
      <c r="MIN45" s="36"/>
      <c r="MIQ45" s="36"/>
      <c r="MIR45" s="36"/>
      <c r="MIU45" s="36"/>
      <c r="MIV45" s="36"/>
      <c r="MIY45" s="36"/>
      <c r="MIZ45" s="36"/>
      <c r="MJC45" s="36"/>
      <c r="MJD45" s="36"/>
      <c r="MJG45" s="36"/>
      <c r="MJH45" s="36"/>
      <c r="MJK45" s="36"/>
      <c r="MJL45" s="36"/>
      <c r="MJO45" s="36"/>
      <c r="MJP45" s="36"/>
      <c r="MJS45" s="36"/>
      <c r="MJT45" s="36"/>
      <c r="MJW45" s="36"/>
      <c r="MJX45" s="36"/>
      <c r="MKA45" s="36"/>
      <c r="MKB45" s="36"/>
      <c r="MKE45" s="36"/>
      <c r="MKF45" s="36"/>
      <c r="MKI45" s="36"/>
      <c r="MKJ45" s="36"/>
      <c r="MKM45" s="36"/>
      <c r="MKN45" s="36"/>
      <c r="MKQ45" s="36"/>
      <c r="MKR45" s="36"/>
      <c r="MKU45" s="36"/>
      <c r="MKV45" s="36"/>
      <c r="MKY45" s="36"/>
      <c r="MKZ45" s="36"/>
      <c r="MLC45" s="36"/>
      <c r="MLD45" s="36"/>
      <c r="MLG45" s="36"/>
      <c r="MLH45" s="36"/>
      <c r="MLK45" s="36"/>
      <c r="MLL45" s="36"/>
      <c r="MLO45" s="36"/>
      <c r="MLP45" s="36"/>
      <c r="MLS45" s="36"/>
      <c r="MLT45" s="36"/>
      <c r="MLW45" s="36"/>
      <c r="MLX45" s="36"/>
      <c r="MMA45" s="36"/>
      <c r="MMB45" s="36"/>
      <c r="MME45" s="36"/>
      <c r="MMF45" s="36"/>
      <c r="MMI45" s="36"/>
      <c r="MMJ45" s="36"/>
      <c r="MMM45" s="36"/>
      <c r="MMN45" s="36"/>
      <c r="MMQ45" s="36"/>
      <c r="MMR45" s="36"/>
      <c r="MMU45" s="36"/>
      <c r="MMV45" s="36"/>
      <c r="MMY45" s="36"/>
      <c r="MMZ45" s="36"/>
      <c r="MNC45" s="36"/>
      <c r="MND45" s="36"/>
      <c r="MNG45" s="36"/>
      <c r="MNH45" s="36"/>
      <c r="MNK45" s="36"/>
      <c r="MNL45" s="36"/>
      <c r="MNO45" s="36"/>
      <c r="MNP45" s="36"/>
      <c r="MNS45" s="36"/>
      <c r="MNT45" s="36"/>
      <c r="MNW45" s="36"/>
      <c r="MNX45" s="36"/>
      <c r="MOA45" s="36"/>
      <c r="MOB45" s="36"/>
      <c r="MOE45" s="36"/>
      <c r="MOF45" s="36"/>
      <c r="MOI45" s="36"/>
      <c r="MOJ45" s="36"/>
      <c r="MOM45" s="36"/>
      <c r="MON45" s="36"/>
      <c r="MOQ45" s="36"/>
      <c r="MOR45" s="36"/>
      <c r="MOU45" s="36"/>
      <c r="MOV45" s="36"/>
      <c r="MOY45" s="36"/>
      <c r="MOZ45" s="36"/>
      <c r="MPC45" s="36"/>
      <c r="MPD45" s="36"/>
      <c r="MPG45" s="36"/>
      <c r="MPH45" s="36"/>
      <c r="MPK45" s="36"/>
      <c r="MPL45" s="36"/>
      <c r="MPO45" s="36"/>
      <c r="MPP45" s="36"/>
      <c r="MPS45" s="36"/>
      <c r="MPT45" s="36"/>
      <c r="MPW45" s="36"/>
      <c r="MPX45" s="36"/>
      <c r="MQA45" s="36"/>
      <c r="MQB45" s="36"/>
      <c r="MQE45" s="36"/>
      <c r="MQF45" s="36"/>
      <c r="MQI45" s="36"/>
      <c r="MQJ45" s="36"/>
      <c r="MQM45" s="36"/>
      <c r="MQN45" s="36"/>
      <c r="MQQ45" s="36"/>
      <c r="MQR45" s="36"/>
      <c r="MQU45" s="36"/>
      <c r="MQV45" s="36"/>
      <c r="MQY45" s="36"/>
      <c r="MQZ45" s="36"/>
      <c r="MRC45" s="36"/>
      <c r="MRD45" s="36"/>
      <c r="MRG45" s="36"/>
      <c r="MRH45" s="36"/>
      <c r="MRK45" s="36"/>
      <c r="MRL45" s="36"/>
      <c r="MRO45" s="36"/>
      <c r="MRP45" s="36"/>
      <c r="MRS45" s="36"/>
      <c r="MRT45" s="36"/>
      <c r="MRW45" s="36"/>
      <c r="MRX45" s="36"/>
      <c r="MSA45" s="36"/>
      <c r="MSB45" s="36"/>
      <c r="MSE45" s="36"/>
      <c r="MSF45" s="36"/>
      <c r="MSI45" s="36"/>
      <c r="MSJ45" s="36"/>
      <c r="MSM45" s="36"/>
      <c r="MSN45" s="36"/>
      <c r="MSQ45" s="36"/>
      <c r="MSR45" s="36"/>
      <c r="MSU45" s="36"/>
      <c r="MSV45" s="36"/>
      <c r="MSY45" s="36"/>
      <c r="MSZ45" s="36"/>
      <c r="MTC45" s="36"/>
      <c r="MTD45" s="36"/>
      <c r="MTG45" s="36"/>
      <c r="MTH45" s="36"/>
      <c r="MTK45" s="36"/>
      <c r="MTL45" s="36"/>
      <c r="MTO45" s="36"/>
      <c r="MTP45" s="36"/>
      <c r="MTS45" s="36"/>
      <c r="MTT45" s="36"/>
      <c r="MTW45" s="36"/>
      <c r="MTX45" s="36"/>
      <c r="MUA45" s="36"/>
      <c r="MUB45" s="36"/>
      <c r="MUE45" s="36"/>
      <c r="MUF45" s="36"/>
      <c r="MUI45" s="36"/>
      <c r="MUJ45" s="36"/>
      <c r="MUM45" s="36"/>
      <c r="MUN45" s="36"/>
      <c r="MUQ45" s="36"/>
      <c r="MUR45" s="36"/>
      <c r="MUU45" s="36"/>
      <c r="MUV45" s="36"/>
      <c r="MUY45" s="36"/>
      <c r="MUZ45" s="36"/>
      <c r="MVC45" s="36"/>
      <c r="MVD45" s="36"/>
      <c r="MVG45" s="36"/>
      <c r="MVH45" s="36"/>
      <c r="MVK45" s="36"/>
      <c r="MVL45" s="36"/>
      <c r="MVO45" s="36"/>
      <c r="MVP45" s="36"/>
      <c r="MVS45" s="36"/>
      <c r="MVT45" s="36"/>
      <c r="MVW45" s="36"/>
      <c r="MVX45" s="36"/>
      <c r="MWA45" s="36"/>
      <c r="MWB45" s="36"/>
      <c r="MWE45" s="36"/>
      <c r="MWF45" s="36"/>
      <c r="MWI45" s="36"/>
      <c r="MWJ45" s="36"/>
      <c r="MWM45" s="36"/>
      <c r="MWN45" s="36"/>
      <c r="MWQ45" s="36"/>
      <c r="MWR45" s="36"/>
      <c r="MWU45" s="36"/>
      <c r="MWV45" s="36"/>
      <c r="MWY45" s="36"/>
      <c r="MWZ45" s="36"/>
      <c r="MXC45" s="36"/>
      <c r="MXD45" s="36"/>
      <c r="MXG45" s="36"/>
      <c r="MXH45" s="36"/>
      <c r="MXK45" s="36"/>
      <c r="MXL45" s="36"/>
      <c r="MXO45" s="36"/>
      <c r="MXP45" s="36"/>
      <c r="MXS45" s="36"/>
      <c r="MXT45" s="36"/>
      <c r="MXW45" s="36"/>
      <c r="MXX45" s="36"/>
      <c r="MYA45" s="36"/>
      <c r="MYB45" s="36"/>
      <c r="MYE45" s="36"/>
      <c r="MYF45" s="36"/>
      <c r="MYI45" s="36"/>
      <c r="MYJ45" s="36"/>
      <c r="MYM45" s="36"/>
      <c r="MYN45" s="36"/>
      <c r="MYQ45" s="36"/>
      <c r="MYR45" s="36"/>
      <c r="MYU45" s="36"/>
      <c r="MYV45" s="36"/>
      <c r="MYY45" s="36"/>
      <c r="MYZ45" s="36"/>
      <c r="MZC45" s="36"/>
      <c r="MZD45" s="36"/>
      <c r="MZG45" s="36"/>
      <c r="MZH45" s="36"/>
      <c r="MZK45" s="36"/>
      <c r="MZL45" s="36"/>
      <c r="MZO45" s="36"/>
      <c r="MZP45" s="36"/>
      <c r="MZS45" s="36"/>
      <c r="MZT45" s="36"/>
      <c r="MZW45" s="36"/>
      <c r="MZX45" s="36"/>
      <c r="NAA45" s="36"/>
      <c r="NAB45" s="36"/>
      <c r="NAE45" s="36"/>
      <c r="NAF45" s="36"/>
      <c r="NAI45" s="36"/>
      <c r="NAJ45" s="36"/>
      <c r="NAM45" s="36"/>
      <c r="NAN45" s="36"/>
      <c r="NAQ45" s="36"/>
      <c r="NAR45" s="36"/>
      <c r="NAU45" s="36"/>
      <c r="NAV45" s="36"/>
      <c r="NAY45" s="36"/>
      <c r="NAZ45" s="36"/>
      <c r="NBC45" s="36"/>
      <c r="NBD45" s="36"/>
      <c r="NBG45" s="36"/>
      <c r="NBH45" s="36"/>
      <c r="NBK45" s="36"/>
      <c r="NBL45" s="36"/>
      <c r="NBO45" s="36"/>
      <c r="NBP45" s="36"/>
      <c r="NBS45" s="36"/>
      <c r="NBT45" s="36"/>
      <c r="NBW45" s="36"/>
      <c r="NBX45" s="36"/>
      <c r="NCA45" s="36"/>
      <c r="NCB45" s="36"/>
      <c r="NCE45" s="36"/>
      <c r="NCF45" s="36"/>
      <c r="NCI45" s="36"/>
      <c r="NCJ45" s="36"/>
      <c r="NCM45" s="36"/>
      <c r="NCN45" s="36"/>
      <c r="NCQ45" s="36"/>
      <c r="NCR45" s="36"/>
      <c r="NCU45" s="36"/>
      <c r="NCV45" s="36"/>
      <c r="NCY45" s="36"/>
      <c r="NCZ45" s="36"/>
      <c r="NDC45" s="36"/>
      <c r="NDD45" s="36"/>
      <c r="NDG45" s="36"/>
      <c r="NDH45" s="36"/>
      <c r="NDK45" s="36"/>
      <c r="NDL45" s="36"/>
      <c r="NDO45" s="36"/>
      <c r="NDP45" s="36"/>
      <c r="NDS45" s="36"/>
      <c r="NDT45" s="36"/>
      <c r="NDW45" s="36"/>
      <c r="NDX45" s="36"/>
      <c r="NEA45" s="36"/>
      <c r="NEB45" s="36"/>
      <c r="NEE45" s="36"/>
      <c r="NEF45" s="36"/>
      <c r="NEI45" s="36"/>
      <c r="NEJ45" s="36"/>
      <c r="NEM45" s="36"/>
      <c r="NEN45" s="36"/>
      <c r="NEQ45" s="36"/>
      <c r="NER45" s="36"/>
      <c r="NEU45" s="36"/>
      <c r="NEV45" s="36"/>
      <c r="NEY45" s="36"/>
      <c r="NEZ45" s="36"/>
      <c r="NFC45" s="36"/>
      <c r="NFD45" s="36"/>
      <c r="NFG45" s="36"/>
      <c r="NFH45" s="36"/>
      <c r="NFK45" s="36"/>
      <c r="NFL45" s="36"/>
      <c r="NFO45" s="36"/>
      <c r="NFP45" s="36"/>
      <c r="NFS45" s="36"/>
      <c r="NFT45" s="36"/>
      <c r="NFW45" s="36"/>
      <c r="NFX45" s="36"/>
      <c r="NGA45" s="36"/>
      <c r="NGB45" s="36"/>
      <c r="NGE45" s="36"/>
      <c r="NGF45" s="36"/>
      <c r="NGI45" s="36"/>
      <c r="NGJ45" s="36"/>
      <c r="NGM45" s="36"/>
      <c r="NGN45" s="36"/>
      <c r="NGQ45" s="36"/>
      <c r="NGR45" s="36"/>
      <c r="NGU45" s="36"/>
      <c r="NGV45" s="36"/>
      <c r="NGY45" s="36"/>
      <c r="NGZ45" s="36"/>
      <c r="NHC45" s="36"/>
      <c r="NHD45" s="36"/>
      <c r="NHG45" s="36"/>
      <c r="NHH45" s="36"/>
      <c r="NHK45" s="36"/>
      <c r="NHL45" s="36"/>
      <c r="NHO45" s="36"/>
      <c r="NHP45" s="36"/>
      <c r="NHS45" s="36"/>
      <c r="NHT45" s="36"/>
      <c r="NHW45" s="36"/>
      <c r="NHX45" s="36"/>
      <c r="NIA45" s="36"/>
      <c r="NIB45" s="36"/>
      <c r="NIE45" s="36"/>
      <c r="NIF45" s="36"/>
      <c r="NII45" s="36"/>
      <c r="NIJ45" s="36"/>
      <c r="NIM45" s="36"/>
      <c r="NIN45" s="36"/>
      <c r="NIQ45" s="36"/>
      <c r="NIR45" s="36"/>
      <c r="NIU45" s="36"/>
      <c r="NIV45" s="36"/>
      <c r="NIY45" s="36"/>
      <c r="NIZ45" s="36"/>
      <c r="NJC45" s="36"/>
      <c r="NJD45" s="36"/>
      <c r="NJG45" s="36"/>
      <c r="NJH45" s="36"/>
      <c r="NJK45" s="36"/>
      <c r="NJL45" s="36"/>
      <c r="NJO45" s="36"/>
      <c r="NJP45" s="36"/>
      <c r="NJS45" s="36"/>
      <c r="NJT45" s="36"/>
      <c r="NJW45" s="36"/>
      <c r="NJX45" s="36"/>
      <c r="NKA45" s="36"/>
      <c r="NKB45" s="36"/>
      <c r="NKE45" s="36"/>
      <c r="NKF45" s="36"/>
      <c r="NKI45" s="36"/>
      <c r="NKJ45" s="36"/>
      <c r="NKM45" s="36"/>
      <c r="NKN45" s="36"/>
      <c r="NKQ45" s="36"/>
      <c r="NKR45" s="36"/>
      <c r="NKU45" s="36"/>
      <c r="NKV45" s="36"/>
      <c r="NKY45" s="36"/>
      <c r="NKZ45" s="36"/>
      <c r="NLC45" s="36"/>
      <c r="NLD45" s="36"/>
      <c r="NLG45" s="36"/>
      <c r="NLH45" s="36"/>
      <c r="NLK45" s="36"/>
      <c r="NLL45" s="36"/>
      <c r="NLO45" s="36"/>
      <c r="NLP45" s="36"/>
      <c r="NLS45" s="36"/>
      <c r="NLT45" s="36"/>
      <c r="NLW45" s="36"/>
      <c r="NLX45" s="36"/>
      <c r="NMA45" s="36"/>
      <c r="NMB45" s="36"/>
      <c r="NME45" s="36"/>
      <c r="NMF45" s="36"/>
      <c r="NMI45" s="36"/>
      <c r="NMJ45" s="36"/>
      <c r="NMM45" s="36"/>
      <c r="NMN45" s="36"/>
      <c r="NMQ45" s="36"/>
      <c r="NMR45" s="36"/>
      <c r="NMU45" s="36"/>
      <c r="NMV45" s="36"/>
      <c r="NMY45" s="36"/>
      <c r="NMZ45" s="36"/>
      <c r="NNC45" s="36"/>
      <c r="NND45" s="36"/>
      <c r="NNG45" s="36"/>
      <c r="NNH45" s="36"/>
      <c r="NNK45" s="36"/>
      <c r="NNL45" s="36"/>
      <c r="NNO45" s="36"/>
      <c r="NNP45" s="36"/>
      <c r="NNS45" s="36"/>
      <c r="NNT45" s="36"/>
      <c r="NNW45" s="36"/>
      <c r="NNX45" s="36"/>
      <c r="NOA45" s="36"/>
      <c r="NOB45" s="36"/>
      <c r="NOE45" s="36"/>
      <c r="NOF45" s="36"/>
      <c r="NOI45" s="36"/>
      <c r="NOJ45" s="36"/>
      <c r="NOM45" s="36"/>
      <c r="NON45" s="36"/>
      <c r="NOQ45" s="36"/>
      <c r="NOR45" s="36"/>
      <c r="NOU45" s="36"/>
      <c r="NOV45" s="36"/>
      <c r="NOY45" s="36"/>
      <c r="NOZ45" s="36"/>
      <c r="NPC45" s="36"/>
      <c r="NPD45" s="36"/>
      <c r="NPG45" s="36"/>
      <c r="NPH45" s="36"/>
      <c r="NPK45" s="36"/>
      <c r="NPL45" s="36"/>
      <c r="NPO45" s="36"/>
      <c r="NPP45" s="36"/>
      <c r="NPS45" s="36"/>
      <c r="NPT45" s="36"/>
      <c r="NPW45" s="36"/>
      <c r="NPX45" s="36"/>
      <c r="NQA45" s="36"/>
      <c r="NQB45" s="36"/>
      <c r="NQE45" s="36"/>
      <c r="NQF45" s="36"/>
      <c r="NQI45" s="36"/>
      <c r="NQJ45" s="36"/>
      <c r="NQM45" s="36"/>
      <c r="NQN45" s="36"/>
      <c r="NQQ45" s="36"/>
      <c r="NQR45" s="36"/>
      <c r="NQU45" s="36"/>
      <c r="NQV45" s="36"/>
      <c r="NQY45" s="36"/>
      <c r="NQZ45" s="36"/>
      <c r="NRC45" s="36"/>
      <c r="NRD45" s="36"/>
      <c r="NRG45" s="36"/>
      <c r="NRH45" s="36"/>
      <c r="NRK45" s="36"/>
      <c r="NRL45" s="36"/>
      <c r="NRO45" s="36"/>
      <c r="NRP45" s="36"/>
      <c r="NRS45" s="36"/>
      <c r="NRT45" s="36"/>
      <c r="NRW45" s="36"/>
      <c r="NRX45" s="36"/>
      <c r="NSA45" s="36"/>
      <c r="NSB45" s="36"/>
      <c r="NSE45" s="36"/>
      <c r="NSF45" s="36"/>
      <c r="NSI45" s="36"/>
      <c r="NSJ45" s="36"/>
      <c r="NSM45" s="36"/>
      <c r="NSN45" s="36"/>
      <c r="NSQ45" s="36"/>
      <c r="NSR45" s="36"/>
      <c r="NSU45" s="36"/>
      <c r="NSV45" s="36"/>
      <c r="NSY45" s="36"/>
      <c r="NSZ45" s="36"/>
      <c r="NTC45" s="36"/>
      <c r="NTD45" s="36"/>
      <c r="NTG45" s="36"/>
      <c r="NTH45" s="36"/>
      <c r="NTK45" s="36"/>
      <c r="NTL45" s="36"/>
      <c r="NTO45" s="36"/>
      <c r="NTP45" s="36"/>
      <c r="NTS45" s="36"/>
      <c r="NTT45" s="36"/>
      <c r="NTW45" s="36"/>
      <c r="NTX45" s="36"/>
      <c r="NUA45" s="36"/>
      <c r="NUB45" s="36"/>
      <c r="NUE45" s="36"/>
      <c r="NUF45" s="36"/>
      <c r="NUI45" s="36"/>
      <c r="NUJ45" s="36"/>
      <c r="NUM45" s="36"/>
      <c r="NUN45" s="36"/>
      <c r="NUQ45" s="36"/>
      <c r="NUR45" s="36"/>
      <c r="NUU45" s="36"/>
      <c r="NUV45" s="36"/>
      <c r="NUY45" s="36"/>
      <c r="NUZ45" s="36"/>
      <c r="NVC45" s="36"/>
      <c r="NVD45" s="36"/>
      <c r="NVG45" s="36"/>
      <c r="NVH45" s="36"/>
      <c r="NVK45" s="36"/>
      <c r="NVL45" s="36"/>
      <c r="NVO45" s="36"/>
      <c r="NVP45" s="36"/>
      <c r="NVS45" s="36"/>
      <c r="NVT45" s="36"/>
      <c r="NVW45" s="36"/>
      <c r="NVX45" s="36"/>
      <c r="NWA45" s="36"/>
      <c r="NWB45" s="36"/>
      <c r="NWE45" s="36"/>
      <c r="NWF45" s="36"/>
      <c r="NWI45" s="36"/>
      <c r="NWJ45" s="36"/>
      <c r="NWM45" s="36"/>
      <c r="NWN45" s="36"/>
      <c r="NWQ45" s="36"/>
      <c r="NWR45" s="36"/>
      <c r="NWU45" s="36"/>
      <c r="NWV45" s="36"/>
      <c r="NWY45" s="36"/>
      <c r="NWZ45" s="36"/>
      <c r="NXC45" s="36"/>
      <c r="NXD45" s="36"/>
      <c r="NXG45" s="36"/>
      <c r="NXH45" s="36"/>
      <c r="NXK45" s="36"/>
      <c r="NXL45" s="36"/>
      <c r="NXO45" s="36"/>
      <c r="NXP45" s="36"/>
      <c r="NXS45" s="36"/>
      <c r="NXT45" s="36"/>
      <c r="NXW45" s="36"/>
      <c r="NXX45" s="36"/>
      <c r="NYA45" s="36"/>
      <c r="NYB45" s="36"/>
      <c r="NYE45" s="36"/>
      <c r="NYF45" s="36"/>
      <c r="NYI45" s="36"/>
      <c r="NYJ45" s="36"/>
      <c r="NYM45" s="36"/>
      <c r="NYN45" s="36"/>
      <c r="NYQ45" s="36"/>
      <c r="NYR45" s="36"/>
      <c r="NYU45" s="36"/>
      <c r="NYV45" s="36"/>
      <c r="NYY45" s="36"/>
      <c r="NYZ45" s="36"/>
      <c r="NZC45" s="36"/>
      <c r="NZD45" s="36"/>
      <c r="NZG45" s="36"/>
      <c r="NZH45" s="36"/>
      <c r="NZK45" s="36"/>
      <c r="NZL45" s="36"/>
      <c r="NZO45" s="36"/>
      <c r="NZP45" s="36"/>
      <c r="NZS45" s="36"/>
      <c r="NZT45" s="36"/>
      <c r="NZW45" s="36"/>
      <c r="NZX45" s="36"/>
      <c r="OAA45" s="36"/>
      <c r="OAB45" s="36"/>
      <c r="OAE45" s="36"/>
      <c r="OAF45" s="36"/>
      <c r="OAI45" s="36"/>
      <c r="OAJ45" s="36"/>
      <c r="OAM45" s="36"/>
      <c r="OAN45" s="36"/>
      <c r="OAQ45" s="36"/>
      <c r="OAR45" s="36"/>
      <c r="OAU45" s="36"/>
      <c r="OAV45" s="36"/>
      <c r="OAY45" s="36"/>
      <c r="OAZ45" s="36"/>
      <c r="OBC45" s="36"/>
      <c r="OBD45" s="36"/>
      <c r="OBG45" s="36"/>
      <c r="OBH45" s="36"/>
      <c r="OBK45" s="36"/>
      <c r="OBL45" s="36"/>
      <c r="OBO45" s="36"/>
      <c r="OBP45" s="36"/>
      <c r="OBS45" s="36"/>
      <c r="OBT45" s="36"/>
      <c r="OBW45" s="36"/>
      <c r="OBX45" s="36"/>
      <c r="OCA45" s="36"/>
      <c r="OCB45" s="36"/>
      <c r="OCE45" s="36"/>
      <c r="OCF45" s="36"/>
      <c r="OCI45" s="36"/>
      <c r="OCJ45" s="36"/>
      <c r="OCM45" s="36"/>
      <c r="OCN45" s="36"/>
      <c r="OCQ45" s="36"/>
      <c r="OCR45" s="36"/>
      <c r="OCU45" s="36"/>
      <c r="OCV45" s="36"/>
      <c r="OCY45" s="36"/>
      <c r="OCZ45" s="36"/>
      <c r="ODC45" s="36"/>
      <c r="ODD45" s="36"/>
      <c r="ODG45" s="36"/>
      <c r="ODH45" s="36"/>
      <c r="ODK45" s="36"/>
      <c r="ODL45" s="36"/>
      <c r="ODO45" s="36"/>
      <c r="ODP45" s="36"/>
      <c r="ODS45" s="36"/>
      <c r="ODT45" s="36"/>
      <c r="ODW45" s="36"/>
      <c r="ODX45" s="36"/>
      <c r="OEA45" s="36"/>
      <c r="OEB45" s="36"/>
      <c r="OEE45" s="36"/>
      <c r="OEF45" s="36"/>
      <c r="OEI45" s="36"/>
      <c r="OEJ45" s="36"/>
      <c r="OEM45" s="36"/>
      <c r="OEN45" s="36"/>
      <c r="OEQ45" s="36"/>
      <c r="OER45" s="36"/>
      <c r="OEU45" s="36"/>
      <c r="OEV45" s="36"/>
      <c r="OEY45" s="36"/>
      <c r="OEZ45" s="36"/>
      <c r="OFC45" s="36"/>
      <c r="OFD45" s="36"/>
      <c r="OFG45" s="36"/>
      <c r="OFH45" s="36"/>
      <c r="OFK45" s="36"/>
      <c r="OFL45" s="36"/>
      <c r="OFO45" s="36"/>
      <c r="OFP45" s="36"/>
      <c r="OFS45" s="36"/>
      <c r="OFT45" s="36"/>
      <c r="OFW45" s="36"/>
      <c r="OFX45" s="36"/>
      <c r="OGA45" s="36"/>
      <c r="OGB45" s="36"/>
      <c r="OGE45" s="36"/>
      <c r="OGF45" s="36"/>
      <c r="OGI45" s="36"/>
      <c r="OGJ45" s="36"/>
      <c r="OGM45" s="36"/>
      <c r="OGN45" s="36"/>
      <c r="OGQ45" s="36"/>
      <c r="OGR45" s="36"/>
      <c r="OGU45" s="36"/>
      <c r="OGV45" s="36"/>
      <c r="OGY45" s="36"/>
      <c r="OGZ45" s="36"/>
      <c r="OHC45" s="36"/>
      <c r="OHD45" s="36"/>
      <c r="OHG45" s="36"/>
      <c r="OHH45" s="36"/>
      <c r="OHK45" s="36"/>
      <c r="OHL45" s="36"/>
      <c r="OHO45" s="36"/>
      <c r="OHP45" s="36"/>
      <c r="OHS45" s="36"/>
      <c r="OHT45" s="36"/>
      <c r="OHW45" s="36"/>
      <c r="OHX45" s="36"/>
      <c r="OIA45" s="36"/>
      <c r="OIB45" s="36"/>
      <c r="OIE45" s="36"/>
      <c r="OIF45" s="36"/>
      <c r="OII45" s="36"/>
      <c r="OIJ45" s="36"/>
      <c r="OIM45" s="36"/>
      <c r="OIN45" s="36"/>
      <c r="OIQ45" s="36"/>
      <c r="OIR45" s="36"/>
      <c r="OIU45" s="36"/>
      <c r="OIV45" s="36"/>
      <c r="OIY45" s="36"/>
      <c r="OIZ45" s="36"/>
      <c r="OJC45" s="36"/>
      <c r="OJD45" s="36"/>
      <c r="OJG45" s="36"/>
      <c r="OJH45" s="36"/>
      <c r="OJK45" s="36"/>
      <c r="OJL45" s="36"/>
      <c r="OJO45" s="36"/>
      <c r="OJP45" s="36"/>
      <c r="OJS45" s="36"/>
      <c r="OJT45" s="36"/>
      <c r="OJW45" s="36"/>
      <c r="OJX45" s="36"/>
      <c r="OKA45" s="36"/>
      <c r="OKB45" s="36"/>
      <c r="OKE45" s="36"/>
      <c r="OKF45" s="36"/>
      <c r="OKI45" s="36"/>
      <c r="OKJ45" s="36"/>
      <c r="OKM45" s="36"/>
      <c r="OKN45" s="36"/>
      <c r="OKQ45" s="36"/>
      <c r="OKR45" s="36"/>
      <c r="OKU45" s="36"/>
      <c r="OKV45" s="36"/>
      <c r="OKY45" s="36"/>
      <c r="OKZ45" s="36"/>
      <c r="OLC45" s="36"/>
      <c r="OLD45" s="36"/>
      <c r="OLG45" s="36"/>
      <c r="OLH45" s="36"/>
      <c r="OLK45" s="36"/>
      <c r="OLL45" s="36"/>
      <c r="OLO45" s="36"/>
      <c r="OLP45" s="36"/>
      <c r="OLS45" s="36"/>
      <c r="OLT45" s="36"/>
      <c r="OLW45" s="36"/>
      <c r="OLX45" s="36"/>
      <c r="OMA45" s="36"/>
      <c r="OMB45" s="36"/>
      <c r="OME45" s="36"/>
      <c r="OMF45" s="36"/>
      <c r="OMI45" s="36"/>
      <c r="OMJ45" s="36"/>
      <c r="OMM45" s="36"/>
      <c r="OMN45" s="36"/>
      <c r="OMQ45" s="36"/>
      <c r="OMR45" s="36"/>
      <c r="OMU45" s="36"/>
      <c r="OMV45" s="36"/>
      <c r="OMY45" s="36"/>
      <c r="OMZ45" s="36"/>
      <c r="ONC45" s="36"/>
      <c r="OND45" s="36"/>
      <c r="ONG45" s="36"/>
      <c r="ONH45" s="36"/>
      <c r="ONK45" s="36"/>
      <c r="ONL45" s="36"/>
      <c r="ONO45" s="36"/>
      <c r="ONP45" s="36"/>
      <c r="ONS45" s="36"/>
      <c r="ONT45" s="36"/>
      <c r="ONW45" s="36"/>
      <c r="ONX45" s="36"/>
      <c r="OOA45" s="36"/>
      <c r="OOB45" s="36"/>
      <c r="OOE45" s="36"/>
      <c r="OOF45" s="36"/>
      <c r="OOI45" s="36"/>
      <c r="OOJ45" s="36"/>
      <c r="OOM45" s="36"/>
      <c r="OON45" s="36"/>
      <c r="OOQ45" s="36"/>
      <c r="OOR45" s="36"/>
      <c r="OOU45" s="36"/>
      <c r="OOV45" s="36"/>
      <c r="OOY45" s="36"/>
      <c r="OOZ45" s="36"/>
      <c r="OPC45" s="36"/>
      <c r="OPD45" s="36"/>
      <c r="OPG45" s="36"/>
      <c r="OPH45" s="36"/>
      <c r="OPK45" s="36"/>
      <c r="OPL45" s="36"/>
      <c r="OPO45" s="36"/>
      <c r="OPP45" s="36"/>
      <c r="OPS45" s="36"/>
      <c r="OPT45" s="36"/>
      <c r="OPW45" s="36"/>
      <c r="OPX45" s="36"/>
      <c r="OQA45" s="36"/>
      <c r="OQB45" s="36"/>
      <c r="OQE45" s="36"/>
      <c r="OQF45" s="36"/>
      <c r="OQI45" s="36"/>
      <c r="OQJ45" s="36"/>
      <c r="OQM45" s="36"/>
      <c r="OQN45" s="36"/>
      <c r="OQQ45" s="36"/>
      <c r="OQR45" s="36"/>
      <c r="OQU45" s="36"/>
      <c r="OQV45" s="36"/>
      <c r="OQY45" s="36"/>
      <c r="OQZ45" s="36"/>
      <c r="ORC45" s="36"/>
      <c r="ORD45" s="36"/>
      <c r="ORG45" s="36"/>
      <c r="ORH45" s="36"/>
      <c r="ORK45" s="36"/>
      <c r="ORL45" s="36"/>
      <c r="ORO45" s="36"/>
      <c r="ORP45" s="36"/>
      <c r="ORS45" s="36"/>
      <c r="ORT45" s="36"/>
      <c r="ORW45" s="36"/>
      <c r="ORX45" s="36"/>
      <c r="OSA45" s="36"/>
      <c r="OSB45" s="36"/>
      <c r="OSE45" s="36"/>
      <c r="OSF45" s="36"/>
      <c r="OSI45" s="36"/>
      <c r="OSJ45" s="36"/>
      <c r="OSM45" s="36"/>
      <c r="OSN45" s="36"/>
      <c r="OSQ45" s="36"/>
      <c r="OSR45" s="36"/>
      <c r="OSU45" s="36"/>
      <c r="OSV45" s="36"/>
      <c r="OSY45" s="36"/>
      <c r="OSZ45" s="36"/>
      <c r="OTC45" s="36"/>
      <c r="OTD45" s="36"/>
      <c r="OTG45" s="36"/>
      <c r="OTH45" s="36"/>
      <c r="OTK45" s="36"/>
      <c r="OTL45" s="36"/>
      <c r="OTO45" s="36"/>
      <c r="OTP45" s="36"/>
      <c r="OTS45" s="36"/>
      <c r="OTT45" s="36"/>
      <c r="OTW45" s="36"/>
      <c r="OTX45" s="36"/>
      <c r="OUA45" s="36"/>
      <c r="OUB45" s="36"/>
      <c r="OUE45" s="36"/>
      <c r="OUF45" s="36"/>
      <c r="OUI45" s="36"/>
      <c r="OUJ45" s="36"/>
      <c r="OUM45" s="36"/>
      <c r="OUN45" s="36"/>
      <c r="OUQ45" s="36"/>
      <c r="OUR45" s="36"/>
      <c r="OUU45" s="36"/>
      <c r="OUV45" s="36"/>
      <c r="OUY45" s="36"/>
      <c r="OUZ45" s="36"/>
      <c r="OVC45" s="36"/>
      <c r="OVD45" s="36"/>
      <c r="OVG45" s="36"/>
      <c r="OVH45" s="36"/>
      <c r="OVK45" s="36"/>
      <c r="OVL45" s="36"/>
      <c r="OVO45" s="36"/>
      <c r="OVP45" s="36"/>
      <c r="OVS45" s="36"/>
      <c r="OVT45" s="36"/>
      <c r="OVW45" s="36"/>
      <c r="OVX45" s="36"/>
      <c r="OWA45" s="36"/>
      <c r="OWB45" s="36"/>
      <c r="OWE45" s="36"/>
      <c r="OWF45" s="36"/>
      <c r="OWI45" s="36"/>
      <c r="OWJ45" s="36"/>
      <c r="OWM45" s="36"/>
      <c r="OWN45" s="36"/>
      <c r="OWQ45" s="36"/>
      <c r="OWR45" s="36"/>
      <c r="OWU45" s="36"/>
      <c r="OWV45" s="36"/>
      <c r="OWY45" s="36"/>
      <c r="OWZ45" s="36"/>
      <c r="OXC45" s="36"/>
      <c r="OXD45" s="36"/>
      <c r="OXG45" s="36"/>
      <c r="OXH45" s="36"/>
      <c r="OXK45" s="36"/>
      <c r="OXL45" s="36"/>
      <c r="OXO45" s="36"/>
      <c r="OXP45" s="36"/>
      <c r="OXS45" s="36"/>
      <c r="OXT45" s="36"/>
      <c r="OXW45" s="36"/>
      <c r="OXX45" s="36"/>
      <c r="OYA45" s="36"/>
      <c r="OYB45" s="36"/>
      <c r="OYE45" s="36"/>
      <c r="OYF45" s="36"/>
      <c r="OYI45" s="36"/>
      <c r="OYJ45" s="36"/>
      <c r="OYM45" s="36"/>
      <c r="OYN45" s="36"/>
      <c r="OYQ45" s="36"/>
      <c r="OYR45" s="36"/>
      <c r="OYU45" s="36"/>
      <c r="OYV45" s="36"/>
      <c r="OYY45" s="36"/>
      <c r="OYZ45" s="36"/>
      <c r="OZC45" s="36"/>
      <c r="OZD45" s="36"/>
      <c r="OZG45" s="36"/>
      <c r="OZH45" s="36"/>
      <c r="OZK45" s="36"/>
      <c r="OZL45" s="36"/>
      <c r="OZO45" s="36"/>
      <c r="OZP45" s="36"/>
      <c r="OZS45" s="36"/>
      <c r="OZT45" s="36"/>
      <c r="OZW45" s="36"/>
      <c r="OZX45" s="36"/>
      <c r="PAA45" s="36"/>
      <c r="PAB45" s="36"/>
      <c r="PAE45" s="36"/>
      <c r="PAF45" s="36"/>
      <c r="PAI45" s="36"/>
      <c r="PAJ45" s="36"/>
      <c r="PAM45" s="36"/>
      <c r="PAN45" s="36"/>
      <c r="PAQ45" s="36"/>
      <c r="PAR45" s="36"/>
      <c r="PAU45" s="36"/>
      <c r="PAV45" s="36"/>
      <c r="PAY45" s="36"/>
      <c r="PAZ45" s="36"/>
      <c r="PBC45" s="36"/>
      <c r="PBD45" s="36"/>
      <c r="PBG45" s="36"/>
      <c r="PBH45" s="36"/>
      <c r="PBK45" s="36"/>
      <c r="PBL45" s="36"/>
      <c r="PBO45" s="36"/>
      <c r="PBP45" s="36"/>
      <c r="PBS45" s="36"/>
      <c r="PBT45" s="36"/>
      <c r="PBW45" s="36"/>
      <c r="PBX45" s="36"/>
      <c r="PCA45" s="36"/>
      <c r="PCB45" s="36"/>
      <c r="PCE45" s="36"/>
      <c r="PCF45" s="36"/>
      <c r="PCI45" s="36"/>
      <c r="PCJ45" s="36"/>
      <c r="PCM45" s="36"/>
      <c r="PCN45" s="36"/>
      <c r="PCQ45" s="36"/>
      <c r="PCR45" s="36"/>
      <c r="PCU45" s="36"/>
      <c r="PCV45" s="36"/>
      <c r="PCY45" s="36"/>
      <c r="PCZ45" s="36"/>
      <c r="PDC45" s="36"/>
      <c r="PDD45" s="36"/>
      <c r="PDG45" s="36"/>
      <c r="PDH45" s="36"/>
      <c r="PDK45" s="36"/>
      <c r="PDL45" s="36"/>
      <c r="PDO45" s="36"/>
      <c r="PDP45" s="36"/>
      <c r="PDS45" s="36"/>
      <c r="PDT45" s="36"/>
      <c r="PDW45" s="36"/>
      <c r="PDX45" s="36"/>
      <c r="PEA45" s="36"/>
      <c r="PEB45" s="36"/>
      <c r="PEE45" s="36"/>
      <c r="PEF45" s="36"/>
      <c r="PEI45" s="36"/>
      <c r="PEJ45" s="36"/>
      <c r="PEM45" s="36"/>
      <c r="PEN45" s="36"/>
      <c r="PEQ45" s="36"/>
      <c r="PER45" s="36"/>
      <c r="PEU45" s="36"/>
      <c r="PEV45" s="36"/>
      <c r="PEY45" s="36"/>
      <c r="PEZ45" s="36"/>
      <c r="PFC45" s="36"/>
      <c r="PFD45" s="36"/>
      <c r="PFG45" s="36"/>
      <c r="PFH45" s="36"/>
      <c r="PFK45" s="36"/>
      <c r="PFL45" s="36"/>
      <c r="PFO45" s="36"/>
      <c r="PFP45" s="36"/>
      <c r="PFS45" s="36"/>
      <c r="PFT45" s="36"/>
      <c r="PFW45" s="36"/>
      <c r="PFX45" s="36"/>
      <c r="PGA45" s="36"/>
      <c r="PGB45" s="36"/>
      <c r="PGE45" s="36"/>
      <c r="PGF45" s="36"/>
      <c r="PGI45" s="36"/>
      <c r="PGJ45" s="36"/>
      <c r="PGM45" s="36"/>
      <c r="PGN45" s="36"/>
      <c r="PGQ45" s="36"/>
      <c r="PGR45" s="36"/>
      <c r="PGU45" s="36"/>
      <c r="PGV45" s="36"/>
      <c r="PGY45" s="36"/>
      <c r="PGZ45" s="36"/>
      <c r="PHC45" s="36"/>
      <c r="PHD45" s="36"/>
      <c r="PHG45" s="36"/>
      <c r="PHH45" s="36"/>
      <c r="PHK45" s="36"/>
      <c r="PHL45" s="36"/>
      <c r="PHO45" s="36"/>
      <c r="PHP45" s="36"/>
      <c r="PHS45" s="36"/>
      <c r="PHT45" s="36"/>
      <c r="PHW45" s="36"/>
      <c r="PHX45" s="36"/>
      <c r="PIA45" s="36"/>
      <c r="PIB45" s="36"/>
      <c r="PIE45" s="36"/>
      <c r="PIF45" s="36"/>
      <c r="PII45" s="36"/>
      <c r="PIJ45" s="36"/>
      <c r="PIM45" s="36"/>
      <c r="PIN45" s="36"/>
      <c r="PIQ45" s="36"/>
      <c r="PIR45" s="36"/>
      <c r="PIU45" s="36"/>
      <c r="PIV45" s="36"/>
      <c r="PIY45" s="36"/>
      <c r="PIZ45" s="36"/>
      <c r="PJC45" s="36"/>
      <c r="PJD45" s="36"/>
      <c r="PJG45" s="36"/>
      <c r="PJH45" s="36"/>
      <c r="PJK45" s="36"/>
      <c r="PJL45" s="36"/>
      <c r="PJO45" s="36"/>
      <c r="PJP45" s="36"/>
      <c r="PJS45" s="36"/>
      <c r="PJT45" s="36"/>
      <c r="PJW45" s="36"/>
      <c r="PJX45" s="36"/>
      <c r="PKA45" s="36"/>
      <c r="PKB45" s="36"/>
      <c r="PKE45" s="36"/>
      <c r="PKF45" s="36"/>
      <c r="PKI45" s="36"/>
      <c r="PKJ45" s="36"/>
      <c r="PKM45" s="36"/>
      <c r="PKN45" s="36"/>
      <c r="PKQ45" s="36"/>
      <c r="PKR45" s="36"/>
      <c r="PKU45" s="36"/>
      <c r="PKV45" s="36"/>
      <c r="PKY45" s="36"/>
      <c r="PKZ45" s="36"/>
      <c r="PLC45" s="36"/>
      <c r="PLD45" s="36"/>
      <c r="PLG45" s="36"/>
      <c r="PLH45" s="36"/>
      <c r="PLK45" s="36"/>
      <c r="PLL45" s="36"/>
      <c r="PLO45" s="36"/>
      <c r="PLP45" s="36"/>
      <c r="PLS45" s="36"/>
      <c r="PLT45" s="36"/>
      <c r="PLW45" s="36"/>
      <c r="PLX45" s="36"/>
      <c r="PMA45" s="36"/>
      <c r="PMB45" s="36"/>
      <c r="PME45" s="36"/>
      <c r="PMF45" s="36"/>
      <c r="PMI45" s="36"/>
      <c r="PMJ45" s="36"/>
      <c r="PMM45" s="36"/>
      <c r="PMN45" s="36"/>
      <c r="PMQ45" s="36"/>
      <c r="PMR45" s="36"/>
      <c r="PMU45" s="36"/>
      <c r="PMV45" s="36"/>
      <c r="PMY45" s="36"/>
      <c r="PMZ45" s="36"/>
      <c r="PNC45" s="36"/>
      <c r="PND45" s="36"/>
      <c r="PNG45" s="36"/>
      <c r="PNH45" s="36"/>
      <c r="PNK45" s="36"/>
      <c r="PNL45" s="36"/>
      <c r="PNO45" s="36"/>
      <c r="PNP45" s="36"/>
      <c r="PNS45" s="36"/>
      <c r="PNT45" s="36"/>
      <c r="PNW45" s="36"/>
      <c r="PNX45" s="36"/>
      <c r="POA45" s="36"/>
      <c r="POB45" s="36"/>
      <c r="POE45" s="36"/>
      <c r="POF45" s="36"/>
      <c r="POI45" s="36"/>
      <c r="POJ45" s="36"/>
      <c r="POM45" s="36"/>
      <c r="PON45" s="36"/>
      <c r="POQ45" s="36"/>
      <c r="POR45" s="36"/>
      <c r="POU45" s="36"/>
      <c r="POV45" s="36"/>
      <c r="POY45" s="36"/>
      <c r="POZ45" s="36"/>
      <c r="PPC45" s="36"/>
      <c r="PPD45" s="36"/>
      <c r="PPG45" s="36"/>
      <c r="PPH45" s="36"/>
      <c r="PPK45" s="36"/>
      <c r="PPL45" s="36"/>
      <c r="PPO45" s="36"/>
      <c r="PPP45" s="36"/>
      <c r="PPS45" s="36"/>
      <c r="PPT45" s="36"/>
      <c r="PPW45" s="36"/>
      <c r="PPX45" s="36"/>
      <c r="PQA45" s="36"/>
      <c r="PQB45" s="36"/>
      <c r="PQE45" s="36"/>
      <c r="PQF45" s="36"/>
      <c r="PQI45" s="36"/>
      <c r="PQJ45" s="36"/>
      <c r="PQM45" s="36"/>
      <c r="PQN45" s="36"/>
      <c r="PQQ45" s="36"/>
      <c r="PQR45" s="36"/>
      <c r="PQU45" s="36"/>
      <c r="PQV45" s="36"/>
      <c r="PQY45" s="36"/>
      <c r="PQZ45" s="36"/>
      <c r="PRC45" s="36"/>
      <c r="PRD45" s="36"/>
      <c r="PRG45" s="36"/>
      <c r="PRH45" s="36"/>
      <c r="PRK45" s="36"/>
      <c r="PRL45" s="36"/>
      <c r="PRO45" s="36"/>
      <c r="PRP45" s="36"/>
      <c r="PRS45" s="36"/>
      <c r="PRT45" s="36"/>
      <c r="PRW45" s="36"/>
      <c r="PRX45" s="36"/>
      <c r="PSA45" s="36"/>
      <c r="PSB45" s="36"/>
      <c r="PSE45" s="36"/>
      <c r="PSF45" s="36"/>
      <c r="PSI45" s="36"/>
      <c r="PSJ45" s="36"/>
      <c r="PSM45" s="36"/>
      <c r="PSN45" s="36"/>
      <c r="PSQ45" s="36"/>
      <c r="PSR45" s="36"/>
      <c r="PSU45" s="36"/>
      <c r="PSV45" s="36"/>
      <c r="PSY45" s="36"/>
      <c r="PSZ45" s="36"/>
      <c r="PTC45" s="36"/>
      <c r="PTD45" s="36"/>
      <c r="PTG45" s="36"/>
      <c r="PTH45" s="36"/>
      <c r="PTK45" s="36"/>
      <c r="PTL45" s="36"/>
      <c r="PTO45" s="36"/>
      <c r="PTP45" s="36"/>
      <c r="PTS45" s="36"/>
      <c r="PTT45" s="36"/>
      <c r="PTW45" s="36"/>
      <c r="PTX45" s="36"/>
      <c r="PUA45" s="36"/>
      <c r="PUB45" s="36"/>
      <c r="PUE45" s="36"/>
      <c r="PUF45" s="36"/>
      <c r="PUI45" s="36"/>
      <c r="PUJ45" s="36"/>
      <c r="PUM45" s="36"/>
      <c r="PUN45" s="36"/>
      <c r="PUQ45" s="36"/>
      <c r="PUR45" s="36"/>
      <c r="PUU45" s="36"/>
      <c r="PUV45" s="36"/>
      <c r="PUY45" s="36"/>
      <c r="PUZ45" s="36"/>
      <c r="PVC45" s="36"/>
      <c r="PVD45" s="36"/>
      <c r="PVG45" s="36"/>
      <c r="PVH45" s="36"/>
      <c r="PVK45" s="36"/>
      <c r="PVL45" s="36"/>
      <c r="PVO45" s="36"/>
      <c r="PVP45" s="36"/>
      <c r="PVS45" s="36"/>
      <c r="PVT45" s="36"/>
      <c r="PVW45" s="36"/>
      <c r="PVX45" s="36"/>
      <c r="PWA45" s="36"/>
      <c r="PWB45" s="36"/>
      <c r="PWE45" s="36"/>
      <c r="PWF45" s="36"/>
      <c r="PWI45" s="36"/>
      <c r="PWJ45" s="36"/>
      <c r="PWM45" s="36"/>
      <c r="PWN45" s="36"/>
      <c r="PWQ45" s="36"/>
      <c r="PWR45" s="36"/>
      <c r="PWU45" s="36"/>
      <c r="PWV45" s="36"/>
      <c r="PWY45" s="36"/>
      <c r="PWZ45" s="36"/>
      <c r="PXC45" s="36"/>
      <c r="PXD45" s="36"/>
      <c r="PXG45" s="36"/>
      <c r="PXH45" s="36"/>
      <c r="PXK45" s="36"/>
      <c r="PXL45" s="36"/>
      <c r="PXO45" s="36"/>
      <c r="PXP45" s="36"/>
      <c r="PXS45" s="36"/>
      <c r="PXT45" s="36"/>
      <c r="PXW45" s="36"/>
      <c r="PXX45" s="36"/>
      <c r="PYA45" s="36"/>
      <c r="PYB45" s="36"/>
      <c r="PYE45" s="36"/>
      <c r="PYF45" s="36"/>
      <c r="PYI45" s="36"/>
      <c r="PYJ45" s="36"/>
      <c r="PYM45" s="36"/>
      <c r="PYN45" s="36"/>
      <c r="PYQ45" s="36"/>
      <c r="PYR45" s="36"/>
      <c r="PYU45" s="36"/>
      <c r="PYV45" s="36"/>
      <c r="PYY45" s="36"/>
      <c r="PYZ45" s="36"/>
      <c r="PZC45" s="36"/>
      <c r="PZD45" s="36"/>
      <c r="PZG45" s="36"/>
      <c r="PZH45" s="36"/>
      <c r="PZK45" s="36"/>
      <c r="PZL45" s="36"/>
      <c r="PZO45" s="36"/>
      <c r="PZP45" s="36"/>
      <c r="PZS45" s="36"/>
      <c r="PZT45" s="36"/>
      <c r="PZW45" s="36"/>
      <c r="PZX45" s="36"/>
      <c r="QAA45" s="36"/>
      <c r="QAB45" s="36"/>
      <c r="QAE45" s="36"/>
      <c r="QAF45" s="36"/>
      <c r="QAI45" s="36"/>
      <c r="QAJ45" s="36"/>
      <c r="QAM45" s="36"/>
      <c r="QAN45" s="36"/>
      <c r="QAQ45" s="36"/>
      <c r="QAR45" s="36"/>
      <c r="QAU45" s="36"/>
      <c r="QAV45" s="36"/>
      <c r="QAY45" s="36"/>
      <c r="QAZ45" s="36"/>
      <c r="QBC45" s="36"/>
      <c r="QBD45" s="36"/>
      <c r="QBG45" s="36"/>
      <c r="QBH45" s="36"/>
      <c r="QBK45" s="36"/>
      <c r="QBL45" s="36"/>
      <c r="QBO45" s="36"/>
      <c r="QBP45" s="36"/>
      <c r="QBS45" s="36"/>
      <c r="QBT45" s="36"/>
      <c r="QBW45" s="36"/>
      <c r="QBX45" s="36"/>
      <c r="QCA45" s="36"/>
      <c r="QCB45" s="36"/>
      <c r="QCE45" s="36"/>
      <c r="QCF45" s="36"/>
      <c r="QCI45" s="36"/>
      <c r="QCJ45" s="36"/>
      <c r="QCM45" s="36"/>
      <c r="QCN45" s="36"/>
      <c r="QCQ45" s="36"/>
      <c r="QCR45" s="36"/>
      <c r="QCU45" s="36"/>
      <c r="QCV45" s="36"/>
      <c r="QCY45" s="36"/>
      <c r="QCZ45" s="36"/>
      <c r="QDC45" s="36"/>
      <c r="QDD45" s="36"/>
      <c r="QDG45" s="36"/>
      <c r="QDH45" s="36"/>
      <c r="QDK45" s="36"/>
      <c r="QDL45" s="36"/>
      <c r="QDO45" s="36"/>
      <c r="QDP45" s="36"/>
      <c r="QDS45" s="36"/>
      <c r="QDT45" s="36"/>
      <c r="QDW45" s="36"/>
      <c r="QDX45" s="36"/>
      <c r="QEA45" s="36"/>
      <c r="QEB45" s="36"/>
      <c r="QEE45" s="36"/>
      <c r="QEF45" s="36"/>
      <c r="QEI45" s="36"/>
      <c r="QEJ45" s="36"/>
      <c r="QEM45" s="36"/>
      <c r="QEN45" s="36"/>
      <c r="QEQ45" s="36"/>
      <c r="QER45" s="36"/>
      <c r="QEU45" s="36"/>
      <c r="QEV45" s="36"/>
      <c r="QEY45" s="36"/>
      <c r="QEZ45" s="36"/>
      <c r="QFC45" s="36"/>
      <c r="QFD45" s="36"/>
      <c r="QFG45" s="36"/>
      <c r="QFH45" s="36"/>
      <c r="QFK45" s="36"/>
      <c r="QFL45" s="36"/>
      <c r="QFO45" s="36"/>
      <c r="QFP45" s="36"/>
      <c r="QFS45" s="36"/>
      <c r="QFT45" s="36"/>
      <c r="QFW45" s="36"/>
      <c r="QFX45" s="36"/>
      <c r="QGA45" s="36"/>
      <c r="QGB45" s="36"/>
      <c r="QGE45" s="36"/>
      <c r="QGF45" s="36"/>
      <c r="QGI45" s="36"/>
      <c r="QGJ45" s="36"/>
      <c r="QGM45" s="36"/>
      <c r="QGN45" s="36"/>
      <c r="QGQ45" s="36"/>
      <c r="QGR45" s="36"/>
      <c r="QGU45" s="36"/>
      <c r="QGV45" s="36"/>
      <c r="QGY45" s="36"/>
      <c r="QGZ45" s="36"/>
      <c r="QHC45" s="36"/>
      <c r="QHD45" s="36"/>
      <c r="QHG45" s="36"/>
      <c r="QHH45" s="36"/>
      <c r="QHK45" s="36"/>
      <c r="QHL45" s="36"/>
      <c r="QHO45" s="36"/>
      <c r="QHP45" s="36"/>
      <c r="QHS45" s="36"/>
      <c r="QHT45" s="36"/>
      <c r="QHW45" s="36"/>
      <c r="QHX45" s="36"/>
      <c r="QIA45" s="36"/>
      <c r="QIB45" s="36"/>
      <c r="QIE45" s="36"/>
      <c r="QIF45" s="36"/>
      <c r="QII45" s="36"/>
      <c r="QIJ45" s="36"/>
      <c r="QIM45" s="36"/>
      <c r="QIN45" s="36"/>
      <c r="QIQ45" s="36"/>
      <c r="QIR45" s="36"/>
      <c r="QIU45" s="36"/>
      <c r="QIV45" s="36"/>
      <c r="QIY45" s="36"/>
      <c r="QIZ45" s="36"/>
      <c r="QJC45" s="36"/>
      <c r="QJD45" s="36"/>
      <c r="QJG45" s="36"/>
      <c r="QJH45" s="36"/>
      <c r="QJK45" s="36"/>
      <c r="QJL45" s="36"/>
      <c r="QJO45" s="36"/>
      <c r="QJP45" s="36"/>
      <c r="QJS45" s="36"/>
      <c r="QJT45" s="36"/>
      <c r="QJW45" s="36"/>
      <c r="QJX45" s="36"/>
      <c r="QKA45" s="36"/>
      <c r="QKB45" s="36"/>
      <c r="QKE45" s="36"/>
      <c r="QKF45" s="36"/>
      <c r="QKI45" s="36"/>
      <c r="QKJ45" s="36"/>
      <c r="QKM45" s="36"/>
      <c r="QKN45" s="36"/>
      <c r="QKQ45" s="36"/>
      <c r="QKR45" s="36"/>
      <c r="QKU45" s="36"/>
      <c r="QKV45" s="36"/>
      <c r="QKY45" s="36"/>
      <c r="QKZ45" s="36"/>
      <c r="QLC45" s="36"/>
      <c r="QLD45" s="36"/>
      <c r="QLG45" s="36"/>
      <c r="QLH45" s="36"/>
      <c r="QLK45" s="36"/>
      <c r="QLL45" s="36"/>
      <c r="QLO45" s="36"/>
      <c r="QLP45" s="36"/>
      <c r="QLS45" s="36"/>
      <c r="QLT45" s="36"/>
      <c r="QLW45" s="36"/>
      <c r="QLX45" s="36"/>
      <c r="QMA45" s="36"/>
      <c r="QMB45" s="36"/>
      <c r="QME45" s="36"/>
      <c r="QMF45" s="36"/>
      <c r="QMI45" s="36"/>
      <c r="QMJ45" s="36"/>
      <c r="QMM45" s="36"/>
      <c r="QMN45" s="36"/>
      <c r="QMQ45" s="36"/>
      <c r="QMR45" s="36"/>
      <c r="QMU45" s="36"/>
      <c r="QMV45" s="36"/>
      <c r="QMY45" s="36"/>
      <c r="QMZ45" s="36"/>
      <c r="QNC45" s="36"/>
      <c r="QND45" s="36"/>
      <c r="QNG45" s="36"/>
      <c r="QNH45" s="36"/>
      <c r="QNK45" s="36"/>
      <c r="QNL45" s="36"/>
      <c r="QNO45" s="36"/>
      <c r="QNP45" s="36"/>
      <c r="QNS45" s="36"/>
      <c r="QNT45" s="36"/>
      <c r="QNW45" s="36"/>
      <c r="QNX45" s="36"/>
      <c r="QOA45" s="36"/>
      <c r="QOB45" s="36"/>
      <c r="QOE45" s="36"/>
      <c r="QOF45" s="36"/>
      <c r="QOI45" s="36"/>
      <c r="QOJ45" s="36"/>
      <c r="QOM45" s="36"/>
      <c r="QON45" s="36"/>
      <c r="QOQ45" s="36"/>
      <c r="QOR45" s="36"/>
      <c r="QOU45" s="36"/>
      <c r="QOV45" s="36"/>
      <c r="QOY45" s="36"/>
      <c r="QOZ45" s="36"/>
      <c r="QPC45" s="36"/>
      <c r="QPD45" s="36"/>
      <c r="QPG45" s="36"/>
      <c r="QPH45" s="36"/>
      <c r="QPK45" s="36"/>
      <c r="QPL45" s="36"/>
      <c r="QPO45" s="36"/>
      <c r="QPP45" s="36"/>
      <c r="QPS45" s="36"/>
      <c r="QPT45" s="36"/>
      <c r="QPW45" s="36"/>
      <c r="QPX45" s="36"/>
      <c r="QQA45" s="36"/>
      <c r="QQB45" s="36"/>
      <c r="QQE45" s="36"/>
      <c r="QQF45" s="36"/>
      <c r="QQI45" s="36"/>
      <c r="QQJ45" s="36"/>
      <c r="QQM45" s="36"/>
      <c r="QQN45" s="36"/>
      <c r="QQQ45" s="36"/>
      <c r="QQR45" s="36"/>
      <c r="QQU45" s="36"/>
      <c r="QQV45" s="36"/>
      <c r="QQY45" s="36"/>
      <c r="QQZ45" s="36"/>
      <c r="QRC45" s="36"/>
      <c r="QRD45" s="36"/>
      <c r="QRG45" s="36"/>
      <c r="QRH45" s="36"/>
      <c r="QRK45" s="36"/>
      <c r="QRL45" s="36"/>
      <c r="QRO45" s="36"/>
      <c r="QRP45" s="36"/>
      <c r="QRS45" s="36"/>
      <c r="QRT45" s="36"/>
      <c r="QRW45" s="36"/>
      <c r="QRX45" s="36"/>
      <c r="QSA45" s="36"/>
      <c r="QSB45" s="36"/>
      <c r="QSE45" s="36"/>
      <c r="QSF45" s="36"/>
      <c r="QSI45" s="36"/>
      <c r="QSJ45" s="36"/>
      <c r="QSM45" s="36"/>
      <c r="QSN45" s="36"/>
      <c r="QSQ45" s="36"/>
      <c r="QSR45" s="36"/>
      <c r="QSU45" s="36"/>
      <c r="QSV45" s="36"/>
      <c r="QSY45" s="36"/>
      <c r="QSZ45" s="36"/>
      <c r="QTC45" s="36"/>
      <c r="QTD45" s="36"/>
      <c r="QTG45" s="36"/>
      <c r="QTH45" s="36"/>
      <c r="QTK45" s="36"/>
      <c r="QTL45" s="36"/>
      <c r="QTO45" s="36"/>
      <c r="QTP45" s="36"/>
      <c r="QTS45" s="36"/>
      <c r="QTT45" s="36"/>
      <c r="QTW45" s="36"/>
      <c r="QTX45" s="36"/>
      <c r="QUA45" s="36"/>
      <c r="QUB45" s="36"/>
      <c r="QUE45" s="36"/>
      <c r="QUF45" s="36"/>
      <c r="QUI45" s="36"/>
      <c r="QUJ45" s="36"/>
      <c r="QUM45" s="36"/>
      <c r="QUN45" s="36"/>
      <c r="QUQ45" s="36"/>
      <c r="QUR45" s="36"/>
      <c r="QUU45" s="36"/>
      <c r="QUV45" s="36"/>
      <c r="QUY45" s="36"/>
      <c r="QUZ45" s="36"/>
      <c r="QVC45" s="36"/>
      <c r="QVD45" s="36"/>
      <c r="QVG45" s="36"/>
      <c r="QVH45" s="36"/>
      <c r="QVK45" s="36"/>
      <c r="QVL45" s="36"/>
      <c r="QVO45" s="36"/>
      <c r="QVP45" s="36"/>
      <c r="QVS45" s="36"/>
      <c r="QVT45" s="36"/>
      <c r="QVW45" s="36"/>
      <c r="QVX45" s="36"/>
      <c r="QWA45" s="36"/>
      <c r="QWB45" s="36"/>
      <c r="QWE45" s="36"/>
      <c r="QWF45" s="36"/>
      <c r="QWI45" s="36"/>
      <c r="QWJ45" s="36"/>
      <c r="QWM45" s="36"/>
      <c r="QWN45" s="36"/>
      <c r="QWQ45" s="36"/>
      <c r="QWR45" s="36"/>
      <c r="QWU45" s="36"/>
      <c r="QWV45" s="36"/>
      <c r="QWY45" s="36"/>
      <c r="QWZ45" s="36"/>
      <c r="QXC45" s="36"/>
      <c r="QXD45" s="36"/>
      <c r="QXG45" s="36"/>
      <c r="QXH45" s="36"/>
      <c r="QXK45" s="36"/>
      <c r="QXL45" s="36"/>
      <c r="QXO45" s="36"/>
      <c r="QXP45" s="36"/>
      <c r="QXS45" s="36"/>
      <c r="QXT45" s="36"/>
      <c r="QXW45" s="36"/>
      <c r="QXX45" s="36"/>
      <c r="QYA45" s="36"/>
      <c r="QYB45" s="36"/>
      <c r="QYE45" s="36"/>
      <c r="QYF45" s="36"/>
      <c r="QYI45" s="36"/>
      <c r="QYJ45" s="36"/>
      <c r="QYM45" s="36"/>
      <c r="QYN45" s="36"/>
      <c r="QYQ45" s="36"/>
      <c r="QYR45" s="36"/>
      <c r="QYU45" s="36"/>
      <c r="QYV45" s="36"/>
      <c r="QYY45" s="36"/>
      <c r="QYZ45" s="36"/>
      <c r="QZC45" s="36"/>
      <c r="QZD45" s="36"/>
      <c r="QZG45" s="36"/>
      <c r="QZH45" s="36"/>
      <c r="QZK45" s="36"/>
      <c r="QZL45" s="36"/>
      <c r="QZO45" s="36"/>
      <c r="QZP45" s="36"/>
      <c r="QZS45" s="36"/>
      <c r="QZT45" s="36"/>
      <c r="QZW45" s="36"/>
      <c r="QZX45" s="36"/>
      <c r="RAA45" s="36"/>
      <c r="RAB45" s="36"/>
      <c r="RAE45" s="36"/>
      <c r="RAF45" s="36"/>
      <c r="RAI45" s="36"/>
      <c r="RAJ45" s="36"/>
      <c r="RAM45" s="36"/>
      <c r="RAN45" s="36"/>
      <c r="RAQ45" s="36"/>
      <c r="RAR45" s="36"/>
      <c r="RAU45" s="36"/>
      <c r="RAV45" s="36"/>
      <c r="RAY45" s="36"/>
      <c r="RAZ45" s="36"/>
      <c r="RBC45" s="36"/>
      <c r="RBD45" s="36"/>
      <c r="RBG45" s="36"/>
      <c r="RBH45" s="36"/>
      <c r="RBK45" s="36"/>
      <c r="RBL45" s="36"/>
      <c r="RBO45" s="36"/>
      <c r="RBP45" s="36"/>
      <c r="RBS45" s="36"/>
      <c r="RBT45" s="36"/>
      <c r="RBW45" s="36"/>
      <c r="RBX45" s="36"/>
      <c r="RCA45" s="36"/>
      <c r="RCB45" s="36"/>
      <c r="RCE45" s="36"/>
      <c r="RCF45" s="36"/>
      <c r="RCI45" s="36"/>
      <c r="RCJ45" s="36"/>
      <c r="RCM45" s="36"/>
      <c r="RCN45" s="36"/>
      <c r="RCQ45" s="36"/>
      <c r="RCR45" s="36"/>
      <c r="RCU45" s="36"/>
      <c r="RCV45" s="36"/>
      <c r="RCY45" s="36"/>
      <c r="RCZ45" s="36"/>
      <c r="RDC45" s="36"/>
      <c r="RDD45" s="36"/>
      <c r="RDG45" s="36"/>
      <c r="RDH45" s="36"/>
      <c r="RDK45" s="36"/>
      <c r="RDL45" s="36"/>
      <c r="RDO45" s="36"/>
      <c r="RDP45" s="36"/>
      <c r="RDS45" s="36"/>
      <c r="RDT45" s="36"/>
      <c r="RDW45" s="36"/>
      <c r="RDX45" s="36"/>
      <c r="REA45" s="36"/>
      <c r="REB45" s="36"/>
      <c r="REE45" s="36"/>
      <c r="REF45" s="36"/>
      <c r="REI45" s="36"/>
      <c r="REJ45" s="36"/>
      <c r="REM45" s="36"/>
      <c r="REN45" s="36"/>
      <c r="REQ45" s="36"/>
      <c r="RER45" s="36"/>
      <c r="REU45" s="36"/>
      <c r="REV45" s="36"/>
      <c r="REY45" s="36"/>
      <c r="REZ45" s="36"/>
      <c r="RFC45" s="36"/>
      <c r="RFD45" s="36"/>
      <c r="RFG45" s="36"/>
      <c r="RFH45" s="36"/>
      <c r="RFK45" s="36"/>
      <c r="RFL45" s="36"/>
      <c r="RFO45" s="36"/>
      <c r="RFP45" s="36"/>
      <c r="RFS45" s="36"/>
      <c r="RFT45" s="36"/>
      <c r="RFW45" s="36"/>
      <c r="RFX45" s="36"/>
      <c r="RGA45" s="36"/>
      <c r="RGB45" s="36"/>
      <c r="RGE45" s="36"/>
      <c r="RGF45" s="36"/>
      <c r="RGI45" s="36"/>
      <c r="RGJ45" s="36"/>
      <c r="RGM45" s="36"/>
      <c r="RGN45" s="36"/>
      <c r="RGQ45" s="36"/>
      <c r="RGR45" s="36"/>
      <c r="RGU45" s="36"/>
      <c r="RGV45" s="36"/>
      <c r="RGY45" s="36"/>
      <c r="RGZ45" s="36"/>
      <c r="RHC45" s="36"/>
      <c r="RHD45" s="36"/>
      <c r="RHG45" s="36"/>
      <c r="RHH45" s="36"/>
      <c r="RHK45" s="36"/>
      <c r="RHL45" s="36"/>
      <c r="RHO45" s="36"/>
      <c r="RHP45" s="36"/>
      <c r="RHS45" s="36"/>
      <c r="RHT45" s="36"/>
      <c r="RHW45" s="36"/>
      <c r="RHX45" s="36"/>
      <c r="RIA45" s="36"/>
      <c r="RIB45" s="36"/>
      <c r="RIE45" s="36"/>
      <c r="RIF45" s="36"/>
      <c r="RII45" s="36"/>
      <c r="RIJ45" s="36"/>
      <c r="RIM45" s="36"/>
      <c r="RIN45" s="36"/>
      <c r="RIQ45" s="36"/>
      <c r="RIR45" s="36"/>
      <c r="RIU45" s="36"/>
      <c r="RIV45" s="36"/>
      <c r="RIY45" s="36"/>
      <c r="RIZ45" s="36"/>
      <c r="RJC45" s="36"/>
      <c r="RJD45" s="36"/>
      <c r="RJG45" s="36"/>
      <c r="RJH45" s="36"/>
      <c r="RJK45" s="36"/>
      <c r="RJL45" s="36"/>
      <c r="RJO45" s="36"/>
      <c r="RJP45" s="36"/>
      <c r="RJS45" s="36"/>
      <c r="RJT45" s="36"/>
      <c r="RJW45" s="36"/>
      <c r="RJX45" s="36"/>
      <c r="RKA45" s="36"/>
      <c r="RKB45" s="36"/>
      <c r="RKE45" s="36"/>
      <c r="RKF45" s="36"/>
      <c r="RKI45" s="36"/>
      <c r="RKJ45" s="36"/>
      <c r="RKM45" s="36"/>
      <c r="RKN45" s="36"/>
      <c r="RKQ45" s="36"/>
      <c r="RKR45" s="36"/>
      <c r="RKU45" s="36"/>
      <c r="RKV45" s="36"/>
      <c r="RKY45" s="36"/>
      <c r="RKZ45" s="36"/>
      <c r="RLC45" s="36"/>
      <c r="RLD45" s="36"/>
      <c r="RLG45" s="36"/>
      <c r="RLH45" s="36"/>
      <c r="RLK45" s="36"/>
      <c r="RLL45" s="36"/>
      <c r="RLO45" s="36"/>
      <c r="RLP45" s="36"/>
      <c r="RLS45" s="36"/>
      <c r="RLT45" s="36"/>
      <c r="RLW45" s="36"/>
      <c r="RLX45" s="36"/>
      <c r="RMA45" s="36"/>
      <c r="RMB45" s="36"/>
      <c r="RME45" s="36"/>
      <c r="RMF45" s="36"/>
      <c r="RMI45" s="36"/>
      <c r="RMJ45" s="36"/>
      <c r="RMM45" s="36"/>
      <c r="RMN45" s="36"/>
      <c r="RMQ45" s="36"/>
      <c r="RMR45" s="36"/>
      <c r="RMU45" s="36"/>
      <c r="RMV45" s="36"/>
      <c r="RMY45" s="36"/>
      <c r="RMZ45" s="36"/>
      <c r="RNC45" s="36"/>
      <c r="RND45" s="36"/>
      <c r="RNG45" s="36"/>
      <c r="RNH45" s="36"/>
      <c r="RNK45" s="36"/>
      <c r="RNL45" s="36"/>
      <c r="RNO45" s="36"/>
      <c r="RNP45" s="36"/>
      <c r="RNS45" s="36"/>
      <c r="RNT45" s="36"/>
      <c r="RNW45" s="36"/>
      <c r="RNX45" s="36"/>
      <c r="ROA45" s="36"/>
      <c r="ROB45" s="36"/>
      <c r="ROE45" s="36"/>
      <c r="ROF45" s="36"/>
      <c r="ROI45" s="36"/>
      <c r="ROJ45" s="36"/>
      <c r="ROM45" s="36"/>
      <c r="RON45" s="36"/>
      <c r="ROQ45" s="36"/>
      <c r="ROR45" s="36"/>
      <c r="ROU45" s="36"/>
      <c r="ROV45" s="36"/>
      <c r="ROY45" s="36"/>
      <c r="ROZ45" s="36"/>
      <c r="RPC45" s="36"/>
      <c r="RPD45" s="36"/>
      <c r="RPG45" s="36"/>
      <c r="RPH45" s="36"/>
      <c r="RPK45" s="36"/>
      <c r="RPL45" s="36"/>
      <c r="RPO45" s="36"/>
      <c r="RPP45" s="36"/>
      <c r="RPS45" s="36"/>
      <c r="RPT45" s="36"/>
      <c r="RPW45" s="36"/>
      <c r="RPX45" s="36"/>
      <c r="RQA45" s="36"/>
      <c r="RQB45" s="36"/>
      <c r="RQE45" s="36"/>
      <c r="RQF45" s="36"/>
      <c r="RQI45" s="36"/>
      <c r="RQJ45" s="36"/>
      <c r="RQM45" s="36"/>
      <c r="RQN45" s="36"/>
      <c r="RQQ45" s="36"/>
      <c r="RQR45" s="36"/>
      <c r="RQU45" s="36"/>
      <c r="RQV45" s="36"/>
      <c r="RQY45" s="36"/>
      <c r="RQZ45" s="36"/>
      <c r="RRC45" s="36"/>
      <c r="RRD45" s="36"/>
      <c r="RRG45" s="36"/>
      <c r="RRH45" s="36"/>
      <c r="RRK45" s="36"/>
      <c r="RRL45" s="36"/>
      <c r="RRO45" s="36"/>
      <c r="RRP45" s="36"/>
      <c r="RRS45" s="36"/>
      <c r="RRT45" s="36"/>
      <c r="RRW45" s="36"/>
      <c r="RRX45" s="36"/>
      <c r="RSA45" s="36"/>
      <c r="RSB45" s="36"/>
      <c r="RSE45" s="36"/>
      <c r="RSF45" s="36"/>
      <c r="RSI45" s="36"/>
      <c r="RSJ45" s="36"/>
      <c r="RSM45" s="36"/>
      <c r="RSN45" s="36"/>
      <c r="RSQ45" s="36"/>
      <c r="RSR45" s="36"/>
      <c r="RSU45" s="36"/>
      <c r="RSV45" s="36"/>
      <c r="RSY45" s="36"/>
      <c r="RSZ45" s="36"/>
      <c r="RTC45" s="36"/>
      <c r="RTD45" s="36"/>
      <c r="RTG45" s="36"/>
      <c r="RTH45" s="36"/>
      <c r="RTK45" s="36"/>
      <c r="RTL45" s="36"/>
      <c r="RTO45" s="36"/>
      <c r="RTP45" s="36"/>
      <c r="RTS45" s="36"/>
      <c r="RTT45" s="36"/>
      <c r="RTW45" s="36"/>
      <c r="RTX45" s="36"/>
      <c r="RUA45" s="36"/>
      <c r="RUB45" s="36"/>
      <c r="RUE45" s="36"/>
      <c r="RUF45" s="36"/>
      <c r="RUI45" s="36"/>
      <c r="RUJ45" s="36"/>
      <c r="RUM45" s="36"/>
      <c r="RUN45" s="36"/>
      <c r="RUQ45" s="36"/>
      <c r="RUR45" s="36"/>
      <c r="RUU45" s="36"/>
      <c r="RUV45" s="36"/>
      <c r="RUY45" s="36"/>
      <c r="RUZ45" s="36"/>
      <c r="RVC45" s="36"/>
      <c r="RVD45" s="36"/>
      <c r="RVG45" s="36"/>
      <c r="RVH45" s="36"/>
      <c r="RVK45" s="36"/>
      <c r="RVL45" s="36"/>
      <c r="RVO45" s="36"/>
      <c r="RVP45" s="36"/>
      <c r="RVS45" s="36"/>
      <c r="RVT45" s="36"/>
      <c r="RVW45" s="36"/>
      <c r="RVX45" s="36"/>
      <c r="RWA45" s="36"/>
      <c r="RWB45" s="36"/>
      <c r="RWE45" s="36"/>
      <c r="RWF45" s="36"/>
      <c r="RWI45" s="36"/>
      <c r="RWJ45" s="36"/>
      <c r="RWM45" s="36"/>
      <c r="RWN45" s="36"/>
      <c r="RWQ45" s="36"/>
      <c r="RWR45" s="36"/>
      <c r="RWU45" s="36"/>
      <c r="RWV45" s="36"/>
      <c r="RWY45" s="36"/>
      <c r="RWZ45" s="36"/>
      <c r="RXC45" s="36"/>
      <c r="RXD45" s="36"/>
      <c r="RXG45" s="36"/>
      <c r="RXH45" s="36"/>
      <c r="RXK45" s="36"/>
      <c r="RXL45" s="36"/>
      <c r="RXO45" s="36"/>
      <c r="RXP45" s="36"/>
      <c r="RXS45" s="36"/>
      <c r="RXT45" s="36"/>
      <c r="RXW45" s="36"/>
      <c r="RXX45" s="36"/>
      <c r="RYA45" s="36"/>
      <c r="RYB45" s="36"/>
      <c r="RYE45" s="36"/>
      <c r="RYF45" s="36"/>
      <c r="RYI45" s="36"/>
      <c r="RYJ45" s="36"/>
      <c r="RYM45" s="36"/>
      <c r="RYN45" s="36"/>
      <c r="RYQ45" s="36"/>
      <c r="RYR45" s="36"/>
      <c r="RYU45" s="36"/>
      <c r="RYV45" s="36"/>
      <c r="RYY45" s="36"/>
      <c r="RYZ45" s="36"/>
      <c r="RZC45" s="36"/>
      <c r="RZD45" s="36"/>
      <c r="RZG45" s="36"/>
      <c r="RZH45" s="36"/>
      <c r="RZK45" s="36"/>
      <c r="RZL45" s="36"/>
      <c r="RZO45" s="36"/>
      <c r="RZP45" s="36"/>
      <c r="RZS45" s="36"/>
      <c r="RZT45" s="36"/>
      <c r="RZW45" s="36"/>
      <c r="RZX45" s="36"/>
      <c r="SAA45" s="36"/>
      <c r="SAB45" s="36"/>
      <c r="SAE45" s="36"/>
      <c r="SAF45" s="36"/>
      <c r="SAI45" s="36"/>
      <c r="SAJ45" s="36"/>
      <c r="SAM45" s="36"/>
      <c r="SAN45" s="36"/>
      <c r="SAQ45" s="36"/>
      <c r="SAR45" s="36"/>
      <c r="SAU45" s="36"/>
      <c r="SAV45" s="36"/>
      <c r="SAY45" s="36"/>
      <c r="SAZ45" s="36"/>
      <c r="SBC45" s="36"/>
      <c r="SBD45" s="36"/>
      <c r="SBG45" s="36"/>
      <c r="SBH45" s="36"/>
      <c r="SBK45" s="36"/>
      <c r="SBL45" s="36"/>
      <c r="SBO45" s="36"/>
      <c r="SBP45" s="36"/>
      <c r="SBS45" s="36"/>
      <c r="SBT45" s="36"/>
      <c r="SBW45" s="36"/>
      <c r="SBX45" s="36"/>
      <c r="SCA45" s="36"/>
      <c r="SCB45" s="36"/>
      <c r="SCE45" s="36"/>
      <c r="SCF45" s="36"/>
      <c r="SCI45" s="36"/>
      <c r="SCJ45" s="36"/>
      <c r="SCM45" s="36"/>
      <c r="SCN45" s="36"/>
      <c r="SCQ45" s="36"/>
      <c r="SCR45" s="36"/>
      <c r="SCU45" s="36"/>
      <c r="SCV45" s="36"/>
      <c r="SCY45" s="36"/>
      <c r="SCZ45" s="36"/>
      <c r="SDC45" s="36"/>
      <c r="SDD45" s="36"/>
      <c r="SDG45" s="36"/>
      <c r="SDH45" s="36"/>
      <c r="SDK45" s="36"/>
      <c r="SDL45" s="36"/>
      <c r="SDO45" s="36"/>
      <c r="SDP45" s="36"/>
      <c r="SDS45" s="36"/>
      <c r="SDT45" s="36"/>
      <c r="SDW45" s="36"/>
      <c r="SDX45" s="36"/>
      <c r="SEA45" s="36"/>
      <c r="SEB45" s="36"/>
      <c r="SEE45" s="36"/>
      <c r="SEF45" s="36"/>
      <c r="SEI45" s="36"/>
      <c r="SEJ45" s="36"/>
      <c r="SEM45" s="36"/>
      <c r="SEN45" s="36"/>
      <c r="SEQ45" s="36"/>
      <c r="SER45" s="36"/>
      <c r="SEU45" s="36"/>
      <c r="SEV45" s="36"/>
      <c r="SEY45" s="36"/>
      <c r="SEZ45" s="36"/>
      <c r="SFC45" s="36"/>
      <c r="SFD45" s="36"/>
      <c r="SFG45" s="36"/>
      <c r="SFH45" s="36"/>
      <c r="SFK45" s="36"/>
      <c r="SFL45" s="36"/>
      <c r="SFO45" s="36"/>
      <c r="SFP45" s="36"/>
      <c r="SFS45" s="36"/>
      <c r="SFT45" s="36"/>
      <c r="SFW45" s="36"/>
      <c r="SFX45" s="36"/>
      <c r="SGA45" s="36"/>
      <c r="SGB45" s="36"/>
      <c r="SGE45" s="36"/>
      <c r="SGF45" s="36"/>
      <c r="SGI45" s="36"/>
      <c r="SGJ45" s="36"/>
      <c r="SGM45" s="36"/>
      <c r="SGN45" s="36"/>
      <c r="SGQ45" s="36"/>
      <c r="SGR45" s="36"/>
      <c r="SGU45" s="36"/>
      <c r="SGV45" s="36"/>
      <c r="SGY45" s="36"/>
      <c r="SGZ45" s="36"/>
      <c r="SHC45" s="36"/>
      <c r="SHD45" s="36"/>
      <c r="SHG45" s="36"/>
      <c r="SHH45" s="36"/>
      <c r="SHK45" s="36"/>
      <c r="SHL45" s="36"/>
      <c r="SHO45" s="36"/>
      <c r="SHP45" s="36"/>
      <c r="SHS45" s="36"/>
      <c r="SHT45" s="36"/>
      <c r="SHW45" s="36"/>
      <c r="SHX45" s="36"/>
      <c r="SIA45" s="36"/>
      <c r="SIB45" s="36"/>
      <c r="SIE45" s="36"/>
      <c r="SIF45" s="36"/>
      <c r="SII45" s="36"/>
      <c r="SIJ45" s="36"/>
      <c r="SIM45" s="36"/>
      <c r="SIN45" s="36"/>
      <c r="SIQ45" s="36"/>
      <c r="SIR45" s="36"/>
      <c r="SIU45" s="36"/>
      <c r="SIV45" s="36"/>
      <c r="SIY45" s="36"/>
      <c r="SIZ45" s="36"/>
      <c r="SJC45" s="36"/>
      <c r="SJD45" s="36"/>
      <c r="SJG45" s="36"/>
      <c r="SJH45" s="36"/>
      <c r="SJK45" s="36"/>
      <c r="SJL45" s="36"/>
      <c r="SJO45" s="36"/>
      <c r="SJP45" s="36"/>
      <c r="SJS45" s="36"/>
      <c r="SJT45" s="36"/>
      <c r="SJW45" s="36"/>
      <c r="SJX45" s="36"/>
      <c r="SKA45" s="36"/>
      <c r="SKB45" s="36"/>
      <c r="SKE45" s="36"/>
      <c r="SKF45" s="36"/>
      <c r="SKI45" s="36"/>
      <c r="SKJ45" s="36"/>
      <c r="SKM45" s="36"/>
      <c r="SKN45" s="36"/>
      <c r="SKQ45" s="36"/>
      <c r="SKR45" s="36"/>
      <c r="SKU45" s="36"/>
      <c r="SKV45" s="36"/>
      <c r="SKY45" s="36"/>
      <c r="SKZ45" s="36"/>
      <c r="SLC45" s="36"/>
      <c r="SLD45" s="36"/>
      <c r="SLG45" s="36"/>
      <c r="SLH45" s="36"/>
      <c r="SLK45" s="36"/>
      <c r="SLL45" s="36"/>
      <c r="SLO45" s="36"/>
      <c r="SLP45" s="36"/>
      <c r="SLS45" s="36"/>
      <c r="SLT45" s="36"/>
      <c r="SLW45" s="36"/>
      <c r="SLX45" s="36"/>
      <c r="SMA45" s="36"/>
      <c r="SMB45" s="36"/>
      <c r="SME45" s="36"/>
      <c r="SMF45" s="36"/>
      <c r="SMI45" s="36"/>
      <c r="SMJ45" s="36"/>
      <c r="SMM45" s="36"/>
      <c r="SMN45" s="36"/>
      <c r="SMQ45" s="36"/>
      <c r="SMR45" s="36"/>
      <c r="SMU45" s="36"/>
      <c r="SMV45" s="36"/>
      <c r="SMY45" s="36"/>
      <c r="SMZ45" s="36"/>
      <c r="SNC45" s="36"/>
      <c r="SND45" s="36"/>
      <c r="SNG45" s="36"/>
      <c r="SNH45" s="36"/>
      <c r="SNK45" s="36"/>
      <c r="SNL45" s="36"/>
      <c r="SNO45" s="36"/>
      <c r="SNP45" s="36"/>
      <c r="SNS45" s="36"/>
      <c r="SNT45" s="36"/>
      <c r="SNW45" s="36"/>
      <c r="SNX45" s="36"/>
      <c r="SOA45" s="36"/>
      <c r="SOB45" s="36"/>
      <c r="SOE45" s="36"/>
      <c r="SOF45" s="36"/>
      <c r="SOI45" s="36"/>
      <c r="SOJ45" s="36"/>
      <c r="SOM45" s="36"/>
      <c r="SON45" s="36"/>
      <c r="SOQ45" s="36"/>
      <c r="SOR45" s="36"/>
      <c r="SOU45" s="36"/>
      <c r="SOV45" s="36"/>
      <c r="SOY45" s="36"/>
      <c r="SOZ45" s="36"/>
      <c r="SPC45" s="36"/>
      <c r="SPD45" s="36"/>
      <c r="SPG45" s="36"/>
      <c r="SPH45" s="36"/>
      <c r="SPK45" s="36"/>
      <c r="SPL45" s="36"/>
      <c r="SPO45" s="36"/>
      <c r="SPP45" s="36"/>
      <c r="SPS45" s="36"/>
      <c r="SPT45" s="36"/>
      <c r="SPW45" s="36"/>
      <c r="SPX45" s="36"/>
      <c r="SQA45" s="36"/>
      <c r="SQB45" s="36"/>
      <c r="SQE45" s="36"/>
      <c r="SQF45" s="36"/>
      <c r="SQI45" s="36"/>
      <c r="SQJ45" s="36"/>
      <c r="SQM45" s="36"/>
      <c r="SQN45" s="36"/>
      <c r="SQQ45" s="36"/>
      <c r="SQR45" s="36"/>
      <c r="SQU45" s="36"/>
      <c r="SQV45" s="36"/>
      <c r="SQY45" s="36"/>
      <c r="SQZ45" s="36"/>
      <c r="SRC45" s="36"/>
      <c r="SRD45" s="36"/>
      <c r="SRG45" s="36"/>
      <c r="SRH45" s="36"/>
      <c r="SRK45" s="36"/>
      <c r="SRL45" s="36"/>
      <c r="SRO45" s="36"/>
      <c r="SRP45" s="36"/>
      <c r="SRS45" s="36"/>
      <c r="SRT45" s="36"/>
      <c r="SRW45" s="36"/>
      <c r="SRX45" s="36"/>
      <c r="SSA45" s="36"/>
      <c r="SSB45" s="36"/>
      <c r="SSE45" s="36"/>
      <c r="SSF45" s="36"/>
      <c r="SSI45" s="36"/>
      <c r="SSJ45" s="36"/>
      <c r="SSM45" s="36"/>
      <c r="SSN45" s="36"/>
      <c r="SSQ45" s="36"/>
      <c r="SSR45" s="36"/>
      <c r="SSU45" s="36"/>
      <c r="SSV45" s="36"/>
      <c r="SSY45" s="36"/>
      <c r="SSZ45" s="36"/>
      <c r="STC45" s="36"/>
      <c r="STD45" s="36"/>
      <c r="STG45" s="36"/>
      <c r="STH45" s="36"/>
      <c r="STK45" s="36"/>
      <c r="STL45" s="36"/>
      <c r="STO45" s="36"/>
      <c r="STP45" s="36"/>
      <c r="STS45" s="36"/>
      <c r="STT45" s="36"/>
      <c r="STW45" s="36"/>
      <c r="STX45" s="36"/>
      <c r="SUA45" s="36"/>
      <c r="SUB45" s="36"/>
      <c r="SUE45" s="36"/>
      <c r="SUF45" s="36"/>
      <c r="SUI45" s="36"/>
      <c r="SUJ45" s="36"/>
      <c r="SUM45" s="36"/>
      <c r="SUN45" s="36"/>
      <c r="SUQ45" s="36"/>
      <c r="SUR45" s="36"/>
      <c r="SUU45" s="36"/>
      <c r="SUV45" s="36"/>
      <c r="SUY45" s="36"/>
      <c r="SUZ45" s="36"/>
      <c r="SVC45" s="36"/>
      <c r="SVD45" s="36"/>
      <c r="SVG45" s="36"/>
      <c r="SVH45" s="36"/>
      <c r="SVK45" s="36"/>
      <c r="SVL45" s="36"/>
      <c r="SVO45" s="36"/>
      <c r="SVP45" s="36"/>
      <c r="SVS45" s="36"/>
      <c r="SVT45" s="36"/>
      <c r="SVW45" s="36"/>
      <c r="SVX45" s="36"/>
      <c r="SWA45" s="36"/>
      <c r="SWB45" s="36"/>
      <c r="SWE45" s="36"/>
      <c r="SWF45" s="36"/>
      <c r="SWI45" s="36"/>
      <c r="SWJ45" s="36"/>
      <c r="SWM45" s="36"/>
      <c r="SWN45" s="36"/>
      <c r="SWQ45" s="36"/>
      <c r="SWR45" s="36"/>
      <c r="SWU45" s="36"/>
      <c r="SWV45" s="36"/>
      <c r="SWY45" s="36"/>
      <c r="SWZ45" s="36"/>
      <c r="SXC45" s="36"/>
      <c r="SXD45" s="36"/>
      <c r="SXG45" s="36"/>
      <c r="SXH45" s="36"/>
      <c r="SXK45" s="36"/>
      <c r="SXL45" s="36"/>
      <c r="SXO45" s="36"/>
      <c r="SXP45" s="36"/>
      <c r="SXS45" s="36"/>
      <c r="SXT45" s="36"/>
      <c r="SXW45" s="36"/>
      <c r="SXX45" s="36"/>
      <c r="SYA45" s="36"/>
      <c r="SYB45" s="36"/>
      <c r="SYE45" s="36"/>
      <c r="SYF45" s="36"/>
      <c r="SYI45" s="36"/>
      <c r="SYJ45" s="36"/>
      <c r="SYM45" s="36"/>
      <c r="SYN45" s="36"/>
      <c r="SYQ45" s="36"/>
      <c r="SYR45" s="36"/>
      <c r="SYU45" s="36"/>
      <c r="SYV45" s="36"/>
      <c r="SYY45" s="36"/>
      <c r="SYZ45" s="36"/>
      <c r="SZC45" s="36"/>
      <c r="SZD45" s="36"/>
      <c r="SZG45" s="36"/>
      <c r="SZH45" s="36"/>
      <c r="SZK45" s="36"/>
      <c r="SZL45" s="36"/>
      <c r="SZO45" s="36"/>
      <c r="SZP45" s="36"/>
      <c r="SZS45" s="36"/>
      <c r="SZT45" s="36"/>
      <c r="SZW45" s="36"/>
      <c r="SZX45" s="36"/>
      <c r="TAA45" s="36"/>
      <c r="TAB45" s="36"/>
      <c r="TAE45" s="36"/>
      <c r="TAF45" s="36"/>
      <c r="TAI45" s="36"/>
      <c r="TAJ45" s="36"/>
      <c r="TAM45" s="36"/>
      <c r="TAN45" s="36"/>
      <c r="TAQ45" s="36"/>
      <c r="TAR45" s="36"/>
      <c r="TAU45" s="36"/>
      <c r="TAV45" s="36"/>
      <c r="TAY45" s="36"/>
      <c r="TAZ45" s="36"/>
      <c r="TBC45" s="36"/>
      <c r="TBD45" s="36"/>
      <c r="TBG45" s="36"/>
      <c r="TBH45" s="36"/>
      <c r="TBK45" s="36"/>
      <c r="TBL45" s="36"/>
      <c r="TBO45" s="36"/>
      <c r="TBP45" s="36"/>
      <c r="TBS45" s="36"/>
      <c r="TBT45" s="36"/>
      <c r="TBW45" s="36"/>
      <c r="TBX45" s="36"/>
      <c r="TCA45" s="36"/>
      <c r="TCB45" s="36"/>
      <c r="TCE45" s="36"/>
      <c r="TCF45" s="36"/>
      <c r="TCI45" s="36"/>
      <c r="TCJ45" s="36"/>
      <c r="TCM45" s="36"/>
      <c r="TCN45" s="36"/>
      <c r="TCQ45" s="36"/>
      <c r="TCR45" s="36"/>
      <c r="TCU45" s="36"/>
      <c r="TCV45" s="36"/>
      <c r="TCY45" s="36"/>
      <c r="TCZ45" s="36"/>
      <c r="TDC45" s="36"/>
      <c r="TDD45" s="36"/>
      <c r="TDG45" s="36"/>
      <c r="TDH45" s="36"/>
      <c r="TDK45" s="36"/>
      <c r="TDL45" s="36"/>
      <c r="TDO45" s="36"/>
      <c r="TDP45" s="36"/>
      <c r="TDS45" s="36"/>
      <c r="TDT45" s="36"/>
      <c r="TDW45" s="36"/>
      <c r="TDX45" s="36"/>
      <c r="TEA45" s="36"/>
      <c r="TEB45" s="36"/>
      <c r="TEE45" s="36"/>
      <c r="TEF45" s="36"/>
      <c r="TEI45" s="36"/>
      <c r="TEJ45" s="36"/>
      <c r="TEM45" s="36"/>
      <c r="TEN45" s="36"/>
      <c r="TEQ45" s="36"/>
      <c r="TER45" s="36"/>
      <c r="TEU45" s="36"/>
      <c r="TEV45" s="36"/>
      <c r="TEY45" s="36"/>
      <c r="TEZ45" s="36"/>
      <c r="TFC45" s="36"/>
      <c r="TFD45" s="36"/>
      <c r="TFG45" s="36"/>
      <c r="TFH45" s="36"/>
      <c r="TFK45" s="36"/>
      <c r="TFL45" s="36"/>
      <c r="TFO45" s="36"/>
      <c r="TFP45" s="36"/>
      <c r="TFS45" s="36"/>
      <c r="TFT45" s="36"/>
      <c r="TFW45" s="36"/>
      <c r="TFX45" s="36"/>
      <c r="TGA45" s="36"/>
      <c r="TGB45" s="36"/>
      <c r="TGE45" s="36"/>
      <c r="TGF45" s="36"/>
      <c r="TGI45" s="36"/>
      <c r="TGJ45" s="36"/>
      <c r="TGM45" s="36"/>
      <c r="TGN45" s="36"/>
      <c r="TGQ45" s="36"/>
      <c r="TGR45" s="36"/>
      <c r="TGU45" s="36"/>
      <c r="TGV45" s="36"/>
      <c r="TGY45" s="36"/>
      <c r="TGZ45" s="36"/>
      <c r="THC45" s="36"/>
      <c r="THD45" s="36"/>
      <c r="THG45" s="36"/>
      <c r="THH45" s="36"/>
      <c r="THK45" s="36"/>
      <c r="THL45" s="36"/>
      <c r="THO45" s="36"/>
      <c r="THP45" s="36"/>
      <c r="THS45" s="36"/>
      <c r="THT45" s="36"/>
      <c r="THW45" s="36"/>
      <c r="THX45" s="36"/>
      <c r="TIA45" s="36"/>
      <c r="TIB45" s="36"/>
      <c r="TIE45" s="36"/>
      <c r="TIF45" s="36"/>
      <c r="TII45" s="36"/>
      <c r="TIJ45" s="36"/>
      <c r="TIM45" s="36"/>
      <c r="TIN45" s="36"/>
      <c r="TIQ45" s="36"/>
      <c r="TIR45" s="36"/>
      <c r="TIU45" s="36"/>
      <c r="TIV45" s="36"/>
      <c r="TIY45" s="36"/>
      <c r="TIZ45" s="36"/>
      <c r="TJC45" s="36"/>
      <c r="TJD45" s="36"/>
      <c r="TJG45" s="36"/>
      <c r="TJH45" s="36"/>
      <c r="TJK45" s="36"/>
      <c r="TJL45" s="36"/>
      <c r="TJO45" s="36"/>
      <c r="TJP45" s="36"/>
      <c r="TJS45" s="36"/>
      <c r="TJT45" s="36"/>
      <c r="TJW45" s="36"/>
      <c r="TJX45" s="36"/>
      <c r="TKA45" s="36"/>
      <c r="TKB45" s="36"/>
      <c r="TKE45" s="36"/>
      <c r="TKF45" s="36"/>
      <c r="TKI45" s="36"/>
      <c r="TKJ45" s="36"/>
      <c r="TKM45" s="36"/>
      <c r="TKN45" s="36"/>
      <c r="TKQ45" s="36"/>
      <c r="TKR45" s="36"/>
      <c r="TKU45" s="36"/>
      <c r="TKV45" s="36"/>
      <c r="TKY45" s="36"/>
      <c r="TKZ45" s="36"/>
      <c r="TLC45" s="36"/>
      <c r="TLD45" s="36"/>
      <c r="TLG45" s="36"/>
      <c r="TLH45" s="36"/>
      <c r="TLK45" s="36"/>
      <c r="TLL45" s="36"/>
      <c r="TLO45" s="36"/>
      <c r="TLP45" s="36"/>
      <c r="TLS45" s="36"/>
      <c r="TLT45" s="36"/>
      <c r="TLW45" s="36"/>
      <c r="TLX45" s="36"/>
      <c r="TMA45" s="36"/>
      <c r="TMB45" s="36"/>
      <c r="TME45" s="36"/>
      <c r="TMF45" s="36"/>
      <c r="TMI45" s="36"/>
      <c r="TMJ45" s="36"/>
      <c r="TMM45" s="36"/>
      <c r="TMN45" s="36"/>
      <c r="TMQ45" s="36"/>
      <c r="TMR45" s="36"/>
      <c r="TMU45" s="36"/>
      <c r="TMV45" s="36"/>
      <c r="TMY45" s="36"/>
      <c r="TMZ45" s="36"/>
      <c r="TNC45" s="36"/>
      <c r="TND45" s="36"/>
      <c r="TNG45" s="36"/>
      <c r="TNH45" s="36"/>
      <c r="TNK45" s="36"/>
      <c r="TNL45" s="36"/>
      <c r="TNO45" s="36"/>
      <c r="TNP45" s="36"/>
      <c r="TNS45" s="36"/>
      <c r="TNT45" s="36"/>
      <c r="TNW45" s="36"/>
      <c r="TNX45" s="36"/>
      <c r="TOA45" s="36"/>
      <c r="TOB45" s="36"/>
      <c r="TOE45" s="36"/>
      <c r="TOF45" s="36"/>
      <c r="TOI45" s="36"/>
      <c r="TOJ45" s="36"/>
      <c r="TOM45" s="36"/>
      <c r="TON45" s="36"/>
      <c r="TOQ45" s="36"/>
      <c r="TOR45" s="36"/>
      <c r="TOU45" s="36"/>
      <c r="TOV45" s="36"/>
      <c r="TOY45" s="36"/>
      <c r="TOZ45" s="36"/>
      <c r="TPC45" s="36"/>
      <c r="TPD45" s="36"/>
      <c r="TPG45" s="36"/>
      <c r="TPH45" s="36"/>
      <c r="TPK45" s="36"/>
      <c r="TPL45" s="36"/>
      <c r="TPO45" s="36"/>
      <c r="TPP45" s="36"/>
      <c r="TPS45" s="36"/>
      <c r="TPT45" s="36"/>
      <c r="TPW45" s="36"/>
      <c r="TPX45" s="36"/>
      <c r="TQA45" s="36"/>
      <c r="TQB45" s="36"/>
      <c r="TQE45" s="36"/>
      <c r="TQF45" s="36"/>
      <c r="TQI45" s="36"/>
      <c r="TQJ45" s="36"/>
      <c r="TQM45" s="36"/>
      <c r="TQN45" s="36"/>
      <c r="TQQ45" s="36"/>
      <c r="TQR45" s="36"/>
      <c r="TQU45" s="36"/>
      <c r="TQV45" s="36"/>
      <c r="TQY45" s="36"/>
      <c r="TQZ45" s="36"/>
      <c r="TRC45" s="36"/>
      <c r="TRD45" s="36"/>
      <c r="TRG45" s="36"/>
      <c r="TRH45" s="36"/>
      <c r="TRK45" s="36"/>
      <c r="TRL45" s="36"/>
      <c r="TRO45" s="36"/>
      <c r="TRP45" s="36"/>
      <c r="TRS45" s="36"/>
      <c r="TRT45" s="36"/>
      <c r="TRW45" s="36"/>
      <c r="TRX45" s="36"/>
      <c r="TSA45" s="36"/>
      <c r="TSB45" s="36"/>
      <c r="TSE45" s="36"/>
      <c r="TSF45" s="36"/>
      <c r="TSI45" s="36"/>
      <c r="TSJ45" s="36"/>
      <c r="TSM45" s="36"/>
      <c r="TSN45" s="36"/>
      <c r="TSQ45" s="36"/>
      <c r="TSR45" s="36"/>
      <c r="TSU45" s="36"/>
      <c r="TSV45" s="36"/>
      <c r="TSY45" s="36"/>
      <c r="TSZ45" s="36"/>
      <c r="TTC45" s="36"/>
      <c r="TTD45" s="36"/>
      <c r="TTG45" s="36"/>
      <c r="TTH45" s="36"/>
      <c r="TTK45" s="36"/>
      <c r="TTL45" s="36"/>
      <c r="TTO45" s="36"/>
      <c r="TTP45" s="36"/>
      <c r="TTS45" s="36"/>
      <c r="TTT45" s="36"/>
      <c r="TTW45" s="36"/>
      <c r="TTX45" s="36"/>
      <c r="TUA45" s="36"/>
      <c r="TUB45" s="36"/>
      <c r="TUE45" s="36"/>
      <c r="TUF45" s="36"/>
      <c r="TUI45" s="36"/>
      <c r="TUJ45" s="36"/>
      <c r="TUM45" s="36"/>
      <c r="TUN45" s="36"/>
      <c r="TUQ45" s="36"/>
      <c r="TUR45" s="36"/>
      <c r="TUU45" s="36"/>
      <c r="TUV45" s="36"/>
      <c r="TUY45" s="36"/>
      <c r="TUZ45" s="36"/>
      <c r="TVC45" s="36"/>
      <c r="TVD45" s="36"/>
      <c r="TVG45" s="36"/>
      <c r="TVH45" s="36"/>
      <c r="TVK45" s="36"/>
      <c r="TVL45" s="36"/>
      <c r="TVO45" s="36"/>
      <c r="TVP45" s="36"/>
      <c r="TVS45" s="36"/>
      <c r="TVT45" s="36"/>
      <c r="TVW45" s="36"/>
      <c r="TVX45" s="36"/>
      <c r="TWA45" s="36"/>
      <c r="TWB45" s="36"/>
      <c r="TWE45" s="36"/>
      <c r="TWF45" s="36"/>
      <c r="TWI45" s="36"/>
      <c r="TWJ45" s="36"/>
      <c r="TWM45" s="36"/>
      <c r="TWN45" s="36"/>
      <c r="TWQ45" s="36"/>
      <c r="TWR45" s="36"/>
      <c r="TWU45" s="36"/>
      <c r="TWV45" s="36"/>
      <c r="TWY45" s="36"/>
      <c r="TWZ45" s="36"/>
      <c r="TXC45" s="36"/>
      <c r="TXD45" s="36"/>
      <c r="TXG45" s="36"/>
      <c r="TXH45" s="36"/>
      <c r="TXK45" s="36"/>
      <c r="TXL45" s="36"/>
      <c r="TXO45" s="36"/>
      <c r="TXP45" s="36"/>
      <c r="TXS45" s="36"/>
      <c r="TXT45" s="36"/>
      <c r="TXW45" s="36"/>
      <c r="TXX45" s="36"/>
      <c r="TYA45" s="36"/>
      <c r="TYB45" s="36"/>
      <c r="TYE45" s="36"/>
      <c r="TYF45" s="36"/>
      <c r="TYI45" s="36"/>
      <c r="TYJ45" s="36"/>
      <c r="TYM45" s="36"/>
      <c r="TYN45" s="36"/>
      <c r="TYQ45" s="36"/>
      <c r="TYR45" s="36"/>
      <c r="TYU45" s="36"/>
      <c r="TYV45" s="36"/>
      <c r="TYY45" s="36"/>
      <c r="TYZ45" s="36"/>
      <c r="TZC45" s="36"/>
      <c r="TZD45" s="36"/>
      <c r="TZG45" s="36"/>
      <c r="TZH45" s="36"/>
      <c r="TZK45" s="36"/>
      <c r="TZL45" s="36"/>
      <c r="TZO45" s="36"/>
      <c r="TZP45" s="36"/>
      <c r="TZS45" s="36"/>
      <c r="TZT45" s="36"/>
      <c r="TZW45" s="36"/>
      <c r="TZX45" s="36"/>
      <c r="UAA45" s="36"/>
      <c r="UAB45" s="36"/>
      <c r="UAE45" s="36"/>
      <c r="UAF45" s="36"/>
      <c r="UAI45" s="36"/>
      <c r="UAJ45" s="36"/>
      <c r="UAM45" s="36"/>
      <c r="UAN45" s="36"/>
      <c r="UAQ45" s="36"/>
      <c r="UAR45" s="36"/>
      <c r="UAU45" s="36"/>
      <c r="UAV45" s="36"/>
      <c r="UAY45" s="36"/>
      <c r="UAZ45" s="36"/>
      <c r="UBC45" s="36"/>
      <c r="UBD45" s="36"/>
      <c r="UBG45" s="36"/>
      <c r="UBH45" s="36"/>
      <c r="UBK45" s="36"/>
      <c r="UBL45" s="36"/>
      <c r="UBO45" s="36"/>
      <c r="UBP45" s="36"/>
      <c r="UBS45" s="36"/>
      <c r="UBT45" s="36"/>
      <c r="UBW45" s="36"/>
      <c r="UBX45" s="36"/>
      <c r="UCA45" s="36"/>
      <c r="UCB45" s="36"/>
      <c r="UCE45" s="36"/>
      <c r="UCF45" s="36"/>
      <c r="UCI45" s="36"/>
      <c r="UCJ45" s="36"/>
      <c r="UCM45" s="36"/>
      <c r="UCN45" s="36"/>
      <c r="UCQ45" s="36"/>
      <c r="UCR45" s="36"/>
      <c r="UCU45" s="36"/>
      <c r="UCV45" s="36"/>
      <c r="UCY45" s="36"/>
      <c r="UCZ45" s="36"/>
      <c r="UDC45" s="36"/>
      <c r="UDD45" s="36"/>
      <c r="UDG45" s="36"/>
      <c r="UDH45" s="36"/>
      <c r="UDK45" s="36"/>
      <c r="UDL45" s="36"/>
      <c r="UDO45" s="36"/>
      <c r="UDP45" s="36"/>
      <c r="UDS45" s="36"/>
      <c r="UDT45" s="36"/>
      <c r="UDW45" s="36"/>
      <c r="UDX45" s="36"/>
      <c r="UEA45" s="36"/>
      <c r="UEB45" s="36"/>
      <c r="UEE45" s="36"/>
      <c r="UEF45" s="36"/>
      <c r="UEI45" s="36"/>
      <c r="UEJ45" s="36"/>
      <c r="UEM45" s="36"/>
      <c r="UEN45" s="36"/>
      <c r="UEQ45" s="36"/>
      <c r="UER45" s="36"/>
      <c r="UEU45" s="36"/>
      <c r="UEV45" s="36"/>
      <c r="UEY45" s="36"/>
      <c r="UEZ45" s="36"/>
      <c r="UFC45" s="36"/>
      <c r="UFD45" s="36"/>
      <c r="UFG45" s="36"/>
      <c r="UFH45" s="36"/>
      <c r="UFK45" s="36"/>
      <c r="UFL45" s="36"/>
      <c r="UFO45" s="36"/>
      <c r="UFP45" s="36"/>
      <c r="UFS45" s="36"/>
      <c r="UFT45" s="36"/>
      <c r="UFW45" s="36"/>
      <c r="UFX45" s="36"/>
      <c r="UGA45" s="36"/>
      <c r="UGB45" s="36"/>
      <c r="UGE45" s="36"/>
      <c r="UGF45" s="36"/>
      <c r="UGI45" s="36"/>
      <c r="UGJ45" s="36"/>
      <c r="UGM45" s="36"/>
      <c r="UGN45" s="36"/>
      <c r="UGQ45" s="36"/>
      <c r="UGR45" s="36"/>
      <c r="UGU45" s="36"/>
      <c r="UGV45" s="36"/>
      <c r="UGY45" s="36"/>
      <c r="UGZ45" s="36"/>
      <c r="UHC45" s="36"/>
      <c r="UHD45" s="36"/>
      <c r="UHG45" s="36"/>
      <c r="UHH45" s="36"/>
      <c r="UHK45" s="36"/>
      <c r="UHL45" s="36"/>
      <c r="UHO45" s="36"/>
      <c r="UHP45" s="36"/>
      <c r="UHS45" s="36"/>
      <c r="UHT45" s="36"/>
      <c r="UHW45" s="36"/>
      <c r="UHX45" s="36"/>
      <c r="UIA45" s="36"/>
      <c r="UIB45" s="36"/>
      <c r="UIE45" s="36"/>
      <c r="UIF45" s="36"/>
      <c r="UII45" s="36"/>
      <c r="UIJ45" s="36"/>
      <c r="UIM45" s="36"/>
      <c r="UIN45" s="36"/>
      <c r="UIQ45" s="36"/>
      <c r="UIR45" s="36"/>
      <c r="UIU45" s="36"/>
      <c r="UIV45" s="36"/>
      <c r="UIY45" s="36"/>
      <c r="UIZ45" s="36"/>
      <c r="UJC45" s="36"/>
      <c r="UJD45" s="36"/>
      <c r="UJG45" s="36"/>
      <c r="UJH45" s="36"/>
      <c r="UJK45" s="36"/>
      <c r="UJL45" s="36"/>
      <c r="UJO45" s="36"/>
      <c r="UJP45" s="36"/>
      <c r="UJS45" s="36"/>
      <c r="UJT45" s="36"/>
      <c r="UJW45" s="36"/>
      <c r="UJX45" s="36"/>
      <c r="UKA45" s="36"/>
      <c r="UKB45" s="36"/>
      <c r="UKE45" s="36"/>
      <c r="UKF45" s="36"/>
      <c r="UKI45" s="36"/>
      <c r="UKJ45" s="36"/>
      <c r="UKM45" s="36"/>
      <c r="UKN45" s="36"/>
      <c r="UKQ45" s="36"/>
      <c r="UKR45" s="36"/>
      <c r="UKU45" s="36"/>
      <c r="UKV45" s="36"/>
      <c r="UKY45" s="36"/>
      <c r="UKZ45" s="36"/>
      <c r="ULC45" s="36"/>
      <c r="ULD45" s="36"/>
      <c r="ULG45" s="36"/>
      <c r="ULH45" s="36"/>
      <c r="ULK45" s="36"/>
      <c r="ULL45" s="36"/>
      <c r="ULO45" s="36"/>
      <c r="ULP45" s="36"/>
      <c r="ULS45" s="36"/>
      <c r="ULT45" s="36"/>
      <c r="ULW45" s="36"/>
      <c r="ULX45" s="36"/>
      <c r="UMA45" s="36"/>
      <c r="UMB45" s="36"/>
      <c r="UME45" s="36"/>
      <c r="UMF45" s="36"/>
      <c r="UMI45" s="36"/>
      <c r="UMJ45" s="36"/>
      <c r="UMM45" s="36"/>
      <c r="UMN45" s="36"/>
      <c r="UMQ45" s="36"/>
      <c r="UMR45" s="36"/>
      <c r="UMU45" s="36"/>
      <c r="UMV45" s="36"/>
      <c r="UMY45" s="36"/>
      <c r="UMZ45" s="36"/>
      <c r="UNC45" s="36"/>
      <c r="UND45" s="36"/>
      <c r="UNG45" s="36"/>
      <c r="UNH45" s="36"/>
      <c r="UNK45" s="36"/>
      <c r="UNL45" s="36"/>
      <c r="UNO45" s="36"/>
      <c r="UNP45" s="36"/>
      <c r="UNS45" s="36"/>
      <c r="UNT45" s="36"/>
      <c r="UNW45" s="36"/>
      <c r="UNX45" s="36"/>
      <c r="UOA45" s="36"/>
      <c r="UOB45" s="36"/>
      <c r="UOE45" s="36"/>
      <c r="UOF45" s="36"/>
      <c r="UOI45" s="36"/>
      <c r="UOJ45" s="36"/>
      <c r="UOM45" s="36"/>
      <c r="UON45" s="36"/>
      <c r="UOQ45" s="36"/>
      <c r="UOR45" s="36"/>
      <c r="UOU45" s="36"/>
      <c r="UOV45" s="36"/>
      <c r="UOY45" s="36"/>
      <c r="UOZ45" s="36"/>
      <c r="UPC45" s="36"/>
      <c r="UPD45" s="36"/>
      <c r="UPG45" s="36"/>
      <c r="UPH45" s="36"/>
      <c r="UPK45" s="36"/>
      <c r="UPL45" s="36"/>
      <c r="UPO45" s="36"/>
      <c r="UPP45" s="36"/>
      <c r="UPS45" s="36"/>
      <c r="UPT45" s="36"/>
      <c r="UPW45" s="36"/>
      <c r="UPX45" s="36"/>
      <c r="UQA45" s="36"/>
      <c r="UQB45" s="36"/>
      <c r="UQE45" s="36"/>
      <c r="UQF45" s="36"/>
      <c r="UQI45" s="36"/>
      <c r="UQJ45" s="36"/>
      <c r="UQM45" s="36"/>
      <c r="UQN45" s="36"/>
      <c r="UQQ45" s="36"/>
      <c r="UQR45" s="36"/>
      <c r="UQU45" s="36"/>
      <c r="UQV45" s="36"/>
      <c r="UQY45" s="36"/>
      <c r="UQZ45" s="36"/>
      <c r="URC45" s="36"/>
      <c r="URD45" s="36"/>
      <c r="URG45" s="36"/>
      <c r="URH45" s="36"/>
      <c r="URK45" s="36"/>
      <c r="URL45" s="36"/>
      <c r="URO45" s="36"/>
      <c r="URP45" s="36"/>
      <c r="URS45" s="36"/>
      <c r="URT45" s="36"/>
      <c r="URW45" s="36"/>
      <c r="URX45" s="36"/>
      <c r="USA45" s="36"/>
      <c r="USB45" s="36"/>
      <c r="USE45" s="36"/>
      <c r="USF45" s="36"/>
      <c r="USI45" s="36"/>
      <c r="USJ45" s="36"/>
      <c r="USM45" s="36"/>
      <c r="USN45" s="36"/>
      <c r="USQ45" s="36"/>
      <c r="USR45" s="36"/>
      <c r="USU45" s="36"/>
      <c r="USV45" s="36"/>
      <c r="USY45" s="36"/>
      <c r="USZ45" s="36"/>
      <c r="UTC45" s="36"/>
      <c r="UTD45" s="36"/>
      <c r="UTG45" s="36"/>
      <c r="UTH45" s="36"/>
      <c r="UTK45" s="36"/>
      <c r="UTL45" s="36"/>
      <c r="UTO45" s="36"/>
      <c r="UTP45" s="36"/>
      <c r="UTS45" s="36"/>
      <c r="UTT45" s="36"/>
      <c r="UTW45" s="36"/>
      <c r="UTX45" s="36"/>
      <c r="UUA45" s="36"/>
      <c r="UUB45" s="36"/>
      <c r="UUE45" s="36"/>
      <c r="UUF45" s="36"/>
      <c r="UUI45" s="36"/>
      <c r="UUJ45" s="36"/>
      <c r="UUM45" s="36"/>
      <c r="UUN45" s="36"/>
      <c r="UUQ45" s="36"/>
      <c r="UUR45" s="36"/>
      <c r="UUU45" s="36"/>
      <c r="UUV45" s="36"/>
      <c r="UUY45" s="36"/>
      <c r="UUZ45" s="36"/>
      <c r="UVC45" s="36"/>
      <c r="UVD45" s="36"/>
      <c r="UVG45" s="36"/>
      <c r="UVH45" s="36"/>
      <c r="UVK45" s="36"/>
      <c r="UVL45" s="36"/>
      <c r="UVO45" s="36"/>
      <c r="UVP45" s="36"/>
      <c r="UVS45" s="36"/>
      <c r="UVT45" s="36"/>
      <c r="UVW45" s="36"/>
      <c r="UVX45" s="36"/>
      <c r="UWA45" s="36"/>
      <c r="UWB45" s="36"/>
      <c r="UWE45" s="36"/>
      <c r="UWF45" s="36"/>
      <c r="UWI45" s="36"/>
      <c r="UWJ45" s="36"/>
      <c r="UWM45" s="36"/>
      <c r="UWN45" s="36"/>
      <c r="UWQ45" s="36"/>
      <c r="UWR45" s="36"/>
      <c r="UWU45" s="36"/>
      <c r="UWV45" s="36"/>
      <c r="UWY45" s="36"/>
      <c r="UWZ45" s="36"/>
      <c r="UXC45" s="36"/>
      <c r="UXD45" s="36"/>
      <c r="UXG45" s="36"/>
      <c r="UXH45" s="36"/>
      <c r="UXK45" s="36"/>
      <c r="UXL45" s="36"/>
      <c r="UXO45" s="36"/>
      <c r="UXP45" s="36"/>
      <c r="UXS45" s="36"/>
      <c r="UXT45" s="36"/>
      <c r="UXW45" s="36"/>
      <c r="UXX45" s="36"/>
      <c r="UYA45" s="36"/>
      <c r="UYB45" s="36"/>
      <c r="UYE45" s="36"/>
      <c r="UYF45" s="36"/>
      <c r="UYI45" s="36"/>
      <c r="UYJ45" s="36"/>
      <c r="UYM45" s="36"/>
      <c r="UYN45" s="36"/>
      <c r="UYQ45" s="36"/>
      <c r="UYR45" s="36"/>
      <c r="UYU45" s="36"/>
      <c r="UYV45" s="36"/>
      <c r="UYY45" s="36"/>
      <c r="UYZ45" s="36"/>
      <c r="UZC45" s="36"/>
      <c r="UZD45" s="36"/>
      <c r="UZG45" s="36"/>
      <c r="UZH45" s="36"/>
      <c r="UZK45" s="36"/>
      <c r="UZL45" s="36"/>
      <c r="UZO45" s="36"/>
      <c r="UZP45" s="36"/>
      <c r="UZS45" s="36"/>
      <c r="UZT45" s="36"/>
      <c r="UZW45" s="36"/>
      <c r="UZX45" s="36"/>
      <c r="VAA45" s="36"/>
      <c r="VAB45" s="36"/>
      <c r="VAE45" s="36"/>
      <c r="VAF45" s="36"/>
      <c r="VAI45" s="36"/>
      <c r="VAJ45" s="36"/>
      <c r="VAM45" s="36"/>
      <c r="VAN45" s="36"/>
      <c r="VAQ45" s="36"/>
      <c r="VAR45" s="36"/>
      <c r="VAU45" s="36"/>
      <c r="VAV45" s="36"/>
      <c r="VAY45" s="36"/>
      <c r="VAZ45" s="36"/>
      <c r="VBC45" s="36"/>
      <c r="VBD45" s="36"/>
      <c r="VBG45" s="36"/>
      <c r="VBH45" s="36"/>
      <c r="VBK45" s="36"/>
      <c r="VBL45" s="36"/>
      <c r="VBO45" s="36"/>
      <c r="VBP45" s="36"/>
      <c r="VBS45" s="36"/>
      <c r="VBT45" s="36"/>
      <c r="VBW45" s="36"/>
      <c r="VBX45" s="36"/>
      <c r="VCA45" s="36"/>
      <c r="VCB45" s="36"/>
      <c r="VCE45" s="36"/>
      <c r="VCF45" s="36"/>
      <c r="VCI45" s="36"/>
      <c r="VCJ45" s="36"/>
      <c r="VCM45" s="36"/>
      <c r="VCN45" s="36"/>
      <c r="VCQ45" s="36"/>
      <c r="VCR45" s="36"/>
      <c r="VCU45" s="36"/>
      <c r="VCV45" s="36"/>
      <c r="VCY45" s="36"/>
      <c r="VCZ45" s="36"/>
      <c r="VDC45" s="36"/>
      <c r="VDD45" s="36"/>
      <c r="VDG45" s="36"/>
      <c r="VDH45" s="36"/>
      <c r="VDK45" s="36"/>
      <c r="VDL45" s="36"/>
      <c r="VDO45" s="36"/>
      <c r="VDP45" s="36"/>
      <c r="VDS45" s="36"/>
      <c r="VDT45" s="36"/>
      <c r="VDW45" s="36"/>
      <c r="VDX45" s="36"/>
      <c r="VEA45" s="36"/>
      <c r="VEB45" s="36"/>
      <c r="VEE45" s="36"/>
      <c r="VEF45" s="36"/>
      <c r="VEI45" s="36"/>
      <c r="VEJ45" s="36"/>
      <c r="VEM45" s="36"/>
      <c r="VEN45" s="36"/>
      <c r="VEQ45" s="36"/>
      <c r="VER45" s="36"/>
      <c r="VEU45" s="36"/>
      <c r="VEV45" s="36"/>
      <c r="VEY45" s="36"/>
      <c r="VEZ45" s="36"/>
      <c r="VFC45" s="36"/>
      <c r="VFD45" s="36"/>
      <c r="VFG45" s="36"/>
      <c r="VFH45" s="36"/>
      <c r="VFK45" s="36"/>
      <c r="VFL45" s="36"/>
      <c r="VFO45" s="36"/>
      <c r="VFP45" s="36"/>
      <c r="VFS45" s="36"/>
      <c r="VFT45" s="36"/>
      <c r="VFW45" s="36"/>
      <c r="VFX45" s="36"/>
      <c r="VGA45" s="36"/>
      <c r="VGB45" s="36"/>
      <c r="VGE45" s="36"/>
      <c r="VGF45" s="36"/>
      <c r="VGI45" s="36"/>
      <c r="VGJ45" s="36"/>
      <c r="VGM45" s="36"/>
      <c r="VGN45" s="36"/>
      <c r="VGQ45" s="36"/>
      <c r="VGR45" s="36"/>
      <c r="VGU45" s="36"/>
      <c r="VGV45" s="36"/>
      <c r="VGY45" s="36"/>
      <c r="VGZ45" s="36"/>
      <c r="VHC45" s="36"/>
      <c r="VHD45" s="36"/>
      <c r="VHG45" s="36"/>
      <c r="VHH45" s="36"/>
      <c r="VHK45" s="36"/>
      <c r="VHL45" s="36"/>
      <c r="VHO45" s="36"/>
      <c r="VHP45" s="36"/>
      <c r="VHS45" s="36"/>
      <c r="VHT45" s="36"/>
      <c r="VHW45" s="36"/>
      <c r="VHX45" s="36"/>
      <c r="VIA45" s="36"/>
      <c r="VIB45" s="36"/>
      <c r="VIE45" s="36"/>
      <c r="VIF45" s="36"/>
      <c r="VII45" s="36"/>
      <c r="VIJ45" s="36"/>
      <c r="VIM45" s="36"/>
      <c r="VIN45" s="36"/>
      <c r="VIQ45" s="36"/>
      <c r="VIR45" s="36"/>
      <c r="VIU45" s="36"/>
      <c r="VIV45" s="36"/>
      <c r="VIY45" s="36"/>
      <c r="VIZ45" s="36"/>
      <c r="VJC45" s="36"/>
      <c r="VJD45" s="36"/>
      <c r="VJG45" s="36"/>
      <c r="VJH45" s="36"/>
      <c r="VJK45" s="36"/>
      <c r="VJL45" s="36"/>
      <c r="VJO45" s="36"/>
      <c r="VJP45" s="36"/>
      <c r="VJS45" s="36"/>
      <c r="VJT45" s="36"/>
      <c r="VJW45" s="36"/>
      <c r="VJX45" s="36"/>
      <c r="VKA45" s="36"/>
      <c r="VKB45" s="36"/>
      <c r="VKE45" s="36"/>
      <c r="VKF45" s="36"/>
      <c r="VKI45" s="36"/>
      <c r="VKJ45" s="36"/>
      <c r="VKM45" s="36"/>
      <c r="VKN45" s="36"/>
      <c r="VKQ45" s="36"/>
      <c r="VKR45" s="36"/>
      <c r="VKU45" s="36"/>
      <c r="VKV45" s="36"/>
      <c r="VKY45" s="36"/>
      <c r="VKZ45" s="36"/>
      <c r="VLC45" s="36"/>
      <c r="VLD45" s="36"/>
      <c r="VLG45" s="36"/>
      <c r="VLH45" s="36"/>
      <c r="VLK45" s="36"/>
      <c r="VLL45" s="36"/>
      <c r="VLO45" s="36"/>
      <c r="VLP45" s="36"/>
      <c r="VLS45" s="36"/>
      <c r="VLT45" s="36"/>
      <c r="VLW45" s="36"/>
      <c r="VLX45" s="36"/>
      <c r="VMA45" s="36"/>
      <c r="VMB45" s="36"/>
      <c r="VME45" s="36"/>
      <c r="VMF45" s="36"/>
      <c r="VMI45" s="36"/>
      <c r="VMJ45" s="36"/>
      <c r="VMM45" s="36"/>
      <c r="VMN45" s="36"/>
      <c r="VMQ45" s="36"/>
      <c r="VMR45" s="36"/>
      <c r="VMU45" s="36"/>
      <c r="VMV45" s="36"/>
      <c r="VMY45" s="36"/>
      <c r="VMZ45" s="36"/>
      <c r="VNC45" s="36"/>
      <c r="VND45" s="36"/>
      <c r="VNG45" s="36"/>
      <c r="VNH45" s="36"/>
      <c r="VNK45" s="36"/>
      <c r="VNL45" s="36"/>
      <c r="VNO45" s="36"/>
      <c r="VNP45" s="36"/>
      <c r="VNS45" s="36"/>
      <c r="VNT45" s="36"/>
      <c r="VNW45" s="36"/>
      <c r="VNX45" s="36"/>
      <c r="VOA45" s="36"/>
      <c r="VOB45" s="36"/>
      <c r="VOE45" s="36"/>
      <c r="VOF45" s="36"/>
      <c r="VOI45" s="36"/>
      <c r="VOJ45" s="36"/>
      <c r="VOM45" s="36"/>
      <c r="VON45" s="36"/>
      <c r="VOQ45" s="36"/>
      <c r="VOR45" s="36"/>
      <c r="VOU45" s="36"/>
      <c r="VOV45" s="36"/>
      <c r="VOY45" s="36"/>
      <c r="VOZ45" s="36"/>
      <c r="VPC45" s="36"/>
      <c r="VPD45" s="36"/>
      <c r="VPG45" s="36"/>
      <c r="VPH45" s="36"/>
      <c r="VPK45" s="36"/>
      <c r="VPL45" s="36"/>
      <c r="VPO45" s="36"/>
      <c r="VPP45" s="36"/>
      <c r="VPS45" s="36"/>
      <c r="VPT45" s="36"/>
      <c r="VPW45" s="36"/>
      <c r="VPX45" s="36"/>
      <c r="VQA45" s="36"/>
      <c r="VQB45" s="36"/>
      <c r="VQE45" s="36"/>
      <c r="VQF45" s="36"/>
      <c r="VQI45" s="36"/>
      <c r="VQJ45" s="36"/>
      <c r="VQM45" s="36"/>
      <c r="VQN45" s="36"/>
      <c r="VQQ45" s="36"/>
      <c r="VQR45" s="36"/>
      <c r="VQU45" s="36"/>
      <c r="VQV45" s="36"/>
      <c r="VQY45" s="36"/>
      <c r="VQZ45" s="36"/>
      <c r="VRC45" s="36"/>
      <c r="VRD45" s="36"/>
      <c r="VRG45" s="36"/>
      <c r="VRH45" s="36"/>
      <c r="VRK45" s="36"/>
      <c r="VRL45" s="36"/>
      <c r="VRO45" s="36"/>
      <c r="VRP45" s="36"/>
      <c r="VRS45" s="36"/>
      <c r="VRT45" s="36"/>
      <c r="VRW45" s="36"/>
      <c r="VRX45" s="36"/>
      <c r="VSA45" s="36"/>
      <c r="VSB45" s="36"/>
      <c r="VSE45" s="36"/>
      <c r="VSF45" s="36"/>
      <c r="VSI45" s="36"/>
      <c r="VSJ45" s="36"/>
      <c r="VSM45" s="36"/>
      <c r="VSN45" s="36"/>
      <c r="VSQ45" s="36"/>
      <c r="VSR45" s="36"/>
      <c r="VSU45" s="36"/>
      <c r="VSV45" s="36"/>
      <c r="VSY45" s="36"/>
      <c r="VSZ45" s="36"/>
      <c r="VTC45" s="36"/>
      <c r="VTD45" s="36"/>
      <c r="VTG45" s="36"/>
      <c r="VTH45" s="36"/>
      <c r="VTK45" s="36"/>
      <c r="VTL45" s="36"/>
      <c r="VTO45" s="36"/>
      <c r="VTP45" s="36"/>
      <c r="VTS45" s="36"/>
      <c r="VTT45" s="36"/>
      <c r="VTW45" s="36"/>
      <c r="VTX45" s="36"/>
      <c r="VUA45" s="36"/>
      <c r="VUB45" s="36"/>
      <c r="VUE45" s="36"/>
      <c r="VUF45" s="36"/>
      <c r="VUI45" s="36"/>
      <c r="VUJ45" s="36"/>
      <c r="VUM45" s="36"/>
      <c r="VUN45" s="36"/>
      <c r="VUQ45" s="36"/>
      <c r="VUR45" s="36"/>
      <c r="VUU45" s="36"/>
      <c r="VUV45" s="36"/>
      <c r="VUY45" s="36"/>
      <c r="VUZ45" s="36"/>
      <c r="VVC45" s="36"/>
      <c r="VVD45" s="36"/>
      <c r="VVG45" s="36"/>
      <c r="VVH45" s="36"/>
      <c r="VVK45" s="36"/>
      <c r="VVL45" s="36"/>
      <c r="VVO45" s="36"/>
      <c r="VVP45" s="36"/>
      <c r="VVS45" s="36"/>
      <c r="VVT45" s="36"/>
      <c r="VVW45" s="36"/>
      <c r="VVX45" s="36"/>
      <c r="VWA45" s="36"/>
      <c r="VWB45" s="36"/>
      <c r="VWE45" s="36"/>
      <c r="VWF45" s="36"/>
      <c r="VWI45" s="36"/>
      <c r="VWJ45" s="36"/>
      <c r="VWM45" s="36"/>
      <c r="VWN45" s="36"/>
      <c r="VWQ45" s="36"/>
      <c r="VWR45" s="36"/>
      <c r="VWU45" s="36"/>
      <c r="VWV45" s="36"/>
      <c r="VWY45" s="36"/>
      <c r="VWZ45" s="36"/>
      <c r="VXC45" s="36"/>
      <c r="VXD45" s="36"/>
      <c r="VXG45" s="36"/>
      <c r="VXH45" s="36"/>
      <c r="VXK45" s="36"/>
      <c r="VXL45" s="36"/>
      <c r="VXO45" s="36"/>
      <c r="VXP45" s="36"/>
      <c r="VXS45" s="36"/>
      <c r="VXT45" s="36"/>
      <c r="VXW45" s="36"/>
      <c r="VXX45" s="36"/>
      <c r="VYA45" s="36"/>
      <c r="VYB45" s="36"/>
      <c r="VYE45" s="36"/>
      <c r="VYF45" s="36"/>
      <c r="VYI45" s="36"/>
      <c r="VYJ45" s="36"/>
      <c r="VYM45" s="36"/>
      <c r="VYN45" s="36"/>
      <c r="VYQ45" s="36"/>
      <c r="VYR45" s="36"/>
      <c r="VYU45" s="36"/>
      <c r="VYV45" s="36"/>
      <c r="VYY45" s="36"/>
      <c r="VYZ45" s="36"/>
      <c r="VZC45" s="36"/>
      <c r="VZD45" s="36"/>
      <c r="VZG45" s="36"/>
      <c r="VZH45" s="36"/>
      <c r="VZK45" s="36"/>
      <c r="VZL45" s="36"/>
      <c r="VZO45" s="36"/>
      <c r="VZP45" s="36"/>
      <c r="VZS45" s="36"/>
      <c r="VZT45" s="36"/>
      <c r="VZW45" s="36"/>
      <c r="VZX45" s="36"/>
      <c r="WAA45" s="36"/>
      <c r="WAB45" s="36"/>
      <c r="WAE45" s="36"/>
      <c r="WAF45" s="36"/>
      <c r="WAI45" s="36"/>
      <c r="WAJ45" s="36"/>
      <c r="WAM45" s="36"/>
      <c r="WAN45" s="36"/>
      <c r="WAQ45" s="36"/>
      <c r="WAR45" s="36"/>
      <c r="WAU45" s="36"/>
      <c r="WAV45" s="36"/>
      <c r="WAY45" s="36"/>
      <c r="WAZ45" s="36"/>
      <c r="WBC45" s="36"/>
      <c r="WBD45" s="36"/>
      <c r="WBG45" s="36"/>
      <c r="WBH45" s="36"/>
      <c r="WBK45" s="36"/>
      <c r="WBL45" s="36"/>
      <c r="WBO45" s="36"/>
      <c r="WBP45" s="36"/>
      <c r="WBS45" s="36"/>
      <c r="WBT45" s="36"/>
      <c r="WBW45" s="36"/>
      <c r="WBX45" s="36"/>
      <c r="WCA45" s="36"/>
      <c r="WCB45" s="36"/>
      <c r="WCE45" s="36"/>
      <c r="WCF45" s="36"/>
      <c r="WCI45" s="36"/>
      <c r="WCJ45" s="36"/>
      <c r="WCM45" s="36"/>
      <c r="WCN45" s="36"/>
      <c r="WCQ45" s="36"/>
      <c r="WCR45" s="36"/>
      <c r="WCU45" s="36"/>
      <c r="WCV45" s="36"/>
      <c r="WCY45" s="36"/>
      <c r="WCZ45" s="36"/>
      <c r="WDC45" s="36"/>
      <c r="WDD45" s="36"/>
      <c r="WDG45" s="36"/>
      <c r="WDH45" s="36"/>
      <c r="WDK45" s="36"/>
      <c r="WDL45" s="36"/>
      <c r="WDO45" s="36"/>
      <c r="WDP45" s="36"/>
      <c r="WDS45" s="36"/>
      <c r="WDT45" s="36"/>
      <c r="WDW45" s="36"/>
      <c r="WDX45" s="36"/>
      <c r="WEA45" s="36"/>
      <c r="WEB45" s="36"/>
      <c r="WEE45" s="36"/>
      <c r="WEF45" s="36"/>
      <c r="WEI45" s="36"/>
      <c r="WEJ45" s="36"/>
      <c r="WEM45" s="36"/>
      <c r="WEN45" s="36"/>
      <c r="WEQ45" s="36"/>
      <c r="WER45" s="36"/>
      <c r="WEU45" s="36"/>
      <c r="WEV45" s="36"/>
      <c r="WEY45" s="36"/>
      <c r="WEZ45" s="36"/>
      <c r="WFC45" s="36"/>
      <c r="WFD45" s="36"/>
      <c r="WFG45" s="36"/>
      <c r="WFH45" s="36"/>
      <c r="WFK45" s="36"/>
      <c r="WFL45" s="36"/>
      <c r="WFO45" s="36"/>
      <c r="WFP45" s="36"/>
      <c r="WFS45" s="36"/>
      <c r="WFT45" s="36"/>
      <c r="WFW45" s="36"/>
      <c r="WFX45" s="36"/>
      <c r="WGA45" s="36"/>
      <c r="WGB45" s="36"/>
      <c r="WGE45" s="36"/>
      <c r="WGF45" s="36"/>
      <c r="WGI45" s="36"/>
      <c r="WGJ45" s="36"/>
      <c r="WGM45" s="36"/>
      <c r="WGN45" s="36"/>
      <c r="WGQ45" s="36"/>
      <c r="WGR45" s="36"/>
      <c r="WGU45" s="36"/>
      <c r="WGV45" s="36"/>
      <c r="WGY45" s="36"/>
      <c r="WGZ45" s="36"/>
      <c r="WHC45" s="36"/>
      <c r="WHD45" s="36"/>
      <c r="WHG45" s="36"/>
      <c r="WHH45" s="36"/>
      <c r="WHK45" s="36"/>
      <c r="WHL45" s="36"/>
      <c r="WHO45" s="36"/>
      <c r="WHP45" s="36"/>
      <c r="WHS45" s="36"/>
      <c r="WHT45" s="36"/>
      <c r="WHW45" s="36"/>
      <c r="WHX45" s="36"/>
      <c r="WIA45" s="36"/>
      <c r="WIB45" s="36"/>
      <c r="WIE45" s="36"/>
      <c r="WIF45" s="36"/>
      <c r="WII45" s="36"/>
      <c r="WIJ45" s="36"/>
      <c r="WIM45" s="36"/>
      <c r="WIN45" s="36"/>
      <c r="WIQ45" s="36"/>
      <c r="WIR45" s="36"/>
      <c r="WIU45" s="36"/>
      <c r="WIV45" s="36"/>
      <c r="WIY45" s="36"/>
      <c r="WIZ45" s="36"/>
      <c r="WJC45" s="36"/>
      <c r="WJD45" s="36"/>
      <c r="WJG45" s="36"/>
      <c r="WJH45" s="36"/>
      <c r="WJK45" s="36"/>
      <c r="WJL45" s="36"/>
      <c r="WJO45" s="36"/>
      <c r="WJP45" s="36"/>
      <c r="WJS45" s="36"/>
      <c r="WJT45" s="36"/>
      <c r="WJW45" s="36"/>
      <c r="WJX45" s="36"/>
      <c r="WKA45" s="36"/>
      <c r="WKB45" s="36"/>
      <c r="WKE45" s="36"/>
      <c r="WKF45" s="36"/>
      <c r="WKI45" s="36"/>
      <c r="WKJ45" s="36"/>
      <c r="WKM45" s="36"/>
      <c r="WKN45" s="36"/>
      <c r="WKQ45" s="36"/>
      <c r="WKR45" s="36"/>
      <c r="WKU45" s="36"/>
      <c r="WKV45" s="36"/>
      <c r="WKY45" s="36"/>
      <c r="WKZ45" s="36"/>
      <c r="WLC45" s="36"/>
      <c r="WLD45" s="36"/>
      <c r="WLG45" s="36"/>
      <c r="WLH45" s="36"/>
      <c r="WLK45" s="36"/>
      <c r="WLL45" s="36"/>
      <c r="WLO45" s="36"/>
      <c r="WLP45" s="36"/>
      <c r="WLS45" s="36"/>
      <c r="WLT45" s="36"/>
      <c r="WLW45" s="36"/>
      <c r="WLX45" s="36"/>
      <c r="WMA45" s="36"/>
      <c r="WMB45" s="36"/>
      <c r="WME45" s="36"/>
      <c r="WMF45" s="36"/>
      <c r="WMI45" s="36"/>
      <c r="WMJ45" s="36"/>
      <c r="WMM45" s="36"/>
      <c r="WMN45" s="36"/>
      <c r="WMQ45" s="36"/>
      <c r="WMR45" s="36"/>
      <c r="WMU45" s="36"/>
      <c r="WMV45" s="36"/>
      <c r="WMY45" s="36"/>
      <c r="WMZ45" s="36"/>
      <c r="WNC45" s="36"/>
      <c r="WND45" s="36"/>
      <c r="WNG45" s="36"/>
      <c r="WNH45" s="36"/>
      <c r="WNK45" s="36"/>
      <c r="WNL45" s="36"/>
      <c r="WNO45" s="36"/>
      <c r="WNP45" s="36"/>
      <c r="WNS45" s="36"/>
      <c r="WNT45" s="36"/>
      <c r="WNW45" s="36"/>
      <c r="WNX45" s="36"/>
      <c r="WOA45" s="36"/>
      <c r="WOB45" s="36"/>
      <c r="WOE45" s="36"/>
      <c r="WOF45" s="36"/>
      <c r="WOI45" s="36"/>
      <c r="WOJ45" s="36"/>
      <c r="WOM45" s="36"/>
      <c r="WON45" s="36"/>
      <c r="WOQ45" s="36"/>
      <c r="WOR45" s="36"/>
      <c r="WOU45" s="36"/>
      <c r="WOV45" s="36"/>
      <c r="WOY45" s="36"/>
      <c r="WOZ45" s="36"/>
      <c r="WPC45" s="36"/>
      <c r="WPD45" s="36"/>
      <c r="WPG45" s="36"/>
      <c r="WPH45" s="36"/>
      <c r="WPK45" s="36"/>
      <c r="WPL45" s="36"/>
      <c r="WPO45" s="36"/>
      <c r="WPP45" s="36"/>
      <c r="WPS45" s="36"/>
      <c r="WPT45" s="36"/>
      <c r="WPW45" s="36"/>
      <c r="WPX45" s="36"/>
      <c r="WQA45" s="36"/>
      <c r="WQB45" s="36"/>
      <c r="WQE45" s="36"/>
      <c r="WQF45" s="36"/>
      <c r="WQI45" s="36"/>
      <c r="WQJ45" s="36"/>
      <c r="WQM45" s="36"/>
      <c r="WQN45" s="36"/>
      <c r="WQQ45" s="36"/>
      <c r="WQR45" s="36"/>
      <c r="WQU45" s="36"/>
      <c r="WQV45" s="36"/>
      <c r="WQY45" s="36"/>
      <c r="WQZ45" s="36"/>
      <c r="WRC45" s="36"/>
      <c r="WRD45" s="36"/>
      <c r="WRG45" s="36"/>
      <c r="WRH45" s="36"/>
      <c r="WRK45" s="36"/>
      <c r="WRL45" s="36"/>
      <c r="WRO45" s="36"/>
      <c r="WRP45" s="36"/>
      <c r="WRS45" s="36"/>
      <c r="WRT45" s="36"/>
      <c r="WRW45" s="36"/>
      <c r="WRX45" s="36"/>
      <c r="WSA45" s="36"/>
      <c r="WSB45" s="36"/>
      <c r="WSE45" s="36"/>
      <c r="WSF45" s="36"/>
      <c r="WSI45" s="36"/>
      <c r="WSJ45" s="36"/>
      <c r="WSM45" s="36"/>
      <c r="WSN45" s="36"/>
      <c r="WSQ45" s="36"/>
      <c r="WSR45" s="36"/>
      <c r="WSU45" s="36"/>
      <c r="WSV45" s="36"/>
      <c r="WSY45" s="36"/>
      <c r="WSZ45" s="36"/>
      <c r="WTC45" s="36"/>
      <c r="WTD45" s="36"/>
      <c r="WTG45" s="36"/>
      <c r="WTH45" s="36"/>
      <c r="WTK45" s="36"/>
      <c r="WTL45" s="36"/>
      <c r="WTO45" s="36"/>
      <c r="WTP45" s="36"/>
      <c r="WTS45" s="36"/>
      <c r="WTT45" s="36"/>
      <c r="WTW45" s="36"/>
      <c r="WTX45" s="36"/>
      <c r="WUA45" s="36"/>
      <c r="WUB45" s="36"/>
      <c r="WUE45" s="36"/>
      <c r="WUF45" s="36"/>
      <c r="WUI45" s="36"/>
      <c r="WUJ45" s="36"/>
      <c r="WUM45" s="36"/>
      <c r="WUN45" s="36"/>
      <c r="WUQ45" s="36"/>
      <c r="WUR45" s="36"/>
      <c r="WUU45" s="36"/>
      <c r="WUV45" s="36"/>
      <c r="WUY45" s="36"/>
      <c r="WUZ45" s="36"/>
      <c r="WVC45" s="36"/>
      <c r="WVD45" s="36"/>
      <c r="WVG45" s="36"/>
      <c r="WVH45" s="36"/>
      <c r="WVK45" s="36"/>
      <c r="WVL45" s="36"/>
      <c r="WVO45" s="36"/>
      <c r="WVP45" s="36"/>
      <c r="WVS45" s="36"/>
      <c r="WVT45" s="36"/>
      <c r="WVW45" s="36"/>
      <c r="WVX45" s="36"/>
      <c r="WWA45" s="36"/>
      <c r="WWB45" s="36"/>
      <c r="WWE45" s="36"/>
      <c r="WWF45" s="36"/>
      <c r="WWI45" s="36"/>
      <c r="WWJ45" s="36"/>
      <c r="WWM45" s="36"/>
      <c r="WWN45" s="36"/>
      <c r="WWQ45" s="36"/>
      <c r="WWR45" s="36"/>
      <c r="WWU45" s="36"/>
      <c r="WWV45" s="36"/>
      <c r="WWY45" s="36"/>
      <c r="WWZ45" s="36"/>
      <c r="WXC45" s="36"/>
      <c r="WXD45" s="36"/>
      <c r="WXG45" s="36"/>
      <c r="WXH45" s="36"/>
      <c r="WXK45" s="36"/>
      <c r="WXL45" s="36"/>
      <c r="WXO45" s="36"/>
      <c r="WXP45" s="36"/>
      <c r="WXS45" s="36"/>
      <c r="WXT45" s="36"/>
      <c r="WXW45" s="36"/>
      <c r="WXX45" s="36"/>
      <c r="WYA45" s="36"/>
      <c r="WYB45" s="36"/>
      <c r="WYE45" s="36"/>
      <c r="WYF45" s="36"/>
      <c r="WYI45" s="36"/>
      <c r="WYJ45" s="36"/>
      <c r="WYM45" s="36"/>
      <c r="WYN45" s="36"/>
      <c r="WYQ45" s="36"/>
      <c r="WYR45" s="36"/>
      <c r="WYU45" s="36"/>
      <c r="WYV45" s="36"/>
      <c r="WYY45" s="36"/>
      <c r="WYZ45" s="36"/>
      <c r="WZC45" s="36"/>
      <c r="WZD45" s="36"/>
      <c r="WZG45" s="36"/>
      <c r="WZH45" s="36"/>
      <c r="WZK45" s="36"/>
      <c r="WZL45" s="36"/>
      <c r="WZO45" s="36"/>
      <c r="WZP45" s="36"/>
      <c r="WZS45" s="36"/>
      <c r="WZT45" s="36"/>
      <c r="WZW45" s="36"/>
      <c r="WZX45" s="36"/>
      <c r="XAA45" s="36"/>
      <c r="XAB45" s="36"/>
      <c r="XAE45" s="36"/>
      <c r="XAF45" s="36"/>
      <c r="XAI45" s="36"/>
      <c r="XAJ45" s="36"/>
      <c r="XAM45" s="36"/>
      <c r="XAN45" s="36"/>
      <c r="XAQ45" s="36"/>
      <c r="XAR45" s="36"/>
      <c r="XAU45" s="36"/>
      <c r="XAV45" s="36"/>
      <c r="XAY45" s="36"/>
      <c r="XAZ45" s="36"/>
      <c r="XBC45" s="36"/>
      <c r="XBD45" s="36"/>
      <c r="XBG45" s="36"/>
      <c r="XBH45" s="36"/>
      <c r="XBK45" s="36"/>
      <c r="XBL45" s="36"/>
      <c r="XBO45" s="36"/>
      <c r="XBP45" s="36"/>
      <c r="XBS45" s="36"/>
      <c r="XBT45" s="36"/>
      <c r="XBW45" s="36"/>
      <c r="XBX45" s="36"/>
      <c r="XCA45" s="36"/>
      <c r="XCB45" s="36"/>
      <c r="XCE45" s="36"/>
      <c r="XCF45" s="36"/>
      <c r="XCI45" s="36"/>
      <c r="XCJ45" s="36"/>
      <c r="XCM45" s="36"/>
      <c r="XCN45" s="36"/>
      <c r="XCQ45" s="36"/>
      <c r="XCR45" s="36"/>
      <c r="XCU45" s="36"/>
      <c r="XCV45" s="36"/>
      <c r="XCY45" s="36"/>
      <c r="XCZ45" s="36"/>
      <c r="XDC45" s="36"/>
      <c r="XDD45" s="36"/>
    </row>
    <row r="46" spans="1:1024 1027:2048 2051:3072 3075:4096 4099:5120 5123:6144 6147:7168 7171:8192 8195:9216 9219:10240 10243:11264 11267:12288 12291:13312 13315:14336 14339:15360 15363:16332" x14ac:dyDescent="0.3">
      <c r="B46" s="10"/>
      <c r="C46" s="34"/>
      <c r="D46" s="34"/>
      <c r="E46" s="12"/>
      <c r="F46" s="12"/>
      <c r="G46" s="34"/>
      <c r="H46" s="36"/>
      <c r="K46" s="36"/>
      <c r="L46" s="36"/>
      <c r="O46" s="36"/>
      <c r="P46" s="36"/>
      <c r="S46" s="36"/>
      <c r="T46" s="36"/>
      <c r="U46" s="475"/>
      <c r="W46" s="36"/>
      <c r="X46" s="36"/>
      <c r="AA46" s="36"/>
      <c r="AB46" s="36"/>
      <c r="AE46" s="36"/>
      <c r="AF46" s="36"/>
      <c r="AI46" s="36"/>
      <c r="AJ46" s="36"/>
      <c r="AM46" s="36"/>
      <c r="AN46" s="36"/>
      <c r="AQ46" s="36"/>
      <c r="AR46" s="36"/>
      <c r="AU46" s="36"/>
      <c r="AV46" s="36"/>
      <c r="AY46" s="36"/>
      <c r="AZ46" s="36"/>
      <c r="BC46" s="36"/>
      <c r="BD46" s="36"/>
      <c r="BG46" s="36"/>
      <c r="BH46" s="36"/>
      <c r="BK46" s="36"/>
      <c r="BL46" s="36"/>
      <c r="BO46" s="36"/>
      <c r="BP46" s="36"/>
      <c r="BS46" s="36"/>
      <c r="BT46" s="36"/>
      <c r="BW46" s="36"/>
      <c r="BX46" s="36"/>
      <c r="CA46" s="36"/>
      <c r="CB46" s="36"/>
      <c r="CE46" s="36"/>
      <c r="CF46" s="36"/>
      <c r="CI46" s="36"/>
      <c r="CJ46" s="36"/>
      <c r="CM46" s="36"/>
      <c r="CN46" s="36"/>
      <c r="CQ46" s="36"/>
      <c r="CR46" s="36"/>
      <c r="CU46" s="36"/>
      <c r="CV46" s="36"/>
      <c r="CY46" s="36"/>
      <c r="CZ46" s="36"/>
      <c r="DC46" s="36"/>
      <c r="DD46" s="36"/>
      <c r="DG46" s="36"/>
      <c r="DH46" s="36"/>
      <c r="DK46" s="36"/>
      <c r="DL46" s="36"/>
      <c r="DO46" s="36"/>
      <c r="DP46" s="36"/>
      <c r="DS46" s="36"/>
      <c r="DT46" s="36"/>
      <c r="DW46" s="36"/>
      <c r="DX46" s="36"/>
      <c r="EA46" s="36"/>
      <c r="EB46" s="36"/>
      <c r="EE46" s="36"/>
      <c r="EF46" s="36"/>
      <c r="EI46" s="36"/>
      <c r="EJ46" s="36"/>
      <c r="EM46" s="36"/>
      <c r="EN46" s="36"/>
      <c r="EQ46" s="36"/>
      <c r="ER46" s="36"/>
      <c r="EU46" s="36"/>
      <c r="EV46" s="36"/>
      <c r="EY46" s="36"/>
      <c r="EZ46" s="36"/>
      <c r="FC46" s="36"/>
      <c r="FD46" s="36"/>
      <c r="FG46" s="36"/>
      <c r="FH46" s="36"/>
      <c r="FK46" s="36"/>
      <c r="FL46" s="36"/>
      <c r="FO46" s="36"/>
      <c r="FP46" s="36"/>
      <c r="FS46" s="36"/>
      <c r="FT46" s="36"/>
      <c r="FW46" s="36"/>
      <c r="FX46" s="36"/>
      <c r="GA46" s="36"/>
      <c r="GB46" s="36"/>
      <c r="GE46" s="36"/>
      <c r="GF46" s="36"/>
      <c r="GI46" s="36"/>
      <c r="GJ46" s="36"/>
      <c r="GM46" s="36"/>
      <c r="GN46" s="36"/>
      <c r="GQ46" s="36"/>
      <c r="GR46" s="36"/>
      <c r="GU46" s="36"/>
      <c r="GV46" s="36"/>
      <c r="GY46" s="36"/>
      <c r="GZ46" s="36"/>
      <c r="HC46" s="36"/>
      <c r="HD46" s="36"/>
      <c r="HG46" s="36"/>
      <c r="HH46" s="36"/>
      <c r="HK46" s="36"/>
      <c r="HL46" s="36"/>
      <c r="HO46" s="36"/>
      <c r="HP46" s="36"/>
      <c r="HS46" s="36"/>
      <c r="HT46" s="36"/>
      <c r="HW46" s="36"/>
      <c r="HX46" s="36"/>
      <c r="IA46" s="36"/>
      <c r="IB46" s="36"/>
      <c r="IE46" s="36"/>
      <c r="IF46" s="36"/>
      <c r="II46" s="36"/>
      <c r="IJ46" s="36"/>
      <c r="IM46" s="36"/>
      <c r="IN46" s="36"/>
      <c r="IQ46" s="36"/>
      <c r="IR46" s="36"/>
      <c r="IU46" s="36"/>
      <c r="IV46" s="36"/>
      <c r="IY46" s="36"/>
      <c r="IZ46" s="36"/>
      <c r="JC46" s="36"/>
      <c r="JD46" s="36"/>
      <c r="JG46" s="36"/>
      <c r="JH46" s="36"/>
      <c r="JK46" s="36"/>
      <c r="JL46" s="36"/>
      <c r="JO46" s="36"/>
      <c r="JP46" s="36"/>
      <c r="JS46" s="36"/>
      <c r="JT46" s="36"/>
      <c r="JW46" s="36"/>
      <c r="JX46" s="36"/>
      <c r="KA46" s="36"/>
      <c r="KB46" s="36"/>
      <c r="KE46" s="36"/>
      <c r="KF46" s="36"/>
      <c r="KI46" s="36"/>
      <c r="KJ46" s="36"/>
      <c r="KM46" s="36"/>
      <c r="KN46" s="36"/>
      <c r="KQ46" s="36"/>
      <c r="KR46" s="36"/>
      <c r="KU46" s="36"/>
      <c r="KV46" s="36"/>
      <c r="KY46" s="36"/>
      <c r="KZ46" s="36"/>
      <c r="LC46" s="36"/>
      <c r="LD46" s="36"/>
      <c r="LG46" s="36"/>
      <c r="LH46" s="36"/>
      <c r="LK46" s="36"/>
      <c r="LL46" s="36"/>
      <c r="LO46" s="36"/>
      <c r="LP46" s="36"/>
      <c r="LS46" s="36"/>
      <c r="LT46" s="36"/>
      <c r="LW46" s="36"/>
      <c r="LX46" s="36"/>
      <c r="MA46" s="36"/>
      <c r="MB46" s="36"/>
      <c r="ME46" s="36"/>
      <c r="MF46" s="36"/>
      <c r="MI46" s="36"/>
      <c r="MJ46" s="36"/>
      <c r="MM46" s="36"/>
      <c r="MN46" s="36"/>
      <c r="MQ46" s="36"/>
      <c r="MR46" s="36"/>
      <c r="MU46" s="36"/>
      <c r="MV46" s="36"/>
      <c r="MY46" s="36"/>
      <c r="MZ46" s="36"/>
      <c r="NC46" s="36"/>
      <c r="ND46" s="36"/>
      <c r="NG46" s="36"/>
      <c r="NH46" s="36"/>
      <c r="NK46" s="36"/>
      <c r="NL46" s="36"/>
      <c r="NO46" s="36"/>
      <c r="NP46" s="36"/>
      <c r="NS46" s="36"/>
      <c r="NT46" s="36"/>
      <c r="NW46" s="36"/>
      <c r="NX46" s="36"/>
      <c r="OA46" s="36"/>
      <c r="OB46" s="36"/>
      <c r="OE46" s="36"/>
      <c r="OF46" s="36"/>
      <c r="OI46" s="36"/>
      <c r="OJ46" s="36"/>
      <c r="OM46" s="36"/>
      <c r="ON46" s="36"/>
      <c r="OQ46" s="36"/>
      <c r="OR46" s="36"/>
      <c r="OU46" s="36"/>
      <c r="OV46" s="36"/>
      <c r="OY46" s="36"/>
      <c r="OZ46" s="36"/>
      <c r="PC46" s="36"/>
      <c r="PD46" s="36"/>
      <c r="PG46" s="36"/>
      <c r="PH46" s="36"/>
      <c r="PK46" s="36"/>
      <c r="PL46" s="36"/>
      <c r="PO46" s="36"/>
      <c r="PP46" s="36"/>
      <c r="PS46" s="36"/>
      <c r="PT46" s="36"/>
      <c r="PW46" s="36"/>
      <c r="PX46" s="36"/>
      <c r="QA46" s="36"/>
      <c r="QB46" s="36"/>
      <c r="QE46" s="36"/>
      <c r="QF46" s="36"/>
      <c r="QI46" s="36"/>
      <c r="QJ46" s="36"/>
      <c r="QM46" s="36"/>
      <c r="QN46" s="36"/>
      <c r="QQ46" s="36"/>
      <c r="QR46" s="36"/>
      <c r="QU46" s="36"/>
      <c r="QV46" s="36"/>
      <c r="QY46" s="36"/>
      <c r="QZ46" s="36"/>
      <c r="RC46" s="36"/>
      <c r="RD46" s="36"/>
      <c r="RG46" s="36"/>
      <c r="RH46" s="36"/>
      <c r="RK46" s="36"/>
      <c r="RL46" s="36"/>
      <c r="RO46" s="36"/>
      <c r="RP46" s="36"/>
      <c r="RS46" s="36"/>
      <c r="RT46" s="36"/>
      <c r="RW46" s="36"/>
      <c r="RX46" s="36"/>
      <c r="SA46" s="36"/>
      <c r="SB46" s="36"/>
      <c r="SE46" s="36"/>
      <c r="SF46" s="36"/>
      <c r="SI46" s="36"/>
      <c r="SJ46" s="36"/>
      <c r="SM46" s="36"/>
      <c r="SN46" s="36"/>
      <c r="SQ46" s="36"/>
      <c r="SR46" s="36"/>
      <c r="SU46" s="36"/>
      <c r="SV46" s="36"/>
      <c r="SY46" s="36"/>
      <c r="SZ46" s="36"/>
      <c r="TC46" s="36"/>
      <c r="TD46" s="36"/>
      <c r="TG46" s="36"/>
      <c r="TH46" s="36"/>
      <c r="TK46" s="36"/>
      <c r="TL46" s="36"/>
      <c r="TO46" s="36"/>
      <c r="TP46" s="36"/>
      <c r="TS46" s="36"/>
      <c r="TT46" s="36"/>
      <c r="TW46" s="36"/>
      <c r="TX46" s="36"/>
      <c r="UA46" s="36"/>
      <c r="UB46" s="36"/>
      <c r="UE46" s="36"/>
      <c r="UF46" s="36"/>
      <c r="UI46" s="36"/>
      <c r="UJ46" s="36"/>
      <c r="UM46" s="36"/>
      <c r="UN46" s="36"/>
      <c r="UQ46" s="36"/>
      <c r="UR46" s="36"/>
      <c r="UU46" s="36"/>
      <c r="UV46" s="36"/>
      <c r="UY46" s="36"/>
      <c r="UZ46" s="36"/>
      <c r="VC46" s="36"/>
      <c r="VD46" s="36"/>
      <c r="VG46" s="36"/>
      <c r="VH46" s="36"/>
      <c r="VK46" s="36"/>
      <c r="VL46" s="36"/>
      <c r="VO46" s="36"/>
      <c r="VP46" s="36"/>
      <c r="VS46" s="36"/>
      <c r="VT46" s="36"/>
      <c r="VW46" s="36"/>
      <c r="VX46" s="36"/>
      <c r="WA46" s="36"/>
      <c r="WB46" s="36"/>
      <c r="WE46" s="36"/>
      <c r="WF46" s="36"/>
      <c r="WI46" s="36"/>
      <c r="WJ46" s="36"/>
      <c r="WM46" s="36"/>
      <c r="WN46" s="36"/>
      <c r="WQ46" s="36"/>
      <c r="WR46" s="36"/>
      <c r="WU46" s="36"/>
      <c r="WV46" s="36"/>
      <c r="WY46" s="36"/>
      <c r="WZ46" s="36"/>
      <c r="XC46" s="36"/>
      <c r="XD46" s="36"/>
      <c r="XG46" s="36"/>
      <c r="XH46" s="36"/>
      <c r="XK46" s="36"/>
      <c r="XL46" s="36"/>
      <c r="XO46" s="36"/>
      <c r="XP46" s="36"/>
      <c r="XS46" s="36"/>
      <c r="XT46" s="36"/>
      <c r="XW46" s="36"/>
      <c r="XX46" s="36"/>
      <c r="YA46" s="36"/>
      <c r="YB46" s="36"/>
      <c r="YE46" s="36"/>
      <c r="YF46" s="36"/>
      <c r="YI46" s="36"/>
      <c r="YJ46" s="36"/>
      <c r="YM46" s="36"/>
      <c r="YN46" s="36"/>
      <c r="YQ46" s="36"/>
      <c r="YR46" s="36"/>
      <c r="YU46" s="36"/>
      <c r="YV46" s="36"/>
      <c r="YY46" s="36"/>
      <c r="YZ46" s="36"/>
      <c r="ZC46" s="36"/>
      <c r="ZD46" s="36"/>
      <c r="ZG46" s="36"/>
      <c r="ZH46" s="36"/>
      <c r="ZK46" s="36"/>
      <c r="ZL46" s="36"/>
      <c r="ZO46" s="36"/>
      <c r="ZP46" s="36"/>
      <c r="ZS46" s="36"/>
      <c r="ZT46" s="36"/>
      <c r="ZW46" s="36"/>
      <c r="ZX46" s="36"/>
      <c r="AAA46" s="36"/>
      <c r="AAB46" s="36"/>
      <c r="AAE46" s="36"/>
      <c r="AAF46" s="36"/>
      <c r="AAI46" s="36"/>
      <c r="AAJ46" s="36"/>
      <c r="AAM46" s="36"/>
      <c r="AAN46" s="36"/>
      <c r="AAQ46" s="36"/>
      <c r="AAR46" s="36"/>
      <c r="AAU46" s="36"/>
      <c r="AAV46" s="36"/>
      <c r="AAY46" s="36"/>
      <c r="AAZ46" s="36"/>
      <c r="ABC46" s="36"/>
      <c r="ABD46" s="36"/>
      <c r="ABG46" s="36"/>
      <c r="ABH46" s="36"/>
      <c r="ABK46" s="36"/>
      <c r="ABL46" s="36"/>
      <c r="ABO46" s="36"/>
      <c r="ABP46" s="36"/>
      <c r="ABS46" s="36"/>
      <c r="ABT46" s="36"/>
      <c r="ABW46" s="36"/>
      <c r="ABX46" s="36"/>
      <c r="ACA46" s="36"/>
      <c r="ACB46" s="36"/>
      <c r="ACE46" s="36"/>
      <c r="ACF46" s="36"/>
      <c r="ACI46" s="36"/>
      <c r="ACJ46" s="36"/>
      <c r="ACM46" s="36"/>
      <c r="ACN46" s="36"/>
      <c r="ACQ46" s="36"/>
      <c r="ACR46" s="36"/>
      <c r="ACU46" s="36"/>
      <c r="ACV46" s="36"/>
      <c r="ACY46" s="36"/>
      <c r="ACZ46" s="36"/>
      <c r="ADC46" s="36"/>
      <c r="ADD46" s="36"/>
      <c r="ADG46" s="36"/>
      <c r="ADH46" s="36"/>
      <c r="ADK46" s="36"/>
      <c r="ADL46" s="36"/>
      <c r="ADO46" s="36"/>
      <c r="ADP46" s="36"/>
      <c r="ADS46" s="36"/>
      <c r="ADT46" s="36"/>
      <c r="ADW46" s="36"/>
      <c r="ADX46" s="36"/>
      <c r="AEA46" s="36"/>
      <c r="AEB46" s="36"/>
      <c r="AEE46" s="36"/>
      <c r="AEF46" s="36"/>
      <c r="AEI46" s="36"/>
      <c r="AEJ46" s="36"/>
      <c r="AEM46" s="36"/>
      <c r="AEN46" s="36"/>
      <c r="AEQ46" s="36"/>
      <c r="AER46" s="36"/>
      <c r="AEU46" s="36"/>
      <c r="AEV46" s="36"/>
      <c r="AEY46" s="36"/>
      <c r="AEZ46" s="36"/>
      <c r="AFC46" s="36"/>
      <c r="AFD46" s="36"/>
      <c r="AFG46" s="36"/>
      <c r="AFH46" s="36"/>
      <c r="AFK46" s="36"/>
      <c r="AFL46" s="36"/>
      <c r="AFO46" s="36"/>
      <c r="AFP46" s="36"/>
      <c r="AFS46" s="36"/>
      <c r="AFT46" s="36"/>
      <c r="AFW46" s="36"/>
      <c r="AFX46" s="36"/>
      <c r="AGA46" s="36"/>
      <c r="AGB46" s="36"/>
      <c r="AGE46" s="36"/>
      <c r="AGF46" s="36"/>
      <c r="AGI46" s="36"/>
      <c r="AGJ46" s="36"/>
      <c r="AGM46" s="36"/>
      <c r="AGN46" s="36"/>
      <c r="AGQ46" s="36"/>
      <c r="AGR46" s="36"/>
      <c r="AGU46" s="36"/>
      <c r="AGV46" s="36"/>
      <c r="AGY46" s="36"/>
      <c r="AGZ46" s="36"/>
      <c r="AHC46" s="36"/>
      <c r="AHD46" s="36"/>
      <c r="AHG46" s="36"/>
      <c r="AHH46" s="36"/>
      <c r="AHK46" s="36"/>
      <c r="AHL46" s="36"/>
      <c r="AHO46" s="36"/>
      <c r="AHP46" s="36"/>
      <c r="AHS46" s="36"/>
      <c r="AHT46" s="36"/>
      <c r="AHW46" s="36"/>
      <c r="AHX46" s="36"/>
      <c r="AIA46" s="36"/>
      <c r="AIB46" s="36"/>
      <c r="AIE46" s="36"/>
      <c r="AIF46" s="36"/>
      <c r="AII46" s="36"/>
      <c r="AIJ46" s="36"/>
      <c r="AIM46" s="36"/>
      <c r="AIN46" s="36"/>
      <c r="AIQ46" s="36"/>
      <c r="AIR46" s="36"/>
      <c r="AIU46" s="36"/>
      <c r="AIV46" s="36"/>
      <c r="AIY46" s="36"/>
      <c r="AIZ46" s="36"/>
      <c r="AJC46" s="36"/>
      <c r="AJD46" s="36"/>
      <c r="AJG46" s="36"/>
      <c r="AJH46" s="36"/>
      <c r="AJK46" s="36"/>
      <c r="AJL46" s="36"/>
      <c r="AJO46" s="36"/>
      <c r="AJP46" s="36"/>
      <c r="AJS46" s="36"/>
      <c r="AJT46" s="36"/>
      <c r="AJW46" s="36"/>
      <c r="AJX46" s="36"/>
      <c r="AKA46" s="36"/>
      <c r="AKB46" s="36"/>
      <c r="AKE46" s="36"/>
      <c r="AKF46" s="36"/>
      <c r="AKI46" s="36"/>
      <c r="AKJ46" s="36"/>
      <c r="AKM46" s="36"/>
      <c r="AKN46" s="36"/>
      <c r="AKQ46" s="36"/>
      <c r="AKR46" s="36"/>
      <c r="AKU46" s="36"/>
      <c r="AKV46" s="36"/>
      <c r="AKY46" s="36"/>
      <c r="AKZ46" s="36"/>
      <c r="ALC46" s="36"/>
      <c r="ALD46" s="36"/>
      <c r="ALG46" s="36"/>
      <c r="ALH46" s="36"/>
      <c r="ALK46" s="36"/>
      <c r="ALL46" s="36"/>
      <c r="ALO46" s="36"/>
      <c r="ALP46" s="36"/>
      <c r="ALS46" s="36"/>
      <c r="ALT46" s="36"/>
      <c r="ALW46" s="36"/>
      <c r="ALX46" s="36"/>
      <c r="AMA46" s="36"/>
      <c r="AMB46" s="36"/>
      <c r="AME46" s="36"/>
      <c r="AMF46" s="36"/>
      <c r="AMI46" s="36"/>
      <c r="AMJ46" s="36"/>
      <c r="AMM46" s="36"/>
      <c r="AMN46" s="36"/>
      <c r="AMQ46" s="36"/>
      <c r="AMR46" s="36"/>
      <c r="AMU46" s="36"/>
      <c r="AMV46" s="36"/>
      <c r="AMY46" s="36"/>
      <c r="AMZ46" s="36"/>
      <c r="ANC46" s="36"/>
      <c r="AND46" s="36"/>
      <c r="ANG46" s="36"/>
      <c r="ANH46" s="36"/>
      <c r="ANK46" s="36"/>
      <c r="ANL46" s="36"/>
      <c r="ANO46" s="36"/>
      <c r="ANP46" s="36"/>
      <c r="ANS46" s="36"/>
      <c r="ANT46" s="36"/>
      <c r="ANW46" s="36"/>
      <c r="ANX46" s="36"/>
      <c r="AOA46" s="36"/>
      <c r="AOB46" s="36"/>
      <c r="AOE46" s="36"/>
      <c r="AOF46" s="36"/>
      <c r="AOI46" s="36"/>
      <c r="AOJ46" s="36"/>
      <c r="AOM46" s="36"/>
      <c r="AON46" s="36"/>
      <c r="AOQ46" s="36"/>
      <c r="AOR46" s="36"/>
      <c r="AOU46" s="36"/>
      <c r="AOV46" s="36"/>
      <c r="AOY46" s="36"/>
      <c r="AOZ46" s="36"/>
      <c r="APC46" s="36"/>
      <c r="APD46" s="36"/>
      <c r="APG46" s="36"/>
      <c r="APH46" s="36"/>
      <c r="APK46" s="36"/>
      <c r="APL46" s="36"/>
      <c r="APO46" s="36"/>
      <c r="APP46" s="36"/>
      <c r="APS46" s="36"/>
      <c r="APT46" s="36"/>
      <c r="APW46" s="36"/>
      <c r="APX46" s="36"/>
      <c r="AQA46" s="36"/>
      <c r="AQB46" s="36"/>
      <c r="AQE46" s="36"/>
      <c r="AQF46" s="36"/>
      <c r="AQI46" s="36"/>
      <c r="AQJ46" s="36"/>
      <c r="AQM46" s="36"/>
      <c r="AQN46" s="36"/>
      <c r="AQQ46" s="36"/>
      <c r="AQR46" s="36"/>
      <c r="AQU46" s="36"/>
      <c r="AQV46" s="36"/>
      <c r="AQY46" s="36"/>
      <c r="AQZ46" s="36"/>
      <c r="ARC46" s="36"/>
      <c r="ARD46" s="36"/>
      <c r="ARG46" s="36"/>
      <c r="ARH46" s="36"/>
      <c r="ARK46" s="36"/>
      <c r="ARL46" s="36"/>
      <c r="ARO46" s="36"/>
      <c r="ARP46" s="36"/>
      <c r="ARS46" s="36"/>
      <c r="ART46" s="36"/>
      <c r="ARW46" s="36"/>
      <c r="ARX46" s="36"/>
      <c r="ASA46" s="36"/>
      <c r="ASB46" s="36"/>
      <c r="ASE46" s="36"/>
      <c r="ASF46" s="36"/>
      <c r="ASI46" s="36"/>
      <c r="ASJ46" s="36"/>
      <c r="ASM46" s="36"/>
      <c r="ASN46" s="36"/>
      <c r="ASQ46" s="36"/>
      <c r="ASR46" s="36"/>
      <c r="ASU46" s="36"/>
      <c r="ASV46" s="36"/>
      <c r="ASY46" s="36"/>
      <c r="ASZ46" s="36"/>
      <c r="ATC46" s="36"/>
      <c r="ATD46" s="36"/>
      <c r="ATG46" s="36"/>
      <c r="ATH46" s="36"/>
      <c r="ATK46" s="36"/>
      <c r="ATL46" s="36"/>
      <c r="ATO46" s="36"/>
      <c r="ATP46" s="36"/>
      <c r="ATS46" s="36"/>
      <c r="ATT46" s="36"/>
      <c r="ATW46" s="36"/>
      <c r="ATX46" s="36"/>
      <c r="AUA46" s="36"/>
      <c r="AUB46" s="36"/>
      <c r="AUE46" s="36"/>
      <c r="AUF46" s="36"/>
      <c r="AUI46" s="36"/>
      <c r="AUJ46" s="36"/>
      <c r="AUM46" s="36"/>
      <c r="AUN46" s="36"/>
      <c r="AUQ46" s="36"/>
      <c r="AUR46" s="36"/>
      <c r="AUU46" s="36"/>
      <c r="AUV46" s="36"/>
      <c r="AUY46" s="36"/>
      <c r="AUZ46" s="36"/>
      <c r="AVC46" s="36"/>
      <c r="AVD46" s="36"/>
      <c r="AVG46" s="36"/>
      <c r="AVH46" s="36"/>
      <c r="AVK46" s="36"/>
      <c r="AVL46" s="36"/>
      <c r="AVO46" s="36"/>
      <c r="AVP46" s="36"/>
      <c r="AVS46" s="36"/>
      <c r="AVT46" s="36"/>
      <c r="AVW46" s="36"/>
      <c r="AVX46" s="36"/>
      <c r="AWA46" s="36"/>
      <c r="AWB46" s="36"/>
      <c r="AWE46" s="36"/>
      <c r="AWF46" s="36"/>
      <c r="AWI46" s="36"/>
      <c r="AWJ46" s="36"/>
      <c r="AWM46" s="36"/>
      <c r="AWN46" s="36"/>
      <c r="AWQ46" s="36"/>
      <c r="AWR46" s="36"/>
      <c r="AWU46" s="36"/>
      <c r="AWV46" s="36"/>
      <c r="AWY46" s="36"/>
      <c r="AWZ46" s="36"/>
      <c r="AXC46" s="36"/>
      <c r="AXD46" s="36"/>
      <c r="AXG46" s="36"/>
      <c r="AXH46" s="36"/>
      <c r="AXK46" s="36"/>
      <c r="AXL46" s="36"/>
      <c r="AXO46" s="36"/>
      <c r="AXP46" s="36"/>
      <c r="AXS46" s="36"/>
      <c r="AXT46" s="36"/>
      <c r="AXW46" s="36"/>
      <c r="AXX46" s="36"/>
      <c r="AYA46" s="36"/>
      <c r="AYB46" s="36"/>
      <c r="AYE46" s="36"/>
      <c r="AYF46" s="36"/>
      <c r="AYI46" s="36"/>
      <c r="AYJ46" s="36"/>
      <c r="AYM46" s="36"/>
      <c r="AYN46" s="36"/>
      <c r="AYQ46" s="36"/>
      <c r="AYR46" s="36"/>
      <c r="AYU46" s="36"/>
      <c r="AYV46" s="36"/>
      <c r="AYY46" s="36"/>
      <c r="AYZ46" s="36"/>
      <c r="AZC46" s="36"/>
      <c r="AZD46" s="36"/>
      <c r="AZG46" s="36"/>
      <c r="AZH46" s="36"/>
      <c r="AZK46" s="36"/>
      <c r="AZL46" s="36"/>
      <c r="AZO46" s="36"/>
      <c r="AZP46" s="36"/>
      <c r="AZS46" s="36"/>
      <c r="AZT46" s="36"/>
      <c r="AZW46" s="36"/>
      <c r="AZX46" s="36"/>
      <c r="BAA46" s="36"/>
      <c r="BAB46" s="36"/>
      <c r="BAE46" s="36"/>
      <c r="BAF46" s="36"/>
      <c r="BAI46" s="36"/>
      <c r="BAJ46" s="36"/>
      <c r="BAM46" s="36"/>
      <c r="BAN46" s="36"/>
      <c r="BAQ46" s="36"/>
      <c r="BAR46" s="36"/>
      <c r="BAU46" s="36"/>
      <c r="BAV46" s="36"/>
      <c r="BAY46" s="36"/>
      <c r="BAZ46" s="36"/>
      <c r="BBC46" s="36"/>
      <c r="BBD46" s="36"/>
      <c r="BBG46" s="36"/>
      <c r="BBH46" s="36"/>
      <c r="BBK46" s="36"/>
      <c r="BBL46" s="36"/>
      <c r="BBO46" s="36"/>
      <c r="BBP46" s="36"/>
      <c r="BBS46" s="36"/>
      <c r="BBT46" s="36"/>
      <c r="BBW46" s="36"/>
      <c r="BBX46" s="36"/>
      <c r="BCA46" s="36"/>
      <c r="BCB46" s="36"/>
      <c r="BCE46" s="36"/>
      <c r="BCF46" s="36"/>
      <c r="BCI46" s="36"/>
      <c r="BCJ46" s="36"/>
      <c r="BCM46" s="36"/>
      <c r="BCN46" s="36"/>
      <c r="BCQ46" s="36"/>
      <c r="BCR46" s="36"/>
      <c r="BCU46" s="36"/>
      <c r="BCV46" s="36"/>
      <c r="BCY46" s="36"/>
      <c r="BCZ46" s="36"/>
      <c r="BDC46" s="36"/>
      <c r="BDD46" s="36"/>
      <c r="BDG46" s="36"/>
      <c r="BDH46" s="36"/>
      <c r="BDK46" s="36"/>
      <c r="BDL46" s="36"/>
      <c r="BDO46" s="36"/>
      <c r="BDP46" s="36"/>
      <c r="BDS46" s="36"/>
      <c r="BDT46" s="36"/>
      <c r="BDW46" s="36"/>
      <c r="BDX46" s="36"/>
      <c r="BEA46" s="36"/>
      <c r="BEB46" s="36"/>
      <c r="BEE46" s="36"/>
      <c r="BEF46" s="36"/>
      <c r="BEI46" s="36"/>
      <c r="BEJ46" s="36"/>
      <c r="BEM46" s="36"/>
      <c r="BEN46" s="36"/>
      <c r="BEQ46" s="36"/>
      <c r="BER46" s="36"/>
      <c r="BEU46" s="36"/>
      <c r="BEV46" s="36"/>
      <c r="BEY46" s="36"/>
      <c r="BEZ46" s="36"/>
      <c r="BFC46" s="36"/>
      <c r="BFD46" s="36"/>
      <c r="BFG46" s="36"/>
      <c r="BFH46" s="36"/>
      <c r="BFK46" s="36"/>
      <c r="BFL46" s="36"/>
      <c r="BFO46" s="36"/>
      <c r="BFP46" s="36"/>
      <c r="BFS46" s="36"/>
      <c r="BFT46" s="36"/>
      <c r="BFW46" s="36"/>
      <c r="BFX46" s="36"/>
      <c r="BGA46" s="36"/>
      <c r="BGB46" s="36"/>
      <c r="BGE46" s="36"/>
      <c r="BGF46" s="36"/>
      <c r="BGI46" s="36"/>
      <c r="BGJ46" s="36"/>
      <c r="BGM46" s="36"/>
      <c r="BGN46" s="36"/>
      <c r="BGQ46" s="36"/>
      <c r="BGR46" s="36"/>
      <c r="BGU46" s="36"/>
      <c r="BGV46" s="36"/>
      <c r="BGY46" s="36"/>
      <c r="BGZ46" s="36"/>
      <c r="BHC46" s="36"/>
      <c r="BHD46" s="36"/>
      <c r="BHG46" s="36"/>
      <c r="BHH46" s="36"/>
      <c r="BHK46" s="36"/>
      <c r="BHL46" s="36"/>
      <c r="BHO46" s="36"/>
      <c r="BHP46" s="36"/>
      <c r="BHS46" s="36"/>
      <c r="BHT46" s="36"/>
      <c r="BHW46" s="36"/>
      <c r="BHX46" s="36"/>
      <c r="BIA46" s="36"/>
      <c r="BIB46" s="36"/>
      <c r="BIE46" s="36"/>
      <c r="BIF46" s="36"/>
      <c r="BII46" s="36"/>
      <c r="BIJ46" s="36"/>
      <c r="BIM46" s="36"/>
      <c r="BIN46" s="36"/>
      <c r="BIQ46" s="36"/>
      <c r="BIR46" s="36"/>
      <c r="BIU46" s="36"/>
      <c r="BIV46" s="36"/>
      <c r="BIY46" s="36"/>
      <c r="BIZ46" s="36"/>
      <c r="BJC46" s="36"/>
      <c r="BJD46" s="36"/>
      <c r="BJG46" s="36"/>
      <c r="BJH46" s="36"/>
      <c r="BJK46" s="36"/>
      <c r="BJL46" s="36"/>
      <c r="BJO46" s="36"/>
      <c r="BJP46" s="36"/>
      <c r="BJS46" s="36"/>
      <c r="BJT46" s="36"/>
      <c r="BJW46" s="36"/>
      <c r="BJX46" s="36"/>
      <c r="BKA46" s="36"/>
      <c r="BKB46" s="36"/>
      <c r="BKE46" s="36"/>
      <c r="BKF46" s="36"/>
      <c r="BKI46" s="36"/>
      <c r="BKJ46" s="36"/>
      <c r="BKM46" s="36"/>
      <c r="BKN46" s="36"/>
      <c r="BKQ46" s="36"/>
      <c r="BKR46" s="36"/>
      <c r="BKU46" s="36"/>
      <c r="BKV46" s="36"/>
      <c r="BKY46" s="36"/>
      <c r="BKZ46" s="36"/>
      <c r="BLC46" s="36"/>
      <c r="BLD46" s="36"/>
      <c r="BLG46" s="36"/>
      <c r="BLH46" s="36"/>
      <c r="BLK46" s="36"/>
      <c r="BLL46" s="36"/>
      <c r="BLO46" s="36"/>
      <c r="BLP46" s="36"/>
      <c r="BLS46" s="36"/>
      <c r="BLT46" s="36"/>
      <c r="BLW46" s="36"/>
      <c r="BLX46" s="36"/>
      <c r="BMA46" s="36"/>
      <c r="BMB46" s="36"/>
      <c r="BME46" s="36"/>
      <c r="BMF46" s="36"/>
      <c r="BMI46" s="36"/>
      <c r="BMJ46" s="36"/>
      <c r="BMM46" s="36"/>
      <c r="BMN46" s="36"/>
      <c r="BMQ46" s="36"/>
      <c r="BMR46" s="36"/>
      <c r="BMU46" s="36"/>
      <c r="BMV46" s="36"/>
      <c r="BMY46" s="36"/>
      <c r="BMZ46" s="36"/>
      <c r="BNC46" s="36"/>
      <c r="BND46" s="36"/>
      <c r="BNG46" s="36"/>
      <c r="BNH46" s="36"/>
      <c r="BNK46" s="36"/>
      <c r="BNL46" s="36"/>
      <c r="BNO46" s="36"/>
      <c r="BNP46" s="36"/>
      <c r="BNS46" s="36"/>
      <c r="BNT46" s="36"/>
      <c r="BNW46" s="36"/>
      <c r="BNX46" s="36"/>
      <c r="BOA46" s="36"/>
      <c r="BOB46" s="36"/>
      <c r="BOE46" s="36"/>
      <c r="BOF46" s="36"/>
      <c r="BOI46" s="36"/>
      <c r="BOJ46" s="36"/>
      <c r="BOM46" s="36"/>
      <c r="BON46" s="36"/>
      <c r="BOQ46" s="36"/>
      <c r="BOR46" s="36"/>
      <c r="BOU46" s="36"/>
      <c r="BOV46" s="36"/>
      <c r="BOY46" s="36"/>
      <c r="BOZ46" s="36"/>
      <c r="BPC46" s="36"/>
      <c r="BPD46" s="36"/>
      <c r="BPG46" s="36"/>
      <c r="BPH46" s="36"/>
      <c r="BPK46" s="36"/>
      <c r="BPL46" s="36"/>
      <c r="BPO46" s="36"/>
      <c r="BPP46" s="36"/>
      <c r="BPS46" s="36"/>
      <c r="BPT46" s="36"/>
      <c r="BPW46" s="36"/>
      <c r="BPX46" s="36"/>
      <c r="BQA46" s="36"/>
      <c r="BQB46" s="36"/>
      <c r="BQE46" s="36"/>
      <c r="BQF46" s="36"/>
      <c r="BQI46" s="36"/>
      <c r="BQJ46" s="36"/>
      <c r="BQM46" s="36"/>
      <c r="BQN46" s="36"/>
      <c r="BQQ46" s="36"/>
      <c r="BQR46" s="36"/>
      <c r="BQU46" s="36"/>
      <c r="BQV46" s="36"/>
      <c r="BQY46" s="36"/>
      <c r="BQZ46" s="36"/>
      <c r="BRC46" s="36"/>
      <c r="BRD46" s="36"/>
      <c r="BRG46" s="36"/>
      <c r="BRH46" s="36"/>
      <c r="BRK46" s="36"/>
      <c r="BRL46" s="36"/>
      <c r="BRO46" s="36"/>
      <c r="BRP46" s="36"/>
      <c r="BRS46" s="36"/>
      <c r="BRT46" s="36"/>
      <c r="BRW46" s="36"/>
      <c r="BRX46" s="36"/>
      <c r="BSA46" s="36"/>
      <c r="BSB46" s="36"/>
      <c r="BSE46" s="36"/>
      <c r="BSF46" s="36"/>
      <c r="BSI46" s="36"/>
      <c r="BSJ46" s="36"/>
      <c r="BSM46" s="36"/>
      <c r="BSN46" s="36"/>
      <c r="BSQ46" s="36"/>
      <c r="BSR46" s="36"/>
      <c r="BSU46" s="36"/>
      <c r="BSV46" s="36"/>
      <c r="BSY46" s="36"/>
      <c r="BSZ46" s="36"/>
      <c r="BTC46" s="36"/>
      <c r="BTD46" s="36"/>
      <c r="BTG46" s="36"/>
      <c r="BTH46" s="36"/>
      <c r="BTK46" s="36"/>
      <c r="BTL46" s="36"/>
      <c r="BTO46" s="36"/>
      <c r="BTP46" s="36"/>
      <c r="BTS46" s="36"/>
      <c r="BTT46" s="36"/>
      <c r="BTW46" s="36"/>
      <c r="BTX46" s="36"/>
      <c r="BUA46" s="36"/>
      <c r="BUB46" s="36"/>
      <c r="BUE46" s="36"/>
      <c r="BUF46" s="36"/>
      <c r="BUI46" s="36"/>
      <c r="BUJ46" s="36"/>
      <c r="BUM46" s="36"/>
      <c r="BUN46" s="36"/>
      <c r="BUQ46" s="36"/>
      <c r="BUR46" s="36"/>
      <c r="BUU46" s="36"/>
      <c r="BUV46" s="36"/>
      <c r="BUY46" s="36"/>
      <c r="BUZ46" s="36"/>
      <c r="BVC46" s="36"/>
      <c r="BVD46" s="36"/>
      <c r="BVG46" s="36"/>
      <c r="BVH46" s="36"/>
      <c r="BVK46" s="36"/>
      <c r="BVL46" s="36"/>
      <c r="BVO46" s="36"/>
      <c r="BVP46" s="36"/>
      <c r="BVS46" s="36"/>
      <c r="BVT46" s="36"/>
      <c r="BVW46" s="36"/>
      <c r="BVX46" s="36"/>
      <c r="BWA46" s="36"/>
      <c r="BWB46" s="36"/>
      <c r="BWE46" s="36"/>
      <c r="BWF46" s="36"/>
      <c r="BWI46" s="36"/>
      <c r="BWJ46" s="36"/>
      <c r="BWM46" s="36"/>
      <c r="BWN46" s="36"/>
      <c r="BWQ46" s="36"/>
      <c r="BWR46" s="36"/>
      <c r="BWU46" s="36"/>
      <c r="BWV46" s="36"/>
      <c r="BWY46" s="36"/>
      <c r="BWZ46" s="36"/>
      <c r="BXC46" s="36"/>
      <c r="BXD46" s="36"/>
      <c r="BXG46" s="36"/>
      <c r="BXH46" s="36"/>
      <c r="BXK46" s="36"/>
      <c r="BXL46" s="36"/>
      <c r="BXO46" s="36"/>
      <c r="BXP46" s="36"/>
      <c r="BXS46" s="36"/>
      <c r="BXT46" s="36"/>
      <c r="BXW46" s="36"/>
      <c r="BXX46" s="36"/>
      <c r="BYA46" s="36"/>
      <c r="BYB46" s="36"/>
      <c r="BYE46" s="36"/>
      <c r="BYF46" s="36"/>
      <c r="BYI46" s="36"/>
      <c r="BYJ46" s="36"/>
      <c r="BYM46" s="36"/>
      <c r="BYN46" s="36"/>
      <c r="BYQ46" s="36"/>
      <c r="BYR46" s="36"/>
      <c r="BYU46" s="36"/>
      <c r="BYV46" s="36"/>
      <c r="BYY46" s="36"/>
      <c r="BYZ46" s="36"/>
      <c r="BZC46" s="36"/>
      <c r="BZD46" s="36"/>
      <c r="BZG46" s="36"/>
      <c r="BZH46" s="36"/>
      <c r="BZK46" s="36"/>
      <c r="BZL46" s="36"/>
      <c r="BZO46" s="36"/>
      <c r="BZP46" s="36"/>
      <c r="BZS46" s="36"/>
      <c r="BZT46" s="36"/>
      <c r="BZW46" s="36"/>
      <c r="BZX46" s="36"/>
      <c r="CAA46" s="36"/>
      <c r="CAB46" s="36"/>
      <c r="CAE46" s="36"/>
      <c r="CAF46" s="36"/>
      <c r="CAI46" s="36"/>
      <c r="CAJ46" s="36"/>
      <c r="CAM46" s="36"/>
      <c r="CAN46" s="36"/>
      <c r="CAQ46" s="36"/>
      <c r="CAR46" s="36"/>
      <c r="CAU46" s="36"/>
      <c r="CAV46" s="36"/>
      <c r="CAY46" s="36"/>
      <c r="CAZ46" s="36"/>
      <c r="CBC46" s="36"/>
      <c r="CBD46" s="36"/>
      <c r="CBG46" s="36"/>
      <c r="CBH46" s="36"/>
      <c r="CBK46" s="36"/>
      <c r="CBL46" s="36"/>
      <c r="CBO46" s="36"/>
      <c r="CBP46" s="36"/>
      <c r="CBS46" s="36"/>
      <c r="CBT46" s="36"/>
      <c r="CBW46" s="36"/>
      <c r="CBX46" s="36"/>
      <c r="CCA46" s="36"/>
      <c r="CCB46" s="36"/>
      <c r="CCE46" s="36"/>
      <c r="CCF46" s="36"/>
      <c r="CCI46" s="36"/>
      <c r="CCJ46" s="36"/>
      <c r="CCM46" s="36"/>
      <c r="CCN46" s="36"/>
      <c r="CCQ46" s="36"/>
      <c r="CCR46" s="36"/>
      <c r="CCU46" s="36"/>
      <c r="CCV46" s="36"/>
      <c r="CCY46" s="36"/>
      <c r="CCZ46" s="36"/>
      <c r="CDC46" s="36"/>
      <c r="CDD46" s="36"/>
      <c r="CDG46" s="36"/>
      <c r="CDH46" s="36"/>
      <c r="CDK46" s="36"/>
      <c r="CDL46" s="36"/>
      <c r="CDO46" s="36"/>
      <c r="CDP46" s="36"/>
      <c r="CDS46" s="36"/>
      <c r="CDT46" s="36"/>
      <c r="CDW46" s="36"/>
      <c r="CDX46" s="36"/>
      <c r="CEA46" s="36"/>
      <c r="CEB46" s="36"/>
      <c r="CEE46" s="36"/>
      <c r="CEF46" s="36"/>
      <c r="CEI46" s="36"/>
      <c r="CEJ46" s="36"/>
      <c r="CEM46" s="36"/>
      <c r="CEN46" s="36"/>
      <c r="CEQ46" s="36"/>
      <c r="CER46" s="36"/>
      <c r="CEU46" s="36"/>
      <c r="CEV46" s="36"/>
      <c r="CEY46" s="36"/>
      <c r="CEZ46" s="36"/>
      <c r="CFC46" s="36"/>
      <c r="CFD46" s="36"/>
      <c r="CFG46" s="36"/>
      <c r="CFH46" s="36"/>
      <c r="CFK46" s="36"/>
      <c r="CFL46" s="36"/>
      <c r="CFO46" s="36"/>
      <c r="CFP46" s="36"/>
      <c r="CFS46" s="36"/>
      <c r="CFT46" s="36"/>
      <c r="CFW46" s="36"/>
      <c r="CFX46" s="36"/>
      <c r="CGA46" s="36"/>
      <c r="CGB46" s="36"/>
      <c r="CGE46" s="36"/>
      <c r="CGF46" s="36"/>
      <c r="CGI46" s="36"/>
      <c r="CGJ46" s="36"/>
      <c r="CGM46" s="36"/>
      <c r="CGN46" s="36"/>
      <c r="CGQ46" s="36"/>
      <c r="CGR46" s="36"/>
      <c r="CGU46" s="36"/>
      <c r="CGV46" s="36"/>
      <c r="CGY46" s="36"/>
      <c r="CGZ46" s="36"/>
      <c r="CHC46" s="36"/>
      <c r="CHD46" s="36"/>
      <c r="CHG46" s="36"/>
      <c r="CHH46" s="36"/>
      <c r="CHK46" s="36"/>
      <c r="CHL46" s="36"/>
      <c r="CHO46" s="36"/>
      <c r="CHP46" s="36"/>
      <c r="CHS46" s="36"/>
      <c r="CHT46" s="36"/>
      <c r="CHW46" s="36"/>
      <c r="CHX46" s="36"/>
      <c r="CIA46" s="36"/>
      <c r="CIB46" s="36"/>
      <c r="CIE46" s="36"/>
      <c r="CIF46" s="36"/>
      <c r="CII46" s="36"/>
      <c r="CIJ46" s="36"/>
      <c r="CIM46" s="36"/>
      <c r="CIN46" s="36"/>
      <c r="CIQ46" s="36"/>
      <c r="CIR46" s="36"/>
      <c r="CIU46" s="36"/>
      <c r="CIV46" s="36"/>
      <c r="CIY46" s="36"/>
      <c r="CIZ46" s="36"/>
      <c r="CJC46" s="36"/>
      <c r="CJD46" s="36"/>
      <c r="CJG46" s="36"/>
      <c r="CJH46" s="36"/>
      <c r="CJK46" s="36"/>
      <c r="CJL46" s="36"/>
      <c r="CJO46" s="36"/>
      <c r="CJP46" s="36"/>
      <c r="CJS46" s="36"/>
      <c r="CJT46" s="36"/>
      <c r="CJW46" s="36"/>
      <c r="CJX46" s="36"/>
      <c r="CKA46" s="36"/>
      <c r="CKB46" s="36"/>
      <c r="CKE46" s="36"/>
      <c r="CKF46" s="36"/>
      <c r="CKI46" s="36"/>
      <c r="CKJ46" s="36"/>
      <c r="CKM46" s="36"/>
      <c r="CKN46" s="36"/>
      <c r="CKQ46" s="36"/>
      <c r="CKR46" s="36"/>
      <c r="CKU46" s="36"/>
      <c r="CKV46" s="36"/>
      <c r="CKY46" s="36"/>
      <c r="CKZ46" s="36"/>
      <c r="CLC46" s="36"/>
      <c r="CLD46" s="36"/>
      <c r="CLG46" s="36"/>
      <c r="CLH46" s="36"/>
      <c r="CLK46" s="36"/>
      <c r="CLL46" s="36"/>
      <c r="CLO46" s="36"/>
      <c r="CLP46" s="36"/>
      <c r="CLS46" s="36"/>
      <c r="CLT46" s="36"/>
      <c r="CLW46" s="36"/>
      <c r="CLX46" s="36"/>
      <c r="CMA46" s="36"/>
      <c r="CMB46" s="36"/>
      <c r="CME46" s="36"/>
      <c r="CMF46" s="36"/>
      <c r="CMI46" s="36"/>
      <c r="CMJ46" s="36"/>
      <c r="CMM46" s="36"/>
      <c r="CMN46" s="36"/>
      <c r="CMQ46" s="36"/>
      <c r="CMR46" s="36"/>
      <c r="CMU46" s="36"/>
      <c r="CMV46" s="36"/>
      <c r="CMY46" s="36"/>
      <c r="CMZ46" s="36"/>
      <c r="CNC46" s="36"/>
      <c r="CND46" s="36"/>
      <c r="CNG46" s="36"/>
      <c r="CNH46" s="36"/>
      <c r="CNK46" s="36"/>
      <c r="CNL46" s="36"/>
      <c r="CNO46" s="36"/>
      <c r="CNP46" s="36"/>
      <c r="CNS46" s="36"/>
      <c r="CNT46" s="36"/>
      <c r="CNW46" s="36"/>
      <c r="CNX46" s="36"/>
      <c r="COA46" s="36"/>
      <c r="COB46" s="36"/>
      <c r="COE46" s="36"/>
      <c r="COF46" s="36"/>
      <c r="COI46" s="36"/>
      <c r="COJ46" s="36"/>
      <c r="COM46" s="36"/>
      <c r="CON46" s="36"/>
      <c r="COQ46" s="36"/>
      <c r="COR46" s="36"/>
      <c r="COU46" s="36"/>
      <c r="COV46" s="36"/>
      <c r="COY46" s="36"/>
      <c r="COZ46" s="36"/>
      <c r="CPC46" s="36"/>
      <c r="CPD46" s="36"/>
      <c r="CPG46" s="36"/>
      <c r="CPH46" s="36"/>
      <c r="CPK46" s="36"/>
      <c r="CPL46" s="36"/>
      <c r="CPO46" s="36"/>
      <c r="CPP46" s="36"/>
      <c r="CPS46" s="36"/>
      <c r="CPT46" s="36"/>
      <c r="CPW46" s="36"/>
      <c r="CPX46" s="36"/>
      <c r="CQA46" s="36"/>
      <c r="CQB46" s="36"/>
      <c r="CQE46" s="36"/>
      <c r="CQF46" s="36"/>
      <c r="CQI46" s="36"/>
      <c r="CQJ46" s="36"/>
      <c r="CQM46" s="36"/>
      <c r="CQN46" s="36"/>
      <c r="CQQ46" s="36"/>
      <c r="CQR46" s="36"/>
      <c r="CQU46" s="36"/>
      <c r="CQV46" s="36"/>
      <c r="CQY46" s="36"/>
      <c r="CQZ46" s="36"/>
      <c r="CRC46" s="36"/>
      <c r="CRD46" s="36"/>
      <c r="CRG46" s="36"/>
      <c r="CRH46" s="36"/>
      <c r="CRK46" s="36"/>
      <c r="CRL46" s="36"/>
      <c r="CRO46" s="36"/>
      <c r="CRP46" s="36"/>
      <c r="CRS46" s="36"/>
      <c r="CRT46" s="36"/>
      <c r="CRW46" s="36"/>
      <c r="CRX46" s="36"/>
      <c r="CSA46" s="36"/>
      <c r="CSB46" s="36"/>
      <c r="CSE46" s="36"/>
      <c r="CSF46" s="36"/>
      <c r="CSI46" s="36"/>
      <c r="CSJ46" s="36"/>
      <c r="CSM46" s="36"/>
      <c r="CSN46" s="36"/>
      <c r="CSQ46" s="36"/>
      <c r="CSR46" s="36"/>
      <c r="CSU46" s="36"/>
      <c r="CSV46" s="36"/>
      <c r="CSY46" s="36"/>
      <c r="CSZ46" s="36"/>
      <c r="CTC46" s="36"/>
      <c r="CTD46" s="36"/>
      <c r="CTG46" s="36"/>
      <c r="CTH46" s="36"/>
      <c r="CTK46" s="36"/>
      <c r="CTL46" s="36"/>
      <c r="CTO46" s="36"/>
      <c r="CTP46" s="36"/>
      <c r="CTS46" s="36"/>
      <c r="CTT46" s="36"/>
      <c r="CTW46" s="36"/>
      <c r="CTX46" s="36"/>
      <c r="CUA46" s="36"/>
      <c r="CUB46" s="36"/>
      <c r="CUE46" s="36"/>
      <c r="CUF46" s="36"/>
      <c r="CUI46" s="36"/>
      <c r="CUJ46" s="36"/>
      <c r="CUM46" s="36"/>
      <c r="CUN46" s="36"/>
      <c r="CUQ46" s="36"/>
      <c r="CUR46" s="36"/>
      <c r="CUU46" s="36"/>
      <c r="CUV46" s="36"/>
      <c r="CUY46" s="36"/>
      <c r="CUZ46" s="36"/>
      <c r="CVC46" s="36"/>
      <c r="CVD46" s="36"/>
      <c r="CVG46" s="36"/>
      <c r="CVH46" s="36"/>
      <c r="CVK46" s="36"/>
      <c r="CVL46" s="36"/>
      <c r="CVO46" s="36"/>
      <c r="CVP46" s="36"/>
      <c r="CVS46" s="36"/>
      <c r="CVT46" s="36"/>
      <c r="CVW46" s="36"/>
      <c r="CVX46" s="36"/>
      <c r="CWA46" s="36"/>
      <c r="CWB46" s="36"/>
      <c r="CWE46" s="36"/>
      <c r="CWF46" s="36"/>
      <c r="CWI46" s="36"/>
      <c r="CWJ46" s="36"/>
      <c r="CWM46" s="36"/>
      <c r="CWN46" s="36"/>
      <c r="CWQ46" s="36"/>
      <c r="CWR46" s="36"/>
      <c r="CWU46" s="36"/>
      <c r="CWV46" s="36"/>
      <c r="CWY46" s="36"/>
      <c r="CWZ46" s="36"/>
      <c r="CXC46" s="36"/>
      <c r="CXD46" s="36"/>
      <c r="CXG46" s="36"/>
      <c r="CXH46" s="36"/>
      <c r="CXK46" s="36"/>
      <c r="CXL46" s="36"/>
      <c r="CXO46" s="36"/>
      <c r="CXP46" s="36"/>
      <c r="CXS46" s="36"/>
      <c r="CXT46" s="36"/>
      <c r="CXW46" s="36"/>
      <c r="CXX46" s="36"/>
      <c r="CYA46" s="36"/>
      <c r="CYB46" s="36"/>
      <c r="CYE46" s="36"/>
      <c r="CYF46" s="36"/>
      <c r="CYI46" s="36"/>
      <c r="CYJ46" s="36"/>
      <c r="CYM46" s="36"/>
      <c r="CYN46" s="36"/>
      <c r="CYQ46" s="36"/>
      <c r="CYR46" s="36"/>
      <c r="CYU46" s="36"/>
      <c r="CYV46" s="36"/>
      <c r="CYY46" s="36"/>
      <c r="CYZ46" s="36"/>
      <c r="CZC46" s="36"/>
      <c r="CZD46" s="36"/>
      <c r="CZG46" s="36"/>
      <c r="CZH46" s="36"/>
      <c r="CZK46" s="36"/>
      <c r="CZL46" s="36"/>
      <c r="CZO46" s="36"/>
      <c r="CZP46" s="36"/>
      <c r="CZS46" s="36"/>
      <c r="CZT46" s="36"/>
      <c r="CZW46" s="36"/>
      <c r="CZX46" s="36"/>
      <c r="DAA46" s="36"/>
      <c r="DAB46" s="36"/>
      <c r="DAE46" s="36"/>
      <c r="DAF46" s="36"/>
      <c r="DAI46" s="36"/>
      <c r="DAJ46" s="36"/>
      <c r="DAM46" s="36"/>
      <c r="DAN46" s="36"/>
      <c r="DAQ46" s="36"/>
      <c r="DAR46" s="36"/>
      <c r="DAU46" s="36"/>
      <c r="DAV46" s="36"/>
      <c r="DAY46" s="36"/>
      <c r="DAZ46" s="36"/>
      <c r="DBC46" s="36"/>
      <c r="DBD46" s="36"/>
      <c r="DBG46" s="36"/>
      <c r="DBH46" s="36"/>
      <c r="DBK46" s="36"/>
      <c r="DBL46" s="36"/>
      <c r="DBO46" s="36"/>
      <c r="DBP46" s="36"/>
      <c r="DBS46" s="36"/>
      <c r="DBT46" s="36"/>
      <c r="DBW46" s="36"/>
      <c r="DBX46" s="36"/>
      <c r="DCA46" s="36"/>
      <c r="DCB46" s="36"/>
      <c r="DCE46" s="36"/>
      <c r="DCF46" s="36"/>
      <c r="DCI46" s="36"/>
      <c r="DCJ46" s="36"/>
      <c r="DCM46" s="36"/>
      <c r="DCN46" s="36"/>
      <c r="DCQ46" s="36"/>
      <c r="DCR46" s="36"/>
      <c r="DCU46" s="36"/>
      <c r="DCV46" s="36"/>
      <c r="DCY46" s="36"/>
      <c r="DCZ46" s="36"/>
      <c r="DDC46" s="36"/>
      <c r="DDD46" s="36"/>
      <c r="DDG46" s="36"/>
      <c r="DDH46" s="36"/>
      <c r="DDK46" s="36"/>
      <c r="DDL46" s="36"/>
      <c r="DDO46" s="36"/>
      <c r="DDP46" s="36"/>
      <c r="DDS46" s="36"/>
      <c r="DDT46" s="36"/>
      <c r="DDW46" s="36"/>
      <c r="DDX46" s="36"/>
      <c r="DEA46" s="36"/>
      <c r="DEB46" s="36"/>
      <c r="DEE46" s="36"/>
      <c r="DEF46" s="36"/>
      <c r="DEI46" s="36"/>
      <c r="DEJ46" s="36"/>
      <c r="DEM46" s="36"/>
      <c r="DEN46" s="36"/>
      <c r="DEQ46" s="36"/>
      <c r="DER46" s="36"/>
      <c r="DEU46" s="36"/>
      <c r="DEV46" s="36"/>
      <c r="DEY46" s="36"/>
      <c r="DEZ46" s="36"/>
      <c r="DFC46" s="36"/>
      <c r="DFD46" s="36"/>
      <c r="DFG46" s="36"/>
      <c r="DFH46" s="36"/>
      <c r="DFK46" s="36"/>
      <c r="DFL46" s="36"/>
      <c r="DFO46" s="36"/>
      <c r="DFP46" s="36"/>
      <c r="DFS46" s="36"/>
      <c r="DFT46" s="36"/>
      <c r="DFW46" s="36"/>
      <c r="DFX46" s="36"/>
      <c r="DGA46" s="36"/>
      <c r="DGB46" s="36"/>
      <c r="DGE46" s="36"/>
      <c r="DGF46" s="36"/>
      <c r="DGI46" s="36"/>
      <c r="DGJ46" s="36"/>
      <c r="DGM46" s="36"/>
      <c r="DGN46" s="36"/>
      <c r="DGQ46" s="36"/>
      <c r="DGR46" s="36"/>
      <c r="DGU46" s="36"/>
      <c r="DGV46" s="36"/>
      <c r="DGY46" s="36"/>
      <c r="DGZ46" s="36"/>
      <c r="DHC46" s="36"/>
      <c r="DHD46" s="36"/>
      <c r="DHG46" s="36"/>
      <c r="DHH46" s="36"/>
      <c r="DHK46" s="36"/>
      <c r="DHL46" s="36"/>
      <c r="DHO46" s="36"/>
      <c r="DHP46" s="36"/>
      <c r="DHS46" s="36"/>
      <c r="DHT46" s="36"/>
      <c r="DHW46" s="36"/>
      <c r="DHX46" s="36"/>
      <c r="DIA46" s="36"/>
      <c r="DIB46" s="36"/>
      <c r="DIE46" s="36"/>
      <c r="DIF46" s="36"/>
      <c r="DII46" s="36"/>
      <c r="DIJ46" s="36"/>
      <c r="DIM46" s="36"/>
      <c r="DIN46" s="36"/>
      <c r="DIQ46" s="36"/>
      <c r="DIR46" s="36"/>
      <c r="DIU46" s="36"/>
      <c r="DIV46" s="36"/>
      <c r="DIY46" s="36"/>
      <c r="DIZ46" s="36"/>
      <c r="DJC46" s="36"/>
      <c r="DJD46" s="36"/>
      <c r="DJG46" s="36"/>
      <c r="DJH46" s="36"/>
      <c r="DJK46" s="36"/>
      <c r="DJL46" s="36"/>
      <c r="DJO46" s="36"/>
      <c r="DJP46" s="36"/>
      <c r="DJS46" s="36"/>
      <c r="DJT46" s="36"/>
      <c r="DJW46" s="36"/>
      <c r="DJX46" s="36"/>
      <c r="DKA46" s="36"/>
      <c r="DKB46" s="36"/>
      <c r="DKE46" s="36"/>
      <c r="DKF46" s="36"/>
      <c r="DKI46" s="36"/>
      <c r="DKJ46" s="36"/>
      <c r="DKM46" s="36"/>
      <c r="DKN46" s="36"/>
      <c r="DKQ46" s="36"/>
      <c r="DKR46" s="36"/>
      <c r="DKU46" s="36"/>
      <c r="DKV46" s="36"/>
      <c r="DKY46" s="36"/>
      <c r="DKZ46" s="36"/>
      <c r="DLC46" s="36"/>
      <c r="DLD46" s="36"/>
      <c r="DLG46" s="36"/>
      <c r="DLH46" s="36"/>
      <c r="DLK46" s="36"/>
      <c r="DLL46" s="36"/>
      <c r="DLO46" s="36"/>
      <c r="DLP46" s="36"/>
      <c r="DLS46" s="36"/>
      <c r="DLT46" s="36"/>
      <c r="DLW46" s="36"/>
      <c r="DLX46" s="36"/>
      <c r="DMA46" s="36"/>
      <c r="DMB46" s="36"/>
      <c r="DME46" s="36"/>
      <c r="DMF46" s="36"/>
      <c r="DMI46" s="36"/>
      <c r="DMJ46" s="36"/>
      <c r="DMM46" s="36"/>
      <c r="DMN46" s="36"/>
      <c r="DMQ46" s="36"/>
      <c r="DMR46" s="36"/>
      <c r="DMU46" s="36"/>
      <c r="DMV46" s="36"/>
      <c r="DMY46" s="36"/>
      <c r="DMZ46" s="36"/>
      <c r="DNC46" s="36"/>
      <c r="DND46" s="36"/>
      <c r="DNG46" s="36"/>
      <c r="DNH46" s="36"/>
      <c r="DNK46" s="36"/>
      <c r="DNL46" s="36"/>
      <c r="DNO46" s="36"/>
      <c r="DNP46" s="36"/>
      <c r="DNS46" s="36"/>
      <c r="DNT46" s="36"/>
      <c r="DNW46" s="36"/>
      <c r="DNX46" s="36"/>
      <c r="DOA46" s="36"/>
      <c r="DOB46" s="36"/>
      <c r="DOE46" s="36"/>
      <c r="DOF46" s="36"/>
      <c r="DOI46" s="36"/>
      <c r="DOJ46" s="36"/>
      <c r="DOM46" s="36"/>
      <c r="DON46" s="36"/>
      <c r="DOQ46" s="36"/>
      <c r="DOR46" s="36"/>
      <c r="DOU46" s="36"/>
      <c r="DOV46" s="36"/>
      <c r="DOY46" s="36"/>
      <c r="DOZ46" s="36"/>
      <c r="DPC46" s="36"/>
      <c r="DPD46" s="36"/>
      <c r="DPG46" s="36"/>
      <c r="DPH46" s="36"/>
      <c r="DPK46" s="36"/>
      <c r="DPL46" s="36"/>
      <c r="DPO46" s="36"/>
      <c r="DPP46" s="36"/>
      <c r="DPS46" s="36"/>
      <c r="DPT46" s="36"/>
      <c r="DPW46" s="36"/>
      <c r="DPX46" s="36"/>
      <c r="DQA46" s="36"/>
      <c r="DQB46" s="36"/>
      <c r="DQE46" s="36"/>
      <c r="DQF46" s="36"/>
      <c r="DQI46" s="36"/>
      <c r="DQJ46" s="36"/>
      <c r="DQM46" s="36"/>
      <c r="DQN46" s="36"/>
      <c r="DQQ46" s="36"/>
      <c r="DQR46" s="36"/>
      <c r="DQU46" s="36"/>
      <c r="DQV46" s="36"/>
      <c r="DQY46" s="36"/>
      <c r="DQZ46" s="36"/>
      <c r="DRC46" s="36"/>
      <c r="DRD46" s="36"/>
      <c r="DRG46" s="36"/>
      <c r="DRH46" s="36"/>
      <c r="DRK46" s="36"/>
      <c r="DRL46" s="36"/>
      <c r="DRO46" s="36"/>
      <c r="DRP46" s="36"/>
      <c r="DRS46" s="36"/>
      <c r="DRT46" s="36"/>
      <c r="DRW46" s="36"/>
      <c r="DRX46" s="36"/>
      <c r="DSA46" s="36"/>
      <c r="DSB46" s="36"/>
      <c r="DSE46" s="36"/>
      <c r="DSF46" s="36"/>
      <c r="DSI46" s="36"/>
      <c r="DSJ46" s="36"/>
      <c r="DSM46" s="36"/>
      <c r="DSN46" s="36"/>
      <c r="DSQ46" s="36"/>
      <c r="DSR46" s="36"/>
      <c r="DSU46" s="36"/>
      <c r="DSV46" s="36"/>
      <c r="DSY46" s="36"/>
      <c r="DSZ46" s="36"/>
      <c r="DTC46" s="36"/>
      <c r="DTD46" s="36"/>
      <c r="DTG46" s="36"/>
      <c r="DTH46" s="36"/>
      <c r="DTK46" s="36"/>
      <c r="DTL46" s="36"/>
      <c r="DTO46" s="36"/>
      <c r="DTP46" s="36"/>
      <c r="DTS46" s="36"/>
      <c r="DTT46" s="36"/>
      <c r="DTW46" s="36"/>
      <c r="DTX46" s="36"/>
      <c r="DUA46" s="36"/>
      <c r="DUB46" s="36"/>
      <c r="DUE46" s="36"/>
      <c r="DUF46" s="36"/>
      <c r="DUI46" s="36"/>
      <c r="DUJ46" s="36"/>
      <c r="DUM46" s="36"/>
      <c r="DUN46" s="36"/>
      <c r="DUQ46" s="36"/>
      <c r="DUR46" s="36"/>
      <c r="DUU46" s="36"/>
      <c r="DUV46" s="36"/>
      <c r="DUY46" s="36"/>
      <c r="DUZ46" s="36"/>
      <c r="DVC46" s="36"/>
      <c r="DVD46" s="36"/>
      <c r="DVG46" s="36"/>
      <c r="DVH46" s="36"/>
      <c r="DVK46" s="36"/>
      <c r="DVL46" s="36"/>
      <c r="DVO46" s="36"/>
      <c r="DVP46" s="36"/>
      <c r="DVS46" s="36"/>
      <c r="DVT46" s="36"/>
      <c r="DVW46" s="36"/>
      <c r="DVX46" s="36"/>
      <c r="DWA46" s="36"/>
      <c r="DWB46" s="36"/>
      <c r="DWE46" s="36"/>
      <c r="DWF46" s="36"/>
      <c r="DWI46" s="36"/>
      <c r="DWJ46" s="36"/>
      <c r="DWM46" s="36"/>
      <c r="DWN46" s="36"/>
      <c r="DWQ46" s="36"/>
      <c r="DWR46" s="36"/>
      <c r="DWU46" s="36"/>
      <c r="DWV46" s="36"/>
      <c r="DWY46" s="36"/>
      <c r="DWZ46" s="36"/>
      <c r="DXC46" s="36"/>
      <c r="DXD46" s="36"/>
      <c r="DXG46" s="36"/>
      <c r="DXH46" s="36"/>
      <c r="DXK46" s="36"/>
      <c r="DXL46" s="36"/>
      <c r="DXO46" s="36"/>
      <c r="DXP46" s="36"/>
      <c r="DXS46" s="36"/>
      <c r="DXT46" s="36"/>
      <c r="DXW46" s="36"/>
      <c r="DXX46" s="36"/>
      <c r="DYA46" s="36"/>
      <c r="DYB46" s="36"/>
      <c r="DYE46" s="36"/>
      <c r="DYF46" s="36"/>
      <c r="DYI46" s="36"/>
      <c r="DYJ46" s="36"/>
      <c r="DYM46" s="36"/>
      <c r="DYN46" s="36"/>
      <c r="DYQ46" s="36"/>
      <c r="DYR46" s="36"/>
      <c r="DYU46" s="36"/>
      <c r="DYV46" s="36"/>
      <c r="DYY46" s="36"/>
      <c r="DYZ46" s="36"/>
      <c r="DZC46" s="36"/>
      <c r="DZD46" s="36"/>
      <c r="DZG46" s="36"/>
      <c r="DZH46" s="36"/>
      <c r="DZK46" s="36"/>
      <c r="DZL46" s="36"/>
      <c r="DZO46" s="36"/>
      <c r="DZP46" s="36"/>
      <c r="DZS46" s="36"/>
      <c r="DZT46" s="36"/>
      <c r="DZW46" s="36"/>
      <c r="DZX46" s="36"/>
      <c r="EAA46" s="36"/>
      <c r="EAB46" s="36"/>
      <c r="EAE46" s="36"/>
      <c r="EAF46" s="36"/>
      <c r="EAI46" s="36"/>
      <c r="EAJ46" s="36"/>
      <c r="EAM46" s="36"/>
      <c r="EAN46" s="36"/>
      <c r="EAQ46" s="36"/>
      <c r="EAR46" s="36"/>
      <c r="EAU46" s="36"/>
      <c r="EAV46" s="36"/>
      <c r="EAY46" s="36"/>
      <c r="EAZ46" s="36"/>
      <c r="EBC46" s="36"/>
      <c r="EBD46" s="36"/>
      <c r="EBG46" s="36"/>
      <c r="EBH46" s="36"/>
      <c r="EBK46" s="36"/>
      <c r="EBL46" s="36"/>
      <c r="EBO46" s="36"/>
      <c r="EBP46" s="36"/>
      <c r="EBS46" s="36"/>
      <c r="EBT46" s="36"/>
      <c r="EBW46" s="36"/>
      <c r="EBX46" s="36"/>
      <c r="ECA46" s="36"/>
      <c r="ECB46" s="36"/>
      <c r="ECE46" s="36"/>
      <c r="ECF46" s="36"/>
      <c r="ECI46" s="36"/>
      <c r="ECJ46" s="36"/>
      <c r="ECM46" s="36"/>
      <c r="ECN46" s="36"/>
      <c r="ECQ46" s="36"/>
      <c r="ECR46" s="36"/>
      <c r="ECU46" s="36"/>
      <c r="ECV46" s="36"/>
      <c r="ECY46" s="36"/>
      <c r="ECZ46" s="36"/>
      <c r="EDC46" s="36"/>
      <c r="EDD46" s="36"/>
      <c r="EDG46" s="36"/>
      <c r="EDH46" s="36"/>
      <c r="EDK46" s="36"/>
      <c r="EDL46" s="36"/>
      <c r="EDO46" s="36"/>
      <c r="EDP46" s="36"/>
      <c r="EDS46" s="36"/>
      <c r="EDT46" s="36"/>
      <c r="EDW46" s="36"/>
      <c r="EDX46" s="36"/>
      <c r="EEA46" s="36"/>
      <c r="EEB46" s="36"/>
      <c r="EEE46" s="36"/>
      <c r="EEF46" s="36"/>
      <c r="EEI46" s="36"/>
      <c r="EEJ46" s="36"/>
      <c r="EEM46" s="36"/>
      <c r="EEN46" s="36"/>
      <c r="EEQ46" s="36"/>
      <c r="EER46" s="36"/>
      <c r="EEU46" s="36"/>
      <c r="EEV46" s="36"/>
      <c r="EEY46" s="36"/>
      <c r="EEZ46" s="36"/>
      <c r="EFC46" s="36"/>
      <c r="EFD46" s="36"/>
      <c r="EFG46" s="36"/>
      <c r="EFH46" s="36"/>
      <c r="EFK46" s="36"/>
      <c r="EFL46" s="36"/>
      <c r="EFO46" s="36"/>
      <c r="EFP46" s="36"/>
      <c r="EFS46" s="36"/>
      <c r="EFT46" s="36"/>
      <c r="EFW46" s="36"/>
      <c r="EFX46" s="36"/>
      <c r="EGA46" s="36"/>
      <c r="EGB46" s="36"/>
      <c r="EGE46" s="36"/>
      <c r="EGF46" s="36"/>
      <c r="EGI46" s="36"/>
      <c r="EGJ46" s="36"/>
      <c r="EGM46" s="36"/>
      <c r="EGN46" s="36"/>
      <c r="EGQ46" s="36"/>
      <c r="EGR46" s="36"/>
      <c r="EGU46" s="36"/>
      <c r="EGV46" s="36"/>
      <c r="EGY46" s="36"/>
      <c r="EGZ46" s="36"/>
      <c r="EHC46" s="36"/>
      <c r="EHD46" s="36"/>
      <c r="EHG46" s="36"/>
      <c r="EHH46" s="36"/>
      <c r="EHK46" s="36"/>
      <c r="EHL46" s="36"/>
      <c r="EHO46" s="36"/>
      <c r="EHP46" s="36"/>
      <c r="EHS46" s="36"/>
      <c r="EHT46" s="36"/>
      <c r="EHW46" s="36"/>
      <c r="EHX46" s="36"/>
      <c r="EIA46" s="36"/>
      <c r="EIB46" s="36"/>
      <c r="EIE46" s="36"/>
      <c r="EIF46" s="36"/>
      <c r="EII46" s="36"/>
      <c r="EIJ46" s="36"/>
      <c r="EIM46" s="36"/>
      <c r="EIN46" s="36"/>
      <c r="EIQ46" s="36"/>
      <c r="EIR46" s="36"/>
      <c r="EIU46" s="36"/>
      <c r="EIV46" s="36"/>
      <c r="EIY46" s="36"/>
      <c r="EIZ46" s="36"/>
      <c r="EJC46" s="36"/>
      <c r="EJD46" s="36"/>
      <c r="EJG46" s="36"/>
      <c r="EJH46" s="36"/>
      <c r="EJK46" s="36"/>
      <c r="EJL46" s="36"/>
      <c r="EJO46" s="36"/>
      <c r="EJP46" s="36"/>
      <c r="EJS46" s="36"/>
      <c r="EJT46" s="36"/>
      <c r="EJW46" s="36"/>
      <c r="EJX46" s="36"/>
      <c r="EKA46" s="36"/>
      <c r="EKB46" s="36"/>
      <c r="EKE46" s="36"/>
      <c r="EKF46" s="36"/>
      <c r="EKI46" s="36"/>
      <c r="EKJ46" s="36"/>
      <c r="EKM46" s="36"/>
      <c r="EKN46" s="36"/>
      <c r="EKQ46" s="36"/>
      <c r="EKR46" s="36"/>
      <c r="EKU46" s="36"/>
      <c r="EKV46" s="36"/>
      <c r="EKY46" s="36"/>
      <c r="EKZ46" s="36"/>
      <c r="ELC46" s="36"/>
      <c r="ELD46" s="36"/>
      <c r="ELG46" s="36"/>
      <c r="ELH46" s="36"/>
      <c r="ELK46" s="36"/>
      <c r="ELL46" s="36"/>
      <c r="ELO46" s="36"/>
      <c r="ELP46" s="36"/>
      <c r="ELS46" s="36"/>
      <c r="ELT46" s="36"/>
      <c r="ELW46" s="36"/>
      <c r="ELX46" s="36"/>
      <c r="EMA46" s="36"/>
      <c r="EMB46" s="36"/>
      <c r="EME46" s="36"/>
      <c r="EMF46" s="36"/>
      <c r="EMI46" s="36"/>
      <c r="EMJ46" s="36"/>
      <c r="EMM46" s="36"/>
      <c r="EMN46" s="36"/>
      <c r="EMQ46" s="36"/>
      <c r="EMR46" s="36"/>
      <c r="EMU46" s="36"/>
      <c r="EMV46" s="36"/>
      <c r="EMY46" s="36"/>
      <c r="EMZ46" s="36"/>
      <c r="ENC46" s="36"/>
      <c r="END46" s="36"/>
      <c r="ENG46" s="36"/>
      <c r="ENH46" s="36"/>
      <c r="ENK46" s="36"/>
      <c r="ENL46" s="36"/>
      <c r="ENO46" s="36"/>
      <c r="ENP46" s="36"/>
      <c r="ENS46" s="36"/>
      <c r="ENT46" s="36"/>
      <c r="ENW46" s="36"/>
      <c r="ENX46" s="36"/>
      <c r="EOA46" s="36"/>
      <c r="EOB46" s="36"/>
      <c r="EOE46" s="36"/>
      <c r="EOF46" s="36"/>
      <c r="EOI46" s="36"/>
      <c r="EOJ46" s="36"/>
      <c r="EOM46" s="36"/>
      <c r="EON46" s="36"/>
      <c r="EOQ46" s="36"/>
      <c r="EOR46" s="36"/>
      <c r="EOU46" s="36"/>
      <c r="EOV46" s="36"/>
      <c r="EOY46" s="36"/>
      <c r="EOZ46" s="36"/>
      <c r="EPC46" s="36"/>
      <c r="EPD46" s="36"/>
      <c r="EPG46" s="36"/>
      <c r="EPH46" s="36"/>
      <c r="EPK46" s="36"/>
      <c r="EPL46" s="36"/>
      <c r="EPO46" s="36"/>
      <c r="EPP46" s="36"/>
      <c r="EPS46" s="36"/>
      <c r="EPT46" s="36"/>
      <c r="EPW46" s="36"/>
      <c r="EPX46" s="36"/>
      <c r="EQA46" s="36"/>
      <c r="EQB46" s="36"/>
      <c r="EQE46" s="36"/>
      <c r="EQF46" s="36"/>
      <c r="EQI46" s="36"/>
      <c r="EQJ46" s="36"/>
      <c r="EQM46" s="36"/>
      <c r="EQN46" s="36"/>
      <c r="EQQ46" s="36"/>
      <c r="EQR46" s="36"/>
      <c r="EQU46" s="36"/>
      <c r="EQV46" s="36"/>
      <c r="EQY46" s="36"/>
      <c r="EQZ46" s="36"/>
      <c r="ERC46" s="36"/>
      <c r="ERD46" s="36"/>
      <c r="ERG46" s="36"/>
      <c r="ERH46" s="36"/>
      <c r="ERK46" s="36"/>
      <c r="ERL46" s="36"/>
      <c r="ERO46" s="36"/>
      <c r="ERP46" s="36"/>
      <c r="ERS46" s="36"/>
      <c r="ERT46" s="36"/>
      <c r="ERW46" s="36"/>
      <c r="ERX46" s="36"/>
      <c r="ESA46" s="36"/>
      <c r="ESB46" s="36"/>
      <c r="ESE46" s="36"/>
      <c r="ESF46" s="36"/>
      <c r="ESI46" s="36"/>
      <c r="ESJ46" s="36"/>
      <c r="ESM46" s="36"/>
      <c r="ESN46" s="36"/>
      <c r="ESQ46" s="36"/>
      <c r="ESR46" s="36"/>
      <c r="ESU46" s="36"/>
      <c r="ESV46" s="36"/>
      <c r="ESY46" s="36"/>
      <c r="ESZ46" s="36"/>
      <c r="ETC46" s="36"/>
      <c r="ETD46" s="36"/>
      <c r="ETG46" s="36"/>
      <c r="ETH46" s="36"/>
      <c r="ETK46" s="36"/>
      <c r="ETL46" s="36"/>
      <c r="ETO46" s="36"/>
      <c r="ETP46" s="36"/>
      <c r="ETS46" s="36"/>
      <c r="ETT46" s="36"/>
      <c r="ETW46" s="36"/>
      <c r="ETX46" s="36"/>
      <c r="EUA46" s="36"/>
      <c r="EUB46" s="36"/>
      <c r="EUE46" s="36"/>
      <c r="EUF46" s="36"/>
      <c r="EUI46" s="36"/>
      <c r="EUJ46" s="36"/>
      <c r="EUM46" s="36"/>
      <c r="EUN46" s="36"/>
      <c r="EUQ46" s="36"/>
      <c r="EUR46" s="36"/>
      <c r="EUU46" s="36"/>
      <c r="EUV46" s="36"/>
      <c r="EUY46" s="36"/>
      <c r="EUZ46" s="36"/>
      <c r="EVC46" s="36"/>
      <c r="EVD46" s="36"/>
      <c r="EVG46" s="36"/>
      <c r="EVH46" s="36"/>
      <c r="EVK46" s="36"/>
      <c r="EVL46" s="36"/>
      <c r="EVO46" s="36"/>
      <c r="EVP46" s="36"/>
      <c r="EVS46" s="36"/>
      <c r="EVT46" s="36"/>
      <c r="EVW46" s="36"/>
      <c r="EVX46" s="36"/>
      <c r="EWA46" s="36"/>
      <c r="EWB46" s="36"/>
      <c r="EWE46" s="36"/>
      <c r="EWF46" s="36"/>
      <c r="EWI46" s="36"/>
      <c r="EWJ46" s="36"/>
      <c r="EWM46" s="36"/>
      <c r="EWN46" s="36"/>
      <c r="EWQ46" s="36"/>
      <c r="EWR46" s="36"/>
      <c r="EWU46" s="36"/>
      <c r="EWV46" s="36"/>
      <c r="EWY46" s="36"/>
      <c r="EWZ46" s="36"/>
      <c r="EXC46" s="36"/>
      <c r="EXD46" s="36"/>
      <c r="EXG46" s="36"/>
      <c r="EXH46" s="36"/>
      <c r="EXK46" s="36"/>
      <c r="EXL46" s="36"/>
      <c r="EXO46" s="36"/>
      <c r="EXP46" s="36"/>
      <c r="EXS46" s="36"/>
      <c r="EXT46" s="36"/>
      <c r="EXW46" s="36"/>
      <c r="EXX46" s="36"/>
      <c r="EYA46" s="36"/>
      <c r="EYB46" s="36"/>
      <c r="EYE46" s="36"/>
      <c r="EYF46" s="36"/>
      <c r="EYI46" s="36"/>
      <c r="EYJ46" s="36"/>
      <c r="EYM46" s="36"/>
      <c r="EYN46" s="36"/>
      <c r="EYQ46" s="36"/>
      <c r="EYR46" s="36"/>
      <c r="EYU46" s="36"/>
      <c r="EYV46" s="36"/>
      <c r="EYY46" s="36"/>
      <c r="EYZ46" s="36"/>
      <c r="EZC46" s="36"/>
      <c r="EZD46" s="36"/>
      <c r="EZG46" s="36"/>
      <c r="EZH46" s="36"/>
      <c r="EZK46" s="36"/>
      <c r="EZL46" s="36"/>
      <c r="EZO46" s="36"/>
      <c r="EZP46" s="36"/>
      <c r="EZS46" s="36"/>
      <c r="EZT46" s="36"/>
      <c r="EZW46" s="36"/>
      <c r="EZX46" s="36"/>
      <c r="FAA46" s="36"/>
      <c r="FAB46" s="36"/>
      <c r="FAE46" s="36"/>
      <c r="FAF46" s="36"/>
      <c r="FAI46" s="36"/>
      <c r="FAJ46" s="36"/>
      <c r="FAM46" s="36"/>
      <c r="FAN46" s="36"/>
      <c r="FAQ46" s="36"/>
      <c r="FAR46" s="36"/>
      <c r="FAU46" s="36"/>
      <c r="FAV46" s="36"/>
      <c r="FAY46" s="36"/>
      <c r="FAZ46" s="36"/>
      <c r="FBC46" s="36"/>
      <c r="FBD46" s="36"/>
      <c r="FBG46" s="36"/>
      <c r="FBH46" s="36"/>
      <c r="FBK46" s="36"/>
      <c r="FBL46" s="36"/>
      <c r="FBO46" s="36"/>
      <c r="FBP46" s="36"/>
      <c r="FBS46" s="36"/>
      <c r="FBT46" s="36"/>
      <c r="FBW46" s="36"/>
      <c r="FBX46" s="36"/>
      <c r="FCA46" s="36"/>
      <c r="FCB46" s="36"/>
      <c r="FCE46" s="36"/>
      <c r="FCF46" s="36"/>
      <c r="FCI46" s="36"/>
      <c r="FCJ46" s="36"/>
      <c r="FCM46" s="36"/>
      <c r="FCN46" s="36"/>
      <c r="FCQ46" s="36"/>
      <c r="FCR46" s="36"/>
      <c r="FCU46" s="36"/>
      <c r="FCV46" s="36"/>
      <c r="FCY46" s="36"/>
      <c r="FCZ46" s="36"/>
      <c r="FDC46" s="36"/>
      <c r="FDD46" s="36"/>
      <c r="FDG46" s="36"/>
      <c r="FDH46" s="36"/>
      <c r="FDK46" s="36"/>
      <c r="FDL46" s="36"/>
      <c r="FDO46" s="36"/>
      <c r="FDP46" s="36"/>
      <c r="FDS46" s="36"/>
      <c r="FDT46" s="36"/>
      <c r="FDW46" s="36"/>
      <c r="FDX46" s="36"/>
      <c r="FEA46" s="36"/>
      <c r="FEB46" s="36"/>
      <c r="FEE46" s="36"/>
      <c r="FEF46" s="36"/>
      <c r="FEI46" s="36"/>
      <c r="FEJ46" s="36"/>
      <c r="FEM46" s="36"/>
      <c r="FEN46" s="36"/>
      <c r="FEQ46" s="36"/>
      <c r="FER46" s="36"/>
      <c r="FEU46" s="36"/>
      <c r="FEV46" s="36"/>
      <c r="FEY46" s="36"/>
      <c r="FEZ46" s="36"/>
      <c r="FFC46" s="36"/>
      <c r="FFD46" s="36"/>
      <c r="FFG46" s="36"/>
      <c r="FFH46" s="36"/>
      <c r="FFK46" s="36"/>
      <c r="FFL46" s="36"/>
      <c r="FFO46" s="36"/>
      <c r="FFP46" s="36"/>
      <c r="FFS46" s="36"/>
      <c r="FFT46" s="36"/>
      <c r="FFW46" s="36"/>
      <c r="FFX46" s="36"/>
      <c r="FGA46" s="36"/>
      <c r="FGB46" s="36"/>
      <c r="FGE46" s="36"/>
      <c r="FGF46" s="36"/>
      <c r="FGI46" s="36"/>
      <c r="FGJ46" s="36"/>
      <c r="FGM46" s="36"/>
      <c r="FGN46" s="36"/>
      <c r="FGQ46" s="36"/>
      <c r="FGR46" s="36"/>
      <c r="FGU46" s="36"/>
      <c r="FGV46" s="36"/>
      <c r="FGY46" s="36"/>
      <c r="FGZ46" s="36"/>
      <c r="FHC46" s="36"/>
      <c r="FHD46" s="36"/>
      <c r="FHG46" s="36"/>
      <c r="FHH46" s="36"/>
      <c r="FHK46" s="36"/>
      <c r="FHL46" s="36"/>
      <c r="FHO46" s="36"/>
      <c r="FHP46" s="36"/>
      <c r="FHS46" s="36"/>
      <c r="FHT46" s="36"/>
      <c r="FHW46" s="36"/>
      <c r="FHX46" s="36"/>
      <c r="FIA46" s="36"/>
      <c r="FIB46" s="36"/>
      <c r="FIE46" s="36"/>
      <c r="FIF46" s="36"/>
      <c r="FII46" s="36"/>
      <c r="FIJ46" s="36"/>
      <c r="FIM46" s="36"/>
      <c r="FIN46" s="36"/>
      <c r="FIQ46" s="36"/>
      <c r="FIR46" s="36"/>
      <c r="FIU46" s="36"/>
      <c r="FIV46" s="36"/>
      <c r="FIY46" s="36"/>
      <c r="FIZ46" s="36"/>
      <c r="FJC46" s="36"/>
      <c r="FJD46" s="36"/>
      <c r="FJG46" s="36"/>
      <c r="FJH46" s="36"/>
      <c r="FJK46" s="36"/>
      <c r="FJL46" s="36"/>
      <c r="FJO46" s="36"/>
      <c r="FJP46" s="36"/>
      <c r="FJS46" s="36"/>
      <c r="FJT46" s="36"/>
      <c r="FJW46" s="36"/>
      <c r="FJX46" s="36"/>
      <c r="FKA46" s="36"/>
      <c r="FKB46" s="36"/>
      <c r="FKE46" s="36"/>
      <c r="FKF46" s="36"/>
      <c r="FKI46" s="36"/>
      <c r="FKJ46" s="36"/>
      <c r="FKM46" s="36"/>
      <c r="FKN46" s="36"/>
      <c r="FKQ46" s="36"/>
      <c r="FKR46" s="36"/>
      <c r="FKU46" s="36"/>
      <c r="FKV46" s="36"/>
      <c r="FKY46" s="36"/>
      <c r="FKZ46" s="36"/>
      <c r="FLC46" s="36"/>
      <c r="FLD46" s="36"/>
      <c r="FLG46" s="36"/>
      <c r="FLH46" s="36"/>
      <c r="FLK46" s="36"/>
      <c r="FLL46" s="36"/>
      <c r="FLO46" s="36"/>
      <c r="FLP46" s="36"/>
      <c r="FLS46" s="36"/>
      <c r="FLT46" s="36"/>
      <c r="FLW46" s="36"/>
      <c r="FLX46" s="36"/>
      <c r="FMA46" s="36"/>
      <c r="FMB46" s="36"/>
      <c r="FME46" s="36"/>
      <c r="FMF46" s="36"/>
      <c r="FMI46" s="36"/>
      <c r="FMJ46" s="36"/>
      <c r="FMM46" s="36"/>
      <c r="FMN46" s="36"/>
      <c r="FMQ46" s="36"/>
      <c r="FMR46" s="36"/>
      <c r="FMU46" s="36"/>
      <c r="FMV46" s="36"/>
      <c r="FMY46" s="36"/>
      <c r="FMZ46" s="36"/>
      <c r="FNC46" s="36"/>
      <c r="FND46" s="36"/>
      <c r="FNG46" s="36"/>
      <c r="FNH46" s="36"/>
      <c r="FNK46" s="36"/>
      <c r="FNL46" s="36"/>
      <c r="FNO46" s="36"/>
      <c r="FNP46" s="36"/>
      <c r="FNS46" s="36"/>
      <c r="FNT46" s="36"/>
      <c r="FNW46" s="36"/>
      <c r="FNX46" s="36"/>
      <c r="FOA46" s="36"/>
      <c r="FOB46" s="36"/>
      <c r="FOE46" s="36"/>
      <c r="FOF46" s="36"/>
      <c r="FOI46" s="36"/>
      <c r="FOJ46" s="36"/>
      <c r="FOM46" s="36"/>
      <c r="FON46" s="36"/>
      <c r="FOQ46" s="36"/>
      <c r="FOR46" s="36"/>
      <c r="FOU46" s="36"/>
      <c r="FOV46" s="36"/>
      <c r="FOY46" s="36"/>
      <c r="FOZ46" s="36"/>
      <c r="FPC46" s="36"/>
      <c r="FPD46" s="36"/>
      <c r="FPG46" s="36"/>
      <c r="FPH46" s="36"/>
      <c r="FPK46" s="36"/>
      <c r="FPL46" s="36"/>
      <c r="FPO46" s="36"/>
      <c r="FPP46" s="36"/>
      <c r="FPS46" s="36"/>
      <c r="FPT46" s="36"/>
      <c r="FPW46" s="36"/>
      <c r="FPX46" s="36"/>
      <c r="FQA46" s="36"/>
      <c r="FQB46" s="36"/>
      <c r="FQE46" s="36"/>
      <c r="FQF46" s="36"/>
      <c r="FQI46" s="36"/>
      <c r="FQJ46" s="36"/>
      <c r="FQM46" s="36"/>
      <c r="FQN46" s="36"/>
      <c r="FQQ46" s="36"/>
      <c r="FQR46" s="36"/>
      <c r="FQU46" s="36"/>
      <c r="FQV46" s="36"/>
      <c r="FQY46" s="36"/>
      <c r="FQZ46" s="36"/>
      <c r="FRC46" s="36"/>
      <c r="FRD46" s="36"/>
      <c r="FRG46" s="36"/>
      <c r="FRH46" s="36"/>
      <c r="FRK46" s="36"/>
      <c r="FRL46" s="36"/>
      <c r="FRO46" s="36"/>
      <c r="FRP46" s="36"/>
      <c r="FRS46" s="36"/>
      <c r="FRT46" s="36"/>
      <c r="FRW46" s="36"/>
      <c r="FRX46" s="36"/>
      <c r="FSA46" s="36"/>
      <c r="FSB46" s="36"/>
      <c r="FSE46" s="36"/>
      <c r="FSF46" s="36"/>
      <c r="FSI46" s="36"/>
      <c r="FSJ46" s="36"/>
      <c r="FSM46" s="36"/>
      <c r="FSN46" s="36"/>
      <c r="FSQ46" s="36"/>
      <c r="FSR46" s="36"/>
      <c r="FSU46" s="36"/>
      <c r="FSV46" s="36"/>
      <c r="FSY46" s="36"/>
      <c r="FSZ46" s="36"/>
      <c r="FTC46" s="36"/>
      <c r="FTD46" s="36"/>
      <c r="FTG46" s="36"/>
      <c r="FTH46" s="36"/>
      <c r="FTK46" s="36"/>
      <c r="FTL46" s="36"/>
      <c r="FTO46" s="36"/>
      <c r="FTP46" s="36"/>
      <c r="FTS46" s="36"/>
      <c r="FTT46" s="36"/>
      <c r="FTW46" s="36"/>
      <c r="FTX46" s="36"/>
      <c r="FUA46" s="36"/>
      <c r="FUB46" s="36"/>
      <c r="FUE46" s="36"/>
      <c r="FUF46" s="36"/>
      <c r="FUI46" s="36"/>
      <c r="FUJ46" s="36"/>
      <c r="FUM46" s="36"/>
      <c r="FUN46" s="36"/>
      <c r="FUQ46" s="36"/>
      <c r="FUR46" s="36"/>
      <c r="FUU46" s="36"/>
      <c r="FUV46" s="36"/>
      <c r="FUY46" s="36"/>
      <c r="FUZ46" s="36"/>
      <c r="FVC46" s="36"/>
      <c r="FVD46" s="36"/>
      <c r="FVG46" s="36"/>
      <c r="FVH46" s="36"/>
      <c r="FVK46" s="36"/>
      <c r="FVL46" s="36"/>
      <c r="FVO46" s="36"/>
      <c r="FVP46" s="36"/>
      <c r="FVS46" s="36"/>
      <c r="FVT46" s="36"/>
      <c r="FVW46" s="36"/>
      <c r="FVX46" s="36"/>
      <c r="FWA46" s="36"/>
      <c r="FWB46" s="36"/>
      <c r="FWE46" s="36"/>
      <c r="FWF46" s="36"/>
      <c r="FWI46" s="36"/>
      <c r="FWJ46" s="36"/>
      <c r="FWM46" s="36"/>
      <c r="FWN46" s="36"/>
      <c r="FWQ46" s="36"/>
      <c r="FWR46" s="36"/>
      <c r="FWU46" s="36"/>
      <c r="FWV46" s="36"/>
      <c r="FWY46" s="36"/>
      <c r="FWZ46" s="36"/>
      <c r="FXC46" s="36"/>
      <c r="FXD46" s="36"/>
      <c r="FXG46" s="36"/>
      <c r="FXH46" s="36"/>
      <c r="FXK46" s="36"/>
      <c r="FXL46" s="36"/>
      <c r="FXO46" s="36"/>
      <c r="FXP46" s="36"/>
      <c r="FXS46" s="36"/>
      <c r="FXT46" s="36"/>
      <c r="FXW46" s="36"/>
      <c r="FXX46" s="36"/>
      <c r="FYA46" s="36"/>
      <c r="FYB46" s="36"/>
      <c r="FYE46" s="36"/>
      <c r="FYF46" s="36"/>
      <c r="FYI46" s="36"/>
      <c r="FYJ46" s="36"/>
      <c r="FYM46" s="36"/>
      <c r="FYN46" s="36"/>
      <c r="FYQ46" s="36"/>
      <c r="FYR46" s="36"/>
      <c r="FYU46" s="36"/>
      <c r="FYV46" s="36"/>
      <c r="FYY46" s="36"/>
      <c r="FYZ46" s="36"/>
      <c r="FZC46" s="36"/>
      <c r="FZD46" s="36"/>
      <c r="FZG46" s="36"/>
      <c r="FZH46" s="36"/>
      <c r="FZK46" s="36"/>
      <c r="FZL46" s="36"/>
      <c r="FZO46" s="36"/>
      <c r="FZP46" s="36"/>
      <c r="FZS46" s="36"/>
      <c r="FZT46" s="36"/>
      <c r="FZW46" s="36"/>
      <c r="FZX46" s="36"/>
      <c r="GAA46" s="36"/>
      <c r="GAB46" s="36"/>
      <c r="GAE46" s="36"/>
      <c r="GAF46" s="36"/>
      <c r="GAI46" s="36"/>
      <c r="GAJ46" s="36"/>
      <c r="GAM46" s="36"/>
      <c r="GAN46" s="36"/>
      <c r="GAQ46" s="36"/>
      <c r="GAR46" s="36"/>
      <c r="GAU46" s="36"/>
      <c r="GAV46" s="36"/>
      <c r="GAY46" s="36"/>
      <c r="GAZ46" s="36"/>
      <c r="GBC46" s="36"/>
      <c r="GBD46" s="36"/>
      <c r="GBG46" s="36"/>
      <c r="GBH46" s="36"/>
      <c r="GBK46" s="36"/>
      <c r="GBL46" s="36"/>
      <c r="GBO46" s="36"/>
      <c r="GBP46" s="36"/>
      <c r="GBS46" s="36"/>
      <c r="GBT46" s="36"/>
      <c r="GBW46" s="36"/>
      <c r="GBX46" s="36"/>
      <c r="GCA46" s="36"/>
      <c r="GCB46" s="36"/>
      <c r="GCE46" s="36"/>
      <c r="GCF46" s="36"/>
      <c r="GCI46" s="36"/>
      <c r="GCJ46" s="36"/>
      <c r="GCM46" s="36"/>
      <c r="GCN46" s="36"/>
      <c r="GCQ46" s="36"/>
      <c r="GCR46" s="36"/>
      <c r="GCU46" s="36"/>
      <c r="GCV46" s="36"/>
      <c r="GCY46" s="36"/>
      <c r="GCZ46" s="36"/>
      <c r="GDC46" s="36"/>
      <c r="GDD46" s="36"/>
      <c r="GDG46" s="36"/>
      <c r="GDH46" s="36"/>
      <c r="GDK46" s="36"/>
      <c r="GDL46" s="36"/>
      <c r="GDO46" s="36"/>
      <c r="GDP46" s="36"/>
      <c r="GDS46" s="36"/>
      <c r="GDT46" s="36"/>
      <c r="GDW46" s="36"/>
      <c r="GDX46" s="36"/>
      <c r="GEA46" s="36"/>
      <c r="GEB46" s="36"/>
      <c r="GEE46" s="36"/>
      <c r="GEF46" s="36"/>
      <c r="GEI46" s="36"/>
      <c r="GEJ46" s="36"/>
      <c r="GEM46" s="36"/>
      <c r="GEN46" s="36"/>
      <c r="GEQ46" s="36"/>
      <c r="GER46" s="36"/>
      <c r="GEU46" s="36"/>
      <c r="GEV46" s="36"/>
      <c r="GEY46" s="36"/>
      <c r="GEZ46" s="36"/>
      <c r="GFC46" s="36"/>
      <c r="GFD46" s="36"/>
      <c r="GFG46" s="36"/>
      <c r="GFH46" s="36"/>
      <c r="GFK46" s="36"/>
      <c r="GFL46" s="36"/>
      <c r="GFO46" s="36"/>
      <c r="GFP46" s="36"/>
      <c r="GFS46" s="36"/>
      <c r="GFT46" s="36"/>
      <c r="GFW46" s="36"/>
      <c r="GFX46" s="36"/>
      <c r="GGA46" s="36"/>
      <c r="GGB46" s="36"/>
      <c r="GGE46" s="36"/>
      <c r="GGF46" s="36"/>
      <c r="GGI46" s="36"/>
      <c r="GGJ46" s="36"/>
      <c r="GGM46" s="36"/>
      <c r="GGN46" s="36"/>
      <c r="GGQ46" s="36"/>
      <c r="GGR46" s="36"/>
      <c r="GGU46" s="36"/>
      <c r="GGV46" s="36"/>
      <c r="GGY46" s="36"/>
      <c r="GGZ46" s="36"/>
      <c r="GHC46" s="36"/>
      <c r="GHD46" s="36"/>
      <c r="GHG46" s="36"/>
      <c r="GHH46" s="36"/>
      <c r="GHK46" s="36"/>
      <c r="GHL46" s="36"/>
      <c r="GHO46" s="36"/>
      <c r="GHP46" s="36"/>
      <c r="GHS46" s="36"/>
      <c r="GHT46" s="36"/>
      <c r="GHW46" s="36"/>
      <c r="GHX46" s="36"/>
      <c r="GIA46" s="36"/>
      <c r="GIB46" s="36"/>
      <c r="GIE46" s="36"/>
      <c r="GIF46" s="36"/>
      <c r="GII46" s="36"/>
      <c r="GIJ46" s="36"/>
      <c r="GIM46" s="36"/>
      <c r="GIN46" s="36"/>
      <c r="GIQ46" s="36"/>
      <c r="GIR46" s="36"/>
      <c r="GIU46" s="36"/>
      <c r="GIV46" s="36"/>
      <c r="GIY46" s="36"/>
      <c r="GIZ46" s="36"/>
      <c r="GJC46" s="36"/>
      <c r="GJD46" s="36"/>
      <c r="GJG46" s="36"/>
      <c r="GJH46" s="36"/>
      <c r="GJK46" s="36"/>
      <c r="GJL46" s="36"/>
      <c r="GJO46" s="36"/>
      <c r="GJP46" s="36"/>
      <c r="GJS46" s="36"/>
      <c r="GJT46" s="36"/>
      <c r="GJW46" s="36"/>
      <c r="GJX46" s="36"/>
      <c r="GKA46" s="36"/>
      <c r="GKB46" s="36"/>
      <c r="GKE46" s="36"/>
      <c r="GKF46" s="36"/>
      <c r="GKI46" s="36"/>
      <c r="GKJ46" s="36"/>
      <c r="GKM46" s="36"/>
      <c r="GKN46" s="36"/>
      <c r="GKQ46" s="36"/>
      <c r="GKR46" s="36"/>
      <c r="GKU46" s="36"/>
      <c r="GKV46" s="36"/>
      <c r="GKY46" s="36"/>
      <c r="GKZ46" s="36"/>
      <c r="GLC46" s="36"/>
      <c r="GLD46" s="36"/>
      <c r="GLG46" s="36"/>
      <c r="GLH46" s="36"/>
      <c r="GLK46" s="36"/>
      <c r="GLL46" s="36"/>
      <c r="GLO46" s="36"/>
      <c r="GLP46" s="36"/>
      <c r="GLS46" s="36"/>
      <c r="GLT46" s="36"/>
      <c r="GLW46" s="36"/>
      <c r="GLX46" s="36"/>
      <c r="GMA46" s="36"/>
      <c r="GMB46" s="36"/>
      <c r="GME46" s="36"/>
      <c r="GMF46" s="36"/>
      <c r="GMI46" s="36"/>
      <c r="GMJ46" s="36"/>
      <c r="GMM46" s="36"/>
      <c r="GMN46" s="36"/>
      <c r="GMQ46" s="36"/>
      <c r="GMR46" s="36"/>
      <c r="GMU46" s="36"/>
      <c r="GMV46" s="36"/>
      <c r="GMY46" s="36"/>
      <c r="GMZ46" s="36"/>
      <c r="GNC46" s="36"/>
      <c r="GND46" s="36"/>
      <c r="GNG46" s="36"/>
      <c r="GNH46" s="36"/>
      <c r="GNK46" s="36"/>
      <c r="GNL46" s="36"/>
      <c r="GNO46" s="36"/>
      <c r="GNP46" s="36"/>
      <c r="GNS46" s="36"/>
      <c r="GNT46" s="36"/>
      <c r="GNW46" s="36"/>
      <c r="GNX46" s="36"/>
      <c r="GOA46" s="36"/>
      <c r="GOB46" s="36"/>
      <c r="GOE46" s="36"/>
      <c r="GOF46" s="36"/>
      <c r="GOI46" s="36"/>
      <c r="GOJ46" s="36"/>
      <c r="GOM46" s="36"/>
      <c r="GON46" s="36"/>
      <c r="GOQ46" s="36"/>
      <c r="GOR46" s="36"/>
      <c r="GOU46" s="36"/>
      <c r="GOV46" s="36"/>
      <c r="GOY46" s="36"/>
      <c r="GOZ46" s="36"/>
      <c r="GPC46" s="36"/>
      <c r="GPD46" s="36"/>
      <c r="GPG46" s="36"/>
      <c r="GPH46" s="36"/>
      <c r="GPK46" s="36"/>
      <c r="GPL46" s="36"/>
      <c r="GPO46" s="36"/>
      <c r="GPP46" s="36"/>
      <c r="GPS46" s="36"/>
      <c r="GPT46" s="36"/>
      <c r="GPW46" s="36"/>
      <c r="GPX46" s="36"/>
      <c r="GQA46" s="36"/>
      <c r="GQB46" s="36"/>
      <c r="GQE46" s="36"/>
      <c r="GQF46" s="36"/>
      <c r="GQI46" s="36"/>
      <c r="GQJ46" s="36"/>
      <c r="GQM46" s="36"/>
      <c r="GQN46" s="36"/>
      <c r="GQQ46" s="36"/>
      <c r="GQR46" s="36"/>
      <c r="GQU46" s="36"/>
      <c r="GQV46" s="36"/>
      <c r="GQY46" s="36"/>
      <c r="GQZ46" s="36"/>
      <c r="GRC46" s="36"/>
      <c r="GRD46" s="36"/>
      <c r="GRG46" s="36"/>
      <c r="GRH46" s="36"/>
      <c r="GRK46" s="36"/>
      <c r="GRL46" s="36"/>
      <c r="GRO46" s="36"/>
      <c r="GRP46" s="36"/>
      <c r="GRS46" s="36"/>
      <c r="GRT46" s="36"/>
      <c r="GRW46" s="36"/>
      <c r="GRX46" s="36"/>
      <c r="GSA46" s="36"/>
      <c r="GSB46" s="36"/>
      <c r="GSE46" s="36"/>
      <c r="GSF46" s="36"/>
      <c r="GSI46" s="36"/>
      <c r="GSJ46" s="36"/>
      <c r="GSM46" s="36"/>
      <c r="GSN46" s="36"/>
      <c r="GSQ46" s="36"/>
      <c r="GSR46" s="36"/>
      <c r="GSU46" s="36"/>
      <c r="GSV46" s="36"/>
      <c r="GSY46" s="36"/>
      <c r="GSZ46" s="36"/>
      <c r="GTC46" s="36"/>
      <c r="GTD46" s="36"/>
      <c r="GTG46" s="36"/>
      <c r="GTH46" s="36"/>
      <c r="GTK46" s="36"/>
      <c r="GTL46" s="36"/>
      <c r="GTO46" s="36"/>
      <c r="GTP46" s="36"/>
      <c r="GTS46" s="36"/>
      <c r="GTT46" s="36"/>
      <c r="GTW46" s="36"/>
      <c r="GTX46" s="36"/>
      <c r="GUA46" s="36"/>
      <c r="GUB46" s="36"/>
      <c r="GUE46" s="36"/>
      <c r="GUF46" s="36"/>
      <c r="GUI46" s="36"/>
      <c r="GUJ46" s="36"/>
      <c r="GUM46" s="36"/>
      <c r="GUN46" s="36"/>
      <c r="GUQ46" s="36"/>
      <c r="GUR46" s="36"/>
      <c r="GUU46" s="36"/>
      <c r="GUV46" s="36"/>
      <c r="GUY46" s="36"/>
      <c r="GUZ46" s="36"/>
      <c r="GVC46" s="36"/>
      <c r="GVD46" s="36"/>
      <c r="GVG46" s="36"/>
      <c r="GVH46" s="36"/>
      <c r="GVK46" s="36"/>
      <c r="GVL46" s="36"/>
      <c r="GVO46" s="36"/>
      <c r="GVP46" s="36"/>
      <c r="GVS46" s="36"/>
      <c r="GVT46" s="36"/>
      <c r="GVW46" s="36"/>
      <c r="GVX46" s="36"/>
      <c r="GWA46" s="36"/>
      <c r="GWB46" s="36"/>
      <c r="GWE46" s="36"/>
      <c r="GWF46" s="36"/>
      <c r="GWI46" s="36"/>
      <c r="GWJ46" s="36"/>
      <c r="GWM46" s="36"/>
      <c r="GWN46" s="36"/>
      <c r="GWQ46" s="36"/>
      <c r="GWR46" s="36"/>
      <c r="GWU46" s="36"/>
      <c r="GWV46" s="36"/>
      <c r="GWY46" s="36"/>
      <c r="GWZ46" s="36"/>
      <c r="GXC46" s="36"/>
      <c r="GXD46" s="36"/>
      <c r="GXG46" s="36"/>
      <c r="GXH46" s="36"/>
      <c r="GXK46" s="36"/>
      <c r="GXL46" s="36"/>
      <c r="GXO46" s="36"/>
      <c r="GXP46" s="36"/>
      <c r="GXS46" s="36"/>
      <c r="GXT46" s="36"/>
      <c r="GXW46" s="36"/>
      <c r="GXX46" s="36"/>
      <c r="GYA46" s="36"/>
      <c r="GYB46" s="36"/>
      <c r="GYE46" s="36"/>
      <c r="GYF46" s="36"/>
      <c r="GYI46" s="36"/>
      <c r="GYJ46" s="36"/>
      <c r="GYM46" s="36"/>
      <c r="GYN46" s="36"/>
      <c r="GYQ46" s="36"/>
      <c r="GYR46" s="36"/>
      <c r="GYU46" s="36"/>
      <c r="GYV46" s="36"/>
      <c r="GYY46" s="36"/>
      <c r="GYZ46" s="36"/>
      <c r="GZC46" s="36"/>
      <c r="GZD46" s="36"/>
      <c r="GZG46" s="36"/>
      <c r="GZH46" s="36"/>
      <c r="GZK46" s="36"/>
      <c r="GZL46" s="36"/>
      <c r="GZO46" s="36"/>
      <c r="GZP46" s="36"/>
      <c r="GZS46" s="36"/>
      <c r="GZT46" s="36"/>
      <c r="GZW46" s="36"/>
      <c r="GZX46" s="36"/>
      <c r="HAA46" s="36"/>
      <c r="HAB46" s="36"/>
      <c r="HAE46" s="36"/>
      <c r="HAF46" s="36"/>
      <c r="HAI46" s="36"/>
      <c r="HAJ46" s="36"/>
      <c r="HAM46" s="36"/>
      <c r="HAN46" s="36"/>
      <c r="HAQ46" s="36"/>
      <c r="HAR46" s="36"/>
      <c r="HAU46" s="36"/>
      <c r="HAV46" s="36"/>
      <c r="HAY46" s="36"/>
      <c r="HAZ46" s="36"/>
      <c r="HBC46" s="36"/>
      <c r="HBD46" s="36"/>
      <c r="HBG46" s="36"/>
      <c r="HBH46" s="36"/>
      <c r="HBK46" s="36"/>
      <c r="HBL46" s="36"/>
      <c r="HBO46" s="36"/>
      <c r="HBP46" s="36"/>
      <c r="HBS46" s="36"/>
      <c r="HBT46" s="36"/>
      <c r="HBW46" s="36"/>
      <c r="HBX46" s="36"/>
      <c r="HCA46" s="36"/>
      <c r="HCB46" s="36"/>
      <c r="HCE46" s="36"/>
      <c r="HCF46" s="36"/>
      <c r="HCI46" s="36"/>
      <c r="HCJ46" s="36"/>
      <c r="HCM46" s="36"/>
      <c r="HCN46" s="36"/>
      <c r="HCQ46" s="36"/>
      <c r="HCR46" s="36"/>
      <c r="HCU46" s="36"/>
      <c r="HCV46" s="36"/>
      <c r="HCY46" s="36"/>
      <c r="HCZ46" s="36"/>
      <c r="HDC46" s="36"/>
      <c r="HDD46" s="36"/>
      <c r="HDG46" s="36"/>
      <c r="HDH46" s="36"/>
      <c r="HDK46" s="36"/>
      <c r="HDL46" s="36"/>
      <c r="HDO46" s="36"/>
      <c r="HDP46" s="36"/>
      <c r="HDS46" s="36"/>
      <c r="HDT46" s="36"/>
      <c r="HDW46" s="36"/>
      <c r="HDX46" s="36"/>
      <c r="HEA46" s="36"/>
      <c r="HEB46" s="36"/>
      <c r="HEE46" s="36"/>
      <c r="HEF46" s="36"/>
      <c r="HEI46" s="36"/>
      <c r="HEJ46" s="36"/>
      <c r="HEM46" s="36"/>
      <c r="HEN46" s="36"/>
      <c r="HEQ46" s="36"/>
      <c r="HER46" s="36"/>
      <c r="HEU46" s="36"/>
      <c r="HEV46" s="36"/>
      <c r="HEY46" s="36"/>
      <c r="HEZ46" s="36"/>
      <c r="HFC46" s="36"/>
      <c r="HFD46" s="36"/>
      <c r="HFG46" s="36"/>
      <c r="HFH46" s="36"/>
      <c r="HFK46" s="36"/>
      <c r="HFL46" s="36"/>
      <c r="HFO46" s="36"/>
      <c r="HFP46" s="36"/>
      <c r="HFS46" s="36"/>
      <c r="HFT46" s="36"/>
      <c r="HFW46" s="36"/>
      <c r="HFX46" s="36"/>
      <c r="HGA46" s="36"/>
      <c r="HGB46" s="36"/>
      <c r="HGE46" s="36"/>
      <c r="HGF46" s="36"/>
      <c r="HGI46" s="36"/>
      <c r="HGJ46" s="36"/>
      <c r="HGM46" s="36"/>
      <c r="HGN46" s="36"/>
      <c r="HGQ46" s="36"/>
      <c r="HGR46" s="36"/>
      <c r="HGU46" s="36"/>
      <c r="HGV46" s="36"/>
      <c r="HGY46" s="36"/>
      <c r="HGZ46" s="36"/>
      <c r="HHC46" s="36"/>
      <c r="HHD46" s="36"/>
      <c r="HHG46" s="36"/>
      <c r="HHH46" s="36"/>
      <c r="HHK46" s="36"/>
      <c r="HHL46" s="36"/>
      <c r="HHO46" s="36"/>
      <c r="HHP46" s="36"/>
      <c r="HHS46" s="36"/>
      <c r="HHT46" s="36"/>
      <c r="HHW46" s="36"/>
      <c r="HHX46" s="36"/>
      <c r="HIA46" s="36"/>
      <c r="HIB46" s="36"/>
      <c r="HIE46" s="36"/>
      <c r="HIF46" s="36"/>
      <c r="HII46" s="36"/>
      <c r="HIJ46" s="36"/>
      <c r="HIM46" s="36"/>
      <c r="HIN46" s="36"/>
      <c r="HIQ46" s="36"/>
      <c r="HIR46" s="36"/>
      <c r="HIU46" s="36"/>
      <c r="HIV46" s="36"/>
      <c r="HIY46" s="36"/>
      <c r="HIZ46" s="36"/>
      <c r="HJC46" s="36"/>
      <c r="HJD46" s="36"/>
      <c r="HJG46" s="36"/>
      <c r="HJH46" s="36"/>
      <c r="HJK46" s="36"/>
      <c r="HJL46" s="36"/>
      <c r="HJO46" s="36"/>
      <c r="HJP46" s="36"/>
      <c r="HJS46" s="36"/>
      <c r="HJT46" s="36"/>
      <c r="HJW46" s="36"/>
      <c r="HJX46" s="36"/>
      <c r="HKA46" s="36"/>
      <c r="HKB46" s="36"/>
      <c r="HKE46" s="36"/>
      <c r="HKF46" s="36"/>
      <c r="HKI46" s="36"/>
      <c r="HKJ46" s="36"/>
      <c r="HKM46" s="36"/>
      <c r="HKN46" s="36"/>
      <c r="HKQ46" s="36"/>
      <c r="HKR46" s="36"/>
      <c r="HKU46" s="36"/>
      <c r="HKV46" s="36"/>
      <c r="HKY46" s="36"/>
      <c r="HKZ46" s="36"/>
      <c r="HLC46" s="36"/>
      <c r="HLD46" s="36"/>
      <c r="HLG46" s="36"/>
      <c r="HLH46" s="36"/>
      <c r="HLK46" s="36"/>
      <c r="HLL46" s="36"/>
      <c r="HLO46" s="36"/>
      <c r="HLP46" s="36"/>
      <c r="HLS46" s="36"/>
      <c r="HLT46" s="36"/>
      <c r="HLW46" s="36"/>
      <c r="HLX46" s="36"/>
      <c r="HMA46" s="36"/>
      <c r="HMB46" s="36"/>
      <c r="HME46" s="36"/>
      <c r="HMF46" s="36"/>
      <c r="HMI46" s="36"/>
      <c r="HMJ46" s="36"/>
      <c r="HMM46" s="36"/>
      <c r="HMN46" s="36"/>
      <c r="HMQ46" s="36"/>
      <c r="HMR46" s="36"/>
      <c r="HMU46" s="36"/>
      <c r="HMV46" s="36"/>
      <c r="HMY46" s="36"/>
      <c r="HMZ46" s="36"/>
      <c r="HNC46" s="36"/>
      <c r="HND46" s="36"/>
      <c r="HNG46" s="36"/>
      <c r="HNH46" s="36"/>
      <c r="HNK46" s="36"/>
      <c r="HNL46" s="36"/>
      <c r="HNO46" s="36"/>
      <c r="HNP46" s="36"/>
      <c r="HNS46" s="36"/>
      <c r="HNT46" s="36"/>
      <c r="HNW46" s="36"/>
      <c r="HNX46" s="36"/>
      <c r="HOA46" s="36"/>
      <c r="HOB46" s="36"/>
      <c r="HOE46" s="36"/>
      <c r="HOF46" s="36"/>
      <c r="HOI46" s="36"/>
      <c r="HOJ46" s="36"/>
      <c r="HOM46" s="36"/>
      <c r="HON46" s="36"/>
      <c r="HOQ46" s="36"/>
      <c r="HOR46" s="36"/>
      <c r="HOU46" s="36"/>
      <c r="HOV46" s="36"/>
      <c r="HOY46" s="36"/>
      <c r="HOZ46" s="36"/>
      <c r="HPC46" s="36"/>
      <c r="HPD46" s="36"/>
      <c r="HPG46" s="36"/>
      <c r="HPH46" s="36"/>
      <c r="HPK46" s="36"/>
      <c r="HPL46" s="36"/>
      <c r="HPO46" s="36"/>
      <c r="HPP46" s="36"/>
      <c r="HPS46" s="36"/>
      <c r="HPT46" s="36"/>
      <c r="HPW46" s="36"/>
      <c r="HPX46" s="36"/>
      <c r="HQA46" s="36"/>
      <c r="HQB46" s="36"/>
      <c r="HQE46" s="36"/>
      <c r="HQF46" s="36"/>
      <c r="HQI46" s="36"/>
      <c r="HQJ46" s="36"/>
      <c r="HQM46" s="36"/>
      <c r="HQN46" s="36"/>
      <c r="HQQ46" s="36"/>
      <c r="HQR46" s="36"/>
      <c r="HQU46" s="36"/>
      <c r="HQV46" s="36"/>
      <c r="HQY46" s="36"/>
      <c r="HQZ46" s="36"/>
      <c r="HRC46" s="36"/>
      <c r="HRD46" s="36"/>
      <c r="HRG46" s="36"/>
      <c r="HRH46" s="36"/>
      <c r="HRK46" s="36"/>
      <c r="HRL46" s="36"/>
      <c r="HRO46" s="36"/>
      <c r="HRP46" s="36"/>
      <c r="HRS46" s="36"/>
      <c r="HRT46" s="36"/>
      <c r="HRW46" s="36"/>
      <c r="HRX46" s="36"/>
      <c r="HSA46" s="36"/>
      <c r="HSB46" s="36"/>
      <c r="HSE46" s="36"/>
      <c r="HSF46" s="36"/>
      <c r="HSI46" s="36"/>
      <c r="HSJ46" s="36"/>
      <c r="HSM46" s="36"/>
      <c r="HSN46" s="36"/>
      <c r="HSQ46" s="36"/>
      <c r="HSR46" s="36"/>
      <c r="HSU46" s="36"/>
      <c r="HSV46" s="36"/>
      <c r="HSY46" s="36"/>
      <c r="HSZ46" s="36"/>
      <c r="HTC46" s="36"/>
      <c r="HTD46" s="36"/>
      <c r="HTG46" s="36"/>
      <c r="HTH46" s="36"/>
      <c r="HTK46" s="36"/>
      <c r="HTL46" s="36"/>
      <c r="HTO46" s="36"/>
      <c r="HTP46" s="36"/>
      <c r="HTS46" s="36"/>
      <c r="HTT46" s="36"/>
      <c r="HTW46" s="36"/>
      <c r="HTX46" s="36"/>
      <c r="HUA46" s="36"/>
      <c r="HUB46" s="36"/>
      <c r="HUE46" s="36"/>
      <c r="HUF46" s="36"/>
      <c r="HUI46" s="36"/>
      <c r="HUJ46" s="36"/>
      <c r="HUM46" s="36"/>
      <c r="HUN46" s="36"/>
      <c r="HUQ46" s="36"/>
      <c r="HUR46" s="36"/>
      <c r="HUU46" s="36"/>
      <c r="HUV46" s="36"/>
      <c r="HUY46" s="36"/>
      <c r="HUZ46" s="36"/>
      <c r="HVC46" s="36"/>
      <c r="HVD46" s="36"/>
      <c r="HVG46" s="36"/>
      <c r="HVH46" s="36"/>
      <c r="HVK46" s="36"/>
      <c r="HVL46" s="36"/>
      <c r="HVO46" s="36"/>
      <c r="HVP46" s="36"/>
      <c r="HVS46" s="36"/>
      <c r="HVT46" s="36"/>
      <c r="HVW46" s="36"/>
      <c r="HVX46" s="36"/>
      <c r="HWA46" s="36"/>
      <c r="HWB46" s="36"/>
      <c r="HWE46" s="36"/>
      <c r="HWF46" s="36"/>
      <c r="HWI46" s="36"/>
      <c r="HWJ46" s="36"/>
      <c r="HWM46" s="36"/>
      <c r="HWN46" s="36"/>
      <c r="HWQ46" s="36"/>
      <c r="HWR46" s="36"/>
      <c r="HWU46" s="36"/>
      <c r="HWV46" s="36"/>
      <c r="HWY46" s="36"/>
      <c r="HWZ46" s="36"/>
      <c r="HXC46" s="36"/>
      <c r="HXD46" s="36"/>
      <c r="HXG46" s="36"/>
      <c r="HXH46" s="36"/>
      <c r="HXK46" s="36"/>
      <c r="HXL46" s="36"/>
      <c r="HXO46" s="36"/>
      <c r="HXP46" s="36"/>
      <c r="HXS46" s="36"/>
      <c r="HXT46" s="36"/>
      <c r="HXW46" s="36"/>
      <c r="HXX46" s="36"/>
      <c r="HYA46" s="36"/>
      <c r="HYB46" s="36"/>
      <c r="HYE46" s="36"/>
      <c r="HYF46" s="36"/>
      <c r="HYI46" s="36"/>
      <c r="HYJ46" s="36"/>
      <c r="HYM46" s="36"/>
      <c r="HYN46" s="36"/>
      <c r="HYQ46" s="36"/>
      <c r="HYR46" s="36"/>
      <c r="HYU46" s="36"/>
      <c r="HYV46" s="36"/>
      <c r="HYY46" s="36"/>
      <c r="HYZ46" s="36"/>
      <c r="HZC46" s="36"/>
      <c r="HZD46" s="36"/>
      <c r="HZG46" s="36"/>
      <c r="HZH46" s="36"/>
      <c r="HZK46" s="36"/>
      <c r="HZL46" s="36"/>
      <c r="HZO46" s="36"/>
      <c r="HZP46" s="36"/>
      <c r="HZS46" s="36"/>
      <c r="HZT46" s="36"/>
      <c r="HZW46" s="36"/>
      <c r="HZX46" s="36"/>
      <c r="IAA46" s="36"/>
      <c r="IAB46" s="36"/>
      <c r="IAE46" s="36"/>
      <c r="IAF46" s="36"/>
      <c r="IAI46" s="36"/>
      <c r="IAJ46" s="36"/>
      <c r="IAM46" s="36"/>
      <c r="IAN46" s="36"/>
      <c r="IAQ46" s="36"/>
      <c r="IAR46" s="36"/>
      <c r="IAU46" s="36"/>
      <c r="IAV46" s="36"/>
      <c r="IAY46" s="36"/>
      <c r="IAZ46" s="36"/>
      <c r="IBC46" s="36"/>
      <c r="IBD46" s="36"/>
      <c r="IBG46" s="36"/>
      <c r="IBH46" s="36"/>
      <c r="IBK46" s="36"/>
      <c r="IBL46" s="36"/>
      <c r="IBO46" s="36"/>
      <c r="IBP46" s="36"/>
      <c r="IBS46" s="36"/>
      <c r="IBT46" s="36"/>
      <c r="IBW46" s="36"/>
      <c r="IBX46" s="36"/>
      <c r="ICA46" s="36"/>
      <c r="ICB46" s="36"/>
      <c r="ICE46" s="36"/>
      <c r="ICF46" s="36"/>
      <c r="ICI46" s="36"/>
      <c r="ICJ46" s="36"/>
      <c r="ICM46" s="36"/>
      <c r="ICN46" s="36"/>
      <c r="ICQ46" s="36"/>
      <c r="ICR46" s="36"/>
      <c r="ICU46" s="36"/>
      <c r="ICV46" s="36"/>
      <c r="ICY46" s="36"/>
      <c r="ICZ46" s="36"/>
      <c r="IDC46" s="36"/>
      <c r="IDD46" s="36"/>
      <c r="IDG46" s="36"/>
      <c r="IDH46" s="36"/>
      <c r="IDK46" s="36"/>
      <c r="IDL46" s="36"/>
      <c r="IDO46" s="36"/>
      <c r="IDP46" s="36"/>
      <c r="IDS46" s="36"/>
      <c r="IDT46" s="36"/>
      <c r="IDW46" s="36"/>
      <c r="IDX46" s="36"/>
      <c r="IEA46" s="36"/>
      <c r="IEB46" s="36"/>
      <c r="IEE46" s="36"/>
      <c r="IEF46" s="36"/>
      <c r="IEI46" s="36"/>
      <c r="IEJ46" s="36"/>
      <c r="IEM46" s="36"/>
      <c r="IEN46" s="36"/>
      <c r="IEQ46" s="36"/>
      <c r="IER46" s="36"/>
      <c r="IEU46" s="36"/>
      <c r="IEV46" s="36"/>
      <c r="IEY46" s="36"/>
      <c r="IEZ46" s="36"/>
      <c r="IFC46" s="36"/>
      <c r="IFD46" s="36"/>
      <c r="IFG46" s="36"/>
      <c r="IFH46" s="36"/>
      <c r="IFK46" s="36"/>
      <c r="IFL46" s="36"/>
      <c r="IFO46" s="36"/>
      <c r="IFP46" s="36"/>
      <c r="IFS46" s="36"/>
      <c r="IFT46" s="36"/>
      <c r="IFW46" s="36"/>
      <c r="IFX46" s="36"/>
      <c r="IGA46" s="36"/>
      <c r="IGB46" s="36"/>
      <c r="IGE46" s="36"/>
      <c r="IGF46" s="36"/>
      <c r="IGI46" s="36"/>
      <c r="IGJ46" s="36"/>
      <c r="IGM46" s="36"/>
      <c r="IGN46" s="36"/>
      <c r="IGQ46" s="36"/>
      <c r="IGR46" s="36"/>
      <c r="IGU46" s="36"/>
      <c r="IGV46" s="36"/>
      <c r="IGY46" s="36"/>
      <c r="IGZ46" s="36"/>
      <c r="IHC46" s="36"/>
      <c r="IHD46" s="36"/>
      <c r="IHG46" s="36"/>
      <c r="IHH46" s="36"/>
      <c r="IHK46" s="36"/>
      <c r="IHL46" s="36"/>
      <c r="IHO46" s="36"/>
      <c r="IHP46" s="36"/>
      <c r="IHS46" s="36"/>
      <c r="IHT46" s="36"/>
      <c r="IHW46" s="36"/>
      <c r="IHX46" s="36"/>
      <c r="IIA46" s="36"/>
      <c r="IIB46" s="36"/>
      <c r="IIE46" s="36"/>
      <c r="IIF46" s="36"/>
      <c r="III46" s="36"/>
      <c r="IIJ46" s="36"/>
      <c r="IIM46" s="36"/>
      <c r="IIN46" s="36"/>
      <c r="IIQ46" s="36"/>
      <c r="IIR46" s="36"/>
      <c r="IIU46" s="36"/>
      <c r="IIV46" s="36"/>
      <c r="IIY46" s="36"/>
      <c r="IIZ46" s="36"/>
      <c r="IJC46" s="36"/>
      <c r="IJD46" s="36"/>
      <c r="IJG46" s="36"/>
      <c r="IJH46" s="36"/>
      <c r="IJK46" s="36"/>
      <c r="IJL46" s="36"/>
      <c r="IJO46" s="36"/>
      <c r="IJP46" s="36"/>
      <c r="IJS46" s="36"/>
      <c r="IJT46" s="36"/>
      <c r="IJW46" s="36"/>
      <c r="IJX46" s="36"/>
      <c r="IKA46" s="36"/>
      <c r="IKB46" s="36"/>
      <c r="IKE46" s="36"/>
      <c r="IKF46" s="36"/>
      <c r="IKI46" s="36"/>
      <c r="IKJ46" s="36"/>
      <c r="IKM46" s="36"/>
      <c r="IKN46" s="36"/>
      <c r="IKQ46" s="36"/>
      <c r="IKR46" s="36"/>
      <c r="IKU46" s="36"/>
      <c r="IKV46" s="36"/>
      <c r="IKY46" s="36"/>
      <c r="IKZ46" s="36"/>
      <c r="ILC46" s="36"/>
      <c r="ILD46" s="36"/>
      <c r="ILG46" s="36"/>
      <c r="ILH46" s="36"/>
      <c r="ILK46" s="36"/>
      <c r="ILL46" s="36"/>
      <c r="ILO46" s="36"/>
      <c r="ILP46" s="36"/>
      <c r="ILS46" s="36"/>
      <c r="ILT46" s="36"/>
      <c r="ILW46" s="36"/>
      <c r="ILX46" s="36"/>
      <c r="IMA46" s="36"/>
      <c r="IMB46" s="36"/>
      <c r="IME46" s="36"/>
      <c r="IMF46" s="36"/>
      <c r="IMI46" s="36"/>
      <c r="IMJ46" s="36"/>
      <c r="IMM46" s="36"/>
      <c r="IMN46" s="36"/>
      <c r="IMQ46" s="36"/>
      <c r="IMR46" s="36"/>
      <c r="IMU46" s="36"/>
      <c r="IMV46" s="36"/>
      <c r="IMY46" s="36"/>
      <c r="IMZ46" s="36"/>
      <c r="INC46" s="36"/>
      <c r="IND46" s="36"/>
      <c r="ING46" s="36"/>
      <c r="INH46" s="36"/>
      <c r="INK46" s="36"/>
      <c r="INL46" s="36"/>
      <c r="INO46" s="36"/>
      <c r="INP46" s="36"/>
      <c r="INS46" s="36"/>
      <c r="INT46" s="36"/>
      <c r="INW46" s="36"/>
      <c r="INX46" s="36"/>
      <c r="IOA46" s="36"/>
      <c r="IOB46" s="36"/>
      <c r="IOE46" s="36"/>
      <c r="IOF46" s="36"/>
      <c r="IOI46" s="36"/>
      <c r="IOJ46" s="36"/>
      <c r="IOM46" s="36"/>
      <c r="ION46" s="36"/>
      <c r="IOQ46" s="36"/>
      <c r="IOR46" s="36"/>
      <c r="IOU46" s="36"/>
      <c r="IOV46" s="36"/>
      <c r="IOY46" s="36"/>
      <c r="IOZ46" s="36"/>
      <c r="IPC46" s="36"/>
      <c r="IPD46" s="36"/>
      <c r="IPG46" s="36"/>
      <c r="IPH46" s="36"/>
      <c r="IPK46" s="36"/>
      <c r="IPL46" s="36"/>
      <c r="IPO46" s="36"/>
      <c r="IPP46" s="36"/>
      <c r="IPS46" s="36"/>
      <c r="IPT46" s="36"/>
      <c r="IPW46" s="36"/>
      <c r="IPX46" s="36"/>
      <c r="IQA46" s="36"/>
      <c r="IQB46" s="36"/>
      <c r="IQE46" s="36"/>
      <c r="IQF46" s="36"/>
      <c r="IQI46" s="36"/>
      <c r="IQJ46" s="36"/>
      <c r="IQM46" s="36"/>
      <c r="IQN46" s="36"/>
      <c r="IQQ46" s="36"/>
      <c r="IQR46" s="36"/>
      <c r="IQU46" s="36"/>
      <c r="IQV46" s="36"/>
      <c r="IQY46" s="36"/>
      <c r="IQZ46" s="36"/>
      <c r="IRC46" s="36"/>
      <c r="IRD46" s="36"/>
      <c r="IRG46" s="36"/>
      <c r="IRH46" s="36"/>
      <c r="IRK46" s="36"/>
      <c r="IRL46" s="36"/>
      <c r="IRO46" s="36"/>
      <c r="IRP46" s="36"/>
      <c r="IRS46" s="36"/>
      <c r="IRT46" s="36"/>
      <c r="IRW46" s="36"/>
      <c r="IRX46" s="36"/>
      <c r="ISA46" s="36"/>
      <c r="ISB46" s="36"/>
      <c r="ISE46" s="36"/>
      <c r="ISF46" s="36"/>
      <c r="ISI46" s="36"/>
      <c r="ISJ46" s="36"/>
      <c r="ISM46" s="36"/>
      <c r="ISN46" s="36"/>
      <c r="ISQ46" s="36"/>
      <c r="ISR46" s="36"/>
      <c r="ISU46" s="36"/>
      <c r="ISV46" s="36"/>
      <c r="ISY46" s="36"/>
      <c r="ISZ46" s="36"/>
      <c r="ITC46" s="36"/>
      <c r="ITD46" s="36"/>
      <c r="ITG46" s="36"/>
      <c r="ITH46" s="36"/>
      <c r="ITK46" s="36"/>
      <c r="ITL46" s="36"/>
      <c r="ITO46" s="36"/>
      <c r="ITP46" s="36"/>
      <c r="ITS46" s="36"/>
      <c r="ITT46" s="36"/>
      <c r="ITW46" s="36"/>
      <c r="ITX46" s="36"/>
      <c r="IUA46" s="36"/>
      <c r="IUB46" s="36"/>
      <c r="IUE46" s="36"/>
      <c r="IUF46" s="36"/>
      <c r="IUI46" s="36"/>
      <c r="IUJ46" s="36"/>
      <c r="IUM46" s="36"/>
      <c r="IUN46" s="36"/>
      <c r="IUQ46" s="36"/>
      <c r="IUR46" s="36"/>
      <c r="IUU46" s="36"/>
      <c r="IUV46" s="36"/>
      <c r="IUY46" s="36"/>
      <c r="IUZ46" s="36"/>
      <c r="IVC46" s="36"/>
      <c r="IVD46" s="36"/>
      <c r="IVG46" s="36"/>
      <c r="IVH46" s="36"/>
      <c r="IVK46" s="36"/>
      <c r="IVL46" s="36"/>
      <c r="IVO46" s="36"/>
      <c r="IVP46" s="36"/>
      <c r="IVS46" s="36"/>
      <c r="IVT46" s="36"/>
      <c r="IVW46" s="36"/>
      <c r="IVX46" s="36"/>
      <c r="IWA46" s="36"/>
      <c r="IWB46" s="36"/>
      <c r="IWE46" s="36"/>
      <c r="IWF46" s="36"/>
      <c r="IWI46" s="36"/>
      <c r="IWJ46" s="36"/>
      <c r="IWM46" s="36"/>
      <c r="IWN46" s="36"/>
      <c r="IWQ46" s="36"/>
      <c r="IWR46" s="36"/>
      <c r="IWU46" s="36"/>
      <c r="IWV46" s="36"/>
      <c r="IWY46" s="36"/>
      <c r="IWZ46" s="36"/>
      <c r="IXC46" s="36"/>
      <c r="IXD46" s="36"/>
      <c r="IXG46" s="36"/>
      <c r="IXH46" s="36"/>
      <c r="IXK46" s="36"/>
      <c r="IXL46" s="36"/>
      <c r="IXO46" s="36"/>
      <c r="IXP46" s="36"/>
      <c r="IXS46" s="36"/>
      <c r="IXT46" s="36"/>
      <c r="IXW46" s="36"/>
      <c r="IXX46" s="36"/>
      <c r="IYA46" s="36"/>
      <c r="IYB46" s="36"/>
      <c r="IYE46" s="36"/>
      <c r="IYF46" s="36"/>
      <c r="IYI46" s="36"/>
      <c r="IYJ46" s="36"/>
      <c r="IYM46" s="36"/>
      <c r="IYN46" s="36"/>
      <c r="IYQ46" s="36"/>
      <c r="IYR46" s="36"/>
      <c r="IYU46" s="36"/>
      <c r="IYV46" s="36"/>
      <c r="IYY46" s="36"/>
      <c r="IYZ46" s="36"/>
      <c r="IZC46" s="36"/>
      <c r="IZD46" s="36"/>
      <c r="IZG46" s="36"/>
      <c r="IZH46" s="36"/>
      <c r="IZK46" s="36"/>
      <c r="IZL46" s="36"/>
      <c r="IZO46" s="36"/>
      <c r="IZP46" s="36"/>
      <c r="IZS46" s="36"/>
      <c r="IZT46" s="36"/>
      <c r="IZW46" s="36"/>
      <c r="IZX46" s="36"/>
      <c r="JAA46" s="36"/>
      <c r="JAB46" s="36"/>
      <c r="JAE46" s="36"/>
      <c r="JAF46" s="36"/>
      <c r="JAI46" s="36"/>
      <c r="JAJ46" s="36"/>
      <c r="JAM46" s="36"/>
      <c r="JAN46" s="36"/>
      <c r="JAQ46" s="36"/>
      <c r="JAR46" s="36"/>
      <c r="JAU46" s="36"/>
      <c r="JAV46" s="36"/>
      <c r="JAY46" s="36"/>
      <c r="JAZ46" s="36"/>
      <c r="JBC46" s="36"/>
      <c r="JBD46" s="36"/>
      <c r="JBG46" s="36"/>
      <c r="JBH46" s="36"/>
      <c r="JBK46" s="36"/>
      <c r="JBL46" s="36"/>
      <c r="JBO46" s="36"/>
      <c r="JBP46" s="36"/>
      <c r="JBS46" s="36"/>
      <c r="JBT46" s="36"/>
      <c r="JBW46" s="36"/>
      <c r="JBX46" s="36"/>
      <c r="JCA46" s="36"/>
      <c r="JCB46" s="36"/>
      <c r="JCE46" s="36"/>
      <c r="JCF46" s="36"/>
      <c r="JCI46" s="36"/>
      <c r="JCJ46" s="36"/>
      <c r="JCM46" s="36"/>
      <c r="JCN46" s="36"/>
      <c r="JCQ46" s="36"/>
      <c r="JCR46" s="36"/>
      <c r="JCU46" s="36"/>
      <c r="JCV46" s="36"/>
      <c r="JCY46" s="36"/>
      <c r="JCZ46" s="36"/>
      <c r="JDC46" s="36"/>
      <c r="JDD46" s="36"/>
      <c r="JDG46" s="36"/>
      <c r="JDH46" s="36"/>
      <c r="JDK46" s="36"/>
      <c r="JDL46" s="36"/>
      <c r="JDO46" s="36"/>
      <c r="JDP46" s="36"/>
      <c r="JDS46" s="36"/>
      <c r="JDT46" s="36"/>
      <c r="JDW46" s="36"/>
      <c r="JDX46" s="36"/>
      <c r="JEA46" s="36"/>
      <c r="JEB46" s="36"/>
      <c r="JEE46" s="36"/>
      <c r="JEF46" s="36"/>
      <c r="JEI46" s="36"/>
      <c r="JEJ46" s="36"/>
      <c r="JEM46" s="36"/>
      <c r="JEN46" s="36"/>
      <c r="JEQ46" s="36"/>
      <c r="JER46" s="36"/>
      <c r="JEU46" s="36"/>
      <c r="JEV46" s="36"/>
      <c r="JEY46" s="36"/>
      <c r="JEZ46" s="36"/>
      <c r="JFC46" s="36"/>
      <c r="JFD46" s="36"/>
      <c r="JFG46" s="36"/>
      <c r="JFH46" s="36"/>
      <c r="JFK46" s="36"/>
      <c r="JFL46" s="36"/>
      <c r="JFO46" s="36"/>
      <c r="JFP46" s="36"/>
      <c r="JFS46" s="36"/>
      <c r="JFT46" s="36"/>
      <c r="JFW46" s="36"/>
      <c r="JFX46" s="36"/>
      <c r="JGA46" s="36"/>
      <c r="JGB46" s="36"/>
      <c r="JGE46" s="36"/>
      <c r="JGF46" s="36"/>
      <c r="JGI46" s="36"/>
      <c r="JGJ46" s="36"/>
      <c r="JGM46" s="36"/>
      <c r="JGN46" s="36"/>
      <c r="JGQ46" s="36"/>
      <c r="JGR46" s="36"/>
      <c r="JGU46" s="36"/>
      <c r="JGV46" s="36"/>
      <c r="JGY46" s="36"/>
      <c r="JGZ46" s="36"/>
      <c r="JHC46" s="36"/>
      <c r="JHD46" s="36"/>
      <c r="JHG46" s="36"/>
      <c r="JHH46" s="36"/>
      <c r="JHK46" s="36"/>
      <c r="JHL46" s="36"/>
      <c r="JHO46" s="36"/>
      <c r="JHP46" s="36"/>
      <c r="JHS46" s="36"/>
      <c r="JHT46" s="36"/>
      <c r="JHW46" s="36"/>
      <c r="JHX46" s="36"/>
      <c r="JIA46" s="36"/>
      <c r="JIB46" s="36"/>
      <c r="JIE46" s="36"/>
      <c r="JIF46" s="36"/>
      <c r="JII46" s="36"/>
      <c r="JIJ46" s="36"/>
      <c r="JIM46" s="36"/>
      <c r="JIN46" s="36"/>
      <c r="JIQ46" s="36"/>
      <c r="JIR46" s="36"/>
      <c r="JIU46" s="36"/>
      <c r="JIV46" s="36"/>
      <c r="JIY46" s="36"/>
      <c r="JIZ46" s="36"/>
      <c r="JJC46" s="36"/>
      <c r="JJD46" s="36"/>
      <c r="JJG46" s="36"/>
      <c r="JJH46" s="36"/>
      <c r="JJK46" s="36"/>
      <c r="JJL46" s="36"/>
      <c r="JJO46" s="36"/>
      <c r="JJP46" s="36"/>
      <c r="JJS46" s="36"/>
      <c r="JJT46" s="36"/>
      <c r="JJW46" s="36"/>
      <c r="JJX46" s="36"/>
      <c r="JKA46" s="36"/>
      <c r="JKB46" s="36"/>
      <c r="JKE46" s="36"/>
      <c r="JKF46" s="36"/>
      <c r="JKI46" s="36"/>
      <c r="JKJ46" s="36"/>
      <c r="JKM46" s="36"/>
      <c r="JKN46" s="36"/>
      <c r="JKQ46" s="36"/>
      <c r="JKR46" s="36"/>
      <c r="JKU46" s="36"/>
      <c r="JKV46" s="36"/>
      <c r="JKY46" s="36"/>
      <c r="JKZ46" s="36"/>
      <c r="JLC46" s="36"/>
      <c r="JLD46" s="36"/>
      <c r="JLG46" s="36"/>
      <c r="JLH46" s="36"/>
      <c r="JLK46" s="36"/>
      <c r="JLL46" s="36"/>
      <c r="JLO46" s="36"/>
      <c r="JLP46" s="36"/>
      <c r="JLS46" s="36"/>
      <c r="JLT46" s="36"/>
      <c r="JLW46" s="36"/>
      <c r="JLX46" s="36"/>
      <c r="JMA46" s="36"/>
      <c r="JMB46" s="36"/>
      <c r="JME46" s="36"/>
      <c r="JMF46" s="36"/>
      <c r="JMI46" s="36"/>
      <c r="JMJ46" s="36"/>
      <c r="JMM46" s="36"/>
      <c r="JMN46" s="36"/>
      <c r="JMQ46" s="36"/>
      <c r="JMR46" s="36"/>
      <c r="JMU46" s="36"/>
      <c r="JMV46" s="36"/>
      <c r="JMY46" s="36"/>
      <c r="JMZ46" s="36"/>
      <c r="JNC46" s="36"/>
      <c r="JND46" s="36"/>
      <c r="JNG46" s="36"/>
      <c r="JNH46" s="36"/>
      <c r="JNK46" s="36"/>
      <c r="JNL46" s="36"/>
      <c r="JNO46" s="36"/>
      <c r="JNP46" s="36"/>
      <c r="JNS46" s="36"/>
      <c r="JNT46" s="36"/>
      <c r="JNW46" s="36"/>
      <c r="JNX46" s="36"/>
      <c r="JOA46" s="36"/>
      <c r="JOB46" s="36"/>
      <c r="JOE46" s="36"/>
      <c r="JOF46" s="36"/>
      <c r="JOI46" s="36"/>
      <c r="JOJ46" s="36"/>
      <c r="JOM46" s="36"/>
      <c r="JON46" s="36"/>
      <c r="JOQ46" s="36"/>
      <c r="JOR46" s="36"/>
      <c r="JOU46" s="36"/>
      <c r="JOV46" s="36"/>
      <c r="JOY46" s="36"/>
      <c r="JOZ46" s="36"/>
      <c r="JPC46" s="36"/>
      <c r="JPD46" s="36"/>
      <c r="JPG46" s="36"/>
      <c r="JPH46" s="36"/>
      <c r="JPK46" s="36"/>
      <c r="JPL46" s="36"/>
      <c r="JPO46" s="36"/>
      <c r="JPP46" s="36"/>
      <c r="JPS46" s="36"/>
      <c r="JPT46" s="36"/>
      <c r="JPW46" s="36"/>
      <c r="JPX46" s="36"/>
      <c r="JQA46" s="36"/>
      <c r="JQB46" s="36"/>
      <c r="JQE46" s="36"/>
      <c r="JQF46" s="36"/>
      <c r="JQI46" s="36"/>
      <c r="JQJ46" s="36"/>
      <c r="JQM46" s="36"/>
      <c r="JQN46" s="36"/>
      <c r="JQQ46" s="36"/>
      <c r="JQR46" s="36"/>
      <c r="JQU46" s="36"/>
      <c r="JQV46" s="36"/>
      <c r="JQY46" s="36"/>
      <c r="JQZ46" s="36"/>
      <c r="JRC46" s="36"/>
      <c r="JRD46" s="36"/>
      <c r="JRG46" s="36"/>
      <c r="JRH46" s="36"/>
      <c r="JRK46" s="36"/>
      <c r="JRL46" s="36"/>
      <c r="JRO46" s="36"/>
      <c r="JRP46" s="36"/>
      <c r="JRS46" s="36"/>
      <c r="JRT46" s="36"/>
      <c r="JRW46" s="36"/>
      <c r="JRX46" s="36"/>
      <c r="JSA46" s="36"/>
      <c r="JSB46" s="36"/>
      <c r="JSE46" s="36"/>
      <c r="JSF46" s="36"/>
      <c r="JSI46" s="36"/>
      <c r="JSJ46" s="36"/>
      <c r="JSM46" s="36"/>
      <c r="JSN46" s="36"/>
      <c r="JSQ46" s="36"/>
      <c r="JSR46" s="36"/>
      <c r="JSU46" s="36"/>
      <c r="JSV46" s="36"/>
      <c r="JSY46" s="36"/>
      <c r="JSZ46" s="36"/>
      <c r="JTC46" s="36"/>
      <c r="JTD46" s="36"/>
      <c r="JTG46" s="36"/>
      <c r="JTH46" s="36"/>
      <c r="JTK46" s="36"/>
      <c r="JTL46" s="36"/>
      <c r="JTO46" s="36"/>
      <c r="JTP46" s="36"/>
      <c r="JTS46" s="36"/>
      <c r="JTT46" s="36"/>
      <c r="JTW46" s="36"/>
      <c r="JTX46" s="36"/>
      <c r="JUA46" s="36"/>
      <c r="JUB46" s="36"/>
      <c r="JUE46" s="36"/>
      <c r="JUF46" s="36"/>
      <c r="JUI46" s="36"/>
      <c r="JUJ46" s="36"/>
      <c r="JUM46" s="36"/>
      <c r="JUN46" s="36"/>
      <c r="JUQ46" s="36"/>
      <c r="JUR46" s="36"/>
      <c r="JUU46" s="36"/>
      <c r="JUV46" s="36"/>
      <c r="JUY46" s="36"/>
      <c r="JUZ46" s="36"/>
      <c r="JVC46" s="36"/>
      <c r="JVD46" s="36"/>
      <c r="JVG46" s="36"/>
      <c r="JVH46" s="36"/>
      <c r="JVK46" s="36"/>
      <c r="JVL46" s="36"/>
      <c r="JVO46" s="36"/>
      <c r="JVP46" s="36"/>
      <c r="JVS46" s="36"/>
      <c r="JVT46" s="36"/>
      <c r="JVW46" s="36"/>
      <c r="JVX46" s="36"/>
      <c r="JWA46" s="36"/>
      <c r="JWB46" s="36"/>
      <c r="JWE46" s="36"/>
      <c r="JWF46" s="36"/>
      <c r="JWI46" s="36"/>
      <c r="JWJ46" s="36"/>
      <c r="JWM46" s="36"/>
      <c r="JWN46" s="36"/>
      <c r="JWQ46" s="36"/>
      <c r="JWR46" s="36"/>
      <c r="JWU46" s="36"/>
      <c r="JWV46" s="36"/>
      <c r="JWY46" s="36"/>
      <c r="JWZ46" s="36"/>
      <c r="JXC46" s="36"/>
      <c r="JXD46" s="36"/>
      <c r="JXG46" s="36"/>
      <c r="JXH46" s="36"/>
      <c r="JXK46" s="36"/>
      <c r="JXL46" s="36"/>
      <c r="JXO46" s="36"/>
      <c r="JXP46" s="36"/>
      <c r="JXS46" s="36"/>
      <c r="JXT46" s="36"/>
      <c r="JXW46" s="36"/>
      <c r="JXX46" s="36"/>
      <c r="JYA46" s="36"/>
      <c r="JYB46" s="36"/>
      <c r="JYE46" s="36"/>
      <c r="JYF46" s="36"/>
      <c r="JYI46" s="36"/>
      <c r="JYJ46" s="36"/>
      <c r="JYM46" s="36"/>
      <c r="JYN46" s="36"/>
      <c r="JYQ46" s="36"/>
      <c r="JYR46" s="36"/>
      <c r="JYU46" s="36"/>
      <c r="JYV46" s="36"/>
      <c r="JYY46" s="36"/>
      <c r="JYZ46" s="36"/>
      <c r="JZC46" s="36"/>
      <c r="JZD46" s="36"/>
      <c r="JZG46" s="36"/>
      <c r="JZH46" s="36"/>
      <c r="JZK46" s="36"/>
      <c r="JZL46" s="36"/>
      <c r="JZO46" s="36"/>
      <c r="JZP46" s="36"/>
      <c r="JZS46" s="36"/>
      <c r="JZT46" s="36"/>
      <c r="JZW46" s="36"/>
      <c r="JZX46" s="36"/>
      <c r="KAA46" s="36"/>
      <c r="KAB46" s="36"/>
      <c r="KAE46" s="36"/>
      <c r="KAF46" s="36"/>
      <c r="KAI46" s="36"/>
      <c r="KAJ46" s="36"/>
      <c r="KAM46" s="36"/>
      <c r="KAN46" s="36"/>
      <c r="KAQ46" s="36"/>
      <c r="KAR46" s="36"/>
      <c r="KAU46" s="36"/>
      <c r="KAV46" s="36"/>
      <c r="KAY46" s="36"/>
      <c r="KAZ46" s="36"/>
      <c r="KBC46" s="36"/>
      <c r="KBD46" s="36"/>
      <c r="KBG46" s="36"/>
      <c r="KBH46" s="36"/>
      <c r="KBK46" s="36"/>
      <c r="KBL46" s="36"/>
      <c r="KBO46" s="36"/>
      <c r="KBP46" s="36"/>
      <c r="KBS46" s="36"/>
      <c r="KBT46" s="36"/>
      <c r="KBW46" s="36"/>
      <c r="KBX46" s="36"/>
      <c r="KCA46" s="36"/>
      <c r="KCB46" s="36"/>
      <c r="KCE46" s="36"/>
      <c r="KCF46" s="36"/>
      <c r="KCI46" s="36"/>
      <c r="KCJ46" s="36"/>
      <c r="KCM46" s="36"/>
      <c r="KCN46" s="36"/>
      <c r="KCQ46" s="36"/>
      <c r="KCR46" s="36"/>
      <c r="KCU46" s="36"/>
      <c r="KCV46" s="36"/>
      <c r="KCY46" s="36"/>
      <c r="KCZ46" s="36"/>
      <c r="KDC46" s="36"/>
      <c r="KDD46" s="36"/>
      <c r="KDG46" s="36"/>
      <c r="KDH46" s="36"/>
      <c r="KDK46" s="36"/>
      <c r="KDL46" s="36"/>
      <c r="KDO46" s="36"/>
      <c r="KDP46" s="36"/>
      <c r="KDS46" s="36"/>
      <c r="KDT46" s="36"/>
      <c r="KDW46" s="36"/>
      <c r="KDX46" s="36"/>
      <c r="KEA46" s="36"/>
      <c r="KEB46" s="36"/>
      <c r="KEE46" s="36"/>
      <c r="KEF46" s="36"/>
      <c r="KEI46" s="36"/>
      <c r="KEJ46" s="36"/>
      <c r="KEM46" s="36"/>
      <c r="KEN46" s="36"/>
      <c r="KEQ46" s="36"/>
      <c r="KER46" s="36"/>
      <c r="KEU46" s="36"/>
      <c r="KEV46" s="36"/>
      <c r="KEY46" s="36"/>
      <c r="KEZ46" s="36"/>
      <c r="KFC46" s="36"/>
      <c r="KFD46" s="36"/>
      <c r="KFG46" s="36"/>
      <c r="KFH46" s="36"/>
      <c r="KFK46" s="36"/>
      <c r="KFL46" s="36"/>
      <c r="KFO46" s="36"/>
      <c r="KFP46" s="36"/>
      <c r="KFS46" s="36"/>
      <c r="KFT46" s="36"/>
      <c r="KFW46" s="36"/>
      <c r="KFX46" s="36"/>
      <c r="KGA46" s="36"/>
      <c r="KGB46" s="36"/>
      <c r="KGE46" s="36"/>
      <c r="KGF46" s="36"/>
      <c r="KGI46" s="36"/>
      <c r="KGJ46" s="36"/>
      <c r="KGM46" s="36"/>
      <c r="KGN46" s="36"/>
      <c r="KGQ46" s="36"/>
      <c r="KGR46" s="36"/>
      <c r="KGU46" s="36"/>
      <c r="KGV46" s="36"/>
      <c r="KGY46" s="36"/>
      <c r="KGZ46" s="36"/>
      <c r="KHC46" s="36"/>
      <c r="KHD46" s="36"/>
      <c r="KHG46" s="36"/>
      <c r="KHH46" s="36"/>
      <c r="KHK46" s="36"/>
      <c r="KHL46" s="36"/>
      <c r="KHO46" s="36"/>
      <c r="KHP46" s="36"/>
      <c r="KHS46" s="36"/>
      <c r="KHT46" s="36"/>
      <c r="KHW46" s="36"/>
      <c r="KHX46" s="36"/>
      <c r="KIA46" s="36"/>
      <c r="KIB46" s="36"/>
      <c r="KIE46" s="36"/>
      <c r="KIF46" s="36"/>
      <c r="KII46" s="36"/>
      <c r="KIJ46" s="36"/>
      <c r="KIM46" s="36"/>
      <c r="KIN46" s="36"/>
      <c r="KIQ46" s="36"/>
      <c r="KIR46" s="36"/>
      <c r="KIU46" s="36"/>
      <c r="KIV46" s="36"/>
      <c r="KIY46" s="36"/>
      <c r="KIZ46" s="36"/>
      <c r="KJC46" s="36"/>
      <c r="KJD46" s="36"/>
      <c r="KJG46" s="36"/>
      <c r="KJH46" s="36"/>
      <c r="KJK46" s="36"/>
      <c r="KJL46" s="36"/>
      <c r="KJO46" s="36"/>
      <c r="KJP46" s="36"/>
      <c r="KJS46" s="36"/>
      <c r="KJT46" s="36"/>
      <c r="KJW46" s="36"/>
      <c r="KJX46" s="36"/>
      <c r="KKA46" s="36"/>
      <c r="KKB46" s="36"/>
      <c r="KKE46" s="36"/>
      <c r="KKF46" s="36"/>
      <c r="KKI46" s="36"/>
      <c r="KKJ46" s="36"/>
      <c r="KKM46" s="36"/>
      <c r="KKN46" s="36"/>
      <c r="KKQ46" s="36"/>
      <c r="KKR46" s="36"/>
      <c r="KKU46" s="36"/>
      <c r="KKV46" s="36"/>
      <c r="KKY46" s="36"/>
      <c r="KKZ46" s="36"/>
      <c r="KLC46" s="36"/>
      <c r="KLD46" s="36"/>
      <c r="KLG46" s="36"/>
      <c r="KLH46" s="36"/>
      <c r="KLK46" s="36"/>
      <c r="KLL46" s="36"/>
      <c r="KLO46" s="36"/>
      <c r="KLP46" s="36"/>
      <c r="KLS46" s="36"/>
      <c r="KLT46" s="36"/>
      <c r="KLW46" s="36"/>
      <c r="KLX46" s="36"/>
      <c r="KMA46" s="36"/>
      <c r="KMB46" s="36"/>
      <c r="KME46" s="36"/>
      <c r="KMF46" s="36"/>
      <c r="KMI46" s="36"/>
      <c r="KMJ46" s="36"/>
      <c r="KMM46" s="36"/>
      <c r="KMN46" s="36"/>
      <c r="KMQ46" s="36"/>
      <c r="KMR46" s="36"/>
      <c r="KMU46" s="36"/>
      <c r="KMV46" s="36"/>
      <c r="KMY46" s="36"/>
      <c r="KMZ46" s="36"/>
      <c r="KNC46" s="36"/>
      <c r="KND46" s="36"/>
      <c r="KNG46" s="36"/>
      <c r="KNH46" s="36"/>
      <c r="KNK46" s="36"/>
      <c r="KNL46" s="36"/>
      <c r="KNO46" s="36"/>
      <c r="KNP46" s="36"/>
      <c r="KNS46" s="36"/>
      <c r="KNT46" s="36"/>
      <c r="KNW46" s="36"/>
      <c r="KNX46" s="36"/>
      <c r="KOA46" s="36"/>
      <c r="KOB46" s="36"/>
      <c r="KOE46" s="36"/>
      <c r="KOF46" s="36"/>
      <c r="KOI46" s="36"/>
      <c r="KOJ46" s="36"/>
      <c r="KOM46" s="36"/>
      <c r="KON46" s="36"/>
      <c r="KOQ46" s="36"/>
      <c r="KOR46" s="36"/>
      <c r="KOU46" s="36"/>
      <c r="KOV46" s="36"/>
      <c r="KOY46" s="36"/>
      <c r="KOZ46" s="36"/>
      <c r="KPC46" s="36"/>
      <c r="KPD46" s="36"/>
      <c r="KPG46" s="36"/>
      <c r="KPH46" s="36"/>
      <c r="KPK46" s="36"/>
      <c r="KPL46" s="36"/>
      <c r="KPO46" s="36"/>
      <c r="KPP46" s="36"/>
      <c r="KPS46" s="36"/>
      <c r="KPT46" s="36"/>
      <c r="KPW46" s="36"/>
      <c r="KPX46" s="36"/>
      <c r="KQA46" s="36"/>
      <c r="KQB46" s="36"/>
      <c r="KQE46" s="36"/>
      <c r="KQF46" s="36"/>
      <c r="KQI46" s="36"/>
      <c r="KQJ46" s="36"/>
      <c r="KQM46" s="36"/>
      <c r="KQN46" s="36"/>
      <c r="KQQ46" s="36"/>
      <c r="KQR46" s="36"/>
      <c r="KQU46" s="36"/>
      <c r="KQV46" s="36"/>
      <c r="KQY46" s="36"/>
      <c r="KQZ46" s="36"/>
      <c r="KRC46" s="36"/>
      <c r="KRD46" s="36"/>
      <c r="KRG46" s="36"/>
      <c r="KRH46" s="36"/>
      <c r="KRK46" s="36"/>
      <c r="KRL46" s="36"/>
      <c r="KRO46" s="36"/>
      <c r="KRP46" s="36"/>
      <c r="KRS46" s="36"/>
      <c r="KRT46" s="36"/>
      <c r="KRW46" s="36"/>
      <c r="KRX46" s="36"/>
      <c r="KSA46" s="36"/>
      <c r="KSB46" s="36"/>
      <c r="KSE46" s="36"/>
      <c r="KSF46" s="36"/>
      <c r="KSI46" s="36"/>
      <c r="KSJ46" s="36"/>
      <c r="KSM46" s="36"/>
      <c r="KSN46" s="36"/>
      <c r="KSQ46" s="36"/>
      <c r="KSR46" s="36"/>
      <c r="KSU46" s="36"/>
      <c r="KSV46" s="36"/>
      <c r="KSY46" s="36"/>
      <c r="KSZ46" s="36"/>
      <c r="KTC46" s="36"/>
      <c r="KTD46" s="36"/>
      <c r="KTG46" s="36"/>
      <c r="KTH46" s="36"/>
      <c r="KTK46" s="36"/>
      <c r="KTL46" s="36"/>
      <c r="KTO46" s="36"/>
      <c r="KTP46" s="36"/>
      <c r="KTS46" s="36"/>
      <c r="KTT46" s="36"/>
      <c r="KTW46" s="36"/>
      <c r="KTX46" s="36"/>
      <c r="KUA46" s="36"/>
      <c r="KUB46" s="36"/>
      <c r="KUE46" s="36"/>
      <c r="KUF46" s="36"/>
      <c r="KUI46" s="36"/>
      <c r="KUJ46" s="36"/>
      <c r="KUM46" s="36"/>
      <c r="KUN46" s="36"/>
      <c r="KUQ46" s="36"/>
      <c r="KUR46" s="36"/>
      <c r="KUU46" s="36"/>
      <c r="KUV46" s="36"/>
      <c r="KUY46" s="36"/>
      <c r="KUZ46" s="36"/>
      <c r="KVC46" s="36"/>
      <c r="KVD46" s="36"/>
      <c r="KVG46" s="36"/>
      <c r="KVH46" s="36"/>
      <c r="KVK46" s="36"/>
      <c r="KVL46" s="36"/>
      <c r="KVO46" s="36"/>
      <c r="KVP46" s="36"/>
      <c r="KVS46" s="36"/>
      <c r="KVT46" s="36"/>
      <c r="KVW46" s="36"/>
      <c r="KVX46" s="36"/>
      <c r="KWA46" s="36"/>
      <c r="KWB46" s="36"/>
      <c r="KWE46" s="36"/>
      <c r="KWF46" s="36"/>
      <c r="KWI46" s="36"/>
      <c r="KWJ46" s="36"/>
      <c r="KWM46" s="36"/>
      <c r="KWN46" s="36"/>
      <c r="KWQ46" s="36"/>
      <c r="KWR46" s="36"/>
      <c r="KWU46" s="36"/>
      <c r="KWV46" s="36"/>
      <c r="KWY46" s="36"/>
      <c r="KWZ46" s="36"/>
      <c r="KXC46" s="36"/>
      <c r="KXD46" s="36"/>
      <c r="KXG46" s="36"/>
      <c r="KXH46" s="36"/>
      <c r="KXK46" s="36"/>
      <c r="KXL46" s="36"/>
      <c r="KXO46" s="36"/>
      <c r="KXP46" s="36"/>
      <c r="KXS46" s="36"/>
      <c r="KXT46" s="36"/>
      <c r="KXW46" s="36"/>
      <c r="KXX46" s="36"/>
      <c r="KYA46" s="36"/>
      <c r="KYB46" s="36"/>
      <c r="KYE46" s="36"/>
      <c r="KYF46" s="36"/>
      <c r="KYI46" s="36"/>
      <c r="KYJ46" s="36"/>
      <c r="KYM46" s="36"/>
      <c r="KYN46" s="36"/>
      <c r="KYQ46" s="36"/>
      <c r="KYR46" s="36"/>
      <c r="KYU46" s="36"/>
      <c r="KYV46" s="36"/>
      <c r="KYY46" s="36"/>
      <c r="KYZ46" s="36"/>
      <c r="KZC46" s="36"/>
      <c r="KZD46" s="36"/>
      <c r="KZG46" s="36"/>
      <c r="KZH46" s="36"/>
      <c r="KZK46" s="36"/>
      <c r="KZL46" s="36"/>
      <c r="KZO46" s="36"/>
      <c r="KZP46" s="36"/>
      <c r="KZS46" s="36"/>
      <c r="KZT46" s="36"/>
      <c r="KZW46" s="36"/>
      <c r="KZX46" s="36"/>
      <c r="LAA46" s="36"/>
      <c r="LAB46" s="36"/>
      <c r="LAE46" s="36"/>
      <c r="LAF46" s="36"/>
      <c r="LAI46" s="36"/>
      <c r="LAJ46" s="36"/>
      <c r="LAM46" s="36"/>
      <c r="LAN46" s="36"/>
      <c r="LAQ46" s="36"/>
      <c r="LAR46" s="36"/>
      <c r="LAU46" s="36"/>
      <c r="LAV46" s="36"/>
      <c r="LAY46" s="36"/>
      <c r="LAZ46" s="36"/>
      <c r="LBC46" s="36"/>
      <c r="LBD46" s="36"/>
      <c r="LBG46" s="36"/>
      <c r="LBH46" s="36"/>
      <c r="LBK46" s="36"/>
      <c r="LBL46" s="36"/>
      <c r="LBO46" s="36"/>
      <c r="LBP46" s="36"/>
      <c r="LBS46" s="36"/>
      <c r="LBT46" s="36"/>
      <c r="LBW46" s="36"/>
      <c r="LBX46" s="36"/>
      <c r="LCA46" s="36"/>
      <c r="LCB46" s="36"/>
      <c r="LCE46" s="36"/>
      <c r="LCF46" s="36"/>
      <c r="LCI46" s="36"/>
      <c r="LCJ46" s="36"/>
      <c r="LCM46" s="36"/>
      <c r="LCN46" s="36"/>
      <c r="LCQ46" s="36"/>
      <c r="LCR46" s="36"/>
      <c r="LCU46" s="36"/>
      <c r="LCV46" s="36"/>
      <c r="LCY46" s="36"/>
      <c r="LCZ46" s="36"/>
      <c r="LDC46" s="36"/>
      <c r="LDD46" s="36"/>
      <c r="LDG46" s="36"/>
      <c r="LDH46" s="36"/>
      <c r="LDK46" s="36"/>
      <c r="LDL46" s="36"/>
      <c r="LDO46" s="36"/>
      <c r="LDP46" s="36"/>
      <c r="LDS46" s="36"/>
      <c r="LDT46" s="36"/>
      <c r="LDW46" s="36"/>
      <c r="LDX46" s="36"/>
      <c r="LEA46" s="36"/>
      <c r="LEB46" s="36"/>
      <c r="LEE46" s="36"/>
      <c r="LEF46" s="36"/>
      <c r="LEI46" s="36"/>
      <c r="LEJ46" s="36"/>
      <c r="LEM46" s="36"/>
      <c r="LEN46" s="36"/>
      <c r="LEQ46" s="36"/>
      <c r="LER46" s="36"/>
      <c r="LEU46" s="36"/>
      <c r="LEV46" s="36"/>
      <c r="LEY46" s="36"/>
      <c r="LEZ46" s="36"/>
      <c r="LFC46" s="36"/>
      <c r="LFD46" s="36"/>
      <c r="LFG46" s="36"/>
      <c r="LFH46" s="36"/>
      <c r="LFK46" s="36"/>
      <c r="LFL46" s="36"/>
      <c r="LFO46" s="36"/>
      <c r="LFP46" s="36"/>
      <c r="LFS46" s="36"/>
      <c r="LFT46" s="36"/>
      <c r="LFW46" s="36"/>
      <c r="LFX46" s="36"/>
      <c r="LGA46" s="36"/>
      <c r="LGB46" s="36"/>
      <c r="LGE46" s="36"/>
      <c r="LGF46" s="36"/>
      <c r="LGI46" s="36"/>
      <c r="LGJ46" s="36"/>
      <c r="LGM46" s="36"/>
      <c r="LGN46" s="36"/>
      <c r="LGQ46" s="36"/>
      <c r="LGR46" s="36"/>
      <c r="LGU46" s="36"/>
      <c r="LGV46" s="36"/>
      <c r="LGY46" s="36"/>
      <c r="LGZ46" s="36"/>
      <c r="LHC46" s="36"/>
      <c r="LHD46" s="36"/>
      <c r="LHG46" s="36"/>
      <c r="LHH46" s="36"/>
      <c r="LHK46" s="36"/>
      <c r="LHL46" s="36"/>
      <c r="LHO46" s="36"/>
      <c r="LHP46" s="36"/>
      <c r="LHS46" s="36"/>
      <c r="LHT46" s="36"/>
      <c r="LHW46" s="36"/>
      <c r="LHX46" s="36"/>
      <c r="LIA46" s="36"/>
      <c r="LIB46" s="36"/>
      <c r="LIE46" s="36"/>
      <c r="LIF46" s="36"/>
      <c r="LII46" s="36"/>
      <c r="LIJ46" s="36"/>
      <c r="LIM46" s="36"/>
      <c r="LIN46" s="36"/>
      <c r="LIQ46" s="36"/>
      <c r="LIR46" s="36"/>
      <c r="LIU46" s="36"/>
      <c r="LIV46" s="36"/>
      <c r="LIY46" s="36"/>
      <c r="LIZ46" s="36"/>
      <c r="LJC46" s="36"/>
      <c r="LJD46" s="36"/>
      <c r="LJG46" s="36"/>
      <c r="LJH46" s="36"/>
      <c r="LJK46" s="36"/>
      <c r="LJL46" s="36"/>
      <c r="LJO46" s="36"/>
      <c r="LJP46" s="36"/>
      <c r="LJS46" s="36"/>
      <c r="LJT46" s="36"/>
      <c r="LJW46" s="36"/>
      <c r="LJX46" s="36"/>
      <c r="LKA46" s="36"/>
      <c r="LKB46" s="36"/>
      <c r="LKE46" s="36"/>
      <c r="LKF46" s="36"/>
      <c r="LKI46" s="36"/>
      <c r="LKJ46" s="36"/>
      <c r="LKM46" s="36"/>
      <c r="LKN46" s="36"/>
      <c r="LKQ46" s="36"/>
      <c r="LKR46" s="36"/>
      <c r="LKU46" s="36"/>
      <c r="LKV46" s="36"/>
      <c r="LKY46" s="36"/>
      <c r="LKZ46" s="36"/>
      <c r="LLC46" s="36"/>
      <c r="LLD46" s="36"/>
      <c r="LLG46" s="36"/>
      <c r="LLH46" s="36"/>
      <c r="LLK46" s="36"/>
      <c r="LLL46" s="36"/>
      <c r="LLO46" s="36"/>
      <c r="LLP46" s="36"/>
      <c r="LLS46" s="36"/>
      <c r="LLT46" s="36"/>
      <c r="LLW46" s="36"/>
      <c r="LLX46" s="36"/>
      <c r="LMA46" s="36"/>
      <c r="LMB46" s="36"/>
      <c r="LME46" s="36"/>
      <c r="LMF46" s="36"/>
      <c r="LMI46" s="36"/>
      <c r="LMJ46" s="36"/>
      <c r="LMM46" s="36"/>
      <c r="LMN46" s="36"/>
      <c r="LMQ46" s="36"/>
      <c r="LMR46" s="36"/>
      <c r="LMU46" s="36"/>
      <c r="LMV46" s="36"/>
      <c r="LMY46" s="36"/>
      <c r="LMZ46" s="36"/>
      <c r="LNC46" s="36"/>
      <c r="LND46" s="36"/>
      <c r="LNG46" s="36"/>
      <c r="LNH46" s="36"/>
      <c r="LNK46" s="36"/>
      <c r="LNL46" s="36"/>
      <c r="LNO46" s="36"/>
      <c r="LNP46" s="36"/>
      <c r="LNS46" s="36"/>
      <c r="LNT46" s="36"/>
      <c r="LNW46" s="36"/>
      <c r="LNX46" s="36"/>
      <c r="LOA46" s="36"/>
      <c r="LOB46" s="36"/>
      <c r="LOE46" s="36"/>
      <c r="LOF46" s="36"/>
      <c r="LOI46" s="36"/>
      <c r="LOJ46" s="36"/>
      <c r="LOM46" s="36"/>
      <c r="LON46" s="36"/>
      <c r="LOQ46" s="36"/>
      <c r="LOR46" s="36"/>
      <c r="LOU46" s="36"/>
      <c r="LOV46" s="36"/>
      <c r="LOY46" s="36"/>
      <c r="LOZ46" s="36"/>
      <c r="LPC46" s="36"/>
      <c r="LPD46" s="36"/>
      <c r="LPG46" s="36"/>
      <c r="LPH46" s="36"/>
      <c r="LPK46" s="36"/>
      <c r="LPL46" s="36"/>
      <c r="LPO46" s="36"/>
      <c r="LPP46" s="36"/>
      <c r="LPS46" s="36"/>
      <c r="LPT46" s="36"/>
      <c r="LPW46" s="36"/>
      <c r="LPX46" s="36"/>
      <c r="LQA46" s="36"/>
      <c r="LQB46" s="36"/>
      <c r="LQE46" s="36"/>
      <c r="LQF46" s="36"/>
      <c r="LQI46" s="36"/>
      <c r="LQJ46" s="36"/>
      <c r="LQM46" s="36"/>
      <c r="LQN46" s="36"/>
      <c r="LQQ46" s="36"/>
      <c r="LQR46" s="36"/>
      <c r="LQU46" s="36"/>
      <c r="LQV46" s="36"/>
      <c r="LQY46" s="36"/>
      <c r="LQZ46" s="36"/>
      <c r="LRC46" s="36"/>
      <c r="LRD46" s="36"/>
      <c r="LRG46" s="36"/>
      <c r="LRH46" s="36"/>
      <c r="LRK46" s="36"/>
      <c r="LRL46" s="36"/>
      <c r="LRO46" s="36"/>
      <c r="LRP46" s="36"/>
      <c r="LRS46" s="36"/>
      <c r="LRT46" s="36"/>
      <c r="LRW46" s="36"/>
      <c r="LRX46" s="36"/>
      <c r="LSA46" s="36"/>
      <c r="LSB46" s="36"/>
      <c r="LSE46" s="36"/>
      <c r="LSF46" s="36"/>
      <c r="LSI46" s="36"/>
      <c r="LSJ46" s="36"/>
      <c r="LSM46" s="36"/>
      <c r="LSN46" s="36"/>
      <c r="LSQ46" s="36"/>
      <c r="LSR46" s="36"/>
      <c r="LSU46" s="36"/>
      <c r="LSV46" s="36"/>
      <c r="LSY46" s="36"/>
      <c r="LSZ46" s="36"/>
      <c r="LTC46" s="36"/>
      <c r="LTD46" s="36"/>
      <c r="LTG46" s="36"/>
      <c r="LTH46" s="36"/>
      <c r="LTK46" s="36"/>
      <c r="LTL46" s="36"/>
      <c r="LTO46" s="36"/>
      <c r="LTP46" s="36"/>
      <c r="LTS46" s="36"/>
      <c r="LTT46" s="36"/>
      <c r="LTW46" s="36"/>
      <c r="LTX46" s="36"/>
      <c r="LUA46" s="36"/>
      <c r="LUB46" s="36"/>
      <c r="LUE46" s="36"/>
      <c r="LUF46" s="36"/>
      <c r="LUI46" s="36"/>
      <c r="LUJ46" s="36"/>
      <c r="LUM46" s="36"/>
      <c r="LUN46" s="36"/>
      <c r="LUQ46" s="36"/>
      <c r="LUR46" s="36"/>
      <c r="LUU46" s="36"/>
      <c r="LUV46" s="36"/>
      <c r="LUY46" s="36"/>
      <c r="LUZ46" s="36"/>
      <c r="LVC46" s="36"/>
      <c r="LVD46" s="36"/>
      <c r="LVG46" s="36"/>
      <c r="LVH46" s="36"/>
      <c r="LVK46" s="36"/>
      <c r="LVL46" s="36"/>
      <c r="LVO46" s="36"/>
      <c r="LVP46" s="36"/>
      <c r="LVS46" s="36"/>
      <c r="LVT46" s="36"/>
      <c r="LVW46" s="36"/>
      <c r="LVX46" s="36"/>
      <c r="LWA46" s="36"/>
      <c r="LWB46" s="36"/>
      <c r="LWE46" s="36"/>
      <c r="LWF46" s="36"/>
      <c r="LWI46" s="36"/>
      <c r="LWJ46" s="36"/>
      <c r="LWM46" s="36"/>
      <c r="LWN46" s="36"/>
      <c r="LWQ46" s="36"/>
      <c r="LWR46" s="36"/>
      <c r="LWU46" s="36"/>
      <c r="LWV46" s="36"/>
      <c r="LWY46" s="36"/>
      <c r="LWZ46" s="36"/>
      <c r="LXC46" s="36"/>
      <c r="LXD46" s="36"/>
      <c r="LXG46" s="36"/>
      <c r="LXH46" s="36"/>
      <c r="LXK46" s="36"/>
      <c r="LXL46" s="36"/>
      <c r="LXO46" s="36"/>
      <c r="LXP46" s="36"/>
      <c r="LXS46" s="36"/>
      <c r="LXT46" s="36"/>
      <c r="LXW46" s="36"/>
      <c r="LXX46" s="36"/>
      <c r="LYA46" s="36"/>
      <c r="LYB46" s="36"/>
      <c r="LYE46" s="36"/>
      <c r="LYF46" s="36"/>
      <c r="LYI46" s="36"/>
      <c r="LYJ46" s="36"/>
      <c r="LYM46" s="36"/>
      <c r="LYN46" s="36"/>
      <c r="LYQ46" s="36"/>
      <c r="LYR46" s="36"/>
      <c r="LYU46" s="36"/>
      <c r="LYV46" s="36"/>
      <c r="LYY46" s="36"/>
      <c r="LYZ46" s="36"/>
      <c r="LZC46" s="36"/>
      <c r="LZD46" s="36"/>
      <c r="LZG46" s="36"/>
      <c r="LZH46" s="36"/>
      <c r="LZK46" s="36"/>
      <c r="LZL46" s="36"/>
      <c r="LZO46" s="36"/>
      <c r="LZP46" s="36"/>
      <c r="LZS46" s="36"/>
      <c r="LZT46" s="36"/>
      <c r="LZW46" s="36"/>
      <c r="LZX46" s="36"/>
      <c r="MAA46" s="36"/>
      <c r="MAB46" s="36"/>
      <c r="MAE46" s="36"/>
      <c r="MAF46" s="36"/>
      <c r="MAI46" s="36"/>
      <c r="MAJ46" s="36"/>
      <c r="MAM46" s="36"/>
      <c r="MAN46" s="36"/>
      <c r="MAQ46" s="36"/>
      <c r="MAR46" s="36"/>
      <c r="MAU46" s="36"/>
      <c r="MAV46" s="36"/>
      <c r="MAY46" s="36"/>
      <c r="MAZ46" s="36"/>
      <c r="MBC46" s="36"/>
      <c r="MBD46" s="36"/>
      <c r="MBG46" s="36"/>
      <c r="MBH46" s="36"/>
      <c r="MBK46" s="36"/>
      <c r="MBL46" s="36"/>
      <c r="MBO46" s="36"/>
      <c r="MBP46" s="36"/>
      <c r="MBS46" s="36"/>
      <c r="MBT46" s="36"/>
      <c r="MBW46" s="36"/>
      <c r="MBX46" s="36"/>
      <c r="MCA46" s="36"/>
      <c r="MCB46" s="36"/>
      <c r="MCE46" s="36"/>
      <c r="MCF46" s="36"/>
      <c r="MCI46" s="36"/>
      <c r="MCJ46" s="36"/>
      <c r="MCM46" s="36"/>
      <c r="MCN46" s="36"/>
      <c r="MCQ46" s="36"/>
      <c r="MCR46" s="36"/>
      <c r="MCU46" s="36"/>
      <c r="MCV46" s="36"/>
      <c r="MCY46" s="36"/>
      <c r="MCZ46" s="36"/>
      <c r="MDC46" s="36"/>
      <c r="MDD46" s="36"/>
      <c r="MDG46" s="36"/>
      <c r="MDH46" s="36"/>
      <c r="MDK46" s="36"/>
      <c r="MDL46" s="36"/>
      <c r="MDO46" s="36"/>
      <c r="MDP46" s="36"/>
      <c r="MDS46" s="36"/>
      <c r="MDT46" s="36"/>
      <c r="MDW46" s="36"/>
      <c r="MDX46" s="36"/>
      <c r="MEA46" s="36"/>
      <c r="MEB46" s="36"/>
      <c r="MEE46" s="36"/>
      <c r="MEF46" s="36"/>
      <c r="MEI46" s="36"/>
      <c r="MEJ46" s="36"/>
      <c r="MEM46" s="36"/>
      <c r="MEN46" s="36"/>
      <c r="MEQ46" s="36"/>
      <c r="MER46" s="36"/>
      <c r="MEU46" s="36"/>
      <c r="MEV46" s="36"/>
      <c r="MEY46" s="36"/>
      <c r="MEZ46" s="36"/>
      <c r="MFC46" s="36"/>
      <c r="MFD46" s="36"/>
      <c r="MFG46" s="36"/>
      <c r="MFH46" s="36"/>
      <c r="MFK46" s="36"/>
      <c r="MFL46" s="36"/>
      <c r="MFO46" s="36"/>
      <c r="MFP46" s="36"/>
      <c r="MFS46" s="36"/>
      <c r="MFT46" s="36"/>
      <c r="MFW46" s="36"/>
      <c r="MFX46" s="36"/>
      <c r="MGA46" s="36"/>
      <c r="MGB46" s="36"/>
      <c r="MGE46" s="36"/>
      <c r="MGF46" s="36"/>
      <c r="MGI46" s="36"/>
      <c r="MGJ46" s="36"/>
      <c r="MGM46" s="36"/>
      <c r="MGN46" s="36"/>
      <c r="MGQ46" s="36"/>
      <c r="MGR46" s="36"/>
      <c r="MGU46" s="36"/>
      <c r="MGV46" s="36"/>
      <c r="MGY46" s="36"/>
      <c r="MGZ46" s="36"/>
      <c r="MHC46" s="36"/>
      <c r="MHD46" s="36"/>
      <c r="MHG46" s="36"/>
      <c r="MHH46" s="36"/>
      <c r="MHK46" s="36"/>
      <c r="MHL46" s="36"/>
      <c r="MHO46" s="36"/>
      <c r="MHP46" s="36"/>
      <c r="MHS46" s="36"/>
      <c r="MHT46" s="36"/>
      <c r="MHW46" s="36"/>
      <c r="MHX46" s="36"/>
      <c r="MIA46" s="36"/>
      <c r="MIB46" s="36"/>
      <c r="MIE46" s="36"/>
      <c r="MIF46" s="36"/>
      <c r="MII46" s="36"/>
      <c r="MIJ46" s="36"/>
      <c r="MIM46" s="36"/>
      <c r="MIN46" s="36"/>
      <c r="MIQ46" s="36"/>
      <c r="MIR46" s="36"/>
      <c r="MIU46" s="36"/>
      <c r="MIV46" s="36"/>
      <c r="MIY46" s="36"/>
      <c r="MIZ46" s="36"/>
      <c r="MJC46" s="36"/>
      <c r="MJD46" s="36"/>
      <c r="MJG46" s="36"/>
      <c r="MJH46" s="36"/>
      <c r="MJK46" s="36"/>
      <c r="MJL46" s="36"/>
      <c r="MJO46" s="36"/>
      <c r="MJP46" s="36"/>
      <c r="MJS46" s="36"/>
      <c r="MJT46" s="36"/>
      <c r="MJW46" s="36"/>
      <c r="MJX46" s="36"/>
      <c r="MKA46" s="36"/>
      <c r="MKB46" s="36"/>
      <c r="MKE46" s="36"/>
      <c r="MKF46" s="36"/>
      <c r="MKI46" s="36"/>
      <c r="MKJ46" s="36"/>
      <c r="MKM46" s="36"/>
      <c r="MKN46" s="36"/>
      <c r="MKQ46" s="36"/>
      <c r="MKR46" s="36"/>
      <c r="MKU46" s="36"/>
      <c r="MKV46" s="36"/>
      <c r="MKY46" s="36"/>
      <c r="MKZ46" s="36"/>
      <c r="MLC46" s="36"/>
      <c r="MLD46" s="36"/>
      <c r="MLG46" s="36"/>
      <c r="MLH46" s="36"/>
      <c r="MLK46" s="36"/>
      <c r="MLL46" s="36"/>
      <c r="MLO46" s="36"/>
      <c r="MLP46" s="36"/>
      <c r="MLS46" s="36"/>
      <c r="MLT46" s="36"/>
      <c r="MLW46" s="36"/>
      <c r="MLX46" s="36"/>
      <c r="MMA46" s="36"/>
      <c r="MMB46" s="36"/>
      <c r="MME46" s="36"/>
      <c r="MMF46" s="36"/>
      <c r="MMI46" s="36"/>
      <c r="MMJ46" s="36"/>
      <c r="MMM46" s="36"/>
      <c r="MMN46" s="36"/>
      <c r="MMQ46" s="36"/>
      <c r="MMR46" s="36"/>
      <c r="MMU46" s="36"/>
      <c r="MMV46" s="36"/>
      <c r="MMY46" s="36"/>
      <c r="MMZ46" s="36"/>
      <c r="MNC46" s="36"/>
      <c r="MND46" s="36"/>
      <c r="MNG46" s="36"/>
      <c r="MNH46" s="36"/>
      <c r="MNK46" s="36"/>
      <c r="MNL46" s="36"/>
      <c r="MNO46" s="36"/>
      <c r="MNP46" s="36"/>
      <c r="MNS46" s="36"/>
      <c r="MNT46" s="36"/>
      <c r="MNW46" s="36"/>
      <c r="MNX46" s="36"/>
      <c r="MOA46" s="36"/>
      <c r="MOB46" s="36"/>
      <c r="MOE46" s="36"/>
      <c r="MOF46" s="36"/>
      <c r="MOI46" s="36"/>
      <c r="MOJ46" s="36"/>
      <c r="MOM46" s="36"/>
      <c r="MON46" s="36"/>
      <c r="MOQ46" s="36"/>
      <c r="MOR46" s="36"/>
      <c r="MOU46" s="36"/>
      <c r="MOV46" s="36"/>
      <c r="MOY46" s="36"/>
      <c r="MOZ46" s="36"/>
      <c r="MPC46" s="36"/>
      <c r="MPD46" s="36"/>
      <c r="MPG46" s="36"/>
      <c r="MPH46" s="36"/>
      <c r="MPK46" s="36"/>
      <c r="MPL46" s="36"/>
      <c r="MPO46" s="36"/>
      <c r="MPP46" s="36"/>
      <c r="MPS46" s="36"/>
      <c r="MPT46" s="36"/>
      <c r="MPW46" s="36"/>
      <c r="MPX46" s="36"/>
      <c r="MQA46" s="36"/>
      <c r="MQB46" s="36"/>
      <c r="MQE46" s="36"/>
      <c r="MQF46" s="36"/>
      <c r="MQI46" s="36"/>
      <c r="MQJ46" s="36"/>
      <c r="MQM46" s="36"/>
      <c r="MQN46" s="36"/>
      <c r="MQQ46" s="36"/>
      <c r="MQR46" s="36"/>
      <c r="MQU46" s="36"/>
      <c r="MQV46" s="36"/>
      <c r="MQY46" s="36"/>
      <c r="MQZ46" s="36"/>
      <c r="MRC46" s="36"/>
      <c r="MRD46" s="36"/>
      <c r="MRG46" s="36"/>
      <c r="MRH46" s="36"/>
      <c r="MRK46" s="36"/>
      <c r="MRL46" s="36"/>
      <c r="MRO46" s="36"/>
      <c r="MRP46" s="36"/>
      <c r="MRS46" s="36"/>
      <c r="MRT46" s="36"/>
      <c r="MRW46" s="36"/>
      <c r="MRX46" s="36"/>
      <c r="MSA46" s="36"/>
      <c r="MSB46" s="36"/>
      <c r="MSE46" s="36"/>
      <c r="MSF46" s="36"/>
      <c r="MSI46" s="36"/>
      <c r="MSJ46" s="36"/>
      <c r="MSM46" s="36"/>
      <c r="MSN46" s="36"/>
      <c r="MSQ46" s="36"/>
      <c r="MSR46" s="36"/>
      <c r="MSU46" s="36"/>
      <c r="MSV46" s="36"/>
      <c r="MSY46" s="36"/>
      <c r="MSZ46" s="36"/>
      <c r="MTC46" s="36"/>
      <c r="MTD46" s="36"/>
      <c r="MTG46" s="36"/>
      <c r="MTH46" s="36"/>
      <c r="MTK46" s="36"/>
      <c r="MTL46" s="36"/>
      <c r="MTO46" s="36"/>
      <c r="MTP46" s="36"/>
      <c r="MTS46" s="36"/>
      <c r="MTT46" s="36"/>
      <c r="MTW46" s="36"/>
      <c r="MTX46" s="36"/>
      <c r="MUA46" s="36"/>
      <c r="MUB46" s="36"/>
      <c r="MUE46" s="36"/>
      <c r="MUF46" s="36"/>
      <c r="MUI46" s="36"/>
      <c r="MUJ46" s="36"/>
      <c r="MUM46" s="36"/>
      <c r="MUN46" s="36"/>
      <c r="MUQ46" s="36"/>
      <c r="MUR46" s="36"/>
      <c r="MUU46" s="36"/>
      <c r="MUV46" s="36"/>
      <c r="MUY46" s="36"/>
      <c r="MUZ46" s="36"/>
      <c r="MVC46" s="36"/>
      <c r="MVD46" s="36"/>
      <c r="MVG46" s="36"/>
      <c r="MVH46" s="36"/>
      <c r="MVK46" s="36"/>
      <c r="MVL46" s="36"/>
      <c r="MVO46" s="36"/>
      <c r="MVP46" s="36"/>
      <c r="MVS46" s="36"/>
      <c r="MVT46" s="36"/>
      <c r="MVW46" s="36"/>
      <c r="MVX46" s="36"/>
      <c r="MWA46" s="36"/>
      <c r="MWB46" s="36"/>
      <c r="MWE46" s="36"/>
      <c r="MWF46" s="36"/>
      <c r="MWI46" s="36"/>
      <c r="MWJ46" s="36"/>
      <c r="MWM46" s="36"/>
      <c r="MWN46" s="36"/>
      <c r="MWQ46" s="36"/>
      <c r="MWR46" s="36"/>
      <c r="MWU46" s="36"/>
      <c r="MWV46" s="36"/>
      <c r="MWY46" s="36"/>
      <c r="MWZ46" s="36"/>
      <c r="MXC46" s="36"/>
      <c r="MXD46" s="36"/>
      <c r="MXG46" s="36"/>
      <c r="MXH46" s="36"/>
      <c r="MXK46" s="36"/>
      <c r="MXL46" s="36"/>
      <c r="MXO46" s="36"/>
      <c r="MXP46" s="36"/>
      <c r="MXS46" s="36"/>
      <c r="MXT46" s="36"/>
      <c r="MXW46" s="36"/>
      <c r="MXX46" s="36"/>
      <c r="MYA46" s="36"/>
      <c r="MYB46" s="36"/>
      <c r="MYE46" s="36"/>
      <c r="MYF46" s="36"/>
      <c r="MYI46" s="36"/>
      <c r="MYJ46" s="36"/>
      <c r="MYM46" s="36"/>
      <c r="MYN46" s="36"/>
      <c r="MYQ46" s="36"/>
      <c r="MYR46" s="36"/>
      <c r="MYU46" s="36"/>
      <c r="MYV46" s="36"/>
      <c r="MYY46" s="36"/>
      <c r="MYZ46" s="36"/>
      <c r="MZC46" s="36"/>
      <c r="MZD46" s="36"/>
      <c r="MZG46" s="36"/>
      <c r="MZH46" s="36"/>
      <c r="MZK46" s="36"/>
      <c r="MZL46" s="36"/>
      <c r="MZO46" s="36"/>
      <c r="MZP46" s="36"/>
      <c r="MZS46" s="36"/>
      <c r="MZT46" s="36"/>
      <c r="MZW46" s="36"/>
      <c r="MZX46" s="36"/>
      <c r="NAA46" s="36"/>
      <c r="NAB46" s="36"/>
      <c r="NAE46" s="36"/>
      <c r="NAF46" s="36"/>
      <c r="NAI46" s="36"/>
      <c r="NAJ46" s="36"/>
      <c r="NAM46" s="36"/>
      <c r="NAN46" s="36"/>
      <c r="NAQ46" s="36"/>
      <c r="NAR46" s="36"/>
      <c r="NAU46" s="36"/>
      <c r="NAV46" s="36"/>
      <c r="NAY46" s="36"/>
      <c r="NAZ46" s="36"/>
      <c r="NBC46" s="36"/>
      <c r="NBD46" s="36"/>
      <c r="NBG46" s="36"/>
      <c r="NBH46" s="36"/>
      <c r="NBK46" s="36"/>
      <c r="NBL46" s="36"/>
      <c r="NBO46" s="36"/>
      <c r="NBP46" s="36"/>
      <c r="NBS46" s="36"/>
      <c r="NBT46" s="36"/>
      <c r="NBW46" s="36"/>
      <c r="NBX46" s="36"/>
      <c r="NCA46" s="36"/>
      <c r="NCB46" s="36"/>
      <c r="NCE46" s="36"/>
      <c r="NCF46" s="36"/>
      <c r="NCI46" s="36"/>
      <c r="NCJ46" s="36"/>
      <c r="NCM46" s="36"/>
      <c r="NCN46" s="36"/>
      <c r="NCQ46" s="36"/>
      <c r="NCR46" s="36"/>
      <c r="NCU46" s="36"/>
      <c r="NCV46" s="36"/>
      <c r="NCY46" s="36"/>
      <c r="NCZ46" s="36"/>
      <c r="NDC46" s="36"/>
      <c r="NDD46" s="36"/>
      <c r="NDG46" s="36"/>
      <c r="NDH46" s="36"/>
      <c r="NDK46" s="36"/>
      <c r="NDL46" s="36"/>
      <c r="NDO46" s="36"/>
      <c r="NDP46" s="36"/>
      <c r="NDS46" s="36"/>
      <c r="NDT46" s="36"/>
      <c r="NDW46" s="36"/>
      <c r="NDX46" s="36"/>
      <c r="NEA46" s="36"/>
      <c r="NEB46" s="36"/>
      <c r="NEE46" s="36"/>
      <c r="NEF46" s="36"/>
      <c r="NEI46" s="36"/>
      <c r="NEJ46" s="36"/>
      <c r="NEM46" s="36"/>
      <c r="NEN46" s="36"/>
      <c r="NEQ46" s="36"/>
      <c r="NER46" s="36"/>
      <c r="NEU46" s="36"/>
      <c r="NEV46" s="36"/>
      <c r="NEY46" s="36"/>
      <c r="NEZ46" s="36"/>
      <c r="NFC46" s="36"/>
      <c r="NFD46" s="36"/>
      <c r="NFG46" s="36"/>
      <c r="NFH46" s="36"/>
      <c r="NFK46" s="36"/>
      <c r="NFL46" s="36"/>
      <c r="NFO46" s="36"/>
      <c r="NFP46" s="36"/>
      <c r="NFS46" s="36"/>
      <c r="NFT46" s="36"/>
      <c r="NFW46" s="36"/>
      <c r="NFX46" s="36"/>
      <c r="NGA46" s="36"/>
      <c r="NGB46" s="36"/>
      <c r="NGE46" s="36"/>
      <c r="NGF46" s="36"/>
      <c r="NGI46" s="36"/>
      <c r="NGJ46" s="36"/>
      <c r="NGM46" s="36"/>
      <c r="NGN46" s="36"/>
      <c r="NGQ46" s="36"/>
      <c r="NGR46" s="36"/>
      <c r="NGU46" s="36"/>
      <c r="NGV46" s="36"/>
      <c r="NGY46" s="36"/>
      <c r="NGZ46" s="36"/>
      <c r="NHC46" s="36"/>
      <c r="NHD46" s="36"/>
      <c r="NHG46" s="36"/>
      <c r="NHH46" s="36"/>
      <c r="NHK46" s="36"/>
      <c r="NHL46" s="36"/>
      <c r="NHO46" s="36"/>
      <c r="NHP46" s="36"/>
      <c r="NHS46" s="36"/>
      <c r="NHT46" s="36"/>
      <c r="NHW46" s="36"/>
      <c r="NHX46" s="36"/>
      <c r="NIA46" s="36"/>
      <c r="NIB46" s="36"/>
      <c r="NIE46" s="36"/>
      <c r="NIF46" s="36"/>
      <c r="NII46" s="36"/>
      <c r="NIJ46" s="36"/>
      <c r="NIM46" s="36"/>
      <c r="NIN46" s="36"/>
      <c r="NIQ46" s="36"/>
      <c r="NIR46" s="36"/>
      <c r="NIU46" s="36"/>
      <c r="NIV46" s="36"/>
      <c r="NIY46" s="36"/>
      <c r="NIZ46" s="36"/>
      <c r="NJC46" s="36"/>
      <c r="NJD46" s="36"/>
      <c r="NJG46" s="36"/>
      <c r="NJH46" s="36"/>
      <c r="NJK46" s="36"/>
      <c r="NJL46" s="36"/>
      <c r="NJO46" s="36"/>
      <c r="NJP46" s="36"/>
      <c r="NJS46" s="36"/>
      <c r="NJT46" s="36"/>
      <c r="NJW46" s="36"/>
      <c r="NJX46" s="36"/>
      <c r="NKA46" s="36"/>
      <c r="NKB46" s="36"/>
      <c r="NKE46" s="36"/>
      <c r="NKF46" s="36"/>
      <c r="NKI46" s="36"/>
      <c r="NKJ46" s="36"/>
      <c r="NKM46" s="36"/>
      <c r="NKN46" s="36"/>
      <c r="NKQ46" s="36"/>
      <c r="NKR46" s="36"/>
      <c r="NKU46" s="36"/>
      <c r="NKV46" s="36"/>
      <c r="NKY46" s="36"/>
      <c r="NKZ46" s="36"/>
      <c r="NLC46" s="36"/>
      <c r="NLD46" s="36"/>
      <c r="NLG46" s="36"/>
      <c r="NLH46" s="36"/>
      <c r="NLK46" s="36"/>
      <c r="NLL46" s="36"/>
      <c r="NLO46" s="36"/>
      <c r="NLP46" s="36"/>
      <c r="NLS46" s="36"/>
      <c r="NLT46" s="36"/>
      <c r="NLW46" s="36"/>
      <c r="NLX46" s="36"/>
      <c r="NMA46" s="36"/>
      <c r="NMB46" s="36"/>
      <c r="NME46" s="36"/>
      <c r="NMF46" s="36"/>
      <c r="NMI46" s="36"/>
      <c r="NMJ46" s="36"/>
      <c r="NMM46" s="36"/>
      <c r="NMN46" s="36"/>
      <c r="NMQ46" s="36"/>
      <c r="NMR46" s="36"/>
      <c r="NMU46" s="36"/>
      <c r="NMV46" s="36"/>
      <c r="NMY46" s="36"/>
      <c r="NMZ46" s="36"/>
      <c r="NNC46" s="36"/>
      <c r="NND46" s="36"/>
      <c r="NNG46" s="36"/>
      <c r="NNH46" s="36"/>
      <c r="NNK46" s="36"/>
      <c r="NNL46" s="36"/>
      <c r="NNO46" s="36"/>
      <c r="NNP46" s="36"/>
      <c r="NNS46" s="36"/>
      <c r="NNT46" s="36"/>
      <c r="NNW46" s="36"/>
      <c r="NNX46" s="36"/>
      <c r="NOA46" s="36"/>
      <c r="NOB46" s="36"/>
      <c r="NOE46" s="36"/>
      <c r="NOF46" s="36"/>
      <c r="NOI46" s="36"/>
      <c r="NOJ46" s="36"/>
      <c r="NOM46" s="36"/>
      <c r="NON46" s="36"/>
      <c r="NOQ46" s="36"/>
      <c r="NOR46" s="36"/>
      <c r="NOU46" s="36"/>
      <c r="NOV46" s="36"/>
      <c r="NOY46" s="36"/>
      <c r="NOZ46" s="36"/>
      <c r="NPC46" s="36"/>
      <c r="NPD46" s="36"/>
      <c r="NPG46" s="36"/>
      <c r="NPH46" s="36"/>
      <c r="NPK46" s="36"/>
      <c r="NPL46" s="36"/>
      <c r="NPO46" s="36"/>
      <c r="NPP46" s="36"/>
      <c r="NPS46" s="36"/>
      <c r="NPT46" s="36"/>
      <c r="NPW46" s="36"/>
      <c r="NPX46" s="36"/>
      <c r="NQA46" s="36"/>
      <c r="NQB46" s="36"/>
      <c r="NQE46" s="36"/>
      <c r="NQF46" s="36"/>
      <c r="NQI46" s="36"/>
      <c r="NQJ46" s="36"/>
      <c r="NQM46" s="36"/>
      <c r="NQN46" s="36"/>
      <c r="NQQ46" s="36"/>
      <c r="NQR46" s="36"/>
      <c r="NQU46" s="36"/>
      <c r="NQV46" s="36"/>
      <c r="NQY46" s="36"/>
      <c r="NQZ46" s="36"/>
      <c r="NRC46" s="36"/>
      <c r="NRD46" s="36"/>
      <c r="NRG46" s="36"/>
      <c r="NRH46" s="36"/>
      <c r="NRK46" s="36"/>
      <c r="NRL46" s="36"/>
      <c r="NRO46" s="36"/>
      <c r="NRP46" s="36"/>
      <c r="NRS46" s="36"/>
      <c r="NRT46" s="36"/>
      <c r="NRW46" s="36"/>
      <c r="NRX46" s="36"/>
      <c r="NSA46" s="36"/>
      <c r="NSB46" s="36"/>
      <c r="NSE46" s="36"/>
      <c r="NSF46" s="36"/>
      <c r="NSI46" s="36"/>
      <c r="NSJ46" s="36"/>
      <c r="NSM46" s="36"/>
      <c r="NSN46" s="36"/>
      <c r="NSQ46" s="36"/>
      <c r="NSR46" s="36"/>
      <c r="NSU46" s="36"/>
      <c r="NSV46" s="36"/>
      <c r="NSY46" s="36"/>
      <c r="NSZ46" s="36"/>
      <c r="NTC46" s="36"/>
      <c r="NTD46" s="36"/>
      <c r="NTG46" s="36"/>
      <c r="NTH46" s="36"/>
      <c r="NTK46" s="36"/>
      <c r="NTL46" s="36"/>
      <c r="NTO46" s="36"/>
      <c r="NTP46" s="36"/>
      <c r="NTS46" s="36"/>
      <c r="NTT46" s="36"/>
      <c r="NTW46" s="36"/>
      <c r="NTX46" s="36"/>
      <c r="NUA46" s="36"/>
      <c r="NUB46" s="36"/>
      <c r="NUE46" s="36"/>
      <c r="NUF46" s="36"/>
      <c r="NUI46" s="36"/>
      <c r="NUJ46" s="36"/>
      <c r="NUM46" s="36"/>
      <c r="NUN46" s="36"/>
      <c r="NUQ46" s="36"/>
      <c r="NUR46" s="36"/>
      <c r="NUU46" s="36"/>
      <c r="NUV46" s="36"/>
      <c r="NUY46" s="36"/>
      <c r="NUZ46" s="36"/>
      <c r="NVC46" s="36"/>
      <c r="NVD46" s="36"/>
      <c r="NVG46" s="36"/>
      <c r="NVH46" s="36"/>
      <c r="NVK46" s="36"/>
      <c r="NVL46" s="36"/>
      <c r="NVO46" s="36"/>
      <c r="NVP46" s="36"/>
      <c r="NVS46" s="36"/>
      <c r="NVT46" s="36"/>
      <c r="NVW46" s="36"/>
      <c r="NVX46" s="36"/>
      <c r="NWA46" s="36"/>
      <c r="NWB46" s="36"/>
      <c r="NWE46" s="36"/>
      <c r="NWF46" s="36"/>
      <c r="NWI46" s="36"/>
      <c r="NWJ46" s="36"/>
      <c r="NWM46" s="36"/>
      <c r="NWN46" s="36"/>
      <c r="NWQ46" s="36"/>
      <c r="NWR46" s="36"/>
      <c r="NWU46" s="36"/>
      <c r="NWV46" s="36"/>
      <c r="NWY46" s="36"/>
      <c r="NWZ46" s="36"/>
      <c r="NXC46" s="36"/>
      <c r="NXD46" s="36"/>
      <c r="NXG46" s="36"/>
      <c r="NXH46" s="36"/>
      <c r="NXK46" s="36"/>
      <c r="NXL46" s="36"/>
      <c r="NXO46" s="36"/>
      <c r="NXP46" s="36"/>
      <c r="NXS46" s="36"/>
      <c r="NXT46" s="36"/>
      <c r="NXW46" s="36"/>
      <c r="NXX46" s="36"/>
      <c r="NYA46" s="36"/>
      <c r="NYB46" s="36"/>
      <c r="NYE46" s="36"/>
      <c r="NYF46" s="36"/>
      <c r="NYI46" s="36"/>
      <c r="NYJ46" s="36"/>
      <c r="NYM46" s="36"/>
      <c r="NYN46" s="36"/>
      <c r="NYQ46" s="36"/>
      <c r="NYR46" s="36"/>
      <c r="NYU46" s="36"/>
      <c r="NYV46" s="36"/>
      <c r="NYY46" s="36"/>
      <c r="NYZ46" s="36"/>
      <c r="NZC46" s="36"/>
      <c r="NZD46" s="36"/>
      <c r="NZG46" s="36"/>
      <c r="NZH46" s="36"/>
      <c r="NZK46" s="36"/>
      <c r="NZL46" s="36"/>
      <c r="NZO46" s="36"/>
      <c r="NZP46" s="36"/>
      <c r="NZS46" s="36"/>
      <c r="NZT46" s="36"/>
      <c r="NZW46" s="36"/>
      <c r="NZX46" s="36"/>
      <c r="OAA46" s="36"/>
      <c r="OAB46" s="36"/>
      <c r="OAE46" s="36"/>
      <c r="OAF46" s="36"/>
      <c r="OAI46" s="36"/>
      <c r="OAJ46" s="36"/>
      <c r="OAM46" s="36"/>
      <c r="OAN46" s="36"/>
      <c r="OAQ46" s="36"/>
      <c r="OAR46" s="36"/>
      <c r="OAU46" s="36"/>
      <c r="OAV46" s="36"/>
      <c r="OAY46" s="36"/>
      <c r="OAZ46" s="36"/>
      <c r="OBC46" s="36"/>
      <c r="OBD46" s="36"/>
      <c r="OBG46" s="36"/>
      <c r="OBH46" s="36"/>
      <c r="OBK46" s="36"/>
      <c r="OBL46" s="36"/>
      <c r="OBO46" s="36"/>
      <c r="OBP46" s="36"/>
      <c r="OBS46" s="36"/>
      <c r="OBT46" s="36"/>
      <c r="OBW46" s="36"/>
      <c r="OBX46" s="36"/>
      <c r="OCA46" s="36"/>
      <c r="OCB46" s="36"/>
      <c r="OCE46" s="36"/>
      <c r="OCF46" s="36"/>
      <c r="OCI46" s="36"/>
      <c r="OCJ46" s="36"/>
      <c r="OCM46" s="36"/>
      <c r="OCN46" s="36"/>
      <c r="OCQ46" s="36"/>
      <c r="OCR46" s="36"/>
      <c r="OCU46" s="36"/>
      <c r="OCV46" s="36"/>
      <c r="OCY46" s="36"/>
      <c r="OCZ46" s="36"/>
      <c r="ODC46" s="36"/>
      <c r="ODD46" s="36"/>
      <c r="ODG46" s="36"/>
      <c r="ODH46" s="36"/>
      <c r="ODK46" s="36"/>
      <c r="ODL46" s="36"/>
      <c r="ODO46" s="36"/>
      <c r="ODP46" s="36"/>
      <c r="ODS46" s="36"/>
      <c r="ODT46" s="36"/>
      <c r="ODW46" s="36"/>
      <c r="ODX46" s="36"/>
      <c r="OEA46" s="36"/>
      <c r="OEB46" s="36"/>
      <c r="OEE46" s="36"/>
      <c r="OEF46" s="36"/>
      <c r="OEI46" s="36"/>
      <c r="OEJ46" s="36"/>
      <c r="OEM46" s="36"/>
      <c r="OEN46" s="36"/>
      <c r="OEQ46" s="36"/>
      <c r="OER46" s="36"/>
      <c r="OEU46" s="36"/>
      <c r="OEV46" s="36"/>
      <c r="OEY46" s="36"/>
      <c r="OEZ46" s="36"/>
      <c r="OFC46" s="36"/>
      <c r="OFD46" s="36"/>
      <c r="OFG46" s="36"/>
      <c r="OFH46" s="36"/>
      <c r="OFK46" s="36"/>
      <c r="OFL46" s="36"/>
      <c r="OFO46" s="36"/>
      <c r="OFP46" s="36"/>
      <c r="OFS46" s="36"/>
      <c r="OFT46" s="36"/>
      <c r="OFW46" s="36"/>
      <c r="OFX46" s="36"/>
      <c r="OGA46" s="36"/>
      <c r="OGB46" s="36"/>
      <c r="OGE46" s="36"/>
      <c r="OGF46" s="36"/>
      <c r="OGI46" s="36"/>
      <c r="OGJ46" s="36"/>
      <c r="OGM46" s="36"/>
      <c r="OGN46" s="36"/>
      <c r="OGQ46" s="36"/>
      <c r="OGR46" s="36"/>
      <c r="OGU46" s="36"/>
      <c r="OGV46" s="36"/>
      <c r="OGY46" s="36"/>
      <c r="OGZ46" s="36"/>
      <c r="OHC46" s="36"/>
      <c r="OHD46" s="36"/>
      <c r="OHG46" s="36"/>
      <c r="OHH46" s="36"/>
      <c r="OHK46" s="36"/>
      <c r="OHL46" s="36"/>
      <c r="OHO46" s="36"/>
      <c r="OHP46" s="36"/>
      <c r="OHS46" s="36"/>
      <c r="OHT46" s="36"/>
      <c r="OHW46" s="36"/>
      <c r="OHX46" s="36"/>
      <c r="OIA46" s="36"/>
      <c r="OIB46" s="36"/>
      <c r="OIE46" s="36"/>
      <c r="OIF46" s="36"/>
      <c r="OII46" s="36"/>
      <c r="OIJ46" s="36"/>
      <c r="OIM46" s="36"/>
      <c r="OIN46" s="36"/>
      <c r="OIQ46" s="36"/>
      <c r="OIR46" s="36"/>
      <c r="OIU46" s="36"/>
      <c r="OIV46" s="36"/>
      <c r="OIY46" s="36"/>
      <c r="OIZ46" s="36"/>
      <c r="OJC46" s="36"/>
      <c r="OJD46" s="36"/>
      <c r="OJG46" s="36"/>
      <c r="OJH46" s="36"/>
      <c r="OJK46" s="36"/>
      <c r="OJL46" s="36"/>
      <c r="OJO46" s="36"/>
      <c r="OJP46" s="36"/>
      <c r="OJS46" s="36"/>
      <c r="OJT46" s="36"/>
      <c r="OJW46" s="36"/>
      <c r="OJX46" s="36"/>
      <c r="OKA46" s="36"/>
      <c r="OKB46" s="36"/>
      <c r="OKE46" s="36"/>
      <c r="OKF46" s="36"/>
      <c r="OKI46" s="36"/>
      <c r="OKJ46" s="36"/>
      <c r="OKM46" s="36"/>
      <c r="OKN46" s="36"/>
      <c r="OKQ46" s="36"/>
      <c r="OKR46" s="36"/>
      <c r="OKU46" s="36"/>
      <c r="OKV46" s="36"/>
      <c r="OKY46" s="36"/>
      <c r="OKZ46" s="36"/>
      <c r="OLC46" s="36"/>
      <c r="OLD46" s="36"/>
      <c r="OLG46" s="36"/>
      <c r="OLH46" s="36"/>
      <c r="OLK46" s="36"/>
      <c r="OLL46" s="36"/>
      <c r="OLO46" s="36"/>
      <c r="OLP46" s="36"/>
      <c r="OLS46" s="36"/>
      <c r="OLT46" s="36"/>
      <c r="OLW46" s="36"/>
      <c r="OLX46" s="36"/>
      <c r="OMA46" s="36"/>
      <c r="OMB46" s="36"/>
      <c r="OME46" s="36"/>
      <c r="OMF46" s="36"/>
      <c r="OMI46" s="36"/>
      <c r="OMJ46" s="36"/>
      <c r="OMM46" s="36"/>
      <c r="OMN46" s="36"/>
      <c r="OMQ46" s="36"/>
      <c r="OMR46" s="36"/>
      <c r="OMU46" s="36"/>
      <c r="OMV46" s="36"/>
      <c r="OMY46" s="36"/>
      <c r="OMZ46" s="36"/>
      <c r="ONC46" s="36"/>
      <c r="OND46" s="36"/>
      <c r="ONG46" s="36"/>
      <c r="ONH46" s="36"/>
      <c r="ONK46" s="36"/>
      <c r="ONL46" s="36"/>
      <c r="ONO46" s="36"/>
      <c r="ONP46" s="36"/>
      <c r="ONS46" s="36"/>
      <c r="ONT46" s="36"/>
      <c r="ONW46" s="36"/>
      <c r="ONX46" s="36"/>
      <c r="OOA46" s="36"/>
      <c r="OOB46" s="36"/>
      <c r="OOE46" s="36"/>
      <c r="OOF46" s="36"/>
      <c r="OOI46" s="36"/>
      <c r="OOJ46" s="36"/>
      <c r="OOM46" s="36"/>
      <c r="OON46" s="36"/>
      <c r="OOQ46" s="36"/>
      <c r="OOR46" s="36"/>
      <c r="OOU46" s="36"/>
      <c r="OOV46" s="36"/>
      <c r="OOY46" s="36"/>
      <c r="OOZ46" s="36"/>
      <c r="OPC46" s="36"/>
      <c r="OPD46" s="36"/>
      <c r="OPG46" s="36"/>
      <c r="OPH46" s="36"/>
      <c r="OPK46" s="36"/>
      <c r="OPL46" s="36"/>
      <c r="OPO46" s="36"/>
      <c r="OPP46" s="36"/>
      <c r="OPS46" s="36"/>
      <c r="OPT46" s="36"/>
      <c r="OPW46" s="36"/>
      <c r="OPX46" s="36"/>
      <c r="OQA46" s="36"/>
      <c r="OQB46" s="36"/>
      <c r="OQE46" s="36"/>
      <c r="OQF46" s="36"/>
      <c r="OQI46" s="36"/>
      <c r="OQJ46" s="36"/>
      <c r="OQM46" s="36"/>
      <c r="OQN46" s="36"/>
      <c r="OQQ46" s="36"/>
      <c r="OQR46" s="36"/>
      <c r="OQU46" s="36"/>
      <c r="OQV46" s="36"/>
      <c r="OQY46" s="36"/>
      <c r="OQZ46" s="36"/>
      <c r="ORC46" s="36"/>
      <c r="ORD46" s="36"/>
      <c r="ORG46" s="36"/>
      <c r="ORH46" s="36"/>
      <c r="ORK46" s="36"/>
      <c r="ORL46" s="36"/>
      <c r="ORO46" s="36"/>
      <c r="ORP46" s="36"/>
      <c r="ORS46" s="36"/>
      <c r="ORT46" s="36"/>
      <c r="ORW46" s="36"/>
      <c r="ORX46" s="36"/>
      <c r="OSA46" s="36"/>
      <c r="OSB46" s="36"/>
      <c r="OSE46" s="36"/>
      <c r="OSF46" s="36"/>
      <c r="OSI46" s="36"/>
      <c r="OSJ46" s="36"/>
      <c r="OSM46" s="36"/>
      <c r="OSN46" s="36"/>
      <c r="OSQ46" s="36"/>
      <c r="OSR46" s="36"/>
      <c r="OSU46" s="36"/>
      <c r="OSV46" s="36"/>
      <c r="OSY46" s="36"/>
      <c r="OSZ46" s="36"/>
      <c r="OTC46" s="36"/>
      <c r="OTD46" s="36"/>
      <c r="OTG46" s="36"/>
      <c r="OTH46" s="36"/>
      <c r="OTK46" s="36"/>
      <c r="OTL46" s="36"/>
      <c r="OTO46" s="36"/>
      <c r="OTP46" s="36"/>
      <c r="OTS46" s="36"/>
      <c r="OTT46" s="36"/>
      <c r="OTW46" s="36"/>
      <c r="OTX46" s="36"/>
      <c r="OUA46" s="36"/>
      <c r="OUB46" s="36"/>
      <c r="OUE46" s="36"/>
      <c r="OUF46" s="36"/>
      <c r="OUI46" s="36"/>
      <c r="OUJ46" s="36"/>
      <c r="OUM46" s="36"/>
      <c r="OUN46" s="36"/>
      <c r="OUQ46" s="36"/>
      <c r="OUR46" s="36"/>
      <c r="OUU46" s="36"/>
      <c r="OUV46" s="36"/>
      <c r="OUY46" s="36"/>
      <c r="OUZ46" s="36"/>
      <c r="OVC46" s="36"/>
      <c r="OVD46" s="36"/>
      <c r="OVG46" s="36"/>
      <c r="OVH46" s="36"/>
      <c r="OVK46" s="36"/>
      <c r="OVL46" s="36"/>
      <c r="OVO46" s="36"/>
      <c r="OVP46" s="36"/>
      <c r="OVS46" s="36"/>
      <c r="OVT46" s="36"/>
      <c r="OVW46" s="36"/>
      <c r="OVX46" s="36"/>
      <c r="OWA46" s="36"/>
      <c r="OWB46" s="36"/>
      <c r="OWE46" s="36"/>
      <c r="OWF46" s="36"/>
      <c r="OWI46" s="36"/>
      <c r="OWJ46" s="36"/>
      <c r="OWM46" s="36"/>
      <c r="OWN46" s="36"/>
      <c r="OWQ46" s="36"/>
      <c r="OWR46" s="36"/>
      <c r="OWU46" s="36"/>
      <c r="OWV46" s="36"/>
      <c r="OWY46" s="36"/>
      <c r="OWZ46" s="36"/>
      <c r="OXC46" s="36"/>
      <c r="OXD46" s="36"/>
      <c r="OXG46" s="36"/>
      <c r="OXH46" s="36"/>
      <c r="OXK46" s="36"/>
      <c r="OXL46" s="36"/>
      <c r="OXO46" s="36"/>
      <c r="OXP46" s="36"/>
      <c r="OXS46" s="36"/>
      <c r="OXT46" s="36"/>
      <c r="OXW46" s="36"/>
      <c r="OXX46" s="36"/>
      <c r="OYA46" s="36"/>
      <c r="OYB46" s="36"/>
      <c r="OYE46" s="36"/>
      <c r="OYF46" s="36"/>
      <c r="OYI46" s="36"/>
      <c r="OYJ46" s="36"/>
      <c r="OYM46" s="36"/>
      <c r="OYN46" s="36"/>
      <c r="OYQ46" s="36"/>
      <c r="OYR46" s="36"/>
      <c r="OYU46" s="36"/>
      <c r="OYV46" s="36"/>
      <c r="OYY46" s="36"/>
      <c r="OYZ46" s="36"/>
      <c r="OZC46" s="36"/>
      <c r="OZD46" s="36"/>
      <c r="OZG46" s="36"/>
      <c r="OZH46" s="36"/>
      <c r="OZK46" s="36"/>
      <c r="OZL46" s="36"/>
      <c r="OZO46" s="36"/>
      <c r="OZP46" s="36"/>
      <c r="OZS46" s="36"/>
      <c r="OZT46" s="36"/>
      <c r="OZW46" s="36"/>
      <c r="OZX46" s="36"/>
      <c r="PAA46" s="36"/>
      <c r="PAB46" s="36"/>
      <c r="PAE46" s="36"/>
      <c r="PAF46" s="36"/>
      <c r="PAI46" s="36"/>
      <c r="PAJ46" s="36"/>
      <c r="PAM46" s="36"/>
      <c r="PAN46" s="36"/>
      <c r="PAQ46" s="36"/>
      <c r="PAR46" s="36"/>
      <c r="PAU46" s="36"/>
      <c r="PAV46" s="36"/>
      <c r="PAY46" s="36"/>
      <c r="PAZ46" s="36"/>
      <c r="PBC46" s="36"/>
      <c r="PBD46" s="36"/>
      <c r="PBG46" s="36"/>
      <c r="PBH46" s="36"/>
      <c r="PBK46" s="36"/>
      <c r="PBL46" s="36"/>
      <c r="PBO46" s="36"/>
      <c r="PBP46" s="36"/>
      <c r="PBS46" s="36"/>
      <c r="PBT46" s="36"/>
      <c r="PBW46" s="36"/>
      <c r="PBX46" s="36"/>
      <c r="PCA46" s="36"/>
      <c r="PCB46" s="36"/>
      <c r="PCE46" s="36"/>
      <c r="PCF46" s="36"/>
      <c r="PCI46" s="36"/>
      <c r="PCJ46" s="36"/>
      <c r="PCM46" s="36"/>
      <c r="PCN46" s="36"/>
      <c r="PCQ46" s="36"/>
      <c r="PCR46" s="36"/>
      <c r="PCU46" s="36"/>
      <c r="PCV46" s="36"/>
      <c r="PCY46" s="36"/>
      <c r="PCZ46" s="36"/>
      <c r="PDC46" s="36"/>
      <c r="PDD46" s="36"/>
      <c r="PDG46" s="36"/>
      <c r="PDH46" s="36"/>
      <c r="PDK46" s="36"/>
      <c r="PDL46" s="36"/>
      <c r="PDO46" s="36"/>
      <c r="PDP46" s="36"/>
      <c r="PDS46" s="36"/>
      <c r="PDT46" s="36"/>
      <c r="PDW46" s="36"/>
      <c r="PDX46" s="36"/>
      <c r="PEA46" s="36"/>
      <c r="PEB46" s="36"/>
      <c r="PEE46" s="36"/>
      <c r="PEF46" s="36"/>
      <c r="PEI46" s="36"/>
      <c r="PEJ46" s="36"/>
      <c r="PEM46" s="36"/>
      <c r="PEN46" s="36"/>
      <c r="PEQ46" s="36"/>
      <c r="PER46" s="36"/>
      <c r="PEU46" s="36"/>
      <c r="PEV46" s="36"/>
      <c r="PEY46" s="36"/>
      <c r="PEZ46" s="36"/>
      <c r="PFC46" s="36"/>
      <c r="PFD46" s="36"/>
      <c r="PFG46" s="36"/>
      <c r="PFH46" s="36"/>
      <c r="PFK46" s="36"/>
      <c r="PFL46" s="36"/>
      <c r="PFO46" s="36"/>
      <c r="PFP46" s="36"/>
      <c r="PFS46" s="36"/>
      <c r="PFT46" s="36"/>
      <c r="PFW46" s="36"/>
      <c r="PFX46" s="36"/>
      <c r="PGA46" s="36"/>
      <c r="PGB46" s="36"/>
      <c r="PGE46" s="36"/>
      <c r="PGF46" s="36"/>
      <c r="PGI46" s="36"/>
      <c r="PGJ46" s="36"/>
      <c r="PGM46" s="36"/>
      <c r="PGN46" s="36"/>
      <c r="PGQ46" s="36"/>
      <c r="PGR46" s="36"/>
      <c r="PGU46" s="36"/>
      <c r="PGV46" s="36"/>
      <c r="PGY46" s="36"/>
      <c r="PGZ46" s="36"/>
      <c r="PHC46" s="36"/>
      <c r="PHD46" s="36"/>
      <c r="PHG46" s="36"/>
      <c r="PHH46" s="36"/>
      <c r="PHK46" s="36"/>
      <c r="PHL46" s="36"/>
      <c r="PHO46" s="36"/>
      <c r="PHP46" s="36"/>
      <c r="PHS46" s="36"/>
      <c r="PHT46" s="36"/>
      <c r="PHW46" s="36"/>
      <c r="PHX46" s="36"/>
      <c r="PIA46" s="36"/>
      <c r="PIB46" s="36"/>
      <c r="PIE46" s="36"/>
      <c r="PIF46" s="36"/>
      <c r="PII46" s="36"/>
      <c r="PIJ46" s="36"/>
      <c r="PIM46" s="36"/>
      <c r="PIN46" s="36"/>
      <c r="PIQ46" s="36"/>
      <c r="PIR46" s="36"/>
      <c r="PIU46" s="36"/>
      <c r="PIV46" s="36"/>
      <c r="PIY46" s="36"/>
      <c r="PIZ46" s="36"/>
      <c r="PJC46" s="36"/>
      <c r="PJD46" s="36"/>
      <c r="PJG46" s="36"/>
      <c r="PJH46" s="36"/>
      <c r="PJK46" s="36"/>
      <c r="PJL46" s="36"/>
      <c r="PJO46" s="36"/>
      <c r="PJP46" s="36"/>
      <c r="PJS46" s="36"/>
      <c r="PJT46" s="36"/>
      <c r="PJW46" s="36"/>
      <c r="PJX46" s="36"/>
      <c r="PKA46" s="36"/>
      <c r="PKB46" s="36"/>
      <c r="PKE46" s="36"/>
      <c r="PKF46" s="36"/>
      <c r="PKI46" s="36"/>
      <c r="PKJ46" s="36"/>
      <c r="PKM46" s="36"/>
      <c r="PKN46" s="36"/>
      <c r="PKQ46" s="36"/>
      <c r="PKR46" s="36"/>
      <c r="PKU46" s="36"/>
      <c r="PKV46" s="36"/>
      <c r="PKY46" s="36"/>
      <c r="PKZ46" s="36"/>
      <c r="PLC46" s="36"/>
      <c r="PLD46" s="36"/>
      <c r="PLG46" s="36"/>
      <c r="PLH46" s="36"/>
      <c r="PLK46" s="36"/>
      <c r="PLL46" s="36"/>
      <c r="PLO46" s="36"/>
      <c r="PLP46" s="36"/>
      <c r="PLS46" s="36"/>
      <c r="PLT46" s="36"/>
      <c r="PLW46" s="36"/>
      <c r="PLX46" s="36"/>
      <c r="PMA46" s="36"/>
      <c r="PMB46" s="36"/>
      <c r="PME46" s="36"/>
      <c r="PMF46" s="36"/>
      <c r="PMI46" s="36"/>
      <c r="PMJ46" s="36"/>
      <c r="PMM46" s="36"/>
      <c r="PMN46" s="36"/>
      <c r="PMQ46" s="36"/>
      <c r="PMR46" s="36"/>
      <c r="PMU46" s="36"/>
      <c r="PMV46" s="36"/>
      <c r="PMY46" s="36"/>
      <c r="PMZ46" s="36"/>
      <c r="PNC46" s="36"/>
      <c r="PND46" s="36"/>
      <c r="PNG46" s="36"/>
      <c r="PNH46" s="36"/>
      <c r="PNK46" s="36"/>
      <c r="PNL46" s="36"/>
      <c r="PNO46" s="36"/>
      <c r="PNP46" s="36"/>
      <c r="PNS46" s="36"/>
      <c r="PNT46" s="36"/>
      <c r="PNW46" s="36"/>
      <c r="PNX46" s="36"/>
      <c r="POA46" s="36"/>
      <c r="POB46" s="36"/>
      <c r="POE46" s="36"/>
      <c r="POF46" s="36"/>
      <c r="POI46" s="36"/>
      <c r="POJ46" s="36"/>
      <c r="POM46" s="36"/>
      <c r="PON46" s="36"/>
      <c r="POQ46" s="36"/>
      <c r="POR46" s="36"/>
      <c r="POU46" s="36"/>
      <c r="POV46" s="36"/>
      <c r="POY46" s="36"/>
      <c r="POZ46" s="36"/>
      <c r="PPC46" s="36"/>
      <c r="PPD46" s="36"/>
      <c r="PPG46" s="36"/>
      <c r="PPH46" s="36"/>
      <c r="PPK46" s="36"/>
      <c r="PPL46" s="36"/>
      <c r="PPO46" s="36"/>
      <c r="PPP46" s="36"/>
      <c r="PPS46" s="36"/>
      <c r="PPT46" s="36"/>
      <c r="PPW46" s="36"/>
      <c r="PPX46" s="36"/>
      <c r="PQA46" s="36"/>
      <c r="PQB46" s="36"/>
      <c r="PQE46" s="36"/>
      <c r="PQF46" s="36"/>
      <c r="PQI46" s="36"/>
      <c r="PQJ46" s="36"/>
      <c r="PQM46" s="36"/>
      <c r="PQN46" s="36"/>
      <c r="PQQ46" s="36"/>
      <c r="PQR46" s="36"/>
      <c r="PQU46" s="36"/>
      <c r="PQV46" s="36"/>
      <c r="PQY46" s="36"/>
      <c r="PQZ46" s="36"/>
      <c r="PRC46" s="36"/>
      <c r="PRD46" s="36"/>
      <c r="PRG46" s="36"/>
      <c r="PRH46" s="36"/>
      <c r="PRK46" s="36"/>
      <c r="PRL46" s="36"/>
      <c r="PRO46" s="36"/>
      <c r="PRP46" s="36"/>
      <c r="PRS46" s="36"/>
      <c r="PRT46" s="36"/>
      <c r="PRW46" s="36"/>
      <c r="PRX46" s="36"/>
      <c r="PSA46" s="36"/>
      <c r="PSB46" s="36"/>
      <c r="PSE46" s="36"/>
      <c r="PSF46" s="36"/>
      <c r="PSI46" s="36"/>
      <c r="PSJ46" s="36"/>
      <c r="PSM46" s="36"/>
      <c r="PSN46" s="36"/>
      <c r="PSQ46" s="36"/>
      <c r="PSR46" s="36"/>
      <c r="PSU46" s="36"/>
      <c r="PSV46" s="36"/>
      <c r="PSY46" s="36"/>
      <c r="PSZ46" s="36"/>
      <c r="PTC46" s="36"/>
      <c r="PTD46" s="36"/>
      <c r="PTG46" s="36"/>
      <c r="PTH46" s="36"/>
      <c r="PTK46" s="36"/>
      <c r="PTL46" s="36"/>
      <c r="PTO46" s="36"/>
      <c r="PTP46" s="36"/>
      <c r="PTS46" s="36"/>
      <c r="PTT46" s="36"/>
      <c r="PTW46" s="36"/>
      <c r="PTX46" s="36"/>
      <c r="PUA46" s="36"/>
      <c r="PUB46" s="36"/>
      <c r="PUE46" s="36"/>
      <c r="PUF46" s="36"/>
      <c r="PUI46" s="36"/>
      <c r="PUJ46" s="36"/>
      <c r="PUM46" s="36"/>
      <c r="PUN46" s="36"/>
      <c r="PUQ46" s="36"/>
      <c r="PUR46" s="36"/>
      <c r="PUU46" s="36"/>
      <c r="PUV46" s="36"/>
      <c r="PUY46" s="36"/>
      <c r="PUZ46" s="36"/>
      <c r="PVC46" s="36"/>
      <c r="PVD46" s="36"/>
      <c r="PVG46" s="36"/>
      <c r="PVH46" s="36"/>
      <c r="PVK46" s="36"/>
      <c r="PVL46" s="36"/>
      <c r="PVO46" s="36"/>
      <c r="PVP46" s="36"/>
      <c r="PVS46" s="36"/>
      <c r="PVT46" s="36"/>
      <c r="PVW46" s="36"/>
      <c r="PVX46" s="36"/>
      <c r="PWA46" s="36"/>
      <c r="PWB46" s="36"/>
      <c r="PWE46" s="36"/>
      <c r="PWF46" s="36"/>
      <c r="PWI46" s="36"/>
      <c r="PWJ46" s="36"/>
      <c r="PWM46" s="36"/>
      <c r="PWN46" s="36"/>
      <c r="PWQ46" s="36"/>
      <c r="PWR46" s="36"/>
      <c r="PWU46" s="36"/>
      <c r="PWV46" s="36"/>
      <c r="PWY46" s="36"/>
      <c r="PWZ46" s="36"/>
      <c r="PXC46" s="36"/>
      <c r="PXD46" s="36"/>
      <c r="PXG46" s="36"/>
      <c r="PXH46" s="36"/>
      <c r="PXK46" s="36"/>
      <c r="PXL46" s="36"/>
      <c r="PXO46" s="36"/>
      <c r="PXP46" s="36"/>
      <c r="PXS46" s="36"/>
      <c r="PXT46" s="36"/>
      <c r="PXW46" s="36"/>
      <c r="PXX46" s="36"/>
      <c r="PYA46" s="36"/>
      <c r="PYB46" s="36"/>
      <c r="PYE46" s="36"/>
      <c r="PYF46" s="36"/>
      <c r="PYI46" s="36"/>
      <c r="PYJ46" s="36"/>
      <c r="PYM46" s="36"/>
      <c r="PYN46" s="36"/>
      <c r="PYQ46" s="36"/>
      <c r="PYR46" s="36"/>
      <c r="PYU46" s="36"/>
      <c r="PYV46" s="36"/>
      <c r="PYY46" s="36"/>
      <c r="PYZ46" s="36"/>
      <c r="PZC46" s="36"/>
      <c r="PZD46" s="36"/>
      <c r="PZG46" s="36"/>
      <c r="PZH46" s="36"/>
      <c r="PZK46" s="36"/>
      <c r="PZL46" s="36"/>
      <c r="PZO46" s="36"/>
      <c r="PZP46" s="36"/>
      <c r="PZS46" s="36"/>
      <c r="PZT46" s="36"/>
      <c r="PZW46" s="36"/>
      <c r="PZX46" s="36"/>
      <c r="QAA46" s="36"/>
      <c r="QAB46" s="36"/>
      <c r="QAE46" s="36"/>
      <c r="QAF46" s="36"/>
      <c r="QAI46" s="36"/>
      <c r="QAJ46" s="36"/>
      <c r="QAM46" s="36"/>
      <c r="QAN46" s="36"/>
      <c r="QAQ46" s="36"/>
      <c r="QAR46" s="36"/>
      <c r="QAU46" s="36"/>
      <c r="QAV46" s="36"/>
      <c r="QAY46" s="36"/>
      <c r="QAZ46" s="36"/>
      <c r="QBC46" s="36"/>
      <c r="QBD46" s="36"/>
      <c r="QBG46" s="36"/>
      <c r="QBH46" s="36"/>
      <c r="QBK46" s="36"/>
      <c r="QBL46" s="36"/>
      <c r="QBO46" s="36"/>
      <c r="QBP46" s="36"/>
      <c r="QBS46" s="36"/>
      <c r="QBT46" s="36"/>
      <c r="QBW46" s="36"/>
      <c r="QBX46" s="36"/>
      <c r="QCA46" s="36"/>
      <c r="QCB46" s="36"/>
      <c r="QCE46" s="36"/>
      <c r="QCF46" s="36"/>
      <c r="QCI46" s="36"/>
      <c r="QCJ46" s="36"/>
      <c r="QCM46" s="36"/>
      <c r="QCN46" s="36"/>
      <c r="QCQ46" s="36"/>
      <c r="QCR46" s="36"/>
      <c r="QCU46" s="36"/>
      <c r="QCV46" s="36"/>
      <c r="QCY46" s="36"/>
      <c r="QCZ46" s="36"/>
      <c r="QDC46" s="36"/>
      <c r="QDD46" s="36"/>
      <c r="QDG46" s="36"/>
      <c r="QDH46" s="36"/>
      <c r="QDK46" s="36"/>
      <c r="QDL46" s="36"/>
      <c r="QDO46" s="36"/>
      <c r="QDP46" s="36"/>
      <c r="QDS46" s="36"/>
      <c r="QDT46" s="36"/>
      <c r="QDW46" s="36"/>
      <c r="QDX46" s="36"/>
      <c r="QEA46" s="36"/>
      <c r="QEB46" s="36"/>
      <c r="QEE46" s="36"/>
      <c r="QEF46" s="36"/>
      <c r="QEI46" s="36"/>
      <c r="QEJ46" s="36"/>
      <c r="QEM46" s="36"/>
      <c r="QEN46" s="36"/>
      <c r="QEQ46" s="36"/>
      <c r="QER46" s="36"/>
      <c r="QEU46" s="36"/>
      <c r="QEV46" s="36"/>
      <c r="QEY46" s="36"/>
      <c r="QEZ46" s="36"/>
      <c r="QFC46" s="36"/>
      <c r="QFD46" s="36"/>
      <c r="QFG46" s="36"/>
      <c r="QFH46" s="36"/>
      <c r="QFK46" s="36"/>
      <c r="QFL46" s="36"/>
      <c r="QFO46" s="36"/>
      <c r="QFP46" s="36"/>
      <c r="QFS46" s="36"/>
      <c r="QFT46" s="36"/>
      <c r="QFW46" s="36"/>
      <c r="QFX46" s="36"/>
      <c r="QGA46" s="36"/>
      <c r="QGB46" s="36"/>
      <c r="QGE46" s="36"/>
      <c r="QGF46" s="36"/>
      <c r="QGI46" s="36"/>
      <c r="QGJ46" s="36"/>
      <c r="QGM46" s="36"/>
      <c r="QGN46" s="36"/>
      <c r="QGQ46" s="36"/>
      <c r="QGR46" s="36"/>
      <c r="QGU46" s="36"/>
      <c r="QGV46" s="36"/>
      <c r="QGY46" s="36"/>
      <c r="QGZ46" s="36"/>
      <c r="QHC46" s="36"/>
      <c r="QHD46" s="36"/>
      <c r="QHG46" s="36"/>
      <c r="QHH46" s="36"/>
      <c r="QHK46" s="36"/>
      <c r="QHL46" s="36"/>
      <c r="QHO46" s="36"/>
      <c r="QHP46" s="36"/>
      <c r="QHS46" s="36"/>
      <c r="QHT46" s="36"/>
      <c r="QHW46" s="36"/>
      <c r="QHX46" s="36"/>
      <c r="QIA46" s="36"/>
      <c r="QIB46" s="36"/>
      <c r="QIE46" s="36"/>
      <c r="QIF46" s="36"/>
      <c r="QII46" s="36"/>
      <c r="QIJ46" s="36"/>
      <c r="QIM46" s="36"/>
      <c r="QIN46" s="36"/>
      <c r="QIQ46" s="36"/>
      <c r="QIR46" s="36"/>
      <c r="QIU46" s="36"/>
      <c r="QIV46" s="36"/>
      <c r="QIY46" s="36"/>
      <c r="QIZ46" s="36"/>
      <c r="QJC46" s="36"/>
      <c r="QJD46" s="36"/>
      <c r="QJG46" s="36"/>
      <c r="QJH46" s="36"/>
      <c r="QJK46" s="36"/>
      <c r="QJL46" s="36"/>
      <c r="QJO46" s="36"/>
      <c r="QJP46" s="36"/>
      <c r="QJS46" s="36"/>
      <c r="QJT46" s="36"/>
      <c r="QJW46" s="36"/>
      <c r="QJX46" s="36"/>
      <c r="QKA46" s="36"/>
      <c r="QKB46" s="36"/>
      <c r="QKE46" s="36"/>
      <c r="QKF46" s="36"/>
      <c r="QKI46" s="36"/>
      <c r="QKJ46" s="36"/>
      <c r="QKM46" s="36"/>
      <c r="QKN46" s="36"/>
      <c r="QKQ46" s="36"/>
      <c r="QKR46" s="36"/>
      <c r="QKU46" s="36"/>
      <c r="QKV46" s="36"/>
      <c r="QKY46" s="36"/>
      <c r="QKZ46" s="36"/>
      <c r="QLC46" s="36"/>
      <c r="QLD46" s="36"/>
      <c r="QLG46" s="36"/>
      <c r="QLH46" s="36"/>
      <c r="QLK46" s="36"/>
      <c r="QLL46" s="36"/>
      <c r="QLO46" s="36"/>
      <c r="QLP46" s="36"/>
      <c r="QLS46" s="36"/>
      <c r="QLT46" s="36"/>
      <c r="QLW46" s="36"/>
      <c r="QLX46" s="36"/>
      <c r="QMA46" s="36"/>
      <c r="QMB46" s="36"/>
      <c r="QME46" s="36"/>
      <c r="QMF46" s="36"/>
      <c r="QMI46" s="36"/>
      <c r="QMJ46" s="36"/>
      <c r="QMM46" s="36"/>
      <c r="QMN46" s="36"/>
      <c r="QMQ46" s="36"/>
      <c r="QMR46" s="36"/>
      <c r="QMU46" s="36"/>
      <c r="QMV46" s="36"/>
      <c r="QMY46" s="36"/>
      <c r="QMZ46" s="36"/>
      <c r="QNC46" s="36"/>
      <c r="QND46" s="36"/>
      <c r="QNG46" s="36"/>
      <c r="QNH46" s="36"/>
      <c r="QNK46" s="36"/>
      <c r="QNL46" s="36"/>
      <c r="QNO46" s="36"/>
      <c r="QNP46" s="36"/>
      <c r="QNS46" s="36"/>
      <c r="QNT46" s="36"/>
      <c r="QNW46" s="36"/>
      <c r="QNX46" s="36"/>
      <c r="QOA46" s="36"/>
      <c r="QOB46" s="36"/>
      <c r="QOE46" s="36"/>
      <c r="QOF46" s="36"/>
      <c r="QOI46" s="36"/>
      <c r="QOJ46" s="36"/>
      <c r="QOM46" s="36"/>
      <c r="QON46" s="36"/>
      <c r="QOQ46" s="36"/>
      <c r="QOR46" s="36"/>
      <c r="QOU46" s="36"/>
      <c r="QOV46" s="36"/>
      <c r="QOY46" s="36"/>
      <c r="QOZ46" s="36"/>
      <c r="QPC46" s="36"/>
      <c r="QPD46" s="36"/>
      <c r="QPG46" s="36"/>
      <c r="QPH46" s="36"/>
      <c r="QPK46" s="36"/>
      <c r="QPL46" s="36"/>
      <c r="QPO46" s="36"/>
      <c r="QPP46" s="36"/>
      <c r="QPS46" s="36"/>
      <c r="QPT46" s="36"/>
      <c r="QPW46" s="36"/>
      <c r="QPX46" s="36"/>
      <c r="QQA46" s="36"/>
      <c r="QQB46" s="36"/>
      <c r="QQE46" s="36"/>
      <c r="QQF46" s="36"/>
      <c r="QQI46" s="36"/>
      <c r="QQJ46" s="36"/>
      <c r="QQM46" s="36"/>
      <c r="QQN46" s="36"/>
      <c r="QQQ46" s="36"/>
      <c r="QQR46" s="36"/>
      <c r="QQU46" s="36"/>
      <c r="QQV46" s="36"/>
      <c r="QQY46" s="36"/>
      <c r="QQZ46" s="36"/>
      <c r="QRC46" s="36"/>
      <c r="QRD46" s="36"/>
      <c r="QRG46" s="36"/>
      <c r="QRH46" s="36"/>
      <c r="QRK46" s="36"/>
      <c r="QRL46" s="36"/>
      <c r="QRO46" s="36"/>
      <c r="QRP46" s="36"/>
      <c r="QRS46" s="36"/>
      <c r="QRT46" s="36"/>
      <c r="QRW46" s="36"/>
      <c r="QRX46" s="36"/>
      <c r="QSA46" s="36"/>
      <c r="QSB46" s="36"/>
      <c r="QSE46" s="36"/>
      <c r="QSF46" s="36"/>
      <c r="QSI46" s="36"/>
      <c r="QSJ46" s="36"/>
      <c r="QSM46" s="36"/>
      <c r="QSN46" s="36"/>
      <c r="QSQ46" s="36"/>
      <c r="QSR46" s="36"/>
      <c r="QSU46" s="36"/>
      <c r="QSV46" s="36"/>
      <c r="QSY46" s="36"/>
      <c r="QSZ46" s="36"/>
      <c r="QTC46" s="36"/>
      <c r="QTD46" s="36"/>
      <c r="QTG46" s="36"/>
      <c r="QTH46" s="36"/>
      <c r="QTK46" s="36"/>
      <c r="QTL46" s="36"/>
      <c r="QTO46" s="36"/>
      <c r="QTP46" s="36"/>
      <c r="QTS46" s="36"/>
      <c r="QTT46" s="36"/>
      <c r="QTW46" s="36"/>
      <c r="QTX46" s="36"/>
      <c r="QUA46" s="36"/>
      <c r="QUB46" s="36"/>
      <c r="QUE46" s="36"/>
      <c r="QUF46" s="36"/>
      <c r="QUI46" s="36"/>
      <c r="QUJ46" s="36"/>
      <c r="QUM46" s="36"/>
      <c r="QUN46" s="36"/>
      <c r="QUQ46" s="36"/>
      <c r="QUR46" s="36"/>
      <c r="QUU46" s="36"/>
      <c r="QUV46" s="36"/>
      <c r="QUY46" s="36"/>
      <c r="QUZ46" s="36"/>
      <c r="QVC46" s="36"/>
      <c r="QVD46" s="36"/>
      <c r="QVG46" s="36"/>
      <c r="QVH46" s="36"/>
      <c r="QVK46" s="36"/>
      <c r="QVL46" s="36"/>
      <c r="QVO46" s="36"/>
      <c r="QVP46" s="36"/>
      <c r="QVS46" s="36"/>
      <c r="QVT46" s="36"/>
      <c r="QVW46" s="36"/>
      <c r="QVX46" s="36"/>
      <c r="QWA46" s="36"/>
      <c r="QWB46" s="36"/>
      <c r="QWE46" s="36"/>
      <c r="QWF46" s="36"/>
      <c r="QWI46" s="36"/>
      <c r="QWJ46" s="36"/>
      <c r="QWM46" s="36"/>
      <c r="QWN46" s="36"/>
      <c r="QWQ46" s="36"/>
      <c r="QWR46" s="36"/>
      <c r="QWU46" s="36"/>
      <c r="QWV46" s="36"/>
      <c r="QWY46" s="36"/>
      <c r="QWZ46" s="36"/>
      <c r="QXC46" s="36"/>
      <c r="QXD46" s="36"/>
      <c r="QXG46" s="36"/>
      <c r="QXH46" s="36"/>
      <c r="QXK46" s="36"/>
      <c r="QXL46" s="36"/>
      <c r="QXO46" s="36"/>
      <c r="QXP46" s="36"/>
      <c r="QXS46" s="36"/>
      <c r="QXT46" s="36"/>
      <c r="QXW46" s="36"/>
      <c r="QXX46" s="36"/>
      <c r="QYA46" s="36"/>
      <c r="QYB46" s="36"/>
      <c r="QYE46" s="36"/>
      <c r="QYF46" s="36"/>
      <c r="QYI46" s="36"/>
      <c r="QYJ46" s="36"/>
      <c r="QYM46" s="36"/>
      <c r="QYN46" s="36"/>
      <c r="QYQ46" s="36"/>
      <c r="QYR46" s="36"/>
      <c r="QYU46" s="36"/>
      <c r="QYV46" s="36"/>
      <c r="QYY46" s="36"/>
      <c r="QYZ46" s="36"/>
      <c r="QZC46" s="36"/>
      <c r="QZD46" s="36"/>
      <c r="QZG46" s="36"/>
      <c r="QZH46" s="36"/>
      <c r="QZK46" s="36"/>
      <c r="QZL46" s="36"/>
      <c r="QZO46" s="36"/>
      <c r="QZP46" s="36"/>
      <c r="QZS46" s="36"/>
      <c r="QZT46" s="36"/>
      <c r="QZW46" s="36"/>
      <c r="QZX46" s="36"/>
      <c r="RAA46" s="36"/>
      <c r="RAB46" s="36"/>
      <c r="RAE46" s="36"/>
      <c r="RAF46" s="36"/>
      <c r="RAI46" s="36"/>
      <c r="RAJ46" s="36"/>
      <c r="RAM46" s="36"/>
      <c r="RAN46" s="36"/>
      <c r="RAQ46" s="36"/>
      <c r="RAR46" s="36"/>
      <c r="RAU46" s="36"/>
      <c r="RAV46" s="36"/>
      <c r="RAY46" s="36"/>
      <c r="RAZ46" s="36"/>
      <c r="RBC46" s="36"/>
      <c r="RBD46" s="36"/>
      <c r="RBG46" s="36"/>
      <c r="RBH46" s="36"/>
      <c r="RBK46" s="36"/>
      <c r="RBL46" s="36"/>
      <c r="RBO46" s="36"/>
      <c r="RBP46" s="36"/>
      <c r="RBS46" s="36"/>
      <c r="RBT46" s="36"/>
      <c r="RBW46" s="36"/>
      <c r="RBX46" s="36"/>
      <c r="RCA46" s="36"/>
      <c r="RCB46" s="36"/>
      <c r="RCE46" s="36"/>
      <c r="RCF46" s="36"/>
      <c r="RCI46" s="36"/>
      <c r="RCJ46" s="36"/>
      <c r="RCM46" s="36"/>
      <c r="RCN46" s="36"/>
      <c r="RCQ46" s="36"/>
      <c r="RCR46" s="36"/>
      <c r="RCU46" s="36"/>
      <c r="RCV46" s="36"/>
      <c r="RCY46" s="36"/>
      <c r="RCZ46" s="36"/>
      <c r="RDC46" s="36"/>
      <c r="RDD46" s="36"/>
      <c r="RDG46" s="36"/>
      <c r="RDH46" s="36"/>
      <c r="RDK46" s="36"/>
      <c r="RDL46" s="36"/>
      <c r="RDO46" s="36"/>
      <c r="RDP46" s="36"/>
      <c r="RDS46" s="36"/>
      <c r="RDT46" s="36"/>
      <c r="RDW46" s="36"/>
      <c r="RDX46" s="36"/>
      <c r="REA46" s="36"/>
      <c r="REB46" s="36"/>
      <c r="REE46" s="36"/>
      <c r="REF46" s="36"/>
      <c r="REI46" s="36"/>
      <c r="REJ46" s="36"/>
      <c r="REM46" s="36"/>
      <c r="REN46" s="36"/>
      <c r="REQ46" s="36"/>
      <c r="RER46" s="36"/>
      <c r="REU46" s="36"/>
      <c r="REV46" s="36"/>
      <c r="REY46" s="36"/>
      <c r="REZ46" s="36"/>
      <c r="RFC46" s="36"/>
      <c r="RFD46" s="36"/>
      <c r="RFG46" s="36"/>
      <c r="RFH46" s="36"/>
      <c r="RFK46" s="36"/>
      <c r="RFL46" s="36"/>
      <c r="RFO46" s="36"/>
      <c r="RFP46" s="36"/>
      <c r="RFS46" s="36"/>
      <c r="RFT46" s="36"/>
      <c r="RFW46" s="36"/>
      <c r="RFX46" s="36"/>
      <c r="RGA46" s="36"/>
      <c r="RGB46" s="36"/>
      <c r="RGE46" s="36"/>
      <c r="RGF46" s="36"/>
      <c r="RGI46" s="36"/>
      <c r="RGJ46" s="36"/>
      <c r="RGM46" s="36"/>
      <c r="RGN46" s="36"/>
      <c r="RGQ46" s="36"/>
      <c r="RGR46" s="36"/>
      <c r="RGU46" s="36"/>
      <c r="RGV46" s="36"/>
      <c r="RGY46" s="36"/>
      <c r="RGZ46" s="36"/>
      <c r="RHC46" s="36"/>
      <c r="RHD46" s="36"/>
      <c r="RHG46" s="36"/>
      <c r="RHH46" s="36"/>
      <c r="RHK46" s="36"/>
      <c r="RHL46" s="36"/>
      <c r="RHO46" s="36"/>
      <c r="RHP46" s="36"/>
      <c r="RHS46" s="36"/>
      <c r="RHT46" s="36"/>
      <c r="RHW46" s="36"/>
      <c r="RHX46" s="36"/>
      <c r="RIA46" s="36"/>
      <c r="RIB46" s="36"/>
      <c r="RIE46" s="36"/>
      <c r="RIF46" s="36"/>
      <c r="RII46" s="36"/>
      <c r="RIJ46" s="36"/>
      <c r="RIM46" s="36"/>
      <c r="RIN46" s="36"/>
      <c r="RIQ46" s="36"/>
      <c r="RIR46" s="36"/>
      <c r="RIU46" s="36"/>
      <c r="RIV46" s="36"/>
      <c r="RIY46" s="36"/>
      <c r="RIZ46" s="36"/>
      <c r="RJC46" s="36"/>
      <c r="RJD46" s="36"/>
      <c r="RJG46" s="36"/>
      <c r="RJH46" s="36"/>
      <c r="RJK46" s="36"/>
      <c r="RJL46" s="36"/>
      <c r="RJO46" s="36"/>
      <c r="RJP46" s="36"/>
      <c r="RJS46" s="36"/>
      <c r="RJT46" s="36"/>
      <c r="RJW46" s="36"/>
      <c r="RJX46" s="36"/>
      <c r="RKA46" s="36"/>
      <c r="RKB46" s="36"/>
      <c r="RKE46" s="36"/>
      <c r="RKF46" s="36"/>
      <c r="RKI46" s="36"/>
      <c r="RKJ46" s="36"/>
      <c r="RKM46" s="36"/>
      <c r="RKN46" s="36"/>
      <c r="RKQ46" s="36"/>
      <c r="RKR46" s="36"/>
      <c r="RKU46" s="36"/>
      <c r="RKV46" s="36"/>
      <c r="RKY46" s="36"/>
      <c r="RKZ46" s="36"/>
      <c r="RLC46" s="36"/>
      <c r="RLD46" s="36"/>
      <c r="RLG46" s="36"/>
      <c r="RLH46" s="36"/>
      <c r="RLK46" s="36"/>
      <c r="RLL46" s="36"/>
      <c r="RLO46" s="36"/>
      <c r="RLP46" s="36"/>
      <c r="RLS46" s="36"/>
      <c r="RLT46" s="36"/>
      <c r="RLW46" s="36"/>
      <c r="RLX46" s="36"/>
      <c r="RMA46" s="36"/>
      <c r="RMB46" s="36"/>
      <c r="RME46" s="36"/>
      <c r="RMF46" s="36"/>
      <c r="RMI46" s="36"/>
      <c r="RMJ46" s="36"/>
      <c r="RMM46" s="36"/>
      <c r="RMN46" s="36"/>
      <c r="RMQ46" s="36"/>
      <c r="RMR46" s="36"/>
      <c r="RMU46" s="36"/>
      <c r="RMV46" s="36"/>
      <c r="RMY46" s="36"/>
      <c r="RMZ46" s="36"/>
      <c r="RNC46" s="36"/>
      <c r="RND46" s="36"/>
      <c r="RNG46" s="36"/>
      <c r="RNH46" s="36"/>
      <c r="RNK46" s="36"/>
      <c r="RNL46" s="36"/>
      <c r="RNO46" s="36"/>
      <c r="RNP46" s="36"/>
      <c r="RNS46" s="36"/>
      <c r="RNT46" s="36"/>
      <c r="RNW46" s="36"/>
      <c r="RNX46" s="36"/>
      <c r="ROA46" s="36"/>
      <c r="ROB46" s="36"/>
      <c r="ROE46" s="36"/>
      <c r="ROF46" s="36"/>
      <c r="ROI46" s="36"/>
      <c r="ROJ46" s="36"/>
      <c r="ROM46" s="36"/>
      <c r="RON46" s="36"/>
      <c r="ROQ46" s="36"/>
      <c r="ROR46" s="36"/>
      <c r="ROU46" s="36"/>
      <c r="ROV46" s="36"/>
      <c r="ROY46" s="36"/>
      <c r="ROZ46" s="36"/>
      <c r="RPC46" s="36"/>
      <c r="RPD46" s="36"/>
      <c r="RPG46" s="36"/>
      <c r="RPH46" s="36"/>
      <c r="RPK46" s="36"/>
      <c r="RPL46" s="36"/>
      <c r="RPO46" s="36"/>
      <c r="RPP46" s="36"/>
      <c r="RPS46" s="36"/>
      <c r="RPT46" s="36"/>
      <c r="RPW46" s="36"/>
      <c r="RPX46" s="36"/>
      <c r="RQA46" s="36"/>
      <c r="RQB46" s="36"/>
      <c r="RQE46" s="36"/>
      <c r="RQF46" s="36"/>
      <c r="RQI46" s="36"/>
      <c r="RQJ46" s="36"/>
      <c r="RQM46" s="36"/>
      <c r="RQN46" s="36"/>
      <c r="RQQ46" s="36"/>
      <c r="RQR46" s="36"/>
      <c r="RQU46" s="36"/>
      <c r="RQV46" s="36"/>
      <c r="RQY46" s="36"/>
      <c r="RQZ46" s="36"/>
      <c r="RRC46" s="36"/>
      <c r="RRD46" s="36"/>
      <c r="RRG46" s="36"/>
      <c r="RRH46" s="36"/>
      <c r="RRK46" s="36"/>
      <c r="RRL46" s="36"/>
      <c r="RRO46" s="36"/>
      <c r="RRP46" s="36"/>
      <c r="RRS46" s="36"/>
      <c r="RRT46" s="36"/>
      <c r="RRW46" s="36"/>
      <c r="RRX46" s="36"/>
      <c r="RSA46" s="36"/>
      <c r="RSB46" s="36"/>
      <c r="RSE46" s="36"/>
      <c r="RSF46" s="36"/>
      <c r="RSI46" s="36"/>
      <c r="RSJ46" s="36"/>
      <c r="RSM46" s="36"/>
      <c r="RSN46" s="36"/>
      <c r="RSQ46" s="36"/>
      <c r="RSR46" s="36"/>
      <c r="RSU46" s="36"/>
      <c r="RSV46" s="36"/>
      <c r="RSY46" s="36"/>
      <c r="RSZ46" s="36"/>
      <c r="RTC46" s="36"/>
      <c r="RTD46" s="36"/>
      <c r="RTG46" s="36"/>
      <c r="RTH46" s="36"/>
      <c r="RTK46" s="36"/>
      <c r="RTL46" s="36"/>
      <c r="RTO46" s="36"/>
      <c r="RTP46" s="36"/>
      <c r="RTS46" s="36"/>
      <c r="RTT46" s="36"/>
      <c r="RTW46" s="36"/>
      <c r="RTX46" s="36"/>
      <c r="RUA46" s="36"/>
      <c r="RUB46" s="36"/>
      <c r="RUE46" s="36"/>
      <c r="RUF46" s="36"/>
      <c r="RUI46" s="36"/>
      <c r="RUJ46" s="36"/>
      <c r="RUM46" s="36"/>
      <c r="RUN46" s="36"/>
      <c r="RUQ46" s="36"/>
      <c r="RUR46" s="36"/>
      <c r="RUU46" s="36"/>
      <c r="RUV46" s="36"/>
      <c r="RUY46" s="36"/>
      <c r="RUZ46" s="36"/>
      <c r="RVC46" s="36"/>
      <c r="RVD46" s="36"/>
      <c r="RVG46" s="36"/>
      <c r="RVH46" s="36"/>
      <c r="RVK46" s="36"/>
      <c r="RVL46" s="36"/>
      <c r="RVO46" s="36"/>
      <c r="RVP46" s="36"/>
      <c r="RVS46" s="36"/>
      <c r="RVT46" s="36"/>
      <c r="RVW46" s="36"/>
      <c r="RVX46" s="36"/>
      <c r="RWA46" s="36"/>
      <c r="RWB46" s="36"/>
      <c r="RWE46" s="36"/>
      <c r="RWF46" s="36"/>
      <c r="RWI46" s="36"/>
      <c r="RWJ46" s="36"/>
      <c r="RWM46" s="36"/>
      <c r="RWN46" s="36"/>
      <c r="RWQ46" s="36"/>
      <c r="RWR46" s="36"/>
      <c r="RWU46" s="36"/>
      <c r="RWV46" s="36"/>
      <c r="RWY46" s="36"/>
      <c r="RWZ46" s="36"/>
      <c r="RXC46" s="36"/>
      <c r="RXD46" s="36"/>
      <c r="RXG46" s="36"/>
      <c r="RXH46" s="36"/>
      <c r="RXK46" s="36"/>
      <c r="RXL46" s="36"/>
      <c r="RXO46" s="36"/>
      <c r="RXP46" s="36"/>
      <c r="RXS46" s="36"/>
      <c r="RXT46" s="36"/>
      <c r="RXW46" s="36"/>
      <c r="RXX46" s="36"/>
      <c r="RYA46" s="36"/>
      <c r="RYB46" s="36"/>
      <c r="RYE46" s="36"/>
      <c r="RYF46" s="36"/>
      <c r="RYI46" s="36"/>
      <c r="RYJ46" s="36"/>
      <c r="RYM46" s="36"/>
      <c r="RYN46" s="36"/>
      <c r="RYQ46" s="36"/>
      <c r="RYR46" s="36"/>
      <c r="RYU46" s="36"/>
      <c r="RYV46" s="36"/>
      <c r="RYY46" s="36"/>
      <c r="RYZ46" s="36"/>
      <c r="RZC46" s="36"/>
      <c r="RZD46" s="36"/>
      <c r="RZG46" s="36"/>
      <c r="RZH46" s="36"/>
      <c r="RZK46" s="36"/>
      <c r="RZL46" s="36"/>
      <c r="RZO46" s="36"/>
      <c r="RZP46" s="36"/>
      <c r="RZS46" s="36"/>
      <c r="RZT46" s="36"/>
      <c r="RZW46" s="36"/>
      <c r="RZX46" s="36"/>
      <c r="SAA46" s="36"/>
      <c r="SAB46" s="36"/>
      <c r="SAE46" s="36"/>
      <c r="SAF46" s="36"/>
      <c r="SAI46" s="36"/>
      <c r="SAJ46" s="36"/>
      <c r="SAM46" s="36"/>
      <c r="SAN46" s="36"/>
      <c r="SAQ46" s="36"/>
      <c r="SAR46" s="36"/>
      <c r="SAU46" s="36"/>
      <c r="SAV46" s="36"/>
      <c r="SAY46" s="36"/>
      <c r="SAZ46" s="36"/>
      <c r="SBC46" s="36"/>
      <c r="SBD46" s="36"/>
      <c r="SBG46" s="36"/>
      <c r="SBH46" s="36"/>
      <c r="SBK46" s="36"/>
      <c r="SBL46" s="36"/>
      <c r="SBO46" s="36"/>
      <c r="SBP46" s="36"/>
      <c r="SBS46" s="36"/>
      <c r="SBT46" s="36"/>
      <c r="SBW46" s="36"/>
      <c r="SBX46" s="36"/>
      <c r="SCA46" s="36"/>
      <c r="SCB46" s="36"/>
      <c r="SCE46" s="36"/>
      <c r="SCF46" s="36"/>
      <c r="SCI46" s="36"/>
      <c r="SCJ46" s="36"/>
      <c r="SCM46" s="36"/>
      <c r="SCN46" s="36"/>
      <c r="SCQ46" s="36"/>
      <c r="SCR46" s="36"/>
      <c r="SCU46" s="36"/>
      <c r="SCV46" s="36"/>
      <c r="SCY46" s="36"/>
      <c r="SCZ46" s="36"/>
      <c r="SDC46" s="36"/>
      <c r="SDD46" s="36"/>
      <c r="SDG46" s="36"/>
      <c r="SDH46" s="36"/>
      <c r="SDK46" s="36"/>
      <c r="SDL46" s="36"/>
      <c r="SDO46" s="36"/>
      <c r="SDP46" s="36"/>
      <c r="SDS46" s="36"/>
      <c r="SDT46" s="36"/>
      <c r="SDW46" s="36"/>
      <c r="SDX46" s="36"/>
      <c r="SEA46" s="36"/>
      <c r="SEB46" s="36"/>
      <c r="SEE46" s="36"/>
      <c r="SEF46" s="36"/>
      <c r="SEI46" s="36"/>
      <c r="SEJ46" s="36"/>
      <c r="SEM46" s="36"/>
      <c r="SEN46" s="36"/>
      <c r="SEQ46" s="36"/>
      <c r="SER46" s="36"/>
      <c r="SEU46" s="36"/>
      <c r="SEV46" s="36"/>
      <c r="SEY46" s="36"/>
      <c r="SEZ46" s="36"/>
      <c r="SFC46" s="36"/>
      <c r="SFD46" s="36"/>
      <c r="SFG46" s="36"/>
      <c r="SFH46" s="36"/>
      <c r="SFK46" s="36"/>
      <c r="SFL46" s="36"/>
      <c r="SFO46" s="36"/>
      <c r="SFP46" s="36"/>
      <c r="SFS46" s="36"/>
      <c r="SFT46" s="36"/>
      <c r="SFW46" s="36"/>
      <c r="SFX46" s="36"/>
      <c r="SGA46" s="36"/>
      <c r="SGB46" s="36"/>
      <c r="SGE46" s="36"/>
      <c r="SGF46" s="36"/>
      <c r="SGI46" s="36"/>
      <c r="SGJ46" s="36"/>
      <c r="SGM46" s="36"/>
      <c r="SGN46" s="36"/>
      <c r="SGQ46" s="36"/>
      <c r="SGR46" s="36"/>
      <c r="SGU46" s="36"/>
      <c r="SGV46" s="36"/>
      <c r="SGY46" s="36"/>
      <c r="SGZ46" s="36"/>
      <c r="SHC46" s="36"/>
      <c r="SHD46" s="36"/>
      <c r="SHG46" s="36"/>
      <c r="SHH46" s="36"/>
      <c r="SHK46" s="36"/>
      <c r="SHL46" s="36"/>
      <c r="SHO46" s="36"/>
      <c r="SHP46" s="36"/>
      <c r="SHS46" s="36"/>
      <c r="SHT46" s="36"/>
      <c r="SHW46" s="36"/>
      <c r="SHX46" s="36"/>
      <c r="SIA46" s="36"/>
      <c r="SIB46" s="36"/>
      <c r="SIE46" s="36"/>
      <c r="SIF46" s="36"/>
      <c r="SII46" s="36"/>
      <c r="SIJ46" s="36"/>
      <c r="SIM46" s="36"/>
      <c r="SIN46" s="36"/>
      <c r="SIQ46" s="36"/>
      <c r="SIR46" s="36"/>
      <c r="SIU46" s="36"/>
      <c r="SIV46" s="36"/>
      <c r="SIY46" s="36"/>
      <c r="SIZ46" s="36"/>
      <c r="SJC46" s="36"/>
      <c r="SJD46" s="36"/>
      <c r="SJG46" s="36"/>
      <c r="SJH46" s="36"/>
      <c r="SJK46" s="36"/>
      <c r="SJL46" s="36"/>
      <c r="SJO46" s="36"/>
      <c r="SJP46" s="36"/>
      <c r="SJS46" s="36"/>
      <c r="SJT46" s="36"/>
      <c r="SJW46" s="36"/>
      <c r="SJX46" s="36"/>
      <c r="SKA46" s="36"/>
      <c r="SKB46" s="36"/>
      <c r="SKE46" s="36"/>
      <c r="SKF46" s="36"/>
      <c r="SKI46" s="36"/>
      <c r="SKJ46" s="36"/>
      <c r="SKM46" s="36"/>
      <c r="SKN46" s="36"/>
      <c r="SKQ46" s="36"/>
      <c r="SKR46" s="36"/>
      <c r="SKU46" s="36"/>
      <c r="SKV46" s="36"/>
      <c r="SKY46" s="36"/>
      <c r="SKZ46" s="36"/>
      <c r="SLC46" s="36"/>
      <c r="SLD46" s="36"/>
      <c r="SLG46" s="36"/>
      <c r="SLH46" s="36"/>
      <c r="SLK46" s="36"/>
      <c r="SLL46" s="36"/>
      <c r="SLO46" s="36"/>
      <c r="SLP46" s="36"/>
      <c r="SLS46" s="36"/>
      <c r="SLT46" s="36"/>
      <c r="SLW46" s="36"/>
      <c r="SLX46" s="36"/>
      <c r="SMA46" s="36"/>
      <c r="SMB46" s="36"/>
      <c r="SME46" s="36"/>
      <c r="SMF46" s="36"/>
      <c r="SMI46" s="36"/>
      <c r="SMJ46" s="36"/>
      <c r="SMM46" s="36"/>
      <c r="SMN46" s="36"/>
      <c r="SMQ46" s="36"/>
      <c r="SMR46" s="36"/>
      <c r="SMU46" s="36"/>
      <c r="SMV46" s="36"/>
      <c r="SMY46" s="36"/>
      <c r="SMZ46" s="36"/>
      <c r="SNC46" s="36"/>
      <c r="SND46" s="36"/>
      <c r="SNG46" s="36"/>
      <c r="SNH46" s="36"/>
      <c r="SNK46" s="36"/>
      <c r="SNL46" s="36"/>
      <c r="SNO46" s="36"/>
      <c r="SNP46" s="36"/>
      <c r="SNS46" s="36"/>
      <c r="SNT46" s="36"/>
      <c r="SNW46" s="36"/>
      <c r="SNX46" s="36"/>
      <c r="SOA46" s="36"/>
      <c r="SOB46" s="36"/>
      <c r="SOE46" s="36"/>
      <c r="SOF46" s="36"/>
      <c r="SOI46" s="36"/>
      <c r="SOJ46" s="36"/>
      <c r="SOM46" s="36"/>
      <c r="SON46" s="36"/>
      <c r="SOQ46" s="36"/>
      <c r="SOR46" s="36"/>
      <c r="SOU46" s="36"/>
      <c r="SOV46" s="36"/>
      <c r="SOY46" s="36"/>
      <c r="SOZ46" s="36"/>
      <c r="SPC46" s="36"/>
      <c r="SPD46" s="36"/>
      <c r="SPG46" s="36"/>
      <c r="SPH46" s="36"/>
      <c r="SPK46" s="36"/>
      <c r="SPL46" s="36"/>
      <c r="SPO46" s="36"/>
      <c r="SPP46" s="36"/>
      <c r="SPS46" s="36"/>
      <c r="SPT46" s="36"/>
      <c r="SPW46" s="36"/>
      <c r="SPX46" s="36"/>
      <c r="SQA46" s="36"/>
      <c r="SQB46" s="36"/>
      <c r="SQE46" s="36"/>
      <c r="SQF46" s="36"/>
      <c r="SQI46" s="36"/>
      <c r="SQJ46" s="36"/>
      <c r="SQM46" s="36"/>
      <c r="SQN46" s="36"/>
      <c r="SQQ46" s="36"/>
      <c r="SQR46" s="36"/>
      <c r="SQU46" s="36"/>
      <c r="SQV46" s="36"/>
      <c r="SQY46" s="36"/>
      <c r="SQZ46" s="36"/>
      <c r="SRC46" s="36"/>
      <c r="SRD46" s="36"/>
      <c r="SRG46" s="36"/>
      <c r="SRH46" s="36"/>
      <c r="SRK46" s="36"/>
      <c r="SRL46" s="36"/>
      <c r="SRO46" s="36"/>
      <c r="SRP46" s="36"/>
      <c r="SRS46" s="36"/>
      <c r="SRT46" s="36"/>
      <c r="SRW46" s="36"/>
      <c r="SRX46" s="36"/>
      <c r="SSA46" s="36"/>
      <c r="SSB46" s="36"/>
      <c r="SSE46" s="36"/>
      <c r="SSF46" s="36"/>
      <c r="SSI46" s="36"/>
      <c r="SSJ46" s="36"/>
      <c r="SSM46" s="36"/>
      <c r="SSN46" s="36"/>
      <c r="SSQ46" s="36"/>
      <c r="SSR46" s="36"/>
      <c r="SSU46" s="36"/>
      <c r="SSV46" s="36"/>
      <c r="SSY46" s="36"/>
      <c r="SSZ46" s="36"/>
      <c r="STC46" s="36"/>
      <c r="STD46" s="36"/>
      <c r="STG46" s="36"/>
      <c r="STH46" s="36"/>
      <c r="STK46" s="36"/>
      <c r="STL46" s="36"/>
      <c r="STO46" s="36"/>
      <c r="STP46" s="36"/>
      <c r="STS46" s="36"/>
      <c r="STT46" s="36"/>
      <c r="STW46" s="36"/>
      <c r="STX46" s="36"/>
      <c r="SUA46" s="36"/>
      <c r="SUB46" s="36"/>
      <c r="SUE46" s="36"/>
      <c r="SUF46" s="36"/>
      <c r="SUI46" s="36"/>
      <c r="SUJ46" s="36"/>
      <c r="SUM46" s="36"/>
      <c r="SUN46" s="36"/>
      <c r="SUQ46" s="36"/>
      <c r="SUR46" s="36"/>
      <c r="SUU46" s="36"/>
      <c r="SUV46" s="36"/>
      <c r="SUY46" s="36"/>
      <c r="SUZ46" s="36"/>
      <c r="SVC46" s="36"/>
      <c r="SVD46" s="36"/>
      <c r="SVG46" s="36"/>
      <c r="SVH46" s="36"/>
      <c r="SVK46" s="36"/>
      <c r="SVL46" s="36"/>
      <c r="SVO46" s="36"/>
      <c r="SVP46" s="36"/>
      <c r="SVS46" s="36"/>
      <c r="SVT46" s="36"/>
      <c r="SVW46" s="36"/>
      <c r="SVX46" s="36"/>
      <c r="SWA46" s="36"/>
      <c r="SWB46" s="36"/>
      <c r="SWE46" s="36"/>
      <c r="SWF46" s="36"/>
      <c r="SWI46" s="36"/>
      <c r="SWJ46" s="36"/>
      <c r="SWM46" s="36"/>
      <c r="SWN46" s="36"/>
      <c r="SWQ46" s="36"/>
      <c r="SWR46" s="36"/>
      <c r="SWU46" s="36"/>
      <c r="SWV46" s="36"/>
      <c r="SWY46" s="36"/>
      <c r="SWZ46" s="36"/>
      <c r="SXC46" s="36"/>
      <c r="SXD46" s="36"/>
      <c r="SXG46" s="36"/>
      <c r="SXH46" s="36"/>
      <c r="SXK46" s="36"/>
      <c r="SXL46" s="36"/>
      <c r="SXO46" s="36"/>
      <c r="SXP46" s="36"/>
      <c r="SXS46" s="36"/>
      <c r="SXT46" s="36"/>
      <c r="SXW46" s="36"/>
      <c r="SXX46" s="36"/>
      <c r="SYA46" s="36"/>
      <c r="SYB46" s="36"/>
      <c r="SYE46" s="36"/>
      <c r="SYF46" s="36"/>
      <c r="SYI46" s="36"/>
      <c r="SYJ46" s="36"/>
      <c r="SYM46" s="36"/>
      <c r="SYN46" s="36"/>
      <c r="SYQ46" s="36"/>
      <c r="SYR46" s="36"/>
      <c r="SYU46" s="36"/>
      <c r="SYV46" s="36"/>
      <c r="SYY46" s="36"/>
      <c r="SYZ46" s="36"/>
      <c r="SZC46" s="36"/>
      <c r="SZD46" s="36"/>
      <c r="SZG46" s="36"/>
      <c r="SZH46" s="36"/>
      <c r="SZK46" s="36"/>
      <c r="SZL46" s="36"/>
      <c r="SZO46" s="36"/>
      <c r="SZP46" s="36"/>
      <c r="SZS46" s="36"/>
      <c r="SZT46" s="36"/>
      <c r="SZW46" s="36"/>
      <c r="SZX46" s="36"/>
      <c r="TAA46" s="36"/>
      <c r="TAB46" s="36"/>
      <c r="TAE46" s="36"/>
      <c r="TAF46" s="36"/>
      <c r="TAI46" s="36"/>
      <c r="TAJ46" s="36"/>
      <c r="TAM46" s="36"/>
      <c r="TAN46" s="36"/>
      <c r="TAQ46" s="36"/>
      <c r="TAR46" s="36"/>
      <c r="TAU46" s="36"/>
      <c r="TAV46" s="36"/>
      <c r="TAY46" s="36"/>
      <c r="TAZ46" s="36"/>
      <c r="TBC46" s="36"/>
      <c r="TBD46" s="36"/>
      <c r="TBG46" s="36"/>
      <c r="TBH46" s="36"/>
      <c r="TBK46" s="36"/>
      <c r="TBL46" s="36"/>
      <c r="TBO46" s="36"/>
      <c r="TBP46" s="36"/>
      <c r="TBS46" s="36"/>
      <c r="TBT46" s="36"/>
      <c r="TBW46" s="36"/>
      <c r="TBX46" s="36"/>
      <c r="TCA46" s="36"/>
      <c r="TCB46" s="36"/>
      <c r="TCE46" s="36"/>
      <c r="TCF46" s="36"/>
      <c r="TCI46" s="36"/>
      <c r="TCJ46" s="36"/>
      <c r="TCM46" s="36"/>
      <c r="TCN46" s="36"/>
      <c r="TCQ46" s="36"/>
      <c r="TCR46" s="36"/>
      <c r="TCU46" s="36"/>
      <c r="TCV46" s="36"/>
      <c r="TCY46" s="36"/>
      <c r="TCZ46" s="36"/>
      <c r="TDC46" s="36"/>
      <c r="TDD46" s="36"/>
      <c r="TDG46" s="36"/>
      <c r="TDH46" s="36"/>
      <c r="TDK46" s="36"/>
      <c r="TDL46" s="36"/>
      <c r="TDO46" s="36"/>
      <c r="TDP46" s="36"/>
      <c r="TDS46" s="36"/>
      <c r="TDT46" s="36"/>
      <c r="TDW46" s="36"/>
      <c r="TDX46" s="36"/>
      <c r="TEA46" s="36"/>
      <c r="TEB46" s="36"/>
      <c r="TEE46" s="36"/>
      <c r="TEF46" s="36"/>
      <c r="TEI46" s="36"/>
      <c r="TEJ46" s="36"/>
      <c r="TEM46" s="36"/>
      <c r="TEN46" s="36"/>
      <c r="TEQ46" s="36"/>
      <c r="TER46" s="36"/>
      <c r="TEU46" s="36"/>
      <c r="TEV46" s="36"/>
      <c r="TEY46" s="36"/>
      <c r="TEZ46" s="36"/>
      <c r="TFC46" s="36"/>
      <c r="TFD46" s="36"/>
      <c r="TFG46" s="36"/>
      <c r="TFH46" s="36"/>
      <c r="TFK46" s="36"/>
      <c r="TFL46" s="36"/>
      <c r="TFO46" s="36"/>
      <c r="TFP46" s="36"/>
      <c r="TFS46" s="36"/>
      <c r="TFT46" s="36"/>
      <c r="TFW46" s="36"/>
      <c r="TFX46" s="36"/>
      <c r="TGA46" s="36"/>
      <c r="TGB46" s="36"/>
      <c r="TGE46" s="36"/>
      <c r="TGF46" s="36"/>
      <c r="TGI46" s="36"/>
      <c r="TGJ46" s="36"/>
      <c r="TGM46" s="36"/>
      <c r="TGN46" s="36"/>
      <c r="TGQ46" s="36"/>
      <c r="TGR46" s="36"/>
      <c r="TGU46" s="36"/>
      <c r="TGV46" s="36"/>
      <c r="TGY46" s="36"/>
      <c r="TGZ46" s="36"/>
      <c r="THC46" s="36"/>
      <c r="THD46" s="36"/>
      <c r="THG46" s="36"/>
      <c r="THH46" s="36"/>
      <c r="THK46" s="36"/>
      <c r="THL46" s="36"/>
      <c r="THO46" s="36"/>
      <c r="THP46" s="36"/>
      <c r="THS46" s="36"/>
      <c r="THT46" s="36"/>
      <c r="THW46" s="36"/>
      <c r="THX46" s="36"/>
      <c r="TIA46" s="36"/>
      <c r="TIB46" s="36"/>
      <c r="TIE46" s="36"/>
      <c r="TIF46" s="36"/>
      <c r="TII46" s="36"/>
      <c r="TIJ46" s="36"/>
      <c r="TIM46" s="36"/>
      <c r="TIN46" s="36"/>
      <c r="TIQ46" s="36"/>
      <c r="TIR46" s="36"/>
      <c r="TIU46" s="36"/>
      <c r="TIV46" s="36"/>
      <c r="TIY46" s="36"/>
      <c r="TIZ46" s="36"/>
      <c r="TJC46" s="36"/>
      <c r="TJD46" s="36"/>
      <c r="TJG46" s="36"/>
      <c r="TJH46" s="36"/>
      <c r="TJK46" s="36"/>
      <c r="TJL46" s="36"/>
      <c r="TJO46" s="36"/>
      <c r="TJP46" s="36"/>
      <c r="TJS46" s="36"/>
      <c r="TJT46" s="36"/>
      <c r="TJW46" s="36"/>
      <c r="TJX46" s="36"/>
      <c r="TKA46" s="36"/>
      <c r="TKB46" s="36"/>
      <c r="TKE46" s="36"/>
      <c r="TKF46" s="36"/>
      <c r="TKI46" s="36"/>
      <c r="TKJ46" s="36"/>
      <c r="TKM46" s="36"/>
      <c r="TKN46" s="36"/>
      <c r="TKQ46" s="36"/>
      <c r="TKR46" s="36"/>
      <c r="TKU46" s="36"/>
      <c r="TKV46" s="36"/>
      <c r="TKY46" s="36"/>
      <c r="TKZ46" s="36"/>
      <c r="TLC46" s="36"/>
      <c r="TLD46" s="36"/>
      <c r="TLG46" s="36"/>
      <c r="TLH46" s="36"/>
      <c r="TLK46" s="36"/>
      <c r="TLL46" s="36"/>
      <c r="TLO46" s="36"/>
      <c r="TLP46" s="36"/>
      <c r="TLS46" s="36"/>
      <c r="TLT46" s="36"/>
      <c r="TLW46" s="36"/>
      <c r="TLX46" s="36"/>
      <c r="TMA46" s="36"/>
      <c r="TMB46" s="36"/>
      <c r="TME46" s="36"/>
      <c r="TMF46" s="36"/>
      <c r="TMI46" s="36"/>
      <c r="TMJ46" s="36"/>
      <c r="TMM46" s="36"/>
      <c r="TMN46" s="36"/>
      <c r="TMQ46" s="36"/>
      <c r="TMR46" s="36"/>
      <c r="TMU46" s="36"/>
      <c r="TMV46" s="36"/>
      <c r="TMY46" s="36"/>
      <c r="TMZ46" s="36"/>
      <c r="TNC46" s="36"/>
      <c r="TND46" s="36"/>
      <c r="TNG46" s="36"/>
      <c r="TNH46" s="36"/>
      <c r="TNK46" s="36"/>
      <c r="TNL46" s="36"/>
      <c r="TNO46" s="36"/>
      <c r="TNP46" s="36"/>
      <c r="TNS46" s="36"/>
      <c r="TNT46" s="36"/>
      <c r="TNW46" s="36"/>
      <c r="TNX46" s="36"/>
      <c r="TOA46" s="36"/>
      <c r="TOB46" s="36"/>
      <c r="TOE46" s="36"/>
      <c r="TOF46" s="36"/>
      <c r="TOI46" s="36"/>
      <c r="TOJ46" s="36"/>
      <c r="TOM46" s="36"/>
      <c r="TON46" s="36"/>
      <c r="TOQ46" s="36"/>
      <c r="TOR46" s="36"/>
      <c r="TOU46" s="36"/>
      <c r="TOV46" s="36"/>
      <c r="TOY46" s="36"/>
      <c r="TOZ46" s="36"/>
      <c r="TPC46" s="36"/>
      <c r="TPD46" s="36"/>
      <c r="TPG46" s="36"/>
      <c r="TPH46" s="36"/>
      <c r="TPK46" s="36"/>
      <c r="TPL46" s="36"/>
      <c r="TPO46" s="36"/>
      <c r="TPP46" s="36"/>
      <c r="TPS46" s="36"/>
      <c r="TPT46" s="36"/>
      <c r="TPW46" s="36"/>
      <c r="TPX46" s="36"/>
      <c r="TQA46" s="36"/>
      <c r="TQB46" s="36"/>
      <c r="TQE46" s="36"/>
      <c r="TQF46" s="36"/>
      <c r="TQI46" s="36"/>
      <c r="TQJ46" s="36"/>
      <c r="TQM46" s="36"/>
      <c r="TQN46" s="36"/>
      <c r="TQQ46" s="36"/>
      <c r="TQR46" s="36"/>
      <c r="TQU46" s="36"/>
      <c r="TQV46" s="36"/>
      <c r="TQY46" s="36"/>
      <c r="TQZ46" s="36"/>
      <c r="TRC46" s="36"/>
      <c r="TRD46" s="36"/>
      <c r="TRG46" s="36"/>
      <c r="TRH46" s="36"/>
      <c r="TRK46" s="36"/>
      <c r="TRL46" s="36"/>
      <c r="TRO46" s="36"/>
      <c r="TRP46" s="36"/>
      <c r="TRS46" s="36"/>
      <c r="TRT46" s="36"/>
      <c r="TRW46" s="36"/>
      <c r="TRX46" s="36"/>
      <c r="TSA46" s="36"/>
      <c r="TSB46" s="36"/>
      <c r="TSE46" s="36"/>
      <c r="TSF46" s="36"/>
      <c r="TSI46" s="36"/>
      <c r="TSJ46" s="36"/>
      <c r="TSM46" s="36"/>
      <c r="TSN46" s="36"/>
      <c r="TSQ46" s="36"/>
      <c r="TSR46" s="36"/>
      <c r="TSU46" s="36"/>
      <c r="TSV46" s="36"/>
      <c r="TSY46" s="36"/>
      <c r="TSZ46" s="36"/>
      <c r="TTC46" s="36"/>
      <c r="TTD46" s="36"/>
      <c r="TTG46" s="36"/>
      <c r="TTH46" s="36"/>
      <c r="TTK46" s="36"/>
      <c r="TTL46" s="36"/>
      <c r="TTO46" s="36"/>
      <c r="TTP46" s="36"/>
      <c r="TTS46" s="36"/>
      <c r="TTT46" s="36"/>
      <c r="TTW46" s="36"/>
      <c r="TTX46" s="36"/>
      <c r="TUA46" s="36"/>
      <c r="TUB46" s="36"/>
      <c r="TUE46" s="36"/>
      <c r="TUF46" s="36"/>
      <c r="TUI46" s="36"/>
      <c r="TUJ46" s="36"/>
      <c r="TUM46" s="36"/>
      <c r="TUN46" s="36"/>
      <c r="TUQ46" s="36"/>
      <c r="TUR46" s="36"/>
      <c r="TUU46" s="36"/>
      <c r="TUV46" s="36"/>
      <c r="TUY46" s="36"/>
      <c r="TUZ46" s="36"/>
      <c r="TVC46" s="36"/>
      <c r="TVD46" s="36"/>
      <c r="TVG46" s="36"/>
      <c r="TVH46" s="36"/>
      <c r="TVK46" s="36"/>
      <c r="TVL46" s="36"/>
      <c r="TVO46" s="36"/>
      <c r="TVP46" s="36"/>
      <c r="TVS46" s="36"/>
      <c r="TVT46" s="36"/>
      <c r="TVW46" s="36"/>
      <c r="TVX46" s="36"/>
      <c r="TWA46" s="36"/>
      <c r="TWB46" s="36"/>
      <c r="TWE46" s="36"/>
      <c r="TWF46" s="36"/>
      <c r="TWI46" s="36"/>
      <c r="TWJ46" s="36"/>
      <c r="TWM46" s="36"/>
      <c r="TWN46" s="36"/>
      <c r="TWQ46" s="36"/>
      <c r="TWR46" s="36"/>
      <c r="TWU46" s="36"/>
      <c r="TWV46" s="36"/>
      <c r="TWY46" s="36"/>
      <c r="TWZ46" s="36"/>
      <c r="TXC46" s="36"/>
      <c r="TXD46" s="36"/>
      <c r="TXG46" s="36"/>
      <c r="TXH46" s="36"/>
      <c r="TXK46" s="36"/>
      <c r="TXL46" s="36"/>
      <c r="TXO46" s="36"/>
      <c r="TXP46" s="36"/>
      <c r="TXS46" s="36"/>
      <c r="TXT46" s="36"/>
      <c r="TXW46" s="36"/>
      <c r="TXX46" s="36"/>
      <c r="TYA46" s="36"/>
      <c r="TYB46" s="36"/>
      <c r="TYE46" s="36"/>
      <c r="TYF46" s="36"/>
      <c r="TYI46" s="36"/>
      <c r="TYJ46" s="36"/>
      <c r="TYM46" s="36"/>
      <c r="TYN46" s="36"/>
      <c r="TYQ46" s="36"/>
      <c r="TYR46" s="36"/>
      <c r="TYU46" s="36"/>
      <c r="TYV46" s="36"/>
      <c r="TYY46" s="36"/>
      <c r="TYZ46" s="36"/>
      <c r="TZC46" s="36"/>
      <c r="TZD46" s="36"/>
      <c r="TZG46" s="36"/>
      <c r="TZH46" s="36"/>
      <c r="TZK46" s="36"/>
      <c r="TZL46" s="36"/>
      <c r="TZO46" s="36"/>
      <c r="TZP46" s="36"/>
      <c r="TZS46" s="36"/>
      <c r="TZT46" s="36"/>
      <c r="TZW46" s="36"/>
      <c r="TZX46" s="36"/>
      <c r="UAA46" s="36"/>
      <c r="UAB46" s="36"/>
      <c r="UAE46" s="36"/>
      <c r="UAF46" s="36"/>
      <c r="UAI46" s="36"/>
      <c r="UAJ46" s="36"/>
      <c r="UAM46" s="36"/>
      <c r="UAN46" s="36"/>
      <c r="UAQ46" s="36"/>
      <c r="UAR46" s="36"/>
      <c r="UAU46" s="36"/>
      <c r="UAV46" s="36"/>
      <c r="UAY46" s="36"/>
      <c r="UAZ46" s="36"/>
      <c r="UBC46" s="36"/>
      <c r="UBD46" s="36"/>
      <c r="UBG46" s="36"/>
      <c r="UBH46" s="36"/>
      <c r="UBK46" s="36"/>
      <c r="UBL46" s="36"/>
      <c r="UBO46" s="36"/>
      <c r="UBP46" s="36"/>
      <c r="UBS46" s="36"/>
      <c r="UBT46" s="36"/>
      <c r="UBW46" s="36"/>
      <c r="UBX46" s="36"/>
      <c r="UCA46" s="36"/>
      <c r="UCB46" s="36"/>
      <c r="UCE46" s="36"/>
      <c r="UCF46" s="36"/>
      <c r="UCI46" s="36"/>
      <c r="UCJ46" s="36"/>
      <c r="UCM46" s="36"/>
      <c r="UCN46" s="36"/>
      <c r="UCQ46" s="36"/>
      <c r="UCR46" s="36"/>
      <c r="UCU46" s="36"/>
      <c r="UCV46" s="36"/>
      <c r="UCY46" s="36"/>
      <c r="UCZ46" s="36"/>
      <c r="UDC46" s="36"/>
      <c r="UDD46" s="36"/>
      <c r="UDG46" s="36"/>
      <c r="UDH46" s="36"/>
      <c r="UDK46" s="36"/>
      <c r="UDL46" s="36"/>
      <c r="UDO46" s="36"/>
      <c r="UDP46" s="36"/>
      <c r="UDS46" s="36"/>
      <c r="UDT46" s="36"/>
      <c r="UDW46" s="36"/>
      <c r="UDX46" s="36"/>
      <c r="UEA46" s="36"/>
      <c r="UEB46" s="36"/>
      <c r="UEE46" s="36"/>
      <c r="UEF46" s="36"/>
      <c r="UEI46" s="36"/>
      <c r="UEJ46" s="36"/>
      <c r="UEM46" s="36"/>
      <c r="UEN46" s="36"/>
      <c r="UEQ46" s="36"/>
      <c r="UER46" s="36"/>
      <c r="UEU46" s="36"/>
      <c r="UEV46" s="36"/>
      <c r="UEY46" s="36"/>
      <c r="UEZ46" s="36"/>
      <c r="UFC46" s="36"/>
      <c r="UFD46" s="36"/>
      <c r="UFG46" s="36"/>
      <c r="UFH46" s="36"/>
      <c r="UFK46" s="36"/>
      <c r="UFL46" s="36"/>
      <c r="UFO46" s="36"/>
      <c r="UFP46" s="36"/>
      <c r="UFS46" s="36"/>
      <c r="UFT46" s="36"/>
      <c r="UFW46" s="36"/>
      <c r="UFX46" s="36"/>
      <c r="UGA46" s="36"/>
      <c r="UGB46" s="36"/>
      <c r="UGE46" s="36"/>
      <c r="UGF46" s="36"/>
      <c r="UGI46" s="36"/>
      <c r="UGJ46" s="36"/>
      <c r="UGM46" s="36"/>
      <c r="UGN46" s="36"/>
      <c r="UGQ46" s="36"/>
      <c r="UGR46" s="36"/>
      <c r="UGU46" s="36"/>
      <c r="UGV46" s="36"/>
      <c r="UGY46" s="36"/>
      <c r="UGZ46" s="36"/>
      <c r="UHC46" s="36"/>
      <c r="UHD46" s="36"/>
      <c r="UHG46" s="36"/>
      <c r="UHH46" s="36"/>
      <c r="UHK46" s="36"/>
      <c r="UHL46" s="36"/>
      <c r="UHO46" s="36"/>
      <c r="UHP46" s="36"/>
      <c r="UHS46" s="36"/>
      <c r="UHT46" s="36"/>
      <c r="UHW46" s="36"/>
      <c r="UHX46" s="36"/>
      <c r="UIA46" s="36"/>
      <c r="UIB46" s="36"/>
      <c r="UIE46" s="36"/>
      <c r="UIF46" s="36"/>
      <c r="UII46" s="36"/>
      <c r="UIJ46" s="36"/>
      <c r="UIM46" s="36"/>
      <c r="UIN46" s="36"/>
      <c r="UIQ46" s="36"/>
      <c r="UIR46" s="36"/>
      <c r="UIU46" s="36"/>
      <c r="UIV46" s="36"/>
      <c r="UIY46" s="36"/>
      <c r="UIZ46" s="36"/>
      <c r="UJC46" s="36"/>
      <c r="UJD46" s="36"/>
      <c r="UJG46" s="36"/>
      <c r="UJH46" s="36"/>
      <c r="UJK46" s="36"/>
      <c r="UJL46" s="36"/>
      <c r="UJO46" s="36"/>
      <c r="UJP46" s="36"/>
      <c r="UJS46" s="36"/>
      <c r="UJT46" s="36"/>
      <c r="UJW46" s="36"/>
      <c r="UJX46" s="36"/>
      <c r="UKA46" s="36"/>
      <c r="UKB46" s="36"/>
      <c r="UKE46" s="36"/>
      <c r="UKF46" s="36"/>
      <c r="UKI46" s="36"/>
      <c r="UKJ46" s="36"/>
      <c r="UKM46" s="36"/>
      <c r="UKN46" s="36"/>
      <c r="UKQ46" s="36"/>
      <c r="UKR46" s="36"/>
      <c r="UKU46" s="36"/>
      <c r="UKV46" s="36"/>
      <c r="UKY46" s="36"/>
      <c r="UKZ46" s="36"/>
      <c r="ULC46" s="36"/>
      <c r="ULD46" s="36"/>
      <c r="ULG46" s="36"/>
      <c r="ULH46" s="36"/>
      <c r="ULK46" s="36"/>
      <c r="ULL46" s="36"/>
      <c r="ULO46" s="36"/>
      <c r="ULP46" s="36"/>
      <c r="ULS46" s="36"/>
      <c r="ULT46" s="36"/>
      <c r="ULW46" s="36"/>
      <c r="ULX46" s="36"/>
      <c r="UMA46" s="36"/>
      <c r="UMB46" s="36"/>
      <c r="UME46" s="36"/>
      <c r="UMF46" s="36"/>
      <c r="UMI46" s="36"/>
      <c r="UMJ46" s="36"/>
      <c r="UMM46" s="36"/>
      <c r="UMN46" s="36"/>
      <c r="UMQ46" s="36"/>
      <c r="UMR46" s="36"/>
      <c r="UMU46" s="36"/>
      <c r="UMV46" s="36"/>
      <c r="UMY46" s="36"/>
      <c r="UMZ46" s="36"/>
      <c r="UNC46" s="36"/>
      <c r="UND46" s="36"/>
      <c r="UNG46" s="36"/>
      <c r="UNH46" s="36"/>
      <c r="UNK46" s="36"/>
      <c r="UNL46" s="36"/>
      <c r="UNO46" s="36"/>
      <c r="UNP46" s="36"/>
      <c r="UNS46" s="36"/>
      <c r="UNT46" s="36"/>
      <c r="UNW46" s="36"/>
      <c r="UNX46" s="36"/>
      <c r="UOA46" s="36"/>
      <c r="UOB46" s="36"/>
      <c r="UOE46" s="36"/>
      <c r="UOF46" s="36"/>
      <c r="UOI46" s="36"/>
      <c r="UOJ46" s="36"/>
      <c r="UOM46" s="36"/>
      <c r="UON46" s="36"/>
      <c r="UOQ46" s="36"/>
      <c r="UOR46" s="36"/>
      <c r="UOU46" s="36"/>
      <c r="UOV46" s="36"/>
      <c r="UOY46" s="36"/>
      <c r="UOZ46" s="36"/>
      <c r="UPC46" s="36"/>
      <c r="UPD46" s="36"/>
      <c r="UPG46" s="36"/>
      <c r="UPH46" s="36"/>
      <c r="UPK46" s="36"/>
      <c r="UPL46" s="36"/>
      <c r="UPO46" s="36"/>
      <c r="UPP46" s="36"/>
      <c r="UPS46" s="36"/>
      <c r="UPT46" s="36"/>
      <c r="UPW46" s="36"/>
      <c r="UPX46" s="36"/>
      <c r="UQA46" s="36"/>
      <c r="UQB46" s="36"/>
      <c r="UQE46" s="36"/>
      <c r="UQF46" s="36"/>
      <c r="UQI46" s="36"/>
      <c r="UQJ46" s="36"/>
      <c r="UQM46" s="36"/>
      <c r="UQN46" s="36"/>
      <c r="UQQ46" s="36"/>
      <c r="UQR46" s="36"/>
      <c r="UQU46" s="36"/>
      <c r="UQV46" s="36"/>
      <c r="UQY46" s="36"/>
      <c r="UQZ46" s="36"/>
      <c r="URC46" s="36"/>
      <c r="URD46" s="36"/>
      <c r="URG46" s="36"/>
      <c r="URH46" s="36"/>
      <c r="URK46" s="36"/>
      <c r="URL46" s="36"/>
      <c r="URO46" s="36"/>
      <c r="URP46" s="36"/>
      <c r="URS46" s="36"/>
      <c r="URT46" s="36"/>
      <c r="URW46" s="36"/>
      <c r="URX46" s="36"/>
      <c r="USA46" s="36"/>
      <c r="USB46" s="36"/>
      <c r="USE46" s="36"/>
      <c r="USF46" s="36"/>
      <c r="USI46" s="36"/>
      <c r="USJ46" s="36"/>
      <c r="USM46" s="36"/>
      <c r="USN46" s="36"/>
      <c r="USQ46" s="36"/>
      <c r="USR46" s="36"/>
      <c r="USU46" s="36"/>
      <c r="USV46" s="36"/>
      <c r="USY46" s="36"/>
      <c r="USZ46" s="36"/>
      <c r="UTC46" s="36"/>
      <c r="UTD46" s="36"/>
      <c r="UTG46" s="36"/>
      <c r="UTH46" s="36"/>
      <c r="UTK46" s="36"/>
      <c r="UTL46" s="36"/>
      <c r="UTO46" s="36"/>
      <c r="UTP46" s="36"/>
      <c r="UTS46" s="36"/>
      <c r="UTT46" s="36"/>
      <c r="UTW46" s="36"/>
      <c r="UTX46" s="36"/>
      <c r="UUA46" s="36"/>
      <c r="UUB46" s="36"/>
      <c r="UUE46" s="36"/>
      <c r="UUF46" s="36"/>
      <c r="UUI46" s="36"/>
      <c r="UUJ46" s="36"/>
      <c r="UUM46" s="36"/>
      <c r="UUN46" s="36"/>
      <c r="UUQ46" s="36"/>
      <c r="UUR46" s="36"/>
      <c r="UUU46" s="36"/>
      <c r="UUV46" s="36"/>
      <c r="UUY46" s="36"/>
      <c r="UUZ46" s="36"/>
      <c r="UVC46" s="36"/>
      <c r="UVD46" s="36"/>
      <c r="UVG46" s="36"/>
      <c r="UVH46" s="36"/>
      <c r="UVK46" s="36"/>
      <c r="UVL46" s="36"/>
      <c r="UVO46" s="36"/>
      <c r="UVP46" s="36"/>
      <c r="UVS46" s="36"/>
      <c r="UVT46" s="36"/>
      <c r="UVW46" s="36"/>
      <c r="UVX46" s="36"/>
      <c r="UWA46" s="36"/>
      <c r="UWB46" s="36"/>
      <c r="UWE46" s="36"/>
      <c r="UWF46" s="36"/>
      <c r="UWI46" s="36"/>
      <c r="UWJ46" s="36"/>
      <c r="UWM46" s="36"/>
      <c r="UWN46" s="36"/>
      <c r="UWQ46" s="36"/>
      <c r="UWR46" s="36"/>
      <c r="UWU46" s="36"/>
      <c r="UWV46" s="36"/>
      <c r="UWY46" s="36"/>
      <c r="UWZ46" s="36"/>
      <c r="UXC46" s="36"/>
      <c r="UXD46" s="36"/>
      <c r="UXG46" s="36"/>
      <c r="UXH46" s="36"/>
      <c r="UXK46" s="36"/>
      <c r="UXL46" s="36"/>
      <c r="UXO46" s="36"/>
      <c r="UXP46" s="36"/>
      <c r="UXS46" s="36"/>
      <c r="UXT46" s="36"/>
      <c r="UXW46" s="36"/>
      <c r="UXX46" s="36"/>
      <c r="UYA46" s="36"/>
      <c r="UYB46" s="36"/>
      <c r="UYE46" s="36"/>
      <c r="UYF46" s="36"/>
      <c r="UYI46" s="36"/>
      <c r="UYJ46" s="36"/>
      <c r="UYM46" s="36"/>
      <c r="UYN46" s="36"/>
      <c r="UYQ46" s="36"/>
      <c r="UYR46" s="36"/>
      <c r="UYU46" s="36"/>
      <c r="UYV46" s="36"/>
      <c r="UYY46" s="36"/>
      <c r="UYZ46" s="36"/>
      <c r="UZC46" s="36"/>
      <c r="UZD46" s="36"/>
      <c r="UZG46" s="36"/>
      <c r="UZH46" s="36"/>
      <c r="UZK46" s="36"/>
      <c r="UZL46" s="36"/>
      <c r="UZO46" s="36"/>
      <c r="UZP46" s="36"/>
      <c r="UZS46" s="36"/>
      <c r="UZT46" s="36"/>
      <c r="UZW46" s="36"/>
      <c r="UZX46" s="36"/>
      <c r="VAA46" s="36"/>
      <c r="VAB46" s="36"/>
      <c r="VAE46" s="36"/>
      <c r="VAF46" s="36"/>
      <c r="VAI46" s="36"/>
      <c r="VAJ46" s="36"/>
      <c r="VAM46" s="36"/>
      <c r="VAN46" s="36"/>
      <c r="VAQ46" s="36"/>
      <c r="VAR46" s="36"/>
      <c r="VAU46" s="36"/>
      <c r="VAV46" s="36"/>
      <c r="VAY46" s="36"/>
      <c r="VAZ46" s="36"/>
      <c r="VBC46" s="36"/>
      <c r="VBD46" s="36"/>
      <c r="VBG46" s="36"/>
      <c r="VBH46" s="36"/>
      <c r="VBK46" s="36"/>
      <c r="VBL46" s="36"/>
      <c r="VBO46" s="36"/>
      <c r="VBP46" s="36"/>
      <c r="VBS46" s="36"/>
      <c r="VBT46" s="36"/>
      <c r="VBW46" s="36"/>
      <c r="VBX46" s="36"/>
      <c r="VCA46" s="36"/>
      <c r="VCB46" s="36"/>
      <c r="VCE46" s="36"/>
      <c r="VCF46" s="36"/>
      <c r="VCI46" s="36"/>
      <c r="VCJ46" s="36"/>
      <c r="VCM46" s="36"/>
      <c r="VCN46" s="36"/>
      <c r="VCQ46" s="36"/>
      <c r="VCR46" s="36"/>
      <c r="VCU46" s="36"/>
      <c r="VCV46" s="36"/>
      <c r="VCY46" s="36"/>
      <c r="VCZ46" s="36"/>
      <c r="VDC46" s="36"/>
      <c r="VDD46" s="36"/>
      <c r="VDG46" s="36"/>
      <c r="VDH46" s="36"/>
      <c r="VDK46" s="36"/>
      <c r="VDL46" s="36"/>
      <c r="VDO46" s="36"/>
      <c r="VDP46" s="36"/>
      <c r="VDS46" s="36"/>
      <c r="VDT46" s="36"/>
      <c r="VDW46" s="36"/>
      <c r="VDX46" s="36"/>
      <c r="VEA46" s="36"/>
      <c r="VEB46" s="36"/>
      <c r="VEE46" s="36"/>
      <c r="VEF46" s="36"/>
      <c r="VEI46" s="36"/>
      <c r="VEJ46" s="36"/>
      <c r="VEM46" s="36"/>
      <c r="VEN46" s="36"/>
      <c r="VEQ46" s="36"/>
      <c r="VER46" s="36"/>
      <c r="VEU46" s="36"/>
      <c r="VEV46" s="36"/>
      <c r="VEY46" s="36"/>
      <c r="VEZ46" s="36"/>
      <c r="VFC46" s="36"/>
      <c r="VFD46" s="36"/>
      <c r="VFG46" s="36"/>
      <c r="VFH46" s="36"/>
      <c r="VFK46" s="36"/>
      <c r="VFL46" s="36"/>
      <c r="VFO46" s="36"/>
      <c r="VFP46" s="36"/>
      <c r="VFS46" s="36"/>
      <c r="VFT46" s="36"/>
      <c r="VFW46" s="36"/>
      <c r="VFX46" s="36"/>
      <c r="VGA46" s="36"/>
      <c r="VGB46" s="36"/>
      <c r="VGE46" s="36"/>
      <c r="VGF46" s="36"/>
      <c r="VGI46" s="36"/>
      <c r="VGJ46" s="36"/>
      <c r="VGM46" s="36"/>
      <c r="VGN46" s="36"/>
      <c r="VGQ46" s="36"/>
      <c r="VGR46" s="36"/>
      <c r="VGU46" s="36"/>
      <c r="VGV46" s="36"/>
      <c r="VGY46" s="36"/>
      <c r="VGZ46" s="36"/>
      <c r="VHC46" s="36"/>
      <c r="VHD46" s="36"/>
      <c r="VHG46" s="36"/>
      <c r="VHH46" s="36"/>
      <c r="VHK46" s="36"/>
      <c r="VHL46" s="36"/>
      <c r="VHO46" s="36"/>
      <c r="VHP46" s="36"/>
      <c r="VHS46" s="36"/>
      <c r="VHT46" s="36"/>
      <c r="VHW46" s="36"/>
      <c r="VHX46" s="36"/>
      <c r="VIA46" s="36"/>
      <c r="VIB46" s="36"/>
      <c r="VIE46" s="36"/>
      <c r="VIF46" s="36"/>
      <c r="VII46" s="36"/>
      <c r="VIJ46" s="36"/>
      <c r="VIM46" s="36"/>
      <c r="VIN46" s="36"/>
      <c r="VIQ46" s="36"/>
      <c r="VIR46" s="36"/>
      <c r="VIU46" s="36"/>
      <c r="VIV46" s="36"/>
      <c r="VIY46" s="36"/>
      <c r="VIZ46" s="36"/>
      <c r="VJC46" s="36"/>
      <c r="VJD46" s="36"/>
      <c r="VJG46" s="36"/>
      <c r="VJH46" s="36"/>
      <c r="VJK46" s="36"/>
      <c r="VJL46" s="36"/>
      <c r="VJO46" s="36"/>
      <c r="VJP46" s="36"/>
      <c r="VJS46" s="36"/>
      <c r="VJT46" s="36"/>
      <c r="VJW46" s="36"/>
      <c r="VJX46" s="36"/>
      <c r="VKA46" s="36"/>
      <c r="VKB46" s="36"/>
      <c r="VKE46" s="36"/>
      <c r="VKF46" s="36"/>
      <c r="VKI46" s="36"/>
      <c r="VKJ46" s="36"/>
      <c r="VKM46" s="36"/>
      <c r="VKN46" s="36"/>
      <c r="VKQ46" s="36"/>
      <c r="VKR46" s="36"/>
      <c r="VKU46" s="36"/>
      <c r="VKV46" s="36"/>
      <c r="VKY46" s="36"/>
      <c r="VKZ46" s="36"/>
      <c r="VLC46" s="36"/>
      <c r="VLD46" s="36"/>
      <c r="VLG46" s="36"/>
      <c r="VLH46" s="36"/>
      <c r="VLK46" s="36"/>
      <c r="VLL46" s="36"/>
      <c r="VLO46" s="36"/>
      <c r="VLP46" s="36"/>
      <c r="VLS46" s="36"/>
      <c r="VLT46" s="36"/>
      <c r="VLW46" s="36"/>
      <c r="VLX46" s="36"/>
      <c r="VMA46" s="36"/>
      <c r="VMB46" s="36"/>
      <c r="VME46" s="36"/>
      <c r="VMF46" s="36"/>
      <c r="VMI46" s="36"/>
      <c r="VMJ46" s="36"/>
      <c r="VMM46" s="36"/>
      <c r="VMN46" s="36"/>
      <c r="VMQ46" s="36"/>
      <c r="VMR46" s="36"/>
      <c r="VMU46" s="36"/>
      <c r="VMV46" s="36"/>
      <c r="VMY46" s="36"/>
      <c r="VMZ46" s="36"/>
      <c r="VNC46" s="36"/>
      <c r="VND46" s="36"/>
      <c r="VNG46" s="36"/>
      <c r="VNH46" s="36"/>
      <c r="VNK46" s="36"/>
      <c r="VNL46" s="36"/>
      <c r="VNO46" s="36"/>
      <c r="VNP46" s="36"/>
      <c r="VNS46" s="36"/>
      <c r="VNT46" s="36"/>
      <c r="VNW46" s="36"/>
      <c r="VNX46" s="36"/>
      <c r="VOA46" s="36"/>
      <c r="VOB46" s="36"/>
      <c r="VOE46" s="36"/>
      <c r="VOF46" s="36"/>
      <c r="VOI46" s="36"/>
      <c r="VOJ46" s="36"/>
      <c r="VOM46" s="36"/>
      <c r="VON46" s="36"/>
      <c r="VOQ46" s="36"/>
      <c r="VOR46" s="36"/>
      <c r="VOU46" s="36"/>
      <c r="VOV46" s="36"/>
      <c r="VOY46" s="36"/>
      <c r="VOZ46" s="36"/>
      <c r="VPC46" s="36"/>
      <c r="VPD46" s="36"/>
      <c r="VPG46" s="36"/>
      <c r="VPH46" s="36"/>
      <c r="VPK46" s="36"/>
      <c r="VPL46" s="36"/>
      <c r="VPO46" s="36"/>
      <c r="VPP46" s="36"/>
      <c r="VPS46" s="36"/>
      <c r="VPT46" s="36"/>
      <c r="VPW46" s="36"/>
      <c r="VPX46" s="36"/>
      <c r="VQA46" s="36"/>
      <c r="VQB46" s="36"/>
      <c r="VQE46" s="36"/>
      <c r="VQF46" s="36"/>
      <c r="VQI46" s="36"/>
      <c r="VQJ46" s="36"/>
      <c r="VQM46" s="36"/>
      <c r="VQN46" s="36"/>
      <c r="VQQ46" s="36"/>
      <c r="VQR46" s="36"/>
      <c r="VQU46" s="36"/>
      <c r="VQV46" s="36"/>
      <c r="VQY46" s="36"/>
      <c r="VQZ46" s="36"/>
      <c r="VRC46" s="36"/>
      <c r="VRD46" s="36"/>
      <c r="VRG46" s="36"/>
      <c r="VRH46" s="36"/>
      <c r="VRK46" s="36"/>
      <c r="VRL46" s="36"/>
      <c r="VRO46" s="36"/>
      <c r="VRP46" s="36"/>
      <c r="VRS46" s="36"/>
      <c r="VRT46" s="36"/>
      <c r="VRW46" s="36"/>
      <c r="VRX46" s="36"/>
      <c r="VSA46" s="36"/>
      <c r="VSB46" s="36"/>
      <c r="VSE46" s="36"/>
      <c r="VSF46" s="36"/>
      <c r="VSI46" s="36"/>
      <c r="VSJ46" s="36"/>
      <c r="VSM46" s="36"/>
      <c r="VSN46" s="36"/>
      <c r="VSQ46" s="36"/>
      <c r="VSR46" s="36"/>
      <c r="VSU46" s="36"/>
      <c r="VSV46" s="36"/>
      <c r="VSY46" s="36"/>
      <c r="VSZ46" s="36"/>
      <c r="VTC46" s="36"/>
      <c r="VTD46" s="36"/>
      <c r="VTG46" s="36"/>
      <c r="VTH46" s="36"/>
      <c r="VTK46" s="36"/>
      <c r="VTL46" s="36"/>
      <c r="VTO46" s="36"/>
      <c r="VTP46" s="36"/>
      <c r="VTS46" s="36"/>
      <c r="VTT46" s="36"/>
      <c r="VTW46" s="36"/>
      <c r="VTX46" s="36"/>
      <c r="VUA46" s="36"/>
      <c r="VUB46" s="36"/>
      <c r="VUE46" s="36"/>
      <c r="VUF46" s="36"/>
      <c r="VUI46" s="36"/>
      <c r="VUJ46" s="36"/>
      <c r="VUM46" s="36"/>
      <c r="VUN46" s="36"/>
      <c r="VUQ46" s="36"/>
      <c r="VUR46" s="36"/>
      <c r="VUU46" s="36"/>
      <c r="VUV46" s="36"/>
      <c r="VUY46" s="36"/>
      <c r="VUZ46" s="36"/>
      <c r="VVC46" s="36"/>
      <c r="VVD46" s="36"/>
      <c r="VVG46" s="36"/>
      <c r="VVH46" s="36"/>
      <c r="VVK46" s="36"/>
      <c r="VVL46" s="36"/>
      <c r="VVO46" s="36"/>
      <c r="VVP46" s="36"/>
      <c r="VVS46" s="36"/>
      <c r="VVT46" s="36"/>
      <c r="VVW46" s="36"/>
      <c r="VVX46" s="36"/>
      <c r="VWA46" s="36"/>
      <c r="VWB46" s="36"/>
      <c r="VWE46" s="36"/>
      <c r="VWF46" s="36"/>
      <c r="VWI46" s="36"/>
      <c r="VWJ46" s="36"/>
      <c r="VWM46" s="36"/>
      <c r="VWN46" s="36"/>
      <c r="VWQ46" s="36"/>
      <c r="VWR46" s="36"/>
      <c r="VWU46" s="36"/>
      <c r="VWV46" s="36"/>
      <c r="VWY46" s="36"/>
      <c r="VWZ46" s="36"/>
      <c r="VXC46" s="36"/>
      <c r="VXD46" s="36"/>
      <c r="VXG46" s="36"/>
      <c r="VXH46" s="36"/>
      <c r="VXK46" s="36"/>
      <c r="VXL46" s="36"/>
      <c r="VXO46" s="36"/>
      <c r="VXP46" s="36"/>
      <c r="VXS46" s="36"/>
      <c r="VXT46" s="36"/>
      <c r="VXW46" s="36"/>
      <c r="VXX46" s="36"/>
      <c r="VYA46" s="36"/>
      <c r="VYB46" s="36"/>
      <c r="VYE46" s="36"/>
      <c r="VYF46" s="36"/>
      <c r="VYI46" s="36"/>
      <c r="VYJ46" s="36"/>
      <c r="VYM46" s="36"/>
      <c r="VYN46" s="36"/>
      <c r="VYQ46" s="36"/>
      <c r="VYR46" s="36"/>
      <c r="VYU46" s="36"/>
      <c r="VYV46" s="36"/>
      <c r="VYY46" s="36"/>
      <c r="VYZ46" s="36"/>
      <c r="VZC46" s="36"/>
      <c r="VZD46" s="36"/>
      <c r="VZG46" s="36"/>
      <c r="VZH46" s="36"/>
      <c r="VZK46" s="36"/>
      <c r="VZL46" s="36"/>
      <c r="VZO46" s="36"/>
      <c r="VZP46" s="36"/>
      <c r="VZS46" s="36"/>
      <c r="VZT46" s="36"/>
      <c r="VZW46" s="36"/>
      <c r="VZX46" s="36"/>
      <c r="WAA46" s="36"/>
      <c r="WAB46" s="36"/>
      <c r="WAE46" s="36"/>
      <c r="WAF46" s="36"/>
      <c r="WAI46" s="36"/>
      <c r="WAJ46" s="36"/>
      <c r="WAM46" s="36"/>
      <c r="WAN46" s="36"/>
      <c r="WAQ46" s="36"/>
      <c r="WAR46" s="36"/>
      <c r="WAU46" s="36"/>
      <c r="WAV46" s="36"/>
      <c r="WAY46" s="36"/>
      <c r="WAZ46" s="36"/>
      <c r="WBC46" s="36"/>
      <c r="WBD46" s="36"/>
      <c r="WBG46" s="36"/>
      <c r="WBH46" s="36"/>
      <c r="WBK46" s="36"/>
      <c r="WBL46" s="36"/>
      <c r="WBO46" s="36"/>
      <c r="WBP46" s="36"/>
      <c r="WBS46" s="36"/>
      <c r="WBT46" s="36"/>
      <c r="WBW46" s="36"/>
      <c r="WBX46" s="36"/>
      <c r="WCA46" s="36"/>
      <c r="WCB46" s="36"/>
      <c r="WCE46" s="36"/>
      <c r="WCF46" s="36"/>
      <c r="WCI46" s="36"/>
      <c r="WCJ46" s="36"/>
      <c r="WCM46" s="36"/>
      <c r="WCN46" s="36"/>
      <c r="WCQ46" s="36"/>
      <c r="WCR46" s="36"/>
      <c r="WCU46" s="36"/>
      <c r="WCV46" s="36"/>
      <c r="WCY46" s="36"/>
      <c r="WCZ46" s="36"/>
      <c r="WDC46" s="36"/>
      <c r="WDD46" s="36"/>
      <c r="WDG46" s="36"/>
      <c r="WDH46" s="36"/>
      <c r="WDK46" s="36"/>
      <c r="WDL46" s="36"/>
      <c r="WDO46" s="36"/>
      <c r="WDP46" s="36"/>
      <c r="WDS46" s="36"/>
      <c r="WDT46" s="36"/>
      <c r="WDW46" s="36"/>
      <c r="WDX46" s="36"/>
      <c r="WEA46" s="36"/>
      <c r="WEB46" s="36"/>
      <c r="WEE46" s="36"/>
      <c r="WEF46" s="36"/>
      <c r="WEI46" s="36"/>
      <c r="WEJ46" s="36"/>
      <c r="WEM46" s="36"/>
      <c r="WEN46" s="36"/>
      <c r="WEQ46" s="36"/>
      <c r="WER46" s="36"/>
      <c r="WEU46" s="36"/>
      <c r="WEV46" s="36"/>
      <c r="WEY46" s="36"/>
      <c r="WEZ46" s="36"/>
      <c r="WFC46" s="36"/>
      <c r="WFD46" s="36"/>
      <c r="WFG46" s="36"/>
      <c r="WFH46" s="36"/>
      <c r="WFK46" s="36"/>
      <c r="WFL46" s="36"/>
      <c r="WFO46" s="36"/>
      <c r="WFP46" s="36"/>
      <c r="WFS46" s="36"/>
      <c r="WFT46" s="36"/>
      <c r="WFW46" s="36"/>
      <c r="WFX46" s="36"/>
      <c r="WGA46" s="36"/>
      <c r="WGB46" s="36"/>
      <c r="WGE46" s="36"/>
      <c r="WGF46" s="36"/>
      <c r="WGI46" s="36"/>
      <c r="WGJ46" s="36"/>
      <c r="WGM46" s="36"/>
      <c r="WGN46" s="36"/>
      <c r="WGQ46" s="36"/>
      <c r="WGR46" s="36"/>
      <c r="WGU46" s="36"/>
      <c r="WGV46" s="36"/>
      <c r="WGY46" s="36"/>
      <c r="WGZ46" s="36"/>
      <c r="WHC46" s="36"/>
      <c r="WHD46" s="36"/>
      <c r="WHG46" s="36"/>
      <c r="WHH46" s="36"/>
      <c r="WHK46" s="36"/>
      <c r="WHL46" s="36"/>
      <c r="WHO46" s="36"/>
      <c r="WHP46" s="36"/>
      <c r="WHS46" s="36"/>
      <c r="WHT46" s="36"/>
      <c r="WHW46" s="36"/>
      <c r="WHX46" s="36"/>
      <c r="WIA46" s="36"/>
      <c r="WIB46" s="36"/>
      <c r="WIE46" s="36"/>
      <c r="WIF46" s="36"/>
      <c r="WII46" s="36"/>
      <c r="WIJ46" s="36"/>
      <c r="WIM46" s="36"/>
      <c r="WIN46" s="36"/>
      <c r="WIQ46" s="36"/>
      <c r="WIR46" s="36"/>
      <c r="WIU46" s="36"/>
      <c r="WIV46" s="36"/>
      <c r="WIY46" s="36"/>
      <c r="WIZ46" s="36"/>
      <c r="WJC46" s="36"/>
      <c r="WJD46" s="36"/>
      <c r="WJG46" s="36"/>
      <c r="WJH46" s="36"/>
      <c r="WJK46" s="36"/>
      <c r="WJL46" s="36"/>
      <c r="WJO46" s="36"/>
      <c r="WJP46" s="36"/>
      <c r="WJS46" s="36"/>
      <c r="WJT46" s="36"/>
      <c r="WJW46" s="36"/>
      <c r="WJX46" s="36"/>
      <c r="WKA46" s="36"/>
      <c r="WKB46" s="36"/>
      <c r="WKE46" s="36"/>
      <c r="WKF46" s="36"/>
      <c r="WKI46" s="36"/>
      <c r="WKJ46" s="36"/>
      <c r="WKM46" s="36"/>
      <c r="WKN46" s="36"/>
      <c r="WKQ46" s="36"/>
      <c r="WKR46" s="36"/>
      <c r="WKU46" s="36"/>
      <c r="WKV46" s="36"/>
      <c r="WKY46" s="36"/>
      <c r="WKZ46" s="36"/>
      <c r="WLC46" s="36"/>
      <c r="WLD46" s="36"/>
      <c r="WLG46" s="36"/>
      <c r="WLH46" s="36"/>
      <c r="WLK46" s="36"/>
      <c r="WLL46" s="36"/>
      <c r="WLO46" s="36"/>
      <c r="WLP46" s="36"/>
      <c r="WLS46" s="36"/>
      <c r="WLT46" s="36"/>
      <c r="WLW46" s="36"/>
      <c r="WLX46" s="36"/>
      <c r="WMA46" s="36"/>
      <c r="WMB46" s="36"/>
      <c r="WME46" s="36"/>
      <c r="WMF46" s="36"/>
      <c r="WMI46" s="36"/>
      <c r="WMJ46" s="36"/>
      <c r="WMM46" s="36"/>
      <c r="WMN46" s="36"/>
      <c r="WMQ46" s="36"/>
      <c r="WMR46" s="36"/>
      <c r="WMU46" s="36"/>
      <c r="WMV46" s="36"/>
      <c r="WMY46" s="36"/>
      <c r="WMZ46" s="36"/>
      <c r="WNC46" s="36"/>
      <c r="WND46" s="36"/>
      <c r="WNG46" s="36"/>
      <c r="WNH46" s="36"/>
      <c r="WNK46" s="36"/>
      <c r="WNL46" s="36"/>
      <c r="WNO46" s="36"/>
      <c r="WNP46" s="36"/>
      <c r="WNS46" s="36"/>
      <c r="WNT46" s="36"/>
      <c r="WNW46" s="36"/>
      <c r="WNX46" s="36"/>
      <c r="WOA46" s="36"/>
      <c r="WOB46" s="36"/>
      <c r="WOE46" s="36"/>
      <c r="WOF46" s="36"/>
      <c r="WOI46" s="36"/>
      <c r="WOJ46" s="36"/>
      <c r="WOM46" s="36"/>
      <c r="WON46" s="36"/>
      <c r="WOQ46" s="36"/>
      <c r="WOR46" s="36"/>
      <c r="WOU46" s="36"/>
      <c r="WOV46" s="36"/>
      <c r="WOY46" s="36"/>
      <c r="WOZ46" s="36"/>
      <c r="WPC46" s="36"/>
      <c r="WPD46" s="36"/>
      <c r="WPG46" s="36"/>
      <c r="WPH46" s="36"/>
      <c r="WPK46" s="36"/>
      <c r="WPL46" s="36"/>
      <c r="WPO46" s="36"/>
      <c r="WPP46" s="36"/>
      <c r="WPS46" s="36"/>
      <c r="WPT46" s="36"/>
      <c r="WPW46" s="36"/>
      <c r="WPX46" s="36"/>
      <c r="WQA46" s="36"/>
      <c r="WQB46" s="36"/>
      <c r="WQE46" s="36"/>
      <c r="WQF46" s="36"/>
      <c r="WQI46" s="36"/>
      <c r="WQJ46" s="36"/>
      <c r="WQM46" s="36"/>
      <c r="WQN46" s="36"/>
      <c r="WQQ46" s="36"/>
      <c r="WQR46" s="36"/>
      <c r="WQU46" s="36"/>
      <c r="WQV46" s="36"/>
      <c r="WQY46" s="36"/>
      <c r="WQZ46" s="36"/>
      <c r="WRC46" s="36"/>
      <c r="WRD46" s="36"/>
      <c r="WRG46" s="36"/>
      <c r="WRH46" s="36"/>
      <c r="WRK46" s="36"/>
      <c r="WRL46" s="36"/>
      <c r="WRO46" s="36"/>
      <c r="WRP46" s="36"/>
      <c r="WRS46" s="36"/>
      <c r="WRT46" s="36"/>
      <c r="WRW46" s="36"/>
      <c r="WRX46" s="36"/>
      <c r="WSA46" s="36"/>
      <c r="WSB46" s="36"/>
      <c r="WSE46" s="36"/>
      <c r="WSF46" s="36"/>
      <c r="WSI46" s="36"/>
      <c r="WSJ46" s="36"/>
      <c r="WSM46" s="36"/>
      <c r="WSN46" s="36"/>
      <c r="WSQ46" s="36"/>
      <c r="WSR46" s="36"/>
      <c r="WSU46" s="36"/>
      <c r="WSV46" s="36"/>
      <c r="WSY46" s="36"/>
      <c r="WSZ46" s="36"/>
      <c r="WTC46" s="36"/>
      <c r="WTD46" s="36"/>
      <c r="WTG46" s="36"/>
      <c r="WTH46" s="36"/>
      <c r="WTK46" s="36"/>
      <c r="WTL46" s="36"/>
      <c r="WTO46" s="36"/>
      <c r="WTP46" s="36"/>
      <c r="WTS46" s="36"/>
      <c r="WTT46" s="36"/>
      <c r="WTW46" s="36"/>
      <c r="WTX46" s="36"/>
      <c r="WUA46" s="36"/>
      <c r="WUB46" s="36"/>
      <c r="WUE46" s="36"/>
      <c r="WUF46" s="36"/>
      <c r="WUI46" s="36"/>
      <c r="WUJ46" s="36"/>
      <c r="WUM46" s="36"/>
      <c r="WUN46" s="36"/>
      <c r="WUQ46" s="36"/>
      <c r="WUR46" s="36"/>
      <c r="WUU46" s="36"/>
      <c r="WUV46" s="36"/>
      <c r="WUY46" s="36"/>
      <c r="WUZ46" s="36"/>
      <c r="WVC46" s="36"/>
      <c r="WVD46" s="36"/>
      <c r="WVG46" s="36"/>
      <c r="WVH46" s="36"/>
      <c r="WVK46" s="36"/>
      <c r="WVL46" s="36"/>
      <c r="WVO46" s="36"/>
      <c r="WVP46" s="36"/>
      <c r="WVS46" s="36"/>
      <c r="WVT46" s="36"/>
      <c r="WVW46" s="36"/>
      <c r="WVX46" s="36"/>
      <c r="WWA46" s="36"/>
      <c r="WWB46" s="36"/>
      <c r="WWE46" s="36"/>
      <c r="WWF46" s="36"/>
      <c r="WWI46" s="36"/>
      <c r="WWJ46" s="36"/>
      <c r="WWM46" s="36"/>
      <c r="WWN46" s="36"/>
      <c r="WWQ46" s="36"/>
      <c r="WWR46" s="36"/>
      <c r="WWU46" s="36"/>
      <c r="WWV46" s="36"/>
      <c r="WWY46" s="36"/>
      <c r="WWZ46" s="36"/>
      <c r="WXC46" s="36"/>
      <c r="WXD46" s="36"/>
      <c r="WXG46" s="36"/>
      <c r="WXH46" s="36"/>
      <c r="WXK46" s="36"/>
      <c r="WXL46" s="36"/>
      <c r="WXO46" s="36"/>
      <c r="WXP46" s="36"/>
      <c r="WXS46" s="36"/>
      <c r="WXT46" s="36"/>
      <c r="WXW46" s="36"/>
      <c r="WXX46" s="36"/>
      <c r="WYA46" s="36"/>
      <c r="WYB46" s="36"/>
      <c r="WYE46" s="36"/>
      <c r="WYF46" s="36"/>
      <c r="WYI46" s="36"/>
      <c r="WYJ46" s="36"/>
      <c r="WYM46" s="36"/>
      <c r="WYN46" s="36"/>
      <c r="WYQ46" s="36"/>
      <c r="WYR46" s="36"/>
      <c r="WYU46" s="36"/>
      <c r="WYV46" s="36"/>
      <c r="WYY46" s="36"/>
      <c r="WYZ46" s="36"/>
      <c r="WZC46" s="36"/>
      <c r="WZD46" s="36"/>
      <c r="WZG46" s="36"/>
      <c r="WZH46" s="36"/>
      <c r="WZK46" s="36"/>
      <c r="WZL46" s="36"/>
      <c r="WZO46" s="36"/>
      <c r="WZP46" s="36"/>
      <c r="WZS46" s="36"/>
      <c r="WZT46" s="36"/>
      <c r="WZW46" s="36"/>
      <c r="WZX46" s="36"/>
      <c r="XAA46" s="36"/>
      <c r="XAB46" s="36"/>
      <c r="XAE46" s="36"/>
      <c r="XAF46" s="36"/>
      <c r="XAI46" s="36"/>
      <c r="XAJ46" s="36"/>
      <c r="XAM46" s="36"/>
      <c r="XAN46" s="36"/>
      <c r="XAQ46" s="36"/>
      <c r="XAR46" s="36"/>
      <c r="XAU46" s="36"/>
      <c r="XAV46" s="36"/>
      <c r="XAY46" s="36"/>
      <c r="XAZ46" s="36"/>
      <c r="XBC46" s="36"/>
      <c r="XBD46" s="36"/>
      <c r="XBG46" s="36"/>
      <c r="XBH46" s="36"/>
      <c r="XBK46" s="36"/>
      <c r="XBL46" s="36"/>
      <c r="XBO46" s="36"/>
      <c r="XBP46" s="36"/>
      <c r="XBS46" s="36"/>
      <c r="XBT46" s="36"/>
      <c r="XBW46" s="36"/>
      <c r="XBX46" s="36"/>
      <c r="XCA46" s="36"/>
      <c r="XCB46" s="36"/>
      <c r="XCE46" s="36"/>
      <c r="XCF46" s="36"/>
      <c r="XCI46" s="36"/>
      <c r="XCJ46" s="36"/>
      <c r="XCM46" s="36"/>
      <c r="XCN46" s="36"/>
      <c r="XCQ46" s="36"/>
      <c r="XCR46" s="36"/>
      <c r="XCU46" s="36"/>
      <c r="XCV46" s="36"/>
      <c r="XCY46" s="36"/>
      <c r="XCZ46" s="36"/>
      <c r="XDC46" s="36"/>
      <c r="XDD46" s="36"/>
    </row>
    <row r="47" spans="1:1024 1027:2048 2051:3072 3075:4096 4099:5120 5123:6144 6147:7168 7171:8192 8195:9216 9219:10240 10243:11264 11267:12288 12291:13312 13315:14336 14339:15360 15363:16332" x14ac:dyDescent="0.3">
      <c r="A47" s="227">
        <v>2022</v>
      </c>
      <c r="B47" s="10" t="s">
        <v>290</v>
      </c>
      <c r="C47" s="34">
        <v>19380</v>
      </c>
      <c r="D47" s="34">
        <v>2572</v>
      </c>
      <c r="E47" s="12">
        <f>C47+D47</f>
        <v>21952</v>
      </c>
      <c r="F47" s="12">
        <v>214056</v>
      </c>
      <c r="G47" s="34">
        <f>E47-F47</f>
        <v>-192104</v>
      </c>
      <c r="H47" s="248"/>
      <c r="I47" s="12"/>
      <c r="K47" s="36"/>
      <c r="L47" s="36"/>
      <c r="O47" s="36"/>
      <c r="P47" s="36"/>
      <c r="S47" s="36"/>
      <c r="T47" s="36"/>
      <c r="U47" s="396"/>
      <c r="W47" s="36"/>
      <c r="X47" s="36"/>
      <c r="AA47" s="36"/>
      <c r="AB47" s="36"/>
      <c r="AE47" s="36"/>
      <c r="AF47" s="36"/>
      <c r="AI47" s="36"/>
      <c r="AJ47" s="36"/>
      <c r="AM47" s="36"/>
      <c r="AN47" s="36"/>
      <c r="AQ47" s="36"/>
      <c r="AR47" s="36"/>
      <c r="AU47" s="36"/>
      <c r="AV47" s="36"/>
      <c r="AY47" s="36"/>
      <c r="AZ47" s="36"/>
      <c r="BC47" s="36"/>
      <c r="BD47" s="36"/>
      <c r="BG47" s="36"/>
      <c r="BH47" s="36"/>
      <c r="BK47" s="36"/>
      <c r="BL47" s="36"/>
      <c r="BO47" s="36"/>
      <c r="BP47" s="36"/>
      <c r="BS47" s="36"/>
      <c r="BT47" s="36"/>
      <c r="BW47" s="36"/>
      <c r="BX47" s="36"/>
      <c r="CA47" s="36"/>
      <c r="CB47" s="36"/>
      <c r="CE47" s="36"/>
      <c r="CF47" s="36"/>
      <c r="CI47" s="36"/>
      <c r="CJ47" s="36"/>
      <c r="CM47" s="36"/>
      <c r="CN47" s="36"/>
      <c r="CQ47" s="36"/>
      <c r="CR47" s="36"/>
      <c r="CU47" s="36"/>
      <c r="CV47" s="36"/>
      <c r="CY47" s="36"/>
      <c r="CZ47" s="36"/>
      <c r="DC47" s="36"/>
      <c r="DD47" s="36"/>
      <c r="DG47" s="36"/>
      <c r="DH47" s="36"/>
      <c r="DK47" s="36"/>
      <c r="DL47" s="36"/>
      <c r="DO47" s="36"/>
      <c r="DP47" s="36"/>
      <c r="DS47" s="36"/>
      <c r="DT47" s="36"/>
      <c r="DW47" s="36"/>
      <c r="DX47" s="36"/>
      <c r="EA47" s="36"/>
      <c r="EB47" s="36"/>
      <c r="EE47" s="36"/>
      <c r="EF47" s="36"/>
      <c r="EI47" s="36"/>
      <c r="EJ47" s="36"/>
      <c r="EM47" s="36"/>
      <c r="EN47" s="36"/>
      <c r="EQ47" s="36"/>
      <c r="ER47" s="36"/>
      <c r="EU47" s="36"/>
      <c r="EV47" s="36"/>
      <c r="EY47" s="36"/>
      <c r="EZ47" s="36"/>
      <c r="FC47" s="36"/>
      <c r="FD47" s="36"/>
      <c r="FG47" s="36"/>
      <c r="FH47" s="36"/>
      <c r="FK47" s="36"/>
      <c r="FL47" s="36"/>
      <c r="FO47" s="36"/>
      <c r="FP47" s="36"/>
      <c r="FS47" s="36"/>
      <c r="FT47" s="36"/>
      <c r="FW47" s="36"/>
      <c r="FX47" s="36"/>
      <c r="GA47" s="36"/>
      <c r="GB47" s="36"/>
      <c r="GE47" s="36"/>
      <c r="GF47" s="36"/>
      <c r="GI47" s="36"/>
      <c r="GJ47" s="36"/>
      <c r="GM47" s="36"/>
      <c r="GN47" s="36"/>
      <c r="GQ47" s="36"/>
      <c r="GR47" s="36"/>
      <c r="GU47" s="36"/>
      <c r="GV47" s="36"/>
      <c r="GY47" s="36"/>
      <c r="GZ47" s="36"/>
      <c r="HC47" s="36"/>
      <c r="HD47" s="36"/>
      <c r="HG47" s="36"/>
      <c r="HH47" s="36"/>
      <c r="HK47" s="36"/>
      <c r="HL47" s="36"/>
      <c r="HO47" s="36"/>
      <c r="HP47" s="36"/>
      <c r="HS47" s="36"/>
      <c r="HT47" s="36"/>
      <c r="HW47" s="36"/>
      <c r="HX47" s="36"/>
      <c r="IA47" s="36"/>
      <c r="IB47" s="36"/>
      <c r="IE47" s="36"/>
      <c r="IF47" s="36"/>
      <c r="II47" s="36"/>
      <c r="IJ47" s="36"/>
      <c r="IM47" s="36"/>
      <c r="IN47" s="36"/>
      <c r="IQ47" s="36"/>
      <c r="IR47" s="36"/>
      <c r="IU47" s="36"/>
      <c r="IV47" s="36"/>
      <c r="IY47" s="36"/>
      <c r="IZ47" s="36"/>
      <c r="JC47" s="36"/>
      <c r="JD47" s="36"/>
      <c r="JG47" s="36"/>
      <c r="JH47" s="36"/>
      <c r="JK47" s="36"/>
      <c r="JL47" s="36"/>
      <c r="JO47" s="36"/>
      <c r="JP47" s="36"/>
      <c r="JS47" s="36"/>
      <c r="JT47" s="36"/>
      <c r="JW47" s="36"/>
      <c r="JX47" s="36"/>
      <c r="KA47" s="36"/>
      <c r="KB47" s="36"/>
      <c r="KE47" s="36"/>
      <c r="KF47" s="36"/>
      <c r="KI47" s="36"/>
      <c r="KJ47" s="36"/>
      <c r="KM47" s="36"/>
      <c r="KN47" s="36"/>
      <c r="KQ47" s="36"/>
      <c r="KR47" s="36"/>
      <c r="KU47" s="36"/>
      <c r="KV47" s="36"/>
      <c r="KY47" s="36"/>
      <c r="KZ47" s="36"/>
      <c r="LC47" s="36"/>
      <c r="LD47" s="36"/>
      <c r="LG47" s="36"/>
      <c r="LH47" s="36"/>
      <c r="LK47" s="36"/>
      <c r="LL47" s="36"/>
      <c r="LO47" s="36"/>
      <c r="LP47" s="36"/>
      <c r="LS47" s="36"/>
      <c r="LT47" s="36"/>
      <c r="LW47" s="36"/>
      <c r="LX47" s="36"/>
      <c r="MA47" s="36"/>
      <c r="MB47" s="36"/>
      <c r="ME47" s="36"/>
      <c r="MF47" s="36"/>
      <c r="MI47" s="36"/>
      <c r="MJ47" s="36"/>
      <c r="MM47" s="36"/>
      <c r="MN47" s="36"/>
      <c r="MQ47" s="36"/>
      <c r="MR47" s="36"/>
      <c r="MU47" s="36"/>
      <c r="MV47" s="36"/>
      <c r="MY47" s="36"/>
      <c r="MZ47" s="36"/>
      <c r="NC47" s="36"/>
      <c r="ND47" s="36"/>
      <c r="NG47" s="36"/>
      <c r="NH47" s="36"/>
      <c r="NK47" s="36"/>
      <c r="NL47" s="36"/>
      <c r="NO47" s="36"/>
      <c r="NP47" s="36"/>
      <c r="NS47" s="36"/>
      <c r="NT47" s="36"/>
      <c r="NW47" s="36"/>
      <c r="NX47" s="36"/>
      <c r="OA47" s="36"/>
      <c r="OB47" s="36"/>
      <c r="OE47" s="36"/>
      <c r="OF47" s="36"/>
      <c r="OI47" s="36"/>
      <c r="OJ47" s="36"/>
      <c r="OM47" s="36"/>
      <c r="ON47" s="36"/>
      <c r="OQ47" s="36"/>
      <c r="OR47" s="36"/>
      <c r="OU47" s="36"/>
      <c r="OV47" s="36"/>
      <c r="OY47" s="36"/>
      <c r="OZ47" s="36"/>
      <c r="PC47" s="36"/>
      <c r="PD47" s="36"/>
      <c r="PG47" s="36"/>
      <c r="PH47" s="36"/>
      <c r="PK47" s="36"/>
      <c r="PL47" s="36"/>
      <c r="PO47" s="36"/>
      <c r="PP47" s="36"/>
      <c r="PS47" s="36"/>
      <c r="PT47" s="36"/>
      <c r="PW47" s="36"/>
      <c r="PX47" s="36"/>
      <c r="QA47" s="36"/>
      <c r="QB47" s="36"/>
      <c r="QE47" s="36"/>
      <c r="QF47" s="36"/>
      <c r="QI47" s="36"/>
      <c r="QJ47" s="36"/>
      <c r="QM47" s="36"/>
      <c r="QN47" s="36"/>
      <c r="QQ47" s="36"/>
      <c r="QR47" s="36"/>
      <c r="QU47" s="36"/>
      <c r="QV47" s="36"/>
      <c r="QY47" s="36"/>
      <c r="QZ47" s="36"/>
      <c r="RC47" s="36"/>
      <c r="RD47" s="36"/>
      <c r="RG47" s="36"/>
      <c r="RH47" s="36"/>
      <c r="RK47" s="36"/>
      <c r="RL47" s="36"/>
      <c r="RO47" s="36"/>
      <c r="RP47" s="36"/>
      <c r="RS47" s="36"/>
      <c r="RT47" s="36"/>
      <c r="RW47" s="36"/>
      <c r="RX47" s="36"/>
      <c r="SA47" s="36"/>
      <c r="SB47" s="36"/>
      <c r="SE47" s="36"/>
      <c r="SF47" s="36"/>
      <c r="SI47" s="36"/>
      <c r="SJ47" s="36"/>
      <c r="SM47" s="36"/>
      <c r="SN47" s="36"/>
      <c r="SQ47" s="36"/>
      <c r="SR47" s="36"/>
      <c r="SU47" s="36"/>
      <c r="SV47" s="36"/>
      <c r="SY47" s="36"/>
      <c r="SZ47" s="36"/>
      <c r="TC47" s="36"/>
      <c r="TD47" s="36"/>
      <c r="TG47" s="36"/>
      <c r="TH47" s="36"/>
      <c r="TK47" s="36"/>
      <c r="TL47" s="36"/>
      <c r="TO47" s="36"/>
      <c r="TP47" s="36"/>
      <c r="TS47" s="36"/>
      <c r="TT47" s="36"/>
      <c r="TW47" s="36"/>
      <c r="TX47" s="36"/>
      <c r="UA47" s="36"/>
      <c r="UB47" s="36"/>
      <c r="UE47" s="36"/>
      <c r="UF47" s="36"/>
      <c r="UI47" s="36"/>
      <c r="UJ47" s="36"/>
      <c r="UM47" s="36"/>
      <c r="UN47" s="36"/>
      <c r="UQ47" s="36"/>
      <c r="UR47" s="36"/>
      <c r="UU47" s="36"/>
      <c r="UV47" s="36"/>
      <c r="UY47" s="36"/>
      <c r="UZ47" s="36"/>
      <c r="VC47" s="36"/>
      <c r="VD47" s="36"/>
      <c r="VG47" s="36"/>
      <c r="VH47" s="36"/>
      <c r="VK47" s="36"/>
      <c r="VL47" s="36"/>
      <c r="VO47" s="36"/>
      <c r="VP47" s="36"/>
      <c r="VS47" s="36"/>
      <c r="VT47" s="36"/>
      <c r="VW47" s="36"/>
      <c r="VX47" s="36"/>
      <c r="WA47" s="36"/>
      <c r="WB47" s="36"/>
      <c r="WE47" s="36"/>
      <c r="WF47" s="36"/>
      <c r="WI47" s="36"/>
      <c r="WJ47" s="36"/>
      <c r="WM47" s="36"/>
      <c r="WN47" s="36"/>
      <c r="WQ47" s="36"/>
      <c r="WR47" s="36"/>
      <c r="WU47" s="36"/>
      <c r="WV47" s="36"/>
      <c r="WY47" s="36"/>
      <c r="WZ47" s="36"/>
      <c r="XC47" s="36"/>
      <c r="XD47" s="36"/>
      <c r="XG47" s="36"/>
      <c r="XH47" s="36"/>
      <c r="XK47" s="36"/>
      <c r="XL47" s="36"/>
      <c r="XO47" s="36"/>
      <c r="XP47" s="36"/>
      <c r="XS47" s="36"/>
      <c r="XT47" s="36"/>
      <c r="XW47" s="36"/>
      <c r="XX47" s="36"/>
      <c r="YA47" s="36"/>
      <c r="YB47" s="36"/>
      <c r="YE47" s="36"/>
      <c r="YF47" s="36"/>
      <c r="YI47" s="36"/>
      <c r="YJ47" s="36"/>
      <c r="YM47" s="36"/>
      <c r="YN47" s="36"/>
      <c r="YQ47" s="36"/>
      <c r="YR47" s="36"/>
      <c r="YU47" s="36"/>
      <c r="YV47" s="36"/>
      <c r="YY47" s="36"/>
      <c r="YZ47" s="36"/>
      <c r="ZC47" s="36"/>
      <c r="ZD47" s="36"/>
      <c r="ZG47" s="36"/>
      <c r="ZH47" s="36"/>
      <c r="ZK47" s="36"/>
      <c r="ZL47" s="36"/>
      <c r="ZO47" s="36"/>
      <c r="ZP47" s="36"/>
      <c r="ZS47" s="36"/>
      <c r="ZT47" s="36"/>
      <c r="ZW47" s="36"/>
      <c r="ZX47" s="36"/>
      <c r="AAA47" s="36"/>
      <c r="AAB47" s="36"/>
      <c r="AAE47" s="36"/>
      <c r="AAF47" s="36"/>
      <c r="AAI47" s="36"/>
      <c r="AAJ47" s="36"/>
      <c r="AAM47" s="36"/>
      <c r="AAN47" s="36"/>
      <c r="AAQ47" s="36"/>
      <c r="AAR47" s="36"/>
      <c r="AAU47" s="36"/>
      <c r="AAV47" s="36"/>
      <c r="AAY47" s="36"/>
      <c r="AAZ47" s="36"/>
      <c r="ABC47" s="36"/>
      <c r="ABD47" s="36"/>
      <c r="ABG47" s="36"/>
      <c r="ABH47" s="36"/>
      <c r="ABK47" s="36"/>
      <c r="ABL47" s="36"/>
      <c r="ABO47" s="36"/>
      <c r="ABP47" s="36"/>
      <c r="ABS47" s="36"/>
      <c r="ABT47" s="36"/>
      <c r="ABW47" s="36"/>
      <c r="ABX47" s="36"/>
      <c r="ACA47" s="36"/>
      <c r="ACB47" s="36"/>
      <c r="ACE47" s="36"/>
      <c r="ACF47" s="36"/>
      <c r="ACI47" s="36"/>
      <c r="ACJ47" s="36"/>
      <c r="ACM47" s="36"/>
      <c r="ACN47" s="36"/>
      <c r="ACQ47" s="36"/>
      <c r="ACR47" s="36"/>
      <c r="ACU47" s="36"/>
      <c r="ACV47" s="36"/>
      <c r="ACY47" s="36"/>
      <c r="ACZ47" s="36"/>
      <c r="ADC47" s="36"/>
      <c r="ADD47" s="36"/>
      <c r="ADG47" s="36"/>
      <c r="ADH47" s="36"/>
      <c r="ADK47" s="36"/>
      <c r="ADL47" s="36"/>
      <c r="ADO47" s="36"/>
      <c r="ADP47" s="36"/>
      <c r="ADS47" s="36"/>
      <c r="ADT47" s="36"/>
      <c r="ADW47" s="36"/>
      <c r="ADX47" s="36"/>
      <c r="AEA47" s="36"/>
      <c r="AEB47" s="36"/>
      <c r="AEE47" s="36"/>
      <c r="AEF47" s="36"/>
      <c r="AEI47" s="36"/>
      <c r="AEJ47" s="36"/>
      <c r="AEM47" s="36"/>
      <c r="AEN47" s="36"/>
      <c r="AEQ47" s="36"/>
      <c r="AER47" s="36"/>
      <c r="AEU47" s="36"/>
      <c r="AEV47" s="36"/>
      <c r="AEY47" s="36"/>
      <c r="AEZ47" s="36"/>
      <c r="AFC47" s="36"/>
      <c r="AFD47" s="36"/>
      <c r="AFG47" s="36"/>
      <c r="AFH47" s="36"/>
      <c r="AFK47" s="36"/>
      <c r="AFL47" s="36"/>
      <c r="AFO47" s="36"/>
      <c r="AFP47" s="36"/>
      <c r="AFS47" s="36"/>
      <c r="AFT47" s="36"/>
      <c r="AFW47" s="36"/>
      <c r="AFX47" s="36"/>
      <c r="AGA47" s="36"/>
      <c r="AGB47" s="36"/>
      <c r="AGE47" s="36"/>
      <c r="AGF47" s="36"/>
      <c r="AGI47" s="36"/>
      <c r="AGJ47" s="36"/>
      <c r="AGM47" s="36"/>
      <c r="AGN47" s="36"/>
      <c r="AGQ47" s="36"/>
      <c r="AGR47" s="36"/>
      <c r="AGU47" s="36"/>
      <c r="AGV47" s="36"/>
      <c r="AGY47" s="36"/>
      <c r="AGZ47" s="36"/>
      <c r="AHC47" s="36"/>
      <c r="AHD47" s="36"/>
      <c r="AHG47" s="36"/>
      <c r="AHH47" s="36"/>
      <c r="AHK47" s="36"/>
      <c r="AHL47" s="36"/>
      <c r="AHO47" s="36"/>
      <c r="AHP47" s="36"/>
      <c r="AHS47" s="36"/>
      <c r="AHT47" s="36"/>
      <c r="AHW47" s="36"/>
      <c r="AHX47" s="36"/>
      <c r="AIA47" s="36"/>
      <c r="AIB47" s="36"/>
      <c r="AIE47" s="36"/>
      <c r="AIF47" s="36"/>
      <c r="AII47" s="36"/>
      <c r="AIJ47" s="36"/>
      <c r="AIM47" s="36"/>
      <c r="AIN47" s="36"/>
      <c r="AIQ47" s="36"/>
      <c r="AIR47" s="36"/>
      <c r="AIU47" s="36"/>
      <c r="AIV47" s="36"/>
      <c r="AIY47" s="36"/>
      <c r="AIZ47" s="36"/>
      <c r="AJC47" s="36"/>
      <c r="AJD47" s="36"/>
      <c r="AJG47" s="36"/>
      <c r="AJH47" s="36"/>
      <c r="AJK47" s="36"/>
      <c r="AJL47" s="36"/>
      <c r="AJO47" s="36"/>
      <c r="AJP47" s="36"/>
      <c r="AJS47" s="36"/>
      <c r="AJT47" s="36"/>
      <c r="AJW47" s="36"/>
      <c r="AJX47" s="36"/>
      <c r="AKA47" s="36"/>
      <c r="AKB47" s="36"/>
      <c r="AKE47" s="36"/>
      <c r="AKF47" s="36"/>
      <c r="AKI47" s="36"/>
      <c r="AKJ47" s="36"/>
      <c r="AKM47" s="36"/>
      <c r="AKN47" s="36"/>
      <c r="AKQ47" s="36"/>
      <c r="AKR47" s="36"/>
      <c r="AKU47" s="36"/>
      <c r="AKV47" s="36"/>
      <c r="AKY47" s="36"/>
      <c r="AKZ47" s="36"/>
      <c r="ALC47" s="36"/>
      <c r="ALD47" s="36"/>
      <c r="ALG47" s="36"/>
      <c r="ALH47" s="36"/>
      <c r="ALK47" s="36"/>
      <c r="ALL47" s="36"/>
      <c r="ALO47" s="36"/>
      <c r="ALP47" s="36"/>
      <c r="ALS47" s="36"/>
      <c r="ALT47" s="36"/>
      <c r="ALW47" s="36"/>
      <c r="ALX47" s="36"/>
      <c r="AMA47" s="36"/>
      <c r="AMB47" s="36"/>
      <c r="AME47" s="36"/>
      <c r="AMF47" s="36"/>
      <c r="AMI47" s="36"/>
      <c r="AMJ47" s="36"/>
      <c r="AMM47" s="36"/>
      <c r="AMN47" s="36"/>
      <c r="AMQ47" s="36"/>
      <c r="AMR47" s="36"/>
      <c r="AMU47" s="36"/>
      <c r="AMV47" s="36"/>
      <c r="AMY47" s="36"/>
      <c r="AMZ47" s="36"/>
      <c r="ANC47" s="36"/>
      <c r="AND47" s="36"/>
      <c r="ANG47" s="36"/>
      <c r="ANH47" s="36"/>
      <c r="ANK47" s="36"/>
      <c r="ANL47" s="36"/>
      <c r="ANO47" s="36"/>
      <c r="ANP47" s="36"/>
      <c r="ANS47" s="36"/>
      <c r="ANT47" s="36"/>
      <c r="ANW47" s="36"/>
      <c r="ANX47" s="36"/>
      <c r="AOA47" s="36"/>
      <c r="AOB47" s="36"/>
      <c r="AOE47" s="36"/>
      <c r="AOF47" s="36"/>
      <c r="AOI47" s="36"/>
      <c r="AOJ47" s="36"/>
      <c r="AOM47" s="36"/>
      <c r="AON47" s="36"/>
      <c r="AOQ47" s="36"/>
      <c r="AOR47" s="36"/>
      <c r="AOU47" s="36"/>
      <c r="AOV47" s="36"/>
      <c r="AOY47" s="36"/>
      <c r="AOZ47" s="36"/>
      <c r="APC47" s="36"/>
      <c r="APD47" s="36"/>
      <c r="APG47" s="36"/>
      <c r="APH47" s="36"/>
      <c r="APK47" s="36"/>
      <c r="APL47" s="36"/>
      <c r="APO47" s="36"/>
      <c r="APP47" s="36"/>
      <c r="APS47" s="36"/>
      <c r="APT47" s="36"/>
      <c r="APW47" s="36"/>
      <c r="APX47" s="36"/>
      <c r="AQA47" s="36"/>
      <c r="AQB47" s="36"/>
      <c r="AQE47" s="36"/>
      <c r="AQF47" s="36"/>
      <c r="AQI47" s="36"/>
      <c r="AQJ47" s="36"/>
      <c r="AQM47" s="36"/>
      <c r="AQN47" s="36"/>
      <c r="AQQ47" s="36"/>
      <c r="AQR47" s="36"/>
      <c r="AQU47" s="36"/>
      <c r="AQV47" s="36"/>
      <c r="AQY47" s="36"/>
      <c r="AQZ47" s="36"/>
      <c r="ARC47" s="36"/>
      <c r="ARD47" s="36"/>
      <c r="ARG47" s="36"/>
      <c r="ARH47" s="36"/>
      <c r="ARK47" s="36"/>
      <c r="ARL47" s="36"/>
      <c r="ARO47" s="36"/>
      <c r="ARP47" s="36"/>
      <c r="ARS47" s="36"/>
      <c r="ART47" s="36"/>
      <c r="ARW47" s="36"/>
      <c r="ARX47" s="36"/>
      <c r="ASA47" s="36"/>
      <c r="ASB47" s="36"/>
      <c r="ASE47" s="36"/>
      <c r="ASF47" s="36"/>
      <c r="ASI47" s="36"/>
      <c r="ASJ47" s="36"/>
      <c r="ASM47" s="36"/>
      <c r="ASN47" s="36"/>
      <c r="ASQ47" s="36"/>
      <c r="ASR47" s="36"/>
      <c r="ASU47" s="36"/>
      <c r="ASV47" s="36"/>
      <c r="ASY47" s="36"/>
      <c r="ASZ47" s="36"/>
      <c r="ATC47" s="36"/>
      <c r="ATD47" s="36"/>
      <c r="ATG47" s="36"/>
      <c r="ATH47" s="36"/>
      <c r="ATK47" s="36"/>
      <c r="ATL47" s="36"/>
      <c r="ATO47" s="36"/>
      <c r="ATP47" s="36"/>
      <c r="ATS47" s="36"/>
      <c r="ATT47" s="36"/>
      <c r="ATW47" s="36"/>
      <c r="ATX47" s="36"/>
      <c r="AUA47" s="36"/>
      <c r="AUB47" s="36"/>
      <c r="AUE47" s="36"/>
      <c r="AUF47" s="36"/>
      <c r="AUI47" s="36"/>
      <c r="AUJ47" s="36"/>
      <c r="AUM47" s="36"/>
      <c r="AUN47" s="36"/>
      <c r="AUQ47" s="36"/>
      <c r="AUR47" s="36"/>
      <c r="AUU47" s="36"/>
      <c r="AUV47" s="36"/>
      <c r="AUY47" s="36"/>
      <c r="AUZ47" s="36"/>
      <c r="AVC47" s="36"/>
      <c r="AVD47" s="36"/>
      <c r="AVG47" s="36"/>
      <c r="AVH47" s="36"/>
      <c r="AVK47" s="36"/>
      <c r="AVL47" s="36"/>
      <c r="AVO47" s="36"/>
      <c r="AVP47" s="36"/>
      <c r="AVS47" s="36"/>
      <c r="AVT47" s="36"/>
      <c r="AVW47" s="36"/>
      <c r="AVX47" s="36"/>
      <c r="AWA47" s="36"/>
      <c r="AWB47" s="36"/>
      <c r="AWE47" s="36"/>
      <c r="AWF47" s="36"/>
      <c r="AWI47" s="36"/>
      <c r="AWJ47" s="36"/>
      <c r="AWM47" s="36"/>
      <c r="AWN47" s="36"/>
      <c r="AWQ47" s="36"/>
      <c r="AWR47" s="36"/>
      <c r="AWU47" s="36"/>
      <c r="AWV47" s="36"/>
      <c r="AWY47" s="36"/>
      <c r="AWZ47" s="36"/>
      <c r="AXC47" s="36"/>
      <c r="AXD47" s="36"/>
      <c r="AXG47" s="36"/>
      <c r="AXH47" s="36"/>
      <c r="AXK47" s="36"/>
      <c r="AXL47" s="36"/>
      <c r="AXO47" s="36"/>
      <c r="AXP47" s="36"/>
      <c r="AXS47" s="36"/>
      <c r="AXT47" s="36"/>
      <c r="AXW47" s="36"/>
      <c r="AXX47" s="36"/>
      <c r="AYA47" s="36"/>
      <c r="AYB47" s="36"/>
      <c r="AYE47" s="36"/>
      <c r="AYF47" s="36"/>
      <c r="AYI47" s="36"/>
      <c r="AYJ47" s="36"/>
      <c r="AYM47" s="36"/>
      <c r="AYN47" s="36"/>
      <c r="AYQ47" s="36"/>
      <c r="AYR47" s="36"/>
      <c r="AYU47" s="36"/>
      <c r="AYV47" s="36"/>
      <c r="AYY47" s="36"/>
      <c r="AYZ47" s="36"/>
      <c r="AZC47" s="36"/>
      <c r="AZD47" s="36"/>
      <c r="AZG47" s="36"/>
      <c r="AZH47" s="36"/>
      <c r="AZK47" s="36"/>
      <c r="AZL47" s="36"/>
      <c r="AZO47" s="36"/>
      <c r="AZP47" s="36"/>
      <c r="AZS47" s="36"/>
      <c r="AZT47" s="36"/>
      <c r="AZW47" s="36"/>
      <c r="AZX47" s="36"/>
      <c r="BAA47" s="36"/>
      <c r="BAB47" s="36"/>
      <c r="BAE47" s="36"/>
      <c r="BAF47" s="36"/>
      <c r="BAI47" s="36"/>
      <c r="BAJ47" s="36"/>
      <c r="BAM47" s="36"/>
      <c r="BAN47" s="36"/>
      <c r="BAQ47" s="36"/>
      <c r="BAR47" s="36"/>
      <c r="BAU47" s="36"/>
      <c r="BAV47" s="36"/>
      <c r="BAY47" s="36"/>
      <c r="BAZ47" s="36"/>
      <c r="BBC47" s="36"/>
      <c r="BBD47" s="36"/>
      <c r="BBG47" s="36"/>
      <c r="BBH47" s="36"/>
      <c r="BBK47" s="36"/>
      <c r="BBL47" s="36"/>
      <c r="BBO47" s="36"/>
      <c r="BBP47" s="36"/>
      <c r="BBS47" s="36"/>
      <c r="BBT47" s="36"/>
      <c r="BBW47" s="36"/>
      <c r="BBX47" s="36"/>
      <c r="BCA47" s="36"/>
      <c r="BCB47" s="36"/>
      <c r="BCE47" s="36"/>
      <c r="BCF47" s="36"/>
      <c r="BCI47" s="36"/>
      <c r="BCJ47" s="36"/>
      <c r="BCM47" s="36"/>
      <c r="BCN47" s="36"/>
      <c r="BCQ47" s="36"/>
      <c r="BCR47" s="36"/>
      <c r="BCU47" s="36"/>
      <c r="BCV47" s="36"/>
      <c r="BCY47" s="36"/>
      <c r="BCZ47" s="36"/>
      <c r="BDC47" s="36"/>
      <c r="BDD47" s="36"/>
      <c r="BDG47" s="36"/>
      <c r="BDH47" s="36"/>
      <c r="BDK47" s="36"/>
      <c r="BDL47" s="36"/>
      <c r="BDO47" s="36"/>
      <c r="BDP47" s="36"/>
      <c r="BDS47" s="36"/>
      <c r="BDT47" s="36"/>
      <c r="BDW47" s="36"/>
      <c r="BDX47" s="36"/>
      <c r="BEA47" s="36"/>
      <c r="BEB47" s="36"/>
      <c r="BEE47" s="36"/>
      <c r="BEF47" s="36"/>
      <c r="BEI47" s="36"/>
      <c r="BEJ47" s="36"/>
      <c r="BEM47" s="36"/>
      <c r="BEN47" s="36"/>
      <c r="BEQ47" s="36"/>
      <c r="BER47" s="36"/>
      <c r="BEU47" s="36"/>
      <c r="BEV47" s="36"/>
      <c r="BEY47" s="36"/>
      <c r="BEZ47" s="36"/>
      <c r="BFC47" s="36"/>
      <c r="BFD47" s="36"/>
      <c r="BFG47" s="36"/>
      <c r="BFH47" s="36"/>
      <c r="BFK47" s="36"/>
      <c r="BFL47" s="36"/>
      <c r="BFO47" s="36"/>
      <c r="BFP47" s="36"/>
      <c r="BFS47" s="36"/>
      <c r="BFT47" s="36"/>
      <c r="BFW47" s="36"/>
      <c r="BFX47" s="36"/>
      <c r="BGA47" s="36"/>
      <c r="BGB47" s="36"/>
      <c r="BGE47" s="36"/>
      <c r="BGF47" s="36"/>
      <c r="BGI47" s="36"/>
      <c r="BGJ47" s="36"/>
      <c r="BGM47" s="36"/>
      <c r="BGN47" s="36"/>
      <c r="BGQ47" s="36"/>
      <c r="BGR47" s="36"/>
      <c r="BGU47" s="36"/>
      <c r="BGV47" s="36"/>
      <c r="BGY47" s="36"/>
      <c r="BGZ47" s="36"/>
      <c r="BHC47" s="36"/>
      <c r="BHD47" s="36"/>
      <c r="BHG47" s="36"/>
      <c r="BHH47" s="36"/>
      <c r="BHK47" s="36"/>
      <c r="BHL47" s="36"/>
      <c r="BHO47" s="36"/>
      <c r="BHP47" s="36"/>
      <c r="BHS47" s="36"/>
      <c r="BHT47" s="36"/>
      <c r="BHW47" s="36"/>
      <c r="BHX47" s="36"/>
      <c r="BIA47" s="36"/>
      <c r="BIB47" s="36"/>
      <c r="BIE47" s="36"/>
      <c r="BIF47" s="36"/>
      <c r="BII47" s="36"/>
      <c r="BIJ47" s="36"/>
      <c r="BIM47" s="36"/>
      <c r="BIN47" s="36"/>
      <c r="BIQ47" s="36"/>
      <c r="BIR47" s="36"/>
      <c r="BIU47" s="36"/>
      <c r="BIV47" s="36"/>
      <c r="BIY47" s="36"/>
      <c r="BIZ47" s="36"/>
      <c r="BJC47" s="36"/>
      <c r="BJD47" s="36"/>
      <c r="BJG47" s="36"/>
      <c r="BJH47" s="36"/>
      <c r="BJK47" s="36"/>
      <c r="BJL47" s="36"/>
      <c r="BJO47" s="36"/>
      <c r="BJP47" s="36"/>
      <c r="BJS47" s="36"/>
      <c r="BJT47" s="36"/>
      <c r="BJW47" s="36"/>
      <c r="BJX47" s="36"/>
      <c r="BKA47" s="36"/>
      <c r="BKB47" s="36"/>
      <c r="BKE47" s="36"/>
      <c r="BKF47" s="36"/>
      <c r="BKI47" s="36"/>
      <c r="BKJ47" s="36"/>
      <c r="BKM47" s="36"/>
      <c r="BKN47" s="36"/>
      <c r="BKQ47" s="36"/>
      <c r="BKR47" s="36"/>
      <c r="BKU47" s="36"/>
      <c r="BKV47" s="36"/>
      <c r="BKY47" s="36"/>
      <c r="BKZ47" s="36"/>
      <c r="BLC47" s="36"/>
      <c r="BLD47" s="36"/>
      <c r="BLG47" s="36"/>
      <c r="BLH47" s="36"/>
      <c r="BLK47" s="36"/>
      <c r="BLL47" s="36"/>
      <c r="BLO47" s="36"/>
      <c r="BLP47" s="36"/>
      <c r="BLS47" s="36"/>
      <c r="BLT47" s="36"/>
      <c r="BLW47" s="36"/>
      <c r="BLX47" s="36"/>
      <c r="BMA47" s="36"/>
      <c r="BMB47" s="36"/>
      <c r="BME47" s="36"/>
      <c r="BMF47" s="36"/>
      <c r="BMI47" s="36"/>
      <c r="BMJ47" s="36"/>
      <c r="BMM47" s="36"/>
      <c r="BMN47" s="36"/>
      <c r="BMQ47" s="36"/>
      <c r="BMR47" s="36"/>
      <c r="BMU47" s="36"/>
      <c r="BMV47" s="36"/>
      <c r="BMY47" s="36"/>
      <c r="BMZ47" s="36"/>
      <c r="BNC47" s="36"/>
      <c r="BND47" s="36"/>
      <c r="BNG47" s="36"/>
      <c r="BNH47" s="36"/>
      <c r="BNK47" s="36"/>
      <c r="BNL47" s="36"/>
      <c r="BNO47" s="36"/>
      <c r="BNP47" s="36"/>
      <c r="BNS47" s="36"/>
      <c r="BNT47" s="36"/>
      <c r="BNW47" s="36"/>
      <c r="BNX47" s="36"/>
      <c r="BOA47" s="36"/>
      <c r="BOB47" s="36"/>
      <c r="BOE47" s="36"/>
      <c r="BOF47" s="36"/>
      <c r="BOI47" s="36"/>
      <c r="BOJ47" s="36"/>
      <c r="BOM47" s="36"/>
      <c r="BON47" s="36"/>
      <c r="BOQ47" s="36"/>
      <c r="BOR47" s="36"/>
      <c r="BOU47" s="36"/>
      <c r="BOV47" s="36"/>
      <c r="BOY47" s="36"/>
      <c r="BOZ47" s="36"/>
      <c r="BPC47" s="36"/>
      <c r="BPD47" s="36"/>
      <c r="BPG47" s="36"/>
      <c r="BPH47" s="36"/>
      <c r="BPK47" s="36"/>
      <c r="BPL47" s="36"/>
      <c r="BPO47" s="36"/>
      <c r="BPP47" s="36"/>
      <c r="BPS47" s="36"/>
      <c r="BPT47" s="36"/>
      <c r="BPW47" s="36"/>
      <c r="BPX47" s="36"/>
      <c r="BQA47" s="36"/>
      <c r="BQB47" s="36"/>
      <c r="BQE47" s="36"/>
      <c r="BQF47" s="36"/>
      <c r="BQI47" s="36"/>
      <c r="BQJ47" s="36"/>
      <c r="BQM47" s="36"/>
      <c r="BQN47" s="36"/>
      <c r="BQQ47" s="36"/>
      <c r="BQR47" s="36"/>
      <c r="BQU47" s="36"/>
      <c r="BQV47" s="36"/>
      <c r="BQY47" s="36"/>
      <c r="BQZ47" s="36"/>
      <c r="BRC47" s="36"/>
      <c r="BRD47" s="36"/>
      <c r="BRG47" s="36"/>
      <c r="BRH47" s="36"/>
      <c r="BRK47" s="36"/>
      <c r="BRL47" s="36"/>
      <c r="BRO47" s="36"/>
      <c r="BRP47" s="36"/>
      <c r="BRS47" s="36"/>
      <c r="BRT47" s="36"/>
      <c r="BRW47" s="36"/>
      <c r="BRX47" s="36"/>
      <c r="BSA47" s="36"/>
      <c r="BSB47" s="36"/>
      <c r="BSE47" s="36"/>
      <c r="BSF47" s="36"/>
      <c r="BSI47" s="36"/>
      <c r="BSJ47" s="36"/>
      <c r="BSM47" s="36"/>
      <c r="BSN47" s="36"/>
      <c r="BSQ47" s="36"/>
      <c r="BSR47" s="36"/>
      <c r="BSU47" s="36"/>
      <c r="BSV47" s="36"/>
      <c r="BSY47" s="36"/>
      <c r="BSZ47" s="36"/>
      <c r="BTC47" s="36"/>
      <c r="BTD47" s="36"/>
      <c r="BTG47" s="36"/>
      <c r="BTH47" s="36"/>
      <c r="BTK47" s="36"/>
      <c r="BTL47" s="36"/>
      <c r="BTO47" s="36"/>
      <c r="BTP47" s="36"/>
      <c r="BTS47" s="36"/>
      <c r="BTT47" s="36"/>
      <c r="BTW47" s="36"/>
      <c r="BTX47" s="36"/>
      <c r="BUA47" s="36"/>
      <c r="BUB47" s="36"/>
      <c r="BUE47" s="36"/>
      <c r="BUF47" s="36"/>
      <c r="BUI47" s="36"/>
      <c r="BUJ47" s="36"/>
      <c r="BUM47" s="36"/>
      <c r="BUN47" s="36"/>
      <c r="BUQ47" s="36"/>
      <c r="BUR47" s="36"/>
      <c r="BUU47" s="36"/>
      <c r="BUV47" s="36"/>
      <c r="BUY47" s="36"/>
      <c r="BUZ47" s="36"/>
      <c r="BVC47" s="36"/>
      <c r="BVD47" s="36"/>
      <c r="BVG47" s="36"/>
      <c r="BVH47" s="36"/>
      <c r="BVK47" s="36"/>
      <c r="BVL47" s="36"/>
      <c r="BVO47" s="36"/>
      <c r="BVP47" s="36"/>
      <c r="BVS47" s="36"/>
      <c r="BVT47" s="36"/>
      <c r="BVW47" s="36"/>
      <c r="BVX47" s="36"/>
      <c r="BWA47" s="36"/>
      <c r="BWB47" s="36"/>
      <c r="BWE47" s="36"/>
      <c r="BWF47" s="36"/>
      <c r="BWI47" s="36"/>
      <c r="BWJ47" s="36"/>
      <c r="BWM47" s="36"/>
      <c r="BWN47" s="36"/>
      <c r="BWQ47" s="36"/>
      <c r="BWR47" s="36"/>
      <c r="BWU47" s="36"/>
      <c r="BWV47" s="36"/>
      <c r="BWY47" s="36"/>
      <c r="BWZ47" s="36"/>
      <c r="BXC47" s="36"/>
      <c r="BXD47" s="36"/>
      <c r="BXG47" s="36"/>
      <c r="BXH47" s="36"/>
      <c r="BXK47" s="36"/>
      <c r="BXL47" s="36"/>
      <c r="BXO47" s="36"/>
      <c r="BXP47" s="36"/>
      <c r="BXS47" s="36"/>
      <c r="BXT47" s="36"/>
      <c r="BXW47" s="36"/>
      <c r="BXX47" s="36"/>
      <c r="BYA47" s="36"/>
      <c r="BYB47" s="36"/>
      <c r="BYE47" s="36"/>
      <c r="BYF47" s="36"/>
      <c r="BYI47" s="36"/>
      <c r="BYJ47" s="36"/>
      <c r="BYM47" s="36"/>
      <c r="BYN47" s="36"/>
      <c r="BYQ47" s="36"/>
      <c r="BYR47" s="36"/>
      <c r="BYU47" s="36"/>
      <c r="BYV47" s="36"/>
      <c r="BYY47" s="36"/>
      <c r="BYZ47" s="36"/>
      <c r="BZC47" s="36"/>
      <c r="BZD47" s="36"/>
      <c r="BZG47" s="36"/>
      <c r="BZH47" s="36"/>
      <c r="BZK47" s="36"/>
      <c r="BZL47" s="36"/>
      <c r="BZO47" s="36"/>
      <c r="BZP47" s="36"/>
      <c r="BZS47" s="36"/>
      <c r="BZT47" s="36"/>
      <c r="BZW47" s="36"/>
      <c r="BZX47" s="36"/>
      <c r="CAA47" s="36"/>
      <c r="CAB47" s="36"/>
      <c r="CAE47" s="36"/>
      <c r="CAF47" s="36"/>
      <c r="CAI47" s="36"/>
      <c r="CAJ47" s="36"/>
      <c r="CAM47" s="36"/>
      <c r="CAN47" s="36"/>
      <c r="CAQ47" s="36"/>
      <c r="CAR47" s="36"/>
      <c r="CAU47" s="36"/>
      <c r="CAV47" s="36"/>
      <c r="CAY47" s="36"/>
      <c r="CAZ47" s="36"/>
      <c r="CBC47" s="36"/>
      <c r="CBD47" s="36"/>
      <c r="CBG47" s="36"/>
      <c r="CBH47" s="36"/>
      <c r="CBK47" s="36"/>
      <c r="CBL47" s="36"/>
      <c r="CBO47" s="36"/>
      <c r="CBP47" s="36"/>
      <c r="CBS47" s="36"/>
      <c r="CBT47" s="36"/>
      <c r="CBW47" s="36"/>
      <c r="CBX47" s="36"/>
      <c r="CCA47" s="36"/>
      <c r="CCB47" s="36"/>
      <c r="CCE47" s="36"/>
      <c r="CCF47" s="36"/>
      <c r="CCI47" s="36"/>
      <c r="CCJ47" s="36"/>
      <c r="CCM47" s="36"/>
      <c r="CCN47" s="36"/>
      <c r="CCQ47" s="36"/>
      <c r="CCR47" s="36"/>
      <c r="CCU47" s="36"/>
      <c r="CCV47" s="36"/>
      <c r="CCY47" s="36"/>
      <c r="CCZ47" s="36"/>
      <c r="CDC47" s="36"/>
      <c r="CDD47" s="36"/>
      <c r="CDG47" s="36"/>
      <c r="CDH47" s="36"/>
      <c r="CDK47" s="36"/>
      <c r="CDL47" s="36"/>
      <c r="CDO47" s="36"/>
      <c r="CDP47" s="36"/>
      <c r="CDS47" s="36"/>
      <c r="CDT47" s="36"/>
      <c r="CDW47" s="36"/>
      <c r="CDX47" s="36"/>
      <c r="CEA47" s="36"/>
      <c r="CEB47" s="36"/>
      <c r="CEE47" s="36"/>
      <c r="CEF47" s="36"/>
      <c r="CEI47" s="36"/>
      <c r="CEJ47" s="36"/>
      <c r="CEM47" s="36"/>
      <c r="CEN47" s="36"/>
      <c r="CEQ47" s="36"/>
      <c r="CER47" s="36"/>
      <c r="CEU47" s="36"/>
      <c r="CEV47" s="36"/>
      <c r="CEY47" s="36"/>
      <c r="CEZ47" s="36"/>
      <c r="CFC47" s="36"/>
      <c r="CFD47" s="36"/>
      <c r="CFG47" s="36"/>
      <c r="CFH47" s="36"/>
      <c r="CFK47" s="36"/>
      <c r="CFL47" s="36"/>
      <c r="CFO47" s="36"/>
      <c r="CFP47" s="36"/>
      <c r="CFS47" s="36"/>
      <c r="CFT47" s="36"/>
      <c r="CFW47" s="36"/>
      <c r="CFX47" s="36"/>
      <c r="CGA47" s="36"/>
      <c r="CGB47" s="36"/>
      <c r="CGE47" s="36"/>
      <c r="CGF47" s="36"/>
      <c r="CGI47" s="36"/>
      <c r="CGJ47" s="36"/>
      <c r="CGM47" s="36"/>
      <c r="CGN47" s="36"/>
      <c r="CGQ47" s="36"/>
      <c r="CGR47" s="36"/>
      <c r="CGU47" s="36"/>
      <c r="CGV47" s="36"/>
      <c r="CGY47" s="36"/>
      <c r="CGZ47" s="36"/>
      <c r="CHC47" s="36"/>
      <c r="CHD47" s="36"/>
      <c r="CHG47" s="36"/>
      <c r="CHH47" s="36"/>
      <c r="CHK47" s="36"/>
      <c r="CHL47" s="36"/>
      <c r="CHO47" s="36"/>
      <c r="CHP47" s="36"/>
      <c r="CHS47" s="36"/>
      <c r="CHT47" s="36"/>
      <c r="CHW47" s="36"/>
      <c r="CHX47" s="36"/>
      <c r="CIA47" s="36"/>
      <c r="CIB47" s="36"/>
      <c r="CIE47" s="36"/>
      <c r="CIF47" s="36"/>
      <c r="CII47" s="36"/>
      <c r="CIJ47" s="36"/>
      <c r="CIM47" s="36"/>
      <c r="CIN47" s="36"/>
      <c r="CIQ47" s="36"/>
      <c r="CIR47" s="36"/>
      <c r="CIU47" s="36"/>
      <c r="CIV47" s="36"/>
      <c r="CIY47" s="36"/>
      <c r="CIZ47" s="36"/>
      <c r="CJC47" s="36"/>
      <c r="CJD47" s="36"/>
      <c r="CJG47" s="36"/>
      <c r="CJH47" s="36"/>
      <c r="CJK47" s="36"/>
      <c r="CJL47" s="36"/>
      <c r="CJO47" s="36"/>
      <c r="CJP47" s="36"/>
      <c r="CJS47" s="36"/>
      <c r="CJT47" s="36"/>
      <c r="CJW47" s="36"/>
      <c r="CJX47" s="36"/>
      <c r="CKA47" s="36"/>
      <c r="CKB47" s="36"/>
      <c r="CKE47" s="36"/>
      <c r="CKF47" s="36"/>
      <c r="CKI47" s="36"/>
      <c r="CKJ47" s="36"/>
      <c r="CKM47" s="36"/>
      <c r="CKN47" s="36"/>
      <c r="CKQ47" s="36"/>
      <c r="CKR47" s="36"/>
      <c r="CKU47" s="36"/>
      <c r="CKV47" s="36"/>
      <c r="CKY47" s="36"/>
      <c r="CKZ47" s="36"/>
      <c r="CLC47" s="36"/>
      <c r="CLD47" s="36"/>
      <c r="CLG47" s="36"/>
      <c r="CLH47" s="36"/>
      <c r="CLK47" s="36"/>
      <c r="CLL47" s="36"/>
      <c r="CLO47" s="36"/>
      <c r="CLP47" s="36"/>
      <c r="CLS47" s="36"/>
      <c r="CLT47" s="36"/>
      <c r="CLW47" s="36"/>
      <c r="CLX47" s="36"/>
      <c r="CMA47" s="36"/>
      <c r="CMB47" s="36"/>
      <c r="CME47" s="36"/>
      <c r="CMF47" s="36"/>
      <c r="CMI47" s="36"/>
      <c r="CMJ47" s="36"/>
      <c r="CMM47" s="36"/>
      <c r="CMN47" s="36"/>
      <c r="CMQ47" s="36"/>
      <c r="CMR47" s="36"/>
      <c r="CMU47" s="36"/>
      <c r="CMV47" s="36"/>
      <c r="CMY47" s="36"/>
      <c r="CMZ47" s="36"/>
      <c r="CNC47" s="36"/>
      <c r="CND47" s="36"/>
      <c r="CNG47" s="36"/>
      <c r="CNH47" s="36"/>
      <c r="CNK47" s="36"/>
      <c r="CNL47" s="36"/>
      <c r="CNO47" s="36"/>
      <c r="CNP47" s="36"/>
      <c r="CNS47" s="36"/>
      <c r="CNT47" s="36"/>
      <c r="CNW47" s="36"/>
      <c r="CNX47" s="36"/>
      <c r="COA47" s="36"/>
      <c r="COB47" s="36"/>
      <c r="COE47" s="36"/>
      <c r="COF47" s="36"/>
      <c r="COI47" s="36"/>
      <c r="COJ47" s="36"/>
      <c r="COM47" s="36"/>
      <c r="CON47" s="36"/>
      <c r="COQ47" s="36"/>
      <c r="COR47" s="36"/>
      <c r="COU47" s="36"/>
      <c r="COV47" s="36"/>
      <c r="COY47" s="36"/>
      <c r="COZ47" s="36"/>
      <c r="CPC47" s="36"/>
      <c r="CPD47" s="36"/>
      <c r="CPG47" s="36"/>
      <c r="CPH47" s="36"/>
      <c r="CPK47" s="36"/>
      <c r="CPL47" s="36"/>
      <c r="CPO47" s="36"/>
      <c r="CPP47" s="36"/>
      <c r="CPS47" s="36"/>
      <c r="CPT47" s="36"/>
      <c r="CPW47" s="36"/>
      <c r="CPX47" s="36"/>
      <c r="CQA47" s="36"/>
      <c r="CQB47" s="36"/>
      <c r="CQE47" s="36"/>
      <c r="CQF47" s="36"/>
      <c r="CQI47" s="36"/>
      <c r="CQJ47" s="36"/>
      <c r="CQM47" s="36"/>
      <c r="CQN47" s="36"/>
      <c r="CQQ47" s="36"/>
      <c r="CQR47" s="36"/>
      <c r="CQU47" s="36"/>
      <c r="CQV47" s="36"/>
      <c r="CQY47" s="36"/>
      <c r="CQZ47" s="36"/>
      <c r="CRC47" s="36"/>
      <c r="CRD47" s="36"/>
      <c r="CRG47" s="36"/>
      <c r="CRH47" s="36"/>
      <c r="CRK47" s="36"/>
      <c r="CRL47" s="36"/>
      <c r="CRO47" s="36"/>
      <c r="CRP47" s="36"/>
      <c r="CRS47" s="36"/>
      <c r="CRT47" s="36"/>
      <c r="CRW47" s="36"/>
      <c r="CRX47" s="36"/>
      <c r="CSA47" s="36"/>
      <c r="CSB47" s="36"/>
      <c r="CSE47" s="36"/>
      <c r="CSF47" s="36"/>
      <c r="CSI47" s="36"/>
      <c r="CSJ47" s="36"/>
      <c r="CSM47" s="36"/>
      <c r="CSN47" s="36"/>
      <c r="CSQ47" s="36"/>
      <c r="CSR47" s="36"/>
      <c r="CSU47" s="36"/>
      <c r="CSV47" s="36"/>
      <c r="CSY47" s="36"/>
      <c r="CSZ47" s="36"/>
      <c r="CTC47" s="36"/>
      <c r="CTD47" s="36"/>
      <c r="CTG47" s="36"/>
      <c r="CTH47" s="36"/>
      <c r="CTK47" s="36"/>
      <c r="CTL47" s="36"/>
      <c r="CTO47" s="36"/>
      <c r="CTP47" s="36"/>
      <c r="CTS47" s="36"/>
      <c r="CTT47" s="36"/>
      <c r="CTW47" s="36"/>
      <c r="CTX47" s="36"/>
      <c r="CUA47" s="36"/>
      <c r="CUB47" s="36"/>
      <c r="CUE47" s="36"/>
      <c r="CUF47" s="36"/>
      <c r="CUI47" s="36"/>
      <c r="CUJ47" s="36"/>
      <c r="CUM47" s="36"/>
      <c r="CUN47" s="36"/>
      <c r="CUQ47" s="36"/>
      <c r="CUR47" s="36"/>
      <c r="CUU47" s="36"/>
      <c r="CUV47" s="36"/>
      <c r="CUY47" s="36"/>
      <c r="CUZ47" s="36"/>
      <c r="CVC47" s="36"/>
      <c r="CVD47" s="36"/>
      <c r="CVG47" s="36"/>
      <c r="CVH47" s="36"/>
      <c r="CVK47" s="36"/>
      <c r="CVL47" s="36"/>
      <c r="CVO47" s="36"/>
      <c r="CVP47" s="36"/>
      <c r="CVS47" s="36"/>
      <c r="CVT47" s="36"/>
      <c r="CVW47" s="36"/>
      <c r="CVX47" s="36"/>
      <c r="CWA47" s="36"/>
      <c r="CWB47" s="36"/>
      <c r="CWE47" s="36"/>
      <c r="CWF47" s="36"/>
      <c r="CWI47" s="36"/>
      <c r="CWJ47" s="36"/>
      <c r="CWM47" s="36"/>
      <c r="CWN47" s="36"/>
      <c r="CWQ47" s="36"/>
      <c r="CWR47" s="36"/>
      <c r="CWU47" s="36"/>
      <c r="CWV47" s="36"/>
      <c r="CWY47" s="36"/>
      <c r="CWZ47" s="36"/>
      <c r="CXC47" s="36"/>
      <c r="CXD47" s="36"/>
      <c r="CXG47" s="36"/>
      <c r="CXH47" s="36"/>
      <c r="CXK47" s="36"/>
      <c r="CXL47" s="36"/>
      <c r="CXO47" s="36"/>
      <c r="CXP47" s="36"/>
      <c r="CXS47" s="36"/>
      <c r="CXT47" s="36"/>
      <c r="CXW47" s="36"/>
      <c r="CXX47" s="36"/>
      <c r="CYA47" s="36"/>
      <c r="CYB47" s="36"/>
      <c r="CYE47" s="36"/>
      <c r="CYF47" s="36"/>
      <c r="CYI47" s="36"/>
      <c r="CYJ47" s="36"/>
      <c r="CYM47" s="36"/>
      <c r="CYN47" s="36"/>
      <c r="CYQ47" s="36"/>
      <c r="CYR47" s="36"/>
      <c r="CYU47" s="36"/>
      <c r="CYV47" s="36"/>
      <c r="CYY47" s="36"/>
      <c r="CYZ47" s="36"/>
      <c r="CZC47" s="36"/>
      <c r="CZD47" s="36"/>
      <c r="CZG47" s="36"/>
      <c r="CZH47" s="36"/>
      <c r="CZK47" s="36"/>
      <c r="CZL47" s="36"/>
      <c r="CZO47" s="36"/>
      <c r="CZP47" s="36"/>
      <c r="CZS47" s="36"/>
      <c r="CZT47" s="36"/>
      <c r="CZW47" s="36"/>
      <c r="CZX47" s="36"/>
      <c r="DAA47" s="36"/>
      <c r="DAB47" s="36"/>
      <c r="DAE47" s="36"/>
      <c r="DAF47" s="36"/>
      <c r="DAI47" s="36"/>
      <c r="DAJ47" s="36"/>
      <c r="DAM47" s="36"/>
      <c r="DAN47" s="36"/>
      <c r="DAQ47" s="36"/>
      <c r="DAR47" s="36"/>
      <c r="DAU47" s="36"/>
      <c r="DAV47" s="36"/>
      <c r="DAY47" s="36"/>
      <c r="DAZ47" s="36"/>
      <c r="DBC47" s="36"/>
      <c r="DBD47" s="36"/>
      <c r="DBG47" s="36"/>
      <c r="DBH47" s="36"/>
      <c r="DBK47" s="36"/>
      <c r="DBL47" s="36"/>
      <c r="DBO47" s="36"/>
      <c r="DBP47" s="36"/>
      <c r="DBS47" s="36"/>
      <c r="DBT47" s="36"/>
      <c r="DBW47" s="36"/>
      <c r="DBX47" s="36"/>
      <c r="DCA47" s="36"/>
      <c r="DCB47" s="36"/>
      <c r="DCE47" s="36"/>
      <c r="DCF47" s="36"/>
      <c r="DCI47" s="36"/>
      <c r="DCJ47" s="36"/>
      <c r="DCM47" s="36"/>
      <c r="DCN47" s="36"/>
      <c r="DCQ47" s="36"/>
      <c r="DCR47" s="36"/>
      <c r="DCU47" s="36"/>
      <c r="DCV47" s="36"/>
      <c r="DCY47" s="36"/>
      <c r="DCZ47" s="36"/>
      <c r="DDC47" s="36"/>
      <c r="DDD47" s="36"/>
      <c r="DDG47" s="36"/>
      <c r="DDH47" s="36"/>
      <c r="DDK47" s="36"/>
      <c r="DDL47" s="36"/>
      <c r="DDO47" s="36"/>
      <c r="DDP47" s="36"/>
      <c r="DDS47" s="36"/>
      <c r="DDT47" s="36"/>
      <c r="DDW47" s="36"/>
      <c r="DDX47" s="36"/>
      <c r="DEA47" s="36"/>
      <c r="DEB47" s="36"/>
      <c r="DEE47" s="36"/>
      <c r="DEF47" s="36"/>
      <c r="DEI47" s="36"/>
      <c r="DEJ47" s="36"/>
      <c r="DEM47" s="36"/>
      <c r="DEN47" s="36"/>
      <c r="DEQ47" s="36"/>
      <c r="DER47" s="36"/>
      <c r="DEU47" s="36"/>
      <c r="DEV47" s="36"/>
      <c r="DEY47" s="36"/>
      <c r="DEZ47" s="36"/>
      <c r="DFC47" s="36"/>
      <c r="DFD47" s="36"/>
      <c r="DFG47" s="36"/>
      <c r="DFH47" s="36"/>
      <c r="DFK47" s="36"/>
      <c r="DFL47" s="36"/>
      <c r="DFO47" s="36"/>
      <c r="DFP47" s="36"/>
      <c r="DFS47" s="36"/>
      <c r="DFT47" s="36"/>
      <c r="DFW47" s="36"/>
      <c r="DFX47" s="36"/>
      <c r="DGA47" s="36"/>
      <c r="DGB47" s="36"/>
      <c r="DGE47" s="36"/>
      <c r="DGF47" s="36"/>
      <c r="DGI47" s="36"/>
      <c r="DGJ47" s="36"/>
      <c r="DGM47" s="36"/>
      <c r="DGN47" s="36"/>
      <c r="DGQ47" s="36"/>
      <c r="DGR47" s="36"/>
      <c r="DGU47" s="36"/>
      <c r="DGV47" s="36"/>
      <c r="DGY47" s="36"/>
      <c r="DGZ47" s="36"/>
      <c r="DHC47" s="36"/>
      <c r="DHD47" s="36"/>
      <c r="DHG47" s="36"/>
      <c r="DHH47" s="36"/>
      <c r="DHK47" s="36"/>
      <c r="DHL47" s="36"/>
      <c r="DHO47" s="36"/>
      <c r="DHP47" s="36"/>
      <c r="DHS47" s="36"/>
      <c r="DHT47" s="36"/>
      <c r="DHW47" s="36"/>
      <c r="DHX47" s="36"/>
      <c r="DIA47" s="36"/>
      <c r="DIB47" s="36"/>
      <c r="DIE47" s="36"/>
      <c r="DIF47" s="36"/>
      <c r="DII47" s="36"/>
      <c r="DIJ47" s="36"/>
      <c r="DIM47" s="36"/>
      <c r="DIN47" s="36"/>
      <c r="DIQ47" s="36"/>
      <c r="DIR47" s="36"/>
      <c r="DIU47" s="36"/>
      <c r="DIV47" s="36"/>
      <c r="DIY47" s="36"/>
      <c r="DIZ47" s="36"/>
      <c r="DJC47" s="36"/>
      <c r="DJD47" s="36"/>
      <c r="DJG47" s="36"/>
      <c r="DJH47" s="36"/>
      <c r="DJK47" s="36"/>
      <c r="DJL47" s="36"/>
      <c r="DJO47" s="36"/>
      <c r="DJP47" s="36"/>
      <c r="DJS47" s="36"/>
      <c r="DJT47" s="36"/>
      <c r="DJW47" s="36"/>
      <c r="DJX47" s="36"/>
      <c r="DKA47" s="36"/>
      <c r="DKB47" s="36"/>
      <c r="DKE47" s="36"/>
      <c r="DKF47" s="36"/>
      <c r="DKI47" s="36"/>
      <c r="DKJ47" s="36"/>
      <c r="DKM47" s="36"/>
      <c r="DKN47" s="36"/>
      <c r="DKQ47" s="36"/>
      <c r="DKR47" s="36"/>
      <c r="DKU47" s="36"/>
      <c r="DKV47" s="36"/>
      <c r="DKY47" s="36"/>
      <c r="DKZ47" s="36"/>
      <c r="DLC47" s="36"/>
      <c r="DLD47" s="36"/>
      <c r="DLG47" s="36"/>
      <c r="DLH47" s="36"/>
      <c r="DLK47" s="36"/>
      <c r="DLL47" s="36"/>
      <c r="DLO47" s="36"/>
      <c r="DLP47" s="36"/>
      <c r="DLS47" s="36"/>
      <c r="DLT47" s="36"/>
      <c r="DLW47" s="36"/>
      <c r="DLX47" s="36"/>
      <c r="DMA47" s="36"/>
      <c r="DMB47" s="36"/>
      <c r="DME47" s="36"/>
      <c r="DMF47" s="36"/>
      <c r="DMI47" s="36"/>
      <c r="DMJ47" s="36"/>
      <c r="DMM47" s="36"/>
      <c r="DMN47" s="36"/>
      <c r="DMQ47" s="36"/>
      <c r="DMR47" s="36"/>
      <c r="DMU47" s="36"/>
      <c r="DMV47" s="36"/>
      <c r="DMY47" s="36"/>
      <c r="DMZ47" s="36"/>
      <c r="DNC47" s="36"/>
      <c r="DND47" s="36"/>
      <c r="DNG47" s="36"/>
      <c r="DNH47" s="36"/>
      <c r="DNK47" s="36"/>
      <c r="DNL47" s="36"/>
      <c r="DNO47" s="36"/>
      <c r="DNP47" s="36"/>
      <c r="DNS47" s="36"/>
      <c r="DNT47" s="36"/>
      <c r="DNW47" s="36"/>
      <c r="DNX47" s="36"/>
      <c r="DOA47" s="36"/>
      <c r="DOB47" s="36"/>
      <c r="DOE47" s="36"/>
      <c r="DOF47" s="36"/>
      <c r="DOI47" s="36"/>
      <c r="DOJ47" s="36"/>
      <c r="DOM47" s="36"/>
      <c r="DON47" s="36"/>
      <c r="DOQ47" s="36"/>
      <c r="DOR47" s="36"/>
      <c r="DOU47" s="36"/>
      <c r="DOV47" s="36"/>
      <c r="DOY47" s="36"/>
      <c r="DOZ47" s="36"/>
      <c r="DPC47" s="36"/>
      <c r="DPD47" s="36"/>
      <c r="DPG47" s="36"/>
      <c r="DPH47" s="36"/>
      <c r="DPK47" s="36"/>
      <c r="DPL47" s="36"/>
      <c r="DPO47" s="36"/>
      <c r="DPP47" s="36"/>
      <c r="DPS47" s="36"/>
      <c r="DPT47" s="36"/>
      <c r="DPW47" s="36"/>
      <c r="DPX47" s="36"/>
      <c r="DQA47" s="36"/>
      <c r="DQB47" s="36"/>
      <c r="DQE47" s="36"/>
      <c r="DQF47" s="36"/>
      <c r="DQI47" s="36"/>
      <c r="DQJ47" s="36"/>
      <c r="DQM47" s="36"/>
      <c r="DQN47" s="36"/>
      <c r="DQQ47" s="36"/>
      <c r="DQR47" s="36"/>
      <c r="DQU47" s="36"/>
      <c r="DQV47" s="36"/>
      <c r="DQY47" s="36"/>
      <c r="DQZ47" s="36"/>
      <c r="DRC47" s="36"/>
      <c r="DRD47" s="36"/>
      <c r="DRG47" s="36"/>
      <c r="DRH47" s="36"/>
      <c r="DRK47" s="36"/>
      <c r="DRL47" s="36"/>
      <c r="DRO47" s="36"/>
      <c r="DRP47" s="36"/>
      <c r="DRS47" s="36"/>
      <c r="DRT47" s="36"/>
      <c r="DRW47" s="36"/>
      <c r="DRX47" s="36"/>
      <c r="DSA47" s="36"/>
      <c r="DSB47" s="36"/>
      <c r="DSE47" s="36"/>
      <c r="DSF47" s="36"/>
      <c r="DSI47" s="36"/>
      <c r="DSJ47" s="36"/>
      <c r="DSM47" s="36"/>
      <c r="DSN47" s="36"/>
      <c r="DSQ47" s="36"/>
      <c r="DSR47" s="36"/>
      <c r="DSU47" s="36"/>
      <c r="DSV47" s="36"/>
      <c r="DSY47" s="36"/>
      <c r="DSZ47" s="36"/>
      <c r="DTC47" s="36"/>
      <c r="DTD47" s="36"/>
      <c r="DTG47" s="36"/>
      <c r="DTH47" s="36"/>
      <c r="DTK47" s="36"/>
      <c r="DTL47" s="36"/>
      <c r="DTO47" s="36"/>
      <c r="DTP47" s="36"/>
      <c r="DTS47" s="36"/>
      <c r="DTT47" s="36"/>
      <c r="DTW47" s="36"/>
      <c r="DTX47" s="36"/>
      <c r="DUA47" s="36"/>
      <c r="DUB47" s="36"/>
      <c r="DUE47" s="36"/>
      <c r="DUF47" s="36"/>
      <c r="DUI47" s="36"/>
      <c r="DUJ47" s="36"/>
      <c r="DUM47" s="36"/>
      <c r="DUN47" s="36"/>
      <c r="DUQ47" s="36"/>
      <c r="DUR47" s="36"/>
      <c r="DUU47" s="36"/>
      <c r="DUV47" s="36"/>
      <c r="DUY47" s="36"/>
      <c r="DUZ47" s="36"/>
      <c r="DVC47" s="36"/>
      <c r="DVD47" s="36"/>
      <c r="DVG47" s="36"/>
      <c r="DVH47" s="36"/>
      <c r="DVK47" s="36"/>
      <c r="DVL47" s="36"/>
      <c r="DVO47" s="36"/>
      <c r="DVP47" s="36"/>
      <c r="DVS47" s="36"/>
      <c r="DVT47" s="36"/>
      <c r="DVW47" s="36"/>
      <c r="DVX47" s="36"/>
      <c r="DWA47" s="36"/>
      <c r="DWB47" s="36"/>
      <c r="DWE47" s="36"/>
      <c r="DWF47" s="36"/>
      <c r="DWI47" s="36"/>
      <c r="DWJ47" s="36"/>
      <c r="DWM47" s="36"/>
      <c r="DWN47" s="36"/>
      <c r="DWQ47" s="36"/>
      <c r="DWR47" s="36"/>
      <c r="DWU47" s="36"/>
      <c r="DWV47" s="36"/>
      <c r="DWY47" s="36"/>
      <c r="DWZ47" s="36"/>
      <c r="DXC47" s="36"/>
      <c r="DXD47" s="36"/>
      <c r="DXG47" s="36"/>
      <c r="DXH47" s="36"/>
      <c r="DXK47" s="36"/>
      <c r="DXL47" s="36"/>
      <c r="DXO47" s="36"/>
      <c r="DXP47" s="36"/>
      <c r="DXS47" s="36"/>
      <c r="DXT47" s="36"/>
      <c r="DXW47" s="36"/>
      <c r="DXX47" s="36"/>
      <c r="DYA47" s="36"/>
      <c r="DYB47" s="36"/>
      <c r="DYE47" s="36"/>
      <c r="DYF47" s="36"/>
      <c r="DYI47" s="36"/>
      <c r="DYJ47" s="36"/>
      <c r="DYM47" s="36"/>
      <c r="DYN47" s="36"/>
      <c r="DYQ47" s="36"/>
      <c r="DYR47" s="36"/>
      <c r="DYU47" s="36"/>
      <c r="DYV47" s="36"/>
      <c r="DYY47" s="36"/>
      <c r="DYZ47" s="36"/>
      <c r="DZC47" s="36"/>
      <c r="DZD47" s="36"/>
      <c r="DZG47" s="36"/>
      <c r="DZH47" s="36"/>
      <c r="DZK47" s="36"/>
      <c r="DZL47" s="36"/>
      <c r="DZO47" s="36"/>
      <c r="DZP47" s="36"/>
      <c r="DZS47" s="36"/>
      <c r="DZT47" s="36"/>
      <c r="DZW47" s="36"/>
      <c r="DZX47" s="36"/>
      <c r="EAA47" s="36"/>
      <c r="EAB47" s="36"/>
      <c r="EAE47" s="36"/>
      <c r="EAF47" s="36"/>
      <c r="EAI47" s="36"/>
      <c r="EAJ47" s="36"/>
      <c r="EAM47" s="36"/>
      <c r="EAN47" s="36"/>
      <c r="EAQ47" s="36"/>
      <c r="EAR47" s="36"/>
      <c r="EAU47" s="36"/>
      <c r="EAV47" s="36"/>
      <c r="EAY47" s="36"/>
      <c r="EAZ47" s="36"/>
      <c r="EBC47" s="36"/>
      <c r="EBD47" s="36"/>
      <c r="EBG47" s="36"/>
      <c r="EBH47" s="36"/>
      <c r="EBK47" s="36"/>
      <c r="EBL47" s="36"/>
      <c r="EBO47" s="36"/>
      <c r="EBP47" s="36"/>
      <c r="EBS47" s="36"/>
      <c r="EBT47" s="36"/>
      <c r="EBW47" s="36"/>
      <c r="EBX47" s="36"/>
      <c r="ECA47" s="36"/>
      <c r="ECB47" s="36"/>
      <c r="ECE47" s="36"/>
      <c r="ECF47" s="36"/>
      <c r="ECI47" s="36"/>
      <c r="ECJ47" s="36"/>
      <c r="ECM47" s="36"/>
      <c r="ECN47" s="36"/>
      <c r="ECQ47" s="36"/>
      <c r="ECR47" s="36"/>
      <c r="ECU47" s="36"/>
      <c r="ECV47" s="36"/>
      <c r="ECY47" s="36"/>
      <c r="ECZ47" s="36"/>
      <c r="EDC47" s="36"/>
      <c r="EDD47" s="36"/>
      <c r="EDG47" s="36"/>
      <c r="EDH47" s="36"/>
      <c r="EDK47" s="36"/>
      <c r="EDL47" s="36"/>
      <c r="EDO47" s="36"/>
      <c r="EDP47" s="36"/>
      <c r="EDS47" s="36"/>
      <c r="EDT47" s="36"/>
      <c r="EDW47" s="36"/>
      <c r="EDX47" s="36"/>
      <c r="EEA47" s="36"/>
      <c r="EEB47" s="36"/>
      <c r="EEE47" s="36"/>
      <c r="EEF47" s="36"/>
      <c r="EEI47" s="36"/>
      <c r="EEJ47" s="36"/>
      <c r="EEM47" s="36"/>
      <c r="EEN47" s="36"/>
      <c r="EEQ47" s="36"/>
      <c r="EER47" s="36"/>
      <c r="EEU47" s="36"/>
      <c r="EEV47" s="36"/>
      <c r="EEY47" s="36"/>
      <c r="EEZ47" s="36"/>
      <c r="EFC47" s="36"/>
      <c r="EFD47" s="36"/>
      <c r="EFG47" s="36"/>
      <c r="EFH47" s="36"/>
      <c r="EFK47" s="36"/>
      <c r="EFL47" s="36"/>
      <c r="EFO47" s="36"/>
      <c r="EFP47" s="36"/>
      <c r="EFS47" s="36"/>
      <c r="EFT47" s="36"/>
      <c r="EFW47" s="36"/>
      <c r="EFX47" s="36"/>
      <c r="EGA47" s="36"/>
      <c r="EGB47" s="36"/>
      <c r="EGE47" s="36"/>
      <c r="EGF47" s="36"/>
      <c r="EGI47" s="36"/>
      <c r="EGJ47" s="36"/>
      <c r="EGM47" s="36"/>
      <c r="EGN47" s="36"/>
      <c r="EGQ47" s="36"/>
      <c r="EGR47" s="36"/>
      <c r="EGU47" s="36"/>
      <c r="EGV47" s="36"/>
      <c r="EGY47" s="36"/>
      <c r="EGZ47" s="36"/>
      <c r="EHC47" s="36"/>
      <c r="EHD47" s="36"/>
      <c r="EHG47" s="36"/>
      <c r="EHH47" s="36"/>
      <c r="EHK47" s="36"/>
      <c r="EHL47" s="36"/>
      <c r="EHO47" s="36"/>
      <c r="EHP47" s="36"/>
      <c r="EHS47" s="36"/>
      <c r="EHT47" s="36"/>
      <c r="EHW47" s="36"/>
      <c r="EHX47" s="36"/>
      <c r="EIA47" s="36"/>
      <c r="EIB47" s="36"/>
      <c r="EIE47" s="36"/>
      <c r="EIF47" s="36"/>
      <c r="EII47" s="36"/>
      <c r="EIJ47" s="36"/>
      <c r="EIM47" s="36"/>
      <c r="EIN47" s="36"/>
      <c r="EIQ47" s="36"/>
      <c r="EIR47" s="36"/>
      <c r="EIU47" s="36"/>
      <c r="EIV47" s="36"/>
      <c r="EIY47" s="36"/>
      <c r="EIZ47" s="36"/>
      <c r="EJC47" s="36"/>
      <c r="EJD47" s="36"/>
      <c r="EJG47" s="36"/>
      <c r="EJH47" s="36"/>
      <c r="EJK47" s="36"/>
      <c r="EJL47" s="36"/>
      <c r="EJO47" s="36"/>
      <c r="EJP47" s="36"/>
      <c r="EJS47" s="36"/>
      <c r="EJT47" s="36"/>
      <c r="EJW47" s="36"/>
      <c r="EJX47" s="36"/>
      <c r="EKA47" s="36"/>
      <c r="EKB47" s="36"/>
      <c r="EKE47" s="36"/>
      <c r="EKF47" s="36"/>
      <c r="EKI47" s="36"/>
      <c r="EKJ47" s="36"/>
      <c r="EKM47" s="36"/>
      <c r="EKN47" s="36"/>
      <c r="EKQ47" s="36"/>
      <c r="EKR47" s="36"/>
      <c r="EKU47" s="36"/>
      <c r="EKV47" s="36"/>
      <c r="EKY47" s="36"/>
      <c r="EKZ47" s="36"/>
      <c r="ELC47" s="36"/>
      <c r="ELD47" s="36"/>
      <c r="ELG47" s="36"/>
      <c r="ELH47" s="36"/>
      <c r="ELK47" s="36"/>
      <c r="ELL47" s="36"/>
      <c r="ELO47" s="36"/>
      <c r="ELP47" s="36"/>
      <c r="ELS47" s="36"/>
      <c r="ELT47" s="36"/>
      <c r="ELW47" s="36"/>
      <c r="ELX47" s="36"/>
      <c r="EMA47" s="36"/>
      <c r="EMB47" s="36"/>
      <c r="EME47" s="36"/>
      <c r="EMF47" s="36"/>
      <c r="EMI47" s="36"/>
      <c r="EMJ47" s="36"/>
      <c r="EMM47" s="36"/>
      <c r="EMN47" s="36"/>
      <c r="EMQ47" s="36"/>
      <c r="EMR47" s="36"/>
      <c r="EMU47" s="36"/>
      <c r="EMV47" s="36"/>
      <c r="EMY47" s="36"/>
      <c r="EMZ47" s="36"/>
      <c r="ENC47" s="36"/>
      <c r="END47" s="36"/>
      <c r="ENG47" s="36"/>
      <c r="ENH47" s="36"/>
      <c r="ENK47" s="36"/>
      <c r="ENL47" s="36"/>
      <c r="ENO47" s="36"/>
      <c r="ENP47" s="36"/>
      <c r="ENS47" s="36"/>
      <c r="ENT47" s="36"/>
      <c r="ENW47" s="36"/>
      <c r="ENX47" s="36"/>
      <c r="EOA47" s="36"/>
      <c r="EOB47" s="36"/>
      <c r="EOE47" s="36"/>
      <c r="EOF47" s="36"/>
      <c r="EOI47" s="36"/>
      <c r="EOJ47" s="36"/>
      <c r="EOM47" s="36"/>
      <c r="EON47" s="36"/>
      <c r="EOQ47" s="36"/>
      <c r="EOR47" s="36"/>
      <c r="EOU47" s="36"/>
      <c r="EOV47" s="36"/>
      <c r="EOY47" s="36"/>
      <c r="EOZ47" s="36"/>
      <c r="EPC47" s="36"/>
      <c r="EPD47" s="36"/>
      <c r="EPG47" s="36"/>
      <c r="EPH47" s="36"/>
      <c r="EPK47" s="36"/>
      <c r="EPL47" s="36"/>
      <c r="EPO47" s="36"/>
      <c r="EPP47" s="36"/>
      <c r="EPS47" s="36"/>
      <c r="EPT47" s="36"/>
      <c r="EPW47" s="36"/>
      <c r="EPX47" s="36"/>
      <c r="EQA47" s="36"/>
      <c r="EQB47" s="36"/>
      <c r="EQE47" s="36"/>
      <c r="EQF47" s="36"/>
      <c r="EQI47" s="36"/>
      <c r="EQJ47" s="36"/>
      <c r="EQM47" s="36"/>
      <c r="EQN47" s="36"/>
      <c r="EQQ47" s="36"/>
      <c r="EQR47" s="36"/>
      <c r="EQU47" s="36"/>
      <c r="EQV47" s="36"/>
      <c r="EQY47" s="36"/>
      <c r="EQZ47" s="36"/>
      <c r="ERC47" s="36"/>
      <c r="ERD47" s="36"/>
      <c r="ERG47" s="36"/>
      <c r="ERH47" s="36"/>
      <c r="ERK47" s="36"/>
      <c r="ERL47" s="36"/>
      <c r="ERO47" s="36"/>
      <c r="ERP47" s="36"/>
      <c r="ERS47" s="36"/>
      <c r="ERT47" s="36"/>
      <c r="ERW47" s="36"/>
      <c r="ERX47" s="36"/>
      <c r="ESA47" s="36"/>
      <c r="ESB47" s="36"/>
      <c r="ESE47" s="36"/>
      <c r="ESF47" s="36"/>
      <c r="ESI47" s="36"/>
      <c r="ESJ47" s="36"/>
      <c r="ESM47" s="36"/>
      <c r="ESN47" s="36"/>
      <c r="ESQ47" s="36"/>
      <c r="ESR47" s="36"/>
      <c r="ESU47" s="36"/>
      <c r="ESV47" s="36"/>
      <c r="ESY47" s="36"/>
      <c r="ESZ47" s="36"/>
      <c r="ETC47" s="36"/>
      <c r="ETD47" s="36"/>
      <c r="ETG47" s="36"/>
      <c r="ETH47" s="36"/>
      <c r="ETK47" s="36"/>
      <c r="ETL47" s="36"/>
      <c r="ETO47" s="36"/>
      <c r="ETP47" s="36"/>
      <c r="ETS47" s="36"/>
      <c r="ETT47" s="36"/>
      <c r="ETW47" s="36"/>
      <c r="ETX47" s="36"/>
      <c r="EUA47" s="36"/>
      <c r="EUB47" s="36"/>
      <c r="EUE47" s="36"/>
      <c r="EUF47" s="36"/>
      <c r="EUI47" s="36"/>
      <c r="EUJ47" s="36"/>
      <c r="EUM47" s="36"/>
      <c r="EUN47" s="36"/>
      <c r="EUQ47" s="36"/>
      <c r="EUR47" s="36"/>
      <c r="EUU47" s="36"/>
      <c r="EUV47" s="36"/>
      <c r="EUY47" s="36"/>
      <c r="EUZ47" s="36"/>
      <c r="EVC47" s="36"/>
      <c r="EVD47" s="36"/>
      <c r="EVG47" s="36"/>
      <c r="EVH47" s="36"/>
      <c r="EVK47" s="36"/>
      <c r="EVL47" s="36"/>
      <c r="EVO47" s="36"/>
      <c r="EVP47" s="36"/>
      <c r="EVS47" s="36"/>
      <c r="EVT47" s="36"/>
      <c r="EVW47" s="36"/>
      <c r="EVX47" s="36"/>
      <c r="EWA47" s="36"/>
      <c r="EWB47" s="36"/>
      <c r="EWE47" s="36"/>
      <c r="EWF47" s="36"/>
      <c r="EWI47" s="36"/>
      <c r="EWJ47" s="36"/>
      <c r="EWM47" s="36"/>
      <c r="EWN47" s="36"/>
      <c r="EWQ47" s="36"/>
      <c r="EWR47" s="36"/>
      <c r="EWU47" s="36"/>
      <c r="EWV47" s="36"/>
      <c r="EWY47" s="36"/>
      <c r="EWZ47" s="36"/>
      <c r="EXC47" s="36"/>
      <c r="EXD47" s="36"/>
      <c r="EXG47" s="36"/>
      <c r="EXH47" s="36"/>
      <c r="EXK47" s="36"/>
      <c r="EXL47" s="36"/>
      <c r="EXO47" s="36"/>
      <c r="EXP47" s="36"/>
      <c r="EXS47" s="36"/>
      <c r="EXT47" s="36"/>
      <c r="EXW47" s="36"/>
      <c r="EXX47" s="36"/>
      <c r="EYA47" s="36"/>
      <c r="EYB47" s="36"/>
      <c r="EYE47" s="36"/>
      <c r="EYF47" s="36"/>
      <c r="EYI47" s="36"/>
      <c r="EYJ47" s="36"/>
      <c r="EYM47" s="36"/>
      <c r="EYN47" s="36"/>
      <c r="EYQ47" s="36"/>
      <c r="EYR47" s="36"/>
      <c r="EYU47" s="36"/>
      <c r="EYV47" s="36"/>
      <c r="EYY47" s="36"/>
      <c r="EYZ47" s="36"/>
      <c r="EZC47" s="36"/>
      <c r="EZD47" s="36"/>
      <c r="EZG47" s="36"/>
      <c r="EZH47" s="36"/>
      <c r="EZK47" s="36"/>
      <c r="EZL47" s="36"/>
      <c r="EZO47" s="36"/>
      <c r="EZP47" s="36"/>
      <c r="EZS47" s="36"/>
      <c r="EZT47" s="36"/>
      <c r="EZW47" s="36"/>
      <c r="EZX47" s="36"/>
      <c r="FAA47" s="36"/>
      <c r="FAB47" s="36"/>
      <c r="FAE47" s="36"/>
      <c r="FAF47" s="36"/>
      <c r="FAI47" s="36"/>
      <c r="FAJ47" s="36"/>
      <c r="FAM47" s="36"/>
      <c r="FAN47" s="36"/>
      <c r="FAQ47" s="36"/>
      <c r="FAR47" s="36"/>
      <c r="FAU47" s="36"/>
      <c r="FAV47" s="36"/>
      <c r="FAY47" s="36"/>
      <c r="FAZ47" s="36"/>
      <c r="FBC47" s="36"/>
      <c r="FBD47" s="36"/>
      <c r="FBG47" s="36"/>
      <c r="FBH47" s="36"/>
      <c r="FBK47" s="36"/>
      <c r="FBL47" s="36"/>
      <c r="FBO47" s="36"/>
      <c r="FBP47" s="36"/>
      <c r="FBS47" s="36"/>
      <c r="FBT47" s="36"/>
      <c r="FBW47" s="36"/>
      <c r="FBX47" s="36"/>
      <c r="FCA47" s="36"/>
      <c r="FCB47" s="36"/>
      <c r="FCE47" s="36"/>
      <c r="FCF47" s="36"/>
      <c r="FCI47" s="36"/>
      <c r="FCJ47" s="36"/>
      <c r="FCM47" s="36"/>
      <c r="FCN47" s="36"/>
      <c r="FCQ47" s="36"/>
      <c r="FCR47" s="36"/>
      <c r="FCU47" s="36"/>
      <c r="FCV47" s="36"/>
      <c r="FCY47" s="36"/>
      <c r="FCZ47" s="36"/>
      <c r="FDC47" s="36"/>
      <c r="FDD47" s="36"/>
      <c r="FDG47" s="36"/>
      <c r="FDH47" s="36"/>
      <c r="FDK47" s="36"/>
      <c r="FDL47" s="36"/>
      <c r="FDO47" s="36"/>
      <c r="FDP47" s="36"/>
      <c r="FDS47" s="36"/>
      <c r="FDT47" s="36"/>
      <c r="FDW47" s="36"/>
      <c r="FDX47" s="36"/>
      <c r="FEA47" s="36"/>
      <c r="FEB47" s="36"/>
      <c r="FEE47" s="36"/>
      <c r="FEF47" s="36"/>
      <c r="FEI47" s="36"/>
      <c r="FEJ47" s="36"/>
      <c r="FEM47" s="36"/>
      <c r="FEN47" s="36"/>
      <c r="FEQ47" s="36"/>
      <c r="FER47" s="36"/>
      <c r="FEU47" s="36"/>
      <c r="FEV47" s="36"/>
      <c r="FEY47" s="36"/>
      <c r="FEZ47" s="36"/>
      <c r="FFC47" s="36"/>
      <c r="FFD47" s="36"/>
      <c r="FFG47" s="36"/>
      <c r="FFH47" s="36"/>
      <c r="FFK47" s="36"/>
      <c r="FFL47" s="36"/>
      <c r="FFO47" s="36"/>
      <c r="FFP47" s="36"/>
      <c r="FFS47" s="36"/>
      <c r="FFT47" s="36"/>
      <c r="FFW47" s="36"/>
      <c r="FFX47" s="36"/>
      <c r="FGA47" s="36"/>
      <c r="FGB47" s="36"/>
      <c r="FGE47" s="36"/>
      <c r="FGF47" s="36"/>
      <c r="FGI47" s="36"/>
      <c r="FGJ47" s="36"/>
      <c r="FGM47" s="36"/>
      <c r="FGN47" s="36"/>
      <c r="FGQ47" s="36"/>
      <c r="FGR47" s="36"/>
      <c r="FGU47" s="36"/>
      <c r="FGV47" s="36"/>
      <c r="FGY47" s="36"/>
      <c r="FGZ47" s="36"/>
      <c r="FHC47" s="36"/>
      <c r="FHD47" s="36"/>
      <c r="FHG47" s="36"/>
      <c r="FHH47" s="36"/>
      <c r="FHK47" s="36"/>
      <c r="FHL47" s="36"/>
      <c r="FHO47" s="36"/>
      <c r="FHP47" s="36"/>
      <c r="FHS47" s="36"/>
      <c r="FHT47" s="36"/>
      <c r="FHW47" s="36"/>
      <c r="FHX47" s="36"/>
      <c r="FIA47" s="36"/>
      <c r="FIB47" s="36"/>
      <c r="FIE47" s="36"/>
      <c r="FIF47" s="36"/>
      <c r="FII47" s="36"/>
      <c r="FIJ47" s="36"/>
      <c r="FIM47" s="36"/>
      <c r="FIN47" s="36"/>
      <c r="FIQ47" s="36"/>
      <c r="FIR47" s="36"/>
      <c r="FIU47" s="36"/>
      <c r="FIV47" s="36"/>
      <c r="FIY47" s="36"/>
      <c r="FIZ47" s="36"/>
      <c r="FJC47" s="36"/>
      <c r="FJD47" s="36"/>
      <c r="FJG47" s="36"/>
      <c r="FJH47" s="36"/>
      <c r="FJK47" s="36"/>
      <c r="FJL47" s="36"/>
      <c r="FJO47" s="36"/>
      <c r="FJP47" s="36"/>
      <c r="FJS47" s="36"/>
      <c r="FJT47" s="36"/>
      <c r="FJW47" s="36"/>
      <c r="FJX47" s="36"/>
      <c r="FKA47" s="36"/>
      <c r="FKB47" s="36"/>
      <c r="FKE47" s="36"/>
      <c r="FKF47" s="36"/>
      <c r="FKI47" s="36"/>
      <c r="FKJ47" s="36"/>
      <c r="FKM47" s="36"/>
      <c r="FKN47" s="36"/>
      <c r="FKQ47" s="36"/>
      <c r="FKR47" s="36"/>
      <c r="FKU47" s="36"/>
      <c r="FKV47" s="36"/>
      <c r="FKY47" s="36"/>
      <c r="FKZ47" s="36"/>
      <c r="FLC47" s="36"/>
      <c r="FLD47" s="36"/>
      <c r="FLG47" s="36"/>
      <c r="FLH47" s="36"/>
      <c r="FLK47" s="36"/>
      <c r="FLL47" s="36"/>
      <c r="FLO47" s="36"/>
      <c r="FLP47" s="36"/>
      <c r="FLS47" s="36"/>
      <c r="FLT47" s="36"/>
      <c r="FLW47" s="36"/>
      <c r="FLX47" s="36"/>
      <c r="FMA47" s="36"/>
      <c r="FMB47" s="36"/>
      <c r="FME47" s="36"/>
      <c r="FMF47" s="36"/>
      <c r="FMI47" s="36"/>
      <c r="FMJ47" s="36"/>
      <c r="FMM47" s="36"/>
      <c r="FMN47" s="36"/>
      <c r="FMQ47" s="36"/>
      <c r="FMR47" s="36"/>
      <c r="FMU47" s="36"/>
      <c r="FMV47" s="36"/>
      <c r="FMY47" s="36"/>
      <c r="FMZ47" s="36"/>
      <c r="FNC47" s="36"/>
      <c r="FND47" s="36"/>
      <c r="FNG47" s="36"/>
      <c r="FNH47" s="36"/>
      <c r="FNK47" s="36"/>
      <c r="FNL47" s="36"/>
      <c r="FNO47" s="36"/>
      <c r="FNP47" s="36"/>
      <c r="FNS47" s="36"/>
      <c r="FNT47" s="36"/>
      <c r="FNW47" s="36"/>
      <c r="FNX47" s="36"/>
      <c r="FOA47" s="36"/>
      <c r="FOB47" s="36"/>
      <c r="FOE47" s="36"/>
      <c r="FOF47" s="36"/>
      <c r="FOI47" s="36"/>
      <c r="FOJ47" s="36"/>
      <c r="FOM47" s="36"/>
      <c r="FON47" s="36"/>
      <c r="FOQ47" s="36"/>
      <c r="FOR47" s="36"/>
      <c r="FOU47" s="36"/>
      <c r="FOV47" s="36"/>
      <c r="FOY47" s="36"/>
      <c r="FOZ47" s="36"/>
      <c r="FPC47" s="36"/>
      <c r="FPD47" s="36"/>
      <c r="FPG47" s="36"/>
      <c r="FPH47" s="36"/>
      <c r="FPK47" s="36"/>
      <c r="FPL47" s="36"/>
      <c r="FPO47" s="36"/>
      <c r="FPP47" s="36"/>
      <c r="FPS47" s="36"/>
      <c r="FPT47" s="36"/>
      <c r="FPW47" s="36"/>
      <c r="FPX47" s="36"/>
      <c r="FQA47" s="36"/>
      <c r="FQB47" s="36"/>
      <c r="FQE47" s="36"/>
      <c r="FQF47" s="36"/>
      <c r="FQI47" s="36"/>
      <c r="FQJ47" s="36"/>
      <c r="FQM47" s="36"/>
      <c r="FQN47" s="36"/>
      <c r="FQQ47" s="36"/>
      <c r="FQR47" s="36"/>
      <c r="FQU47" s="36"/>
      <c r="FQV47" s="36"/>
      <c r="FQY47" s="36"/>
      <c r="FQZ47" s="36"/>
      <c r="FRC47" s="36"/>
      <c r="FRD47" s="36"/>
      <c r="FRG47" s="36"/>
      <c r="FRH47" s="36"/>
      <c r="FRK47" s="36"/>
      <c r="FRL47" s="36"/>
      <c r="FRO47" s="36"/>
      <c r="FRP47" s="36"/>
      <c r="FRS47" s="36"/>
      <c r="FRT47" s="36"/>
      <c r="FRW47" s="36"/>
      <c r="FRX47" s="36"/>
      <c r="FSA47" s="36"/>
      <c r="FSB47" s="36"/>
      <c r="FSE47" s="36"/>
      <c r="FSF47" s="36"/>
      <c r="FSI47" s="36"/>
      <c r="FSJ47" s="36"/>
      <c r="FSM47" s="36"/>
      <c r="FSN47" s="36"/>
      <c r="FSQ47" s="36"/>
      <c r="FSR47" s="36"/>
      <c r="FSU47" s="36"/>
      <c r="FSV47" s="36"/>
      <c r="FSY47" s="36"/>
      <c r="FSZ47" s="36"/>
      <c r="FTC47" s="36"/>
      <c r="FTD47" s="36"/>
      <c r="FTG47" s="36"/>
      <c r="FTH47" s="36"/>
      <c r="FTK47" s="36"/>
      <c r="FTL47" s="36"/>
      <c r="FTO47" s="36"/>
      <c r="FTP47" s="36"/>
      <c r="FTS47" s="36"/>
      <c r="FTT47" s="36"/>
      <c r="FTW47" s="36"/>
      <c r="FTX47" s="36"/>
      <c r="FUA47" s="36"/>
      <c r="FUB47" s="36"/>
      <c r="FUE47" s="36"/>
      <c r="FUF47" s="36"/>
      <c r="FUI47" s="36"/>
      <c r="FUJ47" s="36"/>
      <c r="FUM47" s="36"/>
      <c r="FUN47" s="36"/>
      <c r="FUQ47" s="36"/>
      <c r="FUR47" s="36"/>
      <c r="FUU47" s="36"/>
      <c r="FUV47" s="36"/>
      <c r="FUY47" s="36"/>
      <c r="FUZ47" s="36"/>
      <c r="FVC47" s="36"/>
      <c r="FVD47" s="36"/>
      <c r="FVG47" s="36"/>
      <c r="FVH47" s="36"/>
      <c r="FVK47" s="36"/>
      <c r="FVL47" s="36"/>
      <c r="FVO47" s="36"/>
      <c r="FVP47" s="36"/>
      <c r="FVS47" s="36"/>
      <c r="FVT47" s="36"/>
      <c r="FVW47" s="36"/>
      <c r="FVX47" s="36"/>
      <c r="FWA47" s="36"/>
      <c r="FWB47" s="36"/>
      <c r="FWE47" s="36"/>
      <c r="FWF47" s="36"/>
      <c r="FWI47" s="36"/>
      <c r="FWJ47" s="36"/>
      <c r="FWM47" s="36"/>
      <c r="FWN47" s="36"/>
      <c r="FWQ47" s="36"/>
      <c r="FWR47" s="36"/>
      <c r="FWU47" s="36"/>
      <c r="FWV47" s="36"/>
      <c r="FWY47" s="36"/>
      <c r="FWZ47" s="36"/>
      <c r="FXC47" s="36"/>
      <c r="FXD47" s="36"/>
      <c r="FXG47" s="36"/>
      <c r="FXH47" s="36"/>
      <c r="FXK47" s="36"/>
      <c r="FXL47" s="36"/>
      <c r="FXO47" s="36"/>
      <c r="FXP47" s="36"/>
      <c r="FXS47" s="36"/>
      <c r="FXT47" s="36"/>
      <c r="FXW47" s="36"/>
      <c r="FXX47" s="36"/>
      <c r="FYA47" s="36"/>
      <c r="FYB47" s="36"/>
      <c r="FYE47" s="36"/>
      <c r="FYF47" s="36"/>
      <c r="FYI47" s="36"/>
      <c r="FYJ47" s="36"/>
      <c r="FYM47" s="36"/>
      <c r="FYN47" s="36"/>
      <c r="FYQ47" s="36"/>
      <c r="FYR47" s="36"/>
      <c r="FYU47" s="36"/>
      <c r="FYV47" s="36"/>
      <c r="FYY47" s="36"/>
      <c r="FYZ47" s="36"/>
      <c r="FZC47" s="36"/>
      <c r="FZD47" s="36"/>
      <c r="FZG47" s="36"/>
      <c r="FZH47" s="36"/>
      <c r="FZK47" s="36"/>
      <c r="FZL47" s="36"/>
      <c r="FZO47" s="36"/>
      <c r="FZP47" s="36"/>
      <c r="FZS47" s="36"/>
      <c r="FZT47" s="36"/>
      <c r="FZW47" s="36"/>
      <c r="FZX47" s="36"/>
      <c r="GAA47" s="36"/>
      <c r="GAB47" s="36"/>
      <c r="GAE47" s="36"/>
      <c r="GAF47" s="36"/>
      <c r="GAI47" s="36"/>
      <c r="GAJ47" s="36"/>
      <c r="GAM47" s="36"/>
      <c r="GAN47" s="36"/>
      <c r="GAQ47" s="36"/>
      <c r="GAR47" s="36"/>
      <c r="GAU47" s="36"/>
      <c r="GAV47" s="36"/>
      <c r="GAY47" s="36"/>
      <c r="GAZ47" s="36"/>
      <c r="GBC47" s="36"/>
      <c r="GBD47" s="36"/>
      <c r="GBG47" s="36"/>
      <c r="GBH47" s="36"/>
      <c r="GBK47" s="36"/>
      <c r="GBL47" s="36"/>
      <c r="GBO47" s="36"/>
      <c r="GBP47" s="36"/>
      <c r="GBS47" s="36"/>
      <c r="GBT47" s="36"/>
      <c r="GBW47" s="36"/>
      <c r="GBX47" s="36"/>
      <c r="GCA47" s="36"/>
      <c r="GCB47" s="36"/>
      <c r="GCE47" s="36"/>
      <c r="GCF47" s="36"/>
      <c r="GCI47" s="36"/>
      <c r="GCJ47" s="36"/>
      <c r="GCM47" s="36"/>
      <c r="GCN47" s="36"/>
      <c r="GCQ47" s="36"/>
      <c r="GCR47" s="36"/>
      <c r="GCU47" s="36"/>
      <c r="GCV47" s="36"/>
      <c r="GCY47" s="36"/>
      <c r="GCZ47" s="36"/>
      <c r="GDC47" s="36"/>
      <c r="GDD47" s="36"/>
      <c r="GDG47" s="36"/>
      <c r="GDH47" s="36"/>
      <c r="GDK47" s="36"/>
      <c r="GDL47" s="36"/>
      <c r="GDO47" s="36"/>
      <c r="GDP47" s="36"/>
      <c r="GDS47" s="36"/>
      <c r="GDT47" s="36"/>
      <c r="GDW47" s="36"/>
      <c r="GDX47" s="36"/>
      <c r="GEA47" s="36"/>
      <c r="GEB47" s="36"/>
      <c r="GEE47" s="36"/>
      <c r="GEF47" s="36"/>
      <c r="GEI47" s="36"/>
      <c r="GEJ47" s="36"/>
      <c r="GEM47" s="36"/>
      <c r="GEN47" s="36"/>
      <c r="GEQ47" s="36"/>
      <c r="GER47" s="36"/>
      <c r="GEU47" s="36"/>
      <c r="GEV47" s="36"/>
      <c r="GEY47" s="36"/>
      <c r="GEZ47" s="36"/>
      <c r="GFC47" s="36"/>
      <c r="GFD47" s="36"/>
      <c r="GFG47" s="36"/>
      <c r="GFH47" s="36"/>
      <c r="GFK47" s="36"/>
      <c r="GFL47" s="36"/>
      <c r="GFO47" s="36"/>
      <c r="GFP47" s="36"/>
      <c r="GFS47" s="36"/>
      <c r="GFT47" s="36"/>
      <c r="GFW47" s="36"/>
      <c r="GFX47" s="36"/>
      <c r="GGA47" s="36"/>
      <c r="GGB47" s="36"/>
      <c r="GGE47" s="36"/>
      <c r="GGF47" s="36"/>
      <c r="GGI47" s="36"/>
      <c r="GGJ47" s="36"/>
      <c r="GGM47" s="36"/>
      <c r="GGN47" s="36"/>
      <c r="GGQ47" s="36"/>
      <c r="GGR47" s="36"/>
      <c r="GGU47" s="36"/>
      <c r="GGV47" s="36"/>
      <c r="GGY47" s="36"/>
      <c r="GGZ47" s="36"/>
      <c r="GHC47" s="36"/>
      <c r="GHD47" s="36"/>
      <c r="GHG47" s="36"/>
      <c r="GHH47" s="36"/>
      <c r="GHK47" s="36"/>
      <c r="GHL47" s="36"/>
      <c r="GHO47" s="36"/>
      <c r="GHP47" s="36"/>
      <c r="GHS47" s="36"/>
      <c r="GHT47" s="36"/>
      <c r="GHW47" s="36"/>
      <c r="GHX47" s="36"/>
      <c r="GIA47" s="36"/>
      <c r="GIB47" s="36"/>
      <c r="GIE47" s="36"/>
      <c r="GIF47" s="36"/>
      <c r="GII47" s="36"/>
      <c r="GIJ47" s="36"/>
      <c r="GIM47" s="36"/>
      <c r="GIN47" s="36"/>
      <c r="GIQ47" s="36"/>
      <c r="GIR47" s="36"/>
      <c r="GIU47" s="36"/>
      <c r="GIV47" s="36"/>
      <c r="GIY47" s="36"/>
      <c r="GIZ47" s="36"/>
      <c r="GJC47" s="36"/>
      <c r="GJD47" s="36"/>
      <c r="GJG47" s="36"/>
      <c r="GJH47" s="36"/>
      <c r="GJK47" s="36"/>
      <c r="GJL47" s="36"/>
      <c r="GJO47" s="36"/>
      <c r="GJP47" s="36"/>
      <c r="GJS47" s="36"/>
      <c r="GJT47" s="36"/>
      <c r="GJW47" s="36"/>
      <c r="GJX47" s="36"/>
      <c r="GKA47" s="36"/>
      <c r="GKB47" s="36"/>
      <c r="GKE47" s="36"/>
      <c r="GKF47" s="36"/>
      <c r="GKI47" s="36"/>
      <c r="GKJ47" s="36"/>
      <c r="GKM47" s="36"/>
      <c r="GKN47" s="36"/>
      <c r="GKQ47" s="36"/>
      <c r="GKR47" s="36"/>
      <c r="GKU47" s="36"/>
      <c r="GKV47" s="36"/>
      <c r="GKY47" s="36"/>
      <c r="GKZ47" s="36"/>
      <c r="GLC47" s="36"/>
      <c r="GLD47" s="36"/>
      <c r="GLG47" s="36"/>
      <c r="GLH47" s="36"/>
      <c r="GLK47" s="36"/>
      <c r="GLL47" s="36"/>
      <c r="GLO47" s="36"/>
      <c r="GLP47" s="36"/>
      <c r="GLS47" s="36"/>
      <c r="GLT47" s="36"/>
      <c r="GLW47" s="36"/>
      <c r="GLX47" s="36"/>
      <c r="GMA47" s="36"/>
      <c r="GMB47" s="36"/>
      <c r="GME47" s="36"/>
      <c r="GMF47" s="36"/>
      <c r="GMI47" s="36"/>
      <c r="GMJ47" s="36"/>
      <c r="GMM47" s="36"/>
      <c r="GMN47" s="36"/>
      <c r="GMQ47" s="36"/>
      <c r="GMR47" s="36"/>
      <c r="GMU47" s="36"/>
      <c r="GMV47" s="36"/>
      <c r="GMY47" s="36"/>
      <c r="GMZ47" s="36"/>
      <c r="GNC47" s="36"/>
      <c r="GND47" s="36"/>
      <c r="GNG47" s="36"/>
      <c r="GNH47" s="36"/>
      <c r="GNK47" s="36"/>
      <c r="GNL47" s="36"/>
      <c r="GNO47" s="36"/>
      <c r="GNP47" s="36"/>
      <c r="GNS47" s="36"/>
      <c r="GNT47" s="36"/>
      <c r="GNW47" s="36"/>
      <c r="GNX47" s="36"/>
      <c r="GOA47" s="36"/>
      <c r="GOB47" s="36"/>
      <c r="GOE47" s="36"/>
      <c r="GOF47" s="36"/>
      <c r="GOI47" s="36"/>
      <c r="GOJ47" s="36"/>
      <c r="GOM47" s="36"/>
      <c r="GON47" s="36"/>
      <c r="GOQ47" s="36"/>
      <c r="GOR47" s="36"/>
      <c r="GOU47" s="36"/>
      <c r="GOV47" s="36"/>
      <c r="GOY47" s="36"/>
      <c r="GOZ47" s="36"/>
      <c r="GPC47" s="36"/>
      <c r="GPD47" s="36"/>
      <c r="GPG47" s="36"/>
      <c r="GPH47" s="36"/>
      <c r="GPK47" s="36"/>
      <c r="GPL47" s="36"/>
      <c r="GPO47" s="36"/>
      <c r="GPP47" s="36"/>
      <c r="GPS47" s="36"/>
      <c r="GPT47" s="36"/>
      <c r="GPW47" s="36"/>
      <c r="GPX47" s="36"/>
      <c r="GQA47" s="36"/>
      <c r="GQB47" s="36"/>
      <c r="GQE47" s="36"/>
      <c r="GQF47" s="36"/>
      <c r="GQI47" s="36"/>
      <c r="GQJ47" s="36"/>
      <c r="GQM47" s="36"/>
      <c r="GQN47" s="36"/>
      <c r="GQQ47" s="36"/>
      <c r="GQR47" s="36"/>
      <c r="GQU47" s="36"/>
      <c r="GQV47" s="36"/>
      <c r="GQY47" s="36"/>
      <c r="GQZ47" s="36"/>
      <c r="GRC47" s="36"/>
      <c r="GRD47" s="36"/>
      <c r="GRG47" s="36"/>
      <c r="GRH47" s="36"/>
      <c r="GRK47" s="36"/>
      <c r="GRL47" s="36"/>
      <c r="GRO47" s="36"/>
      <c r="GRP47" s="36"/>
      <c r="GRS47" s="36"/>
      <c r="GRT47" s="36"/>
      <c r="GRW47" s="36"/>
      <c r="GRX47" s="36"/>
      <c r="GSA47" s="36"/>
      <c r="GSB47" s="36"/>
      <c r="GSE47" s="36"/>
      <c r="GSF47" s="36"/>
      <c r="GSI47" s="36"/>
      <c r="GSJ47" s="36"/>
      <c r="GSM47" s="36"/>
      <c r="GSN47" s="36"/>
      <c r="GSQ47" s="36"/>
      <c r="GSR47" s="36"/>
      <c r="GSU47" s="36"/>
      <c r="GSV47" s="36"/>
      <c r="GSY47" s="36"/>
      <c r="GSZ47" s="36"/>
      <c r="GTC47" s="36"/>
      <c r="GTD47" s="36"/>
      <c r="GTG47" s="36"/>
      <c r="GTH47" s="36"/>
      <c r="GTK47" s="36"/>
      <c r="GTL47" s="36"/>
      <c r="GTO47" s="36"/>
      <c r="GTP47" s="36"/>
      <c r="GTS47" s="36"/>
      <c r="GTT47" s="36"/>
      <c r="GTW47" s="36"/>
      <c r="GTX47" s="36"/>
      <c r="GUA47" s="36"/>
      <c r="GUB47" s="36"/>
      <c r="GUE47" s="36"/>
      <c r="GUF47" s="36"/>
      <c r="GUI47" s="36"/>
      <c r="GUJ47" s="36"/>
      <c r="GUM47" s="36"/>
      <c r="GUN47" s="36"/>
      <c r="GUQ47" s="36"/>
      <c r="GUR47" s="36"/>
      <c r="GUU47" s="36"/>
      <c r="GUV47" s="36"/>
      <c r="GUY47" s="36"/>
      <c r="GUZ47" s="36"/>
      <c r="GVC47" s="36"/>
      <c r="GVD47" s="36"/>
      <c r="GVG47" s="36"/>
      <c r="GVH47" s="36"/>
      <c r="GVK47" s="36"/>
      <c r="GVL47" s="36"/>
      <c r="GVO47" s="36"/>
      <c r="GVP47" s="36"/>
      <c r="GVS47" s="36"/>
      <c r="GVT47" s="36"/>
      <c r="GVW47" s="36"/>
      <c r="GVX47" s="36"/>
      <c r="GWA47" s="36"/>
      <c r="GWB47" s="36"/>
      <c r="GWE47" s="36"/>
      <c r="GWF47" s="36"/>
      <c r="GWI47" s="36"/>
      <c r="GWJ47" s="36"/>
      <c r="GWM47" s="36"/>
      <c r="GWN47" s="36"/>
      <c r="GWQ47" s="36"/>
      <c r="GWR47" s="36"/>
      <c r="GWU47" s="36"/>
      <c r="GWV47" s="36"/>
      <c r="GWY47" s="36"/>
      <c r="GWZ47" s="36"/>
      <c r="GXC47" s="36"/>
      <c r="GXD47" s="36"/>
      <c r="GXG47" s="36"/>
      <c r="GXH47" s="36"/>
      <c r="GXK47" s="36"/>
      <c r="GXL47" s="36"/>
      <c r="GXO47" s="36"/>
      <c r="GXP47" s="36"/>
      <c r="GXS47" s="36"/>
      <c r="GXT47" s="36"/>
      <c r="GXW47" s="36"/>
      <c r="GXX47" s="36"/>
      <c r="GYA47" s="36"/>
      <c r="GYB47" s="36"/>
      <c r="GYE47" s="36"/>
      <c r="GYF47" s="36"/>
      <c r="GYI47" s="36"/>
      <c r="GYJ47" s="36"/>
      <c r="GYM47" s="36"/>
      <c r="GYN47" s="36"/>
      <c r="GYQ47" s="36"/>
      <c r="GYR47" s="36"/>
      <c r="GYU47" s="36"/>
      <c r="GYV47" s="36"/>
      <c r="GYY47" s="36"/>
      <c r="GYZ47" s="36"/>
      <c r="GZC47" s="36"/>
      <c r="GZD47" s="36"/>
      <c r="GZG47" s="36"/>
      <c r="GZH47" s="36"/>
      <c r="GZK47" s="36"/>
      <c r="GZL47" s="36"/>
      <c r="GZO47" s="36"/>
      <c r="GZP47" s="36"/>
      <c r="GZS47" s="36"/>
      <c r="GZT47" s="36"/>
      <c r="GZW47" s="36"/>
      <c r="GZX47" s="36"/>
      <c r="HAA47" s="36"/>
      <c r="HAB47" s="36"/>
      <c r="HAE47" s="36"/>
      <c r="HAF47" s="36"/>
      <c r="HAI47" s="36"/>
      <c r="HAJ47" s="36"/>
      <c r="HAM47" s="36"/>
      <c r="HAN47" s="36"/>
      <c r="HAQ47" s="36"/>
      <c r="HAR47" s="36"/>
      <c r="HAU47" s="36"/>
      <c r="HAV47" s="36"/>
      <c r="HAY47" s="36"/>
      <c r="HAZ47" s="36"/>
      <c r="HBC47" s="36"/>
      <c r="HBD47" s="36"/>
      <c r="HBG47" s="36"/>
      <c r="HBH47" s="36"/>
      <c r="HBK47" s="36"/>
      <c r="HBL47" s="36"/>
      <c r="HBO47" s="36"/>
      <c r="HBP47" s="36"/>
      <c r="HBS47" s="36"/>
      <c r="HBT47" s="36"/>
      <c r="HBW47" s="36"/>
      <c r="HBX47" s="36"/>
      <c r="HCA47" s="36"/>
      <c r="HCB47" s="36"/>
      <c r="HCE47" s="36"/>
      <c r="HCF47" s="36"/>
      <c r="HCI47" s="36"/>
      <c r="HCJ47" s="36"/>
      <c r="HCM47" s="36"/>
      <c r="HCN47" s="36"/>
      <c r="HCQ47" s="36"/>
      <c r="HCR47" s="36"/>
      <c r="HCU47" s="36"/>
      <c r="HCV47" s="36"/>
      <c r="HCY47" s="36"/>
      <c r="HCZ47" s="36"/>
      <c r="HDC47" s="36"/>
      <c r="HDD47" s="36"/>
      <c r="HDG47" s="36"/>
      <c r="HDH47" s="36"/>
      <c r="HDK47" s="36"/>
      <c r="HDL47" s="36"/>
      <c r="HDO47" s="36"/>
      <c r="HDP47" s="36"/>
      <c r="HDS47" s="36"/>
      <c r="HDT47" s="36"/>
      <c r="HDW47" s="36"/>
      <c r="HDX47" s="36"/>
      <c r="HEA47" s="36"/>
      <c r="HEB47" s="36"/>
      <c r="HEE47" s="36"/>
      <c r="HEF47" s="36"/>
      <c r="HEI47" s="36"/>
      <c r="HEJ47" s="36"/>
      <c r="HEM47" s="36"/>
      <c r="HEN47" s="36"/>
      <c r="HEQ47" s="36"/>
      <c r="HER47" s="36"/>
      <c r="HEU47" s="36"/>
      <c r="HEV47" s="36"/>
      <c r="HEY47" s="36"/>
      <c r="HEZ47" s="36"/>
      <c r="HFC47" s="36"/>
      <c r="HFD47" s="36"/>
      <c r="HFG47" s="36"/>
      <c r="HFH47" s="36"/>
      <c r="HFK47" s="36"/>
      <c r="HFL47" s="36"/>
      <c r="HFO47" s="36"/>
      <c r="HFP47" s="36"/>
      <c r="HFS47" s="36"/>
      <c r="HFT47" s="36"/>
      <c r="HFW47" s="36"/>
      <c r="HFX47" s="36"/>
      <c r="HGA47" s="36"/>
      <c r="HGB47" s="36"/>
      <c r="HGE47" s="36"/>
      <c r="HGF47" s="36"/>
      <c r="HGI47" s="36"/>
      <c r="HGJ47" s="36"/>
      <c r="HGM47" s="36"/>
      <c r="HGN47" s="36"/>
      <c r="HGQ47" s="36"/>
      <c r="HGR47" s="36"/>
      <c r="HGU47" s="36"/>
      <c r="HGV47" s="36"/>
      <c r="HGY47" s="36"/>
      <c r="HGZ47" s="36"/>
      <c r="HHC47" s="36"/>
      <c r="HHD47" s="36"/>
      <c r="HHG47" s="36"/>
      <c r="HHH47" s="36"/>
      <c r="HHK47" s="36"/>
      <c r="HHL47" s="36"/>
      <c r="HHO47" s="36"/>
      <c r="HHP47" s="36"/>
      <c r="HHS47" s="36"/>
      <c r="HHT47" s="36"/>
      <c r="HHW47" s="36"/>
      <c r="HHX47" s="36"/>
      <c r="HIA47" s="36"/>
      <c r="HIB47" s="36"/>
      <c r="HIE47" s="36"/>
      <c r="HIF47" s="36"/>
      <c r="HII47" s="36"/>
      <c r="HIJ47" s="36"/>
      <c r="HIM47" s="36"/>
      <c r="HIN47" s="36"/>
      <c r="HIQ47" s="36"/>
      <c r="HIR47" s="36"/>
      <c r="HIU47" s="36"/>
      <c r="HIV47" s="36"/>
      <c r="HIY47" s="36"/>
      <c r="HIZ47" s="36"/>
      <c r="HJC47" s="36"/>
      <c r="HJD47" s="36"/>
      <c r="HJG47" s="36"/>
      <c r="HJH47" s="36"/>
      <c r="HJK47" s="36"/>
      <c r="HJL47" s="36"/>
      <c r="HJO47" s="36"/>
      <c r="HJP47" s="36"/>
      <c r="HJS47" s="36"/>
      <c r="HJT47" s="36"/>
      <c r="HJW47" s="36"/>
      <c r="HJX47" s="36"/>
      <c r="HKA47" s="36"/>
      <c r="HKB47" s="36"/>
      <c r="HKE47" s="36"/>
      <c r="HKF47" s="36"/>
      <c r="HKI47" s="36"/>
      <c r="HKJ47" s="36"/>
      <c r="HKM47" s="36"/>
      <c r="HKN47" s="36"/>
      <c r="HKQ47" s="36"/>
      <c r="HKR47" s="36"/>
      <c r="HKU47" s="36"/>
      <c r="HKV47" s="36"/>
      <c r="HKY47" s="36"/>
      <c r="HKZ47" s="36"/>
      <c r="HLC47" s="36"/>
      <c r="HLD47" s="36"/>
      <c r="HLG47" s="36"/>
      <c r="HLH47" s="36"/>
      <c r="HLK47" s="36"/>
      <c r="HLL47" s="36"/>
      <c r="HLO47" s="36"/>
      <c r="HLP47" s="36"/>
      <c r="HLS47" s="36"/>
      <c r="HLT47" s="36"/>
      <c r="HLW47" s="36"/>
      <c r="HLX47" s="36"/>
      <c r="HMA47" s="36"/>
      <c r="HMB47" s="36"/>
      <c r="HME47" s="36"/>
      <c r="HMF47" s="36"/>
      <c r="HMI47" s="36"/>
      <c r="HMJ47" s="36"/>
      <c r="HMM47" s="36"/>
      <c r="HMN47" s="36"/>
      <c r="HMQ47" s="36"/>
      <c r="HMR47" s="36"/>
      <c r="HMU47" s="36"/>
      <c r="HMV47" s="36"/>
      <c r="HMY47" s="36"/>
      <c r="HMZ47" s="36"/>
      <c r="HNC47" s="36"/>
      <c r="HND47" s="36"/>
      <c r="HNG47" s="36"/>
      <c r="HNH47" s="36"/>
      <c r="HNK47" s="36"/>
      <c r="HNL47" s="36"/>
      <c r="HNO47" s="36"/>
      <c r="HNP47" s="36"/>
      <c r="HNS47" s="36"/>
      <c r="HNT47" s="36"/>
      <c r="HNW47" s="36"/>
      <c r="HNX47" s="36"/>
      <c r="HOA47" s="36"/>
      <c r="HOB47" s="36"/>
      <c r="HOE47" s="36"/>
      <c r="HOF47" s="36"/>
      <c r="HOI47" s="36"/>
      <c r="HOJ47" s="36"/>
      <c r="HOM47" s="36"/>
      <c r="HON47" s="36"/>
      <c r="HOQ47" s="36"/>
      <c r="HOR47" s="36"/>
      <c r="HOU47" s="36"/>
      <c r="HOV47" s="36"/>
      <c r="HOY47" s="36"/>
      <c r="HOZ47" s="36"/>
      <c r="HPC47" s="36"/>
      <c r="HPD47" s="36"/>
      <c r="HPG47" s="36"/>
      <c r="HPH47" s="36"/>
      <c r="HPK47" s="36"/>
      <c r="HPL47" s="36"/>
      <c r="HPO47" s="36"/>
      <c r="HPP47" s="36"/>
      <c r="HPS47" s="36"/>
      <c r="HPT47" s="36"/>
      <c r="HPW47" s="36"/>
      <c r="HPX47" s="36"/>
      <c r="HQA47" s="36"/>
      <c r="HQB47" s="36"/>
      <c r="HQE47" s="36"/>
      <c r="HQF47" s="36"/>
      <c r="HQI47" s="36"/>
      <c r="HQJ47" s="36"/>
      <c r="HQM47" s="36"/>
      <c r="HQN47" s="36"/>
      <c r="HQQ47" s="36"/>
      <c r="HQR47" s="36"/>
      <c r="HQU47" s="36"/>
      <c r="HQV47" s="36"/>
      <c r="HQY47" s="36"/>
      <c r="HQZ47" s="36"/>
      <c r="HRC47" s="36"/>
      <c r="HRD47" s="36"/>
      <c r="HRG47" s="36"/>
      <c r="HRH47" s="36"/>
      <c r="HRK47" s="36"/>
      <c r="HRL47" s="36"/>
      <c r="HRO47" s="36"/>
      <c r="HRP47" s="36"/>
      <c r="HRS47" s="36"/>
      <c r="HRT47" s="36"/>
      <c r="HRW47" s="36"/>
      <c r="HRX47" s="36"/>
      <c r="HSA47" s="36"/>
      <c r="HSB47" s="36"/>
      <c r="HSE47" s="36"/>
      <c r="HSF47" s="36"/>
      <c r="HSI47" s="36"/>
      <c r="HSJ47" s="36"/>
      <c r="HSM47" s="36"/>
      <c r="HSN47" s="36"/>
      <c r="HSQ47" s="36"/>
      <c r="HSR47" s="36"/>
      <c r="HSU47" s="36"/>
      <c r="HSV47" s="36"/>
      <c r="HSY47" s="36"/>
      <c r="HSZ47" s="36"/>
      <c r="HTC47" s="36"/>
      <c r="HTD47" s="36"/>
      <c r="HTG47" s="36"/>
      <c r="HTH47" s="36"/>
      <c r="HTK47" s="36"/>
      <c r="HTL47" s="36"/>
      <c r="HTO47" s="36"/>
      <c r="HTP47" s="36"/>
      <c r="HTS47" s="36"/>
      <c r="HTT47" s="36"/>
      <c r="HTW47" s="36"/>
      <c r="HTX47" s="36"/>
      <c r="HUA47" s="36"/>
      <c r="HUB47" s="36"/>
      <c r="HUE47" s="36"/>
      <c r="HUF47" s="36"/>
      <c r="HUI47" s="36"/>
      <c r="HUJ47" s="36"/>
      <c r="HUM47" s="36"/>
      <c r="HUN47" s="36"/>
      <c r="HUQ47" s="36"/>
      <c r="HUR47" s="36"/>
      <c r="HUU47" s="36"/>
      <c r="HUV47" s="36"/>
      <c r="HUY47" s="36"/>
      <c r="HUZ47" s="36"/>
      <c r="HVC47" s="36"/>
      <c r="HVD47" s="36"/>
      <c r="HVG47" s="36"/>
      <c r="HVH47" s="36"/>
      <c r="HVK47" s="36"/>
      <c r="HVL47" s="36"/>
      <c r="HVO47" s="36"/>
      <c r="HVP47" s="36"/>
      <c r="HVS47" s="36"/>
      <c r="HVT47" s="36"/>
      <c r="HVW47" s="36"/>
      <c r="HVX47" s="36"/>
      <c r="HWA47" s="36"/>
      <c r="HWB47" s="36"/>
      <c r="HWE47" s="36"/>
      <c r="HWF47" s="36"/>
      <c r="HWI47" s="36"/>
      <c r="HWJ47" s="36"/>
      <c r="HWM47" s="36"/>
      <c r="HWN47" s="36"/>
      <c r="HWQ47" s="36"/>
      <c r="HWR47" s="36"/>
      <c r="HWU47" s="36"/>
      <c r="HWV47" s="36"/>
      <c r="HWY47" s="36"/>
      <c r="HWZ47" s="36"/>
      <c r="HXC47" s="36"/>
      <c r="HXD47" s="36"/>
      <c r="HXG47" s="36"/>
      <c r="HXH47" s="36"/>
      <c r="HXK47" s="36"/>
      <c r="HXL47" s="36"/>
      <c r="HXO47" s="36"/>
      <c r="HXP47" s="36"/>
      <c r="HXS47" s="36"/>
      <c r="HXT47" s="36"/>
      <c r="HXW47" s="36"/>
      <c r="HXX47" s="36"/>
      <c r="HYA47" s="36"/>
      <c r="HYB47" s="36"/>
      <c r="HYE47" s="36"/>
      <c r="HYF47" s="36"/>
      <c r="HYI47" s="36"/>
      <c r="HYJ47" s="36"/>
      <c r="HYM47" s="36"/>
      <c r="HYN47" s="36"/>
      <c r="HYQ47" s="36"/>
      <c r="HYR47" s="36"/>
      <c r="HYU47" s="36"/>
      <c r="HYV47" s="36"/>
      <c r="HYY47" s="36"/>
      <c r="HYZ47" s="36"/>
      <c r="HZC47" s="36"/>
      <c r="HZD47" s="36"/>
      <c r="HZG47" s="36"/>
      <c r="HZH47" s="36"/>
      <c r="HZK47" s="36"/>
      <c r="HZL47" s="36"/>
      <c r="HZO47" s="36"/>
      <c r="HZP47" s="36"/>
      <c r="HZS47" s="36"/>
      <c r="HZT47" s="36"/>
      <c r="HZW47" s="36"/>
      <c r="HZX47" s="36"/>
      <c r="IAA47" s="36"/>
      <c r="IAB47" s="36"/>
      <c r="IAE47" s="36"/>
      <c r="IAF47" s="36"/>
      <c r="IAI47" s="36"/>
      <c r="IAJ47" s="36"/>
      <c r="IAM47" s="36"/>
      <c r="IAN47" s="36"/>
      <c r="IAQ47" s="36"/>
      <c r="IAR47" s="36"/>
      <c r="IAU47" s="36"/>
      <c r="IAV47" s="36"/>
      <c r="IAY47" s="36"/>
      <c r="IAZ47" s="36"/>
      <c r="IBC47" s="36"/>
      <c r="IBD47" s="36"/>
      <c r="IBG47" s="36"/>
      <c r="IBH47" s="36"/>
      <c r="IBK47" s="36"/>
      <c r="IBL47" s="36"/>
      <c r="IBO47" s="36"/>
      <c r="IBP47" s="36"/>
      <c r="IBS47" s="36"/>
      <c r="IBT47" s="36"/>
      <c r="IBW47" s="36"/>
      <c r="IBX47" s="36"/>
      <c r="ICA47" s="36"/>
      <c r="ICB47" s="36"/>
      <c r="ICE47" s="36"/>
      <c r="ICF47" s="36"/>
      <c r="ICI47" s="36"/>
      <c r="ICJ47" s="36"/>
      <c r="ICM47" s="36"/>
      <c r="ICN47" s="36"/>
      <c r="ICQ47" s="36"/>
      <c r="ICR47" s="36"/>
      <c r="ICU47" s="36"/>
      <c r="ICV47" s="36"/>
      <c r="ICY47" s="36"/>
      <c r="ICZ47" s="36"/>
      <c r="IDC47" s="36"/>
      <c r="IDD47" s="36"/>
      <c r="IDG47" s="36"/>
      <c r="IDH47" s="36"/>
      <c r="IDK47" s="36"/>
      <c r="IDL47" s="36"/>
      <c r="IDO47" s="36"/>
      <c r="IDP47" s="36"/>
      <c r="IDS47" s="36"/>
      <c r="IDT47" s="36"/>
      <c r="IDW47" s="36"/>
      <c r="IDX47" s="36"/>
      <c r="IEA47" s="36"/>
      <c r="IEB47" s="36"/>
      <c r="IEE47" s="36"/>
      <c r="IEF47" s="36"/>
      <c r="IEI47" s="36"/>
      <c r="IEJ47" s="36"/>
      <c r="IEM47" s="36"/>
      <c r="IEN47" s="36"/>
      <c r="IEQ47" s="36"/>
      <c r="IER47" s="36"/>
      <c r="IEU47" s="36"/>
      <c r="IEV47" s="36"/>
      <c r="IEY47" s="36"/>
      <c r="IEZ47" s="36"/>
      <c r="IFC47" s="36"/>
      <c r="IFD47" s="36"/>
      <c r="IFG47" s="36"/>
      <c r="IFH47" s="36"/>
      <c r="IFK47" s="36"/>
      <c r="IFL47" s="36"/>
      <c r="IFO47" s="36"/>
      <c r="IFP47" s="36"/>
      <c r="IFS47" s="36"/>
      <c r="IFT47" s="36"/>
      <c r="IFW47" s="36"/>
      <c r="IFX47" s="36"/>
      <c r="IGA47" s="36"/>
      <c r="IGB47" s="36"/>
      <c r="IGE47" s="36"/>
      <c r="IGF47" s="36"/>
      <c r="IGI47" s="36"/>
      <c r="IGJ47" s="36"/>
      <c r="IGM47" s="36"/>
      <c r="IGN47" s="36"/>
      <c r="IGQ47" s="36"/>
      <c r="IGR47" s="36"/>
      <c r="IGU47" s="36"/>
      <c r="IGV47" s="36"/>
      <c r="IGY47" s="36"/>
      <c r="IGZ47" s="36"/>
      <c r="IHC47" s="36"/>
      <c r="IHD47" s="36"/>
      <c r="IHG47" s="36"/>
      <c r="IHH47" s="36"/>
      <c r="IHK47" s="36"/>
      <c r="IHL47" s="36"/>
      <c r="IHO47" s="36"/>
      <c r="IHP47" s="36"/>
      <c r="IHS47" s="36"/>
      <c r="IHT47" s="36"/>
      <c r="IHW47" s="36"/>
      <c r="IHX47" s="36"/>
      <c r="IIA47" s="36"/>
      <c r="IIB47" s="36"/>
      <c r="IIE47" s="36"/>
      <c r="IIF47" s="36"/>
      <c r="III47" s="36"/>
      <c r="IIJ47" s="36"/>
      <c r="IIM47" s="36"/>
      <c r="IIN47" s="36"/>
      <c r="IIQ47" s="36"/>
      <c r="IIR47" s="36"/>
      <c r="IIU47" s="36"/>
      <c r="IIV47" s="36"/>
      <c r="IIY47" s="36"/>
      <c r="IIZ47" s="36"/>
      <c r="IJC47" s="36"/>
      <c r="IJD47" s="36"/>
      <c r="IJG47" s="36"/>
      <c r="IJH47" s="36"/>
      <c r="IJK47" s="36"/>
      <c r="IJL47" s="36"/>
      <c r="IJO47" s="36"/>
      <c r="IJP47" s="36"/>
      <c r="IJS47" s="36"/>
      <c r="IJT47" s="36"/>
      <c r="IJW47" s="36"/>
      <c r="IJX47" s="36"/>
      <c r="IKA47" s="36"/>
      <c r="IKB47" s="36"/>
      <c r="IKE47" s="36"/>
      <c r="IKF47" s="36"/>
      <c r="IKI47" s="36"/>
      <c r="IKJ47" s="36"/>
      <c r="IKM47" s="36"/>
      <c r="IKN47" s="36"/>
      <c r="IKQ47" s="36"/>
      <c r="IKR47" s="36"/>
      <c r="IKU47" s="36"/>
      <c r="IKV47" s="36"/>
      <c r="IKY47" s="36"/>
      <c r="IKZ47" s="36"/>
      <c r="ILC47" s="36"/>
      <c r="ILD47" s="36"/>
      <c r="ILG47" s="36"/>
      <c r="ILH47" s="36"/>
      <c r="ILK47" s="36"/>
      <c r="ILL47" s="36"/>
      <c r="ILO47" s="36"/>
      <c r="ILP47" s="36"/>
      <c r="ILS47" s="36"/>
      <c r="ILT47" s="36"/>
      <c r="ILW47" s="36"/>
      <c r="ILX47" s="36"/>
      <c r="IMA47" s="36"/>
      <c r="IMB47" s="36"/>
      <c r="IME47" s="36"/>
      <c r="IMF47" s="36"/>
      <c r="IMI47" s="36"/>
      <c r="IMJ47" s="36"/>
      <c r="IMM47" s="36"/>
      <c r="IMN47" s="36"/>
      <c r="IMQ47" s="36"/>
      <c r="IMR47" s="36"/>
      <c r="IMU47" s="36"/>
      <c r="IMV47" s="36"/>
      <c r="IMY47" s="36"/>
      <c r="IMZ47" s="36"/>
      <c r="INC47" s="36"/>
      <c r="IND47" s="36"/>
      <c r="ING47" s="36"/>
      <c r="INH47" s="36"/>
      <c r="INK47" s="36"/>
      <c r="INL47" s="36"/>
      <c r="INO47" s="36"/>
      <c r="INP47" s="36"/>
      <c r="INS47" s="36"/>
      <c r="INT47" s="36"/>
      <c r="INW47" s="36"/>
      <c r="INX47" s="36"/>
      <c r="IOA47" s="36"/>
      <c r="IOB47" s="36"/>
      <c r="IOE47" s="36"/>
      <c r="IOF47" s="36"/>
      <c r="IOI47" s="36"/>
      <c r="IOJ47" s="36"/>
      <c r="IOM47" s="36"/>
      <c r="ION47" s="36"/>
      <c r="IOQ47" s="36"/>
      <c r="IOR47" s="36"/>
      <c r="IOU47" s="36"/>
      <c r="IOV47" s="36"/>
      <c r="IOY47" s="36"/>
      <c r="IOZ47" s="36"/>
      <c r="IPC47" s="36"/>
      <c r="IPD47" s="36"/>
      <c r="IPG47" s="36"/>
      <c r="IPH47" s="36"/>
      <c r="IPK47" s="36"/>
      <c r="IPL47" s="36"/>
      <c r="IPO47" s="36"/>
      <c r="IPP47" s="36"/>
      <c r="IPS47" s="36"/>
      <c r="IPT47" s="36"/>
      <c r="IPW47" s="36"/>
      <c r="IPX47" s="36"/>
      <c r="IQA47" s="36"/>
      <c r="IQB47" s="36"/>
      <c r="IQE47" s="36"/>
      <c r="IQF47" s="36"/>
      <c r="IQI47" s="36"/>
      <c r="IQJ47" s="36"/>
      <c r="IQM47" s="36"/>
      <c r="IQN47" s="36"/>
      <c r="IQQ47" s="36"/>
      <c r="IQR47" s="36"/>
      <c r="IQU47" s="36"/>
      <c r="IQV47" s="36"/>
      <c r="IQY47" s="36"/>
      <c r="IQZ47" s="36"/>
      <c r="IRC47" s="36"/>
      <c r="IRD47" s="36"/>
      <c r="IRG47" s="36"/>
      <c r="IRH47" s="36"/>
      <c r="IRK47" s="36"/>
      <c r="IRL47" s="36"/>
      <c r="IRO47" s="36"/>
      <c r="IRP47" s="36"/>
      <c r="IRS47" s="36"/>
      <c r="IRT47" s="36"/>
      <c r="IRW47" s="36"/>
      <c r="IRX47" s="36"/>
      <c r="ISA47" s="36"/>
      <c r="ISB47" s="36"/>
      <c r="ISE47" s="36"/>
      <c r="ISF47" s="36"/>
      <c r="ISI47" s="36"/>
      <c r="ISJ47" s="36"/>
      <c r="ISM47" s="36"/>
      <c r="ISN47" s="36"/>
      <c r="ISQ47" s="36"/>
      <c r="ISR47" s="36"/>
      <c r="ISU47" s="36"/>
      <c r="ISV47" s="36"/>
      <c r="ISY47" s="36"/>
      <c r="ISZ47" s="36"/>
      <c r="ITC47" s="36"/>
      <c r="ITD47" s="36"/>
      <c r="ITG47" s="36"/>
      <c r="ITH47" s="36"/>
      <c r="ITK47" s="36"/>
      <c r="ITL47" s="36"/>
      <c r="ITO47" s="36"/>
      <c r="ITP47" s="36"/>
      <c r="ITS47" s="36"/>
      <c r="ITT47" s="36"/>
      <c r="ITW47" s="36"/>
      <c r="ITX47" s="36"/>
      <c r="IUA47" s="36"/>
      <c r="IUB47" s="36"/>
      <c r="IUE47" s="36"/>
      <c r="IUF47" s="36"/>
      <c r="IUI47" s="36"/>
      <c r="IUJ47" s="36"/>
      <c r="IUM47" s="36"/>
      <c r="IUN47" s="36"/>
      <c r="IUQ47" s="36"/>
      <c r="IUR47" s="36"/>
      <c r="IUU47" s="36"/>
      <c r="IUV47" s="36"/>
      <c r="IUY47" s="36"/>
      <c r="IUZ47" s="36"/>
      <c r="IVC47" s="36"/>
      <c r="IVD47" s="36"/>
      <c r="IVG47" s="36"/>
      <c r="IVH47" s="36"/>
      <c r="IVK47" s="36"/>
      <c r="IVL47" s="36"/>
      <c r="IVO47" s="36"/>
      <c r="IVP47" s="36"/>
      <c r="IVS47" s="36"/>
      <c r="IVT47" s="36"/>
      <c r="IVW47" s="36"/>
      <c r="IVX47" s="36"/>
      <c r="IWA47" s="36"/>
      <c r="IWB47" s="36"/>
      <c r="IWE47" s="36"/>
      <c r="IWF47" s="36"/>
      <c r="IWI47" s="36"/>
      <c r="IWJ47" s="36"/>
      <c r="IWM47" s="36"/>
      <c r="IWN47" s="36"/>
      <c r="IWQ47" s="36"/>
      <c r="IWR47" s="36"/>
      <c r="IWU47" s="36"/>
      <c r="IWV47" s="36"/>
      <c r="IWY47" s="36"/>
      <c r="IWZ47" s="36"/>
      <c r="IXC47" s="36"/>
      <c r="IXD47" s="36"/>
      <c r="IXG47" s="36"/>
      <c r="IXH47" s="36"/>
      <c r="IXK47" s="36"/>
      <c r="IXL47" s="36"/>
      <c r="IXO47" s="36"/>
      <c r="IXP47" s="36"/>
      <c r="IXS47" s="36"/>
      <c r="IXT47" s="36"/>
      <c r="IXW47" s="36"/>
      <c r="IXX47" s="36"/>
      <c r="IYA47" s="36"/>
      <c r="IYB47" s="36"/>
      <c r="IYE47" s="36"/>
      <c r="IYF47" s="36"/>
      <c r="IYI47" s="36"/>
      <c r="IYJ47" s="36"/>
      <c r="IYM47" s="36"/>
      <c r="IYN47" s="36"/>
      <c r="IYQ47" s="36"/>
      <c r="IYR47" s="36"/>
      <c r="IYU47" s="36"/>
      <c r="IYV47" s="36"/>
      <c r="IYY47" s="36"/>
      <c r="IYZ47" s="36"/>
      <c r="IZC47" s="36"/>
      <c r="IZD47" s="36"/>
      <c r="IZG47" s="36"/>
      <c r="IZH47" s="36"/>
      <c r="IZK47" s="36"/>
      <c r="IZL47" s="36"/>
      <c r="IZO47" s="36"/>
      <c r="IZP47" s="36"/>
      <c r="IZS47" s="36"/>
      <c r="IZT47" s="36"/>
      <c r="IZW47" s="36"/>
      <c r="IZX47" s="36"/>
      <c r="JAA47" s="36"/>
      <c r="JAB47" s="36"/>
      <c r="JAE47" s="36"/>
      <c r="JAF47" s="36"/>
      <c r="JAI47" s="36"/>
      <c r="JAJ47" s="36"/>
      <c r="JAM47" s="36"/>
      <c r="JAN47" s="36"/>
      <c r="JAQ47" s="36"/>
      <c r="JAR47" s="36"/>
      <c r="JAU47" s="36"/>
      <c r="JAV47" s="36"/>
      <c r="JAY47" s="36"/>
      <c r="JAZ47" s="36"/>
      <c r="JBC47" s="36"/>
      <c r="JBD47" s="36"/>
      <c r="JBG47" s="36"/>
      <c r="JBH47" s="36"/>
      <c r="JBK47" s="36"/>
      <c r="JBL47" s="36"/>
      <c r="JBO47" s="36"/>
      <c r="JBP47" s="36"/>
      <c r="JBS47" s="36"/>
      <c r="JBT47" s="36"/>
      <c r="JBW47" s="36"/>
      <c r="JBX47" s="36"/>
      <c r="JCA47" s="36"/>
      <c r="JCB47" s="36"/>
      <c r="JCE47" s="36"/>
      <c r="JCF47" s="36"/>
      <c r="JCI47" s="36"/>
      <c r="JCJ47" s="36"/>
      <c r="JCM47" s="36"/>
      <c r="JCN47" s="36"/>
      <c r="JCQ47" s="36"/>
      <c r="JCR47" s="36"/>
      <c r="JCU47" s="36"/>
      <c r="JCV47" s="36"/>
      <c r="JCY47" s="36"/>
      <c r="JCZ47" s="36"/>
      <c r="JDC47" s="36"/>
      <c r="JDD47" s="36"/>
      <c r="JDG47" s="36"/>
      <c r="JDH47" s="36"/>
      <c r="JDK47" s="36"/>
      <c r="JDL47" s="36"/>
      <c r="JDO47" s="36"/>
      <c r="JDP47" s="36"/>
      <c r="JDS47" s="36"/>
      <c r="JDT47" s="36"/>
      <c r="JDW47" s="36"/>
      <c r="JDX47" s="36"/>
      <c r="JEA47" s="36"/>
      <c r="JEB47" s="36"/>
      <c r="JEE47" s="36"/>
      <c r="JEF47" s="36"/>
      <c r="JEI47" s="36"/>
      <c r="JEJ47" s="36"/>
      <c r="JEM47" s="36"/>
      <c r="JEN47" s="36"/>
      <c r="JEQ47" s="36"/>
      <c r="JER47" s="36"/>
      <c r="JEU47" s="36"/>
      <c r="JEV47" s="36"/>
      <c r="JEY47" s="36"/>
      <c r="JEZ47" s="36"/>
      <c r="JFC47" s="36"/>
      <c r="JFD47" s="36"/>
      <c r="JFG47" s="36"/>
      <c r="JFH47" s="36"/>
      <c r="JFK47" s="36"/>
      <c r="JFL47" s="36"/>
      <c r="JFO47" s="36"/>
      <c r="JFP47" s="36"/>
      <c r="JFS47" s="36"/>
      <c r="JFT47" s="36"/>
      <c r="JFW47" s="36"/>
      <c r="JFX47" s="36"/>
      <c r="JGA47" s="36"/>
      <c r="JGB47" s="36"/>
      <c r="JGE47" s="36"/>
      <c r="JGF47" s="36"/>
      <c r="JGI47" s="36"/>
      <c r="JGJ47" s="36"/>
      <c r="JGM47" s="36"/>
      <c r="JGN47" s="36"/>
      <c r="JGQ47" s="36"/>
      <c r="JGR47" s="36"/>
      <c r="JGU47" s="36"/>
      <c r="JGV47" s="36"/>
      <c r="JGY47" s="36"/>
      <c r="JGZ47" s="36"/>
      <c r="JHC47" s="36"/>
      <c r="JHD47" s="36"/>
      <c r="JHG47" s="36"/>
      <c r="JHH47" s="36"/>
      <c r="JHK47" s="36"/>
      <c r="JHL47" s="36"/>
      <c r="JHO47" s="36"/>
      <c r="JHP47" s="36"/>
      <c r="JHS47" s="36"/>
      <c r="JHT47" s="36"/>
      <c r="JHW47" s="36"/>
      <c r="JHX47" s="36"/>
      <c r="JIA47" s="36"/>
      <c r="JIB47" s="36"/>
      <c r="JIE47" s="36"/>
      <c r="JIF47" s="36"/>
      <c r="JII47" s="36"/>
      <c r="JIJ47" s="36"/>
      <c r="JIM47" s="36"/>
      <c r="JIN47" s="36"/>
      <c r="JIQ47" s="36"/>
      <c r="JIR47" s="36"/>
      <c r="JIU47" s="36"/>
      <c r="JIV47" s="36"/>
      <c r="JIY47" s="36"/>
      <c r="JIZ47" s="36"/>
      <c r="JJC47" s="36"/>
      <c r="JJD47" s="36"/>
      <c r="JJG47" s="36"/>
      <c r="JJH47" s="36"/>
      <c r="JJK47" s="36"/>
      <c r="JJL47" s="36"/>
      <c r="JJO47" s="36"/>
      <c r="JJP47" s="36"/>
      <c r="JJS47" s="36"/>
      <c r="JJT47" s="36"/>
      <c r="JJW47" s="36"/>
      <c r="JJX47" s="36"/>
      <c r="JKA47" s="36"/>
      <c r="JKB47" s="36"/>
      <c r="JKE47" s="36"/>
      <c r="JKF47" s="36"/>
      <c r="JKI47" s="36"/>
      <c r="JKJ47" s="36"/>
      <c r="JKM47" s="36"/>
      <c r="JKN47" s="36"/>
      <c r="JKQ47" s="36"/>
      <c r="JKR47" s="36"/>
      <c r="JKU47" s="36"/>
      <c r="JKV47" s="36"/>
      <c r="JKY47" s="36"/>
      <c r="JKZ47" s="36"/>
      <c r="JLC47" s="36"/>
      <c r="JLD47" s="36"/>
      <c r="JLG47" s="36"/>
      <c r="JLH47" s="36"/>
      <c r="JLK47" s="36"/>
      <c r="JLL47" s="36"/>
      <c r="JLO47" s="36"/>
      <c r="JLP47" s="36"/>
      <c r="JLS47" s="36"/>
      <c r="JLT47" s="36"/>
      <c r="JLW47" s="36"/>
      <c r="JLX47" s="36"/>
      <c r="JMA47" s="36"/>
      <c r="JMB47" s="36"/>
      <c r="JME47" s="36"/>
      <c r="JMF47" s="36"/>
      <c r="JMI47" s="36"/>
      <c r="JMJ47" s="36"/>
      <c r="JMM47" s="36"/>
      <c r="JMN47" s="36"/>
      <c r="JMQ47" s="36"/>
      <c r="JMR47" s="36"/>
      <c r="JMU47" s="36"/>
      <c r="JMV47" s="36"/>
      <c r="JMY47" s="36"/>
      <c r="JMZ47" s="36"/>
      <c r="JNC47" s="36"/>
      <c r="JND47" s="36"/>
      <c r="JNG47" s="36"/>
      <c r="JNH47" s="36"/>
      <c r="JNK47" s="36"/>
      <c r="JNL47" s="36"/>
      <c r="JNO47" s="36"/>
      <c r="JNP47" s="36"/>
      <c r="JNS47" s="36"/>
      <c r="JNT47" s="36"/>
      <c r="JNW47" s="36"/>
      <c r="JNX47" s="36"/>
      <c r="JOA47" s="36"/>
      <c r="JOB47" s="36"/>
      <c r="JOE47" s="36"/>
      <c r="JOF47" s="36"/>
      <c r="JOI47" s="36"/>
      <c r="JOJ47" s="36"/>
      <c r="JOM47" s="36"/>
      <c r="JON47" s="36"/>
      <c r="JOQ47" s="36"/>
      <c r="JOR47" s="36"/>
      <c r="JOU47" s="36"/>
      <c r="JOV47" s="36"/>
      <c r="JOY47" s="36"/>
      <c r="JOZ47" s="36"/>
      <c r="JPC47" s="36"/>
      <c r="JPD47" s="36"/>
      <c r="JPG47" s="36"/>
      <c r="JPH47" s="36"/>
      <c r="JPK47" s="36"/>
      <c r="JPL47" s="36"/>
      <c r="JPO47" s="36"/>
      <c r="JPP47" s="36"/>
      <c r="JPS47" s="36"/>
      <c r="JPT47" s="36"/>
      <c r="JPW47" s="36"/>
      <c r="JPX47" s="36"/>
      <c r="JQA47" s="36"/>
      <c r="JQB47" s="36"/>
      <c r="JQE47" s="36"/>
      <c r="JQF47" s="36"/>
      <c r="JQI47" s="36"/>
      <c r="JQJ47" s="36"/>
      <c r="JQM47" s="36"/>
      <c r="JQN47" s="36"/>
      <c r="JQQ47" s="36"/>
      <c r="JQR47" s="36"/>
      <c r="JQU47" s="36"/>
      <c r="JQV47" s="36"/>
      <c r="JQY47" s="36"/>
      <c r="JQZ47" s="36"/>
      <c r="JRC47" s="36"/>
      <c r="JRD47" s="36"/>
      <c r="JRG47" s="36"/>
      <c r="JRH47" s="36"/>
      <c r="JRK47" s="36"/>
      <c r="JRL47" s="36"/>
      <c r="JRO47" s="36"/>
      <c r="JRP47" s="36"/>
      <c r="JRS47" s="36"/>
      <c r="JRT47" s="36"/>
      <c r="JRW47" s="36"/>
      <c r="JRX47" s="36"/>
      <c r="JSA47" s="36"/>
      <c r="JSB47" s="36"/>
      <c r="JSE47" s="36"/>
      <c r="JSF47" s="36"/>
      <c r="JSI47" s="36"/>
      <c r="JSJ47" s="36"/>
      <c r="JSM47" s="36"/>
      <c r="JSN47" s="36"/>
      <c r="JSQ47" s="36"/>
      <c r="JSR47" s="36"/>
      <c r="JSU47" s="36"/>
      <c r="JSV47" s="36"/>
      <c r="JSY47" s="36"/>
      <c r="JSZ47" s="36"/>
      <c r="JTC47" s="36"/>
      <c r="JTD47" s="36"/>
      <c r="JTG47" s="36"/>
      <c r="JTH47" s="36"/>
      <c r="JTK47" s="36"/>
      <c r="JTL47" s="36"/>
      <c r="JTO47" s="36"/>
      <c r="JTP47" s="36"/>
      <c r="JTS47" s="36"/>
      <c r="JTT47" s="36"/>
      <c r="JTW47" s="36"/>
      <c r="JTX47" s="36"/>
      <c r="JUA47" s="36"/>
      <c r="JUB47" s="36"/>
      <c r="JUE47" s="36"/>
      <c r="JUF47" s="36"/>
      <c r="JUI47" s="36"/>
      <c r="JUJ47" s="36"/>
      <c r="JUM47" s="36"/>
      <c r="JUN47" s="36"/>
      <c r="JUQ47" s="36"/>
      <c r="JUR47" s="36"/>
      <c r="JUU47" s="36"/>
      <c r="JUV47" s="36"/>
      <c r="JUY47" s="36"/>
      <c r="JUZ47" s="36"/>
      <c r="JVC47" s="36"/>
      <c r="JVD47" s="36"/>
      <c r="JVG47" s="36"/>
      <c r="JVH47" s="36"/>
      <c r="JVK47" s="36"/>
      <c r="JVL47" s="36"/>
      <c r="JVO47" s="36"/>
      <c r="JVP47" s="36"/>
      <c r="JVS47" s="36"/>
      <c r="JVT47" s="36"/>
      <c r="JVW47" s="36"/>
      <c r="JVX47" s="36"/>
      <c r="JWA47" s="36"/>
      <c r="JWB47" s="36"/>
      <c r="JWE47" s="36"/>
      <c r="JWF47" s="36"/>
      <c r="JWI47" s="36"/>
      <c r="JWJ47" s="36"/>
      <c r="JWM47" s="36"/>
      <c r="JWN47" s="36"/>
      <c r="JWQ47" s="36"/>
      <c r="JWR47" s="36"/>
      <c r="JWU47" s="36"/>
      <c r="JWV47" s="36"/>
      <c r="JWY47" s="36"/>
      <c r="JWZ47" s="36"/>
      <c r="JXC47" s="36"/>
      <c r="JXD47" s="36"/>
      <c r="JXG47" s="36"/>
      <c r="JXH47" s="36"/>
      <c r="JXK47" s="36"/>
      <c r="JXL47" s="36"/>
      <c r="JXO47" s="36"/>
      <c r="JXP47" s="36"/>
      <c r="JXS47" s="36"/>
      <c r="JXT47" s="36"/>
      <c r="JXW47" s="36"/>
      <c r="JXX47" s="36"/>
      <c r="JYA47" s="36"/>
      <c r="JYB47" s="36"/>
      <c r="JYE47" s="36"/>
      <c r="JYF47" s="36"/>
      <c r="JYI47" s="36"/>
      <c r="JYJ47" s="36"/>
      <c r="JYM47" s="36"/>
      <c r="JYN47" s="36"/>
      <c r="JYQ47" s="36"/>
      <c r="JYR47" s="36"/>
      <c r="JYU47" s="36"/>
      <c r="JYV47" s="36"/>
      <c r="JYY47" s="36"/>
      <c r="JYZ47" s="36"/>
      <c r="JZC47" s="36"/>
      <c r="JZD47" s="36"/>
      <c r="JZG47" s="36"/>
      <c r="JZH47" s="36"/>
      <c r="JZK47" s="36"/>
      <c r="JZL47" s="36"/>
      <c r="JZO47" s="36"/>
      <c r="JZP47" s="36"/>
      <c r="JZS47" s="36"/>
      <c r="JZT47" s="36"/>
      <c r="JZW47" s="36"/>
      <c r="JZX47" s="36"/>
      <c r="KAA47" s="36"/>
      <c r="KAB47" s="36"/>
      <c r="KAE47" s="36"/>
      <c r="KAF47" s="36"/>
      <c r="KAI47" s="36"/>
      <c r="KAJ47" s="36"/>
      <c r="KAM47" s="36"/>
      <c r="KAN47" s="36"/>
      <c r="KAQ47" s="36"/>
      <c r="KAR47" s="36"/>
      <c r="KAU47" s="36"/>
      <c r="KAV47" s="36"/>
      <c r="KAY47" s="36"/>
      <c r="KAZ47" s="36"/>
      <c r="KBC47" s="36"/>
      <c r="KBD47" s="36"/>
      <c r="KBG47" s="36"/>
      <c r="KBH47" s="36"/>
      <c r="KBK47" s="36"/>
      <c r="KBL47" s="36"/>
      <c r="KBO47" s="36"/>
      <c r="KBP47" s="36"/>
      <c r="KBS47" s="36"/>
      <c r="KBT47" s="36"/>
      <c r="KBW47" s="36"/>
      <c r="KBX47" s="36"/>
      <c r="KCA47" s="36"/>
      <c r="KCB47" s="36"/>
      <c r="KCE47" s="36"/>
      <c r="KCF47" s="36"/>
      <c r="KCI47" s="36"/>
      <c r="KCJ47" s="36"/>
      <c r="KCM47" s="36"/>
      <c r="KCN47" s="36"/>
      <c r="KCQ47" s="36"/>
      <c r="KCR47" s="36"/>
      <c r="KCU47" s="36"/>
      <c r="KCV47" s="36"/>
      <c r="KCY47" s="36"/>
      <c r="KCZ47" s="36"/>
      <c r="KDC47" s="36"/>
      <c r="KDD47" s="36"/>
      <c r="KDG47" s="36"/>
      <c r="KDH47" s="36"/>
      <c r="KDK47" s="36"/>
      <c r="KDL47" s="36"/>
      <c r="KDO47" s="36"/>
      <c r="KDP47" s="36"/>
      <c r="KDS47" s="36"/>
      <c r="KDT47" s="36"/>
      <c r="KDW47" s="36"/>
      <c r="KDX47" s="36"/>
      <c r="KEA47" s="36"/>
      <c r="KEB47" s="36"/>
      <c r="KEE47" s="36"/>
      <c r="KEF47" s="36"/>
      <c r="KEI47" s="36"/>
      <c r="KEJ47" s="36"/>
      <c r="KEM47" s="36"/>
      <c r="KEN47" s="36"/>
      <c r="KEQ47" s="36"/>
      <c r="KER47" s="36"/>
      <c r="KEU47" s="36"/>
      <c r="KEV47" s="36"/>
      <c r="KEY47" s="36"/>
      <c r="KEZ47" s="36"/>
      <c r="KFC47" s="36"/>
      <c r="KFD47" s="36"/>
      <c r="KFG47" s="36"/>
      <c r="KFH47" s="36"/>
      <c r="KFK47" s="36"/>
      <c r="KFL47" s="36"/>
      <c r="KFO47" s="36"/>
      <c r="KFP47" s="36"/>
      <c r="KFS47" s="36"/>
      <c r="KFT47" s="36"/>
      <c r="KFW47" s="36"/>
      <c r="KFX47" s="36"/>
      <c r="KGA47" s="36"/>
      <c r="KGB47" s="36"/>
      <c r="KGE47" s="36"/>
      <c r="KGF47" s="36"/>
      <c r="KGI47" s="36"/>
      <c r="KGJ47" s="36"/>
      <c r="KGM47" s="36"/>
      <c r="KGN47" s="36"/>
      <c r="KGQ47" s="36"/>
      <c r="KGR47" s="36"/>
      <c r="KGU47" s="36"/>
      <c r="KGV47" s="36"/>
      <c r="KGY47" s="36"/>
      <c r="KGZ47" s="36"/>
      <c r="KHC47" s="36"/>
      <c r="KHD47" s="36"/>
      <c r="KHG47" s="36"/>
      <c r="KHH47" s="36"/>
      <c r="KHK47" s="36"/>
      <c r="KHL47" s="36"/>
      <c r="KHO47" s="36"/>
      <c r="KHP47" s="36"/>
      <c r="KHS47" s="36"/>
      <c r="KHT47" s="36"/>
      <c r="KHW47" s="36"/>
      <c r="KHX47" s="36"/>
      <c r="KIA47" s="36"/>
      <c r="KIB47" s="36"/>
      <c r="KIE47" s="36"/>
      <c r="KIF47" s="36"/>
      <c r="KII47" s="36"/>
      <c r="KIJ47" s="36"/>
      <c r="KIM47" s="36"/>
      <c r="KIN47" s="36"/>
      <c r="KIQ47" s="36"/>
      <c r="KIR47" s="36"/>
      <c r="KIU47" s="36"/>
      <c r="KIV47" s="36"/>
      <c r="KIY47" s="36"/>
      <c r="KIZ47" s="36"/>
      <c r="KJC47" s="36"/>
      <c r="KJD47" s="36"/>
      <c r="KJG47" s="36"/>
      <c r="KJH47" s="36"/>
      <c r="KJK47" s="36"/>
      <c r="KJL47" s="36"/>
      <c r="KJO47" s="36"/>
      <c r="KJP47" s="36"/>
      <c r="KJS47" s="36"/>
      <c r="KJT47" s="36"/>
      <c r="KJW47" s="36"/>
      <c r="KJX47" s="36"/>
      <c r="KKA47" s="36"/>
      <c r="KKB47" s="36"/>
      <c r="KKE47" s="36"/>
      <c r="KKF47" s="36"/>
      <c r="KKI47" s="36"/>
      <c r="KKJ47" s="36"/>
      <c r="KKM47" s="36"/>
      <c r="KKN47" s="36"/>
      <c r="KKQ47" s="36"/>
      <c r="KKR47" s="36"/>
      <c r="KKU47" s="36"/>
      <c r="KKV47" s="36"/>
      <c r="KKY47" s="36"/>
      <c r="KKZ47" s="36"/>
      <c r="KLC47" s="36"/>
      <c r="KLD47" s="36"/>
      <c r="KLG47" s="36"/>
      <c r="KLH47" s="36"/>
      <c r="KLK47" s="36"/>
      <c r="KLL47" s="36"/>
      <c r="KLO47" s="36"/>
      <c r="KLP47" s="36"/>
      <c r="KLS47" s="36"/>
      <c r="KLT47" s="36"/>
      <c r="KLW47" s="36"/>
      <c r="KLX47" s="36"/>
      <c r="KMA47" s="36"/>
      <c r="KMB47" s="36"/>
      <c r="KME47" s="36"/>
      <c r="KMF47" s="36"/>
      <c r="KMI47" s="36"/>
      <c r="KMJ47" s="36"/>
      <c r="KMM47" s="36"/>
      <c r="KMN47" s="36"/>
      <c r="KMQ47" s="36"/>
      <c r="KMR47" s="36"/>
      <c r="KMU47" s="36"/>
      <c r="KMV47" s="36"/>
      <c r="KMY47" s="36"/>
      <c r="KMZ47" s="36"/>
      <c r="KNC47" s="36"/>
      <c r="KND47" s="36"/>
      <c r="KNG47" s="36"/>
      <c r="KNH47" s="36"/>
      <c r="KNK47" s="36"/>
      <c r="KNL47" s="36"/>
      <c r="KNO47" s="36"/>
      <c r="KNP47" s="36"/>
      <c r="KNS47" s="36"/>
      <c r="KNT47" s="36"/>
      <c r="KNW47" s="36"/>
      <c r="KNX47" s="36"/>
      <c r="KOA47" s="36"/>
      <c r="KOB47" s="36"/>
      <c r="KOE47" s="36"/>
      <c r="KOF47" s="36"/>
      <c r="KOI47" s="36"/>
      <c r="KOJ47" s="36"/>
      <c r="KOM47" s="36"/>
      <c r="KON47" s="36"/>
      <c r="KOQ47" s="36"/>
      <c r="KOR47" s="36"/>
      <c r="KOU47" s="36"/>
      <c r="KOV47" s="36"/>
      <c r="KOY47" s="36"/>
      <c r="KOZ47" s="36"/>
      <c r="KPC47" s="36"/>
      <c r="KPD47" s="36"/>
      <c r="KPG47" s="36"/>
      <c r="KPH47" s="36"/>
      <c r="KPK47" s="36"/>
      <c r="KPL47" s="36"/>
      <c r="KPO47" s="36"/>
      <c r="KPP47" s="36"/>
      <c r="KPS47" s="36"/>
      <c r="KPT47" s="36"/>
      <c r="KPW47" s="36"/>
      <c r="KPX47" s="36"/>
      <c r="KQA47" s="36"/>
      <c r="KQB47" s="36"/>
      <c r="KQE47" s="36"/>
      <c r="KQF47" s="36"/>
      <c r="KQI47" s="36"/>
      <c r="KQJ47" s="36"/>
      <c r="KQM47" s="36"/>
      <c r="KQN47" s="36"/>
      <c r="KQQ47" s="36"/>
      <c r="KQR47" s="36"/>
      <c r="KQU47" s="36"/>
      <c r="KQV47" s="36"/>
      <c r="KQY47" s="36"/>
      <c r="KQZ47" s="36"/>
      <c r="KRC47" s="36"/>
      <c r="KRD47" s="36"/>
      <c r="KRG47" s="36"/>
      <c r="KRH47" s="36"/>
      <c r="KRK47" s="36"/>
      <c r="KRL47" s="36"/>
      <c r="KRO47" s="36"/>
      <c r="KRP47" s="36"/>
      <c r="KRS47" s="36"/>
      <c r="KRT47" s="36"/>
      <c r="KRW47" s="36"/>
      <c r="KRX47" s="36"/>
      <c r="KSA47" s="36"/>
      <c r="KSB47" s="36"/>
      <c r="KSE47" s="36"/>
      <c r="KSF47" s="36"/>
      <c r="KSI47" s="36"/>
      <c r="KSJ47" s="36"/>
      <c r="KSM47" s="36"/>
      <c r="KSN47" s="36"/>
      <c r="KSQ47" s="36"/>
      <c r="KSR47" s="36"/>
      <c r="KSU47" s="36"/>
      <c r="KSV47" s="36"/>
      <c r="KSY47" s="36"/>
      <c r="KSZ47" s="36"/>
      <c r="KTC47" s="36"/>
      <c r="KTD47" s="36"/>
      <c r="KTG47" s="36"/>
      <c r="KTH47" s="36"/>
      <c r="KTK47" s="36"/>
      <c r="KTL47" s="36"/>
      <c r="KTO47" s="36"/>
      <c r="KTP47" s="36"/>
      <c r="KTS47" s="36"/>
      <c r="KTT47" s="36"/>
      <c r="KTW47" s="36"/>
      <c r="KTX47" s="36"/>
      <c r="KUA47" s="36"/>
      <c r="KUB47" s="36"/>
      <c r="KUE47" s="36"/>
      <c r="KUF47" s="36"/>
      <c r="KUI47" s="36"/>
      <c r="KUJ47" s="36"/>
      <c r="KUM47" s="36"/>
      <c r="KUN47" s="36"/>
      <c r="KUQ47" s="36"/>
      <c r="KUR47" s="36"/>
      <c r="KUU47" s="36"/>
      <c r="KUV47" s="36"/>
      <c r="KUY47" s="36"/>
      <c r="KUZ47" s="36"/>
      <c r="KVC47" s="36"/>
      <c r="KVD47" s="36"/>
      <c r="KVG47" s="36"/>
      <c r="KVH47" s="36"/>
      <c r="KVK47" s="36"/>
      <c r="KVL47" s="36"/>
      <c r="KVO47" s="36"/>
      <c r="KVP47" s="36"/>
      <c r="KVS47" s="36"/>
      <c r="KVT47" s="36"/>
      <c r="KVW47" s="36"/>
      <c r="KVX47" s="36"/>
      <c r="KWA47" s="36"/>
      <c r="KWB47" s="36"/>
      <c r="KWE47" s="36"/>
      <c r="KWF47" s="36"/>
      <c r="KWI47" s="36"/>
      <c r="KWJ47" s="36"/>
      <c r="KWM47" s="36"/>
      <c r="KWN47" s="36"/>
      <c r="KWQ47" s="36"/>
      <c r="KWR47" s="36"/>
      <c r="KWU47" s="36"/>
      <c r="KWV47" s="36"/>
      <c r="KWY47" s="36"/>
      <c r="KWZ47" s="36"/>
      <c r="KXC47" s="36"/>
      <c r="KXD47" s="36"/>
      <c r="KXG47" s="36"/>
      <c r="KXH47" s="36"/>
      <c r="KXK47" s="36"/>
      <c r="KXL47" s="36"/>
      <c r="KXO47" s="36"/>
      <c r="KXP47" s="36"/>
      <c r="KXS47" s="36"/>
      <c r="KXT47" s="36"/>
      <c r="KXW47" s="36"/>
      <c r="KXX47" s="36"/>
      <c r="KYA47" s="36"/>
      <c r="KYB47" s="36"/>
      <c r="KYE47" s="36"/>
      <c r="KYF47" s="36"/>
      <c r="KYI47" s="36"/>
      <c r="KYJ47" s="36"/>
      <c r="KYM47" s="36"/>
      <c r="KYN47" s="36"/>
      <c r="KYQ47" s="36"/>
      <c r="KYR47" s="36"/>
      <c r="KYU47" s="36"/>
      <c r="KYV47" s="36"/>
      <c r="KYY47" s="36"/>
      <c r="KYZ47" s="36"/>
      <c r="KZC47" s="36"/>
      <c r="KZD47" s="36"/>
      <c r="KZG47" s="36"/>
      <c r="KZH47" s="36"/>
      <c r="KZK47" s="36"/>
      <c r="KZL47" s="36"/>
      <c r="KZO47" s="36"/>
      <c r="KZP47" s="36"/>
      <c r="KZS47" s="36"/>
      <c r="KZT47" s="36"/>
      <c r="KZW47" s="36"/>
      <c r="KZX47" s="36"/>
      <c r="LAA47" s="36"/>
      <c r="LAB47" s="36"/>
      <c r="LAE47" s="36"/>
      <c r="LAF47" s="36"/>
      <c r="LAI47" s="36"/>
      <c r="LAJ47" s="36"/>
      <c r="LAM47" s="36"/>
      <c r="LAN47" s="36"/>
      <c r="LAQ47" s="36"/>
      <c r="LAR47" s="36"/>
      <c r="LAU47" s="36"/>
      <c r="LAV47" s="36"/>
      <c r="LAY47" s="36"/>
      <c r="LAZ47" s="36"/>
      <c r="LBC47" s="36"/>
      <c r="LBD47" s="36"/>
      <c r="LBG47" s="36"/>
      <c r="LBH47" s="36"/>
      <c r="LBK47" s="36"/>
      <c r="LBL47" s="36"/>
      <c r="LBO47" s="36"/>
      <c r="LBP47" s="36"/>
      <c r="LBS47" s="36"/>
      <c r="LBT47" s="36"/>
      <c r="LBW47" s="36"/>
      <c r="LBX47" s="36"/>
      <c r="LCA47" s="36"/>
      <c r="LCB47" s="36"/>
      <c r="LCE47" s="36"/>
      <c r="LCF47" s="36"/>
      <c r="LCI47" s="36"/>
      <c r="LCJ47" s="36"/>
      <c r="LCM47" s="36"/>
      <c r="LCN47" s="36"/>
      <c r="LCQ47" s="36"/>
      <c r="LCR47" s="36"/>
      <c r="LCU47" s="36"/>
      <c r="LCV47" s="36"/>
      <c r="LCY47" s="36"/>
      <c r="LCZ47" s="36"/>
      <c r="LDC47" s="36"/>
      <c r="LDD47" s="36"/>
      <c r="LDG47" s="36"/>
      <c r="LDH47" s="36"/>
      <c r="LDK47" s="36"/>
      <c r="LDL47" s="36"/>
      <c r="LDO47" s="36"/>
      <c r="LDP47" s="36"/>
      <c r="LDS47" s="36"/>
      <c r="LDT47" s="36"/>
      <c r="LDW47" s="36"/>
      <c r="LDX47" s="36"/>
      <c r="LEA47" s="36"/>
      <c r="LEB47" s="36"/>
      <c r="LEE47" s="36"/>
      <c r="LEF47" s="36"/>
      <c r="LEI47" s="36"/>
      <c r="LEJ47" s="36"/>
      <c r="LEM47" s="36"/>
      <c r="LEN47" s="36"/>
      <c r="LEQ47" s="36"/>
      <c r="LER47" s="36"/>
      <c r="LEU47" s="36"/>
      <c r="LEV47" s="36"/>
      <c r="LEY47" s="36"/>
      <c r="LEZ47" s="36"/>
      <c r="LFC47" s="36"/>
      <c r="LFD47" s="36"/>
      <c r="LFG47" s="36"/>
      <c r="LFH47" s="36"/>
      <c r="LFK47" s="36"/>
      <c r="LFL47" s="36"/>
      <c r="LFO47" s="36"/>
      <c r="LFP47" s="36"/>
      <c r="LFS47" s="36"/>
      <c r="LFT47" s="36"/>
      <c r="LFW47" s="36"/>
      <c r="LFX47" s="36"/>
      <c r="LGA47" s="36"/>
      <c r="LGB47" s="36"/>
      <c r="LGE47" s="36"/>
      <c r="LGF47" s="36"/>
      <c r="LGI47" s="36"/>
      <c r="LGJ47" s="36"/>
      <c r="LGM47" s="36"/>
      <c r="LGN47" s="36"/>
      <c r="LGQ47" s="36"/>
      <c r="LGR47" s="36"/>
      <c r="LGU47" s="36"/>
      <c r="LGV47" s="36"/>
      <c r="LGY47" s="36"/>
      <c r="LGZ47" s="36"/>
      <c r="LHC47" s="36"/>
      <c r="LHD47" s="36"/>
      <c r="LHG47" s="36"/>
      <c r="LHH47" s="36"/>
      <c r="LHK47" s="36"/>
      <c r="LHL47" s="36"/>
      <c r="LHO47" s="36"/>
      <c r="LHP47" s="36"/>
      <c r="LHS47" s="36"/>
      <c r="LHT47" s="36"/>
      <c r="LHW47" s="36"/>
      <c r="LHX47" s="36"/>
      <c r="LIA47" s="36"/>
      <c r="LIB47" s="36"/>
      <c r="LIE47" s="36"/>
      <c r="LIF47" s="36"/>
      <c r="LII47" s="36"/>
      <c r="LIJ47" s="36"/>
      <c r="LIM47" s="36"/>
      <c r="LIN47" s="36"/>
      <c r="LIQ47" s="36"/>
      <c r="LIR47" s="36"/>
      <c r="LIU47" s="36"/>
      <c r="LIV47" s="36"/>
      <c r="LIY47" s="36"/>
      <c r="LIZ47" s="36"/>
      <c r="LJC47" s="36"/>
      <c r="LJD47" s="36"/>
      <c r="LJG47" s="36"/>
      <c r="LJH47" s="36"/>
      <c r="LJK47" s="36"/>
      <c r="LJL47" s="36"/>
      <c r="LJO47" s="36"/>
      <c r="LJP47" s="36"/>
      <c r="LJS47" s="36"/>
      <c r="LJT47" s="36"/>
      <c r="LJW47" s="36"/>
      <c r="LJX47" s="36"/>
      <c r="LKA47" s="36"/>
      <c r="LKB47" s="36"/>
      <c r="LKE47" s="36"/>
      <c r="LKF47" s="36"/>
      <c r="LKI47" s="36"/>
      <c r="LKJ47" s="36"/>
      <c r="LKM47" s="36"/>
      <c r="LKN47" s="36"/>
      <c r="LKQ47" s="36"/>
      <c r="LKR47" s="36"/>
      <c r="LKU47" s="36"/>
      <c r="LKV47" s="36"/>
      <c r="LKY47" s="36"/>
      <c r="LKZ47" s="36"/>
      <c r="LLC47" s="36"/>
      <c r="LLD47" s="36"/>
      <c r="LLG47" s="36"/>
      <c r="LLH47" s="36"/>
      <c r="LLK47" s="36"/>
      <c r="LLL47" s="36"/>
      <c r="LLO47" s="36"/>
      <c r="LLP47" s="36"/>
      <c r="LLS47" s="36"/>
      <c r="LLT47" s="36"/>
      <c r="LLW47" s="36"/>
      <c r="LLX47" s="36"/>
      <c r="LMA47" s="36"/>
      <c r="LMB47" s="36"/>
      <c r="LME47" s="36"/>
      <c r="LMF47" s="36"/>
      <c r="LMI47" s="36"/>
      <c r="LMJ47" s="36"/>
      <c r="LMM47" s="36"/>
      <c r="LMN47" s="36"/>
      <c r="LMQ47" s="36"/>
      <c r="LMR47" s="36"/>
      <c r="LMU47" s="36"/>
      <c r="LMV47" s="36"/>
      <c r="LMY47" s="36"/>
      <c r="LMZ47" s="36"/>
      <c r="LNC47" s="36"/>
      <c r="LND47" s="36"/>
      <c r="LNG47" s="36"/>
      <c r="LNH47" s="36"/>
      <c r="LNK47" s="36"/>
      <c r="LNL47" s="36"/>
      <c r="LNO47" s="36"/>
      <c r="LNP47" s="36"/>
      <c r="LNS47" s="36"/>
      <c r="LNT47" s="36"/>
      <c r="LNW47" s="36"/>
      <c r="LNX47" s="36"/>
      <c r="LOA47" s="36"/>
      <c r="LOB47" s="36"/>
      <c r="LOE47" s="36"/>
      <c r="LOF47" s="36"/>
      <c r="LOI47" s="36"/>
      <c r="LOJ47" s="36"/>
      <c r="LOM47" s="36"/>
      <c r="LON47" s="36"/>
      <c r="LOQ47" s="36"/>
      <c r="LOR47" s="36"/>
      <c r="LOU47" s="36"/>
      <c r="LOV47" s="36"/>
      <c r="LOY47" s="36"/>
      <c r="LOZ47" s="36"/>
      <c r="LPC47" s="36"/>
      <c r="LPD47" s="36"/>
      <c r="LPG47" s="36"/>
      <c r="LPH47" s="36"/>
      <c r="LPK47" s="36"/>
      <c r="LPL47" s="36"/>
      <c r="LPO47" s="36"/>
      <c r="LPP47" s="36"/>
      <c r="LPS47" s="36"/>
      <c r="LPT47" s="36"/>
      <c r="LPW47" s="36"/>
      <c r="LPX47" s="36"/>
      <c r="LQA47" s="36"/>
      <c r="LQB47" s="36"/>
      <c r="LQE47" s="36"/>
      <c r="LQF47" s="36"/>
      <c r="LQI47" s="36"/>
      <c r="LQJ47" s="36"/>
      <c r="LQM47" s="36"/>
      <c r="LQN47" s="36"/>
      <c r="LQQ47" s="36"/>
      <c r="LQR47" s="36"/>
      <c r="LQU47" s="36"/>
      <c r="LQV47" s="36"/>
      <c r="LQY47" s="36"/>
      <c r="LQZ47" s="36"/>
      <c r="LRC47" s="36"/>
      <c r="LRD47" s="36"/>
      <c r="LRG47" s="36"/>
      <c r="LRH47" s="36"/>
      <c r="LRK47" s="36"/>
      <c r="LRL47" s="36"/>
      <c r="LRO47" s="36"/>
      <c r="LRP47" s="36"/>
      <c r="LRS47" s="36"/>
      <c r="LRT47" s="36"/>
      <c r="LRW47" s="36"/>
      <c r="LRX47" s="36"/>
      <c r="LSA47" s="36"/>
      <c r="LSB47" s="36"/>
      <c r="LSE47" s="36"/>
      <c r="LSF47" s="36"/>
      <c r="LSI47" s="36"/>
      <c r="LSJ47" s="36"/>
      <c r="LSM47" s="36"/>
      <c r="LSN47" s="36"/>
      <c r="LSQ47" s="36"/>
      <c r="LSR47" s="36"/>
      <c r="LSU47" s="36"/>
      <c r="LSV47" s="36"/>
      <c r="LSY47" s="36"/>
      <c r="LSZ47" s="36"/>
      <c r="LTC47" s="36"/>
      <c r="LTD47" s="36"/>
      <c r="LTG47" s="36"/>
      <c r="LTH47" s="36"/>
      <c r="LTK47" s="36"/>
      <c r="LTL47" s="36"/>
      <c r="LTO47" s="36"/>
      <c r="LTP47" s="36"/>
      <c r="LTS47" s="36"/>
      <c r="LTT47" s="36"/>
      <c r="LTW47" s="36"/>
      <c r="LTX47" s="36"/>
      <c r="LUA47" s="36"/>
      <c r="LUB47" s="36"/>
      <c r="LUE47" s="36"/>
      <c r="LUF47" s="36"/>
      <c r="LUI47" s="36"/>
      <c r="LUJ47" s="36"/>
      <c r="LUM47" s="36"/>
      <c r="LUN47" s="36"/>
      <c r="LUQ47" s="36"/>
      <c r="LUR47" s="36"/>
      <c r="LUU47" s="36"/>
      <c r="LUV47" s="36"/>
      <c r="LUY47" s="36"/>
      <c r="LUZ47" s="36"/>
      <c r="LVC47" s="36"/>
      <c r="LVD47" s="36"/>
      <c r="LVG47" s="36"/>
      <c r="LVH47" s="36"/>
      <c r="LVK47" s="36"/>
      <c r="LVL47" s="36"/>
      <c r="LVO47" s="36"/>
      <c r="LVP47" s="36"/>
      <c r="LVS47" s="36"/>
      <c r="LVT47" s="36"/>
      <c r="LVW47" s="36"/>
      <c r="LVX47" s="36"/>
      <c r="LWA47" s="36"/>
      <c r="LWB47" s="36"/>
      <c r="LWE47" s="36"/>
      <c r="LWF47" s="36"/>
      <c r="LWI47" s="36"/>
      <c r="LWJ47" s="36"/>
      <c r="LWM47" s="36"/>
      <c r="LWN47" s="36"/>
      <c r="LWQ47" s="36"/>
      <c r="LWR47" s="36"/>
      <c r="LWU47" s="36"/>
      <c r="LWV47" s="36"/>
      <c r="LWY47" s="36"/>
      <c r="LWZ47" s="36"/>
      <c r="LXC47" s="36"/>
      <c r="LXD47" s="36"/>
      <c r="LXG47" s="36"/>
      <c r="LXH47" s="36"/>
      <c r="LXK47" s="36"/>
      <c r="LXL47" s="36"/>
      <c r="LXO47" s="36"/>
      <c r="LXP47" s="36"/>
      <c r="LXS47" s="36"/>
      <c r="LXT47" s="36"/>
      <c r="LXW47" s="36"/>
      <c r="LXX47" s="36"/>
      <c r="LYA47" s="36"/>
      <c r="LYB47" s="36"/>
      <c r="LYE47" s="36"/>
      <c r="LYF47" s="36"/>
      <c r="LYI47" s="36"/>
      <c r="LYJ47" s="36"/>
      <c r="LYM47" s="36"/>
      <c r="LYN47" s="36"/>
      <c r="LYQ47" s="36"/>
      <c r="LYR47" s="36"/>
      <c r="LYU47" s="36"/>
      <c r="LYV47" s="36"/>
      <c r="LYY47" s="36"/>
      <c r="LYZ47" s="36"/>
      <c r="LZC47" s="36"/>
      <c r="LZD47" s="36"/>
      <c r="LZG47" s="36"/>
      <c r="LZH47" s="36"/>
      <c r="LZK47" s="36"/>
      <c r="LZL47" s="36"/>
      <c r="LZO47" s="36"/>
      <c r="LZP47" s="36"/>
      <c r="LZS47" s="36"/>
      <c r="LZT47" s="36"/>
      <c r="LZW47" s="36"/>
      <c r="LZX47" s="36"/>
      <c r="MAA47" s="36"/>
      <c r="MAB47" s="36"/>
      <c r="MAE47" s="36"/>
      <c r="MAF47" s="36"/>
      <c r="MAI47" s="36"/>
      <c r="MAJ47" s="36"/>
      <c r="MAM47" s="36"/>
      <c r="MAN47" s="36"/>
      <c r="MAQ47" s="36"/>
      <c r="MAR47" s="36"/>
      <c r="MAU47" s="36"/>
      <c r="MAV47" s="36"/>
      <c r="MAY47" s="36"/>
      <c r="MAZ47" s="36"/>
      <c r="MBC47" s="36"/>
      <c r="MBD47" s="36"/>
      <c r="MBG47" s="36"/>
      <c r="MBH47" s="36"/>
      <c r="MBK47" s="36"/>
      <c r="MBL47" s="36"/>
      <c r="MBO47" s="36"/>
      <c r="MBP47" s="36"/>
      <c r="MBS47" s="36"/>
      <c r="MBT47" s="36"/>
      <c r="MBW47" s="36"/>
      <c r="MBX47" s="36"/>
      <c r="MCA47" s="36"/>
      <c r="MCB47" s="36"/>
      <c r="MCE47" s="36"/>
      <c r="MCF47" s="36"/>
      <c r="MCI47" s="36"/>
      <c r="MCJ47" s="36"/>
      <c r="MCM47" s="36"/>
      <c r="MCN47" s="36"/>
      <c r="MCQ47" s="36"/>
      <c r="MCR47" s="36"/>
      <c r="MCU47" s="36"/>
      <c r="MCV47" s="36"/>
      <c r="MCY47" s="36"/>
      <c r="MCZ47" s="36"/>
      <c r="MDC47" s="36"/>
      <c r="MDD47" s="36"/>
      <c r="MDG47" s="36"/>
      <c r="MDH47" s="36"/>
      <c r="MDK47" s="36"/>
      <c r="MDL47" s="36"/>
      <c r="MDO47" s="36"/>
      <c r="MDP47" s="36"/>
      <c r="MDS47" s="36"/>
      <c r="MDT47" s="36"/>
      <c r="MDW47" s="36"/>
      <c r="MDX47" s="36"/>
      <c r="MEA47" s="36"/>
      <c r="MEB47" s="36"/>
      <c r="MEE47" s="36"/>
      <c r="MEF47" s="36"/>
      <c r="MEI47" s="36"/>
      <c r="MEJ47" s="36"/>
      <c r="MEM47" s="36"/>
      <c r="MEN47" s="36"/>
      <c r="MEQ47" s="36"/>
      <c r="MER47" s="36"/>
      <c r="MEU47" s="36"/>
      <c r="MEV47" s="36"/>
      <c r="MEY47" s="36"/>
      <c r="MEZ47" s="36"/>
      <c r="MFC47" s="36"/>
      <c r="MFD47" s="36"/>
      <c r="MFG47" s="36"/>
      <c r="MFH47" s="36"/>
      <c r="MFK47" s="36"/>
      <c r="MFL47" s="36"/>
      <c r="MFO47" s="36"/>
      <c r="MFP47" s="36"/>
      <c r="MFS47" s="36"/>
      <c r="MFT47" s="36"/>
      <c r="MFW47" s="36"/>
      <c r="MFX47" s="36"/>
      <c r="MGA47" s="36"/>
      <c r="MGB47" s="36"/>
      <c r="MGE47" s="36"/>
      <c r="MGF47" s="36"/>
      <c r="MGI47" s="36"/>
      <c r="MGJ47" s="36"/>
      <c r="MGM47" s="36"/>
      <c r="MGN47" s="36"/>
      <c r="MGQ47" s="36"/>
      <c r="MGR47" s="36"/>
      <c r="MGU47" s="36"/>
      <c r="MGV47" s="36"/>
      <c r="MGY47" s="36"/>
      <c r="MGZ47" s="36"/>
      <c r="MHC47" s="36"/>
      <c r="MHD47" s="36"/>
      <c r="MHG47" s="36"/>
      <c r="MHH47" s="36"/>
      <c r="MHK47" s="36"/>
      <c r="MHL47" s="36"/>
      <c r="MHO47" s="36"/>
      <c r="MHP47" s="36"/>
      <c r="MHS47" s="36"/>
      <c r="MHT47" s="36"/>
      <c r="MHW47" s="36"/>
      <c r="MHX47" s="36"/>
      <c r="MIA47" s="36"/>
      <c r="MIB47" s="36"/>
      <c r="MIE47" s="36"/>
      <c r="MIF47" s="36"/>
      <c r="MII47" s="36"/>
      <c r="MIJ47" s="36"/>
      <c r="MIM47" s="36"/>
      <c r="MIN47" s="36"/>
      <c r="MIQ47" s="36"/>
      <c r="MIR47" s="36"/>
      <c r="MIU47" s="36"/>
      <c r="MIV47" s="36"/>
      <c r="MIY47" s="36"/>
      <c r="MIZ47" s="36"/>
      <c r="MJC47" s="36"/>
      <c r="MJD47" s="36"/>
      <c r="MJG47" s="36"/>
      <c r="MJH47" s="36"/>
      <c r="MJK47" s="36"/>
      <c r="MJL47" s="36"/>
      <c r="MJO47" s="36"/>
      <c r="MJP47" s="36"/>
      <c r="MJS47" s="36"/>
      <c r="MJT47" s="36"/>
      <c r="MJW47" s="36"/>
      <c r="MJX47" s="36"/>
      <c r="MKA47" s="36"/>
      <c r="MKB47" s="36"/>
      <c r="MKE47" s="36"/>
      <c r="MKF47" s="36"/>
      <c r="MKI47" s="36"/>
      <c r="MKJ47" s="36"/>
      <c r="MKM47" s="36"/>
      <c r="MKN47" s="36"/>
      <c r="MKQ47" s="36"/>
      <c r="MKR47" s="36"/>
      <c r="MKU47" s="36"/>
      <c r="MKV47" s="36"/>
      <c r="MKY47" s="36"/>
      <c r="MKZ47" s="36"/>
      <c r="MLC47" s="36"/>
      <c r="MLD47" s="36"/>
      <c r="MLG47" s="36"/>
      <c r="MLH47" s="36"/>
      <c r="MLK47" s="36"/>
      <c r="MLL47" s="36"/>
      <c r="MLO47" s="36"/>
      <c r="MLP47" s="36"/>
      <c r="MLS47" s="36"/>
      <c r="MLT47" s="36"/>
      <c r="MLW47" s="36"/>
      <c r="MLX47" s="36"/>
      <c r="MMA47" s="36"/>
      <c r="MMB47" s="36"/>
      <c r="MME47" s="36"/>
      <c r="MMF47" s="36"/>
      <c r="MMI47" s="36"/>
      <c r="MMJ47" s="36"/>
      <c r="MMM47" s="36"/>
      <c r="MMN47" s="36"/>
      <c r="MMQ47" s="36"/>
      <c r="MMR47" s="36"/>
      <c r="MMU47" s="36"/>
      <c r="MMV47" s="36"/>
      <c r="MMY47" s="36"/>
      <c r="MMZ47" s="36"/>
      <c r="MNC47" s="36"/>
      <c r="MND47" s="36"/>
      <c r="MNG47" s="36"/>
      <c r="MNH47" s="36"/>
      <c r="MNK47" s="36"/>
      <c r="MNL47" s="36"/>
      <c r="MNO47" s="36"/>
      <c r="MNP47" s="36"/>
      <c r="MNS47" s="36"/>
      <c r="MNT47" s="36"/>
      <c r="MNW47" s="36"/>
      <c r="MNX47" s="36"/>
      <c r="MOA47" s="36"/>
      <c r="MOB47" s="36"/>
      <c r="MOE47" s="36"/>
      <c r="MOF47" s="36"/>
      <c r="MOI47" s="36"/>
      <c r="MOJ47" s="36"/>
      <c r="MOM47" s="36"/>
      <c r="MON47" s="36"/>
      <c r="MOQ47" s="36"/>
      <c r="MOR47" s="36"/>
      <c r="MOU47" s="36"/>
      <c r="MOV47" s="36"/>
      <c r="MOY47" s="36"/>
      <c r="MOZ47" s="36"/>
      <c r="MPC47" s="36"/>
      <c r="MPD47" s="36"/>
      <c r="MPG47" s="36"/>
      <c r="MPH47" s="36"/>
      <c r="MPK47" s="36"/>
      <c r="MPL47" s="36"/>
      <c r="MPO47" s="36"/>
      <c r="MPP47" s="36"/>
      <c r="MPS47" s="36"/>
      <c r="MPT47" s="36"/>
      <c r="MPW47" s="36"/>
      <c r="MPX47" s="36"/>
      <c r="MQA47" s="36"/>
      <c r="MQB47" s="36"/>
      <c r="MQE47" s="36"/>
      <c r="MQF47" s="36"/>
      <c r="MQI47" s="36"/>
      <c r="MQJ47" s="36"/>
      <c r="MQM47" s="36"/>
      <c r="MQN47" s="36"/>
      <c r="MQQ47" s="36"/>
      <c r="MQR47" s="36"/>
      <c r="MQU47" s="36"/>
      <c r="MQV47" s="36"/>
      <c r="MQY47" s="36"/>
      <c r="MQZ47" s="36"/>
      <c r="MRC47" s="36"/>
      <c r="MRD47" s="36"/>
      <c r="MRG47" s="36"/>
      <c r="MRH47" s="36"/>
      <c r="MRK47" s="36"/>
      <c r="MRL47" s="36"/>
      <c r="MRO47" s="36"/>
      <c r="MRP47" s="36"/>
      <c r="MRS47" s="36"/>
      <c r="MRT47" s="36"/>
      <c r="MRW47" s="36"/>
      <c r="MRX47" s="36"/>
      <c r="MSA47" s="36"/>
      <c r="MSB47" s="36"/>
      <c r="MSE47" s="36"/>
      <c r="MSF47" s="36"/>
      <c r="MSI47" s="36"/>
      <c r="MSJ47" s="36"/>
      <c r="MSM47" s="36"/>
      <c r="MSN47" s="36"/>
      <c r="MSQ47" s="36"/>
      <c r="MSR47" s="36"/>
      <c r="MSU47" s="36"/>
      <c r="MSV47" s="36"/>
      <c r="MSY47" s="36"/>
      <c r="MSZ47" s="36"/>
      <c r="MTC47" s="36"/>
      <c r="MTD47" s="36"/>
      <c r="MTG47" s="36"/>
      <c r="MTH47" s="36"/>
      <c r="MTK47" s="36"/>
      <c r="MTL47" s="36"/>
      <c r="MTO47" s="36"/>
      <c r="MTP47" s="36"/>
      <c r="MTS47" s="36"/>
      <c r="MTT47" s="36"/>
      <c r="MTW47" s="36"/>
      <c r="MTX47" s="36"/>
      <c r="MUA47" s="36"/>
      <c r="MUB47" s="36"/>
      <c r="MUE47" s="36"/>
      <c r="MUF47" s="36"/>
      <c r="MUI47" s="36"/>
      <c r="MUJ47" s="36"/>
      <c r="MUM47" s="36"/>
      <c r="MUN47" s="36"/>
      <c r="MUQ47" s="36"/>
      <c r="MUR47" s="36"/>
      <c r="MUU47" s="36"/>
      <c r="MUV47" s="36"/>
      <c r="MUY47" s="36"/>
      <c r="MUZ47" s="36"/>
      <c r="MVC47" s="36"/>
      <c r="MVD47" s="36"/>
      <c r="MVG47" s="36"/>
      <c r="MVH47" s="36"/>
      <c r="MVK47" s="36"/>
      <c r="MVL47" s="36"/>
      <c r="MVO47" s="36"/>
      <c r="MVP47" s="36"/>
      <c r="MVS47" s="36"/>
      <c r="MVT47" s="36"/>
      <c r="MVW47" s="36"/>
      <c r="MVX47" s="36"/>
      <c r="MWA47" s="36"/>
      <c r="MWB47" s="36"/>
      <c r="MWE47" s="36"/>
      <c r="MWF47" s="36"/>
      <c r="MWI47" s="36"/>
      <c r="MWJ47" s="36"/>
      <c r="MWM47" s="36"/>
      <c r="MWN47" s="36"/>
      <c r="MWQ47" s="36"/>
      <c r="MWR47" s="36"/>
      <c r="MWU47" s="36"/>
      <c r="MWV47" s="36"/>
      <c r="MWY47" s="36"/>
      <c r="MWZ47" s="36"/>
      <c r="MXC47" s="36"/>
      <c r="MXD47" s="36"/>
      <c r="MXG47" s="36"/>
      <c r="MXH47" s="36"/>
      <c r="MXK47" s="36"/>
      <c r="MXL47" s="36"/>
      <c r="MXO47" s="36"/>
      <c r="MXP47" s="36"/>
      <c r="MXS47" s="36"/>
      <c r="MXT47" s="36"/>
      <c r="MXW47" s="36"/>
      <c r="MXX47" s="36"/>
      <c r="MYA47" s="36"/>
      <c r="MYB47" s="36"/>
      <c r="MYE47" s="36"/>
      <c r="MYF47" s="36"/>
      <c r="MYI47" s="36"/>
      <c r="MYJ47" s="36"/>
      <c r="MYM47" s="36"/>
      <c r="MYN47" s="36"/>
      <c r="MYQ47" s="36"/>
      <c r="MYR47" s="36"/>
      <c r="MYU47" s="36"/>
      <c r="MYV47" s="36"/>
      <c r="MYY47" s="36"/>
      <c r="MYZ47" s="36"/>
      <c r="MZC47" s="36"/>
      <c r="MZD47" s="36"/>
      <c r="MZG47" s="36"/>
      <c r="MZH47" s="36"/>
      <c r="MZK47" s="36"/>
      <c r="MZL47" s="36"/>
      <c r="MZO47" s="36"/>
      <c r="MZP47" s="36"/>
      <c r="MZS47" s="36"/>
      <c r="MZT47" s="36"/>
      <c r="MZW47" s="36"/>
      <c r="MZX47" s="36"/>
      <c r="NAA47" s="36"/>
      <c r="NAB47" s="36"/>
      <c r="NAE47" s="36"/>
      <c r="NAF47" s="36"/>
      <c r="NAI47" s="36"/>
      <c r="NAJ47" s="36"/>
      <c r="NAM47" s="36"/>
      <c r="NAN47" s="36"/>
      <c r="NAQ47" s="36"/>
      <c r="NAR47" s="36"/>
      <c r="NAU47" s="36"/>
      <c r="NAV47" s="36"/>
      <c r="NAY47" s="36"/>
      <c r="NAZ47" s="36"/>
      <c r="NBC47" s="36"/>
      <c r="NBD47" s="36"/>
      <c r="NBG47" s="36"/>
      <c r="NBH47" s="36"/>
      <c r="NBK47" s="36"/>
      <c r="NBL47" s="36"/>
      <c r="NBO47" s="36"/>
      <c r="NBP47" s="36"/>
      <c r="NBS47" s="36"/>
      <c r="NBT47" s="36"/>
      <c r="NBW47" s="36"/>
      <c r="NBX47" s="36"/>
      <c r="NCA47" s="36"/>
      <c r="NCB47" s="36"/>
      <c r="NCE47" s="36"/>
      <c r="NCF47" s="36"/>
      <c r="NCI47" s="36"/>
      <c r="NCJ47" s="36"/>
      <c r="NCM47" s="36"/>
      <c r="NCN47" s="36"/>
      <c r="NCQ47" s="36"/>
      <c r="NCR47" s="36"/>
      <c r="NCU47" s="36"/>
      <c r="NCV47" s="36"/>
      <c r="NCY47" s="36"/>
      <c r="NCZ47" s="36"/>
      <c r="NDC47" s="36"/>
      <c r="NDD47" s="36"/>
      <c r="NDG47" s="36"/>
      <c r="NDH47" s="36"/>
      <c r="NDK47" s="36"/>
      <c r="NDL47" s="36"/>
      <c r="NDO47" s="36"/>
      <c r="NDP47" s="36"/>
      <c r="NDS47" s="36"/>
      <c r="NDT47" s="36"/>
      <c r="NDW47" s="36"/>
      <c r="NDX47" s="36"/>
      <c r="NEA47" s="36"/>
      <c r="NEB47" s="36"/>
      <c r="NEE47" s="36"/>
      <c r="NEF47" s="36"/>
      <c r="NEI47" s="36"/>
      <c r="NEJ47" s="36"/>
      <c r="NEM47" s="36"/>
      <c r="NEN47" s="36"/>
      <c r="NEQ47" s="36"/>
      <c r="NER47" s="36"/>
      <c r="NEU47" s="36"/>
      <c r="NEV47" s="36"/>
      <c r="NEY47" s="36"/>
      <c r="NEZ47" s="36"/>
      <c r="NFC47" s="36"/>
      <c r="NFD47" s="36"/>
      <c r="NFG47" s="36"/>
      <c r="NFH47" s="36"/>
      <c r="NFK47" s="36"/>
      <c r="NFL47" s="36"/>
      <c r="NFO47" s="36"/>
      <c r="NFP47" s="36"/>
      <c r="NFS47" s="36"/>
      <c r="NFT47" s="36"/>
      <c r="NFW47" s="36"/>
      <c r="NFX47" s="36"/>
      <c r="NGA47" s="36"/>
      <c r="NGB47" s="36"/>
      <c r="NGE47" s="36"/>
      <c r="NGF47" s="36"/>
      <c r="NGI47" s="36"/>
      <c r="NGJ47" s="36"/>
      <c r="NGM47" s="36"/>
      <c r="NGN47" s="36"/>
      <c r="NGQ47" s="36"/>
      <c r="NGR47" s="36"/>
      <c r="NGU47" s="36"/>
      <c r="NGV47" s="36"/>
      <c r="NGY47" s="36"/>
      <c r="NGZ47" s="36"/>
      <c r="NHC47" s="36"/>
      <c r="NHD47" s="36"/>
      <c r="NHG47" s="36"/>
      <c r="NHH47" s="36"/>
      <c r="NHK47" s="36"/>
      <c r="NHL47" s="36"/>
      <c r="NHO47" s="36"/>
      <c r="NHP47" s="36"/>
      <c r="NHS47" s="36"/>
      <c r="NHT47" s="36"/>
      <c r="NHW47" s="36"/>
      <c r="NHX47" s="36"/>
      <c r="NIA47" s="36"/>
      <c r="NIB47" s="36"/>
      <c r="NIE47" s="36"/>
      <c r="NIF47" s="36"/>
      <c r="NII47" s="36"/>
      <c r="NIJ47" s="36"/>
      <c r="NIM47" s="36"/>
      <c r="NIN47" s="36"/>
      <c r="NIQ47" s="36"/>
      <c r="NIR47" s="36"/>
      <c r="NIU47" s="36"/>
      <c r="NIV47" s="36"/>
      <c r="NIY47" s="36"/>
      <c r="NIZ47" s="36"/>
      <c r="NJC47" s="36"/>
      <c r="NJD47" s="36"/>
      <c r="NJG47" s="36"/>
      <c r="NJH47" s="36"/>
      <c r="NJK47" s="36"/>
      <c r="NJL47" s="36"/>
      <c r="NJO47" s="36"/>
      <c r="NJP47" s="36"/>
      <c r="NJS47" s="36"/>
      <c r="NJT47" s="36"/>
      <c r="NJW47" s="36"/>
      <c r="NJX47" s="36"/>
      <c r="NKA47" s="36"/>
      <c r="NKB47" s="36"/>
      <c r="NKE47" s="36"/>
      <c r="NKF47" s="36"/>
      <c r="NKI47" s="36"/>
      <c r="NKJ47" s="36"/>
      <c r="NKM47" s="36"/>
      <c r="NKN47" s="36"/>
      <c r="NKQ47" s="36"/>
      <c r="NKR47" s="36"/>
      <c r="NKU47" s="36"/>
      <c r="NKV47" s="36"/>
      <c r="NKY47" s="36"/>
      <c r="NKZ47" s="36"/>
      <c r="NLC47" s="36"/>
      <c r="NLD47" s="36"/>
      <c r="NLG47" s="36"/>
      <c r="NLH47" s="36"/>
      <c r="NLK47" s="36"/>
      <c r="NLL47" s="36"/>
      <c r="NLO47" s="36"/>
      <c r="NLP47" s="36"/>
      <c r="NLS47" s="36"/>
      <c r="NLT47" s="36"/>
      <c r="NLW47" s="36"/>
      <c r="NLX47" s="36"/>
      <c r="NMA47" s="36"/>
      <c r="NMB47" s="36"/>
      <c r="NME47" s="36"/>
      <c r="NMF47" s="36"/>
      <c r="NMI47" s="36"/>
      <c r="NMJ47" s="36"/>
      <c r="NMM47" s="36"/>
      <c r="NMN47" s="36"/>
      <c r="NMQ47" s="36"/>
      <c r="NMR47" s="36"/>
      <c r="NMU47" s="36"/>
      <c r="NMV47" s="36"/>
      <c r="NMY47" s="36"/>
      <c r="NMZ47" s="36"/>
      <c r="NNC47" s="36"/>
      <c r="NND47" s="36"/>
      <c r="NNG47" s="36"/>
      <c r="NNH47" s="36"/>
      <c r="NNK47" s="36"/>
      <c r="NNL47" s="36"/>
      <c r="NNO47" s="36"/>
      <c r="NNP47" s="36"/>
      <c r="NNS47" s="36"/>
      <c r="NNT47" s="36"/>
      <c r="NNW47" s="36"/>
      <c r="NNX47" s="36"/>
      <c r="NOA47" s="36"/>
      <c r="NOB47" s="36"/>
      <c r="NOE47" s="36"/>
      <c r="NOF47" s="36"/>
      <c r="NOI47" s="36"/>
      <c r="NOJ47" s="36"/>
      <c r="NOM47" s="36"/>
      <c r="NON47" s="36"/>
      <c r="NOQ47" s="36"/>
      <c r="NOR47" s="36"/>
      <c r="NOU47" s="36"/>
      <c r="NOV47" s="36"/>
      <c r="NOY47" s="36"/>
      <c r="NOZ47" s="36"/>
      <c r="NPC47" s="36"/>
      <c r="NPD47" s="36"/>
      <c r="NPG47" s="36"/>
      <c r="NPH47" s="36"/>
      <c r="NPK47" s="36"/>
      <c r="NPL47" s="36"/>
      <c r="NPO47" s="36"/>
      <c r="NPP47" s="36"/>
      <c r="NPS47" s="36"/>
      <c r="NPT47" s="36"/>
      <c r="NPW47" s="36"/>
      <c r="NPX47" s="36"/>
      <c r="NQA47" s="36"/>
      <c r="NQB47" s="36"/>
      <c r="NQE47" s="36"/>
      <c r="NQF47" s="36"/>
      <c r="NQI47" s="36"/>
      <c r="NQJ47" s="36"/>
      <c r="NQM47" s="36"/>
      <c r="NQN47" s="36"/>
      <c r="NQQ47" s="36"/>
      <c r="NQR47" s="36"/>
      <c r="NQU47" s="36"/>
      <c r="NQV47" s="36"/>
      <c r="NQY47" s="36"/>
      <c r="NQZ47" s="36"/>
      <c r="NRC47" s="36"/>
      <c r="NRD47" s="36"/>
      <c r="NRG47" s="36"/>
      <c r="NRH47" s="36"/>
      <c r="NRK47" s="36"/>
      <c r="NRL47" s="36"/>
      <c r="NRO47" s="36"/>
      <c r="NRP47" s="36"/>
      <c r="NRS47" s="36"/>
      <c r="NRT47" s="36"/>
      <c r="NRW47" s="36"/>
      <c r="NRX47" s="36"/>
      <c r="NSA47" s="36"/>
      <c r="NSB47" s="36"/>
      <c r="NSE47" s="36"/>
      <c r="NSF47" s="36"/>
      <c r="NSI47" s="36"/>
      <c r="NSJ47" s="36"/>
      <c r="NSM47" s="36"/>
      <c r="NSN47" s="36"/>
      <c r="NSQ47" s="36"/>
      <c r="NSR47" s="36"/>
      <c r="NSU47" s="36"/>
      <c r="NSV47" s="36"/>
      <c r="NSY47" s="36"/>
      <c r="NSZ47" s="36"/>
      <c r="NTC47" s="36"/>
      <c r="NTD47" s="36"/>
      <c r="NTG47" s="36"/>
      <c r="NTH47" s="36"/>
      <c r="NTK47" s="36"/>
      <c r="NTL47" s="36"/>
      <c r="NTO47" s="36"/>
      <c r="NTP47" s="36"/>
      <c r="NTS47" s="36"/>
      <c r="NTT47" s="36"/>
      <c r="NTW47" s="36"/>
      <c r="NTX47" s="36"/>
      <c r="NUA47" s="36"/>
      <c r="NUB47" s="36"/>
      <c r="NUE47" s="36"/>
      <c r="NUF47" s="36"/>
      <c r="NUI47" s="36"/>
      <c r="NUJ47" s="36"/>
      <c r="NUM47" s="36"/>
      <c r="NUN47" s="36"/>
      <c r="NUQ47" s="36"/>
      <c r="NUR47" s="36"/>
      <c r="NUU47" s="36"/>
      <c r="NUV47" s="36"/>
      <c r="NUY47" s="36"/>
      <c r="NUZ47" s="36"/>
      <c r="NVC47" s="36"/>
      <c r="NVD47" s="36"/>
      <c r="NVG47" s="36"/>
      <c r="NVH47" s="36"/>
      <c r="NVK47" s="36"/>
      <c r="NVL47" s="36"/>
      <c r="NVO47" s="36"/>
      <c r="NVP47" s="36"/>
      <c r="NVS47" s="36"/>
      <c r="NVT47" s="36"/>
      <c r="NVW47" s="36"/>
      <c r="NVX47" s="36"/>
      <c r="NWA47" s="36"/>
      <c r="NWB47" s="36"/>
      <c r="NWE47" s="36"/>
      <c r="NWF47" s="36"/>
      <c r="NWI47" s="36"/>
      <c r="NWJ47" s="36"/>
      <c r="NWM47" s="36"/>
      <c r="NWN47" s="36"/>
      <c r="NWQ47" s="36"/>
      <c r="NWR47" s="36"/>
      <c r="NWU47" s="36"/>
      <c r="NWV47" s="36"/>
      <c r="NWY47" s="36"/>
      <c r="NWZ47" s="36"/>
      <c r="NXC47" s="36"/>
      <c r="NXD47" s="36"/>
      <c r="NXG47" s="36"/>
      <c r="NXH47" s="36"/>
      <c r="NXK47" s="36"/>
      <c r="NXL47" s="36"/>
      <c r="NXO47" s="36"/>
      <c r="NXP47" s="36"/>
      <c r="NXS47" s="36"/>
      <c r="NXT47" s="36"/>
      <c r="NXW47" s="36"/>
      <c r="NXX47" s="36"/>
      <c r="NYA47" s="36"/>
      <c r="NYB47" s="36"/>
      <c r="NYE47" s="36"/>
      <c r="NYF47" s="36"/>
      <c r="NYI47" s="36"/>
      <c r="NYJ47" s="36"/>
      <c r="NYM47" s="36"/>
      <c r="NYN47" s="36"/>
      <c r="NYQ47" s="36"/>
      <c r="NYR47" s="36"/>
      <c r="NYU47" s="36"/>
      <c r="NYV47" s="36"/>
      <c r="NYY47" s="36"/>
      <c r="NYZ47" s="36"/>
      <c r="NZC47" s="36"/>
      <c r="NZD47" s="36"/>
      <c r="NZG47" s="36"/>
      <c r="NZH47" s="36"/>
      <c r="NZK47" s="36"/>
      <c r="NZL47" s="36"/>
      <c r="NZO47" s="36"/>
      <c r="NZP47" s="36"/>
      <c r="NZS47" s="36"/>
      <c r="NZT47" s="36"/>
      <c r="NZW47" s="36"/>
      <c r="NZX47" s="36"/>
      <c r="OAA47" s="36"/>
      <c r="OAB47" s="36"/>
      <c r="OAE47" s="36"/>
      <c r="OAF47" s="36"/>
      <c r="OAI47" s="36"/>
      <c r="OAJ47" s="36"/>
      <c r="OAM47" s="36"/>
      <c r="OAN47" s="36"/>
      <c r="OAQ47" s="36"/>
      <c r="OAR47" s="36"/>
      <c r="OAU47" s="36"/>
      <c r="OAV47" s="36"/>
      <c r="OAY47" s="36"/>
      <c r="OAZ47" s="36"/>
      <c r="OBC47" s="36"/>
      <c r="OBD47" s="36"/>
      <c r="OBG47" s="36"/>
      <c r="OBH47" s="36"/>
      <c r="OBK47" s="36"/>
      <c r="OBL47" s="36"/>
      <c r="OBO47" s="36"/>
      <c r="OBP47" s="36"/>
      <c r="OBS47" s="36"/>
      <c r="OBT47" s="36"/>
      <c r="OBW47" s="36"/>
      <c r="OBX47" s="36"/>
      <c r="OCA47" s="36"/>
      <c r="OCB47" s="36"/>
      <c r="OCE47" s="36"/>
      <c r="OCF47" s="36"/>
      <c r="OCI47" s="36"/>
      <c r="OCJ47" s="36"/>
      <c r="OCM47" s="36"/>
      <c r="OCN47" s="36"/>
      <c r="OCQ47" s="36"/>
      <c r="OCR47" s="36"/>
      <c r="OCU47" s="36"/>
      <c r="OCV47" s="36"/>
      <c r="OCY47" s="36"/>
      <c r="OCZ47" s="36"/>
      <c r="ODC47" s="36"/>
      <c r="ODD47" s="36"/>
      <c r="ODG47" s="36"/>
      <c r="ODH47" s="36"/>
      <c r="ODK47" s="36"/>
      <c r="ODL47" s="36"/>
      <c r="ODO47" s="36"/>
      <c r="ODP47" s="36"/>
      <c r="ODS47" s="36"/>
      <c r="ODT47" s="36"/>
      <c r="ODW47" s="36"/>
      <c r="ODX47" s="36"/>
      <c r="OEA47" s="36"/>
      <c r="OEB47" s="36"/>
      <c r="OEE47" s="36"/>
      <c r="OEF47" s="36"/>
      <c r="OEI47" s="36"/>
      <c r="OEJ47" s="36"/>
      <c r="OEM47" s="36"/>
      <c r="OEN47" s="36"/>
      <c r="OEQ47" s="36"/>
      <c r="OER47" s="36"/>
      <c r="OEU47" s="36"/>
      <c r="OEV47" s="36"/>
      <c r="OEY47" s="36"/>
      <c r="OEZ47" s="36"/>
      <c r="OFC47" s="36"/>
      <c r="OFD47" s="36"/>
      <c r="OFG47" s="36"/>
      <c r="OFH47" s="36"/>
      <c r="OFK47" s="36"/>
      <c r="OFL47" s="36"/>
      <c r="OFO47" s="36"/>
      <c r="OFP47" s="36"/>
      <c r="OFS47" s="36"/>
      <c r="OFT47" s="36"/>
      <c r="OFW47" s="36"/>
      <c r="OFX47" s="36"/>
      <c r="OGA47" s="36"/>
      <c r="OGB47" s="36"/>
      <c r="OGE47" s="36"/>
      <c r="OGF47" s="36"/>
      <c r="OGI47" s="36"/>
      <c r="OGJ47" s="36"/>
      <c r="OGM47" s="36"/>
      <c r="OGN47" s="36"/>
      <c r="OGQ47" s="36"/>
      <c r="OGR47" s="36"/>
      <c r="OGU47" s="36"/>
      <c r="OGV47" s="36"/>
      <c r="OGY47" s="36"/>
      <c r="OGZ47" s="36"/>
      <c r="OHC47" s="36"/>
      <c r="OHD47" s="36"/>
      <c r="OHG47" s="36"/>
      <c r="OHH47" s="36"/>
      <c r="OHK47" s="36"/>
      <c r="OHL47" s="36"/>
      <c r="OHO47" s="36"/>
      <c r="OHP47" s="36"/>
      <c r="OHS47" s="36"/>
      <c r="OHT47" s="36"/>
      <c r="OHW47" s="36"/>
      <c r="OHX47" s="36"/>
      <c r="OIA47" s="36"/>
      <c r="OIB47" s="36"/>
      <c r="OIE47" s="36"/>
      <c r="OIF47" s="36"/>
      <c r="OII47" s="36"/>
      <c r="OIJ47" s="36"/>
      <c r="OIM47" s="36"/>
      <c r="OIN47" s="36"/>
      <c r="OIQ47" s="36"/>
      <c r="OIR47" s="36"/>
      <c r="OIU47" s="36"/>
      <c r="OIV47" s="36"/>
      <c r="OIY47" s="36"/>
      <c r="OIZ47" s="36"/>
      <c r="OJC47" s="36"/>
      <c r="OJD47" s="36"/>
      <c r="OJG47" s="36"/>
      <c r="OJH47" s="36"/>
      <c r="OJK47" s="36"/>
      <c r="OJL47" s="36"/>
      <c r="OJO47" s="36"/>
      <c r="OJP47" s="36"/>
      <c r="OJS47" s="36"/>
      <c r="OJT47" s="36"/>
      <c r="OJW47" s="36"/>
      <c r="OJX47" s="36"/>
      <c r="OKA47" s="36"/>
      <c r="OKB47" s="36"/>
      <c r="OKE47" s="36"/>
      <c r="OKF47" s="36"/>
      <c r="OKI47" s="36"/>
      <c r="OKJ47" s="36"/>
      <c r="OKM47" s="36"/>
      <c r="OKN47" s="36"/>
      <c r="OKQ47" s="36"/>
      <c r="OKR47" s="36"/>
      <c r="OKU47" s="36"/>
      <c r="OKV47" s="36"/>
      <c r="OKY47" s="36"/>
      <c r="OKZ47" s="36"/>
      <c r="OLC47" s="36"/>
      <c r="OLD47" s="36"/>
      <c r="OLG47" s="36"/>
      <c r="OLH47" s="36"/>
      <c r="OLK47" s="36"/>
      <c r="OLL47" s="36"/>
      <c r="OLO47" s="36"/>
      <c r="OLP47" s="36"/>
      <c r="OLS47" s="36"/>
      <c r="OLT47" s="36"/>
      <c r="OLW47" s="36"/>
      <c r="OLX47" s="36"/>
      <c r="OMA47" s="36"/>
      <c r="OMB47" s="36"/>
      <c r="OME47" s="36"/>
      <c r="OMF47" s="36"/>
      <c r="OMI47" s="36"/>
      <c r="OMJ47" s="36"/>
      <c r="OMM47" s="36"/>
      <c r="OMN47" s="36"/>
      <c r="OMQ47" s="36"/>
      <c r="OMR47" s="36"/>
      <c r="OMU47" s="36"/>
      <c r="OMV47" s="36"/>
      <c r="OMY47" s="36"/>
      <c r="OMZ47" s="36"/>
      <c r="ONC47" s="36"/>
      <c r="OND47" s="36"/>
      <c r="ONG47" s="36"/>
      <c r="ONH47" s="36"/>
      <c r="ONK47" s="36"/>
      <c r="ONL47" s="36"/>
      <c r="ONO47" s="36"/>
      <c r="ONP47" s="36"/>
      <c r="ONS47" s="36"/>
      <c r="ONT47" s="36"/>
      <c r="ONW47" s="36"/>
      <c r="ONX47" s="36"/>
      <c r="OOA47" s="36"/>
      <c r="OOB47" s="36"/>
      <c r="OOE47" s="36"/>
      <c r="OOF47" s="36"/>
      <c r="OOI47" s="36"/>
      <c r="OOJ47" s="36"/>
      <c r="OOM47" s="36"/>
      <c r="OON47" s="36"/>
      <c r="OOQ47" s="36"/>
      <c r="OOR47" s="36"/>
      <c r="OOU47" s="36"/>
      <c r="OOV47" s="36"/>
      <c r="OOY47" s="36"/>
      <c r="OOZ47" s="36"/>
      <c r="OPC47" s="36"/>
      <c r="OPD47" s="36"/>
      <c r="OPG47" s="36"/>
      <c r="OPH47" s="36"/>
      <c r="OPK47" s="36"/>
      <c r="OPL47" s="36"/>
      <c r="OPO47" s="36"/>
      <c r="OPP47" s="36"/>
      <c r="OPS47" s="36"/>
      <c r="OPT47" s="36"/>
      <c r="OPW47" s="36"/>
      <c r="OPX47" s="36"/>
      <c r="OQA47" s="36"/>
      <c r="OQB47" s="36"/>
      <c r="OQE47" s="36"/>
      <c r="OQF47" s="36"/>
      <c r="OQI47" s="36"/>
      <c r="OQJ47" s="36"/>
      <c r="OQM47" s="36"/>
      <c r="OQN47" s="36"/>
      <c r="OQQ47" s="36"/>
      <c r="OQR47" s="36"/>
      <c r="OQU47" s="36"/>
      <c r="OQV47" s="36"/>
      <c r="OQY47" s="36"/>
      <c r="OQZ47" s="36"/>
      <c r="ORC47" s="36"/>
      <c r="ORD47" s="36"/>
      <c r="ORG47" s="36"/>
      <c r="ORH47" s="36"/>
      <c r="ORK47" s="36"/>
      <c r="ORL47" s="36"/>
      <c r="ORO47" s="36"/>
      <c r="ORP47" s="36"/>
      <c r="ORS47" s="36"/>
      <c r="ORT47" s="36"/>
      <c r="ORW47" s="36"/>
      <c r="ORX47" s="36"/>
      <c r="OSA47" s="36"/>
      <c r="OSB47" s="36"/>
      <c r="OSE47" s="36"/>
      <c r="OSF47" s="36"/>
      <c r="OSI47" s="36"/>
      <c r="OSJ47" s="36"/>
      <c r="OSM47" s="36"/>
      <c r="OSN47" s="36"/>
      <c r="OSQ47" s="36"/>
      <c r="OSR47" s="36"/>
      <c r="OSU47" s="36"/>
      <c r="OSV47" s="36"/>
      <c r="OSY47" s="36"/>
      <c r="OSZ47" s="36"/>
      <c r="OTC47" s="36"/>
      <c r="OTD47" s="36"/>
      <c r="OTG47" s="36"/>
      <c r="OTH47" s="36"/>
      <c r="OTK47" s="36"/>
      <c r="OTL47" s="36"/>
      <c r="OTO47" s="36"/>
      <c r="OTP47" s="36"/>
      <c r="OTS47" s="36"/>
      <c r="OTT47" s="36"/>
      <c r="OTW47" s="36"/>
      <c r="OTX47" s="36"/>
      <c r="OUA47" s="36"/>
      <c r="OUB47" s="36"/>
      <c r="OUE47" s="36"/>
      <c r="OUF47" s="36"/>
      <c r="OUI47" s="36"/>
      <c r="OUJ47" s="36"/>
      <c r="OUM47" s="36"/>
      <c r="OUN47" s="36"/>
      <c r="OUQ47" s="36"/>
      <c r="OUR47" s="36"/>
      <c r="OUU47" s="36"/>
      <c r="OUV47" s="36"/>
      <c r="OUY47" s="36"/>
      <c r="OUZ47" s="36"/>
      <c r="OVC47" s="36"/>
      <c r="OVD47" s="36"/>
      <c r="OVG47" s="36"/>
      <c r="OVH47" s="36"/>
      <c r="OVK47" s="36"/>
      <c r="OVL47" s="36"/>
      <c r="OVO47" s="36"/>
      <c r="OVP47" s="36"/>
      <c r="OVS47" s="36"/>
      <c r="OVT47" s="36"/>
      <c r="OVW47" s="36"/>
      <c r="OVX47" s="36"/>
      <c r="OWA47" s="36"/>
      <c r="OWB47" s="36"/>
      <c r="OWE47" s="36"/>
      <c r="OWF47" s="36"/>
      <c r="OWI47" s="36"/>
      <c r="OWJ47" s="36"/>
      <c r="OWM47" s="36"/>
      <c r="OWN47" s="36"/>
      <c r="OWQ47" s="36"/>
      <c r="OWR47" s="36"/>
      <c r="OWU47" s="36"/>
      <c r="OWV47" s="36"/>
      <c r="OWY47" s="36"/>
      <c r="OWZ47" s="36"/>
      <c r="OXC47" s="36"/>
      <c r="OXD47" s="36"/>
      <c r="OXG47" s="36"/>
      <c r="OXH47" s="36"/>
      <c r="OXK47" s="36"/>
      <c r="OXL47" s="36"/>
      <c r="OXO47" s="36"/>
      <c r="OXP47" s="36"/>
      <c r="OXS47" s="36"/>
      <c r="OXT47" s="36"/>
      <c r="OXW47" s="36"/>
      <c r="OXX47" s="36"/>
      <c r="OYA47" s="36"/>
      <c r="OYB47" s="36"/>
      <c r="OYE47" s="36"/>
      <c r="OYF47" s="36"/>
      <c r="OYI47" s="36"/>
      <c r="OYJ47" s="36"/>
      <c r="OYM47" s="36"/>
      <c r="OYN47" s="36"/>
      <c r="OYQ47" s="36"/>
      <c r="OYR47" s="36"/>
      <c r="OYU47" s="36"/>
      <c r="OYV47" s="36"/>
      <c r="OYY47" s="36"/>
      <c r="OYZ47" s="36"/>
      <c r="OZC47" s="36"/>
      <c r="OZD47" s="36"/>
      <c r="OZG47" s="36"/>
      <c r="OZH47" s="36"/>
      <c r="OZK47" s="36"/>
      <c r="OZL47" s="36"/>
      <c r="OZO47" s="36"/>
      <c r="OZP47" s="36"/>
      <c r="OZS47" s="36"/>
      <c r="OZT47" s="36"/>
      <c r="OZW47" s="36"/>
      <c r="OZX47" s="36"/>
      <c r="PAA47" s="36"/>
      <c r="PAB47" s="36"/>
      <c r="PAE47" s="36"/>
      <c r="PAF47" s="36"/>
      <c r="PAI47" s="36"/>
      <c r="PAJ47" s="36"/>
      <c r="PAM47" s="36"/>
      <c r="PAN47" s="36"/>
      <c r="PAQ47" s="36"/>
      <c r="PAR47" s="36"/>
      <c r="PAU47" s="36"/>
      <c r="PAV47" s="36"/>
      <c r="PAY47" s="36"/>
      <c r="PAZ47" s="36"/>
      <c r="PBC47" s="36"/>
      <c r="PBD47" s="36"/>
      <c r="PBG47" s="36"/>
      <c r="PBH47" s="36"/>
      <c r="PBK47" s="36"/>
      <c r="PBL47" s="36"/>
      <c r="PBO47" s="36"/>
      <c r="PBP47" s="36"/>
      <c r="PBS47" s="36"/>
      <c r="PBT47" s="36"/>
      <c r="PBW47" s="36"/>
      <c r="PBX47" s="36"/>
      <c r="PCA47" s="36"/>
      <c r="PCB47" s="36"/>
      <c r="PCE47" s="36"/>
      <c r="PCF47" s="36"/>
      <c r="PCI47" s="36"/>
      <c r="PCJ47" s="36"/>
      <c r="PCM47" s="36"/>
      <c r="PCN47" s="36"/>
      <c r="PCQ47" s="36"/>
      <c r="PCR47" s="36"/>
      <c r="PCU47" s="36"/>
      <c r="PCV47" s="36"/>
      <c r="PCY47" s="36"/>
      <c r="PCZ47" s="36"/>
      <c r="PDC47" s="36"/>
      <c r="PDD47" s="36"/>
      <c r="PDG47" s="36"/>
      <c r="PDH47" s="36"/>
      <c r="PDK47" s="36"/>
      <c r="PDL47" s="36"/>
      <c r="PDO47" s="36"/>
      <c r="PDP47" s="36"/>
      <c r="PDS47" s="36"/>
      <c r="PDT47" s="36"/>
      <c r="PDW47" s="36"/>
      <c r="PDX47" s="36"/>
      <c r="PEA47" s="36"/>
      <c r="PEB47" s="36"/>
      <c r="PEE47" s="36"/>
      <c r="PEF47" s="36"/>
      <c r="PEI47" s="36"/>
      <c r="PEJ47" s="36"/>
      <c r="PEM47" s="36"/>
      <c r="PEN47" s="36"/>
      <c r="PEQ47" s="36"/>
      <c r="PER47" s="36"/>
      <c r="PEU47" s="36"/>
      <c r="PEV47" s="36"/>
      <c r="PEY47" s="36"/>
      <c r="PEZ47" s="36"/>
      <c r="PFC47" s="36"/>
      <c r="PFD47" s="36"/>
      <c r="PFG47" s="36"/>
      <c r="PFH47" s="36"/>
      <c r="PFK47" s="36"/>
      <c r="PFL47" s="36"/>
      <c r="PFO47" s="36"/>
      <c r="PFP47" s="36"/>
      <c r="PFS47" s="36"/>
      <c r="PFT47" s="36"/>
      <c r="PFW47" s="36"/>
      <c r="PFX47" s="36"/>
      <c r="PGA47" s="36"/>
      <c r="PGB47" s="36"/>
      <c r="PGE47" s="36"/>
      <c r="PGF47" s="36"/>
      <c r="PGI47" s="36"/>
      <c r="PGJ47" s="36"/>
      <c r="PGM47" s="36"/>
      <c r="PGN47" s="36"/>
      <c r="PGQ47" s="36"/>
      <c r="PGR47" s="36"/>
      <c r="PGU47" s="36"/>
      <c r="PGV47" s="36"/>
      <c r="PGY47" s="36"/>
      <c r="PGZ47" s="36"/>
      <c r="PHC47" s="36"/>
      <c r="PHD47" s="36"/>
      <c r="PHG47" s="36"/>
      <c r="PHH47" s="36"/>
      <c r="PHK47" s="36"/>
      <c r="PHL47" s="36"/>
      <c r="PHO47" s="36"/>
      <c r="PHP47" s="36"/>
      <c r="PHS47" s="36"/>
      <c r="PHT47" s="36"/>
      <c r="PHW47" s="36"/>
      <c r="PHX47" s="36"/>
      <c r="PIA47" s="36"/>
      <c r="PIB47" s="36"/>
      <c r="PIE47" s="36"/>
      <c r="PIF47" s="36"/>
      <c r="PII47" s="36"/>
      <c r="PIJ47" s="36"/>
      <c r="PIM47" s="36"/>
      <c r="PIN47" s="36"/>
      <c r="PIQ47" s="36"/>
      <c r="PIR47" s="36"/>
      <c r="PIU47" s="36"/>
      <c r="PIV47" s="36"/>
      <c r="PIY47" s="36"/>
      <c r="PIZ47" s="36"/>
      <c r="PJC47" s="36"/>
      <c r="PJD47" s="36"/>
      <c r="PJG47" s="36"/>
      <c r="PJH47" s="36"/>
      <c r="PJK47" s="36"/>
      <c r="PJL47" s="36"/>
      <c r="PJO47" s="36"/>
      <c r="PJP47" s="36"/>
      <c r="PJS47" s="36"/>
      <c r="PJT47" s="36"/>
      <c r="PJW47" s="36"/>
      <c r="PJX47" s="36"/>
      <c r="PKA47" s="36"/>
      <c r="PKB47" s="36"/>
      <c r="PKE47" s="36"/>
      <c r="PKF47" s="36"/>
      <c r="PKI47" s="36"/>
      <c r="PKJ47" s="36"/>
      <c r="PKM47" s="36"/>
      <c r="PKN47" s="36"/>
      <c r="PKQ47" s="36"/>
      <c r="PKR47" s="36"/>
      <c r="PKU47" s="36"/>
      <c r="PKV47" s="36"/>
      <c r="PKY47" s="36"/>
      <c r="PKZ47" s="36"/>
      <c r="PLC47" s="36"/>
      <c r="PLD47" s="36"/>
      <c r="PLG47" s="36"/>
      <c r="PLH47" s="36"/>
      <c r="PLK47" s="36"/>
      <c r="PLL47" s="36"/>
      <c r="PLO47" s="36"/>
      <c r="PLP47" s="36"/>
      <c r="PLS47" s="36"/>
      <c r="PLT47" s="36"/>
      <c r="PLW47" s="36"/>
      <c r="PLX47" s="36"/>
      <c r="PMA47" s="36"/>
      <c r="PMB47" s="36"/>
      <c r="PME47" s="36"/>
      <c r="PMF47" s="36"/>
      <c r="PMI47" s="36"/>
      <c r="PMJ47" s="36"/>
      <c r="PMM47" s="36"/>
      <c r="PMN47" s="36"/>
      <c r="PMQ47" s="36"/>
      <c r="PMR47" s="36"/>
      <c r="PMU47" s="36"/>
      <c r="PMV47" s="36"/>
      <c r="PMY47" s="36"/>
      <c r="PMZ47" s="36"/>
      <c r="PNC47" s="36"/>
      <c r="PND47" s="36"/>
      <c r="PNG47" s="36"/>
      <c r="PNH47" s="36"/>
      <c r="PNK47" s="36"/>
      <c r="PNL47" s="36"/>
      <c r="PNO47" s="36"/>
      <c r="PNP47" s="36"/>
      <c r="PNS47" s="36"/>
      <c r="PNT47" s="36"/>
      <c r="PNW47" s="36"/>
      <c r="PNX47" s="36"/>
      <c r="POA47" s="36"/>
      <c r="POB47" s="36"/>
      <c r="POE47" s="36"/>
      <c r="POF47" s="36"/>
      <c r="POI47" s="36"/>
      <c r="POJ47" s="36"/>
      <c r="POM47" s="36"/>
      <c r="PON47" s="36"/>
      <c r="POQ47" s="36"/>
      <c r="POR47" s="36"/>
      <c r="POU47" s="36"/>
      <c r="POV47" s="36"/>
      <c r="POY47" s="36"/>
      <c r="POZ47" s="36"/>
      <c r="PPC47" s="36"/>
      <c r="PPD47" s="36"/>
      <c r="PPG47" s="36"/>
      <c r="PPH47" s="36"/>
      <c r="PPK47" s="36"/>
      <c r="PPL47" s="36"/>
      <c r="PPO47" s="36"/>
      <c r="PPP47" s="36"/>
      <c r="PPS47" s="36"/>
      <c r="PPT47" s="36"/>
      <c r="PPW47" s="36"/>
      <c r="PPX47" s="36"/>
      <c r="PQA47" s="36"/>
      <c r="PQB47" s="36"/>
      <c r="PQE47" s="36"/>
      <c r="PQF47" s="36"/>
      <c r="PQI47" s="36"/>
      <c r="PQJ47" s="36"/>
      <c r="PQM47" s="36"/>
      <c r="PQN47" s="36"/>
      <c r="PQQ47" s="36"/>
      <c r="PQR47" s="36"/>
      <c r="PQU47" s="36"/>
      <c r="PQV47" s="36"/>
      <c r="PQY47" s="36"/>
      <c r="PQZ47" s="36"/>
      <c r="PRC47" s="36"/>
      <c r="PRD47" s="36"/>
      <c r="PRG47" s="36"/>
      <c r="PRH47" s="36"/>
      <c r="PRK47" s="36"/>
      <c r="PRL47" s="36"/>
      <c r="PRO47" s="36"/>
      <c r="PRP47" s="36"/>
      <c r="PRS47" s="36"/>
      <c r="PRT47" s="36"/>
      <c r="PRW47" s="36"/>
      <c r="PRX47" s="36"/>
      <c r="PSA47" s="36"/>
      <c r="PSB47" s="36"/>
      <c r="PSE47" s="36"/>
      <c r="PSF47" s="36"/>
      <c r="PSI47" s="36"/>
      <c r="PSJ47" s="36"/>
      <c r="PSM47" s="36"/>
      <c r="PSN47" s="36"/>
      <c r="PSQ47" s="36"/>
      <c r="PSR47" s="36"/>
      <c r="PSU47" s="36"/>
      <c r="PSV47" s="36"/>
      <c r="PSY47" s="36"/>
      <c r="PSZ47" s="36"/>
      <c r="PTC47" s="36"/>
      <c r="PTD47" s="36"/>
      <c r="PTG47" s="36"/>
      <c r="PTH47" s="36"/>
      <c r="PTK47" s="36"/>
      <c r="PTL47" s="36"/>
      <c r="PTO47" s="36"/>
      <c r="PTP47" s="36"/>
      <c r="PTS47" s="36"/>
      <c r="PTT47" s="36"/>
      <c r="PTW47" s="36"/>
      <c r="PTX47" s="36"/>
      <c r="PUA47" s="36"/>
      <c r="PUB47" s="36"/>
      <c r="PUE47" s="36"/>
      <c r="PUF47" s="36"/>
      <c r="PUI47" s="36"/>
      <c r="PUJ47" s="36"/>
      <c r="PUM47" s="36"/>
      <c r="PUN47" s="36"/>
      <c r="PUQ47" s="36"/>
      <c r="PUR47" s="36"/>
      <c r="PUU47" s="36"/>
      <c r="PUV47" s="36"/>
      <c r="PUY47" s="36"/>
      <c r="PUZ47" s="36"/>
      <c r="PVC47" s="36"/>
      <c r="PVD47" s="36"/>
      <c r="PVG47" s="36"/>
      <c r="PVH47" s="36"/>
      <c r="PVK47" s="36"/>
      <c r="PVL47" s="36"/>
      <c r="PVO47" s="36"/>
      <c r="PVP47" s="36"/>
      <c r="PVS47" s="36"/>
      <c r="PVT47" s="36"/>
      <c r="PVW47" s="36"/>
      <c r="PVX47" s="36"/>
      <c r="PWA47" s="36"/>
      <c r="PWB47" s="36"/>
      <c r="PWE47" s="36"/>
      <c r="PWF47" s="36"/>
      <c r="PWI47" s="36"/>
      <c r="PWJ47" s="36"/>
      <c r="PWM47" s="36"/>
      <c r="PWN47" s="36"/>
      <c r="PWQ47" s="36"/>
      <c r="PWR47" s="36"/>
      <c r="PWU47" s="36"/>
      <c r="PWV47" s="36"/>
      <c r="PWY47" s="36"/>
      <c r="PWZ47" s="36"/>
      <c r="PXC47" s="36"/>
      <c r="PXD47" s="36"/>
      <c r="PXG47" s="36"/>
      <c r="PXH47" s="36"/>
      <c r="PXK47" s="36"/>
      <c r="PXL47" s="36"/>
      <c r="PXO47" s="36"/>
      <c r="PXP47" s="36"/>
      <c r="PXS47" s="36"/>
      <c r="PXT47" s="36"/>
      <c r="PXW47" s="36"/>
      <c r="PXX47" s="36"/>
      <c r="PYA47" s="36"/>
      <c r="PYB47" s="36"/>
      <c r="PYE47" s="36"/>
      <c r="PYF47" s="36"/>
      <c r="PYI47" s="36"/>
      <c r="PYJ47" s="36"/>
      <c r="PYM47" s="36"/>
      <c r="PYN47" s="36"/>
      <c r="PYQ47" s="36"/>
      <c r="PYR47" s="36"/>
      <c r="PYU47" s="36"/>
      <c r="PYV47" s="36"/>
      <c r="PYY47" s="36"/>
      <c r="PYZ47" s="36"/>
      <c r="PZC47" s="36"/>
      <c r="PZD47" s="36"/>
      <c r="PZG47" s="36"/>
      <c r="PZH47" s="36"/>
      <c r="PZK47" s="36"/>
      <c r="PZL47" s="36"/>
      <c r="PZO47" s="36"/>
      <c r="PZP47" s="36"/>
      <c r="PZS47" s="36"/>
      <c r="PZT47" s="36"/>
      <c r="PZW47" s="36"/>
      <c r="PZX47" s="36"/>
      <c r="QAA47" s="36"/>
      <c r="QAB47" s="36"/>
      <c r="QAE47" s="36"/>
      <c r="QAF47" s="36"/>
      <c r="QAI47" s="36"/>
      <c r="QAJ47" s="36"/>
      <c r="QAM47" s="36"/>
      <c r="QAN47" s="36"/>
      <c r="QAQ47" s="36"/>
      <c r="QAR47" s="36"/>
      <c r="QAU47" s="36"/>
      <c r="QAV47" s="36"/>
      <c r="QAY47" s="36"/>
      <c r="QAZ47" s="36"/>
      <c r="QBC47" s="36"/>
      <c r="QBD47" s="36"/>
      <c r="QBG47" s="36"/>
      <c r="QBH47" s="36"/>
      <c r="QBK47" s="36"/>
      <c r="QBL47" s="36"/>
      <c r="QBO47" s="36"/>
      <c r="QBP47" s="36"/>
      <c r="QBS47" s="36"/>
      <c r="QBT47" s="36"/>
      <c r="QBW47" s="36"/>
      <c r="QBX47" s="36"/>
      <c r="QCA47" s="36"/>
      <c r="QCB47" s="36"/>
      <c r="QCE47" s="36"/>
      <c r="QCF47" s="36"/>
      <c r="QCI47" s="36"/>
      <c r="QCJ47" s="36"/>
      <c r="QCM47" s="36"/>
      <c r="QCN47" s="36"/>
      <c r="QCQ47" s="36"/>
      <c r="QCR47" s="36"/>
      <c r="QCU47" s="36"/>
      <c r="QCV47" s="36"/>
      <c r="QCY47" s="36"/>
      <c r="QCZ47" s="36"/>
      <c r="QDC47" s="36"/>
      <c r="QDD47" s="36"/>
      <c r="QDG47" s="36"/>
      <c r="QDH47" s="36"/>
      <c r="QDK47" s="36"/>
      <c r="QDL47" s="36"/>
      <c r="QDO47" s="36"/>
      <c r="QDP47" s="36"/>
      <c r="QDS47" s="36"/>
      <c r="QDT47" s="36"/>
      <c r="QDW47" s="36"/>
      <c r="QDX47" s="36"/>
      <c r="QEA47" s="36"/>
      <c r="QEB47" s="36"/>
      <c r="QEE47" s="36"/>
      <c r="QEF47" s="36"/>
      <c r="QEI47" s="36"/>
      <c r="QEJ47" s="36"/>
      <c r="QEM47" s="36"/>
      <c r="QEN47" s="36"/>
      <c r="QEQ47" s="36"/>
      <c r="QER47" s="36"/>
      <c r="QEU47" s="36"/>
      <c r="QEV47" s="36"/>
      <c r="QEY47" s="36"/>
      <c r="QEZ47" s="36"/>
      <c r="QFC47" s="36"/>
      <c r="QFD47" s="36"/>
      <c r="QFG47" s="36"/>
      <c r="QFH47" s="36"/>
      <c r="QFK47" s="36"/>
      <c r="QFL47" s="36"/>
      <c r="QFO47" s="36"/>
      <c r="QFP47" s="36"/>
      <c r="QFS47" s="36"/>
      <c r="QFT47" s="36"/>
      <c r="QFW47" s="36"/>
      <c r="QFX47" s="36"/>
      <c r="QGA47" s="36"/>
      <c r="QGB47" s="36"/>
      <c r="QGE47" s="36"/>
      <c r="QGF47" s="36"/>
      <c r="QGI47" s="36"/>
      <c r="QGJ47" s="36"/>
      <c r="QGM47" s="36"/>
      <c r="QGN47" s="36"/>
      <c r="QGQ47" s="36"/>
      <c r="QGR47" s="36"/>
      <c r="QGU47" s="36"/>
      <c r="QGV47" s="36"/>
      <c r="QGY47" s="36"/>
      <c r="QGZ47" s="36"/>
      <c r="QHC47" s="36"/>
      <c r="QHD47" s="36"/>
      <c r="QHG47" s="36"/>
      <c r="QHH47" s="36"/>
      <c r="QHK47" s="36"/>
      <c r="QHL47" s="36"/>
      <c r="QHO47" s="36"/>
      <c r="QHP47" s="36"/>
      <c r="QHS47" s="36"/>
      <c r="QHT47" s="36"/>
      <c r="QHW47" s="36"/>
      <c r="QHX47" s="36"/>
      <c r="QIA47" s="36"/>
      <c r="QIB47" s="36"/>
      <c r="QIE47" s="36"/>
      <c r="QIF47" s="36"/>
      <c r="QII47" s="36"/>
      <c r="QIJ47" s="36"/>
      <c r="QIM47" s="36"/>
      <c r="QIN47" s="36"/>
      <c r="QIQ47" s="36"/>
      <c r="QIR47" s="36"/>
      <c r="QIU47" s="36"/>
      <c r="QIV47" s="36"/>
      <c r="QIY47" s="36"/>
      <c r="QIZ47" s="36"/>
      <c r="QJC47" s="36"/>
      <c r="QJD47" s="36"/>
      <c r="QJG47" s="36"/>
      <c r="QJH47" s="36"/>
      <c r="QJK47" s="36"/>
      <c r="QJL47" s="36"/>
      <c r="QJO47" s="36"/>
      <c r="QJP47" s="36"/>
      <c r="QJS47" s="36"/>
      <c r="QJT47" s="36"/>
      <c r="QJW47" s="36"/>
      <c r="QJX47" s="36"/>
      <c r="QKA47" s="36"/>
      <c r="QKB47" s="36"/>
      <c r="QKE47" s="36"/>
      <c r="QKF47" s="36"/>
      <c r="QKI47" s="36"/>
      <c r="QKJ47" s="36"/>
      <c r="QKM47" s="36"/>
      <c r="QKN47" s="36"/>
      <c r="QKQ47" s="36"/>
      <c r="QKR47" s="36"/>
      <c r="QKU47" s="36"/>
      <c r="QKV47" s="36"/>
      <c r="QKY47" s="36"/>
      <c r="QKZ47" s="36"/>
      <c r="QLC47" s="36"/>
      <c r="QLD47" s="36"/>
      <c r="QLG47" s="36"/>
      <c r="QLH47" s="36"/>
      <c r="QLK47" s="36"/>
      <c r="QLL47" s="36"/>
      <c r="QLO47" s="36"/>
      <c r="QLP47" s="36"/>
      <c r="QLS47" s="36"/>
      <c r="QLT47" s="36"/>
      <c r="QLW47" s="36"/>
      <c r="QLX47" s="36"/>
      <c r="QMA47" s="36"/>
      <c r="QMB47" s="36"/>
      <c r="QME47" s="36"/>
      <c r="QMF47" s="36"/>
      <c r="QMI47" s="36"/>
      <c r="QMJ47" s="36"/>
      <c r="QMM47" s="36"/>
      <c r="QMN47" s="36"/>
      <c r="QMQ47" s="36"/>
      <c r="QMR47" s="36"/>
      <c r="QMU47" s="36"/>
      <c r="QMV47" s="36"/>
      <c r="QMY47" s="36"/>
      <c r="QMZ47" s="36"/>
      <c r="QNC47" s="36"/>
      <c r="QND47" s="36"/>
      <c r="QNG47" s="36"/>
      <c r="QNH47" s="36"/>
      <c r="QNK47" s="36"/>
      <c r="QNL47" s="36"/>
      <c r="QNO47" s="36"/>
      <c r="QNP47" s="36"/>
      <c r="QNS47" s="36"/>
      <c r="QNT47" s="36"/>
      <c r="QNW47" s="36"/>
      <c r="QNX47" s="36"/>
      <c r="QOA47" s="36"/>
      <c r="QOB47" s="36"/>
      <c r="QOE47" s="36"/>
      <c r="QOF47" s="36"/>
      <c r="QOI47" s="36"/>
      <c r="QOJ47" s="36"/>
      <c r="QOM47" s="36"/>
      <c r="QON47" s="36"/>
      <c r="QOQ47" s="36"/>
      <c r="QOR47" s="36"/>
      <c r="QOU47" s="36"/>
      <c r="QOV47" s="36"/>
      <c r="QOY47" s="36"/>
      <c r="QOZ47" s="36"/>
      <c r="QPC47" s="36"/>
      <c r="QPD47" s="36"/>
      <c r="QPG47" s="36"/>
      <c r="QPH47" s="36"/>
      <c r="QPK47" s="36"/>
      <c r="QPL47" s="36"/>
      <c r="QPO47" s="36"/>
      <c r="QPP47" s="36"/>
      <c r="QPS47" s="36"/>
      <c r="QPT47" s="36"/>
      <c r="QPW47" s="36"/>
      <c r="QPX47" s="36"/>
      <c r="QQA47" s="36"/>
      <c r="QQB47" s="36"/>
      <c r="QQE47" s="36"/>
      <c r="QQF47" s="36"/>
      <c r="QQI47" s="36"/>
      <c r="QQJ47" s="36"/>
      <c r="QQM47" s="36"/>
      <c r="QQN47" s="36"/>
      <c r="QQQ47" s="36"/>
      <c r="QQR47" s="36"/>
      <c r="QQU47" s="36"/>
      <c r="QQV47" s="36"/>
      <c r="QQY47" s="36"/>
      <c r="QQZ47" s="36"/>
      <c r="QRC47" s="36"/>
      <c r="QRD47" s="36"/>
      <c r="QRG47" s="36"/>
      <c r="QRH47" s="36"/>
      <c r="QRK47" s="36"/>
      <c r="QRL47" s="36"/>
      <c r="QRO47" s="36"/>
      <c r="QRP47" s="36"/>
      <c r="QRS47" s="36"/>
      <c r="QRT47" s="36"/>
      <c r="QRW47" s="36"/>
      <c r="QRX47" s="36"/>
      <c r="QSA47" s="36"/>
      <c r="QSB47" s="36"/>
      <c r="QSE47" s="36"/>
      <c r="QSF47" s="36"/>
      <c r="QSI47" s="36"/>
      <c r="QSJ47" s="36"/>
      <c r="QSM47" s="36"/>
      <c r="QSN47" s="36"/>
      <c r="QSQ47" s="36"/>
      <c r="QSR47" s="36"/>
      <c r="QSU47" s="36"/>
      <c r="QSV47" s="36"/>
      <c r="QSY47" s="36"/>
      <c r="QSZ47" s="36"/>
      <c r="QTC47" s="36"/>
      <c r="QTD47" s="36"/>
      <c r="QTG47" s="36"/>
      <c r="QTH47" s="36"/>
      <c r="QTK47" s="36"/>
      <c r="QTL47" s="36"/>
      <c r="QTO47" s="36"/>
      <c r="QTP47" s="36"/>
      <c r="QTS47" s="36"/>
      <c r="QTT47" s="36"/>
      <c r="QTW47" s="36"/>
      <c r="QTX47" s="36"/>
      <c r="QUA47" s="36"/>
      <c r="QUB47" s="36"/>
      <c r="QUE47" s="36"/>
      <c r="QUF47" s="36"/>
      <c r="QUI47" s="36"/>
      <c r="QUJ47" s="36"/>
      <c r="QUM47" s="36"/>
      <c r="QUN47" s="36"/>
      <c r="QUQ47" s="36"/>
      <c r="QUR47" s="36"/>
      <c r="QUU47" s="36"/>
      <c r="QUV47" s="36"/>
      <c r="QUY47" s="36"/>
      <c r="QUZ47" s="36"/>
      <c r="QVC47" s="36"/>
      <c r="QVD47" s="36"/>
      <c r="QVG47" s="36"/>
      <c r="QVH47" s="36"/>
      <c r="QVK47" s="36"/>
      <c r="QVL47" s="36"/>
      <c r="QVO47" s="36"/>
      <c r="QVP47" s="36"/>
      <c r="QVS47" s="36"/>
      <c r="QVT47" s="36"/>
      <c r="QVW47" s="36"/>
      <c r="QVX47" s="36"/>
      <c r="QWA47" s="36"/>
      <c r="QWB47" s="36"/>
      <c r="QWE47" s="36"/>
      <c r="QWF47" s="36"/>
      <c r="QWI47" s="36"/>
      <c r="QWJ47" s="36"/>
      <c r="QWM47" s="36"/>
      <c r="QWN47" s="36"/>
      <c r="QWQ47" s="36"/>
      <c r="QWR47" s="36"/>
      <c r="QWU47" s="36"/>
      <c r="QWV47" s="36"/>
      <c r="QWY47" s="36"/>
      <c r="QWZ47" s="36"/>
      <c r="QXC47" s="36"/>
      <c r="QXD47" s="36"/>
      <c r="QXG47" s="36"/>
      <c r="QXH47" s="36"/>
      <c r="QXK47" s="36"/>
      <c r="QXL47" s="36"/>
      <c r="QXO47" s="36"/>
      <c r="QXP47" s="36"/>
      <c r="QXS47" s="36"/>
      <c r="QXT47" s="36"/>
      <c r="QXW47" s="36"/>
      <c r="QXX47" s="36"/>
      <c r="QYA47" s="36"/>
      <c r="QYB47" s="36"/>
      <c r="QYE47" s="36"/>
      <c r="QYF47" s="36"/>
      <c r="QYI47" s="36"/>
      <c r="QYJ47" s="36"/>
      <c r="QYM47" s="36"/>
      <c r="QYN47" s="36"/>
      <c r="QYQ47" s="36"/>
      <c r="QYR47" s="36"/>
      <c r="QYU47" s="36"/>
      <c r="QYV47" s="36"/>
      <c r="QYY47" s="36"/>
      <c r="QYZ47" s="36"/>
      <c r="QZC47" s="36"/>
      <c r="QZD47" s="36"/>
      <c r="QZG47" s="36"/>
      <c r="QZH47" s="36"/>
      <c r="QZK47" s="36"/>
      <c r="QZL47" s="36"/>
      <c r="QZO47" s="36"/>
      <c r="QZP47" s="36"/>
      <c r="QZS47" s="36"/>
      <c r="QZT47" s="36"/>
      <c r="QZW47" s="36"/>
      <c r="QZX47" s="36"/>
      <c r="RAA47" s="36"/>
      <c r="RAB47" s="36"/>
      <c r="RAE47" s="36"/>
      <c r="RAF47" s="36"/>
      <c r="RAI47" s="36"/>
      <c r="RAJ47" s="36"/>
      <c r="RAM47" s="36"/>
      <c r="RAN47" s="36"/>
      <c r="RAQ47" s="36"/>
      <c r="RAR47" s="36"/>
      <c r="RAU47" s="36"/>
      <c r="RAV47" s="36"/>
      <c r="RAY47" s="36"/>
      <c r="RAZ47" s="36"/>
      <c r="RBC47" s="36"/>
      <c r="RBD47" s="36"/>
      <c r="RBG47" s="36"/>
      <c r="RBH47" s="36"/>
      <c r="RBK47" s="36"/>
      <c r="RBL47" s="36"/>
      <c r="RBO47" s="36"/>
      <c r="RBP47" s="36"/>
      <c r="RBS47" s="36"/>
      <c r="RBT47" s="36"/>
      <c r="RBW47" s="36"/>
      <c r="RBX47" s="36"/>
      <c r="RCA47" s="36"/>
      <c r="RCB47" s="36"/>
      <c r="RCE47" s="36"/>
      <c r="RCF47" s="36"/>
      <c r="RCI47" s="36"/>
      <c r="RCJ47" s="36"/>
      <c r="RCM47" s="36"/>
      <c r="RCN47" s="36"/>
      <c r="RCQ47" s="36"/>
      <c r="RCR47" s="36"/>
      <c r="RCU47" s="36"/>
      <c r="RCV47" s="36"/>
      <c r="RCY47" s="36"/>
      <c r="RCZ47" s="36"/>
      <c r="RDC47" s="36"/>
      <c r="RDD47" s="36"/>
      <c r="RDG47" s="36"/>
      <c r="RDH47" s="36"/>
      <c r="RDK47" s="36"/>
      <c r="RDL47" s="36"/>
      <c r="RDO47" s="36"/>
      <c r="RDP47" s="36"/>
      <c r="RDS47" s="36"/>
      <c r="RDT47" s="36"/>
      <c r="RDW47" s="36"/>
      <c r="RDX47" s="36"/>
      <c r="REA47" s="36"/>
      <c r="REB47" s="36"/>
      <c r="REE47" s="36"/>
      <c r="REF47" s="36"/>
      <c r="REI47" s="36"/>
      <c r="REJ47" s="36"/>
      <c r="REM47" s="36"/>
      <c r="REN47" s="36"/>
      <c r="REQ47" s="36"/>
      <c r="RER47" s="36"/>
      <c r="REU47" s="36"/>
      <c r="REV47" s="36"/>
      <c r="REY47" s="36"/>
      <c r="REZ47" s="36"/>
      <c r="RFC47" s="36"/>
      <c r="RFD47" s="36"/>
      <c r="RFG47" s="36"/>
      <c r="RFH47" s="36"/>
      <c r="RFK47" s="36"/>
      <c r="RFL47" s="36"/>
      <c r="RFO47" s="36"/>
      <c r="RFP47" s="36"/>
      <c r="RFS47" s="36"/>
      <c r="RFT47" s="36"/>
      <c r="RFW47" s="36"/>
      <c r="RFX47" s="36"/>
      <c r="RGA47" s="36"/>
      <c r="RGB47" s="36"/>
      <c r="RGE47" s="36"/>
      <c r="RGF47" s="36"/>
      <c r="RGI47" s="36"/>
      <c r="RGJ47" s="36"/>
      <c r="RGM47" s="36"/>
      <c r="RGN47" s="36"/>
      <c r="RGQ47" s="36"/>
      <c r="RGR47" s="36"/>
      <c r="RGU47" s="36"/>
      <c r="RGV47" s="36"/>
      <c r="RGY47" s="36"/>
      <c r="RGZ47" s="36"/>
      <c r="RHC47" s="36"/>
      <c r="RHD47" s="36"/>
      <c r="RHG47" s="36"/>
      <c r="RHH47" s="36"/>
      <c r="RHK47" s="36"/>
      <c r="RHL47" s="36"/>
      <c r="RHO47" s="36"/>
      <c r="RHP47" s="36"/>
      <c r="RHS47" s="36"/>
      <c r="RHT47" s="36"/>
      <c r="RHW47" s="36"/>
      <c r="RHX47" s="36"/>
      <c r="RIA47" s="36"/>
      <c r="RIB47" s="36"/>
      <c r="RIE47" s="36"/>
      <c r="RIF47" s="36"/>
      <c r="RII47" s="36"/>
      <c r="RIJ47" s="36"/>
      <c r="RIM47" s="36"/>
      <c r="RIN47" s="36"/>
      <c r="RIQ47" s="36"/>
      <c r="RIR47" s="36"/>
      <c r="RIU47" s="36"/>
      <c r="RIV47" s="36"/>
      <c r="RIY47" s="36"/>
      <c r="RIZ47" s="36"/>
      <c r="RJC47" s="36"/>
      <c r="RJD47" s="36"/>
      <c r="RJG47" s="36"/>
      <c r="RJH47" s="36"/>
      <c r="RJK47" s="36"/>
      <c r="RJL47" s="36"/>
      <c r="RJO47" s="36"/>
      <c r="RJP47" s="36"/>
      <c r="RJS47" s="36"/>
      <c r="RJT47" s="36"/>
      <c r="RJW47" s="36"/>
      <c r="RJX47" s="36"/>
      <c r="RKA47" s="36"/>
      <c r="RKB47" s="36"/>
      <c r="RKE47" s="36"/>
      <c r="RKF47" s="36"/>
      <c r="RKI47" s="36"/>
      <c r="RKJ47" s="36"/>
      <c r="RKM47" s="36"/>
      <c r="RKN47" s="36"/>
      <c r="RKQ47" s="36"/>
      <c r="RKR47" s="36"/>
      <c r="RKU47" s="36"/>
      <c r="RKV47" s="36"/>
      <c r="RKY47" s="36"/>
      <c r="RKZ47" s="36"/>
      <c r="RLC47" s="36"/>
      <c r="RLD47" s="36"/>
      <c r="RLG47" s="36"/>
      <c r="RLH47" s="36"/>
      <c r="RLK47" s="36"/>
      <c r="RLL47" s="36"/>
      <c r="RLO47" s="36"/>
      <c r="RLP47" s="36"/>
      <c r="RLS47" s="36"/>
      <c r="RLT47" s="36"/>
      <c r="RLW47" s="36"/>
      <c r="RLX47" s="36"/>
      <c r="RMA47" s="36"/>
      <c r="RMB47" s="36"/>
      <c r="RME47" s="36"/>
      <c r="RMF47" s="36"/>
      <c r="RMI47" s="36"/>
      <c r="RMJ47" s="36"/>
      <c r="RMM47" s="36"/>
      <c r="RMN47" s="36"/>
      <c r="RMQ47" s="36"/>
      <c r="RMR47" s="36"/>
      <c r="RMU47" s="36"/>
      <c r="RMV47" s="36"/>
      <c r="RMY47" s="36"/>
      <c r="RMZ47" s="36"/>
      <c r="RNC47" s="36"/>
      <c r="RND47" s="36"/>
      <c r="RNG47" s="36"/>
      <c r="RNH47" s="36"/>
      <c r="RNK47" s="36"/>
      <c r="RNL47" s="36"/>
      <c r="RNO47" s="36"/>
      <c r="RNP47" s="36"/>
      <c r="RNS47" s="36"/>
      <c r="RNT47" s="36"/>
      <c r="RNW47" s="36"/>
      <c r="RNX47" s="36"/>
      <c r="ROA47" s="36"/>
      <c r="ROB47" s="36"/>
      <c r="ROE47" s="36"/>
      <c r="ROF47" s="36"/>
      <c r="ROI47" s="36"/>
      <c r="ROJ47" s="36"/>
      <c r="ROM47" s="36"/>
      <c r="RON47" s="36"/>
      <c r="ROQ47" s="36"/>
      <c r="ROR47" s="36"/>
      <c r="ROU47" s="36"/>
      <c r="ROV47" s="36"/>
      <c r="ROY47" s="36"/>
      <c r="ROZ47" s="36"/>
      <c r="RPC47" s="36"/>
      <c r="RPD47" s="36"/>
      <c r="RPG47" s="36"/>
      <c r="RPH47" s="36"/>
      <c r="RPK47" s="36"/>
      <c r="RPL47" s="36"/>
      <c r="RPO47" s="36"/>
      <c r="RPP47" s="36"/>
      <c r="RPS47" s="36"/>
      <c r="RPT47" s="36"/>
      <c r="RPW47" s="36"/>
      <c r="RPX47" s="36"/>
      <c r="RQA47" s="36"/>
      <c r="RQB47" s="36"/>
      <c r="RQE47" s="36"/>
      <c r="RQF47" s="36"/>
      <c r="RQI47" s="36"/>
      <c r="RQJ47" s="36"/>
      <c r="RQM47" s="36"/>
      <c r="RQN47" s="36"/>
      <c r="RQQ47" s="36"/>
      <c r="RQR47" s="36"/>
      <c r="RQU47" s="36"/>
      <c r="RQV47" s="36"/>
      <c r="RQY47" s="36"/>
      <c r="RQZ47" s="36"/>
      <c r="RRC47" s="36"/>
      <c r="RRD47" s="36"/>
      <c r="RRG47" s="36"/>
      <c r="RRH47" s="36"/>
      <c r="RRK47" s="36"/>
      <c r="RRL47" s="36"/>
      <c r="RRO47" s="36"/>
      <c r="RRP47" s="36"/>
      <c r="RRS47" s="36"/>
      <c r="RRT47" s="36"/>
      <c r="RRW47" s="36"/>
      <c r="RRX47" s="36"/>
      <c r="RSA47" s="36"/>
      <c r="RSB47" s="36"/>
      <c r="RSE47" s="36"/>
      <c r="RSF47" s="36"/>
      <c r="RSI47" s="36"/>
      <c r="RSJ47" s="36"/>
      <c r="RSM47" s="36"/>
      <c r="RSN47" s="36"/>
      <c r="RSQ47" s="36"/>
      <c r="RSR47" s="36"/>
      <c r="RSU47" s="36"/>
      <c r="RSV47" s="36"/>
      <c r="RSY47" s="36"/>
      <c r="RSZ47" s="36"/>
      <c r="RTC47" s="36"/>
      <c r="RTD47" s="36"/>
      <c r="RTG47" s="36"/>
      <c r="RTH47" s="36"/>
      <c r="RTK47" s="36"/>
      <c r="RTL47" s="36"/>
      <c r="RTO47" s="36"/>
      <c r="RTP47" s="36"/>
      <c r="RTS47" s="36"/>
      <c r="RTT47" s="36"/>
      <c r="RTW47" s="36"/>
      <c r="RTX47" s="36"/>
      <c r="RUA47" s="36"/>
      <c r="RUB47" s="36"/>
      <c r="RUE47" s="36"/>
      <c r="RUF47" s="36"/>
      <c r="RUI47" s="36"/>
      <c r="RUJ47" s="36"/>
      <c r="RUM47" s="36"/>
      <c r="RUN47" s="36"/>
      <c r="RUQ47" s="36"/>
      <c r="RUR47" s="36"/>
      <c r="RUU47" s="36"/>
      <c r="RUV47" s="36"/>
      <c r="RUY47" s="36"/>
      <c r="RUZ47" s="36"/>
      <c r="RVC47" s="36"/>
      <c r="RVD47" s="36"/>
      <c r="RVG47" s="36"/>
      <c r="RVH47" s="36"/>
      <c r="RVK47" s="36"/>
      <c r="RVL47" s="36"/>
      <c r="RVO47" s="36"/>
      <c r="RVP47" s="36"/>
      <c r="RVS47" s="36"/>
      <c r="RVT47" s="36"/>
      <c r="RVW47" s="36"/>
      <c r="RVX47" s="36"/>
      <c r="RWA47" s="36"/>
      <c r="RWB47" s="36"/>
      <c r="RWE47" s="36"/>
      <c r="RWF47" s="36"/>
      <c r="RWI47" s="36"/>
      <c r="RWJ47" s="36"/>
      <c r="RWM47" s="36"/>
      <c r="RWN47" s="36"/>
      <c r="RWQ47" s="36"/>
      <c r="RWR47" s="36"/>
      <c r="RWU47" s="36"/>
      <c r="RWV47" s="36"/>
      <c r="RWY47" s="36"/>
      <c r="RWZ47" s="36"/>
      <c r="RXC47" s="36"/>
      <c r="RXD47" s="36"/>
      <c r="RXG47" s="36"/>
      <c r="RXH47" s="36"/>
      <c r="RXK47" s="36"/>
      <c r="RXL47" s="36"/>
      <c r="RXO47" s="36"/>
      <c r="RXP47" s="36"/>
      <c r="RXS47" s="36"/>
      <c r="RXT47" s="36"/>
      <c r="RXW47" s="36"/>
      <c r="RXX47" s="36"/>
      <c r="RYA47" s="36"/>
      <c r="RYB47" s="36"/>
      <c r="RYE47" s="36"/>
      <c r="RYF47" s="36"/>
      <c r="RYI47" s="36"/>
      <c r="RYJ47" s="36"/>
      <c r="RYM47" s="36"/>
      <c r="RYN47" s="36"/>
      <c r="RYQ47" s="36"/>
      <c r="RYR47" s="36"/>
      <c r="RYU47" s="36"/>
      <c r="RYV47" s="36"/>
      <c r="RYY47" s="36"/>
      <c r="RYZ47" s="36"/>
      <c r="RZC47" s="36"/>
      <c r="RZD47" s="36"/>
      <c r="RZG47" s="36"/>
      <c r="RZH47" s="36"/>
      <c r="RZK47" s="36"/>
      <c r="RZL47" s="36"/>
      <c r="RZO47" s="36"/>
      <c r="RZP47" s="36"/>
      <c r="RZS47" s="36"/>
      <c r="RZT47" s="36"/>
      <c r="RZW47" s="36"/>
      <c r="RZX47" s="36"/>
      <c r="SAA47" s="36"/>
      <c r="SAB47" s="36"/>
      <c r="SAE47" s="36"/>
      <c r="SAF47" s="36"/>
      <c r="SAI47" s="36"/>
      <c r="SAJ47" s="36"/>
      <c r="SAM47" s="36"/>
      <c r="SAN47" s="36"/>
      <c r="SAQ47" s="36"/>
      <c r="SAR47" s="36"/>
      <c r="SAU47" s="36"/>
      <c r="SAV47" s="36"/>
      <c r="SAY47" s="36"/>
      <c r="SAZ47" s="36"/>
      <c r="SBC47" s="36"/>
      <c r="SBD47" s="36"/>
      <c r="SBG47" s="36"/>
      <c r="SBH47" s="36"/>
      <c r="SBK47" s="36"/>
      <c r="SBL47" s="36"/>
      <c r="SBO47" s="36"/>
      <c r="SBP47" s="36"/>
      <c r="SBS47" s="36"/>
      <c r="SBT47" s="36"/>
      <c r="SBW47" s="36"/>
      <c r="SBX47" s="36"/>
      <c r="SCA47" s="36"/>
      <c r="SCB47" s="36"/>
      <c r="SCE47" s="36"/>
      <c r="SCF47" s="36"/>
      <c r="SCI47" s="36"/>
      <c r="SCJ47" s="36"/>
      <c r="SCM47" s="36"/>
      <c r="SCN47" s="36"/>
      <c r="SCQ47" s="36"/>
      <c r="SCR47" s="36"/>
      <c r="SCU47" s="36"/>
      <c r="SCV47" s="36"/>
      <c r="SCY47" s="36"/>
      <c r="SCZ47" s="36"/>
      <c r="SDC47" s="36"/>
      <c r="SDD47" s="36"/>
      <c r="SDG47" s="36"/>
      <c r="SDH47" s="36"/>
      <c r="SDK47" s="36"/>
      <c r="SDL47" s="36"/>
      <c r="SDO47" s="36"/>
      <c r="SDP47" s="36"/>
      <c r="SDS47" s="36"/>
      <c r="SDT47" s="36"/>
      <c r="SDW47" s="36"/>
      <c r="SDX47" s="36"/>
      <c r="SEA47" s="36"/>
      <c r="SEB47" s="36"/>
      <c r="SEE47" s="36"/>
      <c r="SEF47" s="36"/>
      <c r="SEI47" s="36"/>
      <c r="SEJ47" s="36"/>
      <c r="SEM47" s="36"/>
      <c r="SEN47" s="36"/>
      <c r="SEQ47" s="36"/>
      <c r="SER47" s="36"/>
      <c r="SEU47" s="36"/>
      <c r="SEV47" s="36"/>
      <c r="SEY47" s="36"/>
      <c r="SEZ47" s="36"/>
      <c r="SFC47" s="36"/>
      <c r="SFD47" s="36"/>
      <c r="SFG47" s="36"/>
      <c r="SFH47" s="36"/>
      <c r="SFK47" s="36"/>
      <c r="SFL47" s="36"/>
      <c r="SFO47" s="36"/>
      <c r="SFP47" s="36"/>
      <c r="SFS47" s="36"/>
      <c r="SFT47" s="36"/>
      <c r="SFW47" s="36"/>
      <c r="SFX47" s="36"/>
      <c r="SGA47" s="36"/>
      <c r="SGB47" s="36"/>
      <c r="SGE47" s="36"/>
      <c r="SGF47" s="36"/>
      <c r="SGI47" s="36"/>
      <c r="SGJ47" s="36"/>
      <c r="SGM47" s="36"/>
      <c r="SGN47" s="36"/>
      <c r="SGQ47" s="36"/>
      <c r="SGR47" s="36"/>
      <c r="SGU47" s="36"/>
      <c r="SGV47" s="36"/>
      <c r="SGY47" s="36"/>
      <c r="SGZ47" s="36"/>
      <c r="SHC47" s="36"/>
      <c r="SHD47" s="36"/>
      <c r="SHG47" s="36"/>
      <c r="SHH47" s="36"/>
      <c r="SHK47" s="36"/>
      <c r="SHL47" s="36"/>
      <c r="SHO47" s="36"/>
      <c r="SHP47" s="36"/>
      <c r="SHS47" s="36"/>
      <c r="SHT47" s="36"/>
      <c r="SHW47" s="36"/>
      <c r="SHX47" s="36"/>
      <c r="SIA47" s="36"/>
      <c r="SIB47" s="36"/>
      <c r="SIE47" s="36"/>
      <c r="SIF47" s="36"/>
      <c r="SII47" s="36"/>
      <c r="SIJ47" s="36"/>
      <c r="SIM47" s="36"/>
      <c r="SIN47" s="36"/>
      <c r="SIQ47" s="36"/>
      <c r="SIR47" s="36"/>
      <c r="SIU47" s="36"/>
      <c r="SIV47" s="36"/>
      <c r="SIY47" s="36"/>
      <c r="SIZ47" s="36"/>
      <c r="SJC47" s="36"/>
      <c r="SJD47" s="36"/>
      <c r="SJG47" s="36"/>
      <c r="SJH47" s="36"/>
      <c r="SJK47" s="36"/>
      <c r="SJL47" s="36"/>
      <c r="SJO47" s="36"/>
      <c r="SJP47" s="36"/>
      <c r="SJS47" s="36"/>
      <c r="SJT47" s="36"/>
      <c r="SJW47" s="36"/>
      <c r="SJX47" s="36"/>
      <c r="SKA47" s="36"/>
      <c r="SKB47" s="36"/>
      <c r="SKE47" s="36"/>
      <c r="SKF47" s="36"/>
      <c r="SKI47" s="36"/>
      <c r="SKJ47" s="36"/>
      <c r="SKM47" s="36"/>
      <c r="SKN47" s="36"/>
      <c r="SKQ47" s="36"/>
      <c r="SKR47" s="36"/>
      <c r="SKU47" s="36"/>
      <c r="SKV47" s="36"/>
      <c r="SKY47" s="36"/>
      <c r="SKZ47" s="36"/>
      <c r="SLC47" s="36"/>
      <c r="SLD47" s="36"/>
      <c r="SLG47" s="36"/>
      <c r="SLH47" s="36"/>
      <c r="SLK47" s="36"/>
      <c r="SLL47" s="36"/>
      <c r="SLO47" s="36"/>
      <c r="SLP47" s="36"/>
      <c r="SLS47" s="36"/>
      <c r="SLT47" s="36"/>
      <c r="SLW47" s="36"/>
      <c r="SLX47" s="36"/>
      <c r="SMA47" s="36"/>
      <c r="SMB47" s="36"/>
      <c r="SME47" s="36"/>
      <c r="SMF47" s="36"/>
      <c r="SMI47" s="36"/>
      <c r="SMJ47" s="36"/>
      <c r="SMM47" s="36"/>
      <c r="SMN47" s="36"/>
      <c r="SMQ47" s="36"/>
      <c r="SMR47" s="36"/>
      <c r="SMU47" s="36"/>
      <c r="SMV47" s="36"/>
      <c r="SMY47" s="36"/>
      <c r="SMZ47" s="36"/>
      <c r="SNC47" s="36"/>
      <c r="SND47" s="36"/>
      <c r="SNG47" s="36"/>
      <c r="SNH47" s="36"/>
      <c r="SNK47" s="36"/>
      <c r="SNL47" s="36"/>
      <c r="SNO47" s="36"/>
      <c r="SNP47" s="36"/>
      <c r="SNS47" s="36"/>
      <c r="SNT47" s="36"/>
      <c r="SNW47" s="36"/>
      <c r="SNX47" s="36"/>
      <c r="SOA47" s="36"/>
      <c r="SOB47" s="36"/>
      <c r="SOE47" s="36"/>
      <c r="SOF47" s="36"/>
      <c r="SOI47" s="36"/>
      <c r="SOJ47" s="36"/>
      <c r="SOM47" s="36"/>
      <c r="SON47" s="36"/>
      <c r="SOQ47" s="36"/>
      <c r="SOR47" s="36"/>
      <c r="SOU47" s="36"/>
      <c r="SOV47" s="36"/>
      <c r="SOY47" s="36"/>
      <c r="SOZ47" s="36"/>
      <c r="SPC47" s="36"/>
      <c r="SPD47" s="36"/>
      <c r="SPG47" s="36"/>
      <c r="SPH47" s="36"/>
      <c r="SPK47" s="36"/>
      <c r="SPL47" s="36"/>
      <c r="SPO47" s="36"/>
      <c r="SPP47" s="36"/>
      <c r="SPS47" s="36"/>
      <c r="SPT47" s="36"/>
      <c r="SPW47" s="36"/>
      <c r="SPX47" s="36"/>
      <c r="SQA47" s="36"/>
      <c r="SQB47" s="36"/>
      <c r="SQE47" s="36"/>
      <c r="SQF47" s="36"/>
      <c r="SQI47" s="36"/>
      <c r="SQJ47" s="36"/>
      <c r="SQM47" s="36"/>
      <c r="SQN47" s="36"/>
      <c r="SQQ47" s="36"/>
      <c r="SQR47" s="36"/>
      <c r="SQU47" s="36"/>
      <c r="SQV47" s="36"/>
      <c r="SQY47" s="36"/>
      <c r="SQZ47" s="36"/>
      <c r="SRC47" s="36"/>
      <c r="SRD47" s="36"/>
      <c r="SRG47" s="36"/>
      <c r="SRH47" s="36"/>
      <c r="SRK47" s="36"/>
      <c r="SRL47" s="36"/>
      <c r="SRO47" s="36"/>
      <c r="SRP47" s="36"/>
      <c r="SRS47" s="36"/>
      <c r="SRT47" s="36"/>
      <c r="SRW47" s="36"/>
      <c r="SRX47" s="36"/>
      <c r="SSA47" s="36"/>
      <c r="SSB47" s="36"/>
      <c r="SSE47" s="36"/>
      <c r="SSF47" s="36"/>
      <c r="SSI47" s="36"/>
      <c r="SSJ47" s="36"/>
      <c r="SSM47" s="36"/>
      <c r="SSN47" s="36"/>
      <c r="SSQ47" s="36"/>
      <c r="SSR47" s="36"/>
      <c r="SSU47" s="36"/>
      <c r="SSV47" s="36"/>
      <c r="SSY47" s="36"/>
      <c r="SSZ47" s="36"/>
      <c r="STC47" s="36"/>
      <c r="STD47" s="36"/>
      <c r="STG47" s="36"/>
      <c r="STH47" s="36"/>
      <c r="STK47" s="36"/>
      <c r="STL47" s="36"/>
      <c r="STO47" s="36"/>
      <c r="STP47" s="36"/>
      <c r="STS47" s="36"/>
      <c r="STT47" s="36"/>
      <c r="STW47" s="36"/>
      <c r="STX47" s="36"/>
      <c r="SUA47" s="36"/>
      <c r="SUB47" s="36"/>
      <c r="SUE47" s="36"/>
      <c r="SUF47" s="36"/>
      <c r="SUI47" s="36"/>
      <c r="SUJ47" s="36"/>
      <c r="SUM47" s="36"/>
      <c r="SUN47" s="36"/>
      <c r="SUQ47" s="36"/>
      <c r="SUR47" s="36"/>
      <c r="SUU47" s="36"/>
      <c r="SUV47" s="36"/>
      <c r="SUY47" s="36"/>
      <c r="SUZ47" s="36"/>
      <c r="SVC47" s="36"/>
      <c r="SVD47" s="36"/>
      <c r="SVG47" s="36"/>
      <c r="SVH47" s="36"/>
      <c r="SVK47" s="36"/>
      <c r="SVL47" s="36"/>
      <c r="SVO47" s="36"/>
      <c r="SVP47" s="36"/>
      <c r="SVS47" s="36"/>
      <c r="SVT47" s="36"/>
      <c r="SVW47" s="36"/>
      <c r="SVX47" s="36"/>
      <c r="SWA47" s="36"/>
      <c r="SWB47" s="36"/>
      <c r="SWE47" s="36"/>
      <c r="SWF47" s="36"/>
      <c r="SWI47" s="36"/>
      <c r="SWJ47" s="36"/>
      <c r="SWM47" s="36"/>
      <c r="SWN47" s="36"/>
      <c r="SWQ47" s="36"/>
      <c r="SWR47" s="36"/>
      <c r="SWU47" s="36"/>
      <c r="SWV47" s="36"/>
      <c r="SWY47" s="36"/>
      <c r="SWZ47" s="36"/>
      <c r="SXC47" s="36"/>
      <c r="SXD47" s="36"/>
      <c r="SXG47" s="36"/>
      <c r="SXH47" s="36"/>
      <c r="SXK47" s="36"/>
      <c r="SXL47" s="36"/>
      <c r="SXO47" s="36"/>
      <c r="SXP47" s="36"/>
      <c r="SXS47" s="36"/>
      <c r="SXT47" s="36"/>
      <c r="SXW47" s="36"/>
      <c r="SXX47" s="36"/>
      <c r="SYA47" s="36"/>
      <c r="SYB47" s="36"/>
      <c r="SYE47" s="36"/>
      <c r="SYF47" s="36"/>
      <c r="SYI47" s="36"/>
      <c r="SYJ47" s="36"/>
      <c r="SYM47" s="36"/>
      <c r="SYN47" s="36"/>
      <c r="SYQ47" s="36"/>
      <c r="SYR47" s="36"/>
      <c r="SYU47" s="36"/>
      <c r="SYV47" s="36"/>
      <c r="SYY47" s="36"/>
      <c r="SYZ47" s="36"/>
      <c r="SZC47" s="36"/>
      <c r="SZD47" s="36"/>
      <c r="SZG47" s="36"/>
      <c r="SZH47" s="36"/>
      <c r="SZK47" s="36"/>
      <c r="SZL47" s="36"/>
      <c r="SZO47" s="36"/>
      <c r="SZP47" s="36"/>
      <c r="SZS47" s="36"/>
      <c r="SZT47" s="36"/>
      <c r="SZW47" s="36"/>
      <c r="SZX47" s="36"/>
      <c r="TAA47" s="36"/>
      <c r="TAB47" s="36"/>
      <c r="TAE47" s="36"/>
      <c r="TAF47" s="36"/>
      <c r="TAI47" s="36"/>
      <c r="TAJ47" s="36"/>
      <c r="TAM47" s="36"/>
      <c r="TAN47" s="36"/>
      <c r="TAQ47" s="36"/>
      <c r="TAR47" s="36"/>
      <c r="TAU47" s="36"/>
      <c r="TAV47" s="36"/>
      <c r="TAY47" s="36"/>
      <c r="TAZ47" s="36"/>
      <c r="TBC47" s="36"/>
      <c r="TBD47" s="36"/>
      <c r="TBG47" s="36"/>
      <c r="TBH47" s="36"/>
      <c r="TBK47" s="36"/>
      <c r="TBL47" s="36"/>
      <c r="TBO47" s="36"/>
      <c r="TBP47" s="36"/>
      <c r="TBS47" s="36"/>
      <c r="TBT47" s="36"/>
      <c r="TBW47" s="36"/>
      <c r="TBX47" s="36"/>
      <c r="TCA47" s="36"/>
      <c r="TCB47" s="36"/>
      <c r="TCE47" s="36"/>
      <c r="TCF47" s="36"/>
      <c r="TCI47" s="36"/>
      <c r="TCJ47" s="36"/>
      <c r="TCM47" s="36"/>
      <c r="TCN47" s="36"/>
      <c r="TCQ47" s="36"/>
      <c r="TCR47" s="36"/>
      <c r="TCU47" s="36"/>
      <c r="TCV47" s="36"/>
      <c r="TCY47" s="36"/>
      <c r="TCZ47" s="36"/>
      <c r="TDC47" s="36"/>
      <c r="TDD47" s="36"/>
      <c r="TDG47" s="36"/>
      <c r="TDH47" s="36"/>
      <c r="TDK47" s="36"/>
      <c r="TDL47" s="36"/>
      <c r="TDO47" s="36"/>
      <c r="TDP47" s="36"/>
      <c r="TDS47" s="36"/>
      <c r="TDT47" s="36"/>
      <c r="TDW47" s="36"/>
      <c r="TDX47" s="36"/>
      <c r="TEA47" s="36"/>
      <c r="TEB47" s="36"/>
      <c r="TEE47" s="36"/>
      <c r="TEF47" s="36"/>
      <c r="TEI47" s="36"/>
      <c r="TEJ47" s="36"/>
      <c r="TEM47" s="36"/>
      <c r="TEN47" s="36"/>
      <c r="TEQ47" s="36"/>
      <c r="TER47" s="36"/>
      <c r="TEU47" s="36"/>
      <c r="TEV47" s="36"/>
      <c r="TEY47" s="36"/>
      <c r="TEZ47" s="36"/>
      <c r="TFC47" s="36"/>
      <c r="TFD47" s="36"/>
      <c r="TFG47" s="36"/>
      <c r="TFH47" s="36"/>
      <c r="TFK47" s="36"/>
      <c r="TFL47" s="36"/>
      <c r="TFO47" s="36"/>
      <c r="TFP47" s="36"/>
      <c r="TFS47" s="36"/>
      <c r="TFT47" s="36"/>
      <c r="TFW47" s="36"/>
      <c r="TFX47" s="36"/>
      <c r="TGA47" s="36"/>
      <c r="TGB47" s="36"/>
      <c r="TGE47" s="36"/>
      <c r="TGF47" s="36"/>
      <c r="TGI47" s="36"/>
      <c r="TGJ47" s="36"/>
      <c r="TGM47" s="36"/>
      <c r="TGN47" s="36"/>
      <c r="TGQ47" s="36"/>
      <c r="TGR47" s="36"/>
      <c r="TGU47" s="36"/>
      <c r="TGV47" s="36"/>
      <c r="TGY47" s="36"/>
      <c r="TGZ47" s="36"/>
      <c r="THC47" s="36"/>
      <c r="THD47" s="36"/>
      <c r="THG47" s="36"/>
      <c r="THH47" s="36"/>
      <c r="THK47" s="36"/>
      <c r="THL47" s="36"/>
      <c r="THO47" s="36"/>
      <c r="THP47" s="36"/>
      <c r="THS47" s="36"/>
      <c r="THT47" s="36"/>
      <c r="THW47" s="36"/>
      <c r="THX47" s="36"/>
      <c r="TIA47" s="36"/>
      <c r="TIB47" s="36"/>
      <c r="TIE47" s="36"/>
      <c r="TIF47" s="36"/>
      <c r="TII47" s="36"/>
      <c r="TIJ47" s="36"/>
      <c r="TIM47" s="36"/>
      <c r="TIN47" s="36"/>
      <c r="TIQ47" s="36"/>
      <c r="TIR47" s="36"/>
      <c r="TIU47" s="36"/>
      <c r="TIV47" s="36"/>
      <c r="TIY47" s="36"/>
      <c r="TIZ47" s="36"/>
      <c r="TJC47" s="36"/>
      <c r="TJD47" s="36"/>
      <c r="TJG47" s="36"/>
      <c r="TJH47" s="36"/>
      <c r="TJK47" s="36"/>
      <c r="TJL47" s="36"/>
      <c r="TJO47" s="36"/>
      <c r="TJP47" s="36"/>
      <c r="TJS47" s="36"/>
      <c r="TJT47" s="36"/>
      <c r="TJW47" s="36"/>
      <c r="TJX47" s="36"/>
      <c r="TKA47" s="36"/>
      <c r="TKB47" s="36"/>
      <c r="TKE47" s="36"/>
      <c r="TKF47" s="36"/>
      <c r="TKI47" s="36"/>
      <c r="TKJ47" s="36"/>
      <c r="TKM47" s="36"/>
      <c r="TKN47" s="36"/>
      <c r="TKQ47" s="36"/>
      <c r="TKR47" s="36"/>
      <c r="TKU47" s="36"/>
      <c r="TKV47" s="36"/>
      <c r="TKY47" s="36"/>
      <c r="TKZ47" s="36"/>
      <c r="TLC47" s="36"/>
      <c r="TLD47" s="36"/>
      <c r="TLG47" s="36"/>
      <c r="TLH47" s="36"/>
      <c r="TLK47" s="36"/>
      <c r="TLL47" s="36"/>
      <c r="TLO47" s="36"/>
      <c r="TLP47" s="36"/>
      <c r="TLS47" s="36"/>
      <c r="TLT47" s="36"/>
      <c r="TLW47" s="36"/>
      <c r="TLX47" s="36"/>
      <c r="TMA47" s="36"/>
      <c r="TMB47" s="36"/>
      <c r="TME47" s="36"/>
      <c r="TMF47" s="36"/>
      <c r="TMI47" s="36"/>
      <c r="TMJ47" s="36"/>
      <c r="TMM47" s="36"/>
      <c r="TMN47" s="36"/>
      <c r="TMQ47" s="36"/>
      <c r="TMR47" s="36"/>
      <c r="TMU47" s="36"/>
      <c r="TMV47" s="36"/>
      <c r="TMY47" s="36"/>
      <c r="TMZ47" s="36"/>
      <c r="TNC47" s="36"/>
      <c r="TND47" s="36"/>
      <c r="TNG47" s="36"/>
      <c r="TNH47" s="36"/>
      <c r="TNK47" s="36"/>
      <c r="TNL47" s="36"/>
      <c r="TNO47" s="36"/>
      <c r="TNP47" s="36"/>
      <c r="TNS47" s="36"/>
      <c r="TNT47" s="36"/>
      <c r="TNW47" s="36"/>
      <c r="TNX47" s="36"/>
      <c r="TOA47" s="36"/>
      <c r="TOB47" s="36"/>
      <c r="TOE47" s="36"/>
      <c r="TOF47" s="36"/>
      <c r="TOI47" s="36"/>
      <c r="TOJ47" s="36"/>
      <c r="TOM47" s="36"/>
      <c r="TON47" s="36"/>
      <c r="TOQ47" s="36"/>
      <c r="TOR47" s="36"/>
      <c r="TOU47" s="36"/>
      <c r="TOV47" s="36"/>
      <c r="TOY47" s="36"/>
      <c r="TOZ47" s="36"/>
      <c r="TPC47" s="36"/>
      <c r="TPD47" s="36"/>
      <c r="TPG47" s="36"/>
      <c r="TPH47" s="36"/>
      <c r="TPK47" s="36"/>
      <c r="TPL47" s="36"/>
      <c r="TPO47" s="36"/>
      <c r="TPP47" s="36"/>
      <c r="TPS47" s="36"/>
      <c r="TPT47" s="36"/>
      <c r="TPW47" s="36"/>
      <c r="TPX47" s="36"/>
      <c r="TQA47" s="36"/>
      <c r="TQB47" s="36"/>
      <c r="TQE47" s="36"/>
      <c r="TQF47" s="36"/>
      <c r="TQI47" s="36"/>
      <c r="TQJ47" s="36"/>
      <c r="TQM47" s="36"/>
      <c r="TQN47" s="36"/>
      <c r="TQQ47" s="36"/>
      <c r="TQR47" s="36"/>
      <c r="TQU47" s="36"/>
      <c r="TQV47" s="36"/>
      <c r="TQY47" s="36"/>
      <c r="TQZ47" s="36"/>
      <c r="TRC47" s="36"/>
      <c r="TRD47" s="36"/>
      <c r="TRG47" s="36"/>
      <c r="TRH47" s="36"/>
      <c r="TRK47" s="36"/>
      <c r="TRL47" s="36"/>
      <c r="TRO47" s="36"/>
      <c r="TRP47" s="36"/>
      <c r="TRS47" s="36"/>
      <c r="TRT47" s="36"/>
      <c r="TRW47" s="36"/>
      <c r="TRX47" s="36"/>
      <c r="TSA47" s="36"/>
      <c r="TSB47" s="36"/>
      <c r="TSE47" s="36"/>
      <c r="TSF47" s="36"/>
      <c r="TSI47" s="36"/>
      <c r="TSJ47" s="36"/>
      <c r="TSM47" s="36"/>
      <c r="TSN47" s="36"/>
      <c r="TSQ47" s="36"/>
      <c r="TSR47" s="36"/>
      <c r="TSU47" s="36"/>
      <c r="TSV47" s="36"/>
      <c r="TSY47" s="36"/>
      <c r="TSZ47" s="36"/>
      <c r="TTC47" s="36"/>
      <c r="TTD47" s="36"/>
      <c r="TTG47" s="36"/>
      <c r="TTH47" s="36"/>
      <c r="TTK47" s="36"/>
      <c r="TTL47" s="36"/>
      <c r="TTO47" s="36"/>
      <c r="TTP47" s="36"/>
      <c r="TTS47" s="36"/>
      <c r="TTT47" s="36"/>
      <c r="TTW47" s="36"/>
      <c r="TTX47" s="36"/>
      <c r="TUA47" s="36"/>
      <c r="TUB47" s="36"/>
      <c r="TUE47" s="36"/>
      <c r="TUF47" s="36"/>
      <c r="TUI47" s="36"/>
      <c r="TUJ47" s="36"/>
      <c r="TUM47" s="36"/>
      <c r="TUN47" s="36"/>
      <c r="TUQ47" s="36"/>
      <c r="TUR47" s="36"/>
      <c r="TUU47" s="36"/>
      <c r="TUV47" s="36"/>
      <c r="TUY47" s="36"/>
      <c r="TUZ47" s="36"/>
      <c r="TVC47" s="36"/>
      <c r="TVD47" s="36"/>
      <c r="TVG47" s="36"/>
      <c r="TVH47" s="36"/>
      <c r="TVK47" s="36"/>
      <c r="TVL47" s="36"/>
      <c r="TVO47" s="36"/>
      <c r="TVP47" s="36"/>
      <c r="TVS47" s="36"/>
      <c r="TVT47" s="36"/>
      <c r="TVW47" s="36"/>
      <c r="TVX47" s="36"/>
      <c r="TWA47" s="36"/>
      <c r="TWB47" s="36"/>
      <c r="TWE47" s="36"/>
      <c r="TWF47" s="36"/>
      <c r="TWI47" s="36"/>
      <c r="TWJ47" s="36"/>
      <c r="TWM47" s="36"/>
      <c r="TWN47" s="36"/>
      <c r="TWQ47" s="36"/>
      <c r="TWR47" s="36"/>
      <c r="TWU47" s="36"/>
      <c r="TWV47" s="36"/>
      <c r="TWY47" s="36"/>
      <c r="TWZ47" s="36"/>
      <c r="TXC47" s="36"/>
      <c r="TXD47" s="36"/>
      <c r="TXG47" s="36"/>
      <c r="TXH47" s="36"/>
      <c r="TXK47" s="36"/>
      <c r="TXL47" s="36"/>
      <c r="TXO47" s="36"/>
      <c r="TXP47" s="36"/>
      <c r="TXS47" s="36"/>
      <c r="TXT47" s="36"/>
      <c r="TXW47" s="36"/>
      <c r="TXX47" s="36"/>
      <c r="TYA47" s="36"/>
      <c r="TYB47" s="36"/>
      <c r="TYE47" s="36"/>
      <c r="TYF47" s="36"/>
      <c r="TYI47" s="36"/>
      <c r="TYJ47" s="36"/>
      <c r="TYM47" s="36"/>
      <c r="TYN47" s="36"/>
      <c r="TYQ47" s="36"/>
      <c r="TYR47" s="36"/>
      <c r="TYU47" s="36"/>
      <c r="TYV47" s="36"/>
      <c r="TYY47" s="36"/>
      <c r="TYZ47" s="36"/>
      <c r="TZC47" s="36"/>
      <c r="TZD47" s="36"/>
      <c r="TZG47" s="36"/>
      <c r="TZH47" s="36"/>
      <c r="TZK47" s="36"/>
      <c r="TZL47" s="36"/>
      <c r="TZO47" s="36"/>
      <c r="TZP47" s="36"/>
      <c r="TZS47" s="36"/>
      <c r="TZT47" s="36"/>
      <c r="TZW47" s="36"/>
      <c r="TZX47" s="36"/>
      <c r="UAA47" s="36"/>
      <c r="UAB47" s="36"/>
      <c r="UAE47" s="36"/>
      <c r="UAF47" s="36"/>
      <c r="UAI47" s="36"/>
      <c r="UAJ47" s="36"/>
      <c r="UAM47" s="36"/>
      <c r="UAN47" s="36"/>
      <c r="UAQ47" s="36"/>
      <c r="UAR47" s="36"/>
      <c r="UAU47" s="36"/>
      <c r="UAV47" s="36"/>
      <c r="UAY47" s="36"/>
      <c r="UAZ47" s="36"/>
      <c r="UBC47" s="36"/>
      <c r="UBD47" s="36"/>
      <c r="UBG47" s="36"/>
      <c r="UBH47" s="36"/>
      <c r="UBK47" s="36"/>
      <c r="UBL47" s="36"/>
      <c r="UBO47" s="36"/>
      <c r="UBP47" s="36"/>
      <c r="UBS47" s="36"/>
      <c r="UBT47" s="36"/>
      <c r="UBW47" s="36"/>
      <c r="UBX47" s="36"/>
      <c r="UCA47" s="36"/>
      <c r="UCB47" s="36"/>
      <c r="UCE47" s="36"/>
      <c r="UCF47" s="36"/>
      <c r="UCI47" s="36"/>
      <c r="UCJ47" s="36"/>
      <c r="UCM47" s="36"/>
      <c r="UCN47" s="36"/>
      <c r="UCQ47" s="36"/>
      <c r="UCR47" s="36"/>
      <c r="UCU47" s="36"/>
      <c r="UCV47" s="36"/>
      <c r="UCY47" s="36"/>
      <c r="UCZ47" s="36"/>
      <c r="UDC47" s="36"/>
      <c r="UDD47" s="36"/>
      <c r="UDG47" s="36"/>
      <c r="UDH47" s="36"/>
      <c r="UDK47" s="36"/>
      <c r="UDL47" s="36"/>
      <c r="UDO47" s="36"/>
      <c r="UDP47" s="36"/>
      <c r="UDS47" s="36"/>
      <c r="UDT47" s="36"/>
      <c r="UDW47" s="36"/>
      <c r="UDX47" s="36"/>
      <c r="UEA47" s="36"/>
      <c r="UEB47" s="36"/>
      <c r="UEE47" s="36"/>
      <c r="UEF47" s="36"/>
      <c r="UEI47" s="36"/>
      <c r="UEJ47" s="36"/>
      <c r="UEM47" s="36"/>
      <c r="UEN47" s="36"/>
      <c r="UEQ47" s="36"/>
      <c r="UER47" s="36"/>
      <c r="UEU47" s="36"/>
      <c r="UEV47" s="36"/>
      <c r="UEY47" s="36"/>
      <c r="UEZ47" s="36"/>
      <c r="UFC47" s="36"/>
      <c r="UFD47" s="36"/>
      <c r="UFG47" s="36"/>
      <c r="UFH47" s="36"/>
      <c r="UFK47" s="36"/>
      <c r="UFL47" s="36"/>
      <c r="UFO47" s="36"/>
      <c r="UFP47" s="36"/>
      <c r="UFS47" s="36"/>
      <c r="UFT47" s="36"/>
      <c r="UFW47" s="36"/>
      <c r="UFX47" s="36"/>
      <c r="UGA47" s="36"/>
      <c r="UGB47" s="36"/>
      <c r="UGE47" s="36"/>
      <c r="UGF47" s="36"/>
      <c r="UGI47" s="36"/>
      <c r="UGJ47" s="36"/>
      <c r="UGM47" s="36"/>
      <c r="UGN47" s="36"/>
      <c r="UGQ47" s="36"/>
      <c r="UGR47" s="36"/>
      <c r="UGU47" s="36"/>
      <c r="UGV47" s="36"/>
      <c r="UGY47" s="36"/>
      <c r="UGZ47" s="36"/>
      <c r="UHC47" s="36"/>
      <c r="UHD47" s="36"/>
      <c r="UHG47" s="36"/>
      <c r="UHH47" s="36"/>
      <c r="UHK47" s="36"/>
      <c r="UHL47" s="36"/>
      <c r="UHO47" s="36"/>
      <c r="UHP47" s="36"/>
      <c r="UHS47" s="36"/>
      <c r="UHT47" s="36"/>
      <c r="UHW47" s="36"/>
      <c r="UHX47" s="36"/>
      <c r="UIA47" s="36"/>
      <c r="UIB47" s="36"/>
      <c r="UIE47" s="36"/>
      <c r="UIF47" s="36"/>
      <c r="UII47" s="36"/>
      <c r="UIJ47" s="36"/>
      <c r="UIM47" s="36"/>
      <c r="UIN47" s="36"/>
      <c r="UIQ47" s="36"/>
      <c r="UIR47" s="36"/>
      <c r="UIU47" s="36"/>
      <c r="UIV47" s="36"/>
      <c r="UIY47" s="36"/>
      <c r="UIZ47" s="36"/>
      <c r="UJC47" s="36"/>
      <c r="UJD47" s="36"/>
      <c r="UJG47" s="36"/>
      <c r="UJH47" s="36"/>
      <c r="UJK47" s="36"/>
      <c r="UJL47" s="36"/>
      <c r="UJO47" s="36"/>
      <c r="UJP47" s="36"/>
      <c r="UJS47" s="36"/>
      <c r="UJT47" s="36"/>
      <c r="UJW47" s="36"/>
      <c r="UJX47" s="36"/>
      <c r="UKA47" s="36"/>
      <c r="UKB47" s="36"/>
      <c r="UKE47" s="36"/>
      <c r="UKF47" s="36"/>
      <c r="UKI47" s="36"/>
      <c r="UKJ47" s="36"/>
      <c r="UKM47" s="36"/>
      <c r="UKN47" s="36"/>
      <c r="UKQ47" s="36"/>
      <c r="UKR47" s="36"/>
      <c r="UKU47" s="36"/>
      <c r="UKV47" s="36"/>
      <c r="UKY47" s="36"/>
      <c r="UKZ47" s="36"/>
      <c r="ULC47" s="36"/>
      <c r="ULD47" s="36"/>
      <c r="ULG47" s="36"/>
      <c r="ULH47" s="36"/>
      <c r="ULK47" s="36"/>
      <c r="ULL47" s="36"/>
      <c r="ULO47" s="36"/>
      <c r="ULP47" s="36"/>
      <c r="ULS47" s="36"/>
      <c r="ULT47" s="36"/>
      <c r="ULW47" s="36"/>
      <c r="ULX47" s="36"/>
      <c r="UMA47" s="36"/>
      <c r="UMB47" s="36"/>
      <c r="UME47" s="36"/>
      <c r="UMF47" s="36"/>
      <c r="UMI47" s="36"/>
      <c r="UMJ47" s="36"/>
      <c r="UMM47" s="36"/>
      <c r="UMN47" s="36"/>
      <c r="UMQ47" s="36"/>
      <c r="UMR47" s="36"/>
      <c r="UMU47" s="36"/>
      <c r="UMV47" s="36"/>
      <c r="UMY47" s="36"/>
      <c r="UMZ47" s="36"/>
      <c r="UNC47" s="36"/>
      <c r="UND47" s="36"/>
      <c r="UNG47" s="36"/>
      <c r="UNH47" s="36"/>
      <c r="UNK47" s="36"/>
      <c r="UNL47" s="36"/>
      <c r="UNO47" s="36"/>
      <c r="UNP47" s="36"/>
      <c r="UNS47" s="36"/>
      <c r="UNT47" s="36"/>
      <c r="UNW47" s="36"/>
      <c r="UNX47" s="36"/>
      <c r="UOA47" s="36"/>
      <c r="UOB47" s="36"/>
      <c r="UOE47" s="36"/>
      <c r="UOF47" s="36"/>
      <c r="UOI47" s="36"/>
      <c r="UOJ47" s="36"/>
      <c r="UOM47" s="36"/>
      <c r="UON47" s="36"/>
      <c r="UOQ47" s="36"/>
      <c r="UOR47" s="36"/>
      <c r="UOU47" s="36"/>
      <c r="UOV47" s="36"/>
      <c r="UOY47" s="36"/>
      <c r="UOZ47" s="36"/>
      <c r="UPC47" s="36"/>
      <c r="UPD47" s="36"/>
      <c r="UPG47" s="36"/>
      <c r="UPH47" s="36"/>
      <c r="UPK47" s="36"/>
      <c r="UPL47" s="36"/>
      <c r="UPO47" s="36"/>
      <c r="UPP47" s="36"/>
      <c r="UPS47" s="36"/>
      <c r="UPT47" s="36"/>
      <c r="UPW47" s="36"/>
      <c r="UPX47" s="36"/>
      <c r="UQA47" s="36"/>
      <c r="UQB47" s="36"/>
      <c r="UQE47" s="36"/>
      <c r="UQF47" s="36"/>
      <c r="UQI47" s="36"/>
      <c r="UQJ47" s="36"/>
      <c r="UQM47" s="36"/>
      <c r="UQN47" s="36"/>
      <c r="UQQ47" s="36"/>
      <c r="UQR47" s="36"/>
      <c r="UQU47" s="36"/>
      <c r="UQV47" s="36"/>
      <c r="UQY47" s="36"/>
      <c r="UQZ47" s="36"/>
      <c r="URC47" s="36"/>
      <c r="URD47" s="36"/>
      <c r="URG47" s="36"/>
      <c r="URH47" s="36"/>
      <c r="URK47" s="36"/>
      <c r="URL47" s="36"/>
      <c r="URO47" s="36"/>
      <c r="URP47" s="36"/>
      <c r="URS47" s="36"/>
      <c r="URT47" s="36"/>
      <c r="URW47" s="36"/>
      <c r="URX47" s="36"/>
      <c r="USA47" s="36"/>
      <c r="USB47" s="36"/>
      <c r="USE47" s="36"/>
      <c r="USF47" s="36"/>
      <c r="USI47" s="36"/>
      <c r="USJ47" s="36"/>
      <c r="USM47" s="36"/>
      <c r="USN47" s="36"/>
      <c r="USQ47" s="36"/>
      <c r="USR47" s="36"/>
      <c r="USU47" s="36"/>
      <c r="USV47" s="36"/>
      <c r="USY47" s="36"/>
      <c r="USZ47" s="36"/>
      <c r="UTC47" s="36"/>
      <c r="UTD47" s="36"/>
      <c r="UTG47" s="36"/>
      <c r="UTH47" s="36"/>
      <c r="UTK47" s="36"/>
      <c r="UTL47" s="36"/>
      <c r="UTO47" s="36"/>
      <c r="UTP47" s="36"/>
      <c r="UTS47" s="36"/>
      <c r="UTT47" s="36"/>
      <c r="UTW47" s="36"/>
      <c r="UTX47" s="36"/>
      <c r="UUA47" s="36"/>
      <c r="UUB47" s="36"/>
      <c r="UUE47" s="36"/>
      <c r="UUF47" s="36"/>
      <c r="UUI47" s="36"/>
      <c r="UUJ47" s="36"/>
      <c r="UUM47" s="36"/>
      <c r="UUN47" s="36"/>
      <c r="UUQ47" s="36"/>
      <c r="UUR47" s="36"/>
      <c r="UUU47" s="36"/>
      <c r="UUV47" s="36"/>
      <c r="UUY47" s="36"/>
      <c r="UUZ47" s="36"/>
      <c r="UVC47" s="36"/>
      <c r="UVD47" s="36"/>
      <c r="UVG47" s="36"/>
      <c r="UVH47" s="36"/>
      <c r="UVK47" s="36"/>
      <c r="UVL47" s="36"/>
      <c r="UVO47" s="36"/>
      <c r="UVP47" s="36"/>
      <c r="UVS47" s="36"/>
      <c r="UVT47" s="36"/>
      <c r="UVW47" s="36"/>
      <c r="UVX47" s="36"/>
      <c r="UWA47" s="36"/>
      <c r="UWB47" s="36"/>
      <c r="UWE47" s="36"/>
      <c r="UWF47" s="36"/>
      <c r="UWI47" s="36"/>
      <c r="UWJ47" s="36"/>
      <c r="UWM47" s="36"/>
      <c r="UWN47" s="36"/>
      <c r="UWQ47" s="36"/>
      <c r="UWR47" s="36"/>
      <c r="UWU47" s="36"/>
      <c r="UWV47" s="36"/>
      <c r="UWY47" s="36"/>
      <c r="UWZ47" s="36"/>
      <c r="UXC47" s="36"/>
      <c r="UXD47" s="36"/>
      <c r="UXG47" s="36"/>
      <c r="UXH47" s="36"/>
      <c r="UXK47" s="36"/>
      <c r="UXL47" s="36"/>
      <c r="UXO47" s="36"/>
      <c r="UXP47" s="36"/>
      <c r="UXS47" s="36"/>
      <c r="UXT47" s="36"/>
      <c r="UXW47" s="36"/>
      <c r="UXX47" s="36"/>
      <c r="UYA47" s="36"/>
      <c r="UYB47" s="36"/>
      <c r="UYE47" s="36"/>
      <c r="UYF47" s="36"/>
      <c r="UYI47" s="36"/>
      <c r="UYJ47" s="36"/>
      <c r="UYM47" s="36"/>
      <c r="UYN47" s="36"/>
      <c r="UYQ47" s="36"/>
      <c r="UYR47" s="36"/>
      <c r="UYU47" s="36"/>
      <c r="UYV47" s="36"/>
      <c r="UYY47" s="36"/>
      <c r="UYZ47" s="36"/>
      <c r="UZC47" s="36"/>
      <c r="UZD47" s="36"/>
      <c r="UZG47" s="36"/>
      <c r="UZH47" s="36"/>
      <c r="UZK47" s="36"/>
      <c r="UZL47" s="36"/>
      <c r="UZO47" s="36"/>
      <c r="UZP47" s="36"/>
      <c r="UZS47" s="36"/>
      <c r="UZT47" s="36"/>
      <c r="UZW47" s="36"/>
      <c r="UZX47" s="36"/>
      <c r="VAA47" s="36"/>
      <c r="VAB47" s="36"/>
      <c r="VAE47" s="36"/>
      <c r="VAF47" s="36"/>
      <c r="VAI47" s="36"/>
      <c r="VAJ47" s="36"/>
      <c r="VAM47" s="36"/>
      <c r="VAN47" s="36"/>
      <c r="VAQ47" s="36"/>
      <c r="VAR47" s="36"/>
      <c r="VAU47" s="36"/>
      <c r="VAV47" s="36"/>
      <c r="VAY47" s="36"/>
      <c r="VAZ47" s="36"/>
      <c r="VBC47" s="36"/>
      <c r="VBD47" s="36"/>
      <c r="VBG47" s="36"/>
      <c r="VBH47" s="36"/>
      <c r="VBK47" s="36"/>
      <c r="VBL47" s="36"/>
      <c r="VBO47" s="36"/>
      <c r="VBP47" s="36"/>
      <c r="VBS47" s="36"/>
      <c r="VBT47" s="36"/>
      <c r="VBW47" s="36"/>
      <c r="VBX47" s="36"/>
      <c r="VCA47" s="36"/>
      <c r="VCB47" s="36"/>
      <c r="VCE47" s="36"/>
      <c r="VCF47" s="36"/>
      <c r="VCI47" s="36"/>
      <c r="VCJ47" s="36"/>
      <c r="VCM47" s="36"/>
      <c r="VCN47" s="36"/>
      <c r="VCQ47" s="36"/>
      <c r="VCR47" s="36"/>
      <c r="VCU47" s="36"/>
      <c r="VCV47" s="36"/>
      <c r="VCY47" s="36"/>
      <c r="VCZ47" s="36"/>
      <c r="VDC47" s="36"/>
      <c r="VDD47" s="36"/>
      <c r="VDG47" s="36"/>
      <c r="VDH47" s="36"/>
      <c r="VDK47" s="36"/>
      <c r="VDL47" s="36"/>
      <c r="VDO47" s="36"/>
      <c r="VDP47" s="36"/>
      <c r="VDS47" s="36"/>
      <c r="VDT47" s="36"/>
      <c r="VDW47" s="36"/>
      <c r="VDX47" s="36"/>
      <c r="VEA47" s="36"/>
      <c r="VEB47" s="36"/>
      <c r="VEE47" s="36"/>
      <c r="VEF47" s="36"/>
      <c r="VEI47" s="36"/>
      <c r="VEJ47" s="36"/>
      <c r="VEM47" s="36"/>
      <c r="VEN47" s="36"/>
      <c r="VEQ47" s="36"/>
      <c r="VER47" s="36"/>
      <c r="VEU47" s="36"/>
      <c r="VEV47" s="36"/>
      <c r="VEY47" s="36"/>
      <c r="VEZ47" s="36"/>
      <c r="VFC47" s="36"/>
      <c r="VFD47" s="36"/>
      <c r="VFG47" s="36"/>
      <c r="VFH47" s="36"/>
      <c r="VFK47" s="36"/>
      <c r="VFL47" s="36"/>
      <c r="VFO47" s="36"/>
      <c r="VFP47" s="36"/>
      <c r="VFS47" s="36"/>
      <c r="VFT47" s="36"/>
      <c r="VFW47" s="36"/>
      <c r="VFX47" s="36"/>
      <c r="VGA47" s="36"/>
      <c r="VGB47" s="36"/>
      <c r="VGE47" s="36"/>
      <c r="VGF47" s="36"/>
      <c r="VGI47" s="36"/>
      <c r="VGJ47" s="36"/>
      <c r="VGM47" s="36"/>
      <c r="VGN47" s="36"/>
      <c r="VGQ47" s="36"/>
      <c r="VGR47" s="36"/>
      <c r="VGU47" s="36"/>
      <c r="VGV47" s="36"/>
      <c r="VGY47" s="36"/>
      <c r="VGZ47" s="36"/>
      <c r="VHC47" s="36"/>
      <c r="VHD47" s="36"/>
      <c r="VHG47" s="36"/>
      <c r="VHH47" s="36"/>
      <c r="VHK47" s="36"/>
      <c r="VHL47" s="36"/>
      <c r="VHO47" s="36"/>
      <c r="VHP47" s="36"/>
      <c r="VHS47" s="36"/>
      <c r="VHT47" s="36"/>
      <c r="VHW47" s="36"/>
      <c r="VHX47" s="36"/>
      <c r="VIA47" s="36"/>
      <c r="VIB47" s="36"/>
      <c r="VIE47" s="36"/>
      <c r="VIF47" s="36"/>
      <c r="VII47" s="36"/>
      <c r="VIJ47" s="36"/>
      <c r="VIM47" s="36"/>
      <c r="VIN47" s="36"/>
      <c r="VIQ47" s="36"/>
      <c r="VIR47" s="36"/>
      <c r="VIU47" s="36"/>
      <c r="VIV47" s="36"/>
      <c r="VIY47" s="36"/>
      <c r="VIZ47" s="36"/>
      <c r="VJC47" s="36"/>
      <c r="VJD47" s="36"/>
      <c r="VJG47" s="36"/>
      <c r="VJH47" s="36"/>
      <c r="VJK47" s="36"/>
      <c r="VJL47" s="36"/>
      <c r="VJO47" s="36"/>
      <c r="VJP47" s="36"/>
      <c r="VJS47" s="36"/>
      <c r="VJT47" s="36"/>
      <c r="VJW47" s="36"/>
      <c r="VJX47" s="36"/>
      <c r="VKA47" s="36"/>
      <c r="VKB47" s="36"/>
      <c r="VKE47" s="36"/>
      <c r="VKF47" s="36"/>
      <c r="VKI47" s="36"/>
      <c r="VKJ47" s="36"/>
      <c r="VKM47" s="36"/>
      <c r="VKN47" s="36"/>
      <c r="VKQ47" s="36"/>
      <c r="VKR47" s="36"/>
      <c r="VKU47" s="36"/>
      <c r="VKV47" s="36"/>
      <c r="VKY47" s="36"/>
      <c r="VKZ47" s="36"/>
      <c r="VLC47" s="36"/>
      <c r="VLD47" s="36"/>
      <c r="VLG47" s="36"/>
      <c r="VLH47" s="36"/>
      <c r="VLK47" s="36"/>
      <c r="VLL47" s="36"/>
      <c r="VLO47" s="36"/>
      <c r="VLP47" s="36"/>
      <c r="VLS47" s="36"/>
      <c r="VLT47" s="36"/>
      <c r="VLW47" s="36"/>
      <c r="VLX47" s="36"/>
      <c r="VMA47" s="36"/>
      <c r="VMB47" s="36"/>
      <c r="VME47" s="36"/>
      <c r="VMF47" s="36"/>
      <c r="VMI47" s="36"/>
      <c r="VMJ47" s="36"/>
      <c r="VMM47" s="36"/>
      <c r="VMN47" s="36"/>
      <c r="VMQ47" s="36"/>
      <c r="VMR47" s="36"/>
      <c r="VMU47" s="36"/>
      <c r="VMV47" s="36"/>
      <c r="VMY47" s="36"/>
      <c r="VMZ47" s="36"/>
      <c r="VNC47" s="36"/>
      <c r="VND47" s="36"/>
      <c r="VNG47" s="36"/>
      <c r="VNH47" s="36"/>
      <c r="VNK47" s="36"/>
      <c r="VNL47" s="36"/>
      <c r="VNO47" s="36"/>
      <c r="VNP47" s="36"/>
      <c r="VNS47" s="36"/>
      <c r="VNT47" s="36"/>
      <c r="VNW47" s="36"/>
      <c r="VNX47" s="36"/>
      <c r="VOA47" s="36"/>
      <c r="VOB47" s="36"/>
      <c r="VOE47" s="36"/>
      <c r="VOF47" s="36"/>
      <c r="VOI47" s="36"/>
      <c r="VOJ47" s="36"/>
      <c r="VOM47" s="36"/>
      <c r="VON47" s="36"/>
      <c r="VOQ47" s="36"/>
      <c r="VOR47" s="36"/>
      <c r="VOU47" s="36"/>
      <c r="VOV47" s="36"/>
      <c r="VOY47" s="36"/>
      <c r="VOZ47" s="36"/>
      <c r="VPC47" s="36"/>
      <c r="VPD47" s="36"/>
      <c r="VPG47" s="36"/>
      <c r="VPH47" s="36"/>
      <c r="VPK47" s="36"/>
      <c r="VPL47" s="36"/>
      <c r="VPO47" s="36"/>
      <c r="VPP47" s="36"/>
      <c r="VPS47" s="36"/>
      <c r="VPT47" s="36"/>
      <c r="VPW47" s="36"/>
      <c r="VPX47" s="36"/>
      <c r="VQA47" s="36"/>
      <c r="VQB47" s="36"/>
      <c r="VQE47" s="36"/>
      <c r="VQF47" s="36"/>
      <c r="VQI47" s="36"/>
      <c r="VQJ47" s="36"/>
      <c r="VQM47" s="36"/>
      <c r="VQN47" s="36"/>
      <c r="VQQ47" s="36"/>
      <c r="VQR47" s="36"/>
      <c r="VQU47" s="36"/>
      <c r="VQV47" s="36"/>
      <c r="VQY47" s="36"/>
      <c r="VQZ47" s="36"/>
      <c r="VRC47" s="36"/>
      <c r="VRD47" s="36"/>
      <c r="VRG47" s="36"/>
      <c r="VRH47" s="36"/>
      <c r="VRK47" s="36"/>
      <c r="VRL47" s="36"/>
      <c r="VRO47" s="36"/>
      <c r="VRP47" s="36"/>
      <c r="VRS47" s="36"/>
      <c r="VRT47" s="36"/>
      <c r="VRW47" s="36"/>
      <c r="VRX47" s="36"/>
      <c r="VSA47" s="36"/>
      <c r="VSB47" s="36"/>
      <c r="VSE47" s="36"/>
      <c r="VSF47" s="36"/>
      <c r="VSI47" s="36"/>
      <c r="VSJ47" s="36"/>
      <c r="VSM47" s="36"/>
      <c r="VSN47" s="36"/>
      <c r="VSQ47" s="36"/>
      <c r="VSR47" s="36"/>
      <c r="VSU47" s="36"/>
      <c r="VSV47" s="36"/>
      <c r="VSY47" s="36"/>
      <c r="VSZ47" s="36"/>
      <c r="VTC47" s="36"/>
      <c r="VTD47" s="36"/>
      <c r="VTG47" s="36"/>
      <c r="VTH47" s="36"/>
      <c r="VTK47" s="36"/>
      <c r="VTL47" s="36"/>
      <c r="VTO47" s="36"/>
      <c r="VTP47" s="36"/>
      <c r="VTS47" s="36"/>
      <c r="VTT47" s="36"/>
      <c r="VTW47" s="36"/>
      <c r="VTX47" s="36"/>
      <c r="VUA47" s="36"/>
      <c r="VUB47" s="36"/>
      <c r="VUE47" s="36"/>
      <c r="VUF47" s="36"/>
      <c r="VUI47" s="36"/>
      <c r="VUJ47" s="36"/>
      <c r="VUM47" s="36"/>
      <c r="VUN47" s="36"/>
      <c r="VUQ47" s="36"/>
      <c r="VUR47" s="36"/>
      <c r="VUU47" s="36"/>
      <c r="VUV47" s="36"/>
      <c r="VUY47" s="36"/>
      <c r="VUZ47" s="36"/>
      <c r="VVC47" s="36"/>
      <c r="VVD47" s="36"/>
      <c r="VVG47" s="36"/>
      <c r="VVH47" s="36"/>
      <c r="VVK47" s="36"/>
      <c r="VVL47" s="36"/>
      <c r="VVO47" s="36"/>
      <c r="VVP47" s="36"/>
      <c r="VVS47" s="36"/>
      <c r="VVT47" s="36"/>
      <c r="VVW47" s="36"/>
      <c r="VVX47" s="36"/>
      <c r="VWA47" s="36"/>
      <c r="VWB47" s="36"/>
      <c r="VWE47" s="36"/>
      <c r="VWF47" s="36"/>
      <c r="VWI47" s="36"/>
      <c r="VWJ47" s="36"/>
      <c r="VWM47" s="36"/>
      <c r="VWN47" s="36"/>
      <c r="VWQ47" s="36"/>
      <c r="VWR47" s="36"/>
      <c r="VWU47" s="36"/>
      <c r="VWV47" s="36"/>
      <c r="VWY47" s="36"/>
      <c r="VWZ47" s="36"/>
      <c r="VXC47" s="36"/>
      <c r="VXD47" s="36"/>
      <c r="VXG47" s="36"/>
      <c r="VXH47" s="36"/>
      <c r="VXK47" s="36"/>
      <c r="VXL47" s="36"/>
      <c r="VXO47" s="36"/>
      <c r="VXP47" s="36"/>
      <c r="VXS47" s="36"/>
      <c r="VXT47" s="36"/>
      <c r="VXW47" s="36"/>
      <c r="VXX47" s="36"/>
      <c r="VYA47" s="36"/>
      <c r="VYB47" s="36"/>
      <c r="VYE47" s="36"/>
      <c r="VYF47" s="36"/>
      <c r="VYI47" s="36"/>
      <c r="VYJ47" s="36"/>
      <c r="VYM47" s="36"/>
      <c r="VYN47" s="36"/>
      <c r="VYQ47" s="36"/>
      <c r="VYR47" s="36"/>
      <c r="VYU47" s="36"/>
      <c r="VYV47" s="36"/>
      <c r="VYY47" s="36"/>
      <c r="VYZ47" s="36"/>
      <c r="VZC47" s="36"/>
      <c r="VZD47" s="36"/>
      <c r="VZG47" s="36"/>
      <c r="VZH47" s="36"/>
      <c r="VZK47" s="36"/>
      <c r="VZL47" s="36"/>
      <c r="VZO47" s="36"/>
      <c r="VZP47" s="36"/>
      <c r="VZS47" s="36"/>
      <c r="VZT47" s="36"/>
      <c r="VZW47" s="36"/>
      <c r="VZX47" s="36"/>
      <c r="WAA47" s="36"/>
      <c r="WAB47" s="36"/>
      <c r="WAE47" s="36"/>
      <c r="WAF47" s="36"/>
      <c r="WAI47" s="36"/>
      <c r="WAJ47" s="36"/>
      <c r="WAM47" s="36"/>
      <c r="WAN47" s="36"/>
      <c r="WAQ47" s="36"/>
      <c r="WAR47" s="36"/>
      <c r="WAU47" s="36"/>
      <c r="WAV47" s="36"/>
      <c r="WAY47" s="36"/>
      <c r="WAZ47" s="36"/>
      <c r="WBC47" s="36"/>
      <c r="WBD47" s="36"/>
      <c r="WBG47" s="36"/>
      <c r="WBH47" s="36"/>
      <c r="WBK47" s="36"/>
      <c r="WBL47" s="36"/>
      <c r="WBO47" s="36"/>
      <c r="WBP47" s="36"/>
      <c r="WBS47" s="36"/>
      <c r="WBT47" s="36"/>
      <c r="WBW47" s="36"/>
      <c r="WBX47" s="36"/>
      <c r="WCA47" s="36"/>
      <c r="WCB47" s="36"/>
      <c r="WCE47" s="36"/>
      <c r="WCF47" s="36"/>
      <c r="WCI47" s="36"/>
      <c r="WCJ47" s="36"/>
      <c r="WCM47" s="36"/>
      <c r="WCN47" s="36"/>
      <c r="WCQ47" s="36"/>
      <c r="WCR47" s="36"/>
      <c r="WCU47" s="36"/>
      <c r="WCV47" s="36"/>
      <c r="WCY47" s="36"/>
      <c r="WCZ47" s="36"/>
      <c r="WDC47" s="36"/>
      <c r="WDD47" s="36"/>
      <c r="WDG47" s="36"/>
      <c r="WDH47" s="36"/>
      <c r="WDK47" s="36"/>
      <c r="WDL47" s="36"/>
      <c r="WDO47" s="36"/>
      <c r="WDP47" s="36"/>
      <c r="WDS47" s="36"/>
      <c r="WDT47" s="36"/>
      <c r="WDW47" s="36"/>
      <c r="WDX47" s="36"/>
      <c r="WEA47" s="36"/>
      <c r="WEB47" s="36"/>
      <c r="WEE47" s="36"/>
      <c r="WEF47" s="36"/>
      <c r="WEI47" s="36"/>
      <c r="WEJ47" s="36"/>
      <c r="WEM47" s="36"/>
      <c r="WEN47" s="36"/>
      <c r="WEQ47" s="36"/>
      <c r="WER47" s="36"/>
      <c r="WEU47" s="36"/>
      <c r="WEV47" s="36"/>
      <c r="WEY47" s="36"/>
      <c r="WEZ47" s="36"/>
      <c r="WFC47" s="36"/>
      <c r="WFD47" s="36"/>
      <c r="WFG47" s="36"/>
      <c r="WFH47" s="36"/>
      <c r="WFK47" s="36"/>
      <c r="WFL47" s="36"/>
      <c r="WFO47" s="36"/>
      <c r="WFP47" s="36"/>
      <c r="WFS47" s="36"/>
      <c r="WFT47" s="36"/>
      <c r="WFW47" s="36"/>
      <c r="WFX47" s="36"/>
      <c r="WGA47" s="36"/>
      <c r="WGB47" s="36"/>
      <c r="WGE47" s="36"/>
      <c r="WGF47" s="36"/>
      <c r="WGI47" s="36"/>
      <c r="WGJ47" s="36"/>
      <c r="WGM47" s="36"/>
      <c r="WGN47" s="36"/>
      <c r="WGQ47" s="36"/>
      <c r="WGR47" s="36"/>
      <c r="WGU47" s="36"/>
      <c r="WGV47" s="36"/>
      <c r="WGY47" s="36"/>
      <c r="WGZ47" s="36"/>
      <c r="WHC47" s="36"/>
      <c r="WHD47" s="36"/>
      <c r="WHG47" s="36"/>
      <c r="WHH47" s="36"/>
      <c r="WHK47" s="36"/>
      <c r="WHL47" s="36"/>
      <c r="WHO47" s="36"/>
      <c r="WHP47" s="36"/>
      <c r="WHS47" s="36"/>
      <c r="WHT47" s="36"/>
      <c r="WHW47" s="36"/>
      <c r="WHX47" s="36"/>
      <c r="WIA47" s="36"/>
      <c r="WIB47" s="36"/>
      <c r="WIE47" s="36"/>
      <c r="WIF47" s="36"/>
      <c r="WII47" s="36"/>
      <c r="WIJ47" s="36"/>
      <c r="WIM47" s="36"/>
      <c r="WIN47" s="36"/>
      <c r="WIQ47" s="36"/>
      <c r="WIR47" s="36"/>
      <c r="WIU47" s="36"/>
      <c r="WIV47" s="36"/>
      <c r="WIY47" s="36"/>
      <c r="WIZ47" s="36"/>
      <c r="WJC47" s="36"/>
      <c r="WJD47" s="36"/>
      <c r="WJG47" s="36"/>
      <c r="WJH47" s="36"/>
      <c r="WJK47" s="36"/>
      <c r="WJL47" s="36"/>
      <c r="WJO47" s="36"/>
      <c r="WJP47" s="36"/>
      <c r="WJS47" s="36"/>
      <c r="WJT47" s="36"/>
      <c r="WJW47" s="36"/>
      <c r="WJX47" s="36"/>
      <c r="WKA47" s="36"/>
      <c r="WKB47" s="36"/>
      <c r="WKE47" s="36"/>
      <c r="WKF47" s="36"/>
      <c r="WKI47" s="36"/>
      <c r="WKJ47" s="36"/>
      <c r="WKM47" s="36"/>
      <c r="WKN47" s="36"/>
      <c r="WKQ47" s="36"/>
      <c r="WKR47" s="36"/>
      <c r="WKU47" s="36"/>
      <c r="WKV47" s="36"/>
      <c r="WKY47" s="36"/>
      <c r="WKZ47" s="36"/>
      <c r="WLC47" s="36"/>
      <c r="WLD47" s="36"/>
      <c r="WLG47" s="36"/>
      <c r="WLH47" s="36"/>
      <c r="WLK47" s="36"/>
      <c r="WLL47" s="36"/>
      <c r="WLO47" s="36"/>
      <c r="WLP47" s="36"/>
      <c r="WLS47" s="36"/>
      <c r="WLT47" s="36"/>
      <c r="WLW47" s="36"/>
      <c r="WLX47" s="36"/>
      <c r="WMA47" s="36"/>
      <c r="WMB47" s="36"/>
      <c r="WME47" s="36"/>
      <c r="WMF47" s="36"/>
      <c r="WMI47" s="36"/>
      <c r="WMJ47" s="36"/>
      <c r="WMM47" s="36"/>
      <c r="WMN47" s="36"/>
      <c r="WMQ47" s="36"/>
      <c r="WMR47" s="36"/>
      <c r="WMU47" s="36"/>
      <c r="WMV47" s="36"/>
      <c r="WMY47" s="36"/>
      <c r="WMZ47" s="36"/>
      <c r="WNC47" s="36"/>
      <c r="WND47" s="36"/>
      <c r="WNG47" s="36"/>
      <c r="WNH47" s="36"/>
      <c r="WNK47" s="36"/>
      <c r="WNL47" s="36"/>
      <c r="WNO47" s="36"/>
      <c r="WNP47" s="36"/>
      <c r="WNS47" s="36"/>
      <c r="WNT47" s="36"/>
      <c r="WNW47" s="36"/>
      <c r="WNX47" s="36"/>
      <c r="WOA47" s="36"/>
      <c r="WOB47" s="36"/>
      <c r="WOE47" s="36"/>
      <c r="WOF47" s="36"/>
      <c r="WOI47" s="36"/>
      <c r="WOJ47" s="36"/>
      <c r="WOM47" s="36"/>
      <c r="WON47" s="36"/>
      <c r="WOQ47" s="36"/>
      <c r="WOR47" s="36"/>
      <c r="WOU47" s="36"/>
      <c r="WOV47" s="36"/>
      <c r="WOY47" s="36"/>
      <c r="WOZ47" s="36"/>
      <c r="WPC47" s="36"/>
      <c r="WPD47" s="36"/>
      <c r="WPG47" s="36"/>
      <c r="WPH47" s="36"/>
      <c r="WPK47" s="36"/>
      <c r="WPL47" s="36"/>
      <c r="WPO47" s="36"/>
      <c r="WPP47" s="36"/>
      <c r="WPS47" s="36"/>
      <c r="WPT47" s="36"/>
      <c r="WPW47" s="36"/>
      <c r="WPX47" s="36"/>
      <c r="WQA47" s="36"/>
      <c r="WQB47" s="36"/>
      <c r="WQE47" s="36"/>
      <c r="WQF47" s="36"/>
      <c r="WQI47" s="36"/>
      <c r="WQJ47" s="36"/>
      <c r="WQM47" s="36"/>
      <c r="WQN47" s="36"/>
      <c r="WQQ47" s="36"/>
      <c r="WQR47" s="36"/>
      <c r="WQU47" s="36"/>
      <c r="WQV47" s="36"/>
      <c r="WQY47" s="36"/>
      <c r="WQZ47" s="36"/>
      <c r="WRC47" s="36"/>
      <c r="WRD47" s="36"/>
      <c r="WRG47" s="36"/>
      <c r="WRH47" s="36"/>
      <c r="WRK47" s="36"/>
      <c r="WRL47" s="36"/>
      <c r="WRO47" s="36"/>
      <c r="WRP47" s="36"/>
      <c r="WRS47" s="36"/>
      <c r="WRT47" s="36"/>
      <c r="WRW47" s="36"/>
      <c r="WRX47" s="36"/>
      <c r="WSA47" s="36"/>
      <c r="WSB47" s="36"/>
      <c r="WSE47" s="36"/>
      <c r="WSF47" s="36"/>
      <c r="WSI47" s="36"/>
      <c r="WSJ47" s="36"/>
      <c r="WSM47" s="36"/>
      <c r="WSN47" s="36"/>
      <c r="WSQ47" s="36"/>
      <c r="WSR47" s="36"/>
      <c r="WSU47" s="36"/>
      <c r="WSV47" s="36"/>
      <c r="WSY47" s="36"/>
      <c r="WSZ47" s="36"/>
      <c r="WTC47" s="36"/>
      <c r="WTD47" s="36"/>
      <c r="WTG47" s="36"/>
      <c r="WTH47" s="36"/>
      <c r="WTK47" s="36"/>
      <c r="WTL47" s="36"/>
      <c r="WTO47" s="36"/>
      <c r="WTP47" s="36"/>
      <c r="WTS47" s="36"/>
      <c r="WTT47" s="36"/>
      <c r="WTW47" s="36"/>
      <c r="WTX47" s="36"/>
      <c r="WUA47" s="36"/>
      <c r="WUB47" s="36"/>
      <c r="WUE47" s="36"/>
      <c r="WUF47" s="36"/>
      <c r="WUI47" s="36"/>
      <c r="WUJ47" s="36"/>
      <c r="WUM47" s="36"/>
      <c r="WUN47" s="36"/>
      <c r="WUQ47" s="36"/>
      <c r="WUR47" s="36"/>
      <c r="WUU47" s="36"/>
      <c r="WUV47" s="36"/>
      <c r="WUY47" s="36"/>
      <c r="WUZ47" s="36"/>
      <c r="WVC47" s="36"/>
      <c r="WVD47" s="36"/>
      <c r="WVG47" s="36"/>
      <c r="WVH47" s="36"/>
      <c r="WVK47" s="36"/>
      <c r="WVL47" s="36"/>
      <c r="WVO47" s="36"/>
      <c r="WVP47" s="36"/>
      <c r="WVS47" s="36"/>
      <c r="WVT47" s="36"/>
      <c r="WVW47" s="36"/>
      <c r="WVX47" s="36"/>
      <c r="WWA47" s="36"/>
      <c r="WWB47" s="36"/>
      <c r="WWE47" s="36"/>
      <c r="WWF47" s="36"/>
      <c r="WWI47" s="36"/>
      <c r="WWJ47" s="36"/>
      <c r="WWM47" s="36"/>
      <c r="WWN47" s="36"/>
      <c r="WWQ47" s="36"/>
      <c r="WWR47" s="36"/>
      <c r="WWU47" s="36"/>
      <c r="WWV47" s="36"/>
      <c r="WWY47" s="36"/>
      <c r="WWZ47" s="36"/>
      <c r="WXC47" s="36"/>
      <c r="WXD47" s="36"/>
      <c r="WXG47" s="36"/>
      <c r="WXH47" s="36"/>
      <c r="WXK47" s="36"/>
      <c r="WXL47" s="36"/>
      <c r="WXO47" s="36"/>
      <c r="WXP47" s="36"/>
      <c r="WXS47" s="36"/>
      <c r="WXT47" s="36"/>
      <c r="WXW47" s="36"/>
      <c r="WXX47" s="36"/>
      <c r="WYA47" s="36"/>
      <c r="WYB47" s="36"/>
      <c r="WYE47" s="36"/>
      <c r="WYF47" s="36"/>
      <c r="WYI47" s="36"/>
      <c r="WYJ47" s="36"/>
      <c r="WYM47" s="36"/>
      <c r="WYN47" s="36"/>
      <c r="WYQ47" s="36"/>
      <c r="WYR47" s="36"/>
      <c r="WYU47" s="36"/>
      <c r="WYV47" s="36"/>
      <c r="WYY47" s="36"/>
      <c r="WYZ47" s="36"/>
      <c r="WZC47" s="36"/>
      <c r="WZD47" s="36"/>
      <c r="WZG47" s="36"/>
      <c r="WZH47" s="36"/>
      <c r="WZK47" s="36"/>
      <c r="WZL47" s="36"/>
      <c r="WZO47" s="36"/>
      <c r="WZP47" s="36"/>
      <c r="WZS47" s="36"/>
      <c r="WZT47" s="36"/>
      <c r="WZW47" s="36"/>
      <c r="WZX47" s="36"/>
      <c r="XAA47" s="36"/>
      <c r="XAB47" s="36"/>
      <c r="XAE47" s="36"/>
      <c r="XAF47" s="36"/>
      <c r="XAI47" s="36"/>
      <c r="XAJ47" s="36"/>
      <c r="XAM47" s="36"/>
      <c r="XAN47" s="36"/>
      <c r="XAQ47" s="36"/>
      <c r="XAR47" s="36"/>
      <c r="XAU47" s="36"/>
      <c r="XAV47" s="36"/>
      <c r="XAY47" s="36"/>
      <c r="XAZ47" s="36"/>
      <c r="XBC47" s="36"/>
      <c r="XBD47" s="36"/>
      <c r="XBG47" s="36"/>
      <c r="XBH47" s="36"/>
      <c r="XBK47" s="36"/>
      <c r="XBL47" s="36"/>
      <c r="XBO47" s="36"/>
      <c r="XBP47" s="36"/>
      <c r="XBS47" s="36"/>
      <c r="XBT47" s="36"/>
      <c r="XBW47" s="36"/>
      <c r="XBX47" s="36"/>
      <c r="XCA47" s="36"/>
      <c r="XCB47" s="36"/>
      <c r="XCE47" s="36"/>
      <c r="XCF47" s="36"/>
      <c r="XCI47" s="36"/>
      <c r="XCJ47" s="36"/>
      <c r="XCM47" s="36"/>
      <c r="XCN47" s="36"/>
      <c r="XCQ47" s="36"/>
      <c r="XCR47" s="36"/>
      <c r="XCU47" s="36"/>
      <c r="XCV47" s="36"/>
      <c r="XCY47" s="36"/>
      <c r="XCZ47" s="36"/>
      <c r="XDC47" s="36"/>
      <c r="XDD47" s="36"/>
    </row>
    <row r="48" spans="1:1024 1027:2048 2051:3072 3075:4096 4099:5120 5123:6144 6147:7168 7171:8192 8195:9216 9219:10240 10243:11264 11267:12288 12291:13312 13315:14336 14339:15360 15363:16332" x14ac:dyDescent="0.3">
      <c r="A48" s="227"/>
      <c r="B48" s="10" t="s">
        <v>157</v>
      </c>
      <c r="C48" s="34">
        <v>20828</v>
      </c>
      <c r="D48" s="34">
        <v>3865</v>
      </c>
      <c r="E48" s="12">
        <f>C48+D48</f>
        <v>24693</v>
      </c>
      <c r="F48" s="12">
        <v>271473</v>
      </c>
      <c r="G48" s="34">
        <f t="shared" ref="G48" si="1">E48-F48</f>
        <v>-246780</v>
      </c>
      <c r="H48" s="36"/>
      <c r="I48" s="12"/>
      <c r="K48" s="36"/>
      <c r="L48" s="36"/>
      <c r="O48" s="36"/>
      <c r="P48" s="36"/>
      <c r="S48" s="36"/>
      <c r="T48" s="36"/>
      <c r="W48" s="36"/>
      <c r="X48" s="36"/>
      <c r="AA48" s="36"/>
      <c r="AB48" s="36"/>
      <c r="AE48" s="36"/>
      <c r="AF48" s="36"/>
      <c r="AI48" s="36"/>
      <c r="AJ48" s="36"/>
      <c r="AM48" s="36"/>
      <c r="AN48" s="36"/>
      <c r="AQ48" s="36"/>
      <c r="AR48" s="36"/>
      <c r="AU48" s="36"/>
      <c r="AV48" s="36"/>
      <c r="AY48" s="36"/>
      <c r="AZ48" s="36"/>
      <c r="BC48" s="36"/>
      <c r="BD48" s="36"/>
      <c r="BG48" s="36"/>
      <c r="BH48" s="36"/>
      <c r="BK48" s="36"/>
      <c r="BL48" s="36"/>
      <c r="BO48" s="36"/>
      <c r="BP48" s="36"/>
      <c r="BS48" s="36"/>
      <c r="BT48" s="36"/>
      <c r="BW48" s="36"/>
      <c r="BX48" s="36"/>
      <c r="CA48" s="36"/>
      <c r="CB48" s="36"/>
      <c r="CE48" s="36"/>
      <c r="CF48" s="36"/>
      <c r="CI48" s="36"/>
      <c r="CJ48" s="36"/>
      <c r="CM48" s="36"/>
      <c r="CN48" s="36"/>
      <c r="CQ48" s="36"/>
      <c r="CR48" s="36"/>
      <c r="CU48" s="36"/>
      <c r="CV48" s="36"/>
      <c r="CY48" s="36"/>
      <c r="CZ48" s="36"/>
      <c r="DC48" s="36"/>
      <c r="DD48" s="36"/>
      <c r="DG48" s="36"/>
      <c r="DH48" s="36"/>
      <c r="DK48" s="36"/>
      <c r="DL48" s="36"/>
      <c r="DO48" s="36"/>
      <c r="DP48" s="36"/>
      <c r="DS48" s="36"/>
      <c r="DT48" s="36"/>
      <c r="DW48" s="36"/>
      <c r="DX48" s="36"/>
      <c r="EA48" s="36"/>
      <c r="EB48" s="36"/>
      <c r="EE48" s="36"/>
      <c r="EF48" s="36"/>
      <c r="EI48" s="36"/>
      <c r="EJ48" s="36"/>
      <c r="EM48" s="36"/>
      <c r="EN48" s="36"/>
      <c r="EQ48" s="36"/>
      <c r="ER48" s="36"/>
      <c r="EU48" s="36"/>
      <c r="EV48" s="36"/>
      <c r="EY48" s="36"/>
      <c r="EZ48" s="36"/>
      <c r="FC48" s="36"/>
      <c r="FD48" s="36"/>
      <c r="FG48" s="36"/>
      <c r="FH48" s="36"/>
      <c r="FK48" s="36"/>
      <c r="FL48" s="36"/>
      <c r="FO48" s="36"/>
      <c r="FP48" s="36"/>
      <c r="FS48" s="36"/>
      <c r="FT48" s="36"/>
      <c r="FW48" s="36"/>
      <c r="FX48" s="36"/>
      <c r="GA48" s="36"/>
      <c r="GB48" s="36"/>
      <c r="GE48" s="36"/>
      <c r="GF48" s="36"/>
      <c r="GI48" s="36"/>
      <c r="GJ48" s="36"/>
      <c r="GM48" s="36"/>
      <c r="GN48" s="36"/>
      <c r="GQ48" s="36"/>
      <c r="GR48" s="36"/>
      <c r="GU48" s="36"/>
      <c r="GV48" s="36"/>
      <c r="GY48" s="36"/>
      <c r="GZ48" s="36"/>
      <c r="HC48" s="36"/>
      <c r="HD48" s="36"/>
      <c r="HG48" s="36"/>
      <c r="HH48" s="36"/>
      <c r="HK48" s="36"/>
      <c r="HL48" s="36"/>
      <c r="HO48" s="36"/>
      <c r="HP48" s="36"/>
      <c r="HS48" s="36"/>
      <c r="HT48" s="36"/>
      <c r="HW48" s="36"/>
      <c r="HX48" s="36"/>
      <c r="IA48" s="36"/>
      <c r="IB48" s="36"/>
      <c r="IE48" s="36"/>
      <c r="IF48" s="36"/>
      <c r="II48" s="36"/>
      <c r="IJ48" s="36"/>
      <c r="IM48" s="36"/>
      <c r="IN48" s="36"/>
      <c r="IQ48" s="36"/>
      <c r="IR48" s="36"/>
      <c r="IU48" s="36"/>
      <c r="IV48" s="36"/>
      <c r="IY48" s="36"/>
      <c r="IZ48" s="36"/>
      <c r="JC48" s="36"/>
      <c r="JD48" s="36"/>
      <c r="JG48" s="36"/>
      <c r="JH48" s="36"/>
      <c r="JK48" s="36"/>
      <c r="JL48" s="36"/>
      <c r="JO48" s="36"/>
      <c r="JP48" s="36"/>
      <c r="JS48" s="36"/>
      <c r="JT48" s="36"/>
      <c r="JW48" s="36"/>
      <c r="JX48" s="36"/>
      <c r="KA48" s="36"/>
      <c r="KB48" s="36"/>
      <c r="KE48" s="36"/>
      <c r="KF48" s="36"/>
      <c r="KI48" s="36"/>
      <c r="KJ48" s="36"/>
      <c r="KM48" s="36"/>
      <c r="KN48" s="36"/>
      <c r="KQ48" s="36"/>
      <c r="KR48" s="36"/>
      <c r="KU48" s="36"/>
      <c r="KV48" s="36"/>
      <c r="KY48" s="36"/>
      <c r="KZ48" s="36"/>
      <c r="LC48" s="36"/>
      <c r="LD48" s="36"/>
      <c r="LG48" s="36"/>
      <c r="LH48" s="36"/>
      <c r="LK48" s="36"/>
      <c r="LL48" s="36"/>
      <c r="LO48" s="36"/>
      <c r="LP48" s="36"/>
      <c r="LS48" s="36"/>
      <c r="LT48" s="36"/>
      <c r="LW48" s="36"/>
      <c r="LX48" s="36"/>
      <c r="MA48" s="36"/>
      <c r="MB48" s="36"/>
      <c r="ME48" s="36"/>
      <c r="MF48" s="36"/>
      <c r="MI48" s="36"/>
      <c r="MJ48" s="36"/>
      <c r="MM48" s="36"/>
      <c r="MN48" s="36"/>
      <c r="MQ48" s="36"/>
      <c r="MR48" s="36"/>
      <c r="MU48" s="36"/>
      <c r="MV48" s="36"/>
      <c r="MY48" s="36"/>
      <c r="MZ48" s="36"/>
      <c r="NC48" s="36"/>
      <c r="ND48" s="36"/>
      <c r="NG48" s="36"/>
      <c r="NH48" s="36"/>
      <c r="NK48" s="36"/>
      <c r="NL48" s="36"/>
      <c r="NO48" s="36"/>
      <c r="NP48" s="36"/>
      <c r="NS48" s="36"/>
      <c r="NT48" s="36"/>
      <c r="NW48" s="36"/>
      <c r="NX48" s="36"/>
      <c r="OA48" s="36"/>
      <c r="OB48" s="36"/>
      <c r="OE48" s="36"/>
      <c r="OF48" s="36"/>
      <c r="OI48" s="36"/>
      <c r="OJ48" s="36"/>
      <c r="OM48" s="36"/>
      <c r="ON48" s="36"/>
      <c r="OQ48" s="36"/>
      <c r="OR48" s="36"/>
      <c r="OU48" s="36"/>
      <c r="OV48" s="36"/>
      <c r="OY48" s="36"/>
      <c r="OZ48" s="36"/>
      <c r="PC48" s="36"/>
      <c r="PD48" s="36"/>
      <c r="PG48" s="36"/>
      <c r="PH48" s="36"/>
      <c r="PK48" s="36"/>
      <c r="PL48" s="36"/>
      <c r="PO48" s="36"/>
      <c r="PP48" s="36"/>
      <c r="PS48" s="36"/>
      <c r="PT48" s="36"/>
      <c r="PW48" s="36"/>
      <c r="PX48" s="36"/>
      <c r="QA48" s="36"/>
      <c r="QB48" s="36"/>
      <c r="QE48" s="36"/>
      <c r="QF48" s="36"/>
      <c r="QI48" s="36"/>
      <c r="QJ48" s="36"/>
      <c r="QM48" s="36"/>
      <c r="QN48" s="36"/>
      <c r="QQ48" s="36"/>
      <c r="QR48" s="36"/>
      <c r="QU48" s="36"/>
      <c r="QV48" s="36"/>
      <c r="QY48" s="36"/>
      <c r="QZ48" s="36"/>
      <c r="RC48" s="36"/>
      <c r="RD48" s="36"/>
      <c r="RG48" s="36"/>
      <c r="RH48" s="36"/>
      <c r="RK48" s="36"/>
      <c r="RL48" s="36"/>
      <c r="RO48" s="36"/>
      <c r="RP48" s="36"/>
      <c r="RS48" s="36"/>
      <c r="RT48" s="36"/>
      <c r="RW48" s="36"/>
      <c r="RX48" s="36"/>
      <c r="SA48" s="36"/>
      <c r="SB48" s="36"/>
      <c r="SE48" s="36"/>
      <c r="SF48" s="36"/>
      <c r="SI48" s="36"/>
      <c r="SJ48" s="36"/>
      <c r="SM48" s="36"/>
      <c r="SN48" s="36"/>
      <c r="SQ48" s="36"/>
      <c r="SR48" s="36"/>
      <c r="SU48" s="36"/>
      <c r="SV48" s="36"/>
      <c r="SY48" s="36"/>
      <c r="SZ48" s="36"/>
      <c r="TC48" s="36"/>
      <c r="TD48" s="36"/>
      <c r="TG48" s="36"/>
      <c r="TH48" s="36"/>
      <c r="TK48" s="36"/>
      <c r="TL48" s="36"/>
      <c r="TO48" s="36"/>
      <c r="TP48" s="36"/>
      <c r="TS48" s="36"/>
      <c r="TT48" s="36"/>
      <c r="TW48" s="36"/>
      <c r="TX48" s="36"/>
      <c r="UA48" s="36"/>
      <c r="UB48" s="36"/>
      <c r="UE48" s="36"/>
      <c r="UF48" s="36"/>
      <c r="UI48" s="36"/>
      <c r="UJ48" s="36"/>
      <c r="UM48" s="36"/>
      <c r="UN48" s="36"/>
      <c r="UQ48" s="36"/>
      <c r="UR48" s="36"/>
      <c r="UU48" s="36"/>
      <c r="UV48" s="36"/>
      <c r="UY48" s="36"/>
      <c r="UZ48" s="36"/>
      <c r="VC48" s="36"/>
      <c r="VD48" s="36"/>
      <c r="VG48" s="36"/>
      <c r="VH48" s="36"/>
      <c r="VK48" s="36"/>
      <c r="VL48" s="36"/>
      <c r="VO48" s="36"/>
      <c r="VP48" s="36"/>
      <c r="VS48" s="36"/>
      <c r="VT48" s="36"/>
      <c r="VW48" s="36"/>
      <c r="VX48" s="36"/>
      <c r="WA48" s="36"/>
      <c r="WB48" s="36"/>
      <c r="WE48" s="36"/>
      <c r="WF48" s="36"/>
      <c r="WI48" s="36"/>
      <c r="WJ48" s="36"/>
      <c r="WM48" s="36"/>
      <c r="WN48" s="36"/>
      <c r="WQ48" s="36"/>
      <c r="WR48" s="36"/>
      <c r="WU48" s="36"/>
      <c r="WV48" s="36"/>
      <c r="WY48" s="36"/>
      <c r="WZ48" s="36"/>
      <c r="XC48" s="36"/>
      <c r="XD48" s="36"/>
      <c r="XG48" s="36"/>
      <c r="XH48" s="36"/>
      <c r="XK48" s="36"/>
      <c r="XL48" s="36"/>
      <c r="XO48" s="36"/>
      <c r="XP48" s="36"/>
      <c r="XS48" s="36"/>
      <c r="XT48" s="36"/>
      <c r="XW48" s="36"/>
      <c r="XX48" s="36"/>
      <c r="YA48" s="36"/>
      <c r="YB48" s="36"/>
      <c r="YE48" s="36"/>
      <c r="YF48" s="36"/>
      <c r="YI48" s="36"/>
      <c r="YJ48" s="36"/>
      <c r="YM48" s="36"/>
      <c r="YN48" s="36"/>
      <c r="YQ48" s="36"/>
      <c r="YR48" s="36"/>
      <c r="YU48" s="36"/>
      <c r="YV48" s="36"/>
      <c r="YY48" s="36"/>
      <c r="YZ48" s="36"/>
      <c r="ZC48" s="36"/>
      <c r="ZD48" s="36"/>
      <c r="ZG48" s="36"/>
      <c r="ZH48" s="36"/>
      <c r="ZK48" s="36"/>
      <c r="ZL48" s="36"/>
      <c r="ZO48" s="36"/>
      <c r="ZP48" s="36"/>
      <c r="ZS48" s="36"/>
      <c r="ZT48" s="36"/>
      <c r="ZW48" s="36"/>
      <c r="ZX48" s="36"/>
      <c r="AAA48" s="36"/>
      <c r="AAB48" s="36"/>
      <c r="AAE48" s="36"/>
      <c r="AAF48" s="36"/>
      <c r="AAI48" s="36"/>
      <c r="AAJ48" s="36"/>
      <c r="AAM48" s="36"/>
      <c r="AAN48" s="36"/>
      <c r="AAQ48" s="36"/>
      <c r="AAR48" s="36"/>
      <c r="AAU48" s="36"/>
      <c r="AAV48" s="36"/>
      <c r="AAY48" s="36"/>
      <c r="AAZ48" s="36"/>
      <c r="ABC48" s="36"/>
      <c r="ABD48" s="36"/>
      <c r="ABG48" s="36"/>
      <c r="ABH48" s="36"/>
      <c r="ABK48" s="36"/>
      <c r="ABL48" s="36"/>
      <c r="ABO48" s="36"/>
      <c r="ABP48" s="36"/>
      <c r="ABS48" s="36"/>
      <c r="ABT48" s="36"/>
      <c r="ABW48" s="36"/>
      <c r="ABX48" s="36"/>
      <c r="ACA48" s="36"/>
      <c r="ACB48" s="36"/>
      <c r="ACE48" s="36"/>
      <c r="ACF48" s="36"/>
      <c r="ACI48" s="36"/>
      <c r="ACJ48" s="36"/>
      <c r="ACM48" s="36"/>
      <c r="ACN48" s="36"/>
      <c r="ACQ48" s="36"/>
      <c r="ACR48" s="36"/>
      <c r="ACU48" s="36"/>
      <c r="ACV48" s="36"/>
      <c r="ACY48" s="36"/>
      <c r="ACZ48" s="36"/>
      <c r="ADC48" s="36"/>
      <c r="ADD48" s="36"/>
      <c r="ADG48" s="36"/>
      <c r="ADH48" s="36"/>
      <c r="ADK48" s="36"/>
      <c r="ADL48" s="36"/>
      <c r="ADO48" s="36"/>
      <c r="ADP48" s="36"/>
      <c r="ADS48" s="36"/>
      <c r="ADT48" s="36"/>
      <c r="ADW48" s="36"/>
      <c r="ADX48" s="36"/>
      <c r="AEA48" s="36"/>
      <c r="AEB48" s="36"/>
      <c r="AEE48" s="36"/>
      <c r="AEF48" s="36"/>
      <c r="AEI48" s="36"/>
      <c r="AEJ48" s="36"/>
      <c r="AEM48" s="36"/>
      <c r="AEN48" s="36"/>
      <c r="AEQ48" s="36"/>
      <c r="AER48" s="36"/>
      <c r="AEU48" s="36"/>
      <c r="AEV48" s="36"/>
      <c r="AEY48" s="36"/>
      <c r="AEZ48" s="36"/>
      <c r="AFC48" s="36"/>
      <c r="AFD48" s="36"/>
      <c r="AFG48" s="36"/>
      <c r="AFH48" s="36"/>
      <c r="AFK48" s="36"/>
      <c r="AFL48" s="36"/>
      <c r="AFO48" s="36"/>
      <c r="AFP48" s="36"/>
      <c r="AFS48" s="36"/>
      <c r="AFT48" s="36"/>
      <c r="AFW48" s="36"/>
      <c r="AFX48" s="36"/>
      <c r="AGA48" s="36"/>
      <c r="AGB48" s="36"/>
      <c r="AGE48" s="36"/>
      <c r="AGF48" s="36"/>
      <c r="AGI48" s="36"/>
      <c r="AGJ48" s="36"/>
      <c r="AGM48" s="36"/>
      <c r="AGN48" s="36"/>
      <c r="AGQ48" s="36"/>
      <c r="AGR48" s="36"/>
      <c r="AGU48" s="36"/>
      <c r="AGV48" s="36"/>
      <c r="AGY48" s="36"/>
      <c r="AGZ48" s="36"/>
      <c r="AHC48" s="36"/>
      <c r="AHD48" s="36"/>
      <c r="AHG48" s="36"/>
      <c r="AHH48" s="36"/>
      <c r="AHK48" s="36"/>
      <c r="AHL48" s="36"/>
      <c r="AHO48" s="36"/>
      <c r="AHP48" s="36"/>
      <c r="AHS48" s="36"/>
      <c r="AHT48" s="36"/>
      <c r="AHW48" s="36"/>
      <c r="AHX48" s="36"/>
      <c r="AIA48" s="36"/>
      <c r="AIB48" s="36"/>
      <c r="AIE48" s="36"/>
      <c r="AIF48" s="36"/>
      <c r="AII48" s="36"/>
      <c r="AIJ48" s="36"/>
      <c r="AIM48" s="36"/>
      <c r="AIN48" s="36"/>
      <c r="AIQ48" s="36"/>
      <c r="AIR48" s="36"/>
      <c r="AIU48" s="36"/>
      <c r="AIV48" s="36"/>
      <c r="AIY48" s="36"/>
      <c r="AIZ48" s="36"/>
      <c r="AJC48" s="36"/>
      <c r="AJD48" s="36"/>
      <c r="AJG48" s="36"/>
      <c r="AJH48" s="36"/>
      <c r="AJK48" s="36"/>
      <c r="AJL48" s="36"/>
      <c r="AJO48" s="36"/>
      <c r="AJP48" s="36"/>
      <c r="AJS48" s="36"/>
      <c r="AJT48" s="36"/>
      <c r="AJW48" s="36"/>
      <c r="AJX48" s="36"/>
      <c r="AKA48" s="36"/>
      <c r="AKB48" s="36"/>
      <c r="AKE48" s="36"/>
      <c r="AKF48" s="36"/>
      <c r="AKI48" s="36"/>
      <c r="AKJ48" s="36"/>
      <c r="AKM48" s="36"/>
      <c r="AKN48" s="36"/>
      <c r="AKQ48" s="36"/>
      <c r="AKR48" s="36"/>
      <c r="AKU48" s="36"/>
      <c r="AKV48" s="36"/>
      <c r="AKY48" s="36"/>
      <c r="AKZ48" s="36"/>
      <c r="ALC48" s="36"/>
      <c r="ALD48" s="36"/>
      <c r="ALG48" s="36"/>
      <c r="ALH48" s="36"/>
      <c r="ALK48" s="36"/>
      <c r="ALL48" s="36"/>
      <c r="ALO48" s="36"/>
      <c r="ALP48" s="36"/>
      <c r="ALS48" s="36"/>
      <c r="ALT48" s="36"/>
      <c r="ALW48" s="36"/>
      <c r="ALX48" s="36"/>
      <c r="AMA48" s="36"/>
      <c r="AMB48" s="36"/>
      <c r="AME48" s="36"/>
      <c r="AMF48" s="36"/>
      <c r="AMI48" s="36"/>
      <c r="AMJ48" s="36"/>
      <c r="AMM48" s="36"/>
      <c r="AMN48" s="36"/>
      <c r="AMQ48" s="36"/>
      <c r="AMR48" s="36"/>
      <c r="AMU48" s="36"/>
      <c r="AMV48" s="36"/>
      <c r="AMY48" s="36"/>
      <c r="AMZ48" s="36"/>
      <c r="ANC48" s="36"/>
      <c r="AND48" s="36"/>
      <c r="ANG48" s="36"/>
      <c r="ANH48" s="36"/>
      <c r="ANK48" s="36"/>
      <c r="ANL48" s="36"/>
      <c r="ANO48" s="36"/>
      <c r="ANP48" s="36"/>
      <c r="ANS48" s="36"/>
      <c r="ANT48" s="36"/>
      <c r="ANW48" s="36"/>
      <c r="ANX48" s="36"/>
      <c r="AOA48" s="36"/>
      <c r="AOB48" s="36"/>
      <c r="AOE48" s="36"/>
      <c r="AOF48" s="36"/>
      <c r="AOI48" s="36"/>
      <c r="AOJ48" s="36"/>
      <c r="AOM48" s="36"/>
      <c r="AON48" s="36"/>
      <c r="AOQ48" s="36"/>
      <c r="AOR48" s="36"/>
      <c r="AOU48" s="36"/>
      <c r="AOV48" s="36"/>
      <c r="AOY48" s="36"/>
      <c r="AOZ48" s="36"/>
      <c r="APC48" s="36"/>
      <c r="APD48" s="36"/>
      <c r="APG48" s="36"/>
      <c r="APH48" s="36"/>
      <c r="APK48" s="36"/>
      <c r="APL48" s="36"/>
      <c r="APO48" s="36"/>
      <c r="APP48" s="36"/>
      <c r="APS48" s="36"/>
      <c r="APT48" s="36"/>
      <c r="APW48" s="36"/>
      <c r="APX48" s="36"/>
      <c r="AQA48" s="36"/>
      <c r="AQB48" s="36"/>
      <c r="AQE48" s="36"/>
      <c r="AQF48" s="36"/>
      <c r="AQI48" s="36"/>
      <c r="AQJ48" s="36"/>
      <c r="AQM48" s="36"/>
      <c r="AQN48" s="36"/>
      <c r="AQQ48" s="36"/>
      <c r="AQR48" s="36"/>
      <c r="AQU48" s="36"/>
      <c r="AQV48" s="36"/>
      <c r="AQY48" s="36"/>
      <c r="AQZ48" s="36"/>
      <c r="ARC48" s="36"/>
      <c r="ARD48" s="36"/>
      <c r="ARG48" s="36"/>
      <c r="ARH48" s="36"/>
      <c r="ARK48" s="36"/>
      <c r="ARL48" s="36"/>
      <c r="ARO48" s="36"/>
      <c r="ARP48" s="36"/>
      <c r="ARS48" s="36"/>
      <c r="ART48" s="36"/>
      <c r="ARW48" s="36"/>
      <c r="ARX48" s="36"/>
      <c r="ASA48" s="36"/>
      <c r="ASB48" s="36"/>
      <c r="ASE48" s="36"/>
      <c r="ASF48" s="36"/>
      <c r="ASI48" s="36"/>
      <c r="ASJ48" s="36"/>
      <c r="ASM48" s="36"/>
      <c r="ASN48" s="36"/>
      <c r="ASQ48" s="36"/>
      <c r="ASR48" s="36"/>
      <c r="ASU48" s="36"/>
      <c r="ASV48" s="36"/>
      <c r="ASY48" s="36"/>
      <c r="ASZ48" s="36"/>
      <c r="ATC48" s="36"/>
      <c r="ATD48" s="36"/>
      <c r="ATG48" s="36"/>
      <c r="ATH48" s="36"/>
      <c r="ATK48" s="36"/>
      <c r="ATL48" s="36"/>
      <c r="ATO48" s="36"/>
      <c r="ATP48" s="36"/>
      <c r="ATS48" s="36"/>
      <c r="ATT48" s="36"/>
      <c r="ATW48" s="36"/>
      <c r="ATX48" s="36"/>
      <c r="AUA48" s="36"/>
      <c r="AUB48" s="36"/>
      <c r="AUE48" s="36"/>
      <c r="AUF48" s="36"/>
      <c r="AUI48" s="36"/>
      <c r="AUJ48" s="36"/>
      <c r="AUM48" s="36"/>
      <c r="AUN48" s="36"/>
      <c r="AUQ48" s="36"/>
      <c r="AUR48" s="36"/>
      <c r="AUU48" s="36"/>
      <c r="AUV48" s="36"/>
      <c r="AUY48" s="36"/>
      <c r="AUZ48" s="36"/>
      <c r="AVC48" s="36"/>
      <c r="AVD48" s="36"/>
      <c r="AVG48" s="36"/>
      <c r="AVH48" s="36"/>
      <c r="AVK48" s="36"/>
      <c r="AVL48" s="36"/>
      <c r="AVO48" s="36"/>
      <c r="AVP48" s="36"/>
      <c r="AVS48" s="36"/>
      <c r="AVT48" s="36"/>
      <c r="AVW48" s="36"/>
      <c r="AVX48" s="36"/>
      <c r="AWA48" s="36"/>
      <c r="AWB48" s="36"/>
      <c r="AWE48" s="36"/>
      <c r="AWF48" s="36"/>
      <c r="AWI48" s="36"/>
      <c r="AWJ48" s="36"/>
      <c r="AWM48" s="36"/>
      <c r="AWN48" s="36"/>
      <c r="AWQ48" s="36"/>
      <c r="AWR48" s="36"/>
      <c r="AWU48" s="36"/>
      <c r="AWV48" s="36"/>
      <c r="AWY48" s="36"/>
      <c r="AWZ48" s="36"/>
      <c r="AXC48" s="36"/>
      <c r="AXD48" s="36"/>
      <c r="AXG48" s="36"/>
      <c r="AXH48" s="36"/>
      <c r="AXK48" s="36"/>
      <c r="AXL48" s="36"/>
      <c r="AXO48" s="36"/>
      <c r="AXP48" s="36"/>
      <c r="AXS48" s="36"/>
      <c r="AXT48" s="36"/>
      <c r="AXW48" s="36"/>
      <c r="AXX48" s="36"/>
      <c r="AYA48" s="36"/>
      <c r="AYB48" s="36"/>
      <c r="AYE48" s="36"/>
      <c r="AYF48" s="36"/>
      <c r="AYI48" s="36"/>
      <c r="AYJ48" s="36"/>
      <c r="AYM48" s="36"/>
      <c r="AYN48" s="36"/>
      <c r="AYQ48" s="36"/>
      <c r="AYR48" s="36"/>
      <c r="AYU48" s="36"/>
      <c r="AYV48" s="36"/>
      <c r="AYY48" s="36"/>
      <c r="AYZ48" s="36"/>
      <c r="AZC48" s="36"/>
      <c r="AZD48" s="36"/>
      <c r="AZG48" s="36"/>
      <c r="AZH48" s="36"/>
      <c r="AZK48" s="36"/>
      <c r="AZL48" s="36"/>
      <c r="AZO48" s="36"/>
      <c r="AZP48" s="36"/>
      <c r="AZS48" s="36"/>
      <c r="AZT48" s="36"/>
      <c r="AZW48" s="36"/>
      <c r="AZX48" s="36"/>
      <c r="BAA48" s="36"/>
      <c r="BAB48" s="36"/>
      <c r="BAE48" s="36"/>
      <c r="BAF48" s="36"/>
      <c r="BAI48" s="36"/>
      <c r="BAJ48" s="36"/>
      <c r="BAM48" s="36"/>
      <c r="BAN48" s="36"/>
      <c r="BAQ48" s="36"/>
      <c r="BAR48" s="36"/>
      <c r="BAU48" s="36"/>
      <c r="BAV48" s="36"/>
      <c r="BAY48" s="36"/>
      <c r="BAZ48" s="36"/>
      <c r="BBC48" s="36"/>
      <c r="BBD48" s="36"/>
      <c r="BBG48" s="36"/>
      <c r="BBH48" s="36"/>
      <c r="BBK48" s="36"/>
      <c r="BBL48" s="36"/>
      <c r="BBO48" s="36"/>
      <c r="BBP48" s="36"/>
      <c r="BBS48" s="36"/>
      <c r="BBT48" s="36"/>
      <c r="BBW48" s="36"/>
      <c r="BBX48" s="36"/>
      <c r="BCA48" s="36"/>
      <c r="BCB48" s="36"/>
      <c r="BCE48" s="36"/>
      <c r="BCF48" s="36"/>
      <c r="BCI48" s="36"/>
      <c r="BCJ48" s="36"/>
      <c r="BCM48" s="36"/>
      <c r="BCN48" s="36"/>
      <c r="BCQ48" s="36"/>
      <c r="BCR48" s="36"/>
      <c r="BCU48" s="36"/>
      <c r="BCV48" s="36"/>
      <c r="BCY48" s="36"/>
      <c r="BCZ48" s="36"/>
      <c r="BDC48" s="36"/>
      <c r="BDD48" s="36"/>
      <c r="BDG48" s="36"/>
      <c r="BDH48" s="36"/>
      <c r="BDK48" s="36"/>
      <c r="BDL48" s="36"/>
      <c r="BDO48" s="36"/>
      <c r="BDP48" s="36"/>
      <c r="BDS48" s="36"/>
      <c r="BDT48" s="36"/>
      <c r="BDW48" s="36"/>
      <c r="BDX48" s="36"/>
      <c r="BEA48" s="36"/>
      <c r="BEB48" s="36"/>
      <c r="BEE48" s="36"/>
      <c r="BEF48" s="36"/>
      <c r="BEI48" s="36"/>
      <c r="BEJ48" s="36"/>
      <c r="BEM48" s="36"/>
      <c r="BEN48" s="36"/>
      <c r="BEQ48" s="36"/>
      <c r="BER48" s="36"/>
      <c r="BEU48" s="36"/>
      <c r="BEV48" s="36"/>
      <c r="BEY48" s="36"/>
      <c r="BEZ48" s="36"/>
      <c r="BFC48" s="36"/>
      <c r="BFD48" s="36"/>
      <c r="BFG48" s="36"/>
      <c r="BFH48" s="36"/>
      <c r="BFK48" s="36"/>
      <c r="BFL48" s="36"/>
      <c r="BFO48" s="36"/>
      <c r="BFP48" s="36"/>
      <c r="BFS48" s="36"/>
      <c r="BFT48" s="36"/>
      <c r="BFW48" s="36"/>
      <c r="BFX48" s="36"/>
      <c r="BGA48" s="36"/>
      <c r="BGB48" s="36"/>
      <c r="BGE48" s="36"/>
      <c r="BGF48" s="36"/>
      <c r="BGI48" s="36"/>
      <c r="BGJ48" s="36"/>
      <c r="BGM48" s="36"/>
      <c r="BGN48" s="36"/>
      <c r="BGQ48" s="36"/>
      <c r="BGR48" s="36"/>
      <c r="BGU48" s="36"/>
      <c r="BGV48" s="36"/>
      <c r="BGY48" s="36"/>
      <c r="BGZ48" s="36"/>
      <c r="BHC48" s="36"/>
      <c r="BHD48" s="36"/>
      <c r="BHG48" s="36"/>
      <c r="BHH48" s="36"/>
      <c r="BHK48" s="36"/>
      <c r="BHL48" s="36"/>
      <c r="BHO48" s="36"/>
      <c r="BHP48" s="36"/>
      <c r="BHS48" s="36"/>
      <c r="BHT48" s="36"/>
      <c r="BHW48" s="36"/>
      <c r="BHX48" s="36"/>
      <c r="BIA48" s="36"/>
      <c r="BIB48" s="36"/>
      <c r="BIE48" s="36"/>
      <c r="BIF48" s="36"/>
      <c r="BII48" s="36"/>
      <c r="BIJ48" s="36"/>
      <c r="BIM48" s="36"/>
      <c r="BIN48" s="36"/>
      <c r="BIQ48" s="36"/>
      <c r="BIR48" s="36"/>
      <c r="BIU48" s="36"/>
      <c r="BIV48" s="36"/>
      <c r="BIY48" s="36"/>
      <c r="BIZ48" s="36"/>
      <c r="BJC48" s="36"/>
      <c r="BJD48" s="36"/>
      <c r="BJG48" s="36"/>
      <c r="BJH48" s="36"/>
      <c r="BJK48" s="36"/>
      <c r="BJL48" s="36"/>
      <c r="BJO48" s="36"/>
      <c r="BJP48" s="36"/>
      <c r="BJS48" s="36"/>
      <c r="BJT48" s="36"/>
      <c r="BJW48" s="36"/>
      <c r="BJX48" s="36"/>
      <c r="BKA48" s="36"/>
      <c r="BKB48" s="36"/>
      <c r="BKE48" s="36"/>
      <c r="BKF48" s="36"/>
      <c r="BKI48" s="36"/>
      <c r="BKJ48" s="36"/>
      <c r="BKM48" s="36"/>
      <c r="BKN48" s="36"/>
      <c r="BKQ48" s="36"/>
      <c r="BKR48" s="36"/>
      <c r="BKU48" s="36"/>
      <c r="BKV48" s="36"/>
      <c r="BKY48" s="36"/>
      <c r="BKZ48" s="36"/>
      <c r="BLC48" s="36"/>
      <c r="BLD48" s="36"/>
      <c r="BLG48" s="36"/>
      <c r="BLH48" s="36"/>
      <c r="BLK48" s="36"/>
      <c r="BLL48" s="36"/>
      <c r="BLO48" s="36"/>
      <c r="BLP48" s="36"/>
      <c r="BLS48" s="36"/>
      <c r="BLT48" s="36"/>
      <c r="BLW48" s="36"/>
      <c r="BLX48" s="36"/>
      <c r="BMA48" s="36"/>
      <c r="BMB48" s="36"/>
      <c r="BME48" s="36"/>
      <c r="BMF48" s="36"/>
      <c r="BMI48" s="36"/>
      <c r="BMJ48" s="36"/>
      <c r="BMM48" s="36"/>
      <c r="BMN48" s="36"/>
      <c r="BMQ48" s="36"/>
      <c r="BMR48" s="36"/>
      <c r="BMU48" s="36"/>
      <c r="BMV48" s="36"/>
      <c r="BMY48" s="36"/>
      <c r="BMZ48" s="36"/>
      <c r="BNC48" s="36"/>
      <c r="BND48" s="36"/>
      <c r="BNG48" s="36"/>
      <c r="BNH48" s="36"/>
      <c r="BNK48" s="36"/>
      <c r="BNL48" s="36"/>
      <c r="BNO48" s="36"/>
      <c r="BNP48" s="36"/>
      <c r="BNS48" s="36"/>
      <c r="BNT48" s="36"/>
      <c r="BNW48" s="36"/>
      <c r="BNX48" s="36"/>
      <c r="BOA48" s="36"/>
      <c r="BOB48" s="36"/>
      <c r="BOE48" s="36"/>
      <c r="BOF48" s="36"/>
      <c r="BOI48" s="36"/>
      <c r="BOJ48" s="36"/>
      <c r="BOM48" s="36"/>
      <c r="BON48" s="36"/>
      <c r="BOQ48" s="36"/>
      <c r="BOR48" s="36"/>
      <c r="BOU48" s="36"/>
      <c r="BOV48" s="36"/>
      <c r="BOY48" s="36"/>
      <c r="BOZ48" s="36"/>
      <c r="BPC48" s="36"/>
      <c r="BPD48" s="36"/>
      <c r="BPG48" s="36"/>
      <c r="BPH48" s="36"/>
      <c r="BPK48" s="36"/>
      <c r="BPL48" s="36"/>
      <c r="BPO48" s="36"/>
      <c r="BPP48" s="36"/>
      <c r="BPS48" s="36"/>
      <c r="BPT48" s="36"/>
      <c r="BPW48" s="36"/>
      <c r="BPX48" s="36"/>
      <c r="BQA48" s="36"/>
      <c r="BQB48" s="36"/>
      <c r="BQE48" s="36"/>
      <c r="BQF48" s="36"/>
      <c r="BQI48" s="36"/>
      <c r="BQJ48" s="36"/>
      <c r="BQM48" s="36"/>
      <c r="BQN48" s="36"/>
      <c r="BQQ48" s="36"/>
      <c r="BQR48" s="36"/>
      <c r="BQU48" s="36"/>
      <c r="BQV48" s="36"/>
      <c r="BQY48" s="36"/>
      <c r="BQZ48" s="36"/>
      <c r="BRC48" s="36"/>
      <c r="BRD48" s="36"/>
      <c r="BRG48" s="36"/>
      <c r="BRH48" s="36"/>
      <c r="BRK48" s="36"/>
      <c r="BRL48" s="36"/>
      <c r="BRO48" s="36"/>
      <c r="BRP48" s="36"/>
      <c r="BRS48" s="36"/>
      <c r="BRT48" s="36"/>
      <c r="BRW48" s="36"/>
      <c r="BRX48" s="36"/>
      <c r="BSA48" s="36"/>
      <c r="BSB48" s="36"/>
      <c r="BSE48" s="36"/>
      <c r="BSF48" s="36"/>
      <c r="BSI48" s="36"/>
      <c r="BSJ48" s="36"/>
      <c r="BSM48" s="36"/>
      <c r="BSN48" s="36"/>
      <c r="BSQ48" s="36"/>
      <c r="BSR48" s="36"/>
      <c r="BSU48" s="36"/>
      <c r="BSV48" s="36"/>
      <c r="BSY48" s="36"/>
      <c r="BSZ48" s="36"/>
      <c r="BTC48" s="36"/>
      <c r="BTD48" s="36"/>
      <c r="BTG48" s="36"/>
      <c r="BTH48" s="36"/>
      <c r="BTK48" s="36"/>
      <c r="BTL48" s="36"/>
      <c r="BTO48" s="36"/>
      <c r="BTP48" s="36"/>
      <c r="BTS48" s="36"/>
      <c r="BTT48" s="36"/>
      <c r="BTW48" s="36"/>
      <c r="BTX48" s="36"/>
      <c r="BUA48" s="36"/>
      <c r="BUB48" s="36"/>
      <c r="BUE48" s="36"/>
      <c r="BUF48" s="36"/>
      <c r="BUI48" s="36"/>
      <c r="BUJ48" s="36"/>
      <c r="BUM48" s="36"/>
      <c r="BUN48" s="36"/>
      <c r="BUQ48" s="36"/>
      <c r="BUR48" s="36"/>
      <c r="BUU48" s="36"/>
      <c r="BUV48" s="36"/>
      <c r="BUY48" s="36"/>
      <c r="BUZ48" s="36"/>
      <c r="BVC48" s="36"/>
      <c r="BVD48" s="36"/>
      <c r="BVG48" s="36"/>
      <c r="BVH48" s="36"/>
      <c r="BVK48" s="36"/>
      <c r="BVL48" s="36"/>
      <c r="BVO48" s="36"/>
      <c r="BVP48" s="36"/>
      <c r="BVS48" s="36"/>
      <c r="BVT48" s="36"/>
      <c r="BVW48" s="36"/>
      <c r="BVX48" s="36"/>
      <c r="BWA48" s="36"/>
      <c r="BWB48" s="36"/>
      <c r="BWE48" s="36"/>
      <c r="BWF48" s="36"/>
      <c r="BWI48" s="36"/>
      <c r="BWJ48" s="36"/>
      <c r="BWM48" s="36"/>
      <c r="BWN48" s="36"/>
      <c r="BWQ48" s="36"/>
      <c r="BWR48" s="36"/>
      <c r="BWU48" s="36"/>
      <c r="BWV48" s="36"/>
      <c r="BWY48" s="36"/>
      <c r="BWZ48" s="36"/>
      <c r="BXC48" s="36"/>
      <c r="BXD48" s="36"/>
      <c r="BXG48" s="36"/>
      <c r="BXH48" s="36"/>
      <c r="BXK48" s="36"/>
      <c r="BXL48" s="36"/>
      <c r="BXO48" s="36"/>
      <c r="BXP48" s="36"/>
      <c r="BXS48" s="36"/>
      <c r="BXT48" s="36"/>
      <c r="BXW48" s="36"/>
      <c r="BXX48" s="36"/>
      <c r="BYA48" s="36"/>
      <c r="BYB48" s="36"/>
      <c r="BYE48" s="36"/>
      <c r="BYF48" s="36"/>
      <c r="BYI48" s="36"/>
      <c r="BYJ48" s="36"/>
      <c r="BYM48" s="36"/>
      <c r="BYN48" s="36"/>
      <c r="BYQ48" s="36"/>
      <c r="BYR48" s="36"/>
      <c r="BYU48" s="36"/>
      <c r="BYV48" s="36"/>
      <c r="BYY48" s="36"/>
      <c r="BYZ48" s="36"/>
      <c r="BZC48" s="36"/>
      <c r="BZD48" s="36"/>
      <c r="BZG48" s="36"/>
      <c r="BZH48" s="36"/>
      <c r="BZK48" s="36"/>
      <c r="BZL48" s="36"/>
      <c r="BZO48" s="36"/>
      <c r="BZP48" s="36"/>
      <c r="BZS48" s="36"/>
      <c r="BZT48" s="36"/>
      <c r="BZW48" s="36"/>
      <c r="BZX48" s="36"/>
      <c r="CAA48" s="36"/>
      <c r="CAB48" s="36"/>
      <c r="CAE48" s="36"/>
      <c r="CAF48" s="36"/>
      <c r="CAI48" s="36"/>
      <c r="CAJ48" s="36"/>
      <c r="CAM48" s="36"/>
      <c r="CAN48" s="36"/>
      <c r="CAQ48" s="36"/>
      <c r="CAR48" s="36"/>
      <c r="CAU48" s="36"/>
      <c r="CAV48" s="36"/>
      <c r="CAY48" s="36"/>
      <c r="CAZ48" s="36"/>
      <c r="CBC48" s="36"/>
      <c r="CBD48" s="36"/>
      <c r="CBG48" s="36"/>
      <c r="CBH48" s="36"/>
      <c r="CBK48" s="36"/>
      <c r="CBL48" s="36"/>
      <c r="CBO48" s="36"/>
      <c r="CBP48" s="36"/>
      <c r="CBS48" s="36"/>
      <c r="CBT48" s="36"/>
      <c r="CBW48" s="36"/>
      <c r="CBX48" s="36"/>
      <c r="CCA48" s="36"/>
      <c r="CCB48" s="36"/>
      <c r="CCE48" s="36"/>
      <c r="CCF48" s="36"/>
      <c r="CCI48" s="36"/>
      <c r="CCJ48" s="36"/>
      <c r="CCM48" s="36"/>
      <c r="CCN48" s="36"/>
      <c r="CCQ48" s="36"/>
      <c r="CCR48" s="36"/>
      <c r="CCU48" s="36"/>
      <c r="CCV48" s="36"/>
      <c r="CCY48" s="36"/>
      <c r="CCZ48" s="36"/>
      <c r="CDC48" s="36"/>
      <c r="CDD48" s="36"/>
      <c r="CDG48" s="36"/>
      <c r="CDH48" s="36"/>
      <c r="CDK48" s="36"/>
      <c r="CDL48" s="36"/>
      <c r="CDO48" s="36"/>
      <c r="CDP48" s="36"/>
      <c r="CDS48" s="36"/>
      <c r="CDT48" s="36"/>
      <c r="CDW48" s="36"/>
      <c r="CDX48" s="36"/>
      <c r="CEA48" s="36"/>
      <c r="CEB48" s="36"/>
      <c r="CEE48" s="36"/>
      <c r="CEF48" s="36"/>
      <c r="CEI48" s="36"/>
      <c r="CEJ48" s="36"/>
      <c r="CEM48" s="36"/>
      <c r="CEN48" s="36"/>
      <c r="CEQ48" s="36"/>
      <c r="CER48" s="36"/>
      <c r="CEU48" s="36"/>
      <c r="CEV48" s="36"/>
      <c r="CEY48" s="36"/>
      <c r="CEZ48" s="36"/>
      <c r="CFC48" s="36"/>
      <c r="CFD48" s="36"/>
      <c r="CFG48" s="36"/>
      <c r="CFH48" s="36"/>
      <c r="CFK48" s="36"/>
      <c r="CFL48" s="36"/>
      <c r="CFO48" s="36"/>
      <c r="CFP48" s="36"/>
      <c r="CFS48" s="36"/>
      <c r="CFT48" s="36"/>
      <c r="CFW48" s="36"/>
      <c r="CFX48" s="36"/>
      <c r="CGA48" s="36"/>
      <c r="CGB48" s="36"/>
      <c r="CGE48" s="36"/>
      <c r="CGF48" s="36"/>
      <c r="CGI48" s="36"/>
      <c r="CGJ48" s="36"/>
      <c r="CGM48" s="36"/>
      <c r="CGN48" s="36"/>
      <c r="CGQ48" s="36"/>
      <c r="CGR48" s="36"/>
      <c r="CGU48" s="36"/>
      <c r="CGV48" s="36"/>
      <c r="CGY48" s="36"/>
      <c r="CGZ48" s="36"/>
      <c r="CHC48" s="36"/>
      <c r="CHD48" s="36"/>
      <c r="CHG48" s="36"/>
      <c r="CHH48" s="36"/>
      <c r="CHK48" s="36"/>
      <c r="CHL48" s="36"/>
      <c r="CHO48" s="36"/>
      <c r="CHP48" s="36"/>
      <c r="CHS48" s="36"/>
      <c r="CHT48" s="36"/>
      <c r="CHW48" s="36"/>
      <c r="CHX48" s="36"/>
      <c r="CIA48" s="36"/>
      <c r="CIB48" s="36"/>
      <c r="CIE48" s="36"/>
      <c r="CIF48" s="36"/>
      <c r="CII48" s="36"/>
      <c r="CIJ48" s="36"/>
      <c r="CIM48" s="36"/>
      <c r="CIN48" s="36"/>
      <c r="CIQ48" s="36"/>
      <c r="CIR48" s="36"/>
      <c r="CIU48" s="36"/>
      <c r="CIV48" s="36"/>
      <c r="CIY48" s="36"/>
      <c r="CIZ48" s="36"/>
      <c r="CJC48" s="36"/>
      <c r="CJD48" s="36"/>
      <c r="CJG48" s="36"/>
      <c r="CJH48" s="36"/>
      <c r="CJK48" s="36"/>
      <c r="CJL48" s="36"/>
      <c r="CJO48" s="36"/>
      <c r="CJP48" s="36"/>
      <c r="CJS48" s="36"/>
      <c r="CJT48" s="36"/>
      <c r="CJW48" s="36"/>
      <c r="CJX48" s="36"/>
      <c r="CKA48" s="36"/>
      <c r="CKB48" s="36"/>
      <c r="CKE48" s="36"/>
      <c r="CKF48" s="36"/>
      <c r="CKI48" s="36"/>
      <c r="CKJ48" s="36"/>
      <c r="CKM48" s="36"/>
      <c r="CKN48" s="36"/>
      <c r="CKQ48" s="36"/>
      <c r="CKR48" s="36"/>
      <c r="CKU48" s="36"/>
      <c r="CKV48" s="36"/>
      <c r="CKY48" s="36"/>
      <c r="CKZ48" s="36"/>
      <c r="CLC48" s="36"/>
      <c r="CLD48" s="36"/>
      <c r="CLG48" s="36"/>
      <c r="CLH48" s="36"/>
      <c r="CLK48" s="36"/>
      <c r="CLL48" s="36"/>
      <c r="CLO48" s="36"/>
      <c r="CLP48" s="36"/>
      <c r="CLS48" s="36"/>
      <c r="CLT48" s="36"/>
      <c r="CLW48" s="36"/>
      <c r="CLX48" s="36"/>
      <c r="CMA48" s="36"/>
      <c r="CMB48" s="36"/>
      <c r="CME48" s="36"/>
      <c r="CMF48" s="36"/>
      <c r="CMI48" s="36"/>
      <c r="CMJ48" s="36"/>
      <c r="CMM48" s="36"/>
      <c r="CMN48" s="36"/>
      <c r="CMQ48" s="36"/>
      <c r="CMR48" s="36"/>
      <c r="CMU48" s="36"/>
      <c r="CMV48" s="36"/>
      <c r="CMY48" s="36"/>
      <c r="CMZ48" s="36"/>
      <c r="CNC48" s="36"/>
      <c r="CND48" s="36"/>
      <c r="CNG48" s="36"/>
      <c r="CNH48" s="36"/>
      <c r="CNK48" s="36"/>
      <c r="CNL48" s="36"/>
      <c r="CNO48" s="36"/>
      <c r="CNP48" s="36"/>
      <c r="CNS48" s="36"/>
      <c r="CNT48" s="36"/>
      <c r="CNW48" s="36"/>
      <c r="CNX48" s="36"/>
      <c r="COA48" s="36"/>
      <c r="COB48" s="36"/>
      <c r="COE48" s="36"/>
      <c r="COF48" s="36"/>
      <c r="COI48" s="36"/>
      <c r="COJ48" s="36"/>
      <c r="COM48" s="36"/>
      <c r="CON48" s="36"/>
      <c r="COQ48" s="36"/>
      <c r="COR48" s="36"/>
      <c r="COU48" s="36"/>
      <c r="COV48" s="36"/>
      <c r="COY48" s="36"/>
      <c r="COZ48" s="36"/>
      <c r="CPC48" s="36"/>
      <c r="CPD48" s="36"/>
      <c r="CPG48" s="36"/>
      <c r="CPH48" s="36"/>
      <c r="CPK48" s="36"/>
      <c r="CPL48" s="36"/>
      <c r="CPO48" s="36"/>
      <c r="CPP48" s="36"/>
      <c r="CPS48" s="36"/>
      <c r="CPT48" s="36"/>
      <c r="CPW48" s="36"/>
      <c r="CPX48" s="36"/>
      <c r="CQA48" s="36"/>
      <c r="CQB48" s="36"/>
      <c r="CQE48" s="36"/>
      <c r="CQF48" s="36"/>
      <c r="CQI48" s="36"/>
      <c r="CQJ48" s="36"/>
      <c r="CQM48" s="36"/>
      <c r="CQN48" s="36"/>
      <c r="CQQ48" s="36"/>
      <c r="CQR48" s="36"/>
      <c r="CQU48" s="36"/>
      <c r="CQV48" s="36"/>
      <c r="CQY48" s="36"/>
      <c r="CQZ48" s="36"/>
      <c r="CRC48" s="36"/>
      <c r="CRD48" s="36"/>
      <c r="CRG48" s="36"/>
      <c r="CRH48" s="36"/>
      <c r="CRK48" s="36"/>
      <c r="CRL48" s="36"/>
      <c r="CRO48" s="36"/>
      <c r="CRP48" s="36"/>
      <c r="CRS48" s="36"/>
      <c r="CRT48" s="36"/>
      <c r="CRW48" s="36"/>
      <c r="CRX48" s="36"/>
      <c r="CSA48" s="36"/>
      <c r="CSB48" s="36"/>
      <c r="CSE48" s="36"/>
      <c r="CSF48" s="36"/>
      <c r="CSI48" s="36"/>
      <c r="CSJ48" s="36"/>
      <c r="CSM48" s="36"/>
      <c r="CSN48" s="36"/>
      <c r="CSQ48" s="36"/>
      <c r="CSR48" s="36"/>
      <c r="CSU48" s="36"/>
      <c r="CSV48" s="36"/>
      <c r="CSY48" s="36"/>
      <c r="CSZ48" s="36"/>
      <c r="CTC48" s="36"/>
      <c r="CTD48" s="36"/>
      <c r="CTG48" s="36"/>
      <c r="CTH48" s="36"/>
      <c r="CTK48" s="36"/>
      <c r="CTL48" s="36"/>
      <c r="CTO48" s="36"/>
      <c r="CTP48" s="36"/>
      <c r="CTS48" s="36"/>
      <c r="CTT48" s="36"/>
      <c r="CTW48" s="36"/>
      <c r="CTX48" s="36"/>
      <c r="CUA48" s="36"/>
      <c r="CUB48" s="36"/>
      <c r="CUE48" s="36"/>
      <c r="CUF48" s="36"/>
      <c r="CUI48" s="36"/>
      <c r="CUJ48" s="36"/>
      <c r="CUM48" s="36"/>
      <c r="CUN48" s="36"/>
      <c r="CUQ48" s="36"/>
      <c r="CUR48" s="36"/>
      <c r="CUU48" s="36"/>
      <c r="CUV48" s="36"/>
      <c r="CUY48" s="36"/>
      <c r="CUZ48" s="36"/>
      <c r="CVC48" s="36"/>
      <c r="CVD48" s="36"/>
      <c r="CVG48" s="36"/>
      <c r="CVH48" s="36"/>
      <c r="CVK48" s="36"/>
      <c r="CVL48" s="36"/>
      <c r="CVO48" s="36"/>
      <c r="CVP48" s="36"/>
      <c r="CVS48" s="36"/>
      <c r="CVT48" s="36"/>
      <c r="CVW48" s="36"/>
      <c r="CVX48" s="36"/>
      <c r="CWA48" s="36"/>
      <c r="CWB48" s="36"/>
      <c r="CWE48" s="36"/>
      <c r="CWF48" s="36"/>
      <c r="CWI48" s="36"/>
      <c r="CWJ48" s="36"/>
      <c r="CWM48" s="36"/>
      <c r="CWN48" s="36"/>
      <c r="CWQ48" s="36"/>
      <c r="CWR48" s="36"/>
      <c r="CWU48" s="36"/>
      <c r="CWV48" s="36"/>
      <c r="CWY48" s="36"/>
      <c r="CWZ48" s="36"/>
      <c r="CXC48" s="36"/>
      <c r="CXD48" s="36"/>
      <c r="CXG48" s="36"/>
      <c r="CXH48" s="36"/>
      <c r="CXK48" s="36"/>
      <c r="CXL48" s="36"/>
      <c r="CXO48" s="36"/>
      <c r="CXP48" s="36"/>
      <c r="CXS48" s="36"/>
      <c r="CXT48" s="36"/>
      <c r="CXW48" s="36"/>
      <c r="CXX48" s="36"/>
      <c r="CYA48" s="36"/>
      <c r="CYB48" s="36"/>
      <c r="CYE48" s="36"/>
      <c r="CYF48" s="36"/>
      <c r="CYI48" s="36"/>
      <c r="CYJ48" s="36"/>
      <c r="CYM48" s="36"/>
      <c r="CYN48" s="36"/>
      <c r="CYQ48" s="36"/>
      <c r="CYR48" s="36"/>
      <c r="CYU48" s="36"/>
      <c r="CYV48" s="36"/>
      <c r="CYY48" s="36"/>
      <c r="CYZ48" s="36"/>
      <c r="CZC48" s="36"/>
      <c r="CZD48" s="36"/>
      <c r="CZG48" s="36"/>
      <c r="CZH48" s="36"/>
      <c r="CZK48" s="36"/>
      <c r="CZL48" s="36"/>
      <c r="CZO48" s="36"/>
      <c r="CZP48" s="36"/>
      <c r="CZS48" s="36"/>
      <c r="CZT48" s="36"/>
      <c r="CZW48" s="36"/>
      <c r="CZX48" s="36"/>
      <c r="DAA48" s="36"/>
      <c r="DAB48" s="36"/>
      <c r="DAE48" s="36"/>
      <c r="DAF48" s="36"/>
      <c r="DAI48" s="36"/>
      <c r="DAJ48" s="36"/>
      <c r="DAM48" s="36"/>
      <c r="DAN48" s="36"/>
      <c r="DAQ48" s="36"/>
      <c r="DAR48" s="36"/>
      <c r="DAU48" s="36"/>
      <c r="DAV48" s="36"/>
      <c r="DAY48" s="36"/>
      <c r="DAZ48" s="36"/>
      <c r="DBC48" s="36"/>
      <c r="DBD48" s="36"/>
      <c r="DBG48" s="36"/>
      <c r="DBH48" s="36"/>
      <c r="DBK48" s="36"/>
      <c r="DBL48" s="36"/>
      <c r="DBO48" s="36"/>
      <c r="DBP48" s="36"/>
      <c r="DBS48" s="36"/>
      <c r="DBT48" s="36"/>
      <c r="DBW48" s="36"/>
      <c r="DBX48" s="36"/>
      <c r="DCA48" s="36"/>
      <c r="DCB48" s="36"/>
      <c r="DCE48" s="36"/>
      <c r="DCF48" s="36"/>
      <c r="DCI48" s="36"/>
      <c r="DCJ48" s="36"/>
      <c r="DCM48" s="36"/>
      <c r="DCN48" s="36"/>
      <c r="DCQ48" s="36"/>
      <c r="DCR48" s="36"/>
      <c r="DCU48" s="36"/>
      <c r="DCV48" s="36"/>
      <c r="DCY48" s="36"/>
      <c r="DCZ48" s="36"/>
      <c r="DDC48" s="36"/>
      <c r="DDD48" s="36"/>
      <c r="DDG48" s="36"/>
      <c r="DDH48" s="36"/>
      <c r="DDK48" s="36"/>
      <c r="DDL48" s="36"/>
      <c r="DDO48" s="36"/>
      <c r="DDP48" s="36"/>
      <c r="DDS48" s="36"/>
      <c r="DDT48" s="36"/>
      <c r="DDW48" s="36"/>
      <c r="DDX48" s="36"/>
      <c r="DEA48" s="36"/>
      <c r="DEB48" s="36"/>
      <c r="DEE48" s="36"/>
      <c r="DEF48" s="36"/>
      <c r="DEI48" s="36"/>
      <c r="DEJ48" s="36"/>
      <c r="DEM48" s="36"/>
      <c r="DEN48" s="36"/>
      <c r="DEQ48" s="36"/>
      <c r="DER48" s="36"/>
      <c r="DEU48" s="36"/>
      <c r="DEV48" s="36"/>
      <c r="DEY48" s="36"/>
      <c r="DEZ48" s="36"/>
      <c r="DFC48" s="36"/>
      <c r="DFD48" s="36"/>
      <c r="DFG48" s="36"/>
      <c r="DFH48" s="36"/>
      <c r="DFK48" s="36"/>
      <c r="DFL48" s="36"/>
      <c r="DFO48" s="36"/>
      <c r="DFP48" s="36"/>
      <c r="DFS48" s="36"/>
      <c r="DFT48" s="36"/>
      <c r="DFW48" s="36"/>
      <c r="DFX48" s="36"/>
      <c r="DGA48" s="36"/>
      <c r="DGB48" s="36"/>
      <c r="DGE48" s="36"/>
      <c r="DGF48" s="36"/>
      <c r="DGI48" s="36"/>
      <c r="DGJ48" s="36"/>
      <c r="DGM48" s="36"/>
      <c r="DGN48" s="36"/>
      <c r="DGQ48" s="36"/>
      <c r="DGR48" s="36"/>
      <c r="DGU48" s="36"/>
      <c r="DGV48" s="36"/>
      <c r="DGY48" s="36"/>
      <c r="DGZ48" s="36"/>
      <c r="DHC48" s="36"/>
      <c r="DHD48" s="36"/>
      <c r="DHG48" s="36"/>
      <c r="DHH48" s="36"/>
      <c r="DHK48" s="36"/>
      <c r="DHL48" s="36"/>
      <c r="DHO48" s="36"/>
      <c r="DHP48" s="36"/>
      <c r="DHS48" s="36"/>
      <c r="DHT48" s="36"/>
      <c r="DHW48" s="36"/>
      <c r="DHX48" s="36"/>
      <c r="DIA48" s="36"/>
      <c r="DIB48" s="36"/>
      <c r="DIE48" s="36"/>
      <c r="DIF48" s="36"/>
      <c r="DII48" s="36"/>
      <c r="DIJ48" s="36"/>
      <c r="DIM48" s="36"/>
      <c r="DIN48" s="36"/>
      <c r="DIQ48" s="36"/>
      <c r="DIR48" s="36"/>
      <c r="DIU48" s="36"/>
      <c r="DIV48" s="36"/>
      <c r="DIY48" s="36"/>
      <c r="DIZ48" s="36"/>
      <c r="DJC48" s="36"/>
      <c r="DJD48" s="36"/>
      <c r="DJG48" s="36"/>
      <c r="DJH48" s="36"/>
      <c r="DJK48" s="36"/>
      <c r="DJL48" s="36"/>
      <c r="DJO48" s="36"/>
      <c r="DJP48" s="36"/>
      <c r="DJS48" s="36"/>
      <c r="DJT48" s="36"/>
      <c r="DJW48" s="36"/>
      <c r="DJX48" s="36"/>
      <c r="DKA48" s="36"/>
      <c r="DKB48" s="36"/>
      <c r="DKE48" s="36"/>
      <c r="DKF48" s="36"/>
      <c r="DKI48" s="36"/>
      <c r="DKJ48" s="36"/>
      <c r="DKM48" s="36"/>
      <c r="DKN48" s="36"/>
      <c r="DKQ48" s="36"/>
      <c r="DKR48" s="36"/>
      <c r="DKU48" s="36"/>
      <c r="DKV48" s="36"/>
      <c r="DKY48" s="36"/>
      <c r="DKZ48" s="36"/>
      <c r="DLC48" s="36"/>
      <c r="DLD48" s="36"/>
      <c r="DLG48" s="36"/>
      <c r="DLH48" s="36"/>
      <c r="DLK48" s="36"/>
      <c r="DLL48" s="36"/>
      <c r="DLO48" s="36"/>
      <c r="DLP48" s="36"/>
      <c r="DLS48" s="36"/>
      <c r="DLT48" s="36"/>
      <c r="DLW48" s="36"/>
      <c r="DLX48" s="36"/>
      <c r="DMA48" s="36"/>
      <c r="DMB48" s="36"/>
      <c r="DME48" s="36"/>
      <c r="DMF48" s="36"/>
      <c r="DMI48" s="36"/>
      <c r="DMJ48" s="36"/>
      <c r="DMM48" s="36"/>
      <c r="DMN48" s="36"/>
      <c r="DMQ48" s="36"/>
      <c r="DMR48" s="36"/>
      <c r="DMU48" s="36"/>
      <c r="DMV48" s="36"/>
      <c r="DMY48" s="36"/>
      <c r="DMZ48" s="36"/>
      <c r="DNC48" s="36"/>
      <c r="DND48" s="36"/>
      <c r="DNG48" s="36"/>
      <c r="DNH48" s="36"/>
      <c r="DNK48" s="36"/>
      <c r="DNL48" s="36"/>
      <c r="DNO48" s="36"/>
      <c r="DNP48" s="36"/>
      <c r="DNS48" s="36"/>
      <c r="DNT48" s="36"/>
      <c r="DNW48" s="36"/>
      <c r="DNX48" s="36"/>
      <c r="DOA48" s="36"/>
      <c r="DOB48" s="36"/>
      <c r="DOE48" s="36"/>
      <c r="DOF48" s="36"/>
      <c r="DOI48" s="36"/>
      <c r="DOJ48" s="36"/>
      <c r="DOM48" s="36"/>
      <c r="DON48" s="36"/>
      <c r="DOQ48" s="36"/>
      <c r="DOR48" s="36"/>
      <c r="DOU48" s="36"/>
      <c r="DOV48" s="36"/>
      <c r="DOY48" s="36"/>
      <c r="DOZ48" s="36"/>
      <c r="DPC48" s="36"/>
      <c r="DPD48" s="36"/>
      <c r="DPG48" s="36"/>
      <c r="DPH48" s="36"/>
      <c r="DPK48" s="36"/>
      <c r="DPL48" s="36"/>
      <c r="DPO48" s="36"/>
      <c r="DPP48" s="36"/>
      <c r="DPS48" s="36"/>
      <c r="DPT48" s="36"/>
      <c r="DPW48" s="36"/>
      <c r="DPX48" s="36"/>
      <c r="DQA48" s="36"/>
      <c r="DQB48" s="36"/>
      <c r="DQE48" s="36"/>
      <c r="DQF48" s="36"/>
      <c r="DQI48" s="36"/>
      <c r="DQJ48" s="36"/>
      <c r="DQM48" s="36"/>
      <c r="DQN48" s="36"/>
      <c r="DQQ48" s="36"/>
      <c r="DQR48" s="36"/>
      <c r="DQU48" s="36"/>
      <c r="DQV48" s="36"/>
      <c r="DQY48" s="36"/>
      <c r="DQZ48" s="36"/>
      <c r="DRC48" s="36"/>
      <c r="DRD48" s="36"/>
      <c r="DRG48" s="36"/>
      <c r="DRH48" s="36"/>
      <c r="DRK48" s="36"/>
      <c r="DRL48" s="36"/>
      <c r="DRO48" s="36"/>
      <c r="DRP48" s="36"/>
      <c r="DRS48" s="36"/>
      <c r="DRT48" s="36"/>
      <c r="DRW48" s="36"/>
      <c r="DRX48" s="36"/>
      <c r="DSA48" s="36"/>
      <c r="DSB48" s="36"/>
      <c r="DSE48" s="36"/>
      <c r="DSF48" s="36"/>
      <c r="DSI48" s="36"/>
      <c r="DSJ48" s="36"/>
      <c r="DSM48" s="36"/>
      <c r="DSN48" s="36"/>
      <c r="DSQ48" s="36"/>
      <c r="DSR48" s="36"/>
      <c r="DSU48" s="36"/>
      <c r="DSV48" s="36"/>
      <c r="DSY48" s="36"/>
      <c r="DSZ48" s="36"/>
      <c r="DTC48" s="36"/>
      <c r="DTD48" s="36"/>
      <c r="DTG48" s="36"/>
      <c r="DTH48" s="36"/>
      <c r="DTK48" s="36"/>
      <c r="DTL48" s="36"/>
      <c r="DTO48" s="36"/>
      <c r="DTP48" s="36"/>
      <c r="DTS48" s="36"/>
      <c r="DTT48" s="36"/>
      <c r="DTW48" s="36"/>
      <c r="DTX48" s="36"/>
      <c r="DUA48" s="36"/>
      <c r="DUB48" s="36"/>
      <c r="DUE48" s="36"/>
      <c r="DUF48" s="36"/>
      <c r="DUI48" s="36"/>
      <c r="DUJ48" s="36"/>
      <c r="DUM48" s="36"/>
      <c r="DUN48" s="36"/>
      <c r="DUQ48" s="36"/>
      <c r="DUR48" s="36"/>
      <c r="DUU48" s="36"/>
      <c r="DUV48" s="36"/>
      <c r="DUY48" s="36"/>
      <c r="DUZ48" s="36"/>
      <c r="DVC48" s="36"/>
      <c r="DVD48" s="36"/>
      <c r="DVG48" s="36"/>
      <c r="DVH48" s="36"/>
      <c r="DVK48" s="36"/>
      <c r="DVL48" s="36"/>
      <c r="DVO48" s="36"/>
      <c r="DVP48" s="36"/>
      <c r="DVS48" s="36"/>
      <c r="DVT48" s="36"/>
      <c r="DVW48" s="36"/>
      <c r="DVX48" s="36"/>
      <c r="DWA48" s="36"/>
      <c r="DWB48" s="36"/>
      <c r="DWE48" s="36"/>
      <c r="DWF48" s="36"/>
      <c r="DWI48" s="36"/>
      <c r="DWJ48" s="36"/>
      <c r="DWM48" s="36"/>
      <c r="DWN48" s="36"/>
      <c r="DWQ48" s="36"/>
      <c r="DWR48" s="36"/>
      <c r="DWU48" s="36"/>
      <c r="DWV48" s="36"/>
      <c r="DWY48" s="36"/>
      <c r="DWZ48" s="36"/>
      <c r="DXC48" s="36"/>
      <c r="DXD48" s="36"/>
      <c r="DXG48" s="36"/>
      <c r="DXH48" s="36"/>
      <c r="DXK48" s="36"/>
      <c r="DXL48" s="36"/>
      <c r="DXO48" s="36"/>
      <c r="DXP48" s="36"/>
      <c r="DXS48" s="36"/>
      <c r="DXT48" s="36"/>
      <c r="DXW48" s="36"/>
      <c r="DXX48" s="36"/>
      <c r="DYA48" s="36"/>
      <c r="DYB48" s="36"/>
      <c r="DYE48" s="36"/>
      <c r="DYF48" s="36"/>
      <c r="DYI48" s="36"/>
      <c r="DYJ48" s="36"/>
      <c r="DYM48" s="36"/>
      <c r="DYN48" s="36"/>
      <c r="DYQ48" s="36"/>
      <c r="DYR48" s="36"/>
      <c r="DYU48" s="36"/>
      <c r="DYV48" s="36"/>
      <c r="DYY48" s="36"/>
      <c r="DYZ48" s="36"/>
      <c r="DZC48" s="36"/>
      <c r="DZD48" s="36"/>
      <c r="DZG48" s="36"/>
      <c r="DZH48" s="36"/>
      <c r="DZK48" s="36"/>
      <c r="DZL48" s="36"/>
      <c r="DZO48" s="36"/>
      <c r="DZP48" s="36"/>
      <c r="DZS48" s="36"/>
      <c r="DZT48" s="36"/>
      <c r="DZW48" s="36"/>
      <c r="DZX48" s="36"/>
      <c r="EAA48" s="36"/>
      <c r="EAB48" s="36"/>
      <c r="EAE48" s="36"/>
      <c r="EAF48" s="36"/>
      <c r="EAI48" s="36"/>
      <c r="EAJ48" s="36"/>
      <c r="EAM48" s="36"/>
      <c r="EAN48" s="36"/>
      <c r="EAQ48" s="36"/>
      <c r="EAR48" s="36"/>
      <c r="EAU48" s="36"/>
      <c r="EAV48" s="36"/>
      <c r="EAY48" s="36"/>
      <c r="EAZ48" s="36"/>
      <c r="EBC48" s="36"/>
      <c r="EBD48" s="36"/>
      <c r="EBG48" s="36"/>
      <c r="EBH48" s="36"/>
      <c r="EBK48" s="36"/>
      <c r="EBL48" s="36"/>
      <c r="EBO48" s="36"/>
      <c r="EBP48" s="36"/>
      <c r="EBS48" s="36"/>
      <c r="EBT48" s="36"/>
      <c r="EBW48" s="36"/>
      <c r="EBX48" s="36"/>
      <c r="ECA48" s="36"/>
      <c r="ECB48" s="36"/>
      <c r="ECE48" s="36"/>
      <c r="ECF48" s="36"/>
      <c r="ECI48" s="36"/>
      <c r="ECJ48" s="36"/>
      <c r="ECM48" s="36"/>
      <c r="ECN48" s="36"/>
      <c r="ECQ48" s="36"/>
      <c r="ECR48" s="36"/>
      <c r="ECU48" s="36"/>
      <c r="ECV48" s="36"/>
      <c r="ECY48" s="36"/>
      <c r="ECZ48" s="36"/>
      <c r="EDC48" s="36"/>
      <c r="EDD48" s="36"/>
      <c r="EDG48" s="36"/>
      <c r="EDH48" s="36"/>
      <c r="EDK48" s="36"/>
      <c r="EDL48" s="36"/>
      <c r="EDO48" s="36"/>
      <c r="EDP48" s="36"/>
      <c r="EDS48" s="36"/>
      <c r="EDT48" s="36"/>
      <c r="EDW48" s="36"/>
      <c r="EDX48" s="36"/>
      <c r="EEA48" s="36"/>
      <c r="EEB48" s="36"/>
      <c r="EEE48" s="36"/>
      <c r="EEF48" s="36"/>
      <c r="EEI48" s="36"/>
      <c r="EEJ48" s="36"/>
      <c r="EEM48" s="36"/>
      <c r="EEN48" s="36"/>
      <c r="EEQ48" s="36"/>
      <c r="EER48" s="36"/>
      <c r="EEU48" s="36"/>
      <c r="EEV48" s="36"/>
      <c r="EEY48" s="36"/>
      <c r="EEZ48" s="36"/>
      <c r="EFC48" s="36"/>
      <c r="EFD48" s="36"/>
      <c r="EFG48" s="36"/>
      <c r="EFH48" s="36"/>
      <c r="EFK48" s="36"/>
      <c r="EFL48" s="36"/>
      <c r="EFO48" s="36"/>
      <c r="EFP48" s="36"/>
      <c r="EFS48" s="36"/>
      <c r="EFT48" s="36"/>
      <c r="EFW48" s="36"/>
      <c r="EFX48" s="36"/>
      <c r="EGA48" s="36"/>
      <c r="EGB48" s="36"/>
      <c r="EGE48" s="36"/>
      <c r="EGF48" s="36"/>
      <c r="EGI48" s="36"/>
      <c r="EGJ48" s="36"/>
      <c r="EGM48" s="36"/>
      <c r="EGN48" s="36"/>
      <c r="EGQ48" s="36"/>
      <c r="EGR48" s="36"/>
      <c r="EGU48" s="36"/>
      <c r="EGV48" s="36"/>
      <c r="EGY48" s="36"/>
      <c r="EGZ48" s="36"/>
      <c r="EHC48" s="36"/>
      <c r="EHD48" s="36"/>
      <c r="EHG48" s="36"/>
      <c r="EHH48" s="36"/>
      <c r="EHK48" s="36"/>
      <c r="EHL48" s="36"/>
      <c r="EHO48" s="36"/>
      <c r="EHP48" s="36"/>
      <c r="EHS48" s="36"/>
      <c r="EHT48" s="36"/>
      <c r="EHW48" s="36"/>
      <c r="EHX48" s="36"/>
      <c r="EIA48" s="36"/>
      <c r="EIB48" s="36"/>
      <c r="EIE48" s="36"/>
      <c r="EIF48" s="36"/>
      <c r="EII48" s="36"/>
      <c r="EIJ48" s="36"/>
      <c r="EIM48" s="36"/>
      <c r="EIN48" s="36"/>
      <c r="EIQ48" s="36"/>
      <c r="EIR48" s="36"/>
      <c r="EIU48" s="36"/>
      <c r="EIV48" s="36"/>
      <c r="EIY48" s="36"/>
      <c r="EIZ48" s="36"/>
      <c r="EJC48" s="36"/>
      <c r="EJD48" s="36"/>
      <c r="EJG48" s="36"/>
      <c r="EJH48" s="36"/>
      <c r="EJK48" s="36"/>
      <c r="EJL48" s="36"/>
      <c r="EJO48" s="36"/>
      <c r="EJP48" s="36"/>
      <c r="EJS48" s="36"/>
      <c r="EJT48" s="36"/>
      <c r="EJW48" s="36"/>
      <c r="EJX48" s="36"/>
      <c r="EKA48" s="36"/>
      <c r="EKB48" s="36"/>
      <c r="EKE48" s="36"/>
      <c r="EKF48" s="36"/>
      <c r="EKI48" s="36"/>
      <c r="EKJ48" s="36"/>
      <c r="EKM48" s="36"/>
      <c r="EKN48" s="36"/>
      <c r="EKQ48" s="36"/>
      <c r="EKR48" s="36"/>
      <c r="EKU48" s="36"/>
      <c r="EKV48" s="36"/>
      <c r="EKY48" s="36"/>
      <c r="EKZ48" s="36"/>
      <c r="ELC48" s="36"/>
      <c r="ELD48" s="36"/>
      <c r="ELG48" s="36"/>
      <c r="ELH48" s="36"/>
      <c r="ELK48" s="36"/>
      <c r="ELL48" s="36"/>
      <c r="ELO48" s="36"/>
      <c r="ELP48" s="36"/>
      <c r="ELS48" s="36"/>
      <c r="ELT48" s="36"/>
      <c r="ELW48" s="36"/>
      <c r="ELX48" s="36"/>
      <c r="EMA48" s="36"/>
      <c r="EMB48" s="36"/>
      <c r="EME48" s="36"/>
      <c r="EMF48" s="36"/>
      <c r="EMI48" s="36"/>
      <c r="EMJ48" s="36"/>
      <c r="EMM48" s="36"/>
      <c r="EMN48" s="36"/>
      <c r="EMQ48" s="36"/>
      <c r="EMR48" s="36"/>
      <c r="EMU48" s="36"/>
      <c r="EMV48" s="36"/>
      <c r="EMY48" s="36"/>
      <c r="EMZ48" s="36"/>
      <c r="ENC48" s="36"/>
      <c r="END48" s="36"/>
      <c r="ENG48" s="36"/>
      <c r="ENH48" s="36"/>
      <c r="ENK48" s="36"/>
      <c r="ENL48" s="36"/>
      <c r="ENO48" s="36"/>
      <c r="ENP48" s="36"/>
      <c r="ENS48" s="36"/>
      <c r="ENT48" s="36"/>
      <c r="ENW48" s="36"/>
      <c r="ENX48" s="36"/>
      <c r="EOA48" s="36"/>
      <c r="EOB48" s="36"/>
      <c r="EOE48" s="36"/>
      <c r="EOF48" s="36"/>
      <c r="EOI48" s="36"/>
      <c r="EOJ48" s="36"/>
      <c r="EOM48" s="36"/>
      <c r="EON48" s="36"/>
      <c r="EOQ48" s="36"/>
      <c r="EOR48" s="36"/>
      <c r="EOU48" s="36"/>
      <c r="EOV48" s="36"/>
      <c r="EOY48" s="36"/>
      <c r="EOZ48" s="36"/>
      <c r="EPC48" s="36"/>
      <c r="EPD48" s="36"/>
      <c r="EPG48" s="36"/>
      <c r="EPH48" s="36"/>
      <c r="EPK48" s="36"/>
      <c r="EPL48" s="36"/>
      <c r="EPO48" s="36"/>
      <c r="EPP48" s="36"/>
      <c r="EPS48" s="36"/>
      <c r="EPT48" s="36"/>
      <c r="EPW48" s="36"/>
      <c r="EPX48" s="36"/>
      <c r="EQA48" s="36"/>
      <c r="EQB48" s="36"/>
      <c r="EQE48" s="36"/>
      <c r="EQF48" s="36"/>
      <c r="EQI48" s="36"/>
      <c r="EQJ48" s="36"/>
      <c r="EQM48" s="36"/>
      <c r="EQN48" s="36"/>
      <c r="EQQ48" s="36"/>
      <c r="EQR48" s="36"/>
      <c r="EQU48" s="36"/>
      <c r="EQV48" s="36"/>
      <c r="EQY48" s="36"/>
      <c r="EQZ48" s="36"/>
      <c r="ERC48" s="36"/>
      <c r="ERD48" s="36"/>
      <c r="ERG48" s="36"/>
      <c r="ERH48" s="36"/>
      <c r="ERK48" s="36"/>
      <c r="ERL48" s="36"/>
      <c r="ERO48" s="36"/>
      <c r="ERP48" s="36"/>
      <c r="ERS48" s="36"/>
      <c r="ERT48" s="36"/>
      <c r="ERW48" s="36"/>
      <c r="ERX48" s="36"/>
      <c r="ESA48" s="36"/>
      <c r="ESB48" s="36"/>
      <c r="ESE48" s="36"/>
      <c r="ESF48" s="36"/>
      <c r="ESI48" s="36"/>
      <c r="ESJ48" s="36"/>
      <c r="ESM48" s="36"/>
      <c r="ESN48" s="36"/>
      <c r="ESQ48" s="36"/>
      <c r="ESR48" s="36"/>
      <c r="ESU48" s="36"/>
      <c r="ESV48" s="36"/>
      <c r="ESY48" s="36"/>
      <c r="ESZ48" s="36"/>
      <c r="ETC48" s="36"/>
      <c r="ETD48" s="36"/>
      <c r="ETG48" s="36"/>
      <c r="ETH48" s="36"/>
      <c r="ETK48" s="36"/>
      <c r="ETL48" s="36"/>
      <c r="ETO48" s="36"/>
      <c r="ETP48" s="36"/>
      <c r="ETS48" s="36"/>
      <c r="ETT48" s="36"/>
      <c r="ETW48" s="36"/>
      <c r="ETX48" s="36"/>
      <c r="EUA48" s="36"/>
      <c r="EUB48" s="36"/>
      <c r="EUE48" s="36"/>
      <c r="EUF48" s="36"/>
      <c r="EUI48" s="36"/>
      <c r="EUJ48" s="36"/>
      <c r="EUM48" s="36"/>
      <c r="EUN48" s="36"/>
      <c r="EUQ48" s="36"/>
      <c r="EUR48" s="36"/>
      <c r="EUU48" s="36"/>
      <c r="EUV48" s="36"/>
      <c r="EUY48" s="36"/>
      <c r="EUZ48" s="36"/>
      <c r="EVC48" s="36"/>
      <c r="EVD48" s="36"/>
      <c r="EVG48" s="36"/>
      <c r="EVH48" s="36"/>
      <c r="EVK48" s="36"/>
      <c r="EVL48" s="36"/>
      <c r="EVO48" s="36"/>
      <c r="EVP48" s="36"/>
      <c r="EVS48" s="36"/>
      <c r="EVT48" s="36"/>
      <c r="EVW48" s="36"/>
      <c r="EVX48" s="36"/>
      <c r="EWA48" s="36"/>
      <c r="EWB48" s="36"/>
      <c r="EWE48" s="36"/>
      <c r="EWF48" s="36"/>
      <c r="EWI48" s="36"/>
      <c r="EWJ48" s="36"/>
      <c r="EWM48" s="36"/>
      <c r="EWN48" s="36"/>
      <c r="EWQ48" s="36"/>
      <c r="EWR48" s="36"/>
      <c r="EWU48" s="36"/>
      <c r="EWV48" s="36"/>
      <c r="EWY48" s="36"/>
      <c r="EWZ48" s="36"/>
      <c r="EXC48" s="36"/>
      <c r="EXD48" s="36"/>
      <c r="EXG48" s="36"/>
      <c r="EXH48" s="36"/>
      <c r="EXK48" s="36"/>
      <c r="EXL48" s="36"/>
      <c r="EXO48" s="36"/>
      <c r="EXP48" s="36"/>
      <c r="EXS48" s="36"/>
      <c r="EXT48" s="36"/>
      <c r="EXW48" s="36"/>
      <c r="EXX48" s="36"/>
      <c r="EYA48" s="36"/>
      <c r="EYB48" s="36"/>
      <c r="EYE48" s="36"/>
      <c r="EYF48" s="36"/>
      <c r="EYI48" s="36"/>
      <c r="EYJ48" s="36"/>
      <c r="EYM48" s="36"/>
      <c r="EYN48" s="36"/>
      <c r="EYQ48" s="36"/>
      <c r="EYR48" s="36"/>
      <c r="EYU48" s="36"/>
      <c r="EYV48" s="36"/>
      <c r="EYY48" s="36"/>
      <c r="EYZ48" s="36"/>
      <c r="EZC48" s="36"/>
      <c r="EZD48" s="36"/>
      <c r="EZG48" s="36"/>
      <c r="EZH48" s="36"/>
      <c r="EZK48" s="36"/>
      <c r="EZL48" s="36"/>
      <c r="EZO48" s="36"/>
      <c r="EZP48" s="36"/>
      <c r="EZS48" s="36"/>
      <c r="EZT48" s="36"/>
      <c r="EZW48" s="36"/>
      <c r="EZX48" s="36"/>
      <c r="FAA48" s="36"/>
      <c r="FAB48" s="36"/>
      <c r="FAE48" s="36"/>
      <c r="FAF48" s="36"/>
      <c r="FAI48" s="36"/>
      <c r="FAJ48" s="36"/>
      <c r="FAM48" s="36"/>
      <c r="FAN48" s="36"/>
      <c r="FAQ48" s="36"/>
      <c r="FAR48" s="36"/>
      <c r="FAU48" s="36"/>
      <c r="FAV48" s="36"/>
      <c r="FAY48" s="36"/>
      <c r="FAZ48" s="36"/>
      <c r="FBC48" s="36"/>
      <c r="FBD48" s="36"/>
      <c r="FBG48" s="36"/>
      <c r="FBH48" s="36"/>
      <c r="FBK48" s="36"/>
      <c r="FBL48" s="36"/>
      <c r="FBO48" s="36"/>
      <c r="FBP48" s="36"/>
      <c r="FBS48" s="36"/>
      <c r="FBT48" s="36"/>
      <c r="FBW48" s="36"/>
      <c r="FBX48" s="36"/>
      <c r="FCA48" s="36"/>
      <c r="FCB48" s="36"/>
      <c r="FCE48" s="36"/>
      <c r="FCF48" s="36"/>
      <c r="FCI48" s="36"/>
      <c r="FCJ48" s="36"/>
      <c r="FCM48" s="36"/>
      <c r="FCN48" s="36"/>
      <c r="FCQ48" s="36"/>
      <c r="FCR48" s="36"/>
      <c r="FCU48" s="36"/>
      <c r="FCV48" s="36"/>
      <c r="FCY48" s="36"/>
      <c r="FCZ48" s="36"/>
      <c r="FDC48" s="36"/>
      <c r="FDD48" s="36"/>
      <c r="FDG48" s="36"/>
      <c r="FDH48" s="36"/>
      <c r="FDK48" s="36"/>
      <c r="FDL48" s="36"/>
      <c r="FDO48" s="36"/>
      <c r="FDP48" s="36"/>
      <c r="FDS48" s="36"/>
      <c r="FDT48" s="36"/>
      <c r="FDW48" s="36"/>
      <c r="FDX48" s="36"/>
      <c r="FEA48" s="36"/>
      <c r="FEB48" s="36"/>
      <c r="FEE48" s="36"/>
      <c r="FEF48" s="36"/>
      <c r="FEI48" s="36"/>
      <c r="FEJ48" s="36"/>
      <c r="FEM48" s="36"/>
      <c r="FEN48" s="36"/>
      <c r="FEQ48" s="36"/>
      <c r="FER48" s="36"/>
      <c r="FEU48" s="36"/>
      <c r="FEV48" s="36"/>
      <c r="FEY48" s="36"/>
      <c r="FEZ48" s="36"/>
      <c r="FFC48" s="36"/>
      <c r="FFD48" s="36"/>
      <c r="FFG48" s="36"/>
      <c r="FFH48" s="36"/>
      <c r="FFK48" s="36"/>
      <c r="FFL48" s="36"/>
      <c r="FFO48" s="36"/>
      <c r="FFP48" s="36"/>
      <c r="FFS48" s="36"/>
      <c r="FFT48" s="36"/>
      <c r="FFW48" s="36"/>
      <c r="FFX48" s="36"/>
      <c r="FGA48" s="36"/>
      <c r="FGB48" s="36"/>
      <c r="FGE48" s="36"/>
      <c r="FGF48" s="36"/>
      <c r="FGI48" s="36"/>
      <c r="FGJ48" s="36"/>
      <c r="FGM48" s="36"/>
      <c r="FGN48" s="36"/>
      <c r="FGQ48" s="36"/>
      <c r="FGR48" s="36"/>
      <c r="FGU48" s="36"/>
      <c r="FGV48" s="36"/>
      <c r="FGY48" s="36"/>
      <c r="FGZ48" s="36"/>
      <c r="FHC48" s="36"/>
      <c r="FHD48" s="36"/>
      <c r="FHG48" s="36"/>
      <c r="FHH48" s="36"/>
      <c r="FHK48" s="36"/>
      <c r="FHL48" s="36"/>
      <c r="FHO48" s="36"/>
      <c r="FHP48" s="36"/>
      <c r="FHS48" s="36"/>
      <c r="FHT48" s="36"/>
      <c r="FHW48" s="36"/>
      <c r="FHX48" s="36"/>
      <c r="FIA48" s="36"/>
      <c r="FIB48" s="36"/>
      <c r="FIE48" s="36"/>
      <c r="FIF48" s="36"/>
      <c r="FII48" s="36"/>
      <c r="FIJ48" s="36"/>
      <c r="FIM48" s="36"/>
      <c r="FIN48" s="36"/>
      <c r="FIQ48" s="36"/>
      <c r="FIR48" s="36"/>
      <c r="FIU48" s="36"/>
      <c r="FIV48" s="36"/>
      <c r="FIY48" s="36"/>
      <c r="FIZ48" s="36"/>
      <c r="FJC48" s="36"/>
      <c r="FJD48" s="36"/>
      <c r="FJG48" s="36"/>
      <c r="FJH48" s="36"/>
      <c r="FJK48" s="36"/>
      <c r="FJL48" s="36"/>
      <c r="FJO48" s="36"/>
      <c r="FJP48" s="36"/>
      <c r="FJS48" s="36"/>
      <c r="FJT48" s="36"/>
      <c r="FJW48" s="36"/>
      <c r="FJX48" s="36"/>
      <c r="FKA48" s="36"/>
      <c r="FKB48" s="36"/>
      <c r="FKE48" s="36"/>
      <c r="FKF48" s="36"/>
      <c r="FKI48" s="36"/>
      <c r="FKJ48" s="36"/>
      <c r="FKM48" s="36"/>
      <c r="FKN48" s="36"/>
      <c r="FKQ48" s="36"/>
      <c r="FKR48" s="36"/>
      <c r="FKU48" s="36"/>
      <c r="FKV48" s="36"/>
      <c r="FKY48" s="36"/>
      <c r="FKZ48" s="36"/>
      <c r="FLC48" s="36"/>
      <c r="FLD48" s="36"/>
      <c r="FLG48" s="36"/>
      <c r="FLH48" s="36"/>
      <c r="FLK48" s="36"/>
      <c r="FLL48" s="36"/>
      <c r="FLO48" s="36"/>
      <c r="FLP48" s="36"/>
      <c r="FLS48" s="36"/>
      <c r="FLT48" s="36"/>
      <c r="FLW48" s="36"/>
      <c r="FLX48" s="36"/>
      <c r="FMA48" s="36"/>
      <c r="FMB48" s="36"/>
      <c r="FME48" s="36"/>
      <c r="FMF48" s="36"/>
      <c r="FMI48" s="36"/>
      <c r="FMJ48" s="36"/>
      <c r="FMM48" s="36"/>
      <c r="FMN48" s="36"/>
      <c r="FMQ48" s="36"/>
      <c r="FMR48" s="36"/>
      <c r="FMU48" s="36"/>
      <c r="FMV48" s="36"/>
      <c r="FMY48" s="36"/>
      <c r="FMZ48" s="36"/>
      <c r="FNC48" s="36"/>
      <c r="FND48" s="36"/>
      <c r="FNG48" s="36"/>
      <c r="FNH48" s="36"/>
      <c r="FNK48" s="36"/>
      <c r="FNL48" s="36"/>
      <c r="FNO48" s="36"/>
      <c r="FNP48" s="36"/>
      <c r="FNS48" s="36"/>
      <c r="FNT48" s="36"/>
      <c r="FNW48" s="36"/>
      <c r="FNX48" s="36"/>
      <c r="FOA48" s="36"/>
      <c r="FOB48" s="36"/>
      <c r="FOE48" s="36"/>
      <c r="FOF48" s="36"/>
      <c r="FOI48" s="36"/>
      <c r="FOJ48" s="36"/>
      <c r="FOM48" s="36"/>
      <c r="FON48" s="36"/>
      <c r="FOQ48" s="36"/>
      <c r="FOR48" s="36"/>
      <c r="FOU48" s="36"/>
      <c r="FOV48" s="36"/>
      <c r="FOY48" s="36"/>
      <c r="FOZ48" s="36"/>
      <c r="FPC48" s="36"/>
      <c r="FPD48" s="36"/>
      <c r="FPG48" s="36"/>
      <c r="FPH48" s="36"/>
      <c r="FPK48" s="36"/>
      <c r="FPL48" s="36"/>
      <c r="FPO48" s="36"/>
      <c r="FPP48" s="36"/>
      <c r="FPS48" s="36"/>
      <c r="FPT48" s="36"/>
      <c r="FPW48" s="36"/>
      <c r="FPX48" s="36"/>
      <c r="FQA48" s="36"/>
      <c r="FQB48" s="36"/>
      <c r="FQE48" s="36"/>
      <c r="FQF48" s="36"/>
      <c r="FQI48" s="36"/>
      <c r="FQJ48" s="36"/>
      <c r="FQM48" s="36"/>
      <c r="FQN48" s="36"/>
      <c r="FQQ48" s="36"/>
      <c r="FQR48" s="36"/>
      <c r="FQU48" s="36"/>
      <c r="FQV48" s="36"/>
      <c r="FQY48" s="36"/>
      <c r="FQZ48" s="36"/>
      <c r="FRC48" s="36"/>
      <c r="FRD48" s="36"/>
      <c r="FRG48" s="36"/>
      <c r="FRH48" s="36"/>
      <c r="FRK48" s="36"/>
      <c r="FRL48" s="36"/>
      <c r="FRO48" s="36"/>
      <c r="FRP48" s="36"/>
      <c r="FRS48" s="36"/>
      <c r="FRT48" s="36"/>
      <c r="FRW48" s="36"/>
      <c r="FRX48" s="36"/>
      <c r="FSA48" s="36"/>
      <c r="FSB48" s="36"/>
      <c r="FSE48" s="36"/>
      <c r="FSF48" s="36"/>
      <c r="FSI48" s="36"/>
      <c r="FSJ48" s="36"/>
      <c r="FSM48" s="36"/>
      <c r="FSN48" s="36"/>
      <c r="FSQ48" s="36"/>
      <c r="FSR48" s="36"/>
      <c r="FSU48" s="36"/>
      <c r="FSV48" s="36"/>
      <c r="FSY48" s="36"/>
      <c r="FSZ48" s="36"/>
      <c r="FTC48" s="36"/>
      <c r="FTD48" s="36"/>
      <c r="FTG48" s="36"/>
      <c r="FTH48" s="36"/>
      <c r="FTK48" s="36"/>
      <c r="FTL48" s="36"/>
      <c r="FTO48" s="36"/>
      <c r="FTP48" s="36"/>
      <c r="FTS48" s="36"/>
      <c r="FTT48" s="36"/>
      <c r="FTW48" s="36"/>
      <c r="FTX48" s="36"/>
      <c r="FUA48" s="36"/>
      <c r="FUB48" s="36"/>
      <c r="FUE48" s="36"/>
      <c r="FUF48" s="36"/>
      <c r="FUI48" s="36"/>
      <c r="FUJ48" s="36"/>
      <c r="FUM48" s="36"/>
      <c r="FUN48" s="36"/>
      <c r="FUQ48" s="36"/>
      <c r="FUR48" s="36"/>
      <c r="FUU48" s="36"/>
      <c r="FUV48" s="36"/>
      <c r="FUY48" s="36"/>
      <c r="FUZ48" s="36"/>
      <c r="FVC48" s="36"/>
      <c r="FVD48" s="36"/>
      <c r="FVG48" s="36"/>
      <c r="FVH48" s="36"/>
      <c r="FVK48" s="36"/>
      <c r="FVL48" s="36"/>
      <c r="FVO48" s="36"/>
      <c r="FVP48" s="36"/>
      <c r="FVS48" s="36"/>
      <c r="FVT48" s="36"/>
      <c r="FVW48" s="36"/>
      <c r="FVX48" s="36"/>
      <c r="FWA48" s="36"/>
      <c r="FWB48" s="36"/>
      <c r="FWE48" s="36"/>
      <c r="FWF48" s="36"/>
      <c r="FWI48" s="36"/>
      <c r="FWJ48" s="36"/>
      <c r="FWM48" s="36"/>
      <c r="FWN48" s="36"/>
      <c r="FWQ48" s="36"/>
      <c r="FWR48" s="36"/>
      <c r="FWU48" s="36"/>
      <c r="FWV48" s="36"/>
      <c r="FWY48" s="36"/>
      <c r="FWZ48" s="36"/>
      <c r="FXC48" s="36"/>
      <c r="FXD48" s="36"/>
      <c r="FXG48" s="36"/>
      <c r="FXH48" s="36"/>
      <c r="FXK48" s="36"/>
      <c r="FXL48" s="36"/>
      <c r="FXO48" s="36"/>
      <c r="FXP48" s="36"/>
      <c r="FXS48" s="36"/>
      <c r="FXT48" s="36"/>
      <c r="FXW48" s="36"/>
      <c r="FXX48" s="36"/>
      <c r="FYA48" s="36"/>
      <c r="FYB48" s="36"/>
      <c r="FYE48" s="36"/>
      <c r="FYF48" s="36"/>
      <c r="FYI48" s="36"/>
      <c r="FYJ48" s="36"/>
      <c r="FYM48" s="36"/>
      <c r="FYN48" s="36"/>
      <c r="FYQ48" s="36"/>
      <c r="FYR48" s="36"/>
      <c r="FYU48" s="36"/>
      <c r="FYV48" s="36"/>
      <c r="FYY48" s="36"/>
      <c r="FYZ48" s="36"/>
      <c r="FZC48" s="36"/>
      <c r="FZD48" s="36"/>
      <c r="FZG48" s="36"/>
      <c r="FZH48" s="36"/>
      <c r="FZK48" s="36"/>
      <c r="FZL48" s="36"/>
      <c r="FZO48" s="36"/>
      <c r="FZP48" s="36"/>
      <c r="FZS48" s="36"/>
      <c r="FZT48" s="36"/>
      <c r="FZW48" s="36"/>
      <c r="FZX48" s="36"/>
      <c r="GAA48" s="36"/>
      <c r="GAB48" s="36"/>
      <c r="GAE48" s="36"/>
      <c r="GAF48" s="36"/>
      <c r="GAI48" s="36"/>
      <c r="GAJ48" s="36"/>
      <c r="GAM48" s="36"/>
      <c r="GAN48" s="36"/>
      <c r="GAQ48" s="36"/>
      <c r="GAR48" s="36"/>
      <c r="GAU48" s="36"/>
      <c r="GAV48" s="36"/>
      <c r="GAY48" s="36"/>
      <c r="GAZ48" s="36"/>
      <c r="GBC48" s="36"/>
      <c r="GBD48" s="36"/>
      <c r="GBG48" s="36"/>
      <c r="GBH48" s="36"/>
      <c r="GBK48" s="36"/>
      <c r="GBL48" s="36"/>
      <c r="GBO48" s="36"/>
      <c r="GBP48" s="36"/>
      <c r="GBS48" s="36"/>
      <c r="GBT48" s="36"/>
      <c r="GBW48" s="36"/>
      <c r="GBX48" s="36"/>
      <c r="GCA48" s="36"/>
      <c r="GCB48" s="36"/>
      <c r="GCE48" s="36"/>
      <c r="GCF48" s="36"/>
      <c r="GCI48" s="36"/>
      <c r="GCJ48" s="36"/>
      <c r="GCM48" s="36"/>
      <c r="GCN48" s="36"/>
      <c r="GCQ48" s="36"/>
      <c r="GCR48" s="36"/>
      <c r="GCU48" s="36"/>
      <c r="GCV48" s="36"/>
      <c r="GCY48" s="36"/>
      <c r="GCZ48" s="36"/>
      <c r="GDC48" s="36"/>
      <c r="GDD48" s="36"/>
      <c r="GDG48" s="36"/>
      <c r="GDH48" s="36"/>
      <c r="GDK48" s="36"/>
      <c r="GDL48" s="36"/>
      <c r="GDO48" s="36"/>
      <c r="GDP48" s="36"/>
      <c r="GDS48" s="36"/>
      <c r="GDT48" s="36"/>
      <c r="GDW48" s="36"/>
      <c r="GDX48" s="36"/>
      <c r="GEA48" s="36"/>
      <c r="GEB48" s="36"/>
      <c r="GEE48" s="36"/>
      <c r="GEF48" s="36"/>
      <c r="GEI48" s="36"/>
      <c r="GEJ48" s="36"/>
      <c r="GEM48" s="36"/>
      <c r="GEN48" s="36"/>
      <c r="GEQ48" s="36"/>
      <c r="GER48" s="36"/>
      <c r="GEU48" s="36"/>
      <c r="GEV48" s="36"/>
      <c r="GEY48" s="36"/>
      <c r="GEZ48" s="36"/>
      <c r="GFC48" s="36"/>
      <c r="GFD48" s="36"/>
      <c r="GFG48" s="36"/>
      <c r="GFH48" s="36"/>
      <c r="GFK48" s="36"/>
      <c r="GFL48" s="36"/>
      <c r="GFO48" s="36"/>
      <c r="GFP48" s="36"/>
      <c r="GFS48" s="36"/>
      <c r="GFT48" s="36"/>
      <c r="GFW48" s="36"/>
      <c r="GFX48" s="36"/>
      <c r="GGA48" s="36"/>
      <c r="GGB48" s="36"/>
      <c r="GGE48" s="36"/>
      <c r="GGF48" s="36"/>
      <c r="GGI48" s="36"/>
      <c r="GGJ48" s="36"/>
      <c r="GGM48" s="36"/>
      <c r="GGN48" s="36"/>
      <c r="GGQ48" s="36"/>
      <c r="GGR48" s="36"/>
      <c r="GGU48" s="36"/>
      <c r="GGV48" s="36"/>
      <c r="GGY48" s="36"/>
      <c r="GGZ48" s="36"/>
      <c r="GHC48" s="36"/>
      <c r="GHD48" s="36"/>
      <c r="GHG48" s="36"/>
      <c r="GHH48" s="36"/>
      <c r="GHK48" s="36"/>
      <c r="GHL48" s="36"/>
      <c r="GHO48" s="36"/>
      <c r="GHP48" s="36"/>
      <c r="GHS48" s="36"/>
      <c r="GHT48" s="36"/>
      <c r="GHW48" s="36"/>
      <c r="GHX48" s="36"/>
      <c r="GIA48" s="36"/>
      <c r="GIB48" s="36"/>
      <c r="GIE48" s="36"/>
      <c r="GIF48" s="36"/>
      <c r="GII48" s="36"/>
      <c r="GIJ48" s="36"/>
      <c r="GIM48" s="36"/>
      <c r="GIN48" s="36"/>
      <c r="GIQ48" s="36"/>
      <c r="GIR48" s="36"/>
      <c r="GIU48" s="36"/>
      <c r="GIV48" s="36"/>
      <c r="GIY48" s="36"/>
      <c r="GIZ48" s="36"/>
      <c r="GJC48" s="36"/>
      <c r="GJD48" s="36"/>
      <c r="GJG48" s="36"/>
      <c r="GJH48" s="36"/>
      <c r="GJK48" s="36"/>
      <c r="GJL48" s="36"/>
      <c r="GJO48" s="36"/>
      <c r="GJP48" s="36"/>
      <c r="GJS48" s="36"/>
      <c r="GJT48" s="36"/>
      <c r="GJW48" s="36"/>
      <c r="GJX48" s="36"/>
      <c r="GKA48" s="36"/>
      <c r="GKB48" s="36"/>
      <c r="GKE48" s="36"/>
      <c r="GKF48" s="36"/>
      <c r="GKI48" s="36"/>
      <c r="GKJ48" s="36"/>
      <c r="GKM48" s="36"/>
      <c r="GKN48" s="36"/>
      <c r="GKQ48" s="36"/>
      <c r="GKR48" s="36"/>
      <c r="GKU48" s="36"/>
      <c r="GKV48" s="36"/>
      <c r="GKY48" s="36"/>
      <c r="GKZ48" s="36"/>
      <c r="GLC48" s="36"/>
      <c r="GLD48" s="36"/>
      <c r="GLG48" s="36"/>
      <c r="GLH48" s="36"/>
      <c r="GLK48" s="36"/>
      <c r="GLL48" s="36"/>
      <c r="GLO48" s="36"/>
      <c r="GLP48" s="36"/>
      <c r="GLS48" s="36"/>
      <c r="GLT48" s="36"/>
      <c r="GLW48" s="36"/>
      <c r="GLX48" s="36"/>
      <c r="GMA48" s="36"/>
      <c r="GMB48" s="36"/>
      <c r="GME48" s="36"/>
      <c r="GMF48" s="36"/>
      <c r="GMI48" s="36"/>
      <c r="GMJ48" s="36"/>
      <c r="GMM48" s="36"/>
      <c r="GMN48" s="36"/>
      <c r="GMQ48" s="36"/>
      <c r="GMR48" s="36"/>
      <c r="GMU48" s="36"/>
      <c r="GMV48" s="36"/>
      <c r="GMY48" s="36"/>
      <c r="GMZ48" s="36"/>
      <c r="GNC48" s="36"/>
      <c r="GND48" s="36"/>
      <c r="GNG48" s="36"/>
      <c r="GNH48" s="36"/>
      <c r="GNK48" s="36"/>
      <c r="GNL48" s="36"/>
      <c r="GNO48" s="36"/>
      <c r="GNP48" s="36"/>
      <c r="GNS48" s="36"/>
      <c r="GNT48" s="36"/>
      <c r="GNW48" s="36"/>
      <c r="GNX48" s="36"/>
      <c r="GOA48" s="36"/>
      <c r="GOB48" s="36"/>
      <c r="GOE48" s="36"/>
      <c r="GOF48" s="36"/>
      <c r="GOI48" s="36"/>
      <c r="GOJ48" s="36"/>
      <c r="GOM48" s="36"/>
      <c r="GON48" s="36"/>
      <c r="GOQ48" s="36"/>
      <c r="GOR48" s="36"/>
      <c r="GOU48" s="36"/>
      <c r="GOV48" s="36"/>
      <c r="GOY48" s="36"/>
      <c r="GOZ48" s="36"/>
      <c r="GPC48" s="36"/>
      <c r="GPD48" s="36"/>
      <c r="GPG48" s="36"/>
      <c r="GPH48" s="36"/>
      <c r="GPK48" s="36"/>
      <c r="GPL48" s="36"/>
      <c r="GPO48" s="36"/>
      <c r="GPP48" s="36"/>
      <c r="GPS48" s="36"/>
      <c r="GPT48" s="36"/>
      <c r="GPW48" s="36"/>
      <c r="GPX48" s="36"/>
      <c r="GQA48" s="36"/>
      <c r="GQB48" s="36"/>
      <c r="GQE48" s="36"/>
      <c r="GQF48" s="36"/>
      <c r="GQI48" s="36"/>
      <c r="GQJ48" s="36"/>
      <c r="GQM48" s="36"/>
      <c r="GQN48" s="36"/>
      <c r="GQQ48" s="36"/>
      <c r="GQR48" s="36"/>
      <c r="GQU48" s="36"/>
      <c r="GQV48" s="36"/>
      <c r="GQY48" s="36"/>
      <c r="GQZ48" s="36"/>
      <c r="GRC48" s="36"/>
      <c r="GRD48" s="36"/>
      <c r="GRG48" s="36"/>
      <c r="GRH48" s="36"/>
      <c r="GRK48" s="36"/>
      <c r="GRL48" s="36"/>
      <c r="GRO48" s="36"/>
      <c r="GRP48" s="36"/>
      <c r="GRS48" s="36"/>
      <c r="GRT48" s="36"/>
      <c r="GRW48" s="36"/>
      <c r="GRX48" s="36"/>
      <c r="GSA48" s="36"/>
      <c r="GSB48" s="36"/>
      <c r="GSE48" s="36"/>
      <c r="GSF48" s="36"/>
      <c r="GSI48" s="36"/>
      <c r="GSJ48" s="36"/>
      <c r="GSM48" s="36"/>
      <c r="GSN48" s="36"/>
      <c r="GSQ48" s="36"/>
      <c r="GSR48" s="36"/>
      <c r="GSU48" s="36"/>
      <c r="GSV48" s="36"/>
      <c r="GSY48" s="36"/>
      <c r="GSZ48" s="36"/>
      <c r="GTC48" s="36"/>
      <c r="GTD48" s="36"/>
      <c r="GTG48" s="36"/>
      <c r="GTH48" s="36"/>
      <c r="GTK48" s="36"/>
      <c r="GTL48" s="36"/>
      <c r="GTO48" s="36"/>
      <c r="GTP48" s="36"/>
      <c r="GTS48" s="36"/>
      <c r="GTT48" s="36"/>
      <c r="GTW48" s="36"/>
      <c r="GTX48" s="36"/>
      <c r="GUA48" s="36"/>
      <c r="GUB48" s="36"/>
      <c r="GUE48" s="36"/>
      <c r="GUF48" s="36"/>
      <c r="GUI48" s="36"/>
      <c r="GUJ48" s="36"/>
      <c r="GUM48" s="36"/>
      <c r="GUN48" s="36"/>
      <c r="GUQ48" s="36"/>
      <c r="GUR48" s="36"/>
      <c r="GUU48" s="36"/>
      <c r="GUV48" s="36"/>
      <c r="GUY48" s="36"/>
      <c r="GUZ48" s="36"/>
      <c r="GVC48" s="36"/>
      <c r="GVD48" s="36"/>
      <c r="GVG48" s="36"/>
      <c r="GVH48" s="36"/>
      <c r="GVK48" s="36"/>
      <c r="GVL48" s="36"/>
      <c r="GVO48" s="36"/>
      <c r="GVP48" s="36"/>
      <c r="GVS48" s="36"/>
      <c r="GVT48" s="36"/>
      <c r="GVW48" s="36"/>
      <c r="GVX48" s="36"/>
      <c r="GWA48" s="36"/>
      <c r="GWB48" s="36"/>
      <c r="GWE48" s="36"/>
      <c r="GWF48" s="36"/>
      <c r="GWI48" s="36"/>
      <c r="GWJ48" s="36"/>
      <c r="GWM48" s="36"/>
      <c r="GWN48" s="36"/>
      <c r="GWQ48" s="36"/>
      <c r="GWR48" s="36"/>
      <c r="GWU48" s="36"/>
      <c r="GWV48" s="36"/>
      <c r="GWY48" s="36"/>
      <c r="GWZ48" s="36"/>
      <c r="GXC48" s="36"/>
      <c r="GXD48" s="36"/>
      <c r="GXG48" s="36"/>
      <c r="GXH48" s="36"/>
      <c r="GXK48" s="36"/>
      <c r="GXL48" s="36"/>
      <c r="GXO48" s="36"/>
      <c r="GXP48" s="36"/>
      <c r="GXS48" s="36"/>
      <c r="GXT48" s="36"/>
      <c r="GXW48" s="36"/>
      <c r="GXX48" s="36"/>
      <c r="GYA48" s="36"/>
      <c r="GYB48" s="36"/>
      <c r="GYE48" s="36"/>
      <c r="GYF48" s="36"/>
      <c r="GYI48" s="36"/>
      <c r="GYJ48" s="36"/>
      <c r="GYM48" s="36"/>
      <c r="GYN48" s="36"/>
      <c r="GYQ48" s="36"/>
      <c r="GYR48" s="36"/>
      <c r="GYU48" s="36"/>
      <c r="GYV48" s="36"/>
      <c r="GYY48" s="36"/>
      <c r="GYZ48" s="36"/>
      <c r="GZC48" s="36"/>
      <c r="GZD48" s="36"/>
      <c r="GZG48" s="36"/>
      <c r="GZH48" s="36"/>
      <c r="GZK48" s="36"/>
      <c r="GZL48" s="36"/>
      <c r="GZO48" s="36"/>
      <c r="GZP48" s="36"/>
      <c r="GZS48" s="36"/>
      <c r="GZT48" s="36"/>
      <c r="GZW48" s="36"/>
      <c r="GZX48" s="36"/>
      <c r="HAA48" s="36"/>
      <c r="HAB48" s="36"/>
      <c r="HAE48" s="36"/>
      <c r="HAF48" s="36"/>
      <c r="HAI48" s="36"/>
      <c r="HAJ48" s="36"/>
      <c r="HAM48" s="36"/>
      <c r="HAN48" s="36"/>
      <c r="HAQ48" s="36"/>
      <c r="HAR48" s="36"/>
      <c r="HAU48" s="36"/>
      <c r="HAV48" s="36"/>
      <c r="HAY48" s="36"/>
      <c r="HAZ48" s="36"/>
      <c r="HBC48" s="36"/>
      <c r="HBD48" s="36"/>
      <c r="HBG48" s="36"/>
      <c r="HBH48" s="36"/>
      <c r="HBK48" s="36"/>
      <c r="HBL48" s="36"/>
      <c r="HBO48" s="36"/>
      <c r="HBP48" s="36"/>
      <c r="HBS48" s="36"/>
      <c r="HBT48" s="36"/>
      <c r="HBW48" s="36"/>
      <c r="HBX48" s="36"/>
      <c r="HCA48" s="36"/>
      <c r="HCB48" s="36"/>
      <c r="HCE48" s="36"/>
      <c r="HCF48" s="36"/>
      <c r="HCI48" s="36"/>
      <c r="HCJ48" s="36"/>
      <c r="HCM48" s="36"/>
      <c r="HCN48" s="36"/>
      <c r="HCQ48" s="36"/>
      <c r="HCR48" s="36"/>
      <c r="HCU48" s="36"/>
      <c r="HCV48" s="36"/>
      <c r="HCY48" s="36"/>
      <c r="HCZ48" s="36"/>
      <c r="HDC48" s="36"/>
      <c r="HDD48" s="36"/>
      <c r="HDG48" s="36"/>
      <c r="HDH48" s="36"/>
      <c r="HDK48" s="36"/>
      <c r="HDL48" s="36"/>
      <c r="HDO48" s="36"/>
      <c r="HDP48" s="36"/>
      <c r="HDS48" s="36"/>
      <c r="HDT48" s="36"/>
      <c r="HDW48" s="36"/>
      <c r="HDX48" s="36"/>
      <c r="HEA48" s="36"/>
      <c r="HEB48" s="36"/>
      <c r="HEE48" s="36"/>
      <c r="HEF48" s="36"/>
      <c r="HEI48" s="36"/>
      <c r="HEJ48" s="36"/>
      <c r="HEM48" s="36"/>
      <c r="HEN48" s="36"/>
      <c r="HEQ48" s="36"/>
      <c r="HER48" s="36"/>
      <c r="HEU48" s="36"/>
      <c r="HEV48" s="36"/>
      <c r="HEY48" s="36"/>
      <c r="HEZ48" s="36"/>
      <c r="HFC48" s="36"/>
      <c r="HFD48" s="36"/>
      <c r="HFG48" s="36"/>
      <c r="HFH48" s="36"/>
      <c r="HFK48" s="36"/>
      <c r="HFL48" s="36"/>
      <c r="HFO48" s="36"/>
      <c r="HFP48" s="36"/>
      <c r="HFS48" s="36"/>
      <c r="HFT48" s="36"/>
      <c r="HFW48" s="36"/>
      <c r="HFX48" s="36"/>
      <c r="HGA48" s="36"/>
      <c r="HGB48" s="36"/>
      <c r="HGE48" s="36"/>
      <c r="HGF48" s="36"/>
      <c r="HGI48" s="36"/>
      <c r="HGJ48" s="36"/>
      <c r="HGM48" s="36"/>
      <c r="HGN48" s="36"/>
      <c r="HGQ48" s="36"/>
      <c r="HGR48" s="36"/>
      <c r="HGU48" s="36"/>
      <c r="HGV48" s="36"/>
      <c r="HGY48" s="36"/>
      <c r="HGZ48" s="36"/>
      <c r="HHC48" s="36"/>
      <c r="HHD48" s="36"/>
      <c r="HHG48" s="36"/>
      <c r="HHH48" s="36"/>
      <c r="HHK48" s="36"/>
      <c r="HHL48" s="36"/>
      <c r="HHO48" s="36"/>
      <c r="HHP48" s="36"/>
      <c r="HHS48" s="36"/>
      <c r="HHT48" s="36"/>
      <c r="HHW48" s="36"/>
      <c r="HHX48" s="36"/>
      <c r="HIA48" s="36"/>
      <c r="HIB48" s="36"/>
      <c r="HIE48" s="36"/>
      <c r="HIF48" s="36"/>
      <c r="HII48" s="36"/>
      <c r="HIJ48" s="36"/>
      <c r="HIM48" s="36"/>
      <c r="HIN48" s="36"/>
      <c r="HIQ48" s="36"/>
      <c r="HIR48" s="36"/>
      <c r="HIU48" s="36"/>
      <c r="HIV48" s="36"/>
      <c r="HIY48" s="36"/>
      <c r="HIZ48" s="36"/>
      <c r="HJC48" s="36"/>
      <c r="HJD48" s="36"/>
      <c r="HJG48" s="36"/>
      <c r="HJH48" s="36"/>
      <c r="HJK48" s="36"/>
      <c r="HJL48" s="36"/>
      <c r="HJO48" s="36"/>
      <c r="HJP48" s="36"/>
      <c r="HJS48" s="36"/>
      <c r="HJT48" s="36"/>
      <c r="HJW48" s="36"/>
      <c r="HJX48" s="36"/>
      <c r="HKA48" s="36"/>
      <c r="HKB48" s="36"/>
      <c r="HKE48" s="36"/>
      <c r="HKF48" s="36"/>
      <c r="HKI48" s="36"/>
      <c r="HKJ48" s="36"/>
      <c r="HKM48" s="36"/>
      <c r="HKN48" s="36"/>
      <c r="HKQ48" s="36"/>
      <c r="HKR48" s="36"/>
      <c r="HKU48" s="36"/>
      <c r="HKV48" s="36"/>
      <c r="HKY48" s="36"/>
      <c r="HKZ48" s="36"/>
      <c r="HLC48" s="36"/>
      <c r="HLD48" s="36"/>
      <c r="HLG48" s="36"/>
      <c r="HLH48" s="36"/>
      <c r="HLK48" s="36"/>
      <c r="HLL48" s="36"/>
      <c r="HLO48" s="36"/>
      <c r="HLP48" s="36"/>
      <c r="HLS48" s="36"/>
      <c r="HLT48" s="36"/>
      <c r="HLW48" s="36"/>
      <c r="HLX48" s="36"/>
      <c r="HMA48" s="36"/>
      <c r="HMB48" s="36"/>
      <c r="HME48" s="36"/>
      <c r="HMF48" s="36"/>
      <c r="HMI48" s="36"/>
      <c r="HMJ48" s="36"/>
      <c r="HMM48" s="36"/>
      <c r="HMN48" s="36"/>
      <c r="HMQ48" s="36"/>
      <c r="HMR48" s="36"/>
      <c r="HMU48" s="36"/>
      <c r="HMV48" s="36"/>
      <c r="HMY48" s="36"/>
      <c r="HMZ48" s="36"/>
      <c r="HNC48" s="36"/>
      <c r="HND48" s="36"/>
      <c r="HNG48" s="36"/>
      <c r="HNH48" s="36"/>
      <c r="HNK48" s="36"/>
      <c r="HNL48" s="36"/>
      <c r="HNO48" s="36"/>
      <c r="HNP48" s="36"/>
      <c r="HNS48" s="36"/>
      <c r="HNT48" s="36"/>
      <c r="HNW48" s="36"/>
      <c r="HNX48" s="36"/>
      <c r="HOA48" s="36"/>
      <c r="HOB48" s="36"/>
      <c r="HOE48" s="36"/>
      <c r="HOF48" s="36"/>
      <c r="HOI48" s="36"/>
      <c r="HOJ48" s="36"/>
      <c r="HOM48" s="36"/>
      <c r="HON48" s="36"/>
      <c r="HOQ48" s="36"/>
      <c r="HOR48" s="36"/>
      <c r="HOU48" s="36"/>
      <c r="HOV48" s="36"/>
      <c r="HOY48" s="36"/>
      <c r="HOZ48" s="36"/>
      <c r="HPC48" s="36"/>
      <c r="HPD48" s="36"/>
      <c r="HPG48" s="36"/>
      <c r="HPH48" s="36"/>
      <c r="HPK48" s="36"/>
      <c r="HPL48" s="36"/>
      <c r="HPO48" s="36"/>
      <c r="HPP48" s="36"/>
      <c r="HPS48" s="36"/>
      <c r="HPT48" s="36"/>
      <c r="HPW48" s="36"/>
      <c r="HPX48" s="36"/>
      <c r="HQA48" s="36"/>
      <c r="HQB48" s="36"/>
      <c r="HQE48" s="36"/>
      <c r="HQF48" s="36"/>
      <c r="HQI48" s="36"/>
      <c r="HQJ48" s="36"/>
      <c r="HQM48" s="36"/>
      <c r="HQN48" s="36"/>
      <c r="HQQ48" s="36"/>
      <c r="HQR48" s="36"/>
      <c r="HQU48" s="36"/>
      <c r="HQV48" s="36"/>
      <c r="HQY48" s="36"/>
      <c r="HQZ48" s="36"/>
      <c r="HRC48" s="36"/>
      <c r="HRD48" s="36"/>
      <c r="HRG48" s="36"/>
      <c r="HRH48" s="36"/>
      <c r="HRK48" s="36"/>
      <c r="HRL48" s="36"/>
      <c r="HRO48" s="36"/>
      <c r="HRP48" s="36"/>
      <c r="HRS48" s="36"/>
      <c r="HRT48" s="36"/>
      <c r="HRW48" s="36"/>
      <c r="HRX48" s="36"/>
      <c r="HSA48" s="36"/>
      <c r="HSB48" s="36"/>
      <c r="HSE48" s="36"/>
      <c r="HSF48" s="36"/>
      <c r="HSI48" s="36"/>
      <c r="HSJ48" s="36"/>
      <c r="HSM48" s="36"/>
      <c r="HSN48" s="36"/>
      <c r="HSQ48" s="36"/>
      <c r="HSR48" s="36"/>
      <c r="HSU48" s="36"/>
      <c r="HSV48" s="36"/>
      <c r="HSY48" s="36"/>
      <c r="HSZ48" s="36"/>
      <c r="HTC48" s="36"/>
      <c r="HTD48" s="36"/>
      <c r="HTG48" s="36"/>
      <c r="HTH48" s="36"/>
      <c r="HTK48" s="36"/>
      <c r="HTL48" s="36"/>
      <c r="HTO48" s="36"/>
      <c r="HTP48" s="36"/>
      <c r="HTS48" s="36"/>
      <c r="HTT48" s="36"/>
      <c r="HTW48" s="36"/>
      <c r="HTX48" s="36"/>
      <c r="HUA48" s="36"/>
      <c r="HUB48" s="36"/>
      <c r="HUE48" s="36"/>
      <c r="HUF48" s="36"/>
      <c r="HUI48" s="36"/>
      <c r="HUJ48" s="36"/>
      <c r="HUM48" s="36"/>
      <c r="HUN48" s="36"/>
      <c r="HUQ48" s="36"/>
      <c r="HUR48" s="36"/>
      <c r="HUU48" s="36"/>
      <c r="HUV48" s="36"/>
      <c r="HUY48" s="36"/>
      <c r="HUZ48" s="36"/>
      <c r="HVC48" s="36"/>
      <c r="HVD48" s="36"/>
      <c r="HVG48" s="36"/>
      <c r="HVH48" s="36"/>
      <c r="HVK48" s="36"/>
      <c r="HVL48" s="36"/>
      <c r="HVO48" s="36"/>
      <c r="HVP48" s="36"/>
      <c r="HVS48" s="36"/>
      <c r="HVT48" s="36"/>
      <c r="HVW48" s="36"/>
      <c r="HVX48" s="36"/>
      <c r="HWA48" s="36"/>
      <c r="HWB48" s="36"/>
      <c r="HWE48" s="36"/>
      <c r="HWF48" s="36"/>
      <c r="HWI48" s="36"/>
      <c r="HWJ48" s="36"/>
      <c r="HWM48" s="36"/>
      <c r="HWN48" s="36"/>
      <c r="HWQ48" s="36"/>
      <c r="HWR48" s="36"/>
      <c r="HWU48" s="36"/>
      <c r="HWV48" s="36"/>
      <c r="HWY48" s="36"/>
      <c r="HWZ48" s="36"/>
      <c r="HXC48" s="36"/>
      <c r="HXD48" s="36"/>
      <c r="HXG48" s="36"/>
      <c r="HXH48" s="36"/>
      <c r="HXK48" s="36"/>
      <c r="HXL48" s="36"/>
      <c r="HXO48" s="36"/>
      <c r="HXP48" s="36"/>
      <c r="HXS48" s="36"/>
      <c r="HXT48" s="36"/>
      <c r="HXW48" s="36"/>
      <c r="HXX48" s="36"/>
      <c r="HYA48" s="36"/>
      <c r="HYB48" s="36"/>
      <c r="HYE48" s="36"/>
      <c r="HYF48" s="36"/>
      <c r="HYI48" s="36"/>
      <c r="HYJ48" s="36"/>
      <c r="HYM48" s="36"/>
      <c r="HYN48" s="36"/>
      <c r="HYQ48" s="36"/>
      <c r="HYR48" s="36"/>
      <c r="HYU48" s="36"/>
      <c r="HYV48" s="36"/>
      <c r="HYY48" s="36"/>
      <c r="HYZ48" s="36"/>
      <c r="HZC48" s="36"/>
      <c r="HZD48" s="36"/>
      <c r="HZG48" s="36"/>
      <c r="HZH48" s="36"/>
      <c r="HZK48" s="36"/>
      <c r="HZL48" s="36"/>
      <c r="HZO48" s="36"/>
      <c r="HZP48" s="36"/>
      <c r="HZS48" s="36"/>
      <c r="HZT48" s="36"/>
      <c r="HZW48" s="36"/>
      <c r="HZX48" s="36"/>
      <c r="IAA48" s="36"/>
      <c r="IAB48" s="36"/>
      <c r="IAE48" s="36"/>
      <c r="IAF48" s="36"/>
      <c r="IAI48" s="36"/>
      <c r="IAJ48" s="36"/>
      <c r="IAM48" s="36"/>
      <c r="IAN48" s="36"/>
      <c r="IAQ48" s="36"/>
      <c r="IAR48" s="36"/>
      <c r="IAU48" s="36"/>
      <c r="IAV48" s="36"/>
      <c r="IAY48" s="36"/>
      <c r="IAZ48" s="36"/>
      <c r="IBC48" s="36"/>
      <c r="IBD48" s="36"/>
      <c r="IBG48" s="36"/>
      <c r="IBH48" s="36"/>
      <c r="IBK48" s="36"/>
      <c r="IBL48" s="36"/>
      <c r="IBO48" s="36"/>
      <c r="IBP48" s="36"/>
      <c r="IBS48" s="36"/>
      <c r="IBT48" s="36"/>
      <c r="IBW48" s="36"/>
      <c r="IBX48" s="36"/>
      <c r="ICA48" s="36"/>
      <c r="ICB48" s="36"/>
      <c r="ICE48" s="36"/>
      <c r="ICF48" s="36"/>
      <c r="ICI48" s="36"/>
      <c r="ICJ48" s="36"/>
      <c r="ICM48" s="36"/>
      <c r="ICN48" s="36"/>
      <c r="ICQ48" s="36"/>
      <c r="ICR48" s="36"/>
      <c r="ICU48" s="36"/>
      <c r="ICV48" s="36"/>
      <c r="ICY48" s="36"/>
      <c r="ICZ48" s="36"/>
      <c r="IDC48" s="36"/>
      <c r="IDD48" s="36"/>
      <c r="IDG48" s="36"/>
      <c r="IDH48" s="36"/>
      <c r="IDK48" s="36"/>
      <c r="IDL48" s="36"/>
      <c r="IDO48" s="36"/>
      <c r="IDP48" s="36"/>
      <c r="IDS48" s="36"/>
      <c r="IDT48" s="36"/>
      <c r="IDW48" s="36"/>
      <c r="IDX48" s="36"/>
      <c r="IEA48" s="36"/>
      <c r="IEB48" s="36"/>
      <c r="IEE48" s="36"/>
      <c r="IEF48" s="36"/>
      <c r="IEI48" s="36"/>
      <c r="IEJ48" s="36"/>
      <c r="IEM48" s="36"/>
      <c r="IEN48" s="36"/>
      <c r="IEQ48" s="36"/>
      <c r="IER48" s="36"/>
      <c r="IEU48" s="36"/>
      <c r="IEV48" s="36"/>
      <c r="IEY48" s="36"/>
      <c r="IEZ48" s="36"/>
      <c r="IFC48" s="36"/>
      <c r="IFD48" s="36"/>
      <c r="IFG48" s="36"/>
      <c r="IFH48" s="36"/>
      <c r="IFK48" s="36"/>
      <c r="IFL48" s="36"/>
      <c r="IFO48" s="36"/>
      <c r="IFP48" s="36"/>
      <c r="IFS48" s="36"/>
      <c r="IFT48" s="36"/>
      <c r="IFW48" s="36"/>
      <c r="IFX48" s="36"/>
      <c r="IGA48" s="36"/>
      <c r="IGB48" s="36"/>
      <c r="IGE48" s="36"/>
      <c r="IGF48" s="36"/>
      <c r="IGI48" s="36"/>
      <c r="IGJ48" s="36"/>
      <c r="IGM48" s="36"/>
      <c r="IGN48" s="36"/>
      <c r="IGQ48" s="36"/>
      <c r="IGR48" s="36"/>
      <c r="IGU48" s="36"/>
      <c r="IGV48" s="36"/>
      <c r="IGY48" s="36"/>
      <c r="IGZ48" s="36"/>
      <c r="IHC48" s="36"/>
      <c r="IHD48" s="36"/>
      <c r="IHG48" s="36"/>
      <c r="IHH48" s="36"/>
      <c r="IHK48" s="36"/>
      <c r="IHL48" s="36"/>
      <c r="IHO48" s="36"/>
      <c r="IHP48" s="36"/>
      <c r="IHS48" s="36"/>
      <c r="IHT48" s="36"/>
      <c r="IHW48" s="36"/>
      <c r="IHX48" s="36"/>
      <c r="IIA48" s="36"/>
      <c r="IIB48" s="36"/>
      <c r="IIE48" s="36"/>
      <c r="IIF48" s="36"/>
      <c r="III48" s="36"/>
      <c r="IIJ48" s="36"/>
      <c r="IIM48" s="36"/>
      <c r="IIN48" s="36"/>
      <c r="IIQ48" s="36"/>
      <c r="IIR48" s="36"/>
      <c r="IIU48" s="36"/>
      <c r="IIV48" s="36"/>
      <c r="IIY48" s="36"/>
      <c r="IIZ48" s="36"/>
      <c r="IJC48" s="36"/>
      <c r="IJD48" s="36"/>
      <c r="IJG48" s="36"/>
      <c r="IJH48" s="36"/>
      <c r="IJK48" s="36"/>
      <c r="IJL48" s="36"/>
      <c r="IJO48" s="36"/>
      <c r="IJP48" s="36"/>
      <c r="IJS48" s="36"/>
      <c r="IJT48" s="36"/>
      <c r="IJW48" s="36"/>
      <c r="IJX48" s="36"/>
      <c r="IKA48" s="36"/>
      <c r="IKB48" s="36"/>
      <c r="IKE48" s="36"/>
      <c r="IKF48" s="36"/>
      <c r="IKI48" s="36"/>
      <c r="IKJ48" s="36"/>
      <c r="IKM48" s="36"/>
      <c r="IKN48" s="36"/>
      <c r="IKQ48" s="36"/>
      <c r="IKR48" s="36"/>
      <c r="IKU48" s="36"/>
      <c r="IKV48" s="36"/>
      <c r="IKY48" s="36"/>
      <c r="IKZ48" s="36"/>
      <c r="ILC48" s="36"/>
      <c r="ILD48" s="36"/>
      <c r="ILG48" s="36"/>
      <c r="ILH48" s="36"/>
      <c r="ILK48" s="36"/>
      <c r="ILL48" s="36"/>
      <c r="ILO48" s="36"/>
      <c r="ILP48" s="36"/>
      <c r="ILS48" s="36"/>
      <c r="ILT48" s="36"/>
      <c r="ILW48" s="36"/>
      <c r="ILX48" s="36"/>
      <c r="IMA48" s="36"/>
      <c r="IMB48" s="36"/>
      <c r="IME48" s="36"/>
      <c r="IMF48" s="36"/>
      <c r="IMI48" s="36"/>
      <c r="IMJ48" s="36"/>
      <c r="IMM48" s="36"/>
      <c r="IMN48" s="36"/>
      <c r="IMQ48" s="36"/>
      <c r="IMR48" s="36"/>
      <c r="IMU48" s="36"/>
      <c r="IMV48" s="36"/>
      <c r="IMY48" s="36"/>
      <c r="IMZ48" s="36"/>
      <c r="INC48" s="36"/>
      <c r="IND48" s="36"/>
      <c r="ING48" s="36"/>
      <c r="INH48" s="36"/>
      <c r="INK48" s="36"/>
      <c r="INL48" s="36"/>
      <c r="INO48" s="36"/>
      <c r="INP48" s="36"/>
      <c r="INS48" s="36"/>
      <c r="INT48" s="36"/>
      <c r="INW48" s="36"/>
      <c r="INX48" s="36"/>
      <c r="IOA48" s="36"/>
      <c r="IOB48" s="36"/>
      <c r="IOE48" s="36"/>
      <c r="IOF48" s="36"/>
      <c r="IOI48" s="36"/>
      <c r="IOJ48" s="36"/>
      <c r="IOM48" s="36"/>
      <c r="ION48" s="36"/>
      <c r="IOQ48" s="36"/>
      <c r="IOR48" s="36"/>
      <c r="IOU48" s="36"/>
      <c r="IOV48" s="36"/>
      <c r="IOY48" s="36"/>
      <c r="IOZ48" s="36"/>
      <c r="IPC48" s="36"/>
      <c r="IPD48" s="36"/>
      <c r="IPG48" s="36"/>
      <c r="IPH48" s="36"/>
      <c r="IPK48" s="36"/>
      <c r="IPL48" s="36"/>
      <c r="IPO48" s="36"/>
      <c r="IPP48" s="36"/>
      <c r="IPS48" s="36"/>
      <c r="IPT48" s="36"/>
      <c r="IPW48" s="36"/>
      <c r="IPX48" s="36"/>
      <c r="IQA48" s="36"/>
      <c r="IQB48" s="36"/>
      <c r="IQE48" s="36"/>
      <c r="IQF48" s="36"/>
      <c r="IQI48" s="36"/>
      <c r="IQJ48" s="36"/>
      <c r="IQM48" s="36"/>
      <c r="IQN48" s="36"/>
      <c r="IQQ48" s="36"/>
      <c r="IQR48" s="36"/>
      <c r="IQU48" s="36"/>
      <c r="IQV48" s="36"/>
      <c r="IQY48" s="36"/>
      <c r="IQZ48" s="36"/>
      <c r="IRC48" s="36"/>
      <c r="IRD48" s="36"/>
      <c r="IRG48" s="36"/>
      <c r="IRH48" s="36"/>
      <c r="IRK48" s="36"/>
      <c r="IRL48" s="36"/>
      <c r="IRO48" s="36"/>
      <c r="IRP48" s="36"/>
      <c r="IRS48" s="36"/>
      <c r="IRT48" s="36"/>
      <c r="IRW48" s="36"/>
      <c r="IRX48" s="36"/>
      <c r="ISA48" s="36"/>
      <c r="ISB48" s="36"/>
      <c r="ISE48" s="36"/>
      <c r="ISF48" s="36"/>
      <c r="ISI48" s="36"/>
      <c r="ISJ48" s="36"/>
      <c r="ISM48" s="36"/>
      <c r="ISN48" s="36"/>
      <c r="ISQ48" s="36"/>
      <c r="ISR48" s="36"/>
      <c r="ISU48" s="36"/>
      <c r="ISV48" s="36"/>
      <c r="ISY48" s="36"/>
      <c r="ISZ48" s="36"/>
      <c r="ITC48" s="36"/>
      <c r="ITD48" s="36"/>
      <c r="ITG48" s="36"/>
      <c r="ITH48" s="36"/>
      <c r="ITK48" s="36"/>
      <c r="ITL48" s="36"/>
      <c r="ITO48" s="36"/>
      <c r="ITP48" s="36"/>
      <c r="ITS48" s="36"/>
      <c r="ITT48" s="36"/>
      <c r="ITW48" s="36"/>
      <c r="ITX48" s="36"/>
      <c r="IUA48" s="36"/>
      <c r="IUB48" s="36"/>
      <c r="IUE48" s="36"/>
      <c r="IUF48" s="36"/>
      <c r="IUI48" s="36"/>
      <c r="IUJ48" s="36"/>
      <c r="IUM48" s="36"/>
      <c r="IUN48" s="36"/>
      <c r="IUQ48" s="36"/>
      <c r="IUR48" s="36"/>
      <c r="IUU48" s="36"/>
      <c r="IUV48" s="36"/>
      <c r="IUY48" s="36"/>
      <c r="IUZ48" s="36"/>
      <c r="IVC48" s="36"/>
      <c r="IVD48" s="36"/>
      <c r="IVG48" s="36"/>
      <c r="IVH48" s="36"/>
      <c r="IVK48" s="36"/>
      <c r="IVL48" s="36"/>
      <c r="IVO48" s="36"/>
      <c r="IVP48" s="36"/>
      <c r="IVS48" s="36"/>
      <c r="IVT48" s="36"/>
      <c r="IVW48" s="36"/>
      <c r="IVX48" s="36"/>
      <c r="IWA48" s="36"/>
      <c r="IWB48" s="36"/>
      <c r="IWE48" s="36"/>
      <c r="IWF48" s="36"/>
      <c r="IWI48" s="36"/>
      <c r="IWJ48" s="36"/>
      <c r="IWM48" s="36"/>
      <c r="IWN48" s="36"/>
      <c r="IWQ48" s="36"/>
      <c r="IWR48" s="36"/>
      <c r="IWU48" s="36"/>
      <c r="IWV48" s="36"/>
      <c r="IWY48" s="36"/>
      <c r="IWZ48" s="36"/>
      <c r="IXC48" s="36"/>
      <c r="IXD48" s="36"/>
      <c r="IXG48" s="36"/>
      <c r="IXH48" s="36"/>
      <c r="IXK48" s="36"/>
      <c r="IXL48" s="36"/>
      <c r="IXO48" s="36"/>
      <c r="IXP48" s="36"/>
      <c r="IXS48" s="36"/>
      <c r="IXT48" s="36"/>
      <c r="IXW48" s="36"/>
      <c r="IXX48" s="36"/>
      <c r="IYA48" s="36"/>
      <c r="IYB48" s="36"/>
      <c r="IYE48" s="36"/>
      <c r="IYF48" s="36"/>
      <c r="IYI48" s="36"/>
      <c r="IYJ48" s="36"/>
      <c r="IYM48" s="36"/>
      <c r="IYN48" s="36"/>
      <c r="IYQ48" s="36"/>
      <c r="IYR48" s="36"/>
      <c r="IYU48" s="36"/>
      <c r="IYV48" s="36"/>
      <c r="IYY48" s="36"/>
      <c r="IYZ48" s="36"/>
      <c r="IZC48" s="36"/>
      <c r="IZD48" s="36"/>
      <c r="IZG48" s="36"/>
      <c r="IZH48" s="36"/>
      <c r="IZK48" s="36"/>
      <c r="IZL48" s="36"/>
      <c r="IZO48" s="36"/>
      <c r="IZP48" s="36"/>
      <c r="IZS48" s="36"/>
      <c r="IZT48" s="36"/>
      <c r="IZW48" s="36"/>
      <c r="IZX48" s="36"/>
      <c r="JAA48" s="36"/>
      <c r="JAB48" s="36"/>
      <c r="JAE48" s="36"/>
      <c r="JAF48" s="36"/>
      <c r="JAI48" s="36"/>
      <c r="JAJ48" s="36"/>
      <c r="JAM48" s="36"/>
      <c r="JAN48" s="36"/>
      <c r="JAQ48" s="36"/>
      <c r="JAR48" s="36"/>
      <c r="JAU48" s="36"/>
      <c r="JAV48" s="36"/>
      <c r="JAY48" s="36"/>
      <c r="JAZ48" s="36"/>
      <c r="JBC48" s="36"/>
      <c r="JBD48" s="36"/>
      <c r="JBG48" s="36"/>
      <c r="JBH48" s="36"/>
      <c r="JBK48" s="36"/>
      <c r="JBL48" s="36"/>
      <c r="JBO48" s="36"/>
      <c r="JBP48" s="36"/>
      <c r="JBS48" s="36"/>
      <c r="JBT48" s="36"/>
      <c r="JBW48" s="36"/>
      <c r="JBX48" s="36"/>
      <c r="JCA48" s="36"/>
      <c r="JCB48" s="36"/>
      <c r="JCE48" s="36"/>
      <c r="JCF48" s="36"/>
      <c r="JCI48" s="36"/>
      <c r="JCJ48" s="36"/>
      <c r="JCM48" s="36"/>
      <c r="JCN48" s="36"/>
      <c r="JCQ48" s="36"/>
      <c r="JCR48" s="36"/>
      <c r="JCU48" s="36"/>
      <c r="JCV48" s="36"/>
      <c r="JCY48" s="36"/>
      <c r="JCZ48" s="36"/>
      <c r="JDC48" s="36"/>
      <c r="JDD48" s="36"/>
      <c r="JDG48" s="36"/>
      <c r="JDH48" s="36"/>
      <c r="JDK48" s="36"/>
      <c r="JDL48" s="36"/>
      <c r="JDO48" s="36"/>
      <c r="JDP48" s="36"/>
      <c r="JDS48" s="36"/>
      <c r="JDT48" s="36"/>
      <c r="JDW48" s="36"/>
      <c r="JDX48" s="36"/>
      <c r="JEA48" s="36"/>
      <c r="JEB48" s="36"/>
      <c r="JEE48" s="36"/>
      <c r="JEF48" s="36"/>
      <c r="JEI48" s="36"/>
      <c r="JEJ48" s="36"/>
      <c r="JEM48" s="36"/>
      <c r="JEN48" s="36"/>
      <c r="JEQ48" s="36"/>
      <c r="JER48" s="36"/>
      <c r="JEU48" s="36"/>
      <c r="JEV48" s="36"/>
      <c r="JEY48" s="36"/>
      <c r="JEZ48" s="36"/>
      <c r="JFC48" s="36"/>
      <c r="JFD48" s="36"/>
      <c r="JFG48" s="36"/>
      <c r="JFH48" s="36"/>
      <c r="JFK48" s="36"/>
      <c r="JFL48" s="36"/>
      <c r="JFO48" s="36"/>
      <c r="JFP48" s="36"/>
      <c r="JFS48" s="36"/>
      <c r="JFT48" s="36"/>
      <c r="JFW48" s="36"/>
      <c r="JFX48" s="36"/>
      <c r="JGA48" s="36"/>
      <c r="JGB48" s="36"/>
      <c r="JGE48" s="36"/>
      <c r="JGF48" s="36"/>
      <c r="JGI48" s="36"/>
      <c r="JGJ48" s="36"/>
      <c r="JGM48" s="36"/>
      <c r="JGN48" s="36"/>
      <c r="JGQ48" s="36"/>
      <c r="JGR48" s="36"/>
      <c r="JGU48" s="36"/>
      <c r="JGV48" s="36"/>
      <c r="JGY48" s="36"/>
      <c r="JGZ48" s="36"/>
      <c r="JHC48" s="36"/>
      <c r="JHD48" s="36"/>
      <c r="JHG48" s="36"/>
      <c r="JHH48" s="36"/>
      <c r="JHK48" s="36"/>
      <c r="JHL48" s="36"/>
      <c r="JHO48" s="36"/>
      <c r="JHP48" s="36"/>
      <c r="JHS48" s="36"/>
      <c r="JHT48" s="36"/>
      <c r="JHW48" s="36"/>
      <c r="JHX48" s="36"/>
      <c r="JIA48" s="36"/>
      <c r="JIB48" s="36"/>
      <c r="JIE48" s="36"/>
      <c r="JIF48" s="36"/>
      <c r="JII48" s="36"/>
      <c r="JIJ48" s="36"/>
      <c r="JIM48" s="36"/>
      <c r="JIN48" s="36"/>
      <c r="JIQ48" s="36"/>
      <c r="JIR48" s="36"/>
      <c r="JIU48" s="36"/>
      <c r="JIV48" s="36"/>
      <c r="JIY48" s="36"/>
      <c r="JIZ48" s="36"/>
      <c r="JJC48" s="36"/>
      <c r="JJD48" s="36"/>
      <c r="JJG48" s="36"/>
      <c r="JJH48" s="36"/>
      <c r="JJK48" s="36"/>
      <c r="JJL48" s="36"/>
      <c r="JJO48" s="36"/>
      <c r="JJP48" s="36"/>
      <c r="JJS48" s="36"/>
      <c r="JJT48" s="36"/>
      <c r="JJW48" s="36"/>
      <c r="JJX48" s="36"/>
      <c r="JKA48" s="36"/>
      <c r="JKB48" s="36"/>
      <c r="JKE48" s="36"/>
      <c r="JKF48" s="36"/>
      <c r="JKI48" s="36"/>
      <c r="JKJ48" s="36"/>
      <c r="JKM48" s="36"/>
      <c r="JKN48" s="36"/>
      <c r="JKQ48" s="36"/>
      <c r="JKR48" s="36"/>
      <c r="JKU48" s="36"/>
      <c r="JKV48" s="36"/>
      <c r="JKY48" s="36"/>
      <c r="JKZ48" s="36"/>
      <c r="JLC48" s="36"/>
      <c r="JLD48" s="36"/>
      <c r="JLG48" s="36"/>
      <c r="JLH48" s="36"/>
      <c r="JLK48" s="36"/>
      <c r="JLL48" s="36"/>
      <c r="JLO48" s="36"/>
      <c r="JLP48" s="36"/>
      <c r="JLS48" s="36"/>
      <c r="JLT48" s="36"/>
      <c r="JLW48" s="36"/>
      <c r="JLX48" s="36"/>
      <c r="JMA48" s="36"/>
      <c r="JMB48" s="36"/>
      <c r="JME48" s="36"/>
      <c r="JMF48" s="36"/>
      <c r="JMI48" s="36"/>
      <c r="JMJ48" s="36"/>
      <c r="JMM48" s="36"/>
      <c r="JMN48" s="36"/>
      <c r="JMQ48" s="36"/>
      <c r="JMR48" s="36"/>
      <c r="JMU48" s="36"/>
      <c r="JMV48" s="36"/>
      <c r="JMY48" s="36"/>
      <c r="JMZ48" s="36"/>
      <c r="JNC48" s="36"/>
      <c r="JND48" s="36"/>
      <c r="JNG48" s="36"/>
      <c r="JNH48" s="36"/>
      <c r="JNK48" s="36"/>
      <c r="JNL48" s="36"/>
      <c r="JNO48" s="36"/>
      <c r="JNP48" s="36"/>
      <c r="JNS48" s="36"/>
      <c r="JNT48" s="36"/>
      <c r="JNW48" s="36"/>
      <c r="JNX48" s="36"/>
      <c r="JOA48" s="36"/>
      <c r="JOB48" s="36"/>
      <c r="JOE48" s="36"/>
      <c r="JOF48" s="36"/>
      <c r="JOI48" s="36"/>
      <c r="JOJ48" s="36"/>
      <c r="JOM48" s="36"/>
      <c r="JON48" s="36"/>
      <c r="JOQ48" s="36"/>
      <c r="JOR48" s="36"/>
      <c r="JOU48" s="36"/>
      <c r="JOV48" s="36"/>
      <c r="JOY48" s="36"/>
      <c r="JOZ48" s="36"/>
      <c r="JPC48" s="36"/>
      <c r="JPD48" s="36"/>
      <c r="JPG48" s="36"/>
      <c r="JPH48" s="36"/>
      <c r="JPK48" s="36"/>
      <c r="JPL48" s="36"/>
      <c r="JPO48" s="36"/>
      <c r="JPP48" s="36"/>
      <c r="JPS48" s="36"/>
      <c r="JPT48" s="36"/>
      <c r="JPW48" s="36"/>
      <c r="JPX48" s="36"/>
      <c r="JQA48" s="36"/>
      <c r="JQB48" s="36"/>
      <c r="JQE48" s="36"/>
      <c r="JQF48" s="36"/>
      <c r="JQI48" s="36"/>
      <c r="JQJ48" s="36"/>
      <c r="JQM48" s="36"/>
      <c r="JQN48" s="36"/>
      <c r="JQQ48" s="36"/>
      <c r="JQR48" s="36"/>
      <c r="JQU48" s="36"/>
      <c r="JQV48" s="36"/>
      <c r="JQY48" s="36"/>
      <c r="JQZ48" s="36"/>
      <c r="JRC48" s="36"/>
      <c r="JRD48" s="36"/>
      <c r="JRG48" s="36"/>
      <c r="JRH48" s="36"/>
      <c r="JRK48" s="36"/>
      <c r="JRL48" s="36"/>
      <c r="JRO48" s="36"/>
      <c r="JRP48" s="36"/>
      <c r="JRS48" s="36"/>
      <c r="JRT48" s="36"/>
      <c r="JRW48" s="36"/>
      <c r="JRX48" s="36"/>
      <c r="JSA48" s="36"/>
      <c r="JSB48" s="36"/>
      <c r="JSE48" s="36"/>
      <c r="JSF48" s="36"/>
      <c r="JSI48" s="36"/>
      <c r="JSJ48" s="36"/>
      <c r="JSM48" s="36"/>
      <c r="JSN48" s="36"/>
      <c r="JSQ48" s="36"/>
      <c r="JSR48" s="36"/>
      <c r="JSU48" s="36"/>
      <c r="JSV48" s="36"/>
      <c r="JSY48" s="36"/>
      <c r="JSZ48" s="36"/>
      <c r="JTC48" s="36"/>
      <c r="JTD48" s="36"/>
      <c r="JTG48" s="36"/>
      <c r="JTH48" s="36"/>
      <c r="JTK48" s="36"/>
      <c r="JTL48" s="36"/>
      <c r="JTO48" s="36"/>
      <c r="JTP48" s="36"/>
      <c r="JTS48" s="36"/>
      <c r="JTT48" s="36"/>
      <c r="JTW48" s="36"/>
      <c r="JTX48" s="36"/>
      <c r="JUA48" s="36"/>
      <c r="JUB48" s="36"/>
      <c r="JUE48" s="36"/>
      <c r="JUF48" s="36"/>
      <c r="JUI48" s="36"/>
      <c r="JUJ48" s="36"/>
      <c r="JUM48" s="36"/>
      <c r="JUN48" s="36"/>
      <c r="JUQ48" s="36"/>
      <c r="JUR48" s="36"/>
      <c r="JUU48" s="36"/>
      <c r="JUV48" s="36"/>
      <c r="JUY48" s="36"/>
      <c r="JUZ48" s="36"/>
      <c r="JVC48" s="36"/>
      <c r="JVD48" s="36"/>
      <c r="JVG48" s="36"/>
      <c r="JVH48" s="36"/>
      <c r="JVK48" s="36"/>
      <c r="JVL48" s="36"/>
      <c r="JVO48" s="36"/>
      <c r="JVP48" s="36"/>
      <c r="JVS48" s="36"/>
      <c r="JVT48" s="36"/>
      <c r="JVW48" s="36"/>
      <c r="JVX48" s="36"/>
      <c r="JWA48" s="36"/>
      <c r="JWB48" s="36"/>
      <c r="JWE48" s="36"/>
      <c r="JWF48" s="36"/>
      <c r="JWI48" s="36"/>
      <c r="JWJ48" s="36"/>
      <c r="JWM48" s="36"/>
      <c r="JWN48" s="36"/>
      <c r="JWQ48" s="36"/>
      <c r="JWR48" s="36"/>
      <c r="JWU48" s="36"/>
      <c r="JWV48" s="36"/>
      <c r="JWY48" s="36"/>
      <c r="JWZ48" s="36"/>
      <c r="JXC48" s="36"/>
      <c r="JXD48" s="36"/>
      <c r="JXG48" s="36"/>
      <c r="JXH48" s="36"/>
      <c r="JXK48" s="36"/>
      <c r="JXL48" s="36"/>
      <c r="JXO48" s="36"/>
      <c r="JXP48" s="36"/>
      <c r="JXS48" s="36"/>
      <c r="JXT48" s="36"/>
      <c r="JXW48" s="36"/>
      <c r="JXX48" s="36"/>
      <c r="JYA48" s="36"/>
      <c r="JYB48" s="36"/>
      <c r="JYE48" s="36"/>
      <c r="JYF48" s="36"/>
      <c r="JYI48" s="36"/>
      <c r="JYJ48" s="36"/>
      <c r="JYM48" s="36"/>
      <c r="JYN48" s="36"/>
      <c r="JYQ48" s="36"/>
      <c r="JYR48" s="36"/>
      <c r="JYU48" s="36"/>
      <c r="JYV48" s="36"/>
      <c r="JYY48" s="36"/>
      <c r="JYZ48" s="36"/>
      <c r="JZC48" s="36"/>
      <c r="JZD48" s="36"/>
      <c r="JZG48" s="36"/>
      <c r="JZH48" s="36"/>
      <c r="JZK48" s="36"/>
      <c r="JZL48" s="36"/>
      <c r="JZO48" s="36"/>
      <c r="JZP48" s="36"/>
      <c r="JZS48" s="36"/>
      <c r="JZT48" s="36"/>
      <c r="JZW48" s="36"/>
      <c r="JZX48" s="36"/>
      <c r="KAA48" s="36"/>
      <c r="KAB48" s="36"/>
      <c r="KAE48" s="36"/>
      <c r="KAF48" s="36"/>
      <c r="KAI48" s="36"/>
      <c r="KAJ48" s="36"/>
      <c r="KAM48" s="36"/>
      <c r="KAN48" s="36"/>
      <c r="KAQ48" s="36"/>
      <c r="KAR48" s="36"/>
      <c r="KAU48" s="36"/>
      <c r="KAV48" s="36"/>
      <c r="KAY48" s="36"/>
      <c r="KAZ48" s="36"/>
      <c r="KBC48" s="36"/>
      <c r="KBD48" s="36"/>
      <c r="KBG48" s="36"/>
      <c r="KBH48" s="36"/>
      <c r="KBK48" s="36"/>
      <c r="KBL48" s="36"/>
      <c r="KBO48" s="36"/>
      <c r="KBP48" s="36"/>
      <c r="KBS48" s="36"/>
      <c r="KBT48" s="36"/>
      <c r="KBW48" s="36"/>
      <c r="KBX48" s="36"/>
      <c r="KCA48" s="36"/>
      <c r="KCB48" s="36"/>
      <c r="KCE48" s="36"/>
      <c r="KCF48" s="36"/>
      <c r="KCI48" s="36"/>
      <c r="KCJ48" s="36"/>
      <c r="KCM48" s="36"/>
      <c r="KCN48" s="36"/>
      <c r="KCQ48" s="36"/>
      <c r="KCR48" s="36"/>
      <c r="KCU48" s="36"/>
      <c r="KCV48" s="36"/>
      <c r="KCY48" s="36"/>
      <c r="KCZ48" s="36"/>
      <c r="KDC48" s="36"/>
      <c r="KDD48" s="36"/>
      <c r="KDG48" s="36"/>
      <c r="KDH48" s="36"/>
      <c r="KDK48" s="36"/>
      <c r="KDL48" s="36"/>
      <c r="KDO48" s="36"/>
      <c r="KDP48" s="36"/>
      <c r="KDS48" s="36"/>
      <c r="KDT48" s="36"/>
      <c r="KDW48" s="36"/>
      <c r="KDX48" s="36"/>
      <c r="KEA48" s="36"/>
      <c r="KEB48" s="36"/>
      <c r="KEE48" s="36"/>
      <c r="KEF48" s="36"/>
      <c r="KEI48" s="36"/>
      <c r="KEJ48" s="36"/>
      <c r="KEM48" s="36"/>
      <c r="KEN48" s="36"/>
      <c r="KEQ48" s="36"/>
      <c r="KER48" s="36"/>
      <c r="KEU48" s="36"/>
      <c r="KEV48" s="36"/>
      <c r="KEY48" s="36"/>
      <c r="KEZ48" s="36"/>
      <c r="KFC48" s="36"/>
      <c r="KFD48" s="36"/>
      <c r="KFG48" s="36"/>
      <c r="KFH48" s="36"/>
      <c r="KFK48" s="36"/>
      <c r="KFL48" s="36"/>
      <c r="KFO48" s="36"/>
      <c r="KFP48" s="36"/>
      <c r="KFS48" s="36"/>
      <c r="KFT48" s="36"/>
      <c r="KFW48" s="36"/>
      <c r="KFX48" s="36"/>
      <c r="KGA48" s="36"/>
      <c r="KGB48" s="36"/>
      <c r="KGE48" s="36"/>
      <c r="KGF48" s="36"/>
      <c r="KGI48" s="36"/>
      <c r="KGJ48" s="36"/>
      <c r="KGM48" s="36"/>
      <c r="KGN48" s="36"/>
      <c r="KGQ48" s="36"/>
      <c r="KGR48" s="36"/>
      <c r="KGU48" s="36"/>
      <c r="KGV48" s="36"/>
      <c r="KGY48" s="36"/>
      <c r="KGZ48" s="36"/>
      <c r="KHC48" s="36"/>
      <c r="KHD48" s="36"/>
      <c r="KHG48" s="36"/>
      <c r="KHH48" s="36"/>
      <c r="KHK48" s="36"/>
      <c r="KHL48" s="36"/>
      <c r="KHO48" s="36"/>
      <c r="KHP48" s="36"/>
      <c r="KHS48" s="36"/>
      <c r="KHT48" s="36"/>
      <c r="KHW48" s="36"/>
      <c r="KHX48" s="36"/>
      <c r="KIA48" s="36"/>
      <c r="KIB48" s="36"/>
      <c r="KIE48" s="36"/>
      <c r="KIF48" s="36"/>
      <c r="KII48" s="36"/>
      <c r="KIJ48" s="36"/>
      <c r="KIM48" s="36"/>
      <c r="KIN48" s="36"/>
      <c r="KIQ48" s="36"/>
      <c r="KIR48" s="36"/>
      <c r="KIU48" s="36"/>
      <c r="KIV48" s="36"/>
      <c r="KIY48" s="36"/>
      <c r="KIZ48" s="36"/>
      <c r="KJC48" s="36"/>
      <c r="KJD48" s="36"/>
      <c r="KJG48" s="36"/>
      <c r="KJH48" s="36"/>
      <c r="KJK48" s="36"/>
      <c r="KJL48" s="36"/>
      <c r="KJO48" s="36"/>
      <c r="KJP48" s="36"/>
      <c r="KJS48" s="36"/>
      <c r="KJT48" s="36"/>
      <c r="KJW48" s="36"/>
      <c r="KJX48" s="36"/>
      <c r="KKA48" s="36"/>
      <c r="KKB48" s="36"/>
      <c r="KKE48" s="36"/>
      <c r="KKF48" s="36"/>
      <c r="KKI48" s="36"/>
      <c r="KKJ48" s="36"/>
      <c r="KKM48" s="36"/>
      <c r="KKN48" s="36"/>
      <c r="KKQ48" s="36"/>
      <c r="KKR48" s="36"/>
      <c r="KKU48" s="36"/>
      <c r="KKV48" s="36"/>
      <c r="KKY48" s="36"/>
      <c r="KKZ48" s="36"/>
      <c r="KLC48" s="36"/>
      <c r="KLD48" s="36"/>
      <c r="KLG48" s="36"/>
      <c r="KLH48" s="36"/>
      <c r="KLK48" s="36"/>
      <c r="KLL48" s="36"/>
      <c r="KLO48" s="36"/>
      <c r="KLP48" s="36"/>
      <c r="KLS48" s="36"/>
      <c r="KLT48" s="36"/>
      <c r="KLW48" s="36"/>
      <c r="KLX48" s="36"/>
      <c r="KMA48" s="36"/>
      <c r="KMB48" s="36"/>
      <c r="KME48" s="36"/>
      <c r="KMF48" s="36"/>
      <c r="KMI48" s="36"/>
      <c r="KMJ48" s="36"/>
      <c r="KMM48" s="36"/>
      <c r="KMN48" s="36"/>
      <c r="KMQ48" s="36"/>
      <c r="KMR48" s="36"/>
      <c r="KMU48" s="36"/>
      <c r="KMV48" s="36"/>
      <c r="KMY48" s="36"/>
      <c r="KMZ48" s="36"/>
      <c r="KNC48" s="36"/>
      <c r="KND48" s="36"/>
      <c r="KNG48" s="36"/>
      <c r="KNH48" s="36"/>
      <c r="KNK48" s="36"/>
      <c r="KNL48" s="36"/>
      <c r="KNO48" s="36"/>
      <c r="KNP48" s="36"/>
      <c r="KNS48" s="36"/>
      <c r="KNT48" s="36"/>
      <c r="KNW48" s="36"/>
      <c r="KNX48" s="36"/>
      <c r="KOA48" s="36"/>
      <c r="KOB48" s="36"/>
      <c r="KOE48" s="36"/>
      <c r="KOF48" s="36"/>
      <c r="KOI48" s="36"/>
      <c r="KOJ48" s="36"/>
      <c r="KOM48" s="36"/>
      <c r="KON48" s="36"/>
      <c r="KOQ48" s="36"/>
      <c r="KOR48" s="36"/>
      <c r="KOU48" s="36"/>
      <c r="KOV48" s="36"/>
      <c r="KOY48" s="36"/>
      <c r="KOZ48" s="36"/>
      <c r="KPC48" s="36"/>
      <c r="KPD48" s="36"/>
      <c r="KPG48" s="36"/>
      <c r="KPH48" s="36"/>
      <c r="KPK48" s="36"/>
      <c r="KPL48" s="36"/>
      <c r="KPO48" s="36"/>
      <c r="KPP48" s="36"/>
      <c r="KPS48" s="36"/>
      <c r="KPT48" s="36"/>
      <c r="KPW48" s="36"/>
      <c r="KPX48" s="36"/>
      <c r="KQA48" s="36"/>
      <c r="KQB48" s="36"/>
      <c r="KQE48" s="36"/>
      <c r="KQF48" s="36"/>
      <c r="KQI48" s="36"/>
      <c r="KQJ48" s="36"/>
      <c r="KQM48" s="36"/>
      <c r="KQN48" s="36"/>
      <c r="KQQ48" s="36"/>
      <c r="KQR48" s="36"/>
      <c r="KQU48" s="36"/>
      <c r="KQV48" s="36"/>
      <c r="KQY48" s="36"/>
      <c r="KQZ48" s="36"/>
      <c r="KRC48" s="36"/>
      <c r="KRD48" s="36"/>
      <c r="KRG48" s="36"/>
      <c r="KRH48" s="36"/>
      <c r="KRK48" s="36"/>
      <c r="KRL48" s="36"/>
      <c r="KRO48" s="36"/>
      <c r="KRP48" s="36"/>
      <c r="KRS48" s="36"/>
      <c r="KRT48" s="36"/>
      <c r="KRW48" s="36"/>
      <c r="KRX48" s="36"/>
      <c r="KSA48" s="36"/>
      <c r="KSB48" s="36"/>
      <c r="KSE48" s="36"/>
      <c r="KSF48" s="36"/>
      <c r="KSI48" s="36"/>
      <c r="KSJ48" s="36"/>
      <c r="KSM48" s="36"/>
      <c r="KSN48" s="36"/>
      <c r="KSQ48" s="36"/>
      <c r="KSR48" s="36"/>
      <c r="KSU48" s="36"/>
      <c r="KSV48" s="36"/>
      <c r="KSY48" s="36"/>
      <c r="KSZ48" s="36"/>
      <c r="KTC48" s="36"/>
      <c r="KTD48" s="36"/>
      <c r="KTG48" s="36"/>
      <c r="KTH48" s="36"/>
      <c r="KTK48" s="36"/>
      <c r="KTL48" s="36"/>
      <c r="KTO48" s="36"/>
      <c r="KTP48" s="36"/>
      <c r="KTS48" s="36"/>
      <c r="KTT48" s="36"/>
      <c r="KTW48" s="36"/>
      <c r="KTX48" s="36"/>
      <c r="KUA48" s="36"/>
      <c r="KUB48" s="36"/>
      <c r="KUE48" s="36"/>
      <c r="KUF48" s="36"/>
      <c r="KUI48" s="36"/>
      <c r="KUJ48" s="36"/>
      <c r="KUM48" s="36"/>
      <c r="KUN48" s="36"/>
      <c r="KUQ48" s="36"/>
      <c r="KUR48" s="36"/>
      <c r="KUU48" s="36"/>
      <c r="KUV48" s="36"/>
      <c r="KUY48" s="36"/>
      <c r="KUZ48" s="36"/>
      <c r="KVC48" s="36"/>
      <c r="KVD48" s="36"/>
      <c r="KVG48" s="36"/>
      <c r="KVH48" s="36"/>
      <c r="KVK48" s="36"/>
      <c r="KVL48" s="36"/>
      <c r="KVO48" s="36"/>
      <c r="KVP48" s="36"/>
      <c r="KVS48" s="36"/>
      <c r="KVT48" s="36"/>
      <c r="KVW48" s="36"/>
      <c r="KVX48" s="36"/>
      <c r="KWA48" s="36"/>
      <c r="KWB48" s="36"/>
      <c r="KWE48" s="36"/>
      <c r="KWF48" s="36"/>
      <c r="KWI48" s="36"/>
      <c r="KWJ48" s="36"/>
      <c r="KWM48" s="36"/>
      <c r="KWN48" s="36"/>
      <c r="KWQ48" s="36"/>
      <c r="KWR48" s="36"/>
      <c r="KWU48" s="36"/>
      <c r="KWV48" s="36"/>
      <c r="KWY48" s="36"/>
      <c r="KWZ48" s="36"/>
      <c r="KXC48" s="36"/>
      <c r="KXD48" s="36"/>
      <c r="KXG48" s="36"/>
      <c r="KXH48" s="36"/>
      <c r="KXK48" s="36"/>
      <c r="KXL48" s="36"/>
      <c r="KXO48" s="36"/>
      <c r="KXP48" s="36"/>
      <c r="KXS48" s="36"/>
      <c r="KXT48" s="36"/>
      <c r="KXW48" s="36"/>
      <c r="KXX48" s="36"/>
      <c r="KYA48" s="36"/>
      <c r="KYB48" s="36"/>
      <c r="KYE48" s="36"/>
      <c r="KYF48" s="36"/>
      <c r="KYI48" s="36"/>
      <c r="KYJ48" s="36"/>
      <c r="KYM48" s="36"/>
      <c r="KYN48" s="36"/>
      <c r="KYQ48" s="36"/>
      <c r="KYR48" s="36"/>
      <c r="KYU48" s="36"/>
      <c r="KYV48" s="36"/>
      <c r="KYY48" s="36"/>
      <c r="KYZ48" s="36"/>
      <c r="KZC48" s="36"/>
      <c r="KZD48" s="36"/>
      <c r="KZG48" s="36"/>
      <c r="KZH48" s="36"/>
      <c r="KZK48" s="36"/>
      <c r="KZL48" s="36"/>
      <c r="KZO48" s="36"/>
      <c r="KZP48" s="36"/>
      <c r="KZS48" s="36"/>
      <c r="KZT48" s="36"/>
      <c r="KZW48" s="36"/>
      <c r="KZX48" s="36"/>
      <c r="LAA48" s="36"/>
      <c r="LAB48" s="36"/>
      <c r="LAE48" s="36"/>
      <c r="LAF48" s="36"/>
      <c r="LAI48" s="36"/>
      <c r="LAJ48" s="36"/>
      <c r="LAM48" s="36"/>
      <c r="LAN48" s="36"/>
      <c r="LAQ48" s="36"/>
      <c r="LAR48" s="36"/>
      <c r="LAU48" s="36"/>
      <c r="LAV48" s="36"/>
      <c r="LAY48" s="36"/>
      <c r="LAZ48" s="36"/>
      <c r="LBC48" s="36"/>
      <c r="LBD48" s="36"/>
      <c r="LBG48" s="36"/>
      <c r="LBH48" s="36"/>
      <c r="LBK48" s="36"/>
      <c r="LBL48" s="36"/>
      <c r="LBO48" s="36"/>
      <c r="LBP48" s="36"/>
      <c r="LBS48" s="36"/>
      <c r="LBT48" s="36"/>
      <c r="LBW48" s="36"/>
      <c r="LBX48" s="36"/>
      <c r="LCA48" s="36"/>
      <c r="LCB48" s="36"/>
      <c r="LCE48" s="36"/>
      <c r="LCF48" s="36"/>
      <c r="LCI48" s="36"/>
      <c r="LCJ48" s="36"/>
      <c r="LCM48" s="36"/>
      <c r="LCN48" s="36"/>
      <c r="LCQ48" s="36"/>
      <c r="LCR48" s="36"/>
      <c r="LCU48" s="36"/>
      <c r="LCV48" s="36"/>
      <c r="LCY48" s="36"/>
      <c r="LCZ48" s="36"/>
      <c r="LDC48" s="36"/>
      <c r="LDD48" s="36"/>
      <c r="LDG48" s="36"/>
      <c r="LDH48" s="36"/>
      <c r="LDK48" s="36"/>
      <c r="LDL48" s="36"/>
      <c r="LDO48" s="36"/>
      <c r="LDP48" s="36"/>
      <c r="LDS48" s="36"/>
      <c r="LDT48" s="36"/>
      <c r="LDW48" s="36"/>
      <c r="LDX48" s="36"/>
      <c r="LEA48" s="36"/>
      <c r="LEB48" s="36"/>
      <c r="LEE48" s="36"/>
      <c r="LEF48" s="36"/>
      <c r="LEI48" s="36"/>
      <c r="LEJ48" s="36"/>
      <c r="LEM48" s="36"/>
      <c r="LEN48" s="36"/>
      <c r="LEQ48" s="36"/>
      <c r="LER48" s="36"/>
      <c r="LEU48" s="36"/>
      <c r="LEV48" s="36"/>
      <c r="LEY48" s="36"/>
      <c r="LEZ48" s="36"/>
      <c r="LFC48" s="36"/>
      <c r="LFD48" s="36"/>
      <c r="LFG48" s="36"/>
      <c r="LFH48" s="36"/>
      <c r="LFK48" s="36"/>
      <c r="LFL48" s="36"/>
      <c r="LFO48" s="36"/>
      <c r="LFP48" s="36"/>
      <c r="LFS48" s="36"/>
      <c r="LFT48" s="36"/>
      <c r="LFW48" s="36"/>
      <c r="LFX48" s="36"/>
      <c r="LGA48" s="36"/>
      <c r="LGB48" s="36"/>
      <c r="LGE48" s="36"/>
      <c r="LGF48" s="36"/>
      <c r="LGI48" s="36"/>
      <c r="LGJ48" s="36"/>
      <c r="LGM48" s="36"/>
      <c r="LGN48" s="36"/>
      <c r="LGQ48" s="36"/>
      <c r="LGR48" s="36"/>
      <c r="LGU48" s="36"/>
      <c r="LGV48" s="36"/>
      <c r="LGY48" s="36"/>
      <c r="LGZ48" s="36"/>
      <c r="LHC48" s="36"/>
      <c r="LHD48" s="36"/>
      <c r="LHG48" s="36"/>
      <c r="LHH48" s="36"/>
      <c r="LHK48" s="36"/>
      <c r="LHL48" s="36"/>
      <c r="LHO48" s="36"/>
      <c r="LHP48" s="36"/>
      <c r="LHS48" s="36"/>
      <c r="LHT48" s="36"/>
      <c r="LHW48" s="36"/>
      <c r="LHX48" s="36"/>
      <c r="LIA48" s="36"/>
      <c r="LIB48" s="36"/>
      <c r="LIE48" s="36"/>
      <c r="LIF48" s="36"/>
      <c r="LII48" s="36"/>
      <c r="LIJ48" s="36"/>
      <c r="LIM48" s="36"/>
      <c r="LIN48" s="36"/>
      <c r="LIQ48" s="36"/>
      <c r="LIR48" s="36"/>
      <c r="LIU48" s="36"/>
      <c r="LIV48" s="36"/>
      <c r="LIY48" s="36"/>
      <c r="LIZ48" s="36"/>
      <c r="LJC48" s="36"/>
      <c r="LJD48" s="36"/>
      <c r="LJG48" s="36"/>
      <c r="LJH48" s="36"/>
      <c r="LJK48" s="36"/>
      <c r="LJL48" s="36"/>
      <c r="LJO48" s="36"/>
      <c r="LJP48" s="36"/>
      <c r="LJS48" s="36"/>
      <c r="LJT48" s="36"/>
      <c r="LJW48" s="36"/>
      <c r="LJX48" s="36"/>
      <c r="LKA48" s="36"/>
      <c r="LKB48" s="36"/>
      <c r="LKE48" s="36"/>
      <c r="LKF48" s="36"/>
      <c r="LKI48" s="36"/>
      <c r="LKJ48" s="36"/>
      <c r="LKM48" s="36"/>
      <c r="LKN48" s="36"/>
      <c r="LKQ48" s="36"/>
      <c r="LKR48" s="36"/>
      <c r="LKU48" s="36"/>
      <c r="LKV48" s="36"/>
      <c r="LKY48" s="36"/>
      <c r="LKZ48" s="36"/>
      <c r="LLC48" s="36"/>
      <c r="LLD48" s="36"/>
      <c r="LLG48" s="36"/>
      <c r="LLH48" s="36"/>
      <c r="LLK48" s="36"/>
      <c r="LLL48" s="36"/>
      <c r="LLO48" s="36"/>
      <c r="LLP48" s="36"/>
      <c r="LLS48" s="36"/>
      <c r="LLT48" s="36"/>
      <c r="LLW48" s="36"/>
      <c r="LLX48" s="36"/>
      <c r="LMA48" s="36"/>
      <c r="LMB48" s="36"/>
      <c r="LME48" s="36"/>
      <c r="LMF48" s="36"/>
      <c r="LMI48" s="36"/>
      <c r="LMJ48" s="36"/>
      <c r="LMM48" s="36"/>
      <c r="LMN48" s="36"/>
      <c r="LMQ48" s="36"/>
      <c r="LMR48" s="36"/>
      <c r="LMU48" s="36"/>
      <c r="LMV48" s="36"/>
      <c r="LMY48" s="36"/>
      <c r="LMZ48" s="36"/>
      <c r="LNC48" s="36"/>
      <c r="LND48" s="36"/>
      <c r="LNG48" s="36"/>
      <c r="LNH48" s="36"/>
      <c r="LNK48" s="36"/>
      <c r="LNL48" s="36"/>
      <c r="LNO48" s="36"/>
      <c r="LNP48" s="36"/>
      <c r="LNS48" s="36"/>
      <c r="LNT48" s="36"/>
      <c r="LNW48" s="36"/>
      <c r="LNX48" s="36"/>
      <c r="LOA48" s="36"/>
      <c r="LOB48" s="36"/>
      <c r="LOE48" s="36"/>
      <c r="LOF48" s="36"/>
      <c r="LOI48" s="36"/>
      <c r="LOJ48" s="36"/>
      <c r="LOM48" s="36"/>
      <c r="LON48" s="36"/>
      <c r="LOQ48" s="36"/>
      <c r="LOR48" s="36"/>
      <c r="LOU48" s="36"/>
      <c r="LOV48" s="36"/>
      <c r="LOY48" s="36"/>
      <c r="LOZ48" s="36"/>
      <c r="LPC48" s="36"/>
      <c r="LPD48" s="36"/>
      <c r="LPG48" s="36"/>
      <c r="LPH48" s="36"/>
      <c r="LPK48" s="36"/>
      <c r="LPL48" s="36"/>
      <c r="LPO48" s="36"/>
      <c r="LPP48" s="36"/>
      <c r="LPS48" s="36"/>
      <c r="LPT48" s="36"/>
      <c r="LPW48" s="36"/>
      <c r="LPX48" s="36"/>
      <c r="LQA48" s="36"/>
      <c r="LQB48" s="36"/>
      <c r="LQE48" s="36"/>
      <c r="LQF48" s="36"/>
      <c r="LQI48" s="36"/>
      <c r="LQJ48" s="36"/>
      <c r="LQM48" s="36"/>
      <c r="LQN48" s="36"/>
      <c r="LQQ48" s="36"/>
      <c r="LQR48" s="36"/>
      <c r="LQU48" s="36"/>
      <c r="LQV48" s="36"/>
      <c r="LQY48" s="36"/>
      <c r="LQZ48" s="36"/>
      <c r="LRC48" s="36"/>
      <c r="LRD48" s="36"/>
      <c r="LRG48" s="36"/>
      <c r="LRH48" s="36"/>
      <c r="LRK48" s="36"/>
      <c r="LRL48" s="36"/>
      <c r="LRO48" s="36"/>
      <c r="LRP48" s="36"/>
      <c r="LRS48" s="36"/>
      <c r="LRT48" s="36"/>
      <c r="LRW48" s="36"/>
      <c r="LRX48" s="36"/>
      <c r="LSA48" s="36"/>
      <c r="LSB48" s="36"/>
      <c r="LSE48" s="36"/>
      <c r="LSF48" s="36"/>
      <c r="LSI48" s="36"/>
      <c r="LSJ48" s="36"/>
      <c r="LSM48" s="36"/>
      <c r="LSN48" s="36"/>
      <c r="LSQ48" s="36"/>
      <c r="LSR48" s="36"/>
      <c r="LSU48" s="36"/>
      <c r="LSV48" s="36"/>
      <c r="LSY48" s="36"/>
      <c r="LSZ48" s="36"/>
      <c r="LTC48" s="36"/>
      <c r="LTD48" s="36"/>
      <c r="LTG48" s="36"/>
      <c r="LTH48" s="36"/>
      <c r="LTK48" s="36"/>
      <c r="LTL48" s="36"/>
      <c r="LTO48" s="36"/>
      <c r="LTP48" s="36"/>
      <c r="LTS48" s="36"/>
      <c r="LTT48" s="36"/>
      <c r="LTW48" s="36"/>
      <c r="LTX48" s="36"/>
      <c r="LUA48" s="36"/>
      <c r="LUB48" s="36"/>
      <c r="LUE48" s="36"/>
      <c r="LUF48" s="36"/>
      <c r="LUI48" s="36"/>
      <c r="LUJ48" s="36"/>
      <c r="LUM48" s="36"/>
      <c r="LUN48" s="36"/>
      <c r="LUQ48" s="36"/>
      <c r="LUR48" s="36"/>
      <c r="LUU48" s="36"/>
      <c r="LUV48" s="36"/>
      <c r="LUY48" s="36"/>
      <c r="LUZ48" s="36"/>
      <c r="LVC48" s="36"/>
      <c r="LVD48" s="36"/>
      <c r="LVG48" s="36"/>
      <c r="LVH48" s="36"/>
      <c r="LVK48" s="36"/>
      <c r="LVL48" s="36"/>
      <c r="LVO48" s="36"/>
      <c r="LVP48" s="36"/>
      <c r="LVS48" s="36"/>
      <c r="LVT48" s="36"/>
      <c r="LVW48" s="36"/>
      <c r="LVX48" s="36"/>
      <c r="LWA48" s="36"/>
      <c r="LWB48" s="36"/>
      <c r="LWE48" s="36"/>
      <c r="LWF48" s="36"/>
      <c r="LWI48" s="36"/>
      <c r="LWJ48" s="36"/>
      <c r="LWM48" s="36"/>
      <c r="LWN48" s="36"/>
      <c r="LWQ48" s="36"/>
      <c r="LWR48" s="36"/>
      <c r="LWU48" s="36"/>
      <c r="LWV48" s="36"/>
      <c r="LWY48" s="36"/>
      <c r="LWZ48" s="36"/>
      <c r="LXC48" s="36"/>
      <c r="LXD48" s="36"/>
      <c r="LXG48" s="36"/>
      <c r="LXH48" s="36"/>
      <c r="LXK48" s="36"/>
      <c r="LXL48" s="36"/>
      <c r="LXO48" s="36"/>
      <c r="LXP48" s="36"/>
      <c r="LXS48" s="36"/>
      <c r="LXT48" s="36"/>
      <c r="LXW48" s="36"/>
      <c r="LXX48" s="36"/>
      <c r="LYA48" s="36"/>
      <c r="LYB48" s="36"/>
      <c r="LYE48" s="36"/>
      <c r="LYF48" s="36"/>
      <c r="LYI48" s="36"/>
      <c r="LYJ48" s="36"/>
      <c r="LYM48" s="36"/>
      <c r="LYN48" s="36"/>
      <c r="LYQ48" s="36"/>
      <c r="LYR48" s="36"/>
      <c r="LYU48" s="36"/>
      <c r="LYV48" s="36"/>
      <c r="LYY48" s="36"/>
      <c r="LYZ48" s="36"/>
      <c r="LZC48" s="36"/>
      <c r="LZD48" s="36"/>
      <c r="LZG48" s="36"/>
      <c r="LZH48" s="36"/>
      <c r="LZK48" s="36"/>
      <c r="LZL48" s="36"/>
      <c r="LZO48" s="36"/>
      <c r="LZP48" s="36"/>
      <c r="LZS48" s="36"/>
      <c r="LZT48" s="36"/>
      <c r="LZW48" s="36"/>
      <c r="LZX48" s="36"/>
      <c r="MAA48" s="36"/>
      <c r="MAB48" s="36"/>
      <c r="MAE48" s="36"/>
      <c r="MAF48" s="36"/>
      <c r="MAI48" s="36"/>
      <c r="MAJ48" s="36"/>
      <c r="MAM48" s="36"/>
      <c r="MAN48" s="36"/>
      <c r="MAQ48" s="36"/>
      <c r="MAR48" s="36"/>
      <c r="MAU48" s="36"/>
      <c r="MAV48" s="36"/>
      <c r="MAY48" s="36"/>
      <c r="MAZ48" s="36"/>
      <c r="MBC48" s="36"/>
      <c r="MBD48" s="36"/>
      <c r="MBG48" s="36"/>
      <c r="MBH48" s="36"/>
      <c r="MBK48" s="36"/>
      <c r="MBL48" s="36"/>
      <c r="MBO48" s="36"/>
      <c r="MBP48" s="36"/>
      <c r="MBS48" s="36"/>
      <c r="MBT48" s="36"/>
      <c r="MBW48" s="36"/>
      <c r="MBX48" s="36"/>
      <c r="MCA48" s="36"/>
      <c r="MCB48" s="36"/>
      <c r="MCE48" s="36"/>
      <c r="MCF48" s="36"/>
      <c r="MCI48" s="36"/>
      <c r="MCJ48" s="36"/>
      <c r="MCM48" s="36"/>
      <c r="MCN48" s="36"/>
      <c r="MCQ48" s="36"/>
      <c r="MCR48" s="36"/>
      <c r="MCU48" s="36"/>
      <c r="MCV48" s="36"/>
      <c r="MCY48" s="36"/>
      <c r="MCZ48" s="36"/>
      <c r="MDC48" s="36"/>
      <c r="MDD48" s="36"/>
      <c r="MDG48" s="36"/>
      <c r="MDH48" s="36"/>
      <c r="MDK48" s="36"/>
      <c r="MDL48" s="36"/>
      <c r="MDO48" s="36"/>
      <c r="MDP48" s="36"/>
      <c r="MDS48" s="36"/>
      <c r="MDT48" s="36"/>
      <c r="MDW48" s="36"/>
      <c r="MDX48" s="36"/>
      <c r="MEA48" s="36"/>
      <c r="MEB48" s="36"/>
      <c r="MEE48" s="36"/>
      <c r="MEF48" s="36"/>
      <c r="MEI48" s="36"/>
      <c r="MEJ48" s="36"/>
      <c r="MEM48" s="36"/>
      <c r="MEN48" s="36"/>
      <c r="MEQ48" s="36"/>
      <c r="MER48" s="36"/>
      <c r="MEU48" s="36"/>
      <c r="MEV48" s="36"/>
      <c r="MEY48" s="36"/>
      <c r="MEZ48" s="36"/>
      <c r="MFC48" s="36"/>
      <c r="MFD48" s="36"/>
      <c r="MFG48" s="36"/>
      <c r="MFH48" s="36"/>
      <c r="MFK48" s="36"/>
      <c r="MFL48" s="36"/>
      <c r="MFO48" s="36"/>
      <c r="MFP48" s="36"/>
      <c r="MFS48" s="36"/>
      <c r="MFT48" s="36"/>
      <c r="MFW48" s="36"/>
      <c r="MFX48" s="36"/>
      <c r="MGA48" s="36"/>
      <c r="MGB48" s="36"/>
      <c r="MGE48" s="36"/>
      <c r="MGF48" s="36"/>
      <c r="MGI48" s="36"/>
      <c r="MGJ48" s="36"/>
      <c r="MGM48" s="36"/>
      <c r="MGN48" s="36"/>
      <c r="MGQ48" s="36"/>
      <c r="MGR48" s="36"/>
      <c r="MGU48" s="36"/>
      <c r="MGV48" s="36"/>
      <c r="MGY48" s="36"/>
      <c r="MGZ48" s="36"/>
      <c r="MHC48" s="36"/>
      <c r="MHD48" s="36"/>
      <c r="MHG48" s="36"/>
      <c r="MHH48" s="36"/>
      <c r="MHK48" s="36"/>
      <c r="MHL48" s="36"/>
      <c r="MHO48" s="36"/>
      <c r="MHP48" s="36"/>
      <c r="MHS48" s="36"/>
      <c r="MHT48" s="36"/>
      <c r="MHW48" s="36"/>
      <c r="MHX48" s="36"/>
      <c r="MIA48" s="36"/>
      <c r="MIB48" s="36"/>
      <c r="MIE48" s="36"/>
      <c r="MIF48" s="36"/>
      <c r="MII48" s="36"/>
      <c r="MIJ48" s="36"/>
      <c r="MIM48" s="36"/>
      <c r="MIN48" s="36"/>
      <c r="MIQ48" s="36"/>
      <c r="MIR48" s="36"/>
      <c r="MIU48" s="36"/>
      <c r="MIV48" s="36"/>
      <c r="MIY48" s="36"/>
      <c r="MIZ48" s="36"/>
      <c r="MJC48" s="36"/>
      <c r="MJD48" s="36"/>
      <c r="MJG48" s="36"/>
      <c r="MJH48" s="36"/>
      <c r="MJK48" s="36"/>
      <c r="MJL48" s="36"/>
      <c r="MJO48" s="36"/>
      <c r="MJP48" s="36"/>
      <c r="MJS48" s="36"/>
      <c r="MJT48" s="36"/>
      <c r="MJW48" s="36"/>
      <c r="MJX48" s="36"/>
      <c r="MKA48" s="36"/>
      <c r="MKB48" s="36"/>
      <c r="MKE48" s="36"/>
      <c r="MKF48" s="36"/>
      <c r="MKI48" s="36"/>
      <c r="MKJ48" s="36"/>
      <c r="MKM48" s="36"/>
      <c r="MKN48" s="36"/>
      <c r="MKQ48" s="36"/>
      <c r="MKR48" s="36"/>
      <c r="MKU48" s="36"/>
      <c r="MKV48" s="36"/>
      <c r="MKY48" s="36"/>
      <c r="MKZ48" s="36"/>
      <c r="MLC48" s="36"/>
      <c r="MLD48" s="36"/>
      <c r="MLG48" s="36"/>
      <c r="MLH48" s="36"/>
      <c r="MLK48" s="36"/>
      <c r="MLL48" s="36"/>
      <c r="MLO48" s="36"/>
      <c r="MLP48" s="36"/>
      <c r="MLS48" s="36"/>
      <c r="MLT48" s="36"/>
      <c r="MLW48" s="36"/>
      <c r="MLX48" s="36"/>
      <c r="MMA48" s="36"/>
      <c r="MMB48" s="36"/>
      <c r="MME48" s="36"/>
      <c r="MMF48" s="36"/>
      <c r="MMI48" s="36"/>
      <c r="MMJ48" s="36"/>
      <c r="MMM48" s="36"/>
      <c r="MMN48" s="36"/>
      <c r="MMQ48" s="36"/>
      <c r="MMR48" s="36"/>
      <c r="MMU48" s="36"/>
      <c r="MMV48" s="36"/>
      <c r="MMY48" s="36"/>
      <c r="MMZ48" s="36"/>
      <c r="MNC48" s="36"/>
      <c r="MND48" s="36"/>
      <c r="MNG48" s="36"/>
      <c r="MNH48" s="36"/>
      <c r="MNK48" s="36"/>
      <c r="MNL48" s="36"/>
      <c r="MNO48" s="36"/>
      <c r="MNP48" s="36"/>
      <c r="MNS48" s="36"/>
      <c r="MNT48" s="36"/>
      <c r="MNW48" s="36"/>
      <c r="MNX48" s="36"/>
      <c r="MOA48" s="36"/>
      <c r="MOB48" s="36"/>
      <c r="MOE48" s="36"/>
      <c r="MOF48" s="36"/>
      <c r="MOI48" s="36"/>
      <c r="MOJ48" s="36"/>
      <c r="MOM48" s="36"/>
      <c r="MON48" s="36"/>
      <c r="MOQ48" s="36"/>
      <c r="MOR48" s="36"/>
      <c r="MOU48" s="36"/>
      <c r="MOV48" s="36"/>
      <c r="MOY48" s="36"/>
      <c r="MOZ48" s="36"/>
      <c r="MPC48" s="36"/>
      <c r="MPD48" s="36"/>
      <c r="MPG48" s="36"/>
      <c r="MPH48" s="36"/>
      <c r="MPK48" s="36"/>
      <c r="MPL48" s="36"/>
      <c r="MPO48" s="36"/>
      <c r="MPP48" s="36"/>
      <c r="MPS48" s="36"/>
      <c r="MPT48" s="36"/>
      <c r="MPW48" s="36"/>
      <c r="MPX48" s="36"/>
      <c r="MQA48" s="36"/>
      <c r="MQB48" s="36"/>
      <c r="MQE48" s="36"/>
      <c r="MQF48" s="36"/>
      <c r="MQI48" s="36"/>
      <c r="MQJ48" s="36"/>
      <c r="MQM48" s="36"/>
      <c r="MQN48" s="36"/>
      <c r="MQQ48" s="36"/>
      <c r="MQR48" s="36"/>
      <c r="MQU48" s="36"/>
      <c r="MQV48" s="36"/>
      <c r="MQY48" s="36"/>
      <c r="MQZ48" s="36"/>
      <c r="MRC48" s="36"/>
      <c r="MRD48" s="36"/>
      <c r="MRG48" s="36"/>
      <c r="MRH48" s="36"/>
      <c r="MRK48" s="36"/>
      <c r="MRL48" s="36"/>
      <c r="MRO48" s="36"/>
      <c r="MRP48" s="36"/>
      <c r="MRS48" s="36"/>
      <c r="MRT48" s="36"/>
      <c r="MRW48" s="36"/>
      <c r="MRX48" s="36"/>
      <c r="MSA48" s="36"/>
      <c r="MSB48" s="36"/>
      <c r="MSE48" s="36"/>
      <c r="MSF48" s="36"/>
      <c r="MSI48" s="36"/>
      <c r="MSJ48" s="36"/>
      <c r="MSM48" s="36"/>
      <c r="MSN48" s="36"/>
      <c r="MSQ48" s="36"/>
      <c r="MSR48" s="36"/>
      <c r="MSU48" s="36"/>
      <c r="MSV48" s="36"/>
      <c r="MSY48" s="36"/>
      <c r="MSZ48" s="36"/>
      <c r="MTC48" s="36"/>
      <c r="MTD48" s="36"/>
      <c r="MTG48" s="36"/>
      <c r="MTH48" s="36"/>
      <c r="MTK48" s="36"/>
      <c r="MTL48" s="36"/>
      <c r="MTO48" s="36"/>
      <c r="MTP48" s="36"/>
      <c r="MTS48" s="36"/>
      <c r="MTT48" s="36"/>
      <c r="MTW48" s="36"/>
      <c r="MTX48" s="36"/>
      <c r="MUA48" s="36"/>
      <c r="MUB48" s="36"/>
      <c r="MUE48" s="36"/>
      <c r="MUF48" s="36"/>
      <c r="MUI48" s="36"/>
      <c r="MUJ48" s="36"/>
      <c r="MUM48" s="36"/>
      <c r="MUN48" s="36"/>
      <c r="MUQ48" s="36"/>
      <c r="MUR48" s="36"/>
      <c r="MUU48" s="36"/>
      <c r="MUV48" s="36"/>
      <c r="MUY48" s="36"/>
      <c r="MUZ48" s="36"/>
      <c r="MVC48" s="36"/>
      <c r="MVD48" s="36"/>
      <c r="MVG48" s="36"/>
      <c r="MVH48" s="36"/>
      <c r="MVK48" s="36"/>
      <c r="MVL48" s="36"/>
      <c r="MVO48" s="36"/>
      <c r="MVP48" s="36"/>
      <c r="MVS48" s="36"/>
      <c r="MVT48" s="36"/>
      <c r="MVW48" s="36"/>
      <c r="MVX48" s="36"/>
      <c r="MWA48" s="36"/>
      <c r="MWB48" s="36"/>
      <c r="MWE48" s="36"/>
      <c r="MWF48" s="36"/>
      <c r="MWI48" s="36"/>
      <c r="MWJ48" s="36"/>
      <c r="MWM48" s="36"/>
      <c r="MWN48" s="36"/>
      <c r="MWQ48" s="36"/>
      <c r="MWR48" s="36"/>
      <c r="MWU48" s="36"/>
      <c r="MWV48" s="36"/>
      <c r="MWY48" s="36"/>
      <c r="MWZ48" s="36"/>
      <c r="MXC48" s="36"/>
      <c r="MXD48" s="36"/>
      <c r="MXG48" s="36"/>
      <c r="MXH48" s="36"/>
      <c r="MXK48" s="36"/>
      <c r="MXL48" s="36"/>
      <c r="MXO48" s="36"/>
      <c r="MXP48" s="36"/>
      <c r="MXS48" s="36"/>
      <c r="MXT48" s="36"/>
      <c r="MXW48" s="36"/>
      <c r="MXX48" s="36"/>
      <c r="MYA48" s="36"/>
      <c r="MYB48" s="36"/>
      <c r="MYE48" s="36"/>
      <c r="MYF48" s="36"/>
      <c r="MYI48" s="36"/>
      <c r="MYJ48" s="36"/>
      <c r="MYM48" s="36"/>
      <c r="MYN48" s="36"/>
      <c r="MYQ48" s="36"/>
      <c r="MYR48" s="36"/>
      <c r="MYU48" s="36"/>
      <c r="MYV48" s="36"/>
      <c r="MYY48" s="36"/>
      <c r="MYZ48" s="36"/>
      <c r="MZC48" s="36"/>
      <c r="MZD48" s="36"/>
      <c r="MZG48" s="36"/>
      <c r="MZH48" s="36"/>
      <c r="MZK48" s="36"/>
      <c r="MZL48" s="36"/>
      <c r="MZO48" s="36"/>
      <c r="MZP48" s="36"/>
      <c r="MZS48" s="36"/>
      <c r="MZT48" s="36"/>
      <c r="MZW48" s="36"/>
      <c r="MZX48" s="36"/>
      <c r="NAA48" s="36"/>
      <c r="NAB48" s="36"/>
      <c r="NAE48" s="36"/>
      <c r="NAF48" s="36"/>
      <c r="NAI48" s="36"/>
      <c r="NAJ48" s="36"/>
      <c r="NAM48" s="36"/>
      <c r="NAN48" s="36"/>
      <c r="NAQ48" s="36"/>
      <c r="NAR48" s="36"/>
      <c r="NAU48" s="36"/>
      <c r="NAV48" s="36"/>
      <c r="NAY48" s="36"/>
      <c r="NAZ48" s="36"/>
      <c r="NBC48" s="36"/>
      <c r="NBD48" s="36"/>
      <c r="NBG48" s="36"/>
      <c r="NBH48" s="36"/>
      <c r="NBK48" s="36"/>
      <c r="NBL48" s="36"/>
      <c r="NBO48" s="36"/>
      <c r="NBP48" s="36"/>
      <c r="NBS48" s="36"/>
      <c r="NBT48" s="36"/>
      <c r="NBW48" s="36"/>
      <c r="NBX48" s="36"/>
      <c r="NCA48" s="36"/>
      <c r="NCB48" s="36"/>
      <c r="NCE48" s="36"/>
      <c r="NCF48" s="36"/>
      <c r="NCI48" s="36"/>
      <c r="NCJ48" s="36"/>
      <c r="NCM48" s="36"/>
      <c r="NCN48" s="36"/>
      <c r="NCQ48" s="36"/>
      <c r="NCR48" s="36"/>
      <c r="NCU48" s="36"/>
      <c r="NCV48" s="36"/>
      <c r="NCY48" s="36"/>
      <c r="NCZ48" s="36"/>
      <c r="NDC48" s="36"/>
      <c r="NDD48" s="36"/>
      <c r="NDG48" s="36"/>
      <c r="NDH48" s="36"/>
      <c r="NDK48" s="36"/>
      <c r="NDL48" s="36"/>
      <c r="NDO48" s="36"/>
      <c r="NDP48" s="36"/>
      <c r="NDS48" s="36"/>
      <c r="NDT48" s="36"/>
      <c r="NDW48" s="36"/>
      <c r="NDX48" s="36"/>
      <c r="NEA48" s="36"/>
      <c r="NEB48" s="36"/>
      <c r="NEE48" s="36"/>
      <c r="NEF48" s="36"/>
      <c r="NEI48" s="36"/>
      <c r="NEJ48" s="36"/>
      <c r="NEM48" s="36"/>
      <c r="NEN48" s="36"/>
      <c r="NEQ48" s="36"/>
      <c r="NER48" s="36"/>
      <c r="NEU48" s="36"/>
      <c r="NEV48" s="36"/>
      <c r="NEY48" s="36"/>
      <c r="NEZ48" s="36"/>
      <c r="NFC48" s="36"/>
      <c r="NFD48" s="36"/>
      <c r="NFG48" s="36"/>
      <c r="NFH48" s="36"/>
      <c r="NFK48" s="36"/>
      <c r="NFL48" s="36"/>
      <c r="NFO48" s="36"/>
      <c r="NFP48" s="36"/>
      <c r="NFS48" s="36"/>
      <c r="NFT48" s="36"/>
      <c r="NFW48" s="36"/>
      <c r="NFX48" s="36"/>
      <c r="NGA48" s="36"/>
      <c r="NGB48" s="36"/>
      <c r="NGE48" s="36"/>
      <c r="NGF48" s="36"/>
      <c r="NGI48" s="36"/>
      <c r="NGJ48" s="36"/>
      <c r="NGM48" s="36"/>
      <c r="NGN48" s="36"/>
      <c r="NGQ48" s="36"/>
      <c r="NGR48" s="36"/>
      <c r="NGU48" s="36"/>
      <c r="NGV48" s="36"/>
      <c r="NGY48" s="36"/>
      <c r="NGZ48" s="36"/>
      <c r="NHC48" s="36"/>
      <c r="NHD48" s="36"/>
      <c r="NHG48" s="36"/>
      <c r="NHH48" s="36"/>
      <c r="NHK48" s="36"/>
      <c r="NHL48" s="36"/>
      <c r="NHO48" s="36"/>
      <c r="NHP48" s="36"/>
      <c r="NHS48" s="36"/>
      <c r="NHT48" s="36"/>
      <c r="NHW48" s="36"/>
      <c r="NHX48" s="36"/>
      <c r="NIA48" s="36"/>
      <c r="NIB48" s="36"/>
      <c r="NIE48" s="36"/>
      <c r="NIF48" s="36"/>
      <c r="NII48" s="36"/>
      <c r="NIJ48" s="36"/>
      <c r="NIM48" s="36"/>
      <c r="NIN48" s="36"/>
      <c r="NIQ48" s="36"/>
      <c r="NIR48" s="36"/>
      <c r="NIU48" s="36"/>
      <c r="NIV48" s="36"/>
      <c r="NIY48" s="36"/>
      <c r="NIZ48" s="36"/>
      <c r="NJC48" s="36"/>
      <c r="NJD48" s="36"/>
      <c r="NJG48" s="36"/>
      <c r="NJH48" s="36"/>
      <c r="NJK48" s="36"/>
      <c r="NJL48" s="36"/>
      <c r="NJO48" s="36"/>
      <c r="NJP48" s="36"/>
      <c r="NJS48" s="36"/>
      <c r="NJT48" s="36"/>
      <c r="NJW48" s="36"/>
      <c r="NJX48" s="36"/>
      <c r="NKA48" s="36"/>
      <c r="NKB48" s="36"/>
      <c r="NKE48" s="36"/>
      <c r="NKF48" s="36"/>
      <c r="NKI48" s="36"/>
      <c r="NKJ48" s="36"/>
      <c r="NKM48" s="36"/>
      <c r="NKN48" s="36"/>
      <c r="NKQ48" s="36"/>
      <c r="NKR48" s="36"/>
      <c r="NKU48" s="36"/>
      <c r="NKV48" s="36"/>
      <c r="NKY48" s="36"/>
      <c r="NKZ48" s="36"/>
      <c r="NLC48" s="36"/>
      <c r="NLD48" s="36"/>
      <c r="NLG48" s="36"/>
      <c r="NLH48" s="36"/>
      <c r="NLK48" s="36"/>
      <c r="NLL48" s="36"/>
      <c r="NLO48" s="36"/>
      <c r="NLP48" s="36"/>
      <c r="NLS48" s="36"/>
      <c r="NLT48" s="36"/>
      <c r="NLW48" s="36"/>
      <c r="NLX48" s="36"/>
      <c r="NMA48" s="36"/>
      <c r="NMB48" s="36"/>
      <c r="NME48" s="36"/>
      <c r="NMF48" s="36"/>
      <c r="NMI48" s="36"/>
      <c r="NMJ48" s="36"/>
      <c r="NMM48" s="36"/>
      <c r="NMN48" s="36"/>
      <c r="NMQ48" s="36"/>
      <c r="NMR48" s="36"/>
      <c r="NMU48" s="36"/>
      <c r="NMV48" s="36"/>
      <c r="NMY48" s="36"/>
      <c r="NMZ48" s="36"/>
      <c r="NNC48" s="36"/>
      <c r="NND48" s="36"/>
      <c r="NNG48" s="36"/>
      <c r="NNH48" s="36"/>
      <c r="NNK48" s="36"/>
      <c r="NNL48" s="36"/>
      <c r="NNO48" s="36"/>
      <c r="NNP48" s="36"/>
      <c r="NNS48" s="36"/>
      <c r="NNT48" s="36"/>
      <c r="NNW48" s="36"/>
      <c r="NNX48" s="36"/>
      <c r="NOA48" s="36"/>
      <c r="NOB48" s="36"/>
      <c r="NOE48" s="36"/>
      <c r="NOF48" s="36"/>
      <c r="NOI48" s="36"/>
      <c r="NOJ48" s="36"/>
      <c r="NOM48" s="36"/>
      <c r="NON48" s="36"/>
      <c r="NOQ48" s="36"/>
      <c r="NOR48" s="36"/>
      <c r="NOU48" s="36"/>
      <c r="NOV48" s="36"/>
      <c r="NOY48" s="36"/>
      <c r="NOZ48" s="36"/>
      <c r="NPC48" s="36"/>
      <c r="NPD48" s="36"/>
      <c r="NPG48" s="36"/>
      <c r="NPH48" s="36"/>
      <c r="NPK48" s="36"/>
      <c r="NPL48" s="36"/>
      <c r="NPO48" s="36"/>
      <c r="NPP48" s="36"/>
      <c r="NPS48" s="36"/>
      <c r="NPT48" s="36"/>
      <c r="NPW48" s="36"/>
      <c r="NPX48" s="36"/>
      <c r="NQA48" s="36"/>
      <c r="NQB48" s="36"/>
      <c r="NQE48" s="36"/>
      <c r="NQF48" s="36"/>
      <c r="NQI48" s="36"/>
      <c r="NQJ48" s="36"/>
      <c r="NQM48" s="36"/>
      <c r="NQN48" s="36"/>
      <c r="NQQ48" s="36"/>
      <c r="NQR48" s="36"/>
      <c r="NQU48" s="36"/>
      <c r="NQV48" s="36"/>
      <c r="NQY48" s="36"/>
      <c r="NQZ48" s="36"/>
      <c r="NRC48" s="36"/>
      <c r="NRD48" s="36"/>
      <c r="NRG48" s="36"/>
      <c r="NRH48" s="36"/>
      <c r="NRK48" s="36"/>
      <c r="NRL48" s="36"/>
      <c r="NRO48" s="36"/>
      <c r="NRP48" s="36"/>
      <c r="NRS48" s="36"/>
      <c r="NRT48" s="36"/>
      <c r="NRW48" s="36"/>
      <c r="NRX48" s="36"/>
      <c r="NSA48" s="36"/>
      <c r="NSB48" s="36"/>
      <c r="NSE48" s="36"/>
      <c r="NSF48" s="36"/>
      <c r="NSI48" s="36"/>
      <c r="NSJ48" s="36"/>
      <c r="NSM48" s="36"/>
      <c r="NSN48" s="36"/>
      <c r="NSQ48" s="36"/>
      <c r="NSR48" s="36"/>
      <c r="NSU48" s="36"/>
      <c r="NSV48" s="36"/>
      <c r="NSY48" s="36"/>
      <c r="NSZ48" s="36"/>
      <c r="NTC48" s="36"/>
      <c r="NTD48" s="36"/>
      <c r="NTG48" s="36"/>
      <c r="NTH48" s="36"/>
      <c r="NTK48" s="36"/>
      <c r="NTL48" s="36"/>
      <c r="NTO48" s="36"/>
      <c r="NTP48" s="36"/>
      <c r="NTS48" s="36"/>
      <c r="NTT48" s="36"/>
      <c r="NTW48" s="36"/>
      <c r="NTX48" s="36"/>
      <c r="NUA48" s="36"/>
      <c r="NUB48" s="36"/>
      <c r="NUE48" s="36"/>
      <c r="NUF48" s="36"/>
      <c r="NUI48" s="36"/>
      <c r="NUJ48" s="36"/>
      <c r="NUM48" s="36"/>
      <c r="NUN48" s="36"/>
      <c r="NUQ48" s="36"/>
      <c r="NUR48" s="36"/>
      <c r="NUU48" s="36"/>
      <c r="NUV48" s="36"/>
      <c r="NUY48" s="36"/>
      <c r="NUZ48" s="36"/>
      <c r="NVC48" s="36"/>
      <c r="NVD48" s="36"/>
      <c r="NVG48" s="36"/>
      <c r="NVH48" s="36"/>
      <c r="NVK48" s="36"/>
      <c r="NVL48" s="36"/>
      <c r="NVO48" s="36"/>
      <c r="NVP48" s="36"/>
      <c r="NVS48" s="36"/>
      <c r="NVT48" s="36"/>
      <c r="NVW48" s="36"/>
      <c r="NVX48" s="36"/>
      <c r="NWA48" s="36"/>
      <c r="NWB48" s="36"/>
      <c r="NWE48" s="36"/>
      <c r="NWF48" s="36"/>
      <c r="NWI48" s="36"/>
      <c r="NWJ48" s="36"/>
      <c r="NWM48" s="36"/>
      <c r="NWN48" s="36"/>
      <c r="NWQ48" s="36"/>
      <c r="NWR48" s="36"/>
      <c r="NWU48" s="36"/>
      <c r="NWV48" s="36"/>
      <c r="NWY48" s="36"/>
      <c r="NWZ48" s="36"/>
      <c r="NXC48" s="36"/>
      <c r="NXD48" s="36"/>
      <c r="NXG48" s="36"/>
      <c r="NXH48" s="36"/>
      <c r="NXK48" s="36"/>
      <c r="NXL48" s="36"/>
      <c r="NXO48" s="36"/>
      <c r="NXP48" s="36"/>
      <c r="NXS48" s="36"/>
      <c r="NXT48" s="36"/>
      <c r="NXW48" s="36"/>
      <c r="NXX48" s="36"/>
      <c r="NYA48" s="36"/>
      <c r="NYB48" s="36"/>
      <c r="NYE48" s="36"/>
      <c r="NYF48" s="36"/>
      <c r="NYI48" s="36"/>
      <c r="NYJ48" s="36"/>
      <c r="NYM48" s="36"/>
      <c r="NYN48" s="36"/>
      <c r="NYQ48" s="36"/>
      <c r="NYR48" s="36"/>
      <c r="NYU48" s="36"/>
      <c r="NYV48" s="36"/>
      <c r="NYY48" s="36"/>
      <c r="NYZ48" s="36"/>
      <c r="NZC48" s="36"/>
      <c r="NZD48" s="36"/>
      <c r="NZG48" s="36"/>
      <c r="NZH48" s="36"/>
      <c r="NZK48" s="36"/>
      <c r="NZL48" s="36"/>
      <c r="NZO48" s="36"/>
      <c r="NZP48" s="36"/>
      <c r="NZS48" s="36"/>
      <c r="NZT48" s="36"/>
      <c r="NZW48" s="36"/>
      <c r="NZX48" s="36"/>
      <c r="OAA48" s="36"/>
      <c r="OAB48" s="36"/>
      <c r="OAE48" s="36"/>
      <c r="OAF48" s="36"/>
      <c r="OAI48" s="36"/>
      <c r="OAJ48" s="36"/>
      <c r="OAM48" s="36"/>
      <c r="OAN48" s="36"/>
      <c r="OAQ48" s="36"/>
      <c r="OAR48" s="36"/>
      <c r="OAU48" s="36"/>
      <c r="OAV48" s="36"/>
      <c r="OAY48" s="36"/>
      <c r="OAZ48" s="36"/>
      <c r="OBC48" s="36"/>
      <c r="OBD48" s="36"/>
      <c r="OBG48" s="36"/>
      <c r="OBH48" s="36"/>
      <c r="OBK48" s="36"/>
      <c r="OBL48" s="36"/>
      <c r="OBO48" s="36"/>
      <c r="OBP48" s="36"/>
      <c r="OBS48" s="36"/>
      <c r="OBT48" s="36"/>
      <c r="OBW48" s="36"/>
      <c r="OBX48" s="36"/>
      <c r="OCA48" s="36"/>
      <c r="OCB48" s="36"/>
      <c r="OCE48" s="36"/>
      <c r="OCF48" s="36"/>
      <c r="OCI48" s="36"/>
      <c r="OCJ48" s="36"/>
      <c r="OCM48" s="36"/>
      <c r="OCN48" s="36"/>
      <c r="OCQ48" s="36"/>
      <c r="OCR48" s="36"/>
      <c r="OCU48" s="36"/>
      <c r="OCV48" s="36"/>
      <c r="OCY48" s="36"/>
      <c r="OCZ48" s="36"/>
      <c r="ODC48" s="36"/>
      <c r="ODD48" s="36"/>
      <c r="ODG48" s="36"/>
      <c r="ODH48" s="36"/>
      <c r="ODK48" s="36"/>
      <c r="ODL48" s="36"/>
      <c r="ODO48" s="36"/>
      <c r="ODP48" s="36"/>
      <c r="ODS48" s="36"/>
      <c r="ODT48" s="36"/>
      <c r="ODW48" s="36"/>
      <c r="ODX48" s="36"/>
      <c r="OEA48" s="36"/>
      <c r="OEB48" s="36"/>
      <c r="OEE48" s="36"/>
      <c r="OEF48" s="36"/>
      <c r="OEI48" s="36"/>
      <c r="OEJ48" s="36"/>
      <c r="OEM48" s="36"/>
      <c r="OEN48" s="36"/>
      <c r="OEQ48" s="36"/>
      <c r="OER48" s="36"/>
      <c r="OEU48" s="36"/>
      <c r="OEV48" s="36"/>
      <c r="OEY48" s="36"/>
      <c r="OEZ48" s="36"/>
      <c r="OFC48" s="36"/>
      <c r="OFD48" s="36"/>
      <c r="OFG48" s="36"/>
      <c r="OFH48" s="36"/>
      <c r="OFK48" s="36"/>
      <c r="OFL48" s="36"/>
      <c r="OFO48" s="36"/>
      <c r="OFP48" s="36"/>
      <c r="OFS48" s="36"/>
      <c r="OFT48" s="36"/>
      <c r="OFW48" s="36"/>
      <c r="OFX48" s="36"/>
      <c r="OGA48" s="36"/>
      <c r="OGB48" s="36"/>
      <c r="OGE48" s="36"/>
      <c r="OGF48" s="36"/>
      <c r="OGI48" s="36"/>
      <c r="OGJ48" s="36"/>
      <c r="OGM48" s="36"/>
      <c r="OGN48" s="36"/>
      <c r="OGQ48" s="36"/>
      <c r="OGR48" s="36"/>
      <c r="OGU48" s="36"/>
      <c r="OGV48" s="36"/>
      <c r="OGY48" s="36"/>
      <c r="OGZ48" s="36"/>
      <c r="OHC48" s="36"/>
      <c r="OHD48" s="36"/>
      <c r="OHG48" s="36"/>
      <c r="OHH48" s="36"/>
      <c r="OHK48" s="36"/>
      <c r="OHL48" s="36"/>
      <c r="OHO48" s="36"/>
      <c r="OHP48" s="36"/>
      <c r="OHS48" s="36"/>
      <c r="OHT48" s="36"/>
      <c r="OHW48" s="36"/>
      <c r="OHX48" s="36"/>
      <c r="OIA48" s="36"/>
      <c r="OIB48" s="36"/>
      <c r="OIE48" s="36"/>
      <c r="OIF48" s="36"/>
      <c r="OII48" s="36"/>
      <c r="OIJ48" s="36"/>
      <c r="OIM48" s="36"/>
      <c r="OIN48" s="36"/>
      <c r="OIQ48" s="36"/>
      <c r="OIR48" s="36"/>
      <c r="OIU48" s="36"/>
      <c r="OIV48" s="36"/>
      <c r="OIY48" s="36"/>
      <c r="OIZ48" s="36"/>
      <c r="OJC48" s="36"/>
      <c r="OJD48" s="36"/>
      <c r="OJG48" s="36"/>
      <c r="OJH48" s="36"/>
      <c r="OJK48" s="36"/>
      <c r="OJL48" s="36"/>
      <c r="OJO48" s="36"/>
      <c r="OJP48" s="36"/>
      <c r="OJS48" s="36"/>
      <c r="OJT48" s="36"/>
      <c r="OJW48" s="36"/>
      <c r="OJX48" s="36"/>
      <c r="OKA48" s="36"/>
      <c r="OKB48" s="36"/>
      <c r="OKE48" s="36"/>
      <c r="OKF48" s="36"/>
      <c r="OKI48" s="36"/>
      <c r="OKJ48" s="36"/>
      <c r="OKM48" s="36"/>
      <c r="OKN48" s="36"/>
      <c r="OKQ48" s="36"/>
      <c r="OKR48" s="36"/>
      <c r="OKU48" s="36"/>
      <c r="OKV48" s="36"/>
      <c r="OKY48" s="36"/>
      <c r="OKZ48" s="36"/>
      <c r="OLC48" s="36"/>
      <c r="OLD48" s="36"/>
      <c r="OLG48" s="36"/>
      <c r="OLH48" s="36"/>
      <c r="OLK48" s="36"/>
      <c r="OLL48" s="36"/>
      <c r="OLO48" s="36"/>
      <c r="OLP48" s="36"/>
      <c r="OLS48" s="36"/>
      <c r="OLT48" s="36"/>
      <c r="OLW48" s="36"/>
      <c r="OLX48" s="36"/>
      <c r="OMA48" s="36"/>
      <c r="OMB48" s="36"/>
      <c r="OME48" s="36"/>
      <c r="OMF48" s="36"/>
      <c r="OMI48" s="36"/>
      <c r="OMJ48" s="36"/>
      <c r="OMM48" s="36"/>
      <c r="OMN48" s="36"/>
      <c r="OMQ48" s="36"/>
      <c r="OMR48" s="36"/>
      <c r="OMU48" s="36"/>
      <c r="OMV48" s="36"/>
      <c r="OMY48" s="36"/>
      <c r="OMZ48" s="36"/>
      <c r="ONC48" s="36"/>
      <c r="OND48" s="36"/>
      <c r="ONG48" s="36"/>
      <c r="ONH48" s="36"/>
      <c r="ONK48" s="36"/>
      <c r="ONL48" s="36"/>
      <c r="ONO48" s="36"/>
      <c r="ONP48" s="36"/>
      <c r="ONS48" s="36"/>
      <c r="ONT48" s="36"/>
      <c r="ONW48" s="36"/>
      <c r="ONX48" s="36"/>
      <c r="OOA48" s="36"/>
      <c r="OOB48" s="36"/>
      <c r="OOE48" s="36"/>
      <c r="OOF48" s="36"/>
      <c r="OOI48" s="36"/>
      <c r="OOJ48" s="36"/>
      <c r="OOM48" s="36"/>
      <c r="OON48" s="36"/>
      <c r="OOQ48" s="36"/>
      <c r="OOR48" s="36"/>
      <c r="OOU48" s="36"/>
      <c r="OOV48" s="36"/>
      <c r="OOY48" s="36"/>
      <c r="OOZ48" s="36"/>
      <c r="OPC48" s="36"/>
      <c r="OPD48" s="36"/>
      <c r="OPG48" s="36"/>
      <c r="OPH48" s="36"/>
      <c r="OPK48" s="36"/>
      <c r="OPL48" s="36"/>
      <c r="OPO48" s="36"/>
      <c r="OPP48" s="36"/>
      <c r="OPS48" s="36"/>
      <c r="OPT48" s="36"/>
      <c r="OPW48" s="36"/>
      <c r="OPX48" s="36"/>
      <c r="OQA48" s="36"/>
      <c r="OQB48" s="36"/>
      <c r="OQE48" s="36"/>
      <c r="OQF48" s="36"/>
      <c r="OQI48" s="36"/>
      <c r="OQJ48" s="36"/>
      <c r="OQM48" s="36"/>
      <c r="OQN48" s="36"/>
      <c r="OQQ48" s="36"/>
      <c r="OQR48" s="36"/>
      <c r="OQU48" s="36"/>
      <c r="OQV48" s="36"/>
      <c r="OQY48" s="36"/>
      <c r="OQZ48" s="36"/>
      <c r="ORC48" s="36"/>
      <c r="ORD48" s="36"/>
      <c r="ORG48" s="36"/>
      <c r="ORH48" s="36"/>
      <c r="ORK48" s="36"/>
      <c r="ORL48" s="36"/>
      <c r="ORO48" s="36"/>
      <c r="ORP48" s="36"/>
      <c r="ORS48" s="36"/>
      <c r="ORT48" s="36"/>
      <c r="ORW48" s="36"/>
      <c r="ORX48" s="36"/>
      <c r="OSA48" s="36"/>
      <c r="OSB48" s="36"/>
      <c r="OSE48" s="36"/>
      <c r="OSF48" s="36"/>
      <c r="OSI48" s="36"/>
      <c r="OSJ48" s="36"/>
      <c r="OSM48" s="36"/>
      <c r="OSN48" s="36"/>
      <c r="OSQ48" s="36"/>
      <c r="OSR48" s="36"/>
      <c r="OSU48" s="36"/>
      <c r="OSV48" s="36"/>
      <c r="OSY48" s="36"/>
      <c r="OSZ48" s="36"/>
      <c r="OTC48" s="36"/>
      <c r="OTD48" s="36"/>
      <c r="OTG48" s="36"/>
      <c r="OTH48" s="36"/>
      <c r="OTK48" s="36"/>
      <c r="OTL48" s="36"/>
      <c r="OTO48" s="36"/>
      <c r="OTP48" s="36"/>
      <c r="OTS48" s="36"/>
      <c r="OTT48" s="36"/>
      <c r="OTW48" s="36"/>
      <c r="OTX48" s="36"/>
      <c r="OUA48" s="36"/>
      <c r="OUB48" s="36"/>
      <c r="OUE48" s="36"/>
      <c r="OUF48" s="36"/>
      <c r="OUI48" s="36"/>
      <c r="OUJ48" s="36"/>
      <c r="OUM48" s="36"/>
      <c r="OUN48" s="36"/>
      <c r="OUQ48" s="36"/>
      <c r="OUR48" s="36"/>
      <c r="OUU48" s="36"/>
      <c r="OUV48" s="36"/>
      <c r="OUY48" s="36"/>
      <c r="OUZ48" s="36"/>
      <c r="OVC48" s="36"/>
      <c r="OVD48" s="36"/>
      <c r="OVG48" s="36"/>
      <c r="OVH48" s="36"/>
      <c r="OVK48" s="36"/>
      <c r="OVL48" s="36"/>
      <c r="OVO48" s="36"/>
      <c r="OVP48" s="36"/>
      <c r="OVS48" s="36"/>
      <c r="OVT48" s="36"/>
      <c r="OVW48" s="36"/>
      <c r="OVX48" s="36"/>
      <c r="OWA48" s="36"/>
      <c r="OWB48" s="36"/>
      <c r="OWE48" s="36"/>
      <c r="OWF48" s="36"/>
      <c r="OWI48" s="36"/>
      <c r="OWJ48" s="36"/>
      <c r="OWM48" s="36"/>
      <c r="OWN48" s="36"/>
      <c r="OWQ48" s="36"/>
      <c r="OWR48" s="36"/>
      <c r="OWU48" s="36"/>
      <c r="OWV48" s="36"/>
      <c r="OWY48" s="36"/>
      <c r="OWZ48" s="36"/>
      <c r="OXC48" s="36"/>
      <c r="OXD48" s="36"/>
      <c r="OXG48" s="36"/>
      <c r="OXH48" s="36"/>
      <c r="OXK48" s="36"/>
      <c r="OXL48" s="36"/>
      <c r="OXO48" s="36"/>
      <c r="OXP48" s="36"/>
      <c r="OXS48" s="36"/>
      <c r="OXT48" s="36"/>
      <c r="OXW48" s="36"/>
      <c r="OXX48" s="36"/>
      <c r="OYA48" s="36"/>
      <c r="OYB48" s="36"/>
      <c r="OYE48" s="36"/>
      <c r="OYF48" s="36"/>
      <c r="OYI48" s="36"/>
      <c r="OYJ48" s="36"/>
      <c r="OYM48" s="36"/>
      <c r="OYN48" s="36"/>
      <c r="OYQ48" s="36"/>
      <c r="OYR48" s="36"/>
      <c r="OYU48" s="36"/>
      <c r="OYV48" s="36"/>
      <c r="OYY48" s="36"/>
      <c r="OYZ48" s="36"/>
      <c r="OZC48" s="36"/>
      <c r="OZD48" s="36"/>
      <c r="OZG48" s="36"/>
      <c r="OZH48" s="36"/>
      <c r="OZK48" s="36"/>
      <c r="OZL48" s="36"/>
      <c r="OZO48" s="36"/>
      <c r="OZP48" s="36"/>
      <c r="OZS48" s="36"/>
      <c r="OZT48" s="36"/>
      <c r="OZW48" s="36"/>
      <c r="OZX48" s="36"/>
      <c r="PAA48" s="36"/>
      <c r="PAB48" s="36"/>
      <c r="PAE48" s="36"/>
      <c r="PAF48" s="36"/>
      <c r="PAI48" s="36"/>
      <c r="PAJ48" s="36"/>
      <c r="PAM48" s="36"/>
      <c r="PAN48" s="36"/>
      <c r="PAQ48" s="36"/>
      <c r="PAR48" s="36"/>
      <c r="PAU48" s="36"/>
      <c r="PAV48" s="36"/>
      <c r="PAY48" s="36"/>
      <c r="PAZ48" s="36"/>
      <c r="PBC48" s="36"/>
      <c r="PBD48" s="36"/>
      <c r="PBG48" s="36"/>
      <c r="PBH48" s="36"/>
      <c r="PBK48" s="36"/>
      <c r="PBL48" s="36"/>
      <c r="PBO48" s="36"/>
      <c r="PBP48" s="36"/>
      <c r="PBS48" s="36"/>
      <c r="PBT48" s="36"/>
      <c r="PBW48" s="36"/>
      <c r="PBX48" s="36"/>
      <c r="PCA48" s="36"/>
      <c r="PCB48" s="36"/>
      <c r="PCE48" s="36"/>
      <c r="PCF48" s="36"/>
      <c r="PCI48" s="36"/>
      <c r="PCJ48" s="36"/>
      <c r="PCM48" s="36"/>
      <c r="PCN48" s="36"/>
      <c r="PCQ48" s="36"/>
      <c r="PCR48" s="36"/>
      <c r="PCU48" s="36"/>
      <c r="PCV48" s="36"/>
      <c r="PCY48" s="36"/>
      <c r="PCZ48" s="36"/>
      <c r="PDC48" s="36"/>
      <c r="PDD48" s="36"/>
      <c r="PDG48" s="36"/>
      <c r="PDH48" s="36"/>
      <c r="PDK48" s="36"/>
      <c r="PDL48" s="36"/>
      <c r="PDO48" s="36"/>
      <c r="PDP48" s="36"/>
      <c r="PDS48" s="36"/>
      <c r="PDT48" s="36"/>
      <c r="PDW48" s="36"/>
      <c r="PDX48" s="36"/>
      <c r="PEA48" s="36"/>
      <c r="PEB48" s="36"/>
      <c r="PEE48" s="36"/>
      <c r="PEF48" s="36"/>
      <c r="PEI48" s="36"/>
      <c r="PEJ48" s="36"/>
      <c r="PEM48" s="36"/>
      <c r="PEN48" s="36"/>
      <c r="PEQ48" s="36"/>
      <c r="PER48" s="36"/>
      <c r="PEU48" s="36"/>
      <c r="PEV48" s="36"/>
      <c r="PEY48" s="36"/>
      <c r="PEZ48" s="36"/>
      <c r="PFC48" s="36"/>
      <c r="PFD48" s="36"/>
      <c r="PFG48" s="36"/>
      <c r="PFH48" s="36"/>
      <c r="PFK48" s="36"/>
      <c r="PFL48" s="36"/>
      <c r="PFO48" s="36"/>
      <c r="PFP48" s="36"/>
      <c r="PFS48" s="36"/>
      <c r="PFT48" s="36"/>
      <c r="PFW48" s="36"/>
      <c r="PFX48" s="36"/>
      <c r="PGA48" s="36"/>
      <c r="PGB48" s="36"/>
      <c r="PGE48" s="36"/>
      <c r="PGF48" s="36"/>
      <c r="PGI48" s="36"/>
      <c r="PGJ48" s="36"/>
      <c r="PGM48" s="36"/>
      <c r="PGN48" s="36"/>
      <c r="PGQ48" s="36"/>
      <c r="PGR48" s="36"/>
      <c r="PGU48" s="36"/>
      <c r="PGV48" s="36"/>
      <c r="PGY48" s="36"/>
      <c r="PGZ48" s="36"/>
      <c r="PHC48" s="36"/>
      <c r="PHD48" s="36"/>
      <c r="PHG48" s="36"/>
      <c r="PHH48" s="36"/>
      <c r="PHK48" s="36"/>
      <c r="PHL48" s="36"/>
      <c r="PHO48" s="36"/>
      <c r="PHP48" s="36"/>
      <c r="PHS48" s="36"/>
      <c r="PHT48" s="36"/>
      <c r="PHW48" s="36"/>
      <c r="PHX48" s="36"/>
      <c r="PIA48" s="36"/>
      <c r="PIB48" s="36"/>
      <c r="PIE48" s="36"/>
      <c r="PIF48" s="36"/>
      <c r="PII48" s="36"/>
      <c r="PIJ48" s="36"/>
      <c r="PIM48" s="36"/>
      <c r="PIN48" s="36"/>
      <c r="PIQ48" s="36"/>
      <c r="PIR48" s="36"/>
      <c r="PIU48" s="36"/>
      <c r="PIV48" s="36"/>
      <c r="PIY48" s="36"/>
      <c r="PIZ48" s="36"/>
      <c r="PJC48" s="36"/>
      <c r="PJD48" s="36"/>
      <c r="PJG48" s="36"/>
      <c r="PJH48" s="36"/>
      <c r="PJK48" s="36"/>
      <c r="PJL48" s="36"/>
      <c r="PJO48" s="36"/>
      <c r="PJP48" s="36"/>
      <c r="PJS48" s="36"/>
      <c r="PJT48" s="36"/>
      <c r="PJW48" s="36"/>
      <c r="PJX48" s="36"/>
      <c r="PKA48" s="36"/>
      <c r="PKB48" s="36"/>
      <c r="PKE48" s="36"/>
      <c r="PKF48" s="36"/>
      <c r="PKI48" s="36"/>
      <c r="PKJ48" s="36"/>
      <c r="PKM48" s="36"/>
      <c r="PKN48" s="36"/>
      <c r="PKQ48" s="36"/>
      <c r="PKR48" s="36"/>
      <c r="PKU48" s="36"/>
      <c r="PKV48" s="36"/>
      <c r="PKY48" s="36"/>
      <c r="PKZ48" s="36"/>
      <c r="PLC48" s="36"/>
      <c r="PLD48" s="36"/>
      <c r="PLG48" s="36"/>
      <c r="PLH48" s="36"/>
      <c r="PLK48" s="36"/>
      <c r="PLL48" s="36"/>
      <c r="PLO48" s="36"/>
      <c r="PLP48" s="36"/>
      <c r="PLS48" s="36"/>
      <c r="PLT48" s="36"/>
      <c r="PLW48" s="36"/>
      <c r="PLX48" s="36"/>
      <c r="PMA48" s="36"/>
      <c r="PMB48" s="36"/>
      <c r="PME48" s="36"/>
      <c r="PMF48" s="36"/>
      <c r="PMI48" s="36"/>
      <c r="PMJ48" s="36"/>
      <c r="PMM48" s="36"/>
      <c r="PMN48" s="36"/>
      <c r="PMQ48" s="36"/>
      <c r="PMR48" s="36"/>
      <c r="PMU48" s="36"/>
      <c r="PMV48" s="36"/>
      <c r="PMY48" s="36"/>
      <c r="PMZ48" s="36"/>
      <c r="PNC48" s="36"/>
      <c r="PND48" s="36"/>
      <c r="PNG48" s="36"/>
      <c r="PNH48" s="36"/>
      <c r="PNK48" s="36"/>
      <c r="PNL48" s="36"/>
      <c r="PNO48" s="36"/>
      <c r="PNP48" s="36"/>
      <c r="PNS48" s="36"/>
      <c r="PNT48" s="36"/>
      <c r="PNW48" s="36"/>
      <c r="PNX48" s="36"/>
      <c r="POA48" s="36"/>
      <c r="POB48" s="36"/>
      <c r="POE48" s="36"/>
      <c r="POF48" s="36"/>
      <c r="POI48" s="36"/>
      <c r="POJ48" s="36"/>
      <c r="POM48" s="36"/>
      <c r="PON48" s="36"/>
      <c r="POQ48" s="36"/>
      <c r="POR48" s="36"/>
      <c r="POU48" s="36"/>
      <c r="POV48" s="36"/>
      <c r="POY48" s="36"/>
      <c r="POZ48" s="36"/>
      <c r="PPC48" s="36"/>
      <c r="PPD48" s="36"/>
      <c r="PPG48" s="36"/>
      <c r="PPH48" s="36"/>
      <c r="PPK48" s="36"/>
      <c r="PPL48" s="36"/>
      <c r="PPO48" s="36"/>
      <c r="PPP48" s="36"/>
      <c r="PPS48" s="36"/>
      <c r="PPT48" s="36"/>
      <c r="PPW48" s="36"/>
      <c r="PPX48" s="36"/>
      <c r="PQA48" s="36"/>
      <c r="PQB48" s="36"/>
      <c r="PQE48" s="36"/>
      <c r="PQF48" s="36"/>
      <c r="PQI48" s="36"/>
      <c r="PQJ48" s="36"/>
      <c r="PQM48" s="36"/>
      <c r="PQN48" s="36"/>
      <c r="PQQ48" s="36"/>
      <c r="PQR48" s="36"/>
      <c r="PQU48" s="36"/>
      <c r="PQV48" s="36"/>
      <c r="PQY48" s="36"/>
      <c r="PQZ48" s="36"/>
      <c r="PRC48" s="36"/>
      <c r="PRD48" s="36"/>
      <c r="PRG48" s="36"/>
      <c r="PRH48" s="36"/>
      <c r="PRK48" s="36"/>
      <c r="PRL48" s="36"/>
      <c r="PRO48" s="36"/>
      <c r="PRP48" s="36"/>
      <c r="PRS48" s="36"/>
      <c r="PRT48" s="36"/>
      <c r="PRW48" s="36"/>
      <c r="PRX48" s="36"/>
      <c r="PSA48" s="36"/>
      <c r="PSB48" s="36"/>
      <c r="PSE48" s="36"/>
      <c r="PSF48" s="36"/>
      <c r="PSI48" s="36"/>
      <c r="PSJ48" s="36"/>
      <c r="PSM48" s="36"/>
      <c r="PSN48" s="36"/>
      <c r="PSQ48" s="36"/>
      <c r="PSR48" s="36"/>
      <c r="PSU48" s="36"/>
      <c r="PSV48" s="36"/>
      <c r="PSY48" s="36"/>
      <c r="PSZ48" s="36"/>
      <c r="PTC48" s="36"/>
      <c r="PTD48" s="36"/>
      <c r="PTG48" s="36"/>
      <c r="PTH48" s="36"/>
      <c r="PTK48" s="36"/>
      <c r="PTL48" s="36"/>
      <c r="PTO48" s="36"/>
      <c r="PTP48" s="36"/>
      <c r="PTS48" s="36"/>
      <c r="PTT48" s="36"/>
      <c r="PTW48" s="36"/>
      <c r="PTX48" s="36"/>
      <c r="PUA48" s="36"/>
      <c r="PUB48" s="36"/>
      <c r="PUE48" s="36"/>
      <c r="PUF48" s="36"/>
      <c r="PUI48" s="36"/>
      <c r="PUJ48" s="36"/>
      <c r="PUM48" s="36"/>
      <c r="PUN48" s="36"/>
      <c r="PUQ48" s="36"/>
      <c r="PUR48" s="36"/>
      <c r="PUU48" s="36"/>
      <c r="PUV48" s="36"/>
      <c r="PUY48" s="36"/>
      <c r="PUZ48" s="36"/>
      <c r="PVC48" s="36"/>
      <c r="PVD48" s="36"/>
      <c r="PVG48" s="36"/>
      <c r="PVH48" s="36"/>
      <c r="PVK48" s="36"/>
      <c r="PVL48" s="36"/>
      <c r="PVO48" s="36"/>
      <c r="PVP48" s="36"/>
      <c r="PVS48" s="36"/>
      <c r="PVT48" s="36"/>
      <c r="PVW48" s="36"/>
      <c r="PVX48" s="36"/>
      <c r="PWA48" s="36"/>
      <c r="PWB48" s="36"/>
      <c r="PWE48" s="36"/>
      <c r="PWF48" s="36"/>
      <c r="PWI48" s="36"/>
      <c r="PWJ48" s="36"/>
      <c r="PWM48" s="36"/>
      <c r="PWN48" s="36"/>
      <c r="PWQ48" s="36"/>
      <c r="PWR48" s="36"/>
      <c r="PWU48" s="36"/>
      <c r="PWV48" s="36"/>
      <c r="PWY48" s="36"/>
      <c r="PWZ48" s="36"/>
      <c r="PXC48" s="36"/>
      <c r="PXD48" s="36"/>
      <c r="PXG48" s="36"/>
      <c r="PXH48" s="36"/>
      <c r="PXK48" s="36"/>
      <c r="PXL48" s="36"/>
      <c r="PXO48" s="36"/>
      <c r="PXP48" s="36"/>
      <c r="PXS48" s="36"/>
      <c r="PXT48" s="36"/>
      <c r="PXW48" s="36"/>
      <c r="PXX48" s="36"/>
      <c r="PYA48" s="36"/>
      <c r="PYB48" s="36"/>
      <c r="PYE48" s="36"/>
      <c r="PYF48" s="36"/>
      <c r="PYI48" s="36"/>
      <c r="PYJ48" s="36"/>
      <c r="PYM48" s="36"/>
      <c r="PYN48" s="36"/>
      <c r="PYQ48" s="36"/>
      <c r="PYR48" s="36"/>
      <c r="PYU48" s="36"/>
      <c r="PYV48" s="36"/>
      <c r="PYY48" s="36"/>
      <c r="PYZ48" s="36"/>
      <c r="PZC48" s="36"/>
      <c r="PZD48" s="36"/>
      <c r="PZG48" s="36"/>
      <c r="PZH48" s="36"/>
      <c r="PZK48" s="36"/>
      <c r="PZL48" s="36"/>
      <c r="PZO48" s="36"/>
      <c r="PZP48" s="36"/>
      <c r="PZS48" s="36"/>
      <c r="PZT48" s="36"/>
      <c r="PZW48" s="36"/>
      <c r="PZX48" s="36"/>
      <c r="QAA48" s="36"/>
      <c r="QAB48" s="36"/>
      <c r="QAE48" s="36"/>
      <c r="QAF48" s="36"/>
      <c r="QAI48" s="36"/>
      <c r="QAJ48" s="36"/>
      <c r="QAM48" s="36"/>
      <c r="QAN48" s="36"/>
      <c r="QAQ48" s="36"/>
      <c r="QAR48" s="36"/>
      <c r="QAU48" s="36"/>
      <c r="QAV48" s="36"/>
      <c r="QAY48" s="36"/>
      <c r="QAZ48" s="36"/>
      <c r="QBC48" s="36"/>
      <c r="QBD48" s="36"/>
      <c r="QBG48" s="36"/>
      <c r="QBH48" s="36"/>
      <c r="QBK48" s="36"/>
      <c r="QBL48" s="36"/>
      <c r="QBO48" s="36"/>
      <c r="QBP48" s="36"/>
      <c r="QBS48" s="36"/>
      <c r="QBT48" s="36"/>
      <c r="QBW48" s="36"/>
      <c r="QBX48" s="36"/>
      <c r="QCA48" s="36"/>
      <c r="QCB48" s="36"/>
      <c r="QCE48" s="36"/>
      <c r="QCF48" s="36"/>
      <c r="QCI48" s="36"/>
      <c r="QCJ48" s="36"/>
      <c r="QCM48" s="36"/>
      <c r="QCN48" s="36"/>
      <c r="QCQ48" s="36"/>
      <c r="QCR48" s="36"/>
      <c r="QCU48" s="36"/>
      <c r="QCV48" s="36"/>
      <c r="QCY48" s="36"/>
      <c r="QCZ48" s="36"/>
      <c r="QDC48" s="36"/>
      <c r="QDD48" s="36"/>
      <c r="QDG48" s="36"/>
      <c r="QDH48" s="36"/>
      <c r="QDK48" s="36"/>
      <c r="QDL48" s="36"/>
      <c r="QDO48" s="36"/>
      <c r="QDP48" s="36"/>
      <c r="QDS48" s="36"/>
      <c r="QDT48" s="36"/>
      <c r="QDW48" s="36"/>
      <c r="QDX48" s="36"/>
      <c r="QEA48" s="36"/>
      <c r="QEB48" s="36"/>
      <c r="QEE48" s="36"/>
      <c r="QEF48" s="36"/>
      <c r="QEI48" s="36"/>
      <c r="QEJ48" s="36"/>
      <c r="QEM48" s="36"/>
      <c r="QEN48" s="36"/>
      <c r="QEQ48" s="36"/>
      <c r="QER48" s="36"/>
      <c r="QEU48" s="36"/>
      <c r="QEV48" s="36"/>
      <c r="QEY48" s="36"/>
      <c r="QEZ48" s="36"/>
      <c r="QFC48" s="36"/>
      <c r="QFD48" s="36"/>
      <c r="QFG48" s="36"/>
      <c r="QFH48" s="36"/>
      <c r="QFK48" s="36"/>
      <c r="QFL48" s="36"/>
      <c r="QFO48" s="36"/>
      <c r="QFP48" s="36"/>
      <c r="QFS48" s="36"/>
      <c r="QFT48" s="36"/>
      <c r="QFW48" s="36"/>
      <c r="QFX48" s="36"/>
      <c r="QGA48" s="36"/>
      <c r="QGB48" s="36"/>
      <c r="QGE48" s="36"/>
      <c r="QGF48" s="36"/>
      <c r="QGI48" s="36"/>
      <c r="QGJ48" s="36"/>
      <c r="QGM48" s="36"/>
      <c r="QGN48" s="36"/>
      <c r="QGQ48" s="36"/>
      <c r="QGR48" s="36"/>
      <c r="QGU48" s="36"/>
      <c r="QGV48" s="36"/>
      <c r="QGY48" s="36"/>
      <c r="QGZ48" s="36"/>
      <c r="QHC48" s="36"/>
      <c r="QHD48" s="36"/>
      <c r="QHG48" s="36"/>
      <c r="QHH48" s="36"/>
      <c r="QHK48" s="36"/>
      <c r="QHL48" s="36"/>
      <c r="QHO48" s="36"/>
      <c r="QHP48" s="36"/>
      <c r="QHS48" s="36"/>
      <c r="QHT48" s="36"/>
      <c r="QHW48" s="36"/>
      <c r="QHX48" s="36"/>
      <c r="QIA48" s="36"/>
      <c r="QIB48" s="36"/>
      <c r="QIE48" s="36"/>
      <c r="QIF48" s="36"/>
      <c r="QII48" s="36"/>
      <c r="QIJ48" s="36"/>
      <c r="QIM48" s="36"/>
      <c r="QIN48" s="36"/>
      <c r="QIQ48" s="36"/>
      <c r="QIR48" s="36"/>
      <c r="QIU48" s="36"/>
      <c r="QIV48" s="36"/>
      <c r="QIY48" s="36"/>
      <c r="QIZ48" s="36"/>
      <c r="QJC48" s="36"/>
      <c r="QJD48" s="36"/>
      <c r="QJG48" s="36"/>
      <c r="QJH48" s="36"/>
      <c r="QJK48" s="36"/>
      <c r="QJL48" s="36"/>
      <c r="QJO48" s="36"/>
      <c r="QJP48" s="36"/>
      <c r="QJS48" s="36"/>
      <c r="QJT48" s="36"/>
      <c r="QJW48" s="36"/>
      <c r="QJX48" s="36"/>
      <c r="QKA48" s="36"/>
      <c r="QKB48" s="36"/>
      <c r="QKE48" s="36"/>
      <c r="QKF48" s="36"/>
      <c r="QKI48" s="36"/>
      <c r="QKJ48" s="36"/>
      <c r="QKM48" s="36"/>
      <c r="QKN48" s="36"/>
      <c r="QKQ48" s="36"/>
      <c r="QKR48" s="36"/>
      <c r="QKU48" s="36"/>
      <c r="QKV48" s="36"/>
      <c r="QKY48" s="36"/>
      <c r="QKZ48" s="36"/>
      <c r="QLC48" s="36"/>
      <c r="QLD48" s="36"/>
      <c r="QLG48" s="36"/>
      <c r="QLH48" s="36"/>
      <c r="QLK48" s="36"/>
      <c r="QLL48" s="36"/>
      <c r="QLO48" s="36"/>
      <c r="QLP48" s="36"/>
      <c r="QLS48" s="36"/>
      <c r="QLT48" s="36"/>
      <c r="QLW48" s="36"/>
      <c r="QLX48" s="36"/>
      <c r="QMA48" s="36"/>
      <c r="QMB48" s="36"/>
      <c r="QME48" s="36"/>
      <c r="QMF48" s="36"/>
      <c r="QMI48" s="36"/>
      <c r="QMJ48" s="36"/>
      <c r="QMM48" s="36"/>
      <c r="QMN48" s="36"/>
      <c r="QMQ48" s="36"/>
      <c r="QMR48" s="36"/>
      <c r="QMU48" s="36"/>
      <c r="QMV48" s="36"/>
      <c r="QMY48" s="36"/>
      <c r="QMZ48" s="36"/>
      <c r="QNC48" s="36"/>
      <c r="QND48" s="36"/>
      <c r="QNG48" s="36"/>
      <c r="QNH48" s="36"/>
      <c r="QNK48" s="36"/>
      <c r="QNL48" s="36"/>
      <c r="QNO48" s="36"/>
      <c r="QNP48" s="36"/>
      <c r="QNS48" s="36"/>
      <c r="QNT48" s="36"/>
      <c r="QNW48" s="36"/>
      <c r="QNX48" s="36"/>
      <c r="QOA48" s="36"/>
      <c r="QOB48" s="36"/>
      <c r="QOE48" s="36"/>
      <c r="QOF48" s="36"/>
      <c r="QOI48" s="36"/>
      <c r="QOJ48" s="36"/>
      <c r="QOM48" s="36"/>
      <c r="QON48" s="36"/>
      <c r="QOQ48" s="36"/>
      <c r="QOR48" s="36"/>
      <c r="QOU48" s="36"/>
      <c r="QOV48" s="36"/>
      <c r="QOY48" s="36"/>
      <c r="QOZ48" s="36"/>
      <c r="QPC48" s="36"/>
      <c r="QPD48" s="36"/>
      <c r="QPG48" s="36"/>
      <c r="QPH48" s="36"/>
      <c r="QPK48" s="36"/>
      <c r="QPL48" s="36"/>
      <c r="QPO48" s="36"/>
      <c r="QPP48" s="36"/>
      <c r="QPS48" s="36"/>
      <c r="QPT48" s="36"/>
      <c r="QPW48" s="36"/>
      <c r="QPX48" s="36"/>
      <c r="QQA48" s="36"/>
      <c r="QQB48" s="36"/>
      <c r="QQE48" s="36"/>
      <c r="QQF48" s="36"/>
      <c r="QQI48" s="36"/>
      <c r="QQJ48" s="36"/>
      <c r="QQM48" s="36"/>
      <c r="QQN48" s="36"/>
      <c r="QQQ48" s="36"/>
      <c r="QQR48" s="36"/>
      <c r="QQU48" s="36"/>
      <c r="QQV48" s="36"/>
      <c r="QQY48" s="36"/>
      <c r="QQZ48" s="36"/>
      <c r="QRC48" s="36"/>
      <c r="QRD48" s="36"/>
      <c r="QRG48" s="36"/>
      <c r="QRH48" s="36"/>
      <c r="QRK48" s="36"/>
      <c r="QRL48" s="36"/>
      <c r="QRO48" s="36"/>
      <c r="QRP48" s="36"/>
      <c r="QRS48" s="36"/>
      <c r="QRT48" s="36"/>
      <c r="QRW48" s="36"/>
      <c r="QRX48" s="36"/>
      <c r="QSA48" s="36"/>
      <c r="QSB48" s="36"/>
      <c r="QSE48" s="36"/>
      <c r="QSF48" s="36"/>
      <c r="QSI48" s="36"/>
      <c r="QSJ48" s="36"/>
      <c r="QSM48" s="36"/>
      <c r="QSN48" s="36"/>
      <c r="QSQ48" s="36"/>
      <c r="QSR48" s="36"/>
      <c r="QSU48" s="36"/>
      <c r="QSV48" s="36"/>
      <c r="QSY48" s="36"/>
      <c r="QSZ48" s="36"/>
      <c r="QTC48" s="36"/>
      <c r="QTD48" s="36"/>
      <c r="QTG48" s="36"/>
      <c r="QTH48" s="36"/>
      <c r="QTK48" s="36"/>
      <c r="QTL48" s="36"/>
      <c r="QTO48" s="36"/>
      <c r="QTP48" s="36"/>
      <c r="QTS48" s="36"/>
      <c r="QTT48" s="36"/>
      <c r="QTW48" s="36"/>
      <c r="QTX48" s="36"/>
      <c r="QUA48" s="36"/>
      <c r="QUB48" s="36"/>
      <c r="QUE48" s="36"/>
      <c r="QUF48" s="36"/>
      <c r="QUI48" s="36"/>
      <c r="QUJ48" s="36"/>
      <c r="QUM48" s="36"/>
      <c r="QUN48" s="36"/>
      <c r="QUQ48" s="36"/>
      <c r="QUR48" s="36"/>
      <c r="QUU48" s="36"/>
      <c r="QUV48" s="36"/>
      <c r="QUY48" s="36"/>
      <c r="QUZ48" s="36"/>
      <c r="QVC48" s="36"/>
      <c r="QVD48" s="36"/>
      <c r="QVG48" s="36"/>
      <c r="QVH48" s="36"/>
      <c r="QVK48" s="36"/>
      <c r="QVL48" s="36"/>
      <c r="QVO48" s="36"/>
      <c r="QVP48" s="36"/>
      <c r="QVS48" s="36"/>
      <c r="QVT48" s="36"/>
      <c r="QVW48" s="36"/>
      <c r="QVX48" s="36"/>
      <c r="QWA48" s="36"/>
      <c r="QWB48" s="36"/>
      <c r="QWE48" s="36"/>
      <c r="QWF48" s="36"/>
      <c r="QWI48" s="36"/>
      <c r="QWJ48" s="36"/>
      <c r="QWM48" s="36"/>
      <c r="QWN48" s="36"/>
      <c r="QWQ48" s="36"/>
      <c r="QWR48" s="36"/>
      <c r="QWU48" s="36"/>
      <c r="QWV48" s="36"/>
      <c r="QWY48" s="36"/>
      <c r="QWZ48" s="36"/>
      <c r="QXC48" s="36"/>
      <c r="QXD48" s="36"/>
      <c r="QXG48" s="36"/>
      <c r="QXH48" s="36"/>
      <c r="QXK48" s="36"/>
      <c r="QXL48" s="36"/>
      <c r="QXO48" s="36"/>
      <c r="QXP48" s="36"/>
      <c r="QXS48" s="36"/>
      <c r="QXT48" s="36"/>
      <c r="QXW48" s="36"/>
      <c r="QXX48" s="36"/>
      <c r="QYA48" s="36"/>
      <c r="QYB48" s="36"/>
      <c r="QYE48" s="36"/>
      <c r="QYF48" s="36"/>
      <c r="QYI48" s="36"/>
      <c r="QYJ48" s="36"/>
      <c r="QYM48" s="36"/>
      <c r="QYN48" s="36"/>
      <c r="QYQ48" s="36"/>
      <c r="QYR48" s="36"/>
      <c r="QYU48" s="36"/>
      <c r="QYV48" s="36"/>
      <c r="QYY48" s="36"/>
      <c r="QYZ48" s="36"/>
      <c r="QZC48" s="36"/>
      <c r="QZD48" s="36"/>
      <c r="QZG48" s="36"/>
      <c r="QZH48" s="36"/>
      <c r="QZK48" s="36"/>
      <c r="QZL48" s="36"/>
      <c r="QZO48" s="36"/>
      <c r="QZP48" s="36"/>
      <c r="QZS48" s="36"/>
      <c r="QZT48" s="36"/>
      <c r="QZW48" s="36"/>
      <c r="QZX48" s="36"/>
      <c r="RAA48" s="36"/>
      <c r="RAB48" s="36"/>
      <c r="RAE48" s="36"/>
      <c r="RAF48" s="36"/>
      <c r="RAI48" s="36"/>
      <c r="RAJ48" s="36"/>
      <c r="RAM48" s="36"/>
      <c r="RAN48" s="36"/>
      <c r="RAQ48" s="36"/>
      <c r="RAR48" s="36"/>
      <c r="RAU48" s="36"/>
      <c r="RAV48" s="36"/>
      <c r="RAY48" s="36"/>
      <c r="RAZ48" s="36"/>
      <c r="RBC48" s="36"/>
      <c r="RBD48" s="36"/>
      <c r="RBG48" s="36"/>
      <c r="RBH48" s="36"/>
      <c r="RBK48" s="36"/>
      <c r="RBL48" s="36"/>
      <c r="RBO48" s="36"/>
      <c r="RBP48" s="36"/>
      <c r="RBS48" s="36"/>
      <c r="RBT48" s="36"/>
      <c r="RBW48" s="36"/>
      <c r="RBX48" s="36"/>
      <c r="RCA48" s="36"/>
      <c r="RCB48" s="36"/>
      <c r="RCE48" s="36"/>
      <c r="RCF48" s="36"/>
      <c r="RCI48" s="36"/>
      <c r="RCJ48" s="36"/>
      <c r="RCM48" s="36"/>
      <c r="RCN48" s="36"/>
      <c r="RCQ48" s="36"/>
      <c r="RCR48" s="36"/>
      <c r="RCU48" s="36"/>
      <c r="RCV48" s="36"/>
      <c r="RCY48" s="36"/>
      <c r="RCZ48" s="36"/>
      <c r="RDC48" s="36"/>
      <c r="RDD48" s="36"/>
      <c r="RDG48" s="36"/>
      <c r="RDH48" s="36"/>
      <c r="RDK48" s="36"/>
      <c r="RDL48" s="36"/>
      <c r="RDO48" s="36"/>
      <c r="RDP48" s="36"/>
      <c r="RDS48" s="36"/>
      <c r="RDT48" s="36"/>
      <c r="RDW48" s="36"/>
      <c r="RDX48" s="36"/>
      <c r="REA48" s="36"/>
      <c r="REB48" s="36"/>
      <c r="REE48" s="36"/>
      <c r="REF48" s="36"/>
      <c r="REI48" s="36"/>
      <c r="REJ48" s="36"/>
      <c r="REM48" s="36"/>
      <c r="REN48" s="36"/>
      <c r="REQ48" s="36"/>
      <c r="RER48" s="36"/>
      <c r="REU48" s="36"/>
      <c r="REV48" s="36"/>
      <c r="REY48" s="36"/>
      <c r="REZ48" s="36"/>
      <c r="RFC48" s="36"/>
      <c r="RFD48" s="36"/>
      <c r="RFG48" s="36"/>
      <c r="RFH48" s="36"/>
      <c r="RFK48" s="36"/>
      <c r="RFL48" s="36"/>
      <c r="RFO48" s="36"/>
      <c r="RFP48" s="36"/>
      <c r="RFS48" s="36"/>
      <c r="RFT48" s="36"/>
      <c r="RFW48" s="36"/>
      <c r="RFX48" s="36"/>
      <c r="RGA48" s="36"/>
      <c r="RGB48" s="36"/>
      <c r="RGE48" s="36"/>
      <c r="RGF48" s="36"/>
      <c r="RGI48" s="36"/>
      <c r="RGJ48" s="36"/>
      <c r="RGM48" s="36"/>
      <c r="RGN48" s="36"/>
      <c r="RGQ48" s="36"/>
      <c r="RGR48" s="36"/>
      <c r="RGU48" s="36"/>
      <c r="RGV48" s="36"/>
      <c r="RGY48" s="36"/>
      <c r="RGZ48" s="36"/>
      <c r="RHC48" s="36"/>
      <c r="RHD48" s="36"/>
      <c r="RHG48" s="36"/>
      <c r="RHH48" s="36"/>
      <c r="RHK48" s="36"/>
      <c r="RHL48" s="36"/>
      <c r="RHO48" s="36"/>
      <c r="RHP48" s="36"/>
      <c r="RHS48" s="36"/>
      <c r="RHT48" s="36"/>
      <c r="RHW48" s="36"/>
      <c r="RHX48" s="36"/>
      <c r="RIA48" s="36"/>
      <c r="RIB48" s="36"/>
      <c r="RIE48" s="36"/>
      <c r="RIF48" s="36"/>
      <c r="RII48" s="36"/>
      <c r="RIJ48" s="36"/>
      <c r="RIM48" s="36"/>
      <c r="RIN48" s="36"/>
      <c r="RIQ48" s="36"/>
      <c r="RIR48" s="36"/>
      <c r="RIU48" s="36"/>
      <c r="RIV48" s="36"/>
      <c r="RIY48" s="36"/>
      <c r="RIZ48" s="36"/>
      <c r="RJC48" s="36"/>
      <c r="RJD48" s="36"/>
      <c r="RJG48" s="36"/>
      <c r="RJH48" s="36"/>
      <c r="RJK48" s="36"/>
      <c r="RJL48" s="36"/>
      <c r="RJO48" s="36"/>
      <c r="RJP48" s="36"/>
      <c r="RJS48" s="36"/>
      <c r="RJT48" s="36"/>
      <c r="RJW48" s="36"/>
      <c r="RJX48" s="36"/>
      <c r="RKA48" s="36"/>
      <c r="RKB48" s="36"/>
      <c r="RKE48" s="36"/>
      <c r="RKF48" s="36"/>
      <c r="RKI48" s="36"/>
      <c r="RKJ48" s="36"/>
      <c r="RKM48" s="36"/>
      <c r="RKN48" s="36"/>
      <c r="RKQ48" s="36"/>
      <c r="RKR48" s="36"/>
      <c r="RKU48" s="36"/>
      <c r="RKV48" s="36"/>
      <c r="RKY48" s="36"/>
      <c r="RKZ48" s="36"/>
      <c r="RLC48" s="36"/>
      <c r="RLD48" s="36"/>
      <c r="RLG48" s="36"/>
      <c r="RLH48" s="36"/>
      <c r="RLK48" s="36"/>
      <c r="RLL48" s="36"/>
      <c r="RLO48" s="36"/>
      <c r="RLP48" s="36"/>
      <c r="RLS48" s="36"/>
      <c r="RLT48" s="36"/>
      <c r="RLW48" s="36"/>
      <c r="RLX48" s="36"/>
      <c r="RMA48" s="36"/>
      <c r="RMB48" s="36"/>
      <c r="RME48" s="36"/>
      <c r="RMF48" s="36"/>
      <c r="RMI48" s="36"/>
      <c r="RMJ48" s="36"/>
      <c r="RMM48" s="36"/>
      <c r="RMN48" s="36"/>
      <c r="RMQ48" s="36"/>
      <c r="RMR48" s="36"/>
      <c r="RMU48" s="36"/>
      <c r="RMV48" s="36"/>
      <c r="RMY48" s="36"/>
      <c r="RMZ48" s="36"/>
      <c r="RNC48" s="36"/>
      <c r="RND48" s="36"/>
      <c r="RNG48" s="36"/>
      <c r="RNH48" s="36"/>
      <c r="RNK48" s="36"/>
      <c r="RNL48" s="36"/>
      <c r="RNO48" s="36"/>
      <c r="RNP48" s="36"/>
      <c r="RNS48" s="36"/>
      <c r="RNT48" s="36"/>
      <c r="RNW48" s="36"/>
      <c r="RNX48" s="36"/>
      <c r="ROA48" s="36"/>
      <c r="ROB48" s="36"/>
      <c r="ROE48" s="36"/>
      <c r="ROF48" s="36"/>
      <c r="ROI48" s="36"/>
      <c r="ROJ48" s="36"/>
      <c r="ROM48" s="36"/>
      <c r="RON48" s="36"/>
      <c r="ROQ48" s="36"/>
      <c r="ROR48" s="36"/>
      <c r="ROU48" s="36"/>
      <c r="ROV48" s="36"/>
      <c r="ROY48" s="36"/>
      <c r="ROZ48" s="36"/>
      <c r="RPC48" s="36"/>
      <c r="RPD48" s="36"/>
      <c r="RPG48" s="36"/>
      <c r="RPH48" s="36"/>
      <c r="RPK48" s="36"/>
      <c r="RPL48" s="36"/>
      <c r="RPO48" s="36"/>
      <c r="RPP48" s="36"/>
      <c r="RPS48" s="36"/>
      <c r="RPT48" s="36"/>
      <c r="RPW48" s="36"/>
      <c r="RPX48" s="36"/>
      <c r="RQA48" s="36"/>
      <c r="RQB48" s="36"/>
      <c r="RQE48" s="36"/>
      <c r="RQF48" s="36"/>
      <c r="RQI48" s="36"/>
      <c r="RQJ48" s="36"/>
      <c r="RQM48" s="36"/>
      <c r="RQN48" s="36"/>
      <c r="RQQ48" s="36"/>
      <c r="RQR48" s="36"/>
      <c r="RQU48" s="36"/>
      <c r="RQV48" s="36"/>
      <c r="RQY48" s="36"/>
      <c r="RQZ48" s="36"/>
      <c r="RRC48" s="36"/>
      <c r="RRD48" s="36"/>
      <c r="RRG48" s="36"/>
      <c r="RRH48" s="36"/>
      <c r="RRK48" s="36"/>
      <c r="RRL48" s="36"/>
      <c r="RRO48" s="36"/>
      <c r="RRP48" s="36"/>
      <c r="RRS48" s="36"/>
      <c r="RRT48" s="36"/>
      <c r="RRW48" s="36"/>
      <c r="RRX48" s="36"/>
      <c r="RSA48" s="36"/>
      <c r="RSB48" s="36"/>
      <c r="RSE48" s="36"/>
      <c r="RSF48" s="36"/>
      <c r="RSI48" s="36"/>
      <c r="RSJ48" s="36"/>
      <c r="RSM48" s="36"/>
      <c r="RSN48" s="36"/>
      <c r="RSQ48" s="36"/>
      <c r="RSR48" s="36"/>
      <c r="RSU48" s="36"/>
      <c r="RSV48" s="36"/>
      <c r="RSY48" s="36"/>
      <c r="RSZ48" s="36"/>
      <c r="RTC48" s="36"/>
      <c r="RTD48" s="36"/>
      <c r="RTG48" s="36"/>
      <c r="RTH48" s="36"/>
      <c r="RTK48" s="36"/>
      <c r="RTL48" s="36"/>
      <c r="RTO48" s="36"/>
      <c r="RTP48" s="36"/>
      <c r="RTS48" s="36"/>
      <c r="RTT48" s="36"/>
      <c r="RTW48" s="36"/>
      <c r="RTX48" s="36"/>
      <c r="RUA48" s="36"/>
      <c r="RUB48" s="36"/>
      <c r="RUE48" s="36"/>
      <c r="RUF48" s="36"/>
      <c r="RUI48" s="36"/>
      <c r="RUJ48" s="36"/>
      <c r="RUM48" s="36"/>
      <c r="RUN48" s="36"/>
      <c r="RUQ48" s="36"/>
      <c r="RUR48" s="36"/>
      <c r="RUU48" s="36"/>
      <c r="RUV48" s="36"/>
      <c r="RUY48" s="36"/>
      <c r="RUZ48" s="36"/>
      <c r="RVC48" s="36"/>
      <c r="RVD48" s="36"/>
      <c r="RVG48" s="36"/>
      <c r="RVH48" s="36"/>
      <c r="RVK48" s="36"/>
      <c r="RVL48" s="36"/>
      <c r="RVO48" s="36"/>
      <c r="RVP48" s="36"/>
      <c r="RVS48" s="36"/>
      <c r="RVT48" s="36"/>
      <c r="RVW48" s="36"/>
      <c r="RVX48" s="36"/>
      <c r="RWA48" s="36"/>
      <c r="RWB48" s="36"/>
      <c r="RWE48" s="36"/>
      <c r="RWF48" s="36"/>
      <c r="RWI48" s="36"/>
      <c r="RWJ48" s="36"/>
      <c r="RWM48" s="36"/>
      <c r="RWN48" s="36"/>
      <c r="RWQ48" s="36"/>
      <c r="RWR48" s="36"/>
      <c r="RWU48" s="36"/>
      <c r="RWV48" s="36"/>
      <c r="RWY48" s="36"/>
      <c r="RWZ48" s="36"/>
      <c r="RXC48" s="36"/>
      <c r="RXD48" s="36"/>
      <c r="RXG48" s="36"/>
      <c r="RXH48" s="36"/>
      <c r="RXK48" s="36"/>
      <c r="RXL48" s="36"/>
      <c r="RXO48" s="36"/>
      <c r="RXP48" s="36"/>
      <c r="RXS48" s="36"/>
      <c r="RXT48" s="36"/>
      <c r="RXW48" s="36"/>
      <c r="RXX48" s="36"/>
      <c r="RYA48" s="36"/>
      <c r="RYB48" s="36"/>
      <c r="RYE48" s="36"/>
      <c r="RYF48" s="36"/>
      <c r="RYI48" s="36"/>
      <c r="RYJ48" s="36"/>
      <c r="RYM48" s="36"/>
      <c r="RYN48" s="36"/>
      <c r="RYQ48" s="36"/>
      <c r="RYR48" s="36"/>
      <c r="RYU48" s="36"/>
      <c r="RYV48" s="36"/>
      <c r="RYY48" s="36"/>
      <c r="RYZ48" s="36"/>
      <c r="RZC48" s="36"/>
      <c r="RZD48" s="36"/>
      <c r="RZG48" s="36"/>
      <c r="RZH48" s="36"/>
      <c r="RZK48" s="36"/>
      <c r="RZL48" s="36"/>
      <c r="RZO48" s="36"/>
      <c r="RZP48" s="36"/>
      <c r="RZS48" s="36"/>
      <c r="RZT48" s="36"/>
      <c r="RZW48" s="36"/>
      <c r="RZX48" s="36"/>
      <c r="SAA48" s="36"/>
      <c r="SAB48" s="36"/>
      <c r="SAE48" s="36"/>
      <c r="SAF48" s="36"/>
      <c r="SAI48" s="36"/>
      <c r="SAJ48" s="36"/>
      <c r="SAM48" s="36"/>
      <c r="SAN48" s="36"/>
      <c r="SAQ48" s="36"/>
      <c r="SAR48" s="36"/>
      <c r="SAU48" s="36"/>
      <c r="SAV48" s="36"/>
      <c r="SAY48" s="36"/>
      <c r="SAZ48" s="36"/>
      <c r="SBC48" s="36"/>
      <c r="SBD48" s="36"/>
      <c r="SBG48" s="36"/>
      <c r="SBH48" s="36"/>
      <c r="SBK48" s="36"/>
      <c r="SBL48" s="36"/>
      <c r="SBO48" s="36"/>
      <c r="SBP48" s="36"/>
      <c r="SBS48" s="36"/>
      <c r="SBT48" s="36"/>
      <c r="SBW48" s="36"/>
      <c r="SBX48" s="36"/>
      <c r="SCA48" s="36"/>
      <c r="SCB48" s="36"/>
      <c r="SCE48" s="36"/>
      <c r="SCF48" s="36"/>
      <c r="SCI48" s="36"/>
      <c r="SCJ48" s="36"/>
      <c r="SCM48" s="36"/>
      <c r="SCN48" s="36"/>
      <c r="SCQ48" s="36"/>
      <c r="SCR48" s="36"/>
      <c r="SCU48" s="36"/>
      <c r="SCV48" s="36"/>
      <c r="SCY48" s="36"/>
      <c r="SCZ48" s="36"/>
      <c r="SDC48" s="36"/>
      <c r="SDD48" s="36"/>
      <c r="SDG48" s="36"/>
      <c r="SDH48" s="36"/>
      <c r="SDK48" s="36"/>
      <c r="SDL48" s="36"/>
      <c r="SDO48" s="36"/>
      <c r="SDP48" s="36"/>
      <c r="SDS48" s="36"/>
      <c r="SDT48" s="36"/>
      <c r="SDW48" s="36"/>
      <c r="SDX48" s="36"/>
      <c r="SEA48" s="36"/>
      <c r="SEB48" s="36"/>
      <c r="SEE48" s="36"/>
      <c r="SEF48" s="36"/>
      <c r="SEI48" s="36"/>
      <c r="SEJ48" s="36"/>
      <c r="SEM48" s="36"/>
      <c r="SEN48" s="36"/>
      <c r="SEQ48" s="36"/>
      <c r="SER48" s="36"/>
      <c r="SEU48" s="36"/>
      <c r="SEV48" s="36"/>
      <c r="SEY48" s="36"/>
      <c r="SEZ48" s="36"/>
      <c r="SFC48" s="36"/>
      <c r="SFD48" s="36"/>
      <c r="SFG48" s="36"/>
      <c r="SFH48" s="36"/>
      <c r="SFK48" s="36"/>
      <c r="SFL48" s="36"/>
      <c r="SFO48" s="36"/>
      <c r="SFP48" s="36"/>
      <c r="SFS48" s="36"/>
      <c r="SFT48" s="36"/>
      <c r="SFW48" s="36"/>
      <c r="SFX48" s="36"/>
      <c r="SGA48" s="36"/>
      <c r="SGB48" s="36"/>
      <c r="SGE48" s="36"/>
      <c r="SGF48" s="36"/>
      <c r="SGI48" s="36"/>
      <c r="SGJ48" s="36"/>
      <c r="SGM48" s="36"/>
      <c r="SGN48" s="36"/>
      <c r="SGQ48" s="36"/>
      <c r="SGR48" s="36"/>
      <c r="SGU48" s="36"/>
      <c r="SGV48" s="36"/>
      <c r="SGY48" s="36"/>
      <c r="SGZ48" s="36"/>
      <c r="SHC48" s="36"/>
      <c r="SHD48" s="36"/>
      <c r="SHG48" s="36"/>
      <c r="SHH48" s="36"/>
      <c r="SHK48" s="36"/>
      <c r="SHL48" s="36"/>
      <c r="SHO48" s="36"/>
      <c r="SHP48" s="36"/>
      <c r="SHS48" s="36"/>
      <c r="SHT48" s="36"/>
      <c r="SHW48" s="36"/>
      <c r="SHX48" s="36"/>
      <c r="SIA48" s="36"/>
      <c r="SIB48" s="36"/>
      <c r="SIE48" s="36"/>
      <c r="SIF48" s="36"/>
      <c r="SII48" s="36"/>
      <c r="SIJ48" s="36"/>
      <c r="SIM48" s="36"/>
      <c r="SIN48" s="36"/>
      <c r="SIQ48" s="36"/>
      <c r="SIR48" s="36"/>
      <c r="SIU48" s="36"/>
      <c r="SIV48" s="36"/>
      <c r="SIY48" s="36"/>
      <c r="SIZ48" s="36"/>
      <c r="SJC48" s="36"/>
      <c r="SJD48" s="36"/>
      <c r="SJG48" s="36"/>
      <c r="SJH48" s="36"/>
      <c r="SJK48" s="36"/>
      <c r="SJL48" s="36"/>
      <c r="SJO48" s="36"/>
      <c r="SJP48" s="36"/>
      <c r="SJS48" s="36"/>
      <c r="SJT48" s="36"/>
      <c r="SJW48" s="36"/>
      <c r="SJX48" s="36"/>
      <c r="SKA48" s="36"/>
      <c r="SKB48" s="36"/>
      <c r="SKE48" s="36"/>
      <c r="SKF48" s="36"/>
      <c r="SKI48" s="36"/>
      <c r="SKJ48" s="36"/>
      <c r="SKM48" s="36"/>
      <c r="SKN48" s="36"/>
      <c r="SKQ48" s="36"/>
      <c r="SKR48" s="36"/>
      <c r="SKU48" s="36"/>
      <c r="SKV48" s="36"/>
      <c r="SKY48" s="36"/>
      <c r="SKZ48" s="36"/>
      <c r="SLC48" s="36"/>
      <c r="SLD48" s="36"/>
      <c r="SLG48" s="36"/>
      <c r="SLH48" s="36"/>
      <c r="SLK48" s="36"/>
      <c r="SLL48" s="36"/>
      <c r="SLO48" s="36"/>
      <c r="SLP48" s="36"/>
      <c r="SLS48" s="36"/>
      <c r="SLT48" s="36"/>
      <c r="SLW48" s="36"/>
      <c r="SLX48" s="36"/>
      <c r="SMA48" s="36"/>
      <c r="SMB48" s="36"/>
      <c r="SME48" s="36"/>
      <c r="SMF48" s="36"/>
      <c r="SMI48" s="36"/>
      <c r="SMJ48" s="36"/>
      <c r="SMM48" s="36"/>
      <c r="SMN48" s="36"/>
      <c r="SMQ48" s="36"/>
      <c r="SMR48" s="36"/>
      <c r="SMU48" s="36"/>
      <c r="SMV48" s="36"/>
      <c r="SMY48" s="36"/>
      <c r="SMZ48" s="36"/>
      <c r="SNC48" s="36"/>
      <c r="SND48" s="36"/>
      <c r="SNG48" s="36"/>
      <c r="SNH48" s="36"/>
      <c r="SNK48" s="36"/>
      <c r="SNL48" s="36"/>
      <c r="SNO48" s="36"/>
      <c r="SNP48" s="36"/>
      <c r="SNS48" s="36"/>
      <c r="SNT48" s="36"/>
      <c r="SNW48" s="36"/>
      <c r="SNX48" s="36"/>
      <c r="SOA48" s="36"/>
      <c r="SOB48" s="36"/>
      <c r="SOE48" s="36"/>
      <c r="SOF48" s="36"/>
      <c r="SOI48" s="36"/>
      <c r="SOJ48" s="36"/>
      <c r="SOM48" s="36"/>
      <c r="SON48" s="36"/>
      <c r="SOQ48" s="36"/>
      <c r="SOR48" s="36"/>
      <c r="SOU48" s="36"/>
      <c r="SOV48" s="36"/>
      <c r="SOY48" s="36"/>
      <c r="SOZ48" s="36"/>
      <c r="SPC48" s="36"/>
      <c r="SPD48" s="36"/>
      <c r="SPG48" s="36"/>
      <c r="SPH48" s="36"/>
      <c r="SPK48" s="36"/>
      <c r="SPL48" s="36"/>
      <c r="SPO48" s="36"/>
      <c r="SPP48" s="36"/>
      <c r="SPS48" s="36"/>
      <c r="SPT48" s="36"/>
      <c r="SPW48" s="36"/>
      <c r="SPX48" s="36"/>
      <c r="SQA48" s="36"/>
      <c r="SQB48" s="36"/>
      <c r="SQE48" s="36"/>
      <c r="SQF48" s="36"/>
      <c r="SQI48" s="36"/>
      <c r="SQJ48" s="36"/>
      <c r="SQM48" s="36"/>
      <c r="SQN48" s="36"/>
      <c r="SQQ48" s="36"/>
      <c r="SQR48" s="36"/>
      <c r="SQU48" s="36"/>
      <c r="SQV48" s="36"/>
      <c r="SQY48" s="36"/>
      <c r="SQZ48" s="36"/>
      <c r="SRC48" s="36"/>
      <c r="SRD48" s="36"/>
      <c r="SRG48" s="36"/>
      <c r="SRH48" s="36"/>
      <c r="SRK48" s="36"/>
      <c r="SRL48" s="36"/>
      <c r="SRO48" s="36"/>
      <c r="SRP48" s="36"/>
      <c r="SRS48" s="36"/>
      <c r="SRT48" s="36"/>
      <c r="SRW48" s="36"/>
      <c r="SRX48" s="36"/>
      <c r="SSA48" s="36"/>
      <c r="SSB48" s="36"/>
      <c r="SSE48" s="36"/>
      <c r="SSF48" s="36"/>
      <c r="SSI48" s="36"/>
      <c r="SSJ48" s="36"/>
      <c r="SSM48" s="36"/>
      <c r="SSN48" s="36"/>
      <c r="SSQ48" s="36"/>
      <c r="SSR48" s="36"/>
      <c r="SSU48" s="36"/>
      <c r="SSV48" s="36"/>
      <c r="SSY48" s="36"/>
      <c r="SSZ48" s="36"/>
      <c r="STC48" s="36"/>
      <c r="STD48" s="36"/>
      <c r="STG48" s="36"/>
      <c r="STH48" s="36"/>
      <c r="STK48" s="36"/>
      <c r="STL48" s="36"/>
      <c r="STO48" s="36"/>
      <c r="STP48" s="36"/>
      <c r="STS48" s="36"/>
      <c r="STT48" s="36"/>
      <c r="STW48" s="36"/>
      <c r="STX48" s="36"/>
      <c r="SUA48" s="36"/>
      <c r="SUB48" s="36"/>
      <c r="SUE48" s="36"/>
      <c r="SUF48" s="36"/>
      <c r="SUI48" s="36"/>
      <c r="SUJ48" s="36"/>
      <c r="SUM48" s="36"/>
      <c r="SUN48" s="36"/>
      <c r="SUQ48" s="36"/>
      <c r="SUR48" s="36"/>
      <c r="SUU48" s="36"/>
      <c r="SUV48" s="36"/>
      <c r="SUY48" s="36"/>
      <c r="SUZ48" s="36"/>
      <c r="SVC48" s="36"/>
      <c r="SVD48" s="36"/>
      <c r="SVG48" s="36"/>
      <c r="SVH48" s="36"/>
      <c r="SVK48" s="36"/>
      <c r="SVL48" s="36"/>
      <c r="SVO48" s="36"/>
      <c r="SVP48" s="36"/>
      <c r="SVS48" s="36"/>
      <c r="SVT48" s="36"/>
      <c r="SVW48" s="36"/>
      <c r="SVX48" s="36"/>
      <c r="SWA48" s="36"/>
      <c r="SWB48" s="36"/>
      <c r="SWE48" s="36"/>
      <c r="SWF48" s="36"/>
      <c r="SWI48" s="36"/>
      <c r="SWJ48" s="36"/>
      <c r="SWM48" s="36"/>
      <c r="SWN48" s="36"/>
      <c r="SWQ48" s="36"/>
      <c r="SWR48" s="36"/>
      <c r="SWU48" s="36"/>
      <c r="SWV48" s="36"/>
      <c r="SWY48" s="36"/>
      <c r="SWZ48" s="36"/>
      <c r="SXC48" s="36"/>
      <c r="SXD48" s="36"/>
      <c r="SXG48" s="36"/>
      <c r="SXH48" s="36"/>
      <c r="SXK48" s="36"/>
      <c r="SXL48" s="36"/>
      <c r="SXO48" s="36"/>
      <c r="SXP48" s="36"/>
      <c r="SXS48" s="36"/>
      <c r="SXT48" s="36"/>
      <c r="SXW48" s="36"/>
      <c r="SXX48" s="36"/>
      <c r="SYA48" s="36"/>
      <c r="SYB48" s="36"/>
      <c r="SYE48" s="36"/>
      <c r="SYF48" s="36"/>
      <c r="SYI48" s="36"/>
      <c r="SYJ48" s="36"/>
      <c r="SYM48" s="36"/>
      <c r="SYN48" s="36"/>
      <c r="SYQ48" s="36"/>
      <c r="SYR48" s="36"/>
      <c r="SYU48" s="36"/>
      <c r="SYV48" s="36"/>
      <c r="SYY48" s="36"/>
      <c r="SYZ48" s="36"/>
      <c r="SZC48" s="36"/>
      <c r="SZD48" s="36"/>
      <c r="SZG48" s="36"/>
      <c r="SZH48" s="36"/>
      <c r="SZK48" s="36"/>
      <c r="SZL48" s="36"/>
      <c r="SZO48" s="36"/>
      <c r="SZP48" s="36"/>
      <c r="SZS48" s="36"/>
      <c r="SZT48" s="36"/>
      <c r="SZW48" s="36"/>
      <c r="SZX48" s="36"/>
      <c r="TAA48" s="36"/>
      <c r="TAB48" s="36"/>
      <c r="TAE48" s="36"/>
      <c r="TAF48" s="36"/>
      <c r="TAI48" s="36"/>
      <c r="TAJ48" s="36"/>
      <c r="TAM48" s="36"/>
      <c r="TAN48" s="36"/>
      <c r="TAQ48" s="36"/>
      <c r="TAR48" s="36"/>
      <c r="TAU48" s="36"/>
      <c r="TAV48" s="36"/>
      <c r="TAY48" s="36"/>
      <c r="TAZ48" s="36"/>
      <c r="TBC48" s="36"/>
      <c r="TBD48" s="36"/>
      <c r="TBG48" s="36"/>
      <c r="TBH48" s="36"/>
      <c r="TBK48" s="36"/>
      <c r="TBL48" s="36"/>
      <c r="TBO48" s="36"/>
      <c r="TBP48" s="36"/>
      <c r="TBS48" s="36"/>
      <c r="TBT48" s="36"/>
      <c r="TBW48" s="36"/>
      <c r="TBX48" s="36"/>
      <c r="TCA48" s="36"/>
      <c r="TCB48" s="36"/>
      <c r="TCE48" s="36"/>
      <c r="TCF48" s="36"/>
      <c r="TCI48" s="36"/>
      <c r="TCJ48" s="36"/>
      <c r="TCM48" s="36"/>
      <c r="TCN48" s="36"/>
      <c r="TCQ48" s="36"/>
      <c r="TCR48" s="36"/>
      <c r="TCU48" s="36"/>
      <c r="TCV48" s="36"/>
      <c r="TCY48" s="36"/>
      <c r="TCZ48" s="36"/>
      <c r="TDC48" s="36"/>
      <c r="TDD48" s="36"/>
      <c r="TDG48" s="36"/>
      <c r="TDH48" s="36"/>
      <c r="TDK48" s="36"/>
      <c r="TDL48" s="36"/>
      <c r="TDO48" s="36"/>
      <c r="TDP48" s="36"/>
      <c r="TDS48" s="36"/>
      <c r="TDT48" s="36"/>
      <c r="TDW48" s="36"/>
      <c r="TDX48" s="36"/>
      <c r="TEA48" s="36"/>
      <c r="TEB48" s="36"/>
      <c r="TEE48" s="36"/>
      <c r="TEF48" s="36"/>
      <c r="TEI48" s="36"/>
      <c r="TEJ48" s="36"/>
      <c r="TEM48" s="36"/>
      <c r="TEN48" s="36"/>
      <c r="TEQ48" s="36"/>
      <c r="TER48" s="36"/>
      <c r="TEU48" s="36"/>
      <c r="TEV48" s="36"/>
      <c r="TEY48" s="36"/>
      <c r="TEZ48" s="36"/>
      <c r="TFC48" s="36"/>
      <c r="TFD48" s="36"/>
      <c r="TFG48" s="36"/>
      <c r="TFH48" s="36"/>
      <c r="TFK48" s="36"/>
      <c r="TFL48" s="36"/>
      <c r="TFO48" s="36"/>
      <c r="TFP48" s="36"/>
      <c r="TFS48" s="36"/>
      <c r="TFT48" s="36"/>
      <c r="TFW48" s="36"/>
      <c r="TFX48" s="36"/>
      <c r="TGA48" s="36"/>
      <c r="TGB48" s="36"/>
      <c r="TGE48" s="36"/>
      <c r="TGF48" s="36"/>
      <c r="TGI48" s="36"/>
      <c r="TGJ48" s="36"/>
      <c r="TGM48" s="36"/>
      <c r="TGN48" s="36"/>
      <c r="TGQ48" s="36"/>
      <c r="TGR48" s="36"/>
      <c r="TGU48" s="36"/>
      <c r="TGV48" s="36"/>
      <c r="TGY48" s="36"/>
      <c r="TGZ48" s="36"/>
      <c r="THC48" s="36"/>
      <c r="THD48" s="36"/>
      <c r="THG48" s="36"/>
      <c r="THH48" s="36"/>
      <c r="THK48" s="36"/>
      <c r="THL48" s="36"/>
      <c r="THO48" s="36"/>
      <c r="THP48" s="36"/>
      <c r="THS48" s="36"/>
      <c r="THT48" s="36"/>
      <c r="THW48" s="36"/>
      <c r="THX48" s="36"/>
      <c r="TIA48" s="36"/>
      <c r="TIB48" s="36"/>
      <c r="TIE48" s="36"/>
      <c r="TIF48" s="36"/>
      <c r="TII48" s="36"/>
      <c r="TIJ48" s="36"/>
      <c r="TIM48" s="36"/>
      <c r="TIN48" s="36"/>
      <c r="TIQ48" s="36"/>
      <c r="TIR48" s="36"/>
      <c r="TIU48" s="36"/>
      <c r="TIV48" s="36"/>
      <c r="TIY48" s="36"/>
      <c r="TIZ48" s="36"/>
      <c r="TJC48" s="36"/>
      <c r="TJD48" s="36"/>
      <c r="TJG48" s="36"/>
      <c r="TJH48" s="36"/>
      <c r="TJK48" s="36"/>
      <c r="TJL48" s="36"/>
      <c r="TJO48" s="36"/>
      <c r="TJP48" s="36"/>
      <c r="TJS48" s="36"/>
      <c r="TJT48" s="36"/>
      <c r="TJW48" s="36"/>
      <c r="TJX48" s="36"/>
      <c r="TKA48" s="36"/>
      <c r="TKB48" s="36"/>
      <c r="TKE48" s="36"/>
      <c r="TKF48" s="36"/>
      <c r="TKI48" s="36"/>
      <c r="TKJ48" s="36"/>
      <c r="TKM48" s="36"/>
      <c r="TKN48" s="36"/>
      <c r="TKQ48" s="36"/>
      <c r="TKR48" s="36"/>
      <c r="TKU48" s="36"/>
      <c r="TKV48" s="36"/>
      <c r="TKY48" s="36"/>
      <c r="TKZ48" s="36"/>
      <c r="TLC48" s="36"/>
      <c r="TLD48" s="36"/>
      <c r="TLG48" s="36"/>
      <c r="TLH48" s="36"/>
      <c r="TLK48" s="36"/>
      <c r="TLL48" s="36"/>
      <c r="TLO48" s="36"/>
      <c r="TLP48" s="36"/>
      <c r="TLS48" s="36"/>
      <c r="TLT48" s="36"/>
      <c r="TLW48" s="36"/>
      <c r="TLX48" s="36"/>
      <c r="TMA48" s="36"/>
      <c r="TMB48" s="36"/>
      <c r="TME48" s="36"/>
      <c r="TMF48" s="36"/>
      <c r="TMI48" s="36"/>
      <c r="TMJ48" s="36"/>
      <c r="TMM48" s="36"/>
      <c r="TMN48" s="36"/>
      <c r="TMQ48" s="36"/>
      <c r="TMR48" s="36"/>
      <c r="TMU48" s="36"/>
      <c r="TMV48" s="36"/>
      <c r="TMY48" s="36"/>
      <c r="TMZ48" s="36"/>
      <c r="TNC48" s="36"/>
      <c r="TND48" s="36"/>
      <c r="TNG48" s="36"/>
      <c r="TNH48" s="36"/>
      <c r="TNK48" s="36"/>
      <c r="TNL48" s="36"/>
      <c r="TNO48" s="36"/>
      <c r="TNP48" s="36"/>
      <c r="TNS48" s="36"/>
      <c r="TNT48" s="36"/>
      <c r="TNW48" s="36"/>
      <c r="TNX48" s="36"/>
      <c r="TOA48" s="36"/>
      <c r="TOB48" s="36"/>
      <c r="TOE48" s="36"/>
      <c r="TOF48" s="36"/>
      <c r="TOI48" s="36"/>
      <c r="TOJ48" s="36"/>
      <c r="TOM48" s="36"/>
      <c r="TON48" s="36"/>
      <c r="TOQ48" s="36"/>
      <c r="TOR48" s="36"/>
      <c r="TOU48" s="36"/>
      <c r="TOV48" s="36"/>
      <c r="TOY48" s="36"/>
      <c r="TOZ48" s="36"/>
      <c r="TPC48" s="36"/>
      <c r="TPD48" s="36"/>
      <c r="TPG48" s="36"/>
      <c r="TPH48" s="36"/>
      <c r="TPK48" s="36"/>
      <c r="TPL48" s="36"/>
      <c r="TPO48" s="36"/>
      <c r="TPP48" s="36"/>
      <c r="TPS48" s="36"/>
      <c r="TPT48" s="36"/>
      <c r="TPW48" s="36"/>
      <c r="TPX48" s="36"/>
      <c r="TQA48" s="36"/>
      <c r="TQB48" s="36"/>
      <c r="TQE48" s="36"/>
      <c r="TQF48" s="36"/>
      <c r="TQI48" s="36"/>
      <c r="TQJ48" s="36"/>
      <c r="TQM48" s="36"/>
      <c r="TQN48" s="36"/>
      <c r="TQQ48" s="36"/>
      <c r="TQR48" s="36"/>
      <c r="TQU48" s="36"/>
      <c r="TQV48" s="36"/>
      <c r="TQY48" s="36"/>
      <c r="TQZ48" s="36"/>
      <c r="TRC48" s="36"/>
      <c r="TRD48" s="36"/>
      <c r="TRG48" s="36"/>
      <c r="TRH48" s="36"/>
      <c r="TRK48" s="36"/>
      <c r="TRL48" s="36"/>
      <c r="TRO48" s="36"/>
      <c r="TRP48" s="36"/>
      <c r="TRS48" s="36"/>
      <c r="TRT48" s="36"/>
      <c r="TRW48" s="36"/>
      <c r="TRX48" s="36"/>
      <c r="TSA48" s="36"/>
      <c r="TSB48" s="36"/>
      <c r="TSE48" s="36"/>
      <c r="TSF48" s="36"/>
      <c r="TSI48" s="36"/>
      <c r="TSJ48" s="36"/>
      <c r="TSM48" s="36"/>
      <c r="TSN48" s="36"/>
      <c r="TSQ48" s="36"/>
      <c r="TSR48" s="36"/>
      <c r="TSU48" s="36"/>
      <c r="TSV48" s="36"/>
      <c r="TSY48" s="36"/>
      <c r="TSZ48" s="36"/>
      <c r="TTC48" s="36"/>
      <c r="TTD48" s="36"/>
      <c r="TTG48" s="36"/>
      <c r="TTH48" s="36"/>
      <c r="TTK48" s="36"/>
      <c r="TTL48" s="36"/>
      <c r="TTO48" s="36"/>
      <c r="TTP48" s="36"/>
      <c r="TTS48" s="36"/>
      <c r="TTT48" s="36"/>
      <c r="TTW48" s="36"/>
      <c r="TTX48" s="36"/>
      <c r="TUA48" s="36"/>
      <c r="TUB48" s="36"/>
      <c r="TUE48" s="36"/>
      <c r="TUF48" s="36"/>
      <c r="TUI48" s="36"/>
      <c r="TUJ48" s="36"/>
      <c r="TUM48" s="36"/>
      <c r="TUN48" s="36"/>
      <c r="TUQ48" s="36"/>
      <c r="TUR48" s="36"/>
      <c r="TUU48" s="36"/>
      <c r="TUV48" s="36"/>
      <c r="TUY48" s="36"/>
      <c r="TUZ48" s="36"/>
      <c r="TVC48" s="36"/>
      <c r="TVD48" s="36"/>
      <c r="TVG48" s="36"/>
      <c r="TVH48" s="36"/>
      <c r="TVK48" s="36"/>
      <c r="TVL48" s="36"/>
      <c r="TVO48" s="36"/>
      <c r="TVP48" s="36"/>
      <c r="TVS48" s="36"/>
      <c r="TVT48" s="36"/>
      <c r="TVW48" s="36"/>
      <c r="TVX48" s="36"/>
      <c r="TWA48" s="36"/>
      <c r="TWB48" s="36"/>
      <c r="TWE48" s="36"/>
      <c r="TWF48" s="36"/>
      <c r="TWI48" s="36"/>
      <c r="TWJ48" s="36"/>
      <c r="TWM48" s="36"/>
      <c r="TWN48" s="36"/>
      <c r="TWQ48" s="36"/>
      <c r="TWR48" s="36"/>
      <c r="TWU48" s="36"/>
      <c r="TWV48" s="36"/>
      <c r="TWY48" s="36"/>
      <c r="TWZ48" s="36"/>
      <c r="TXC48" s="36"/>
      <c r="TXD48" s="36"/>
      <c r="TXG48" s="36"/>
      <c r="TXH48" s="36"/>
      <c r="TXK48" s="36"/>
      <c r="TXL48" s="36"/>
      <c r="TXO48" s="36"/>
      <c r="TXP48" s="36"/>
      <c r="TXS48" s="36"/>
      <c r="TXT48" s="36"/>
      <c r="TXW48" s="36"/>
      <c r="TXX48" s="36"/>
      <c r="TYA48" s="36"/>
      <c r="TYB48" s="36"/>
      <c r="TYE48" s="36"/>
      <c r="TYF48" s="36"/>
      <c r="TYI48" s="36"/>
      <c r="TYJ48" s="36"/>
      <c r="TYM48" s="36"/>
      <c r="TYN48" s="36"/>
      <c r="TYQ48" s="36"/>
      <c r="TYR48" s="36"/>
      <c r="TYU48" s="36"/>
      <c r="TYV48" s="36"/>
      <c r="TYY48" s="36"/>
      <c r="TYZ48" s="36"/>
      <c r="TZC48" s="36"/>
      <c r="TZD48" s="36"/>
      <c r="TZG48" s="36"/>
      <c r="TZH48" s="36"/>
      <c r="TZK48" s="36"/>
      <c r="TZL48" s="36"/>
      <c r="TZO48" s="36"/>
      <c r="TZP48" s="36"/>
      <c r="TZS48" s="36"/>
      <c r="TZT48" s="36"/>
      <c r="TZW48" s="36"/>
      <c r="TZX48" s="36"/>
      <c r="UAA48" s="36"/>
      <c r="UAB48" s="36"/>
      <c r="UAE48" s="36"/>
      <c r="UAF48" s="36"/>
      <c r="UAI48" s="36"/>
      <c r="UAJ48" s="36"/>
      <c r="UAM48" s="36"/>
      <c r="UAN48" s="36"/>
      <c r="UAQ48" s="36"/>
      <c r="UAR48" s="36"/>
      <c r="UAU48" s="36"/>
      <c r="UAV48" s="36"/>
      <c r="UAY48" s="36"/>
      <c r="UAZ48" s="36"/>
      <c r="UBC48" s="36"/>
      <c r="UBD48" s="36"/>
      <c r="UBG48" s="36"/>
      <c r="UBH48" s="36"/>
      <c r="UBK48" s="36"/>
      <c r="UBL48" s="36"/>
      <c r="UBO48" s="36"/>
      <c r="UBP48" s="36"/>
      <c r="UBS48" s="36"/>
      <c r="UBT48" s="36"/>
      <c r="UBW48" s="36"/>
      <c r="UBX48" s="36"/>
      <c r="UCA48" s="36"/>
      <c r="UCB48" s="36"/>
      <c r="UCE48" s="36"/>
      <c r="UCF48" s="36"/>
      <c r="UCI48" s="36"/>
      <c r="UCJ48" s="36"/>
      <c r="UCM48" s="36"/>
      <c r="UCN48" s="36"/>
      <c r="UCQ48" s="36"/>
      <c r="UCR48" s="36"/>
      <c r="UCU48" s="36"/>
      <c r="UCV48" s="36"/>
      <c r="UCY48" s="36"/>
      <c r="UCZ48" s="36"/>
      <c r="UDC48" s="36"/>
      <c r="UDD48" s="36"/>
      <c r="UDG48" s="36"/>
      <c r="UDH48" s="36"/>
      <c r="UDK48" s="36"/>
      <c r="UDL48" s="36"/>
      <c r="UDO48" s="36"/>
      <c r="UDP48" s="36"/>
      <c r="UDS48" s="36"/>
      <c r="UDT48" s="36"/>
      <c r="UDW48" s="36"/>
      <c r="UDX48" s="36"/>
      <c r="UEA48" s="36"/>
      <c r="UEB48" s="36"/>
      <c r="UEE48" s="36"/>
      <c r="UEF48" s="36"/>
      <c r="UEI48" s="36"/>
      <c r="UEJ48" s="36"/>
      <c r="UEM48" s="36"/>
      <c r="UEN48" s="36"/>
      <c r="UEQ48" s="36"/>
      <c r="UER48" s="36"/>
      <c r="UEU48" s="36"/>
      <c r="UEV48" s="36"/>
      <c r="UEY48" s="36"/>
      <c r="UEZ48" s="36"/>
      <c r="UFC48" s="36"/>
      <c r="UFD48" s="36"/>
      <c r="UFG48" s="36"/>
      <c r="UFH48" s="36"/>
      <c r="UFK48" s="36"/>
      <c r="UFL48" s="36"/>
      <c r="UFO48" s="36"/>
      <c r="UFP48" s="36"/>
      <c r="UFS48" s="36"/>
      <c r="UFT48" s="36"/>
      <c r="UFW48" s="36"/>
      <c r="UFX48" s="36"/>
      <c r="UGA48" s="36"/>
      <c r="UGB48" s="36"/>
      <c r="UGE48" s="36"/>
      <c r="UGF48" s="36"/>
      <c r="UGI48" s="36"/>
      <c r="UGJ48" s="36"/>
      <c r="UGM48" s="36"/>
      <c r="UGN48" s="36"/>
      <c r="UGQ48" s="36"/>
      <c r="UGR48" s="36"/>
      <c r="UGU48" s="36"/>
      <c r="UGV48" s="36"/>
      <c r="UGY48" s="36"/>
      <c r="UGZ48" s="36"/>
      <c r="UHC48" s="36"/>
      <c r="UHD48" s="36"/>
      <c r="UHG48" s="36"/>
      <c r="UHH48" s="36"/>
      <c r="UHK48" s="36"/>
      <c r="UHL48" s="36"/>
      <c r="UHO48" s="36"/>
      <c r="UHP48" s="36"/>
      <c r="UHS48" s="36"/>
      <c r="UHT48" s="36"/>
      <c r="UHW48" s="36"/>
      <c r="UHX48" s="36"/>
      <c r="UIA48" s="36"/>
      <c r="UIB48" s="36"/>
      <c r="UIE48" s="36"/>
      <c r="UIF48" s="36"/>
      <c r="UII48" s="36"/>
      <c r="UIJ48" s="36"/>
      <c r="UIM48" s="36"/>
      <c r="UIN48" s="36"/>
      <c r="UIQ48" s="36"/>
      <c r="UIR48" s="36"/>
      <c r="UIU48" s="36"/>
      <c r="UIV48" s="36"/>
      <c r="UIY48" s="36"/>
      <c r="UIZ48" s="36"/>
      <c r="UJC48" s="36"/>
      <c r="UJD48" s="36"/>
      <c r="UJG48" s="36"/>
      <c r="UJH48" s="36"/>
      <c r="UJK48" s="36"/>
      <c r="UJL48" s="36"/>
      <c r="UJO48" s="36"/>
      <c r="UJP48" s="36"/>
      <c r="UJS48" s="36"/>
      <c r="UJT48" s="36"/>
      <c r="UJW48" s="36"/>
      <c r="UJX48" s="36"/>
      <c r="UKA48" s="36"/>
      <c r="UKB48" s="36"/>
      <c r="UKE48" s="36"/>
      <c r="UKF48" s="36"/>
      <c r="UKI48" s="36"/>
      <c r="UKJ48" s="36"/>
      <c r="UKM48" s="36"/>
      <c r="UKN48" s="36"/>
      <c r="UKQ48" s="36"/>
      <c r="UKR48" s="36"/>
      <c r="UKU48" s="36"/>
      <c r="UKV48" s="36"/>
      <c r="UKY48" s="36"/>
      <c r="UKZ48" s="36"/>
      <c r="ULC48" s="36"/>
      <c r="ULD48" s="36"/>
      <c r="ULG48" s="36"/>
      <c r="ULH48" s="36"/>
      <c r="ULK48" s="36"/>
      <c r="ULL48" s="36"/>
      <c r="ULO48" s="36"/>
      <c r="ULP48" s="36"/>
      <c r="ULS48" s="36"/>
      <c r="ULT48" s="36"/>
      <c r="ULW48" s="36"/>
      <c r="ULX48" s="36"/>
      <c r="UMA48" s="36"/>
      <c r="UMB48" s="36"/>
      <c r="UME48" s="36"/>
      <c r="UMF48" s="36"/>
      <c r="UMI48" s="36"/>
      <c r="UMJ48" s="36"/>
      <c r="UMM48" s="36"/>
      <c r="UMN48" s="36"/>
      <c r="UMQ48" s="36"/>
      <c r="UMR48" s="36"/>
      <c r="UMU48" s="36"/>
      <c r="UMV48" s="36"/>
      <c r="UMY48" s="36"/>
      <c r="UMZ48" s="36"/>
      <c r="UNC48" s="36"/>
      <c r="UND48" s="36"/>
      <c r="UNG48" s="36"/>
      <c r="UNH48" s="36"/>
      <c r="UNK48" s="36"/>
      <c r="UNL48" s="36"/>
      <c r="UNO48" s="36"/>
      <c r="UNP48" s="36"/>
      <c r="UNS48" s="36"/>
      <c r="UNT48" s="36"/>
      <c r="UNW48" s="36"/>
      <c r="UNX48" s="36"/>
      <c r="UOA48" s="36"/>
      <c r="UOB48" s="36"/>
      <c r="UOE48" s="36"/>
      <c r="UOF48" s="36"/>
      <c r="UOI48" s="36"/>
      <c r="UOJ48" s="36"/>
      <c r="UOM48" s="36"/>
      <c r="UON48" s="36"/>
      <c r="UOQ48" s="36"/>
      <c r="UOR48" s="36"/>
      <c r="UOU48" s="36"/>
      <c r="UOV48" s="36"/>
      <c r="UOY48" s="36"/>
      <c r="UOZ48" s="36"/>
      <c r="UPC48" s="36"/>
      <c r="UPD48" s="36"/>
      <c r="UPG48" s="36"/>
      <c r="UPH48" s="36"/>
      <c r="UPK48" s="36"/>
      <c r="UPL48" s="36"/>
      <c r="UPO48" s="36"/>
      <c r="UPP48" s="36"/>
      <c r="UPS48" s="36"/>
      <c r="UPT48" s="36"/>
      <c r="UPW48" s="36"/>
      <c r="UPX48" s="36"/>
      <c r="UQA48" s="36"/>
      <c r="UQB48" s="36"/>
      <c r="UQE48" s="36"/>
      <c r="UQF48" s="36"/>
      <c r="UQI48" s="36"/>
      <c r="UQJ48" s="36"/>
      <c r="UQM48" s="36"/>
      <c r="UQN48" s="36"/>
      <c r="UQQ48" s="36"/>
      <c r="UQR48" s="36"/>
      <c r="UQU48" s="36"/>
      <c r="UQV48" s="36"/>
      <c r="UQY48" s="36"/>
      <c r="UQZ48" s="36"/>
      <c r="URC48" s="36"/>
      <c r="URD48" s="36"/>
      <c r="URG48" s="36"/>
      <c r="URH48" s="36"/>
      <c r="URK48" s="36"/>
      <c r="URL48" s="36"/>
      <c r="URO48" s="36"/>
      <c r="URP48" s="36"/>
      <c r="URS48" s="36"/>
      <c r="URT48" s="36"/>
      <c r="URW48" s="36"/>
      <c r="URX48" s="36"/>
      <c r="USA48" s="36"/>
      <c r="USB48" s="36"/>
      <c r="USE48" s="36"/>
      <c r="USF48" s="36"/>
      <c r="USI48" s="36"/>
      <c r="USJ48" s="36"/>
      <c r="USM48" s="36"/>
      <c r="USN48" s="36"/>
      <c r="USQ48" s="36"/>
      <c r="USR48" s="36"/>
      <c r="USU48" s="36"/>
      <c r="USV48" s="36"/>
      <c r="USY48" s="36"/>
      <c r="USZ48" s="36"/>
      <c r="UTC48" s="36"/>
      <c r="UTD48" s="36"/>
      <c r="UTG48" s="36"/>
      <c r="UTH48" s="36"/>
      <c r="UTK48" s="36"/>
      <c r="UTL48" s="36"/>
      <c r="UTO48" s="36"/>
      <c r="UTP48" s="36"/>
      <c r="UTS48" s="36"/>
      <c r="UTT48" s="36"/>
      <c r="UTW48" s="36"/>
      <c r="UTX48" s="36"/>
      <c r="UUA48" s="36"/>
      <c r="UUB48" s="36"/>
      <c r="UUE48" s="36"/>
      <c r="UUF48" s="36"/>
      <c r="UUI48" s="36"/>
      <c r="UUJ48" s="36"/>
      <c r="UUM48" s="36"/>
      <c r="UUN48" s="36"/>
      <c r="UUQ48" s="36"/>
      <c r="UUR48" s="36"/>
      <c r="UUU48" s="36"/>
      <c r="UUV48" s="36"/>
      <c r="UUY48" s="36"/>
      <c r="UUZ48" s="36"/>
      <c r="UVC48" s="36"/>
      <c r="UVD48" s="36"/>
      <c r="UVG48" s="36"/>
      <c r="UVH48" s="36"/>
      <c r="UVK48" s="36"/>
      <c r="UVL48" s="36"/>
      <c r="UVO48" s="36"/>
      <c r="UVP48" s="36"/>
      <c r="UVS48" s="36"/>
      <c r="UVT48" s="36"/>
      <c r="UVW48" s="36"/>
      <c r="UVX48" s="36"/>
      <c r="UWA48" s="36"/>
      <c r="UWB48" s="36"/>
      <c r="UWE48" s="36"/>
      <c r="UWF48" s="36"/>
      <c r="UWI48" s="36"/>
      <c r="UWJ48" s="36"/>
      <c r="UWM48" s="36"/>
      <c r="UWN48" s="36"/>
      <c r="UWQ48" s="36"/>
      <c r="UWR48" s="36"/>
      <c r="UWU48" s="36"/>
      <c r="UWV48" s="36"/>
      <c r="UWY48" s="36"/>
      <c r="UWZ48" s="36"/>
      <c r="UXC48" s="36"/>
      <c r="UXD48" s="36"/>
      <c r="UXG48" s="36"/>
      <c r="UXH48" s="36"/>
      <c r="UXK48" s="36"/>
      <c r="UXL48" s="36"/>
      <c r="UXO48" s="36"/>
      <c r="UXP48" s="36"/>
      <c r="UXS48" s="36"/>
      <c r="UXT48" s="36"/>
      <c r="UXW48" s="36"/>
      <c r="UXX48" s="36"/>
      <c r="UYA48" s="36"/>
      <c r="UYB48" s="36"/>
      <c r="UYE48" s="36"/>
      <c r="UYF48" s="36"/>
      <c r="UYI48" s="36"/>
      <c r="UYJ48" s="36"/>
      <c r="UYM48" s="36"/>
      <c r="UYN48" s="36"/>
      <c r="UYQ48" s="36"/>
      <c r="UYR48" s="36"/>
      <c r="UYU48" s="36"/>
      <c r="UYV48" s="36"/>
      <c r="UYY48" s="36"/>
      <c r="UYZ48" s="36"/>
      <c r="UZC48" s="36"/>
      <c r="UZD48" s="36"/>
      <c r="UZG48" s="36"/>
      <c r="UZH48" s="36"/>
      <c r="UZK48" s="36"/>
      <c r="UZL48" s="36"/>
      <c r="UZO48" s="36"/>
      <c r="UZP48" s="36"/>
      <c r="UZS48" s="36"/>
      <c r="UZT48" s="36"/>
      <c r="UZW48" s="36"/>
      <c r="UZX48" s="36"/>
      <c r="VAA48" s="36"/>
      <c r="VAB48" s="36"/>
      <c r="VAE48" s="36"/>
      <c r="VAF48" s="36"/>
      <c r="VAI48" s="36"/>
      <c r="VAJ48" s="36"/>
      <c r="VAM48" s="36"/>
      <c r="VAN48" s="36"/>
      <c r="VAQ48" s="36"/>
      <c r="VAR48" s="36"/>
      <c r="VAU48" s="36"/>
      <c r="VAV48" s="36"/>
      <c r="VAY48" s="36"/>
      <c r="VAZ48" s="36"/>
      <c r="VBC48" s="36"/>
      <c r="VBD48" s="36"/>
      <c r="VBG48" s="36"/>
      <c r="VBH48" s="36"/>
      <c r="VBK48" s="36"/>
      <c r="VBL48" s="36"/>
      <c r="VBO48" s="36"/>
      <c r="VBP48" s="36"/>
      <c r="VBS48" s="36"/>
      <c r="VBT48" s="36"/>
      <c r="VBW48" s="36"/>
      <c r="VBX48" s="36"/>
      <c r="VCA48" s="36"/>
      <c r="VCB48" s="36"/>
      <c r="VCE48" s="36"/>
      <c r="VCF48" s="36"/>
      <c r="VCI48" s="36"/>
      <c r="VCJ48" s="36"/>
      <c r="VCM48" s="36"/>
      <c r="VCN48" s="36"/>
      <c r="VCQ48" s="36"/>
      <c r="VCR48" s="36"/>
      <c r="VCU48" s="36"/>
      <c r="VCV48" s="36"/>
      <c r="VCY48" s="36"/>
      <c r="VCZ48" s="36"/>
      <c r="VDC48" s="36"/>
      <c r="VDD48" s="36"/>
      <c r="VDG48" s="36"/>
      <c r="VDH48" s="36"/>
      <c r="VDK48" s="36"/>
      <c r="VDL48" s="36"/>
      <c r="VDO48" s="36"/>
      <c r="VDP48" s="36"/>
      <c r="VDS48" s="36"/>
      <c r="VDT48" s="36"/>
      <c r="VDW48" s="36"/>
      <c r="VDX48" s="36"/>
      <c r="VEA48" s="36"/>
      <c r="VEB48" s="36"/>
      <c r="VEE48" s="36"/>
      <c r="VEF48" s="36"/>
      <c r="VEI48" s="36"/>
      <c r="VEJ48" s="36"/>
      <c r="VEM48" s="36"/>
      <c r="VEN48" s="36"/>
      <c r="VEQ48" s="36"/>
      <c r="VER48" s="36"/>
      <c r="VEU48" s="36"/>
      <c r="VEV48" s="36"/>
      <c r="VEY48" s="36"/>
      <c r="VEZ48" s="36"/>
      <c r="VFC48" s="36"/>
      <c r="VFD48" s="36"/>
      <c r="VFG48" s="36"/>
      <c r="VFH48" s="36"/>
      <c r="VFK48" s="36"/>
      <c r="VFL48" s="36"/>
      <c r="VFO48" s="36"/>
      <c r="VFP48" s="36"/>
      <c r="VFS48" s="36"/>
      <c r="VFT48" s="36"/>
      <c r="VFW48" s="36"/>
      <c r="VFX48" s="36"/>
      <c r="VGA48" s="36"/>
      <c r="VGB48" s="36"/>
      <c r="VGE48" s="36"/>
      <c r="VGF48" s="36"/>
      <c r="VGI48" s="36"/>
      <c r="VGJ48" s="36"/>
      <c r="VGM48" s="36"/>
      <c r="VGN48" s="36"/>
      <c r="VGQ48" s="36"/>
      <c r="VGR48" s="36"/>
      <c r="VGU48" s="36"/>
      <c r="VGV48" s="36"/>
      <c r="VGY48" s="36"/>
      <c r="VGZ48" s="36"/>
      <c r="VHC48" s="36"/>
      <c r="VHD48" s="36"/>
      <c r="VHG48" s="36"/>
      <c r="VHH48" s="36"/>
      <c r="VHK48" s="36"/>
      <c r="VHL48" s="36"/>
      <c r="VHO48" s="36"/>
      <c r="VHP48" s="36"/>
      <c r="VHS48" s="36"/>
      <c r="VHT48" s="36"/>
      <c r="VHW48" s="36"/>
      <c r="VHX48" s="36"/>
      <c r="VIA48" s="36"/>
      <c r="VIB48" s="36"/>
      <c r="VIE48" s="36"/>
      <c r="VIF48" s="36"/>
      <c r="VII48" s="36"/>
      <c r="VIJ48" s="36"/>
      <c r="VIM48" s="36"/>
      <c r="VIN48" s="36"/>
      <c r="VIQ48" s="36"/>
      <c r="VIR48" s="36"/>
      <c r="VIU48" s="36"/>
      <c r="VIV48" s="36"/>
      <c r="VIY48" s="36"/>
      <c r="VIZ48" s="36"/>
      <c r="VJC48" s="36"/>
      <c r="VJD48" s="36"/>
      <c r="VJG48" s="36"/>
      <c r="VJH48" s="36"/>
      <c r="VJK48" s="36"/>
      <c r="VJL48" s="36"/>
      <c r="VJO48" s="36"/>
      <c r="VJP48" s="36"/>
      <c r="VJS48" s="36"/>
      <c r="VJT48" s="36"/>
      <c r="VJW48" s="36"/>
      <c r="VJX48" s="36"/>
      <c r="VKA48" s="36"/>
      <c r="VKB48" s="36"/>
      <c r="VKE48" s="36"/>
      <c r="VKF48" s="36"/>
      <c r="VKI48" s="36"/>
      <c r="VKJ48" s="36"/>
      <c r="VKM48" s="36"/>
      <c r="VKN48" s="36"/>
      <c r="VKQ48" s="36"/>
      <c r="VKR48" s="36"/>
      <c r="VKU48" s="36"/>
      <c r="VKV48" s="36"/>
      <c r="VKY48" s="36"/>
      <c r="VKZ48" s="36"/>
      <c r="VLC48" s="36"/>
      <c r="VLD48" s="36"/>
      <c r="VLG48" s="36"/>
      <c r="VLH48" s="36"/>
      <c r="VLK48" s="36"/>
      <c r="VLL48" s="36"/>
      <c r="VLO48" s="36"/>
      <c r="VLP48" s="36"/>
      <c r="VLS48" s="36"/>
      <c r="VLT48" s="36"/>
      <c r="VLW48" s="36"/>
      <c r="VLX48" s="36"/>
      <c r="VMA48" s="36"/>
      <c r="VMB48" s="36"/>
      <c r="VME48" s="36"/>
      <c r="VMF48" s="36"/>
      <c r="VMI48" s="36"/>
      <c r="VMJ48" s="36"/>
      <c r="VMM48" s="36"/>
      <c r="VMN48" s="36"/>
      <c r="VMQ48" s="36"/>
      <c r="VMR48" s="36"/>
      <c r="VMU48" s="36"/>
      <c r="VMV48" s="36"/>
      <c r="VMY48" s="36"/>
      <c r="VMZ48" s="36"/>
      <c r="VNC48" s="36"/>
      <c r="VND48" s="36"/>
      <c r="VNG48" s="36"/>
      <c r="VNH48" s="36"/>
      <c r="VNK48" s="36"/>
      <c r="VNL48" s="36"/>
      <c r="VNO48" s="36"/>
      <c r="VNP48" s="36"/>
      <c r="VNS48" s="36"/>
      <c r="VNT48" s="36"/>
      <c r="VNW48" s="36"/>
      <c r="VNX48" s="36"/>
      <c r="VOA48" s="36"/>
      <c r="VOB48" s="36"/>
      <c r="VOE48" s="36"/>
      <c r="VOF48" s="36"/>
      <c r="VOI48" s="36"/>
      <c r="VOJ48" s="36"/>
      <c r="VOM48" s="36"/>
      <c r="VON48" s="36"/>
      <c r="VOQ48" s="36"/>
      <c r="VOR48" s="36"/>
      <c r="VOU48" s="36"/>
      <c r="VOV48" s="36"/>
      <c r="VOY48" s="36"/>
      <c r="VOZ48" s="36"/>
      <c r="VPC48" s="36"/>
      <c r="VPD48" s="36"/>
      <c r="VPG48" s="36"/>
      <c r="VPH48" s="36"/>
      <c r="VPK48" s="36"/>
      <c r="VPL48" s="36"/>
      <c r="VPO48" s="36"/>
      <c r="VPP48" s="36"/>
      <c r="VPS48" s="36"/>
      <c r="VPT48" s="36"/>
      <c r="VPW48" s="36"/>
      <c r="VPX48" s="36"/>
      <c r="VQA48" s="36"/>
      <c r="VQB48" s="36"/>
      <c r="VQE48" s="36"/>
      <c r="VQF48" s="36"/>
      <c r="VQI48" s="36"/>
      <c r="VQJ48" s="36"/>
      <c r="VQM48" s="36"/>
      <c r="VQN48" s="36"/>
      <c r="VQQ48" s="36"/>
      <c r="VQR48" s="36"/>
      <c r="VQU48" s="36"/>
      <c r="VQV48" s="36"/>
      <c r="VQY48" s="36"/>
      <c r="VQZ48" s="36"/>
      <c r="VRC48" s="36"/>
      <c r="VRD48" s="36"/>
      <c r="VRG48" s="36"/>
      <c r="VRH48" s="36"/>
      <c r="VRK48" s="36"/>
      <c r="VRL48" s="36"/>
      <c r="VRO48" s="36"/>
      <c r="VRP48" s="36"/>
      <c r="VRS48" s="36"/>
      <c r="VRT48" s="36"/>
      <c r="VRW48" s="36"/>
      <c r="VRX48" s="36"/>
      <c r="VSA48" s="36"/>
      <c r="VSB48" s="36"/>
      <c r="VSE48" s="36"/>
      <c r="VSF48" s="36"/>
      <c r="VSI48" s="36"/>
      <c r="VSJ48" s="36"/>
      <c r="VSM48" s="36"/>
      <c r="VSN48" s="36"/>
      <c r="VSQ48" s="36"/>
      <c r="VSR48" s="36"/>
      <c r="VSU48" s="36"/>
      <c r="VSV48" s="36"/>
      <c r="VSY48" s="36"/>
      <c r="VSZ48" s="36"/>
      <c r="VTC48" s="36"/>
      <c r="VTD48" s="36"/>
      <c r="VTG48" s="36"/>
      <c r="VTH48" s="36"/>
      <c r="VTK48" s="36"/>
      <c r="VTL48" s="36"/>
      <c r="VTO48" s="36"/>
      <c r="VTP48" s="36"/>
      <c r="VTS48" s="36"/>
      <c r="VTT48" s="36"/>
      <c r="VTW48" s="36"/>
      <c r="VTX48" s="36"/>
      <c r="VUA48" s="36"/>
      <c r="VUB48" s="36"/>
      <c r="VUE48" s="36"/>
      <c r="VUF48" s="36"/>
      <c r="VUI48" s="36"/>
      <c r="VUJ48" s="36"/>
      <c r="VUM48" s="36"/>
      <c r="VUN48" s="36"/>
      <c r="VUQ48" s="36"/>
      <c r="VUR48" s="36"/>
      <c r="VUU48" s="36"/>
      <c r="VUV48" s="36"/>
      <c r="VUY48" s="36"/>
      <c r="VUZ48" s="36"/>
      <c r="VVC48" s="36"/>
      <c r="VVD48" s="36"/>
      <c r="VVG48" s="36"/>
      <c r="VVH48" s="36"/>
      <c r="VVK48" s="36"/>
      <c r="VVL48" s="36"/>
      <c r="VVO48" s="36"/>
      <c r="VVP48" s="36"/>
      <c r="VVS48" s="36"/>
      <c r="VVT48" s="36"/>
      <c r="VVW48" s="36"/>
      <c r="VVX48" s="36"/>
      <c r="VWA48" s="36"/>
      <c r="VWB48" s="36"/>
      <c r="VWE48" s="36"/>
      <c r="VWF48" s="36"/>
      <c r="VWI48" s="36"/>
      <c r="VWJ48" s="36"/>
      <c r="VWM48" s="36"/>
      <c r="VWN48" s="36"/>
      <c r="VWQ48" s="36"/>
      <c r="VWR48" s="36"/>
      <c r="VWU48" s="36"/>
      <c r="VWV48" s="36"/>
      <c r="VWY48" s="36"/>
      <c r="VWZ48" s="36"/>
      <c r="VXC48" s="36"/>
      <c r="VXD48" s="36"/>
      <c r="VXG48" s="36"/>
      <c r="VXH48" s="36"/>
      <c r="VXK48" s="36"/>
      <c r="VXL48" s="36"/>
      <c r="VXO48" s="36"/>
      <c r="VXP48" s="36"/>
      <c r="VXS48" s="36"/>
      <c r="VXT48" s="36"/>
      <c r="VXW48" s="36"/>
      <c r="VXX48" s="36"/>
      <c r="VYA48" s="36"/>
      <c r="VYB48" s="36"/>
      <c r="VYE48" s="36"/>
      <c r="VYF48" s="36"/>
      <c r="VYI48" s="36"/>
      <c r="VYJ48" s="36"/>
      <c r="VYM48" s="36"/>
      <c r="VYN48" s="36"/>
      <c r="VYQ48" s="36"/>
      <c r="VYR48" s="36"/>
      <c r="VYU48" s="36"/>
      <c r="VYV48" s="36"/>
      <c r="VYY48" s="36"/>
      <c r="VYZ48" s="36"/>
      <c r="VZC48" s="36"/>
      <c r="VZD48" s="36"/>
      <c r="VZG48" s="36"/>
      <c r="VZH48" s="36"/>
      <c r="VZK48" s="36"/>
      <c r="VZL48" s="36"/>
      <c r="VZO48" s="36"/>
      <c r="VZP48" s="36"/>
      <c r="VZS48" s="36"/>
      <c r="VZT48" s="36"/>
      <c r="VZW48" s="36"/>
      <c r="VZX48" s="36"/>
      <c r="WAA48" s="36"/>
      <c r="WAB48" s="36"/>
      <c r="WAE48" s="36"/>
      <c r="WAF48" s="36"/>
      <c r="WAI48" s="36"/>
      <c r="WAJ48" s="36"/>
      <c r="WAM48" s="36"/>
      <c r="WAN48" s="36"/>
      <c r="WAQ48" s="36"/>
      <c r="WAR48" s="36"/>
      <c r="WAU48" s="36"/>
      <c r="WAV48" s="36"/>
      <c r="WAY48" s="36"/>
      <c r="WAZ48" s="36"/>
      <c r="WBC48" s="36"/>
      <c r="WBD48" s="36"/>
      <c r="WBG48" s="36"/>
      <c r="WBH48" s="36"/>
      <c r="WBK48" s="36"/>
      <c r="WBL48" s="36"/>
      <c r="WBO48" s="36"/>
      <c r="WBP48" s="36"/>
      <c r="WBS48" s="36"/>
      <c r="WBT48" s="36"/>
      <c r="WBW48" s="36"/>
      <c r="WBX48" s="36"/>
      <c r="WCA48" s="36"/>
      <c r="WCB48" s="36"/>
      <c r="WCE48" s="36"/>
      <c r="WCF48" s="36"/>
      <c r="WCI48" s="36"/>
      <c r="WCJ48" s="36"/>
      <c r="WCM48" s="36"/>
      <c r="WCN48" s="36"/>
      <c r="WCQ48" s="36"/>
      <c r="WCR48" s="36"/>
      <c r="WCU48" s="36"/>
      <c r="WCV48" s="36"/>
      <c r="WCY48" s="36"/>
      <c r="WCZ48" s="36"/>
      <c r="WDC48" s="36"/>
      <c r="WDD48" s="36"/>
      <c r="WDG48" s="36"/>
      <c r="WDH48" s="36"/>
      <c r="WDK48" s="36"/>
      <c r="WDL48" s="36"/>
      <c r="WDO48" s="36"/>
      <c r="WDP48" s="36"/>
      <c r="WDS48" s="36"/>
      <c r="WDT48" s="36"/>
      <c r="WDW48" s="36"/>
      <c r="WDX48" s="36"/>
      <c r="WEA48" s="36"/>
      <c r="WEB48" s="36"/>
      <c r="WEE48" s="36"/>
      <c r="WEF48" s="36"/>
      <c r="WEI48" s="36"/>
      <c r="WEJ48" s="36"/>
      <c r="WEM48" s="36"/>
      <c r="WEN48" s="36"/>
      <c r="WEQ48" s="36"/>
      <c r="WER48" s="36"/>
      <c r="WEU48" s="36"/>
      <c r="WEV48" s="36"/>
      <c r="WEY48" s="36"/>
      <c r="WEZ48" s="36"/>
      <c r="WFC48" s="36"/>
      <c r="WFD48" s="36"/>
      <c r="WFG48" s="36"/>
      <c r="WFH48" s="36"/>
      <c r="WFK48" s="36"/>
      <c r="WFL48" s="36"/>
      <c r="WFO48" s="36"/>
      <c r="WFP48" s="36"/>
      <c r="WFS48" s="36"/>
      <c r="WFT48" s="36"/>
      <c r="WFW48" s="36"/>
      <c r="WFX48" s="36"/>
      <c r="WGA48" s="36"/>
      <c r="WGB48" s="36"/>
      <c r="WGE48" s="36"/>
      <c r="WGF48" s="36"/>
      <c r="WGI48" s="36"/>
      <c r="WGJ48" s="36"/>
      <c r="WGM48" s="36"/>
      <c r="WGN48" s="36"/>
      <c r="WGQ48" s="36"/>
      <c r="WGR48" s="36"/>
      <c r="WGU48" s="36"/>
      <c r="WGV48" s="36"/>
      <c r="WGY48" s="36"/>
      <c r="WGZ48" s="36"/>
      <c r="WHC48" s="36"/>
      <c r="WHD48" s="36"/>
      <c r="WHG48" s="36"/>
      <c r="WHH48" s="36"/>
      <c r="WHK48" s="36"/>
      <c r="WHL48" s="36"/>
      <c r="WHO48" s="36"/>
      <c r="WHP48" s="36"/>
      <c r="WHS48" s="36"/>
      <c r="WHT48" s="36"/>
      <c r="WHW48" s="36"/>
      <c r="WHX48" s="36"/>
      <c r="WIA48" s="36"/>
      <c r="WIB48" s="36"/>
      <c r="WIE48" s="36"/>
      <c r="WIF48" s="36"/>
      <c r="WII48" s="36"/>
      <c r="WIJ48" s="36"/>
      <c r="WIM48" s="36"/>
      <c r="WIN48" s="36"/>
      <c r="WIQ48" s="36"/>
      <c r="WIR48" s="36"/>
      <c r="WIU48" s="36"/>
      <c r="WIV48" s="36"/>
      <c r="WIY48" s="36"/>
      <c r="WIZ48" s="36"/>
      <c r="WJC48" s="36"/>
      <c r="WJD48" s="36"/>
      <c r="WJG48" s="36"/>
      <c r="WJH48" s="36"/>
      <c r="WJK48" s="36"/>
      <c r="WJL48" s="36"/>
      <c r="WJO48" s="36"/>
      <c r="WJP48" s="36"/>
      <c r="WJS48" s="36"/>
      <c r="WJT48" s="36"/>
      <c r="WJW48" s="36"/>
      <c r="WJX48" s="36"/>
      <c r="WKA48" s="36"/>
      <c r="WKB48" s="36"/>
      <c r="WKE48" s="36"/>
      <c r="WKF48" s="36"/>
      <c r="WKI48" s="36"/>
      <c r="WKJ48" s="36"/>
      <c r="WKM48" s="36"/>
      <c r="WKN48" s="36"/>
      <c r="WKQ48" s="36"/>
      <c r="WKR48" s="36"/>
      <c r="WKU48" s="36"/>
      <c r="WKV48" s="36"/>
      <c r="WKY48" s="36"/>
      <c r="WKZ48" s="36"/>
      <c r="WLC48" s="36"/>
      <c r="WLD48" s="36"/>
      <c r="WLG48" s="36"/>
      <c r="WLH48" s="36"/>
      <c r="WLK48" s="36"/>
      <c r="WLL48" s="36"/>
      <c r="WLO48" s="36"/>
      <c r="WLP48" s="36"/>
      <c r="WLS48" s="36"/>
      <c r="WLT48" s="36"/>
      <c r="WLW48" s="36"/>
      <c r="WLX48" s="36"/>
      <c r="WMA48" s="36"/>
      <c r="WMB48" s="36"/>
      <c r="WME48" s="36"/>
      <c r="WMF48" s="36"/>
      <c r="WMI48" s="36"/>
      <c r="WMJ48" s="36"/>
      <c r="WMM48" s="36"/>
      <c r="WMN48" s="36"/>
      <c r="WMQ48" s="36"/>
      <c r="WMR48" s="36"/>
      <c r="WMU48" s="36"/>
      <c r="WMV48" s="36"/>
      <c r="WMY48" s="36"/>
      <c r="WMZ48" s="36"/>
      <c r="WNC48" s="36"/>
      <c r="WND48" s="36"/>
      <c r="WNG48" s="36"/>
      <c r="WNH48" s="36"/>
      <c r="WNK48" s="36"/>
      <c r="WNL48" s="36"/>
      <c r="WNO48" s="36"/>
      <c r="WNP48" s="36"/>
      <c r="WNS48" s="36"/>
      <c r="WNT48" s="36"/>
      <c r="WNW48" s="36"/>
      <c r="WNX48" s="36"/>
      <c r="WOA48" s="36"/>
      <c r="WOB48" s="36"/>
      <c r="WOE48" s="36"/>
      <c r="WOF48" s="36"/>
      <c r="WOI48" s="36"/>
      <c r="WOJ48" s="36"/>
      <c r="WOM48" s="36"/>
      <c r="WON48" s="36"/>
      <c r="WOQ48" s="36"/>
      <c r="WOR48" s="36"/>
      <c r="WOU48" s="36"/>
      <c r="WOV48" s="36"/>
      <c r="WOY48" s="36"/>
      <c r="WOZ48" s="36"/>
      <c r="WPC48" s="36"/>
      <c r="WPD48" s="36"/>
      <c r="WPG48" s="36"/>
      <c r="WPH48" s="36"/>
      <c r="WPK48" s="36"/>
      <c r="WPL48" s="36"/>
      <c r="WPO48" s="36"/>
      <c r="WPP48" s="36"/>
      <c r="WPS48" s="36"/>
      <c r="WPT48" s="36"/>
      <c r="WPW48" s="36"/>
      <c r="WPX48" s="36"/>
      <c r="WQA48" s="36"/>
      <c r="WQB48" s="36"/>
      <c r="WQE48" s="36"/>
      <c r="WQF48" s="36"/>
      <c r="WQI48" s="36"/>
      <c r="WQJ48" s="36"/>
      <c r="WQM48" s="36"/>
      <c r="WQN48" s="36"/>
      <c r="WQQ48" s="36"/>
      <c r="WQR48" s="36"/>
      <c r="WQU48" s="36"/>
      <c r="WQV48" s="36"/>
      <c r="WQY48" s="36"/>
      <c r="WQZ48" s="36"/>
      <c r="WRC48" s="36"/>
      <c r="WRD48" s="36"/>
      <c r="WRG48" s="36"/>
      <c r="WRH48" s="36"/>
      <c r="WRK48" s="36"/>
      <c r="WRL48" s="36"/>
      <c r="WRO48" s="36"/>
      <c r="WRP48" s="36"/>
      <c r="WRS48" s="36"/>
      <c r="WRT48" s="36"/>
      <c r="WRW48" s="36"/>
      <c r="WRX48" s="36"/>
      <c r="WSA48" s="36"/>
      <c r="WSB48" s="36"/>
      <c r="WSE48" s="36"/>
      <c r="WSF48" s="36"/>
      <c r="WSI48" s="36"/>
      <c r="WSJ48" s="36"/>
      <c r="WSM48" s="36"/>
      <c r="WSN48" s="36"/>
      <c r="WSQ48" s="36"/>
      <c r="WSR48" s="36"/>
      <c r="WSU48" s="36"/>
      <c r="WSV48" s="36"/>
      <c r="WSY48" s="36"/>
      <c r="WSZ48" s="36"/>
      <c r="WTC48" s="36"/>
      <c r="WTD48" s="36"/>
      <c r="WTG48" s="36"/>
      <c r="WTH48" s="36"/>
      <c r="WTK48" s="36"/>
      <c r="WTL48" s="36"/>
      <c r="WTO48" s="36"/>
      <c r="WTP48" s="36"/>
      <c r="WTS48" s="36"/>
      <c r="WTT48" s="36"/>
      <c r="WTW48" s="36"/>
      <c r="WTX48" s="36"/>
      <c r="WUA48" s="36"/>
      <c r="WUB48" s="36"/>
      <c r="WUE48" s="36"/>
      <c r="WUF48" s="36"/>
      <c r="WUI48" s="36"/>
      <c r="WUJ48" s="36"/>
      <c r="WUM48" s="36"/>
      <c r="WUN48" s="36"/>
      <c r="WUQ48" s="36"/>
      <c r="WUR48" s="36"/>
      <c r="WUU48" s="36"/>
      <c r="WUV48" s="36"/>
      <c r="WUY48" s="36"/>
      <c r="WUZ48" s="36"/>
      <c r="WVC48" s="36"/>
      <c r="WVD48" s="36"/>
      <c r="WVG48" s="36"/>
      <c r="WVH48" s="36"/>
      <c r="WVK48" s="36"/>
      <c r="WVL48" s="36"/>
      <c r="WVO48" s="36"/>
      <c r="WVP48" s="36"/>
      <c r="WVS48" s="36"/>
      <c r="WVT48" s="36"/>
      <c r="WVW48" s="36"/>
      <c r="WVX48" s="36"/>
      <c r="WWA48" s="36"/>
      <c r="WWB48" s="36"/>
      <c r="WWE48" s="36"/>
      <c r="WWF48" s="36"/>
      <c r="WWI48" s="36"/>
      <c r="WWJ48" s="36"/>
      <c r="WWM48" s="36"/>
      <c r="WWN48" s="36"/>
      <c r="WWQ48" s="36"/>
      <c r="WWR48" s="36"/>
      <c r="WWU48" s="36"/>
      <c r="WWV48" s="36"/>
      <c r="WWY48" s="36"/>
      <c r="WWZ48" s="36"/>
      <c r="WXC48" s="36"/>
      <c r="WXD48" s="36"/>
      <c r="WXG48" s="36"/>
      <c r="WXH48" s="36"/>
      <c r="WXK48" s="36"/>
      <c r="WXL48" s="36"/>
      <c r="WXO48" s="36"/>
      <c r="WXP48" s="36"/>
      <c r="WXS48" s="36"/>
      <c r="WXT48" s="36"/>
      <c r="WXW48" s="36"/>
      <c r="WXX48" s="36"/>
      <c r="WYA48" s="36"/>
      <c r="WYB48" s="36"/>
      <c r="WYE48" s="36"/>
      <c r="WYF48" s="36"/>
      <c r="WYI48" s="36"/>
      <c r="WYJ48" s="36"/>
      <c r="WYM48" s="36"/>
      <c r="WYN48" s="36"/>
      <c r="WYQ48" s="36"/>
      <c r="WYR48" s="36"/>
      <c r="WYU48" s="36"/>
      <c r="WYV48" s="36"/>
      <c r="WYY48" s="36"/>
      <c r="WYZ48" s="36"/>
      <c r="WZC48" s="36"/>
      <c r="WZD48" s="36"/>
      <c r="WZG48" s="36"/>
      <c r="WZH48" s="36"/>
      <c r="WZK48" s="36"/>
      <c r="WZL48" s="36"/>
      <c r="WZO48" s="36"/>
      <c r="WZP48" s="36"/>
      <c r="WZS48" s="36"/>
      <c r="WZT48" s="36"/>
      <c r="WZW48" s="36"/>
      <c r="WZX48" s="36"/>
      <c r="XAA48" s="36"/>
      <c r="XAB48" s="36"/>
      <c r="XAE48" s="36"/>
      <c r="XAF48" s="36"/>
      <c r="XAI48" s="36"/>
      <c r="XAJ48" s="36"/>
      <c r="XAM48" s="36"/>
      <c r="XAN48" s="36"/>
      <c r="XAQ48" s="36"/>
      <c r="XAR48" s="36"/>
      <c r="XAU48" s="36"/>
      <c r="XAV48" s="36"/>
      <c r="XAY48" s="36"/>
      <c r="XAZ48" s="36"/>
      <c r="XBC48" s="36"/>
      <c r="XBD48" s="36"/>
      <c r="XBG48" s="36"/>
      <c r="XBH48" s="36"/>
      <c r="XBK48" s="36"/>
      <c r="XBL48" s="36"/>
      <c r="XBO48" s="36"/>
      <c r="XBP48" s="36"/>
      <c r="XBS48" s="36"/>
      <c r="XBT48" s="36"/>
      <c r="XBW48" s="36"/>
      <c r="XBX48" s="36"/>
      <c r="XCA48" s="36"/>
      <c r="XCB48" s="36"/>
      <c r="XCE48" s="36"/>
      <c r="XCF48" s="36"/>
      <c r="XCI48" s="36"/>
      <c r="XCJ48" s="36"/>
      <c r="XCM48" s="36"/>
      <c r="XCN48" s="36"/>
      <c r="XCQ48" s="36"/>
      <c r="XCR48" s="36"/>
      <c r="XCU48" s="36"/>
      <c r="XCV48" s="36"/>
      <c r="XCY48" s="36"/>
      <c r="XCZ48" s="36"/>
      <c r="XDC48" s="36"/>
      <c r="XDD48" s="36"/>
    </row>
    <row r="49" spans="1:16332" x14ac:dyDescent="0.3">
      <c r="B49" s="10" t="s">
        <v>295</v>
      </c>
      <c r="C49" s="34">
        <v>23760</v>
      </c>
      <c r="D49" s="34">
        <v>9666</v>
      </c>
      <c r="E49" s="12">
        <f>C49+D49</f>
        <v>33426</v>
      </c>
      <c r="F49" s="12">
        <v>337116</v>
      </c>
      <c r="G49" s="34">
        <f>E49-F49</f>
        <v>-303690</v>
      </c>
      <c r="H49" s="36"/>
      <c r="I49" s="12"/>
      <c r="K49" s="36"/>
      <c r="L49" s="36"/>
      <c r="O49" s="36"/>
      <c r="P49" s="36"/>
      <c r="S49" s="36"/>
      <c r="T49" s="36"/>
      <c r="W49" s="36"/>
      <c r="X49" s="36"/>
      <c r="AA49" s="36"/>
      <c r="AB49" s="36"/>
      <c r="AE49" s="36"/>
      <c r="AF49" s="36"/>
      <c r="AI49" s="36"/>
      <c r="AJ49" s="36"/>
      <c r="AM49" s="36"/>
      <c r="AN49" s="36"/>
      <c r="AQ49" s="36"/>
      <c r="AR49" s="36"/>
      <c r="AU49" s="36"/>
      <c r="AV49" s="36"/>
      <c r="AY49" s="36"/>
      <c r="AZ49" s="36"/>
      <c r="BC49" s="36"/>
      <c r="BD49" s="36"/>
      <c r="BG49" s="36"/>
      <c r="BH49" s="36"/>
      <c r="BK49" s="36"/>
      <c r="BL49" s="36"/>
      <c r="BO49" s="36"/>
      <c r="BP49" s="36"/>
      <c r="BS49" s="36"/>
      <c r="BT49" s="36"/>
      <c r="BW49" s="36"/>
      <c r="BX49" s="36"/>
      <c r="CA49" s="36"/>
      <c r="CB49" s="36"/>
      <c r="CE49" s="36"/>
      <c r="CF49" s="36"/>
      <c r="CI49" s="36"/>
      <c r="CJ49" s="36"/>
      <c r="CM49" s="36"/>
      <c r="CN49" s="36"/>
      <c r="CQ49" s="36"/>
      <c r="CR49" s="36"/>
      <c r="CU49" s="36"/>
      <c r="CV49" s="36"/>
      <c r="CY49" s="36"/>
      <c r="CZ49" s="36"/>
      <c r="DC49" s="36"/>
      <c r="DD49" s="36"/>
      <c r="DG49" s="36"/>
      <c r="DH49" s="36"/>
      <c r="DK49" s="36"/>
      <c r="DL49" s="36"/>
      <c r="DO49" s="36"/>
      <c r="DP49" s="36"/>
      <c r="DS49" s="36"/>
      <c r="DT49" s="36"/>
      <c r="DW49" s="36"/>
      <c r="DX49" s="36"/>
      <c r="EA49" s="36"/>
      <c r="EB49" s="36"/>
      <c r="EE49" s="36"/>
      <c r="EF49" s="36"/>
      <c r="EI49" s="36"/>
      <c r="EJ49" s="36"/>
      <c r="EM49" s="36"/>
      <c r="EN49" s="36"/>
      <c r="EQ49" s="36"/>
      <c r="ER49" s="36"/>
      <c r="EU49" s="36"/>
      <c r="EV49" s="36"/>
      <c r="EY49" s="36"/>
      <c r="EZ49" s="36"/>
      <c r="FC49" s="36"/>
      <c r="FD49" s="36"/>
      <c r="FG49" s="36"/>
      <c r="FH49" s="36"/>
      <c r="FK49" s="36"/>
      <c r="FL49" s="36"/>
      <c r="FO49" s="36"/>
      <c r="FP49" s="36"/>
      <c r="FS49" s="36"/>
      <c r="FT49" s="36"/>
      <c r="FW49" s="36"/>
      <c r="FX49" s="36"/>
      <c r="GA49" s="36"/>
      <c r="GB49" s="36"/>
      <c r="GE49" s="36"/>
      <c r="GF49" s="36"/>
      <c r="GI49" s="36"/>
      <c r="GJ49" s="36"/>
      <c r="GM49" s="36"/>
      <c r="GN49" s="36"/>
      <c r="GQ49" s="36"/>
      <c r="GR49" s="36"/>
      <c r="GU49" s="36"/>
      <c r="GV49" s="36"/>
      <c r="GY49" s="36"/>
      <c r="GZ49" s="36"/>
      <c r="HC49" s="36"/>
      <c r="HD49" s="36"/>
      <c r="HG49" s="36"/>
      <c r="HH49" s="36"/>
      <c r="HK49" s="36"/>
      <c r="HL49" s="36"/>
      <c r="HO49" s="36"/>
      <c r="HP49" s="36"/>
      <c r="HS49" s="36"/>
      <c r="HT49" s="36"/>
      <c r="HW49" s="36"/>
      <c r="HX49" s="36"/>
      <c r="IA49" s="36"/>
      <c r="IB49" s="36"/>
      <c r="IE49" s="36"/>
      <c r="IF49" s="36"/>
      <c r="II49" s="36"/>
      <c r="IJ49" s="36"/>
      <c r="IM49" s="36"/>
      <c r="IN49" s="36"/>
      <c r="IQ49" s="36"/>
      <c r="IR49" s="36"/>
      <c r="IU49" s="36"/>
      <c r="IV49" s="36"/>
      <c r="IY49" s="36"/>
      <c r="IZ49" s="36"/>
      <c r="JC49" s="36"/>
      <c r="JD49" s="36"/>
      <c r="JG49" s="36"/>
      <c r="JH49" s="36"/>
      <c r="JK49" s="36"/>
      <c r="JL49" s="36"/>
      <c r="JO49" s="36"/>
      <c r="JP49" s="36"/>
      <c r="JS49" s="36"/>
      <c r="JT49" s="36"/>
      <c r="JW49" s="36"/>
      <c r="JX49" s="36"/>
      <c r="KA49" s="36"/>
      <c r="KB49" s="36"/>
      <c r="KE49" s="36"/>
      <c r="KF49" s="36"/>
      <c r="KI49" s="36"/>
      <c r="KJ49" s="36"/>
      <c r="KM49" s="36"/>
      <c r="KN49" s="36"/>
      <c r="KQ49" s="36"/>
      <c r="KR49" s="36"/>
      <c r="KU49" s="36"/>
      <c r="KV49" s="36"/>
      <c r="KY49" s="36"/>
      <c r="KZ49" s="36"/>
      <c r="LC49" s="36"/>
      <c r="LD49" s="36"/>
      <c r="LG49" s="36"/>
      <c r="LH49" s="36"/>
      <c r="LK49" s="36"/>
      <c r="LL49" s="36"/>
      <c r="LO49" s="36"/>
      <c r="LP49" s="36"/>
      <c r="LS49" s="36"/>
      <c r="LT49" s="36"/>
      <c r="LW49" s="36"/>
      <c r="LX49" s="36"/>
      <c r="MA49" s="36"/>
      <c r="MB49" s="36"/>
      <c r="ME49" s="36"/>
      <c r="MF49" s="36"/>
      <c r="MI49" s="36"/>
      <c r="MJ49" s="36"/>
      <c r="MM49" s="36"/>
      <c r="MN49" s="36"/>
      <c r="MQ49" s="36"/>
      <c r="MR49" s="36"/>
      <c r="MU49" s="36"/>
      <c r="MV49" s="36"/>
      <c r="MY49" s="36"/>
      <c r="MZ49" s="36"/>
      <c r="NC49" s="36"/>
      <c r="ND49" s="36"/>
      <c r="NG49" s="36"/>
      <c r="NH49" s="36"/>
      <c r="NK49" s="36"/>
      <c r="NL49" s="36"/>
      <c r="NO49" s="36"/>
      <c r="NP49" s="36"/>
      <c r="NS49" s="36"/>
      <c r="NT49" s="36"/>
      <c r="NW49" s="36"/>
      <c r="NX49" s="36"/>
      <c r="OA49" s="36"/>
      <c r="OB49" s="36"/>
      <c r="OE49" s="36"/>
      <c r="OF49" s="36"/>
      <c r="OI49" s="36"/>
      <c r="OJ49" s="36"/>
      <c r="OM49" s="36"/>
      <c r="ON49" s="36"/>
      <c r="OQ49" s="36"/>
      <c r="OR49" s="36"/>
      <c r="OU49" s="36"/>
      <c r="OV49" s="36"/>
      <c r="OY49" s="36"/>
      <c r="OZ49" s="36"/>
      <c r="PC49" s="36"/>
      <c r="PD49" s="36"/>
      <c r="PG49" s="36"/>
      <c r="PH49" s="36"/>
      <c r="PK49" s="36"/>
      <c r="PL49" s="36"/>
      <c r="PO49" s="36"/>
      <c r="PP49" s="36"/>
      <c r="PS49" s="36"/>
      <c r="PT49" s="36"/>
      <c r="PW49" s="36"/>
      <c r="PX49" s="36"/>
      <c r="QA49" s="36"/>
      <c r="QB49" s="36"/>
      <c r="QE49" s="36"/>
      <c r="QF49" s="36"/>
      <c r="QI49" s="36"/>
      <c r="QJ49" s="36"/>
      <c r="QM49" s="36"/>
      <c r="QN49" s="36"/>
      <c r="QQ49" s="36"/>
      <c r="QR49" s="36"/>
      <c r="QU49" s="36"/>
      <c r="QV49" s="36"/>
      <c r="QY49" s="36"/>
      <c r="QZ49" s="36"/>
      <c r="RC49" s="36"/>
      <c r="RD49" s="36"/>
      <c r="RG49" s="36"/>
      <c r="RH49" s="36"/>
      <c r="RK49" s="36"/>
      <c r="RL49" s="36"/>
      <c r="RO49" s="36"/>
      <c r="RP49" s="36"/>
      <c r="RS49" s="36"/>
      <c r="RT49" s="36"/>
      <c r="RW49" s="36"/>
      <c r="RX49" s="36"/>
      <c r="SA49" s="36"/>
      <c r="SB49" s="36"/>
      <c r="SE49" s="36"/>
      <c r="SF49" s="36"/>
      <c r="SI49" s="36"/>
      <c r="SJ49" s="36"/>
      <c r="SM49" s="36"/>
      <c r="SN49" s="36"/>
      <c r="SQ49" s="36"/>
      <c r="SR49" s="36"/>
      <c r="SU49" s="36"/>
      <c r="SV49" s="36"/>
      <c r="SY49" s="36"/>
      <c r="SZ49" s="36"/>
      <c r="TC49" s="36"/>
      <c r="TD49" s="36"/>
      <c r="TG49" s="36"/>
      <c r="TH49" s="36"/>
      <c r="TK49" s="36"/>
      <c r="TL49" s="36"/>
      <c r="TO49" s="36"/>
      <c r="TP49" s="36"/>
      <c r="TS49" s="36"/>
      <c r="TT49" s="36"/>
      <c r="TW49" s="36"/>
      <c r="TX49" s="36"/>
      <c r="UA49" s="36"/>
      <c r="UB49" s="36"/>
      <c r="UE49" s="36"/>
      <c r="UF49" s="36"/>
      <c r="UI49" s="36"/>
      <c r="UJ49" s="36"/>
      <c r="UM49" s="36"/>
      <c r="UN49" s="36"/>
      <c r="UQ49" s="36"/>
      <c r="UR49" s="36"/>
      <c r="UU49" s="36"/>
      <c r="UV49" s="36"/>
      <c r="UY49" s="36"/>
      <c r="UZ49" s="36"/>
      <c r="VC49" s="36"/>
      <c r="VD49" s="36"/>
      <c r="VG49" s="36"/>
      <c r="VH49" s="36"/>
      <c r="VK49" s="36"/>
      <c r="VL49" s="36"/>
      <c r="VO49" s="36"/>
      <c r="VP49" s="36"/>
      <c r="VS49" s="36"/>
      <c r="VT49" s="36"/>
      <c r="VW49" s="36"/>
      <c r="VX49" s="36"/>
      <c r="WA49" s="36"/>
      <c r="WB49" s="36"/>
      <c r="WE49" s="36"/>
      <c r="WF49" s="36"/>
      <c r="WI49" s="36"/>
      <c r="WJ49" s="36"/>
      <c r="WM49" s="36"/>
      <c r="WN49" s="36"/>
      <c r="WQ49" s="36"/>
      <c r="WR49" s="36"/>
      <c r="WU49" s="36"/>
      <c r="WV49" s="36"/>
      <c r="WY49" s="36"/>
      <c r="WZ49" s="36"/>
      <c r="XC49" s="36"/>
      <c r="XD49" s="36"/>
      <c r="XG49" s="36"/>
      <c r="XH49" s="36"/>
      <c r="XK49" s="36"/>
      <c r="XL49" s="36"/>
      <c r="XO49" s="36"/>
      <c r="XP49" s="36"/>
      <c r="XS49" s="36"/>
      <c r="XT49" s="36"/>
      <c r="XW49" s="36"/>
      <c r="XX49" s="36"/>
      <c r="YA49" s="36"/>
      <c r="YB49" s="36"/>
      <c r="YE49" s="36"/>
      <c r="YF49" s="36"/>
      <c r="YI49" s="36"/>
      <c r="YJ49" s="36"/>
      <c r="YM49" s="36"/>
      <c r="YN49" s="36"/>
      <c r="YQ49" s="36"/>
      <c r="YR49" s="36"/>
      <c r="YU49" s="36"/>
      <c r="YV49" s="36"/>
      <c r="YY49" s="36"/>
      <c r="YZ49" s="36"/>
      <c r="ZC49" s="36"/>
      <c r="ZD49" s="36"/>
      <c r="ZG49" s="36"/>
      <c r="ZH49" s="36"/>
      <c r="ZK49" s="36"/>
      <c r="ZL49" s="36"/>
      <c r="ZO49" s="36"/>
      <c r="ZP49" s="36"/>
      <c r="ZS49" s="36"/>
      <c r="ZT49" s="36"/>
      <c r="ZW49" s="36"/>
      <c r="ZX49" s="36"/>
      <c r="AAA49" s="36"/>
      <c r="AAB49" s="36"/>
      <c r="AAE49" s="36"/>
      <c r="AAF49" s="36"/>
      <c r="AAI49" s="36"/>
      <c r="AAJ49" s="36"/>
      <c r="AAM49" s="36"/>
      <c r="AAN49" s="36"/>
      <c r="AAQ49" s="36"/>
      <c r="AAR49" s="36"/>
      <c r="AAU49" s="36"/>
      <c r="AAV49" s="36"/>
      <c r="AAY49" s="36"/>
      <c r="AAZ49" s="36"/>
      <c r="ABC49" s="36"/>
      <c r="ABD49" s="36"/>
      <c r="ABG49" s="36"/>
      <c r="ABH49" s="36"/>
      <c r="ABK49" s="36"/>
      <c r="ABL49" s="36"/>
      <c r="ABO49" s="36"/>
      <c r="ABP49" s="36"/>
      <c r="ABS49" s="36"/>
      <c r="ABT49" s="36"/>
      <c r="ABW49" s="36"/>
      <c r="ABX49" s="36"/>
      <c r="ACA49" s="36"/>
      <c r="ACB49" s="36"/>
      <c r="ACE49" s="36"/>
      <c r="ACF49" s="36"/>
      <c r="ACI49" s="36"/>
      <c r="ACJ49" s="36"/>
      <c r="ACM49" s="36"/>
      <c r="ACN49" s="36"/>
      <c r="ACQ49" s="36"/>
      <c r="ACR49" s="36"/>
      <c r="ACU49" s="36"/>
      <c r="ACV49" s="36"/>
      <c r="ACY49" s="36"/>
      <c r="ACZ49" s="36"/>
      <c r="ADC49" s="36"/>
      <c r="ADD49" s="36"/>
      <c r="ADG49" s="36"/>
      <c r="ADH49" s="36"/>
      <c r="ADK49" s="36"/>
      <c r="ADL49" s="36"/>
      <c r="ADO49" s="36"/>
      <c r="ADP49" s="36"/>
      <c r="ADS49" s="36"/>
      <c r="ADT49" s="36"/>
      <c r="ADW49" s="36"/>
      <c r="ADX49" s="36"/>
      <c r="AEA49" s="36"/>
      <c r="AEB49" s="36"/>
      <c r="AEE49" s="36"/>
      <c r="AEF49" s="36"/>
      <c r="AEI49" s="36"/>
      <c r="AEJ49" s="36"/>
      <c r="AEM49" s="36"/>
      <c r="AEN49" s="36"/>
      <c r="AEQ49" s="36"/>
      <c r="AER49" s="36"/>
      <c r="AEU49" s="36"/>
      <c r="AEV49" s="36"/>
      <c r="AEY49" s="36"/>
      <c r="AEZ49" s="36"/>
      <c r="AFC49" s="36"/>
      <c r="AFD49" s="36"/>
      <c r="AFG49" s="36"/>
      <c r="AFH49" s="36"/>
      <c r="AFK49" s="36"/>
      <c r="AFL49" s="36"/>
      <c r="AFO49" s="36"/>
      <c r="AFP49" s="36"/>
      <c r="AFS49" s="36"/>
      <c r="AFT49" s="36"/>
      <c r="AFW49" s="36"/>
      <c r="AFX49" s="36"/>
      <c r="AGA49" s="36"/>
      <c r="AGB49" s="36"/>
      <c r="AGE49" s="36"/>
      <c r="AGF49" s="36"/>
      <c r="AGI49" s="36"/>
      <c r="AGJ49" s="36"/>
      <c r="AGM49" s="36"/>
      <c r="AGN49" s="36"/>
      <c r="AGQ49" s="36"/>
      <c r="AGR49" s="36"/>
      <c r="AGU49" s="36"/>
      <c r="AGV49" s="36"/>
      <c r="AGY49" s="36"/>
      <c r="AGZ49" s="36"/>
      <c r="AHC49" s="36"/>
      <c r="AHD49" s="36"/>
      <c r="AHG49" s="36"/>
      <c r="AHH49" s="36"/>
      <c r="AHK49" s="36"/>
      <c r="AHL49" s="36"/>
      <c r="AHO49" s="36"/>
      <c r="AHP49" s="36"/>
      <c r="AHS49" s="36"/>
      <c r="AHT49" s="36"/>
      <c r="AHW49" s="36"/>
      <c r="AHX49" s="36"/>
      <c r="AIA49" s="36"/>
      <c r="AIB49" s="36"/>
      <c r="AIE49" s="36"/>
      <c r="AIF49" s="36"/>
      <c r="AII49" s="36"/>
      <c r="AIJ49" s="36"/>
      <c r="AIM49" s="36"/>
      <c r="AIN49" s="36"/>
      <c r="AIQ49" s="36"/>
      <c r="AIR49" s="36"/>
      <c r="AIU49" s="36"/>
      <c r="AIV49" s="36"/>
      <c r="AIY49" s="36"/>
      <c r="AIZ49" s="36"/>
      <c r="AJC49" s="36"/>
      <c r="AJD49" s="36"/>
      <c r="AJG49" s="36"/>
      <c r="AJH49" s="36"/>
      <c r="AJK49" s="36"/>
      <c r="AJL49" s="36"/>
      <c r="AJO49" s="36"/>
      <c r="AJP49" s="36"/>
      <c r="AJS49" s="36"/>
      <c r="AJT49" s="36"/>
      <c r="AJW49" s="36"/>
      <c r="AJX49" s="36"/>
      <c r="AKA49" s="36"/>
      <c r="AKB49" s="36"/>
      <c r="AKE49" s="36"/>
      <c r="AKF49" s="36"/>
      <c r="AKI49" s="36"/>
      <c r="AKJ49" s="36"/>
      <c r="AKM49" s="36"/>
      <c r="AKN49" s="36"/>
      <c r="AKQ49" s="36"/>
      <c r="AKR49" s="36"/>
      <c r="AKU49" s="36"/>
      <c r="AKV49" s="36"/>
      <c r="AKY49" s="36"/>
      <c r="AKZ49" s="36"/>
      <c r="ALC49" s="36"/>
      <c r="ALD49" s="36"/>
      <c r="ALG49" s="36"/>
      <c r="ALH49" s="36"/>
      <c r="ALK49" s="36"/>
      <c r="ALL49" s="36"/>
      <c r="ALO49" s="36"/>
      <c r="ALP49" s="36"/>
      <c r="ALS49" s="36"/>
      <c r="ALT49" s="36"/>
      <c r="ALW49" s="36"/>
      <c r="ALX49" s="36"/>
      <c r="AMA49" s="36"/>
      <c r="AMB49" s="36"/>
      <c r="AME49" s="36"/>
      <c r="AMF49" s="36"/>
      <c r="AMI49" s="36"/>
      <c r="AMJ49" s="36"/>
      <c r="AMM49" s="36"/>
      <c r="AMN49" s="36"/>
      <c r="AMQ49" s="36"/>
      <c r="AMR49" s="36"/>
      <c r="AMU49" s="36"/>
      <c r="AMV49" s="36"/>
      <c r="AMY49" s="36"/>
      <c r="AMZ49" s="36"/>
      <c r="ANC49" s="36"/>
      <c r="AND49" s="36"/>
      <c r="ANG49" s="36"/>
      <c r="ANH49" s="36"/>
      <c r="ANK49" s="36"/>
      <c r="ANL49" s="36"/>
      <c r="ANO49" s="36"/>
      <c r="ANP49" s="36"/>
      <c r="ANS49" s="36"/>
      <c r="ANT49" s="36"/>
      <c r="ANW49" s="36"/>
      <c r="ANX49" s="36"/>
      <c r="AOA49" s="36"/>
      <c r="AOB49" s="36"/>
      <c r="AOE49" s="36"/>
      <c r="AOF49" s="36"/>
      <c r="AOI49" s="36"/>
      <c r="AOJ49" s="36"/>
      <c r="AOM49" s="36"/>
      <c r="AON49" s="36"/>
      <c r="AOQ49" s="36"/>
      <c r="AOR49" s="36"/>
      <c r="AOU49" s="36"/>
      <c r="AOV49" s="36"/>
      <c r="AOY49" s="36"/>
      <c r="AOZ49" s="36"/>
      <c r="APC49" s="36"/>
      <c r="APD49" s="36"/>
      <c r="APG49" s="36"/>
      <c r="APH49" s="36"/>
      <c r="APK49" s="36"/>
      <c r="APL49" s="36"/>
      <c r="APO49" s="36"/>
      <c r="APP49" s="36"/>
      <c r="APS49" s="36"/>
      <c r="APT49" s="36"/>
      <c r="APW49" s="36"/>
      <c r="APX49" s="36"/>
      <c r="AQA49" s="36"/>
      <c r="AQB49" s="36"/>
      <c r="AQE49" s="36"/>
      <c r="AQF49" s="36"/>
      <c r="AQI49" s="36"/>
      <c r="AQJ49" s="36"/>
      <c r="AQM49" s="36"/>
      <c r="AQN49" s="36"/>
      <c r="AQQ49" s="36"/>
      <c r="AQR49" s="36"/>
      <c r="AQU49" s="36"/>
      <c r="AQV49" s="36"/>
      <c r="AQY49" s="36"/>
      <c r="AQZ49" s="36"/>
      <c r="ARC49" s="36"/>
      <c r="ARD49" s="36"/>
      <c r="ARG49" s="36"/>
      <c r="ARH49" s="36"/>
      <c r="ARK49" s="36"/>
      <c r="ARL49" s="36"/>
      <c r="ARO49" s="36"/>
      <c r="ARP49" s="36"/>
      <c r="ARS49" s="36"/>
      <c r="ART49" s="36"/>
      <c r="ARW49" s="36"/>
      <c r="ARX49" s="36"/>
      <c r="ASA49" s="36"/>
      <c r="ASB49" s="36"/>
      <c r="ASE49" s="36"/>
      <c r="ASF49" s="36"/>
      <c r="ASI49" s="36"/>
      <c r="ASJ49" s="36"/>
      <c r="ASM49" s="36"/>
      <c r="ASN49" s="36"/>
      <c r="ASQ49" s="36"/>
      <c r="ASR49" s="36"/>
      <c r="ASU49" s="36"/>
      <c r="ASV49" s="36"/>
      <c r="ASY49" s="36"/>
      <c r="ASZ49" s="36"/>
      <c r="ATC49" s="36"/>
      <c r="ATD49" s="36"/>
      <c r="ATG49" s="36"/>
      <c r="ATH49" s="36"/>
      <c r="ATK49" s="36"/>
      <c r="ATL49" s="36"/>
      <c r="ATO49" s="36"/>
      <c r="ATP49" s="36"/>
      <c r="ATS49" s="36"/>
      <c r="ATT49" s="36"/>
      <c r="ATW49" s="36"/>
      <c r="ATX49" s="36"/>
      <c r="AUA49" s="36"/>
      <c r="AUB49" s="36"/>
      <c r="AUE49" s="36"/>
      <c r="AUF49" s="36"/>
      <c r="AUI49" s="36"/>
      <c r="AUJ49" s="36"/>
      <c r="AUM49" s="36"/>
      <c r="AUN49" s="36"/>
      <c r="AUQ49" s="36"/>
      <c r="AUR49" s="36"/>
      <c r="AUU49" s="36"/>
      <c r="AUV49" s="36"/>
      <c r="AUY49" s="36"/>
      <c r="AUZ49" s="36"/>
      <c r="AVC49" s="36"/>
      <c r="AVD49" s="36"/>
      <c r="AVG49" s="36"/>
      <c r="AVH49" s="36"/>
      <c r="AVK49" s="36"/>
      <c r="AVL49" s="36"/>
      <c r="AVO49" s="36"/>
      <c r="AVP49" s="36"/>
      <c r="AVS49" s="36"/>
      <c r="AVT49" s="36"/>
      <c r="AVW49" s="36"/>
      <c r="AVX49" s="36"/>
      <c r="AWA49" s="36"/>
      <c r="AWB49" s="36"/>
      <c r="AWE49" s="36"/>
      <c r="AWF49" s="36"/>
      <c r="AWI49" s="36"/>
      <c r="AWJ49" s="36"/>
      <c r="AWM49" s="36"/>
      <c r="AWN49" s="36"/>
      <c r="AWQ49" s="36"/>
      <c r="AWR49" s="36"/>
      <c r="AWU49" s="36"/>
      <c r="AWV49" s="36"/>
      <c r="AWY49" s="36"/>
      <c r="AWZ49" s="36"/>
      <c r="AXC49" s="36"/>
      <c r="AXD49" s="36"/>
      <c r="AXG49" s="36"/>
      <c r="AXH49" s="36"/>
      <c r="AXK49" s="36"/>
      <c r="AXL49" s="36"/>
      <c r="AXO49" s="36"/>
      <c r="AXP49" s="36"/>
      <c r="AXS49" s="36"/>
      <c r="AXT49" s="36"/>
      <c r="AXW49" s="36"/>
      <c r="AXX49" s="36"/>
      <c r="AYA49" s="36"/>
      <c r="AYB49" s="36"/>
      <c r="AYE49" s="36"/>
      <c r="AYF49" s="36"/>
      <c r="AYI49" s="36"/>
      <c r="AYJ49" s="36"/>
      <c r="AYM49" s="36"/>
      <c r="AYN49" s="36"/>
      <c r="AYQ49" s="36"/>
      <c r="AYR49" s="36"/>
      <c r="AYU49" s="36"/>
      <c r="AYV49" s="36"/>
      <c r="AYY49" s="36"/>
      <c r="AYZ49" s="36"/>
      <c r="AZC49" s="36"/>
      <c r="AZD49" s="36"/>
      <c r="AZG49" s="36"/>
      <c r="AZH49" s="36"/>
      <c r="AZK49" s="36"/>
      <c r="AZL49" s="36"/>
      <c r="AZO49" s="36"/>
      <c r="AZP49" s="36"/>
      <c r="AZS49" s="36"/>
      <c r="AZT49" s="36"/>
      <c r="AZW49" s="36"/>
      <c r="AZX49" s="36"/>
      <c r="BAA49" s="36"/>
      <c r="BAB49" s="36"/>
      <c r="BAE49" s="36"/>
      <c r="BAF49" s="36"/>
      <c r="BAI49" s="36"/>
      <c r="BAJ49" s="36"/>
      <c r="BAM49" s="36"/>
      <c r="BAN49" s="36"/>
      <c r="BAQ49" s="36"/>
      <c r="BAR49" s="36"/>
      <c r="BAU49" s="36"/>
      <c r="BAV49" s="36"/>
      <c r="BAY49" s="36"/>
      <c r="BAZ49" s="36"/>
      <c r="BBC49" s="36"/>
      <c r="BBD49" s="36"/>
      <c r="BBG49" s="36"/>
      <c r="BBH49" s="36"/>
      <c r="BBK49" s="36"/>
      <c r="BBL49" s="36"/>
      <c r="BBO49" s="36"/>
      <c r="BBP49" s="36"/>
      <c r="BBS49" s="36"/>
      <c r="BBT49" s="36"/>
      <c r="BBW49" s="36"/>
      <c r="BBX49" s="36"/>
      <c r="BCA49" s="36"/>
      <c r="BCB49" s="36"/>
      <c r="BCE49" s="36"/>
      <c r="BCF49" s="36"/>
      <c r="BCI49" s="36"/>
      <c r="BCJ49" s="36"/>
      <c r="BCM49" s="36"/>
      <c r="BCN49" s="36"/>
      <c r="BCQ49" s="36"/>
      <c r="BCR49" s="36"/>
      <c r="BCU49" s="36"/>
      <c r="BCV49" s="36"/>
      <c r="BCY49" s="36"/>
      <c r="BCZ49" s="36"/>
      <c r="BDC49" s="36"/>
      <c r="BDD49" s="36"/>
      <c r="BDG49" s="36"/>
      <c r="BDH49" s="36"/>
      <c r="BDK49" s="36"/>
      <c r="BDL49" s="36"/>
      <c r="BDO49" s="36"/>
      <c r="BDP49" s="36"/>
      <c r="BDS49" s="36"/>
      <c r="BDT49" s="36"/>
      <c r="BDW49" s="36"/>
      <c r="BDX49" s="36"/>
      <c r="BEA49" s="36"/>
      <c r="BEB49" s="36"/>
      <c r="BEE49" s="36"/>
      <c r="BEF49" s="36"/>
      <c r="BEI49" s="36"/>
      <c r="BEJ49" s="36"/>
      <c r="BEM49" s="36"/>
      <c r="BEN49" s="36"/>
      <c r="BEQ49" s="36"/>
      <c r="BER49" s="36"/>
      <c r="BEU49" s="36"/>
      <c r="BEV49" s="36"/>
      <c r="BEY49" s="36"/>
      <c r="BEZ49" s="36"/>
      <c r="BFC49" s="36"/>
      <c r="BFD49" s="36"/>
      <c r="BFG49" s="36"/>
      <c r="BFH49" s="36"/>
      <c r="BFK49" s="36"/>
      <c r="BFL49" s="36"/>
      <c r="BFO49" s="36"/>
      <c r="BFP49" s="36"/>
      <c r="BFS49" s="36"/>
      <c r="BFT49" s="36"/>
      <c r="BFW49" s="36"/>
      <c r="BFX49" s="36"/>
      <c r="BGA49" s="36"/>
      <c r="BGB49" s="36"/>
      <c r="BGE49" s="36"/>
      <c r="BGF49" s="36"/>
      <c r="BGI49" s="36"/>
      <c r="BGJ49" s="36"/>
      <c r="BGM49" s="36"/>
      <c r="BGN49" s="36"/>
      <c r="BGQ49" s="36"/>
      <c r="BGR49" s="36"/>
      <c r="BGU49" s="36"/>
      <c r="BGV49" s="36"/>
      <c r="BGY49" s="36"/>
      <c r="BGZ49" s="36"/>
      <c r="BHC49" s="36"/>
      <c r="BHD49" s="36"/>
      <c r="BHG49" s="36"/>
      <c r="BHH49" s="36"/>
      <c r="BHK49" s="36"/>
      <c r="BHL49" s="36"/>
      <c r="BHO49" s="36"/>
      <c r="BHP49" s="36"/>
      <c r="BHS49" s="36"/>
      <c r="BHT49" s="36"/>
      <c r="BHW49" s="36"/>
      <c r="BHX49" s="36"/>
      <c r="BIA49" s="36"/>
      <c r="BIB49" s="36"/>
      <c r="BIE49" s="36"/>
      <c r="BIF49" s="36"/>
      <c r="BII49" s="36"/>
      <c r="BIJ49" s="36"/>
      <c r="BIM49" s="36"/>
      <c r="BIN49" s="36"/>
      <c r="BIQ49" s="36"/>
      <c r="BIR49" s="36"/>
      <c r="BIU49" s="36"/>
      <c r="BIV49" s="36"/>
      <c r="BIY49" s="36"/>
      <c r="BIZ49" s="36"/>
      <c r="BJC49" s="36"/>
      <c r="BJD49" s="36"/>
      <c r="BJG49" s="36"/>
      <c r="BJH49" s="36"/>
      <c r="BJK49" s="36"/>
      <c r="BJL49" s="36"/>
      <c r="BJO49" s="36"/>
      <c r="BJP49" s="36"/>
      <c r="BJS49" s="36"/>
      <c r="BJT49" s="36"/>
      <c r="BJW49" s="36"/>
      <c r="BJX49" s="36"/>
      <c r="BKA49" s="36"/>
      <c r="BKB49" s="36"/>
      <c r="BKE49" s="36"/>
      <c r="BKF49" s="36"/>
      <c r="BKI49" s="36"/>
      <c r="BKJ49" s="36"/>
      <c r="BKM49" s="36"/>
      <c r="BKN49" s="36"/>
      <c r="BKQ49" s="36"/>
      <c r="BKR49" s="36"/>
      <c r="BKU49" s="36"/>
      <c r="BKV49" s="36"/>
      <c r="BKY49" s="36"/>
      <c r="BKZ49" s="36"/>
      <c r="BLC49" s="36"/>
      <c r="BLD49" s="36"/>
      <c r="BLG49" s="36"/>
      <c r="BLH49" s="36"/>
      <c r="BLK49" s="36"/>
      <c r="BLL49" s="36"/>
      <c r="BLO49" s="36"/>
      <c r="BLP49" s="36"/>
      <c r="BLS49" s="36"/>
      <c r="BLT49" s="36"/>
      <c r="BLW49" s="36"/>
      <c r="BLX49" s="36"/>
      <c r="BMA49" s="36"/>
      <c r="BMB49" s="36"/>
      <c r="BME49" s="36"/>
      <c r="BMF49" s="36"/>
      <c r="BMI49" s="36"/>
      <c r="BMJ49" s="36"/>
      <c r="BMM49" s="36"/>
      <c r="BMN49" s="36"/>
      <c r="BMQ49" s="36"/>
      <c r="BMR49" s="36"/>
      <c r="BMU49" s="36"/>
      <c r="BMV49" s="36"/>
      <c r="BMY49" s="36"/>
      <c r="BMZ49" s="36"/>
      <c r="BNC49" s="36"/>
      <c r="BND49" s="36"/>
      <c r="BNG49" s="36"/>
      <c r="BNH49" s="36"/>
      <c r="BNK49" s="36"/>
      <c r="BNL49" s="36"/>
      <c r="BNO49" s="36"/>
      <c r="BNP49" s="36"/>
      <c r="BNS49" s="36"/>
      <c r="BNT49" s="36"/>
      <c r="BNW49" s="36"/>
      <c r="BNX49" s="36"/>
      <c r="BOA49" s="36"/>
      <c r="BOB49" s="36"/>
      <c r="BOE49" s="36"/>
      <c r="BOF49" s="36"/>
      <c r="BOI49" s="36"/>
      <c r="BOJ49" s="36"/>
      <c r="BOM49" s="36"/>
      <c r="BON49" s="36"/>
      <c r="BOQ49" s="36"/>
      <c r="BOR49" s="36"/>
      <c r="BOU49" s="36"/>
      <c r="BOV49" s="36"/>
      <c r="BOY49" s="36"/>
      <c r="BOZ49" s="36"/>
      <c r="BPC49" s="36"/>
      <c r="BPD49" s="36"/>
      <c r="BPG49" s="36"/>
      <c r="BPH49" s="36"/>
      <c r="BPK49" s="36"/>
      <c r="BPL49" s="36"/>
      <c r="BPO49" s="36"/>
      <c r="BPP49" s="36"/>
      <c r="BPS49" s="36"/>
      <c r="BPT49" s="36"/>
      <c r="BPW49" s="36"/>
      <c r="BPX49" s="36"/>
      <c r="BQA49" s="36"/>
      <c r="BQB49" s="36"/>
      <c r="BQE49" s="36"/>
      <c r="BQF49" s="36"/>
      <c r="BQI49" s="36"/>
      <c r="BQJ49" s="36"/>
      <c r="BQM49" s="36"/>
      <c r="BQN49" s="36"/>
      <c r="BQQ49" s="36"/>
      <c r="BQR49" s="36"/>
      <c r="BQU49" s="36"/>
      <c r="BQV49" s="36"/>
      <c r="BQY49" s="36"/>
      <c r="BQZ49" s="36"/>
      <c r="BRC49" s="36"/>
      <c r="BRD49" s="36"/>
      <c r="BRG49" s="36"/>
      <c r="BRH49" s="36"/>
      <c r="BRK49" s="36"/>
      <c r="BRL49" s="36"/>
      <c r="BRO49" s="36"/>
      <c r="BRP49" s="36"/>
      <c r="BRS49" s="36"/>
      <c r="BRT49" s="36"/>
      <c r="BRW49" s="36"/>
      <c r="BRX49" s="36"/>
      <c r="BSA49" s="36"/>
      <c r="BSB49" s="36"/>
      <c r="BSE49" s="36"/>
      <c r="BSF49" s="36"/>
      <c r="BSI49" s="36"/>
      <c r="BSJ49" s="36"/>
      <c r="BSM49" s="36"/>
      <c r="BSN49" s="36"/>
      <c r="BSQ49" s="36"/>
      <c r="BSR49" s="36"/>
      <c r="BSU49" s="36"/>
      <c r="BSV49" s="36"/>
      <c r="BSY49" s="36"/>
      <c r="BSZ49" s="36"/>
      <c r="BTC49" s="36"/>
      <c r="BTD49" s="36"/>
      <c r="BTG49" s="36"/>
      <c r="BTH49" s="36"/>
      <c r="BTK49" s="36"/>
      <c r="BTL49" s="36"/>
      <c r="BTO49" s="36"/>
      <c r="BTP49" s="36"/>
      <c r="BTS49" s="36"/>
      <c r="BTT49" s="36"/>
      <c r="BTW49" s="36"/>
      <c r="BTX49" s="36"/>
      <c r="BUA49" s="36"/>
      <c r="BUB49" s="36"/>
      <c r="BUE49" s="36"/>
      <c r="BUF49" s="36"/>
      <c r="BUI49" s="36"/>
      <c r="BUJ49" s="36"/>
      <c r="BUM49" s="36"/>
      <c r="BUN49" s="36"/>
      <c r="BUQ49" s="36"/>
      <c r="BUR49" s="36"/>
      <c r="BUU49" s="36"/>
      <c r="BUV49" s="36"/>
      <c r="BUY49" s="36"/>
      <c r="BUZ49" s="36"/>
      <c r="BVC49" s="36"/>
      <c r="BVD49" s="36"/>
      <c r="BVG49" s="36"/>
      <c r="BVH49" s="36"/>
      <c r="BVK49" s="36"/>
      <c r="BVL49" s="36"/>
      <c r="BVO49" s="36"/>
      <c r="BVP49" s="36"/>
      <c r="BVS49" s="36"/>
      <c r="BVT49" s="36"/>
      <c r="BVW49" s="36"/>
      <c r="BVX49" s="36"/>
      <c r="BWA49" s="36"/>
      <c r="BWB49" s="36"/>
      <c r="BWE49" s="36"/>
      <c r="BWF49" s="36"/>
      <c r="BWI49" s="36"/>
      <c r="BWJ49" s="36"/>
      <c r="BWM49" s="36"/>
      <c r="BWN49" s="36"/>
      <c r="BWQ49" s="36"/>
      <c r="BWR49" s="36"/>
      <c r="BWU49" s="36"/>
      <c r="BWV49" s="36"/>
      <c r="BWY49" s="36"/>
      <c r="BWZ49" s="36"/>
      <c r="BXC49" s="36"/>
      <c r="BXD49" s="36"/>
      <c r="BXG49" s="36"/>
      <c r="BXH49" s="36"/>
      <c r="BXK49" s="36"/>
      <c r="BXL49" s="36"/>
      <c r="BXO49" s="36"/>
      <c r="BXP49" s="36"/>
      <c r="BXS49" s="36"/>
      <c r="BXT49" s="36"/>
      <c r="BXW49" s="36"/>
      <c r="BXX49" s="36"/>
      <c r="BYA49" s="36"/>
      <c r="BYB49" s="36"/>
      <c r="BYE49" s="36"/>
      <c r="BYF49" s="36"/>
      <c r="BYI49" s="36"/>
      <c r="BYJ49" s="36"/>
      <c r="BYM49" s="36"/>
      <c r="BYN49" s="36"/>
      <c r="BYQ49" s="36"/>
      <c r="BYR49" s="36"/>
      <c r="BYU49" s="36"/>
      <c r="BYV49" s="36"/>
      <c r="BYY49" s="36"/>
      <c r="BYZ49" s="36"/>
      <c r="BZC49" s="36"/>
      <c r="BZD49" s="36"/>
      <c r="BZG49" s="36"/>
      <c r="BZH49" s="36"/>
      <c r="BZK49" s="36"/>
      <c r="BZL49" s="36"/>
      <c r="BZO49" s="36"/>
      <c r="BZP49" s="36"/>
      <c r="BZS49" s="36"/>
      <c r="BZT49" s="36"/>
      <c r="BZW49" s="36"/>
      <c r="BZX49" s="36"/>
      <c r="CAA49" s="36"/>
      <c r="CAB49" s="36"/>
      <c r="CAE49" s="36"/>
      <c r="CAF49" s="36"/>
      <c r="CAI49" s="36"/>
      <c r="CAJ49" s="36"/>
      <c r="CAM49" s="36"/>
      <c r="CAN49" s="36"/>
      <c r="CAQ49" s="36"/>
      <c r="CAR49" s="36"/>
      <c r="CAU49" s="36"/>
      <c r="CAV49" s="36"/>
      <c r="CAY49" s="36"/>
      <c r="CAZ49" s="36"/>
      <c r="CBC49" s="36"/>
      <c r="CBD49" s="36"/>
      <c r="CBG49" s="36"/>
      <c r="CBH49" s="36"/>
      <c r="CBK49" s="36"/>
      <c r="CBL49" s="36"/>
      <c r="CBO49" s="36"/>
      <c r="CBP49" s="36"/>
      <c r="CBS49" s="36"/>
      <c r="CBT49" s="36"/>
      <c r="CBW49" s="36"/>
      <c r="CBX49" s="36"/>
      <c r="CCA49" s="36"/>
      <c r="CCB49" s="36"/>
      <c r="CCE49" s="36"/>
      <c r="CCF49" s="36"/>
      <c r="CCI49" s="36"/>
      <c r="CCJ49" s="36"/>
      <c r="CCM49" s="36"/>
      <c r="CCN49" s="36"/>
      <c r="CCQ49" s="36"/>
      <c r="CCR49" s="36"/>
      <c r="CCU49" s="36"/>
      <c r="CCV49" s="36"/>
      <c r="CCY49" s="36"/>
      <c r="CCZ49" s="36"/>
      <c r="CDC49" s="36"/>
      <c r="CDD49" s="36"/>
      <c r="CDG49" s="36"/>
      <c r="CDH49" s="36"/>
      <c r="CDK49" s="36"/>
      <c r="CDL49" s="36"/>
      <c r="CDO49" s="36"/>
      <c r="CDP49" s="36"/>
      <c r="CDS49" s="36"/>
      <c r="CDT49" s="36"/>
      <c r="CDW49" s="36"/>
      <c r="CDX49" s="36"/>
      <c r="CEA49" s="36"/>
      <c r="CEB49" s="36"/>
      <c r="CEE49" s="36"/>
      <c r="CEF49" s="36"/>
      <c r="CEI49" s="36"/>
      <c r="CEJ49" s="36"/>
      <c r="CEM49" s="36"/>
      <c r="CEN49" s="36"/>
      <c r="CEQ49" s="36"/>
      <c r="CER49" s="36"/>
      <c r="CEU49" s="36"/>
      <c r="CEV49" s="36"/>
      <c r="CEY49" s="36"/>
      <c r="CEZ49" s="36"/>
      <c r="CFC49" s="36"/>
      <c r="CFD49" s="36"/>
      <c r="CFG49" s="36"/>
      <c r="CFH49" s="36"/>
      <c r="CFK49" s="36"/>
      <c r="CFL49" s="36"/>
      <c r="CFO49" s="36"/>
      <c r="CFP49" s="36"/>
      <c r="CFS49" s="36"/>
      <c r="CFT49" s="36"/>
      <c r="CFW49" s="36"/>
      <c r="CFX49" s="36"/>
      <c r="CGA49" s="36"/>
      <c r="CGB49" s="36"/>
      <c r="CGE49" s="36"/>
      <c r="CGF49" s="36"/>
      <c r="CGI49" s="36"/>
      <c r="CGJ49" s="36"/>
      <c r="CGM49" s="36"/>
      <c r="CGN49" s="36"/>
      <c r="CGQ49" s="36"/>
      <c r="CGR49" s="36"/>
      <c r="CGU49" s="36"/>
      <c r="CGV49" s="36"/>
      <c r="CGY49" s="36"/>
      <c r="CGZ49" s="36"/>
      <c r="CHC49" s="36"/>
      <c r="CHD49" s="36"/>
      <c r="CHG49" s="36"/>
      <c r="CHH49" s="36"/>
      <c r="CHK49" s="36"/>
      <c r="CHL49" s="36"/>
      <c r="CHO49" s="36"/>
      <c r="CHP49" s="36"/>
      <c r="CHS49" s="36"/>
      <c r="CHT49" s="36"/>
      <c r="CHW49" s="36"/>
      <c r="CHX49" s="36"/>
      <c r="CIA49" s="36"/>
      <c r="CIB49" s="36"/>
      <c r="CIE49" s="36"/>
      <c r="CIF49" s="36"/>
      <c r="CII49" s="36"/>
      <c r="CIJ49" s="36"/>
      <c r="CIM49" s="36"/>
      <c r="CIN49" s="36"/>
      <c r="CIQ49" s="36"/>
      <c r="CIR49" s="36"/>
      <c r="CIU49" s="36"/>
      <c r="CIV49" s="36"/>
      <c r="CIY49" s="36"/>
      <c r="CIZ49" s="36"/>
      <c r="CJC49" s="36"/>
      <c r="CJD49" s="36"/>
      <c r="CJG49" s="36"/>
      <c r="CJH49" s="36"/>
      <c r="CJK49" s="36"/>
      <c r="CJL49" s="36"/>
      <c r="CJO49" s="36"/>
      <c r="CJP49" s="36"/>
      <c r="CJS49" s="36"/>
      <c r="CJT49" s="36"/>
      <c r="CJW49" s="36"/>
      <c r="CJX49" s="36"/>
      <c r="CKA49" s="36"/>
      <c r="CKB49" s="36"/>
      <c r="CKE49" s="36"/>
      <c r="CKF49" s="36"/>
      <c r="CKI49" s="36"/>
      <c r="CKJ49" s="36"/>
      <c r="CKM49" s="36"/>
      <c r="CKN49" s="36"/>
      <c r="CKQ49" s="36"/>
      <c r="CKR49" s="36"/>
      <c r="CKU49" s="36"/>
      <c r="CKV49" s="36"/>
      <c r="CKY49" s="36"/>
      <c r="CKZ49" s="36"/>
      <c r="CLC49" s="36"/>
      <c r="CLD49" s="36"/>
      <c r="CLG49" s="36"/>
      <c r="CLH49" s="36"/>
      <c r="CLK49" s="36"/>
      <c r="CLL49" s="36"/>
      <c r="CLO49" s="36"/>
      <c r="CLP49" s="36"/>
      <c r="CLS49" s="36"/>
      <c r="CLT49" s="36"/>
      <c r="CLW49" s="36"/>
      <c r="CLX49" s="36"/>
      <c r="CMA49" s="36"/>
      <c r="CMB49" s="36"/>
      <c r="CME49" s="36"/>
      <c r="CMF49" s="36"/>
      <c r="CMI49" s="36"/>
      <c r="CMJ49" s="36"/>
      <c r="CMM49" s="36"/>
      <c r="CMN49" s="36"/>
      <c r="CMQ49" s="36"/>
      <c r="CMR49" s="36"/>
      <c r="CMU49" s="36"/>
      <c r="CMV49" s="36"/>
      <c r="CMY49" s="36"/>
      <c r="CMZ49" s="36"/>
      <c r="CNC49" s="36"/>
      <c r="CND49" s="36"/>
      <c r="CNG49" s="36"/>
      <c r="CNH49" s="36"/>
      <c r="CNK49" s="36"/>
      <c r="CNL49" s="36"/>
      <c r="CNO49" s="36"/>
      <c r="CNP49" s="36"/>
      <c r="CNS49" s="36"/>
      <c r="CNT49" s="36"/>
      <c r="CNW49" s="36"/>
      <c r="CNX49" s="36"/>
      <c r="COA49" s="36"/>
      <c r="COB49" s="36"/>
      <c r="COE49" s="36"/>
      <c r="COF49" s="36"/>
      <c r="COI49" s="36"/>
      <c r="COJ49" s="36"/>
      <c r="COM49" s="36"/>
      <c r="CON49" s="36"/>
      <c r="COQ49" s="36"/>
      <c r="COR49" s="36"/>
      <c r="COU49" s="36"/>
      <c r="COV49" s="36"/>
      <c r="COY49" s="36"/>
      <c r="COZ49" s="36"/>
      <c r="CPC49" s="36"/>
      <c r="CPD49" s="36"/>
      <c r="CPG49" s="36"/>
      <c r="CPH49" s="36"/>
      <c r="CPK49" s="36"/>
      <c r="CPL49" s="36"/>
      <c r="CPO49" s="36"/>
      <c r="CPP49" s="36"/>
      <c r="CPS49" s="36"/>
      <c r="CPT49" s="36"/>
      <c r="CPW49" s="36"/>
      <c r="CPX49" s="36"/>
      <c r="CQA49" s="36"/>
      <c r="CQB49" s="36"/>
      <c r="CQE49" s="36"/>
      <c r="CQF49" s="36"/>
      <c r="CQI49" s="36"/>
      <c r="CQJ49" s="36"/>
      <c r="CQM49" s="36"/>
      <c r="CQN49" s="36"/>
      <c r="CQQ49" s="36"/>
      <c r="CQR49" s="36"/>
      <c r="CQU49" s="36"/>
      <c r="CQV49" s="36"/>
      <c r="CQY49" s="36"/>
      <c r="CQZ49" s="36"/>
      <c r="CRC49" s="36"/>
      <c r="CRD49" s="36"/>
      <c r="CRG49" s="36"/>
      <c r="CRH49" s="36"/>
      <c r="CRK49" s="36"/>
      <c r="CRL49" s="36"/>
      <c r="CRO49" s="36"/>
      <c r="CRP49" s="36"/>
      <c r="CRS49" s="36"/>
      <c r="CRT49" s="36"/>
      <c r="CRW49" s="36"/>
      <c r="CRX49" s="36"/>
      <c r="CSA49" s="36"/>
      <c r="CSB49" s="36"/>
      <c r="CSE49" s="36"/>
      <c r="CSF49" s="36"/>
      <c r="CSI49" s="36"/>
      <c r="CSJ49" s="36"/>
      <c r="CSM49" s="36"/>
      <c r="CSN49" s="36"/>
      <c r="CSQ49" s="36"/>
      <c r="CSR49" s="36"/>
      <c r="CSU49" s="36"/>
      <c r="CSV49" s="36"/>
      <c r="CSY49" s="36"/>
      <c r="CSZ49" s="36"/>
      <c r="CTC49" s="36"/>
      <c r="CTD49" s="36"/>
      <c r="CTG49" s="36"/>
      <c r="CTH49" s="36"/>
      <c r="CTK49" s="36"/>
      <c r="CTL49" s="36"/>
      <c r="CTO49" s="36"/>
      <c r="CTP49" s="36"/>
      <c r="CTS49" s="36"/>
      <c r="CTT49" s="36"/>
      <c r="CTW49" s="36"/>
      <c r="CTX49" s="36"/>
      <c r="CUA49" s="36"/>
      <c r="CUB49" s="36"/>
      <c r="CUE49" s="36"/>
      <c r="CUF49" s="36"/>
      <c r="CUI49" s="36"/>
      <c r="CUJ49" s="36"/>
      <c r="CUM49" s="36"/>
      <c r="CUN49" s="36"/>
      <c r="CUQ49" s="36"/>
      <c r="CUR49" s="36"/>
      <c r="CUU49" s="36"/>
      <c r="CUV49" s="36"/>
      <c r="CUY49" s="36"/>
      <c r="CUZ49" s="36"/>
      <c r="CVC49" s="36"/>
      <c r="CVD49" s="36"/>
      <c r="CVG49" s="36"/>
      <c r="CVH49" s="36"/>
      <c r="CVK49" s="36"/>
      <c r="CVL49" s="36"/>
      <c r="CVO49" s="36"/>
      <c r="CVP49" s="36"/>
      <c r="CVS49" s="36"/>
      <c r="CVT49" s="36"/>
      <c r="CVW49" s="36"/>
      <c r="CVX49" s="36"/>
      <c r="CWA49" s="36"/>
      <c r="CWB49" s="36"/>
      <c r="CWE49" s="36"/>
      <c r="CWF49" s="36"/>
      <c r="CWI49" s="36"/>
      <c r="CWJ49" s="36"/>
      <c r="CWM49" s="36"/>
      <c r="CWN49" s="36"/>
      <c r="CWQ49" s="36"/>
      <c r="CWR49" s="36"/>
      <c r="CWU49" s="36"/>
      <c r="CWV49" s="36"/>
      <c r="CWY49" s="36"/>
      <c r="CWZ49" s="36"/>
      <c r="CXC49" s="36"/>
      <c r="CXD49" s="36"/>
      <c r="CXG49" s="36"/>
      <c r="CXH49" s="36"/>
      <c r="CXK49" s="36"/>
      <c r="CXL49" s="36"/>
      <c r="CXO49" s="36"/>
      <c r="CXP49" s="36"/>
      <c r="CXS49" s="36"/>
      <c r="CXT49" s="36"/>
      <c r="CXW49" s="36"/>
      <c r="CXX49" s="36"/>
      <c r="CYA49" s="36"/>
      <c r="CYB49" s="36"/>
      <c r="CYE49" s="36"/>
      <c r="CYF49" s="36"/>
      <c r="CYI49" s="36"/>
      <c r="CYJ49" s="36"/>
      <c r="CYM49" s="36"/>
      <c r="CYN49" s="36"/>
      <c r="CYQ49" s="36"/>
      <c r="CYR49" s="36"/>
      <c r="CYU49" s="36"/>
      <c r="CYV49" s="36"/>
      <c r="CYY49" s="36"/>
      <c r="CYZ49" s="36"/>
      <c r="CZC49" s="36"/>
      <c r="CZD49" s="36"/>
      <c r="CZG49" s="36"/>
      <c r="CZH49" s="36"/>
      <c r="CZK49" s="36"/>
      <c r="CZL49" s="36"/>
      <c r="CZO49" s="36"/>
      <c r="CZP49" s="36"/>
      <c r="CZS49" s="36"/>
      <c r="CZT49" s="36"/>
      <c r="CZW49" s="36"/>
      <c r="CZX49" s="36"/>
      <c r="DAA49" s="36"/>
      <c r="DAB49" s="36"/>
      <c r="DAE49" s="36"/>
      <c r="DAF49" s="36"/>
      <c r="DAI49" s="36"/>
      <c r="DAJ49" s="36"/>
      <c r="DAM49" s="36"/>
      <c r="DAN49" s="36"/>
      <c r="DAQ49" s="36"/>
      <c r="DAR49" s="36"/>
      <c r="DAU49" s="36"/>
      <c r="DAV49" s="36"/>
      <c r="DAY49" s="36"/>
      <c r="DAZ49" s="36"/>
      <c r="DBC49" s="36"/>
      <c r="DBD49" s="36"/>
      <c r="DBG49" s="36"/>
      <c r="DBH49" s="36"/>
      <c r="DBK49" s="36"/>
      <c r="DBL49" s="36"/>
      <c r="DBO49" s="36"/>
      <c r="DBP49" s="36"/>
      <c r="DBS49" s="36"/>
      <c r="DBT49" s="36"/>
      <c r="DBW49" s="36"/>
      <c r="DBX49" s="36"/>
      <c r="DCA49" s="36"/>
      <c r="DCB49" s="36"/>
      <c r="DCE49" s="36"/>
      <c r="DCF49" s="36"/>
      <c r="DCI49" s="36"/>
      <c r="DCJ49" s="36"/>
      <c r="DCM49" s="36"/>
      <c r="DCN49" s="36"/>
      <c r="DCQ49" s="36"/>
      <c r="DCR49" s="36"/>
      <c r="DCU49" s="36"/>
      <c r="DCV49" s="36"/>
      <c r="DCY49" s="36"/>
      <c r="DCZ49" s="36"/>
      <c r="DDC49" s="36"/>
      <c r="DDD49" s="36"/>
      <c r="DDG49" s="36"/>
      <c r="DDH49" s="36"/>
      <c r="DDK49" s="36"/>
      <c r="DDL49" s="36"/>
      <c r="DDO49" s="36"/>
      <c r="DDP49" s="36"/>
      <c r="DDS49" s="36"/>
      <c r="DDT49" s="36"/>
      <c r="DDW49" s="36"/>
      <c r="DDX49" s="36"/>
      <c r="DEA49" s="36"/>
      <c r="DEB49" s="36"/>
      <c r="DEE49" s="36"/>
      <c r="DEF49" s="36"/>
      <c r="DEI49" s="36"/>
      <c r="DEJ49" s="36"/>
      <c r="DEM49" s="36"/>
      <c r="DEN49" s="36"/>
      <c r="DEQ49" s="36"/>
      <c r="DER49" s="36"/>
      <c r="DEU49" s="36"/>
      <c r="DEV49" s="36"/>
      <c r="DEY49" s="36"/>
      <c r="DEZ49" s="36"/>
      <c r="DFC49" s="36"/>
      <c r="DFD49" s="36"/>
      <c r="DFG49" s="36"/>
      <c r="DFH49" s="36"/>
      <c r="DFK49" s="36"/>
      <c r="DFL49" s="36"/>
      <c r="DFO49" s="36"/>
      <c r="DFP49" s="36"/>
      <c r="DFS49" s="36"/>
      <c r="DFT49" s="36"/>
      <c r="DFW49" s="36"/>
      <c r="DFX49" s="36"/>
      <c r="DGA49" s="36"/>
      <c r="DGB49" s="36"/>
      <c r="DGE49" s="36"/>
      <c r="DGF49" s="36"/>
      <c r="DGI49" s="36"/>
      <c r="DGJ49" s="36"/>
      <c r="DGM49" s="36"/>
      <c r="DGN49" s="36"/>
      <c r="DGQ49" s="36"/>
      <c r="DGR49" s="36"/>
      <c r="DGU49" s="36"/>
      <c r="DGV49" s="36"/>
      <c r="DGY49" s="36"/>
      <c r="DGZ49" s="36"/>
      <c r="DHC49" s="36"/>
      <c r="DHD49" s="36"/>
      <c r="DHG49" s="36"/>
      <c r="DHH49" s="36"/>
      <c r="DHK49" s="36"/>
      <c r="DHL49" s="36"/>
      <c r="DHO49" s="36"/>
      <c r="DHP49" s="36"/>
      <c r="DHS49" s="36"/>
      <c r="DHT49" s="36"/>
      <c r="DHW49" s="36"/>
      <c r="DHX49" s="36"/>
      <c r="DIA49" s="36"/>
      <c r="DIB49" s="36"/>
      <c r="DIE49" s="36"/>
      <c r="DIF49" s="36"/>
      <c r="DII49" s="36"/>
      <c r="DIJ49" s="36"/>
      <c r="DIM49" s="36"/>
      <c r="DIN49" s="36"/>
      <c r="DIQ49" s="36"/>
      <c r="DIR49" s="36"/>
      <c r="DIU49" s="36"/>
      <c r="DIV49" s="36"/>
      <c r="DIY49" s="36"/>
      <c r="DIZ49" s="36"/>
      <c r="DJC49" s="36"/>
      <c r="DJD49" s="36"/>
      <c r="DJG49" s="36"/>
      <c r="DJH49" s="36"/>
      <c r="DJK49" s="36"/>
      <c r="DJL49" s="36"/>
      <c r="DJO49" s="36"/>
      <c r="DJP49" s="36"/>
      <c r="DJS49" s="36"/>
      <c r="DJT49" s="36"/>
      <c r="DJW49" s="36"/>
      <c r="DJX49" s="36"/>
      <c r="DKA49" s="36"/>
      <c r="DKB49" s="36"/>
      <c r="DKE49" s="36"/>
      <c r="DKF49" s="36"/>
      <c r="DKI49" s="36"/>
      <c r="DKJ49" s="36"/>
      <c r="DKM49" s="36"/>
      <c r="DKN49" s="36"/>
      <c r="DKQ49" s="36"/>
      <c r="DKR49" s="36"/>
      <c r="DKU49" s="36"/>
      <c r="DKV49" s="36"/>
      <c r="DKY49" s="36"/>
      <c r="DKZ49" s="36"/>
      <c r="DLC49" s="36"/>
      <c r="DLD49" s="36"/>
      <c r="DLG49" s="36"/>
      <c r="DLH49" s="36"/>
      <c r="DLK49" s="36"/>
      <c r="DLL49" s="36"/>
      <c r="DLO49" s="36"/>
      <c r="DLP49" s="36"/>
      <c r="DLS49" s="36"/>
      <c r="DLT49" s="36"/>
      <c r="DLW49" s="36"/>
      <c r="DLX49" s="36"/>
      <c r="DMA49" s="36"/>
      <c r="DMB49" s="36"/>
      <c r="DME49" s="36"/>
      <c r="DMF49" s="36"/>
      <c r="DMI49" s="36"/>
      <c r="DMJ49" s="36"/>
      <c r="DMM49" s="36"/>
      <c r="DMN49" s="36"/>
      <c r="DMQ49" s="36"/>
      <c r="DMR49" s="36"/>
      <c r="DMU49" s="36"/>
      <c r="DMV49" s="36"/>
      <c r="DMY49" s="36"/>
      <c r="DMZ49" s="36"/>
      <c r="DNC49" s="36"/>
      <c r="DND49" s="36"/>
      <c r="DNG49" s="36"/>
      <c r="DNH49" s="36"/>
      <c r="DNK49" s="36"/>
      <c r="DNL49" s="36"/>
      <c r="DNO49" s="36"/>
      <c r="DNP49" s="36"/>
      <c r="DNS49" s="36"/>
      <c r="DNT49" s="36"/>
      <c r="DNW49" s="36"/>
      <c r="DNX49" s="36"/>
      <c r="DOA49" s="36"/>
      <c r="DOB49" s="36"/>
      <c r="DOE49" s="36"/>
      <c r="DOF49" s="36"/>
      <c r="DOI49" s="36"/>
      <c r="DOJ49" s="36"/>
      <c r="DOM49" s="36"/>
      <c r="DON49" s="36"/>
      <c r="DOQ49" s="36"/>
      <c r="DOR49" s="36"/>
      <c r="DOU49" s="36"/>
      <c r="DOV49" s="36"/>
      <c r="DOY49" s="36"/>
      <c r="DOZ49" s="36"/>
      <c r="DPC49" s="36"/>
      <c r="DPD49" s="36"/>
      <c r="DPG49" s="36"/>
      <c r="DPH49" s="36"/>
      <c r="DPK49" s="36"/>
      <c r="DPL49" s="36"/>
      <c r="DPO49" s="36"/>
      <c r="DPP49" s="36"/>
      <c r="DPS49" s="36"/>
      <c r="DPT49" s="36"/>
      <c r="DPW49" s="36"/>
      <c r="DPX49" s="36"/>
      <c r="DQA49" s="36"/>
      <c r="DQB49" s="36"/>
      <c r="DQE49" s="36"/>
      <c r="DQF49" s="36"/>
      <c r="DQI49" s="36"/>
      <c r="DQJ49" s="36"/>
      <c r="DQM49" s="36"/>
      <c r="DQN49" s="36"/>
      <c r="DQQ49" s="36"/>
      <c r="DQR49" s="36"/>
      <c r="DQU49" s="36"/>
      <c r="DQV49" s="36"/>
      <c r="DQY49" s="36"/>
      <c r="DQZ49" s="36"/>
      <c r="DRC49" s="36"/>
      <c r="DRD49" s="36"/>
      <c r="DRG49" s="36"/>
      <c r="DRH49" s="36"/>
      <c r="DRK49" s="36"/>
      <c r="DRL49" s="36"/>
      <c r="DRO49" s="36"/>
      <c r="DRP49" s="36"/>
      <c r="DRS49" s="36"/>
      <c r="DRT49" s="36"/>
      <c r="DRW49" s="36"/>
      <c r="DRX49" s="36"/>
      <c r="DSA49" s="36"/>
      <c r="DSB49" s="36"/>
      <c r="DSE49" s="36"/>
      <c r="DSF49" s="36"/>
      <c r="DSI49" s="36"/>
      <c r="DSJ49" s="36"/>
      <c r="DSM49" s="36"/>
      <c r="DSN49" s="36"/>
      <c r="DSQ49" s="36"/>
      <c r="DSR49" s="36"/>
      <c r="DSU49" s="36"/>
      <c r="DSV49" s="36"/>
      <c r="DSY49" s="36"/>
      <c r="DSZ49" s="36"/>
      <c r="DTC49" s="36"/>
      <c r="DTD49" s="36"/>
      <c r="DTG49" s="36"/>
      <c r="DTH49" s="36"/>
      <c r="DTK49" s="36"/>
      <c r="DTL49" s="36"/>
      <c r="DTO49" s="36"/>
      <c r="DTP49" s="36"/>
      <c r="DTS49" s="36"/>
      <c r="DTT49" s="36"/>
      <c r="DTW49" s="36"/>
      <c r="DTX49" s="36"/>
      <c r="DUA49" s="36"/>
      <c r="DUB49" s="36"/>
      <c r="DUE49" s="36"/>
      <c r="DUF49" s="36"/>
      <c r="DUI49" s="36"/>
      <c r="DUJ49" s="36"/>
      <c r="DUM49" s="36"/>
      <c r="DUN49" s="36"/>
      <c r="DUQ49" s="36"/>
      <c r="DUR49" s="36"/>
      <c r="DUU49" s="36"/>
      <c r="DUV49" s="36"/>
      <c r="DUY49" s="36"/>
      <c r="DUZ49" s="36"/>
      <c r="DVC49" s="36"/>
      <c r="DVD49" s="36"/>
      <c r="DVG49" s="36"/>
      <c r="DVH49" s="36"/>
      <c r="DVK49" s="36"/>
      <c r="DVL49" s="36"/>
      <c r="DVO49" s="36"/>
      <c r="DVP49" s="36"/>
      <c r="DVS49" s="36"/>
      <c r="DVT49" s="36"/>
      <c r="DVW49" s="36"/>
      <c r="DVX49" s="36"/>
      <c r="DWA49" s="36"/>
      <c r="DWB49" s="36"/>
      <c r="DWE49" s="36"/>
      <c r="DWF49" s="36"/>
      <c r="DWI49" s="36"/>
      <c r="DWJ49" s="36"/>
      <c r="DWM49" s="36"/>
      <c r="DWN49" s="36"/>
      <c r="DWQ49" s="36"/>
      <c r="DWR49" s="36"/>
      <c r="DWU49" s="36"/>
      <c r="DWV49" s="36"/>
      <c r="DWY49" s="36"/>
      <c r="DWZ49" s="36"/>
      <c r="DXC49" s="36"/>
      <c r="DXD49" s="36"/>
      <c r="DXG49" s="36"/>
      <c r="DXH49" s="36"/>
      <c r="DXK49" s="36"/>
      <c r="DXL49" s="36"/>
      <c r="DXO49" s="36"/>
      <c r="DXP49" s="36"/>
      <c r="DXS49" s="36"/>
      <c r="DXT49" s="36"/>
      <c r="DXW49" s="36"/>
      <c r="DXX49" s="36"/>
      <c r="DYA49" s="36"/>
      <c r="DYB49" s="36"/>
      <c r="DYE49" s="36"/>
      <c r="DYF49" s="36"/>
      <c r="DYI49" s="36"/>
      <c r="DYJ49" s="36"/>
      <c r="DYM49" s="36"/>
      <c r="DYN49" s="36"/>
      <c r="DYQ49" s="36"/>
      <c r="DYR49" s="36"/>
      <c r="DYU49" s="36"/>
      <c r="DYV49" s="36"/>
      <c r="DYY49" s="36"/>
      <c r="DYZ49" s="36"/>
      <c r="DZC49" s="36"/>
      <c r="DZD49" s="36"/>
      <c r="DZG49" s="36"/>
      <c r="DZH49" s="36"/>
      <c r="DZK49" s="36"/>
      <c r="DZL49" s="36"/>
      <c r="DZO49" s="36"/>
      <c r="DZP49" s="36"/>
      <c r="DZS49" s="36"/>
      <c r="DZT49" s="36"/>
      <c r="DZW49" s="36"/>
      <c r="DZX49" s="36"/>
      <c r="EAA49" s="36"/>
      <c r="EAB49" s="36"/>
      <c r="EAE49" s="36"/>
      <c r="EAF49" s="36"/>
      <c r="EAI49" s="36"/>
      <c r="EAJ49" s="36"/>
      <c r="EAM49" s="36"/>
      <c r="EAN49" s="36"/>
      <c r="EAQ49" s="36"/>
      <c r="EAR49" s="36"/>
      <c r="EAU49" s="36"/>
      <c r="EAV49" s="36"/>
      <c r="EAY49" s="36"/>
      <c r="EAZ49" s="36"/>
      <c r="EBC49" s="36"/>
      <c r="EBD49" s="36"/>
      <c r="EBG49" s="36"/>
      <c r="EBH49" s="36"/>
      <c r="EBK49" s="36"/>
      <c r="EBL49" s="36"/>
      <c r="EBO49" s="36"/>
      <c r="EBP49" s="36"/>
      <c r="EBS49" s="36"/>
      <c r="EBT49" s="36"/>
      <c r="EBW49" s="36"/>
      <c r="EBX49" s="36"/>
      <c r="ECA49" s="36"/>
      <c r="ECB49" s="36"/>
      <c r="ECE49" s="36"/>
      <c r="ECF49" s="36"/>
      <c r="ECI49" s="36"/>
      <c r="ECJ49" s="36"/>
      <c r="ECM49" s="36"/>
      <c r="ECN49" s="36"/>
      <c r="ECQ49" s="36"/>
      <c r="ECR49" s="36"/>
      <c r="ECU49" s="36"/>
      <c r="ECV49" s="36"/>
      <c r="ECY49" s="36"/>
      <c r="ECZ49" s="36"/>
      <c r="EDC49" s="36"/>
      <c r="EDD49" s="36"/>
      <c r="EDG49" s="36"/>
      <c r="EDH49" s="36"/>
      <c r="EDK49" s="36"/>
      <c r="EDL49" s="36"/>
      <c r="EDO49" s="36"/>
      <c r="EDP49" s="36"/>
      <c r="EDS49" s="36"/>
      <c r="EDT49" s="36"/>
      <c r="EDW49" s="36"/>
      <c r="EDX49" s="36"/>
      <c r="EEA49" s="36"/>
      <c r="EEB49" s="36"/>
      <c r="EEE49" s="36"/>
      <c r="EEF49" s="36"/>
      <c r="EEI49" s="36"/>
      <c r="EEJ49" s="36"/>
      <c r="EEM49" s="36"/>
      <c r="EEN49" s="36"/>
      <c r="EEQ49" s="36"/>
      <c r="EER49" s="36"/>
      <c r="EEU49" s="36"/>
      <c r="EEV49" s="36"/>
      <c r="EEY49" s="36"/>
      <c r="EEZ49" s="36"/>
      <c r="EFC49" s="36"/>
      <c r="EFD49" s="36"/>
      <c r="EFG49" s="36"/>
      <c r="EFH49" s="36"/>
      <c r="EFK49" s="36"/>
      <c r="EFL49" s="36"/>
      <c r="EFO49" s="36"/>
      <c r="EFP49" s="36"/>
      <c r="EFS49" s="36"/>
      <c r="EFT49" s="36"/>
      <c r="EFW49" s="36"/>
      <c r="EFX49" s="36"/>
      <c r="EGA49" s="36"/>
      <c r="EGB49" s="36"/>
      <c r="EGE49" s="36"/>
      <c r="EGF49" s="36"/>
      <c r="EGI49" s="36"/>
      <c r="EGJ49" s="36"/>
      <c r="EGM49" s="36"/>
      <c r="EGN49" s="36"/>
      <c r="EGQ49" s="36"/>
      <c r="EGR49" s="36"/>
      <c r="EGU49" s="36"/>
      <c r="EGV49" s="36"/>
      <c r="EGY49" s="36"/>
      <c r="EGZ49" s="36"/>
      <c r="EHC49" s="36"/>
      <c r="EHD49" s="36"/>
      <c r="EHG49" s="36"/>
      <c r="EHH49" s="36"/>
      <c r="EHK49" s="36"/>
      <c r="EHL49" s="36"/>
      <c r="EHO49" s="36"/>
      <c r="EHP49" s="36"/>
      <c r="EHS49" s="36"/>
      <c r="EHT49" s="36"/>
      <c r="EHW49" s="36"/>
      <c r="EHX49" s="36"/>
      <c r="EIA49" s="36"/>
      <c r="EIB49" s="36"/>
      <c r="EIE49" s="36"/>
      <c r="EIF49" s="36"/>
      <c r="EII49" s="36"/>
      <c r="EIJ49" s="36"/>
      <c r="EIM49" s="36"/>
      <c r="EIN49" s="36"/>
      <c r="EIQ49" s="36"/>
      <c r="EIR49" s="36"/>
      <c r="EIU49" s="36"/>
      <c r="EIV49" s="36"/>
      <c r="EIY49" s="36"/>
      <c r="EIZ49" s="36"/>
      <c r="EJC49" s="36"/>
      <c r="EJD49" s="36"/>
      <c r="EJG49" s="36"/>
      <c r="EJH49" s="36"/>
      <c r="EJK49" s="36"/>
      <c r="EJL49" s="36"/>
      <c r="EJO49" s="36"/>
      <c r="EJP49" s="36"/>
      <c r="EJS49" s="36"/>
      <c r="EJT49" s="36"/>
      <c r="EJW49" s="36"/>
      <c r="EJX49" s="36"/>
      <c r="EKA49" s="36"/>
      <c r="EKB49" s="36"/>
      <c r="EKE49" s="36"/>
      <c r="EKF49" s="36"/>
      <c r="EKI49" s="36"/>
      <c r="EKJ49" s="36"/>
      <c r="EKM49" s="36"/>
      <c r="EKN49" s="36"/>
      <c r="EKQ49" s="36"/>
      <c r="EKR49" s="36"/>
      <c r="EKU49" s="36"/>
      <c r="EKV49" s="36"/>
      <c r="EKY49" s="36"/>
      <c r="EKZ49" s="36"/>
      <c r="ELC49" s="36"/>
      <c r="ELD49" s="36"/>
      <c r="ELG49" s="36"/>
      <c r="ELH49" s="36"/>
      <c r="ELK49" s="36"/>
      <c r="ELL49" s="36"/>
      <c r="ELO49" s="36"/>
      <c r="ELP49" s="36"/>
      <c r="ELS49" s="36"/>
      <c r="ELT49" s="36"/>
      <c r="ELW49" s="36"/>
      <c r="ELX49" s="36"/>
      <c r="EMA49" s="36"/>
      <c r="EMB49" s="36"/>
      <c r="EME49" s="36"/>
      <c r="EMF49" s="36"/>
      <c r="EMI49" s="36"/>
      <c r="EMJ49" s="36"/>
      <c r="EMM49" s="36"/>
      <c r="EMN49" s="36"/>
      <c r="EMQ49" s="36"/>
      <c r="EMR49" s="36"/>
      <c r="EMU49" s="36"/>
      <c r="EMV49" s="36"/>
      <c r="EMY49" s="36"/>
      <c r="EMZ49" s="36"/>
      <c r="ENC49" s="36"/>
      <c r="END49" s="36"/>
      <c r="ENG49" s="36"/>
      <c r="ENH49" s="36"/>
      <c r="ENK49" s="36"/>
      <c r="ENL49" s="36"/>
      <c r="ENO49" s="36"/>
      <c r="ENP49" s="36"/>
      <c r="ENS49" s="36"/>
      <c r="ENT49" s="36"/>
      <c r="ENW49" s="36"/>
      <c r="ENX49" s="36"/>
      <c r="EOA49" s="36"/>
      <c r="EOB49" s="36"/>
      <c r="EOE49" s="36"/>
      <c r="EOF49" s="36"/>
      <c r="EOI49" s="36"/>
      <c r="EOJ49" s="36"/>
      <c r="EOM49" s="36"/>
      <c r="EON49" s="36"/>
      <c r="EOQ49" s="36"/>
      <c r="EOR49" s="36"/>
      <c r="EOU49" s="36"/>
      <c r="EOV49" s="36"/>
      <c r="EOY49" s="36"/>
      <c r="EOZ49" s="36"/>
      <c r="EPC49" s="36"/>
      <c r="EPD49" s="36"/>
      <c r="EPG49" s="36"/>
      <c r="EPH49" s="36"/>
      <c r="EPK49" s="36"/>
      <c r="EPL49" s="36"/>
      <c r="EPO49" s="36"/>
      <c r="EPP49" s="36"/>
      <c r="EPS49" s="36"/>
      <c r="EPT49" s="36"/>
      <c r="EPW49" s="36"/>
      <c r="EPX49" s="36"/>
      <c r="EQA49" s="36"/>
      <c r="EQB49" s="36"/>
      <c r="EQE49" s="36"/>
      <c r="EQF49" s="36"/>
      <c r="EQI49" s="36"/>
      <c r="EQJ49" s="36"/>
      <c r="EQM49" s="36"/>
      <c r="EQN49" s="36"/>
      <c r="EQQ49" s="36"/>
      <c r="EQR49" s="36"/>
      <c r="EQU49" s="36"/>
      <c r="EQV49" s="36"/>
      <c r="EQY49" s="36"/>
      <c r="EQZ49" s="36"/>
      <c r="ERC49" s="36"/>
      <c r="ERD49" s="36"/>
      <c r="ERG49" s="36"/>
      <c r="ERH49" s="36"/>
      <c r="ERK49" s="36"/>
      <c r="ERL49" s="36"/>
      <c r="ERO49" s="36"/>
      <c r="ERP49" s="36"/>
      <c r="ERS49" s="36"/>
      <c r="ERT49" s="36"/>
      <c r="ERW49" s="36"/>
      <c r="ERX49" s="36"/>
      <c r="ESA49" s="36"/>
      <c r="ESB49" s="36"/>
      <c r="ESE49" s="36"/>
      <c r="ESF49" s="36"/>
      <c r="ESI49" s="36"/>
      <c r="ESJ49" s="36"/>
      <c r="ESM49" s="36"/>
      <c r="ESN49" s="36"/>
      <c r="ESQ49" s="36"/>
      <c r="ESR49" s="36"/>
      <c r="ESU49" s="36"/>
      <c r="ESV49" s="36"/>
      <c r="ESY49" s="36"/>
      <c r="ESZ49" s="36"/>
      <c r="ETC49" s="36"/>
      <c r="ETD49" s="36"/>
      <c r="ETG49" s="36"/>
      <c r="ETH49" s="36"/>
      <c r="ETK49" s="36"/>
      <c r="ETL49" s="36"/>
      <c r="ETO49" s="36"/>
      <c r="ETP49" s="36"/>
      <c r="ETS49" s="36"/>
      <c r="ETT49" s="36"/>
      <c r="ETW49" s="36"/>
      <c r="ETX49" s="36"/>
      <c r="EUA49" s="36"/>
      <c r="EUB49" s="36"/>
      <c r="EUE49" s="36"/>
      <c r="EUF49" s="36"/>
      <c r="EUI49" s="36"/>
      <c r="EUJ49" s="36"/>
      <c r="EUM49" s="36"/>
      <c r="EUN49" s="36"/>
      <c r="EUQ49" s="36"/>
      <c r="EUR49" s="36"/>
      <c r="EUU49" s="36"/>
      <c r="EUV49" s="36"/>
      <c r="EUY49" s="36"/>
      <c r="EUZ49" s="36"/>
      <c r="EVC49" s="36"/>
      <c r="EVD49" s="36"/>
      <c r="EVG49" s="36"/>
      <c r="EVH49" s="36"/>
      <c r="EVK49" s="36"/>
      <c r="EVL49" s="36"/>
      <c r="EVO49" s="36"/>
      <c r="EVP49" s="36"/>
      <c r="EVS49" s="36"/>
      <c r="EVT49" s="36"/>
      <c r="EVW49" s="36"/>
      <c r="EVX49" s="36"/>
      <c r="EWA49" s="36"/>
      <c r="EWB49" s="36"/>
      <c r="EWE49" s="36"/>
      <c r="EWF49" s="36"/>
      <c r="EWI49" s="36"/>
      <c r="EWJ49" s="36"/>
      <c r="EWM49" s="36"/>
      <c r="EWN49" s="36"/>
      <c r="EWQ49" s="36"/>
      <c r="EWR49" s="36"/>
      <c r="EWU49" s="36"/>
      <c r="EWV49" s="36"/>
      <c r="EWY49" s="36"/>
      <c r="EWZ49" s="36"/>
      <c r="EXC49" s="36"/>
      <c r="EXD49" s="36"/>
      <c r="EXG49" s="36"/>
      <c r="EXH49" s="36"/>
      <c r="EXK49" s="36"/>
      <c r="EXL49" s="36"/>
      <c r="EXO49" s="36"/>
      <c r="EXP49" s="36"/>
      <c r="EXS49" s="36"/>
      <c r="EXT49" s="36"/>
      <c r="EXW49" s="36"/>
      <c r="EXX49" s="36"/>
      <c r="EYA49" s="36"/>
      <c r="EYB49" s="36"/>
      <c r="EYE49" s="36"/>
      <c r="EYF49" s="36"/>
      <c r="EYI49" s="36"/>
      <c r="EYJ49" s="36"/>
      <c r="EYM49" s="36"/>
      <c r="EYN49" s="36"/>
      <c r="EYQ49" s="36"/>
      <c r="EYR49" s="36"/>
      <c r="EYU49" s="36"/>
      <c r="EYV49" s="36"/>
      <c r="EYY49" s="36"/>
      <c r="EYZ49" s="36"/>
      <c r="EZC49" s="36"/>
      <c r="EZD49" s="36"/>
      <c r="EZG49" s="36"/>
      <c r="EZH49" s="36"/>
      <c r="EZK49" s="36"/>
      <c r="EZL49" s="36"/>
      <c r="EZO49" s="36"/>
      <c r="EZP49" s="36"/>
      <c r="EZS49" s="36"/>
      <c r="EZT49" s="36"/>
      <c r="EZW49" s="36"/>
      <c r="EZX49" s="36"/>
      <c r="FAA49" s="36"/>
      <c r="FAB49" s="36"/>
      <c r="FAE49" s="36"/>
      <c r="FAF49" s="36"/>
      <c r="FAI49" s="36"/>
      <c r="FAJ49" s="36"/>
      <c r="FAM49" s="36"/>
      <c r="FAN49" s="36"/>
      <c r="FAQ49" s="36"/>
      <c r="FAR49" s="36"/>
      <c r="FAU49" s="36"/>
      <c r="FAV49" s="36"/>
      <c r="FAY49" s="36"/>
      <c r="FAZ49" s="36"/>
      <c r="FBC49" s="36"/>
      <c r="FBD49" s="36"/>
      <c r="FBG49" s="36"/>
      <c r="FBH49" s="36"/>
      <c r="FBK49" s="36"/>
      <c r="FBL49" s="36"/>
      <c r="FBO49" s="36"/>
      <c r="FBP49" s="36"/>
      <c r="FBS49" s="36"/>
      <c r="FBT49" s="36"/>
      <c r="FBW49" s="36"/>
      <c r="FBX49" s="36"/>
      <c r="FCA49" s="36"/>
      <c r="FCB49" s="36"/>
      <c r="FCE49" s="36"/>
      <c r="FCF49" s="36"/>
      <c r="FCI49" s="36"/>
      <c r="FCJ49" s="36"/>
      <c r="FCM49" s="36"/>
      <c r="FCN49" s="36"/>
      <c r="FCQ49" s="36"/>
      <c r="FCR49" s="36"/>
      <c r="FCU49" s="36"/>
      <c r="FCV49" s="36"/>
      <c r="FCY49" s="36"/>
      <c r="FCZ49" s="36"/>
      <c r="FDC49" s="36"/>
      <c r="FDD49" s="36"/>
      <c r="FDG49" s="36"/>
      <c r="FDH49" s="36"/>
      <c r="FDK49" s="36"/>
      <c r="FDL49" s="36"/>
      <c r="FDO49" s="36"/>
      <c r="FDP49" s="36"/>
      <c r="FDS49" s="36"/>
      <c r="FDT49" s="36"/>
      <c r="FDW49" s="36"/>
      <c r="FDX49" s="36"/>
      <c r="FEA49" s="36"/>
      <c r="FEB49" s="36"/>
      <c r="FEE49" s="36"/>
      <c r="FEF49" s="36"/>
      <c r="FEI49" s="36"/>
      <c r="FEJ49" s="36"/>
      <c r="FEM49" s="36"/>
      <c r="FEN49" s="36"/>
      <c r="FEQ49" s="36"/>
      <c r="FER49" s="36"/>
      <c r="FEU49" s="36"/>
      <c r="FEV49" s="36"/>
      <c r="FEY49" s="36"/>
      <c r="FEZ49" s="36"/>
      <c r="FFC49" s="36"/>
      <c r="FFD49" s="36"/>
      <c r="FFG49" s="36"/>
      <c r="FFH49" s="36"/>
      <c r="FFK49" s="36"/>
      <c r="FFL49" s="36"/>
      <c r="FFO49" s="36"/>
      <c r="FFP49" s="36"/>
      <c r="FFS49" s="36"/>
      <c r="FFT49" s="36"/>
      <c r="FFW49" s="36"/>
      <c r="FFX49" s="36"/>
      <c r="FGA49" s="36"/>
      <c r="FGB49" s="36"/>
      <c r="FGE49" s="36"/>
      <c r="FGF49" s="36"/>
      <c r="FGI49" s="36"/>
      <c r="FGJ49" s="36"/>
      <c r="FGM49" s="36"/>
      <c r="FGN49" s="36"/>
      <c r="FGQ49" s="36"/>
      <c r="FGR49" s="36"/>
      <c r="FGU49" s="36"/>
      <c r="FGV49" s="36"/>
      <c r="FGY49" s="36"/>
      <c r="FGZ49" s="36"/>
      <c r="FHC49" s="36"/>
      <c r="FHD49" s="36"/>
      <c r="FHG49" s="36"/>
      <c r="FHH49" s="36"/>
      <c r="FHK49" s="36"/>
      <c r="FHL49" s="36"/>
      <c r="FHO49" s="36"/>
      <c r="FHP49" s="36"/>
      <c r="FHS49" s="36"/>
      <c r="FHT49" s="36"/>
      <c r="FHW49" s="36"/>
      <c r="FHX49" s="36"/>
      <c r="FIA49" s="36"/>
      <c r="FIB49" s="36"/>
      <c r="FIE49" s="36"/>
      <c r="FIF49" s="36"/>
      <c r="FII49" s="36"/>
      <c r="FIJ49" s="36"/>
      <c r="FIM49" s="36"/>
      <c r="FIN49" s="36"/>
      <c r="FIQ49" s="36"/>
      <c r="FIR49" s="36"/>
      <c r="FIU49" s="36"/>
      <c r="FIV49" s="36"/>
      <c r="FIY49" s="36"/>
      <c r="FIZ49" s="36"/>
      <c r="FJC49" s="36"/>
      <c r="FJD49" s="36"/>
      <c r="FJG49" s="36"/>
      <c r="FJH49" s="36"/>
      <c r="FJK49" s="36"/>
      <c r="FJL49" s="36"/>
      <c r="FJO49" s="36"/>
      <c r="FJP49" s="36"/>
      <c r="FJS49" s="36"/>
      <c r="FJT49" s="36"/>
      <c r="FJW49" s="36"/>
      <c r="FJX49" s="36"/>
      <c r="FKA49" s="36"/>
      <c r="FKB49" s="36"/>
      <c r="FKE49" s="36"/>
      <c r="FKF49" s="36"/>
      <c r="FKI49" s="36"/>
      <c r="FKJ49" s="36"/>
      <c r="FKM49" s="36"/>
      <c r="FKN49" s="36"/>
      <c r="FKQ49" s="36"/>
      <c r="FKR49" s="36"/>
      <c r="FKU49" s="36"/>
      <c r="FKV49" s="36"/>
      <c r="FKY49" s="36"/>
      <c r="FKZ49" s="36"/>
      <c r="FLC49" s="36"/>
      <c r="FLD49" s="36"/>
      <c r="FLG49" s="36"/>
      <c r="FLH49" s="36"/>
      <c r="FLK49" s="36"/>
      <c r="FLL49" s="36"/>
      <c r="FLO49" s="36"/>
      <c r="FLP49" s="36"/>
      <c r="FLS49" s="36"/>
      <c r="FLT49" s="36"/>
      <c r="FLW49" s="36"/>
      <c r="FLX49" s="36"/>
      <c r="FMA49" s="36"/>
      <c r="FMB49" s="36"/>
      <c r="FME49" s="36"/>
      <c r="FMF49" s="36"/>
      <c r="FMI49" s="36"/>
      <c r="FMJ49" s="36"/>
      <c r="FMM49" s="36"/>
      <c r="FMN49" s="36"/>
      <c r="FMQ49" s="36"/>
      <c r="FMR49" s="36"/>
      <c r="FMU49" s="36"/>
      <c r="FMV49" s="36"/>
      <c r="FMY49" s="36"/>
      <c r="FMZ49" s="36"/>
      <c r="FNC49" s="36"/>
      <c r="FND49" s="36"/>
      <c r="FNG49" s="36"/>
      <c r="FNH49" s="36"/>
      <c r="FNK49" s="36"/>
      <c r="FNL49" s="36"/>
      <c r="FNO49" s="36"/>
      <c r="FNP49" s="36"/>
      <c r="FNS49" s="36"/>
      <c r="FNT49" s="36"/>
      <c r="FNW49" s="36"/>
      <c r="FNX49" s="36"/>
      <c r="FOA49" s="36"/>
      <c r="FOB49" s="36"/>
      <c r="FOE49" s="36"/>
      <c r="FOF49" s="36"/>
      <c r="FOI49" s="36"/>
      <c r="FOJ49" s="36"/>
      <c r="FOM49" s="36"/>
      <c r="FON49" s="36"/>
      <c r="FOQ49" s="36"/>
      <c r="FOR49" s="36"/>
      <c r="FOU49" s="36"/>
      <c r="FOV49" s="36"/>
      <c r="FOY49" s="36"/>
      <c r="FOZ49" s="36"/>
      <c r="FPC49" s="36"/>
      <c r="FPD49" s="36"/>
      <c r="FPG49" s="36"/>
      <c r="FPH49" s="36"/>
      <c r="FPK49" s="36"/>
      <c r="FPL49" s="36"/>
      <c r="FPO49" s="36"/>
      <c r="FPP49" s="36"/>
      <c r="FPS49" s="36"/>
      <c r="FPT49" s="36"/>
      <c r="FPW49" s="36"/>
      <c r="FPX49" s="36"/>
      <c r="FQA49" s="36"/>
      <c r="FQB49" s="36"/>
      <c r="FQE49" s="36"/>
      <c r="FQF49" s="36"/>
      <c r="FQI49" s="36"/>
      <c r="FQJ49" s="36"/>
      <c r="FQM49" s="36"/>
      <c r="FQN49" s="36"/>
      <c r="FQQ49" s="36"/>
      <c r="FQR49" s="36"/>
      <c r="FQU49" s="36"/>
      <c r="FQV49" s="36"/>
      <c r="FQY49" s="36"/>
      <c r="FQZ49" s="36"/>
      <c r="FRC49" s="36"/>
      <c r="FRD49" s="36"/>
      <c r="FRG49" s="36"/>
      <c r="FRH49" s="36"/>
      <c r="FRK49" s="36"/>
      <c r="FRL49" s="36"/>
      <c r="FRO49" s="36"/>
      <c r="FRP49" s="36"/>
      <c r="FRS49" s="36"/>
      <c r="FRT49" s="36"/>
      <c r="FRW49" s="36"/>
      <c r="FRX49" s="36"/>
      <c r="FSA49" s="36"/>
      <c r="FSB49" s="36"/>
      <c r="FSE49" s="36"/>
      <c r="FSF49" s="36"/>
      <c r="FSI49" s="36"/>
      <c r="FSJ49" s="36"/>
      <c r="FSM49" s="36"/>
      <c r="FSN49" s="36"/>
      <c r="FSQ49" s="36"/>
      <c r="FSR49" s="36"/>
      <c r="FSU49" s="36"/>
      <c r="FSV49" s="36"/>
      <c r="FSY49" s="36"/>
      <c r="FSZ49" s="36"/>
      <c r="FTC49" s="36"/>
      <c r="FTD49" s="36"/>
      <c r="FTG49" s="36"/>
      <c r="FTH49" s="36"/>
      <c r="FTK49" s="36"/>
      <c r="FTL49" s="36"/>
      <c r="FTO49" s="36"/>
      <c r="FTP49" s="36"/>
      <c r="FTS49" s="36"/>
      <c r="FTT49" s="36"/>
      <c r="FTW49" s="36"/>
      <c r="FTX49" s="36"/>
      <c r="FUA49" s="36"/>
      <c r="FUB49" s="36"/>
      <c r="FUE49" s="36"/>
      <c r="FUF49" s="36"/>
      <c r="FUI49" s="36"/>
      <c r="FUJ49" s="36"/>
      <c r="FUM49" s="36"/>
      <c r="FUN49" s="36"/>
      <c r="FUQ49" s="36"/>
      <c r="FUR49" s="36"/>
      <c r="FUU49" s="36"/>
      <c r="FUV49" s="36"/>
      <c r="FUY49" s="36"/>
      <c r="FUZ49" s="36"/>
      <c r="FVC49" s="36"/>
      <c r="FVD49" s="36"/>
      <c r="FVG49" s="36"/>
      <c r="FVH49" s="36"/>
      <c r="FVK49" s="36"/>
      <c r="FVL49" s="36"/>
      <c r="FVO49" s="36"/>
      <c r="FVP49" s="36"/>
      <c r="FVS49" s="36"/>
      <c r="FVT49" s="36"/>
      <c r="FVW49" s="36"/>
      <c r="FVX49" s="36"/>
      <c r="FWA49" s="36"/>
      <c r="FWB49" s="36"/>
      <c r="FWE49" s="36"/>
      <c r="FWF49" s="36"/>
      <c r="FWI49" s="36"/>
      <c r="FWJ49" s="36"/>
      <c r="FWM49" s="36"/>
      <c r="FWN49" s="36"/>
      <c r="FWQ49" s="36"/>
      <c r="FWR49" s="36"/>
      <c r="FWU49" s="36"/>
      <c r="FWV49" s="36"/>
      <c r="FWY49" s="36"/>
      <c r="FWZ49" s="36"/>
      <c r="FXC49" s="36"/>
      <c r="FXD49" s="36"/>
      <c r="FXG49" s="36"/>
      <c r="FXH49" s="36"/>
      <c r="FXK49" s="36"/>
      <c r="FXL49" s="36"/>
      <c r="FXO49" s="36"/>
      <c r="FXP49" s="36"/>
      <c r="FXS49" s="36"/>
      <c r="FXT49" s="36"/>
      <c r="FXW49" s="36"/>
      <c r="FXX49" s="36"/>
      <c r="FYA49" s="36"/>
      <c r="FYB49" s="36"/>
      <c r="FYE49" s="36"/>
      <c r="FYF49" s="36"/>
      <c r="FYI49" s="36"/>
      <c r="FYJ49" s="36"/>
      <c r="FYM49" s="36"/>
      <c r="FYN49" s="36"/>
      <c r="FYQ49" s="36"/>
      <c r="FYR49" s="36"/>
      <c r="FYU49" s="36"/>
      <c r="FYV49" s="36"/>
      <c r="FYY49" s="36"/>
      <c r="FYZ49" s="36"/>
      <c r="FZC49" s="36"/>
      <c r="FZD49" s="36"/>
      <c r="FZG49" s="36"/>
      <c r="FZH49" s="36"/>
      <c r="FZK49" s="36"/>
      <c r="FZL49" s="36"/>
      <c r="FZO49" s="36"/>
      <c r="FZP49" s="36"/>
      <c r="FZS49" s="36"/>
      <c r="FZT49" s="36"/>
      <c r="FZW49" s="36"/>
      <c r="FZX49" s="36"/>
      <c r="GAA49" s="36"/>
      <c r="GAB49" s="36"/>
      <c r="GAE49" s="36"/>
      <c r="GAF49" s="36"/>
      <c r="GAI49" s="36"/>
      <c r="GAJ49" s="36"/>
      <c r="GAM49" s="36"/>
      <c r="GAN49" s="36"/>
      <c r="GAQ49" s="36"/>
      <c r="GAR49" s="36"/>
      <c r="GAU49" s="36"/>
      <c r="GAV49" s="36"/>
      <c r="GAY49" s="36"/>
      <c r="GAZ49" s="36"/>
      <c r="GBC49" s="36"/>
      <c r="GBD49" s="36"/>
      <c r="GBG49" s="36"/>
      <c r="GBH49" s="36"/>
      <c r="GBK49" s="36"/>
      <c r="GBL49" s="36"/>
      <c r="GBO49" s="36"/>
      <c r="GBP49" s="36"/>
      <c r="GBS49" s="36"/>
      <c r="GBT49" s="36"/>
      <c r="GBW49" s="36"/>
      <c r="GBX49" s="36"/>
      <c r="GCA49" s="36"/>
      <c r="GCB49" s="36"/>
      <c r="GCE49" s="36"/>
      <c r="GCF49" s="36"/>
      <c r="GCI49" s="36"/>
      <c r="GCJ49" s="36"/>
      <c r="GCM49" s="36"/>
      <c r="GCN49" s="36"/>
      <c r="GCQ49" s="36"/>
      <c r="GCR49" s="36"/>
      <c r="GCU49" s="36"/>
      <c r="GCV49" s="36"/>
      <c r="GCY49" s="36"/>
      <c r="GCZ49" s="36"/>
      <c r="GDC49" s="36"/>
      <c r="GDD49" s="36"/>
      <c r="GDG49" s="36"/>
      <c r="GDH49" s="36"/>
      <c r="GDK49" s="36"/>
      <c r="GDL49" s="36"/>
      <c r="GDO49" s="36"/>
      <c r="GDP49" s="36"/>
      <c r="GDS49" s="36"/>
      <c r="GDT49" s="36"/>
      <c r="GDW49" s="36"/>
      <c r="GDX49" s="36"/>
      <c r="GEA49" s="36"/>
      <c r="GEB49" s="36"/>
      <c r="GEE49" s="36"/>
      <c r="GEF49" s="36"/>
      <c r="GEI49" s="36"/>
      <c r="GEJ49" s="36"/>
      <c r="GEM49" s="36"/>
      <c r="GEN49" s="36"/>
      <c r="GEQ49" s="36"/>
      <c r="GER49" s="36"/>
      <c r="GEU49" s="36"/>
      <c r="GEV49" s="36"/>
      <c r="GEY49" s="36"/>
      <c r="GEZ49" s="36"/>
      <c r="GFC49" s="36"/>
      <c r="GFD49" s="36"/>
      <c r="GFG49" s="36"/>
      <c r="GFH49" s="36"/>
      <c r="GFK49" s="36"/>
      <c r="GFL49" s="36"/>
      <c r="GFO49" s="36"/>
      <c r="GFP49" s="36"/>
      <c r="GFS49" s="36"/>
      <c r="GFT49" s="36"/>
      <c r="GFW49" s="36"/>
      <c r="GFX49" s="36"/>
      <c r="GGA49" s="36"/>
      <c r="GGB49" s="36"/>
      <c r="GGE49" s="36"/>
      <c r="GGF49" s="36"/>
      <c r="GGI49" s="36"/>
      <c r="GGJ49" s="36"/>
      <c r="GGM49" s="36"/>
      <c r="GGN49" s="36"/>
      <c r="GGQ49" s="36"/>
      <c r="GGR49" s="36"/>
      <c r="GGU49" s="36"/>
      <c r="GGV49" s="36"/>
      <c r="GGY49" s="36"/>
      <c r="GGZ49" s="36"/>
      <c r="GHC49" s="36"/>
      <c r="GHD49" s="36"/>
      <c r="GHG49" s="36"/>
      <c r="GHH49" s="36"/>
      <c r="GHK49" s="36"/>
      <c r="GHL49" s="36"/>
      <c r="GHO49" s="36"/>
      <c r="GHP49" s="36"/>
      <c r="GHS49" s="36"/>
      <c r="GHT49" s="36"/>
      <c r="GHW49" s="36"/>
      <c r="GHX49" s="36"/>
      <c r="GIA49" s="36"/>
      <c r="GIB49" s="36"/>
      <c r="GIE49" s="36"/>
      <c r="GIF49" s="36"/>
      <c r="GII49" s="36"/>
      <c r="GIJ49" s="36"/>
      <c r="GIM49" s="36"/>
      <c r="GIN49" s="36"/>
      <c r="GIQ49" s="36"/>
      <c r="GIR49" s="36"/>
      <c r="GIU49" s="36"/>
      <c r="GIV49" s="36"/>
      <c r="GIY49" s="36"/>
      <c r="GIZ49" s="36"/>
      <c r="GJC49" s="36"/>
      <c r="GJD49" s="36"/>
      <c r="GJG49" s="36"/>
      <c r="GJH49" s="36"/>
      <c r="GJK49" s="36"/>
      <c r="GJL49" s="36"/>
      <c r="GJO49" s="36"/>
      <c r="GJP49" s="36"/>
      <c r="GJS49" s="36"/>
      <c r="GJT49" s="36"/>
      <c r="GJW49" s="36"/>
      <c r="GJX49" s="36"/>
      <c r="GKA49" s="36"/>
      <c r="GKB49" s="36"/>
      <c r="GKE49" s="36"/>
      <c r="GKF49" s="36"/>
      <c r="GKI49" s="36"/>
      <c r="GKJ49" s="36"/>
      <c r="GKM49" s="36"/>
      <c r="GKN49" s="36"/>
      <c r="GKQ49" s="36"/>
      <c r="GKR49" s="36"/>
      <c r="GKU49" s="36"/>
      <c r="GKV49" s="36"/>
      <c r="GKY49" s="36"/>
      <c r="GKZ49" s="36"/>
      <c r="GLC49" s="36"/>
      <c r="GLD49" s="36"/>
      <c r="GLG49" s="36"/>
      <c r="GLH49" s="36"/>
      <c r="GLK49" s="36"/>
      <c r="GLL49" s="36"/>
      <c r="GLO49" s="36"/>
      <c r="GLP49" s="36"/>
      <c r="GLS49" s="36"/>
      <c r="GLT49" s="36"/>
      <c r="GLW49" s="36"/>
      <c r="GLX49" s="36"/>
      <c r="GMA49" s="36"/>
      <c r="GMB49" s="36"/>
      <c r="GME49" s="36"/>
      <c r="GMF49" s="36"/>
      <c r="GMI49" s="36"/>
      <c r="GMJ49" s="36"/>
      <c r="GMM49" s="36"/>
      <c r="GMN49" s="36"/>
      <c r="GMQ49" s="36"/>
      <c r="GMR49" s="36"/>
      <c r="GMU49" s="36"/>
      <c r="GMV49" s="36"/>
      <c r="GMY49" s="36"/>
      <c r="GMZ49" s="36"/>
      <c r="GNC49" s="36"/>
      <c r="GND49" s="36"/>
      <c r="GNG49" s="36"/>
      <c r="GNH49" s="36"/>
      <c r="GNK49" s="36"/>
      <c r="GNL49" s="36"/>
      <c r="GNO49" s="36"/>
      <c r="GNP49" s="36"/>
      <c r="GNS49" s="36"/>
      <c r="GNT49" s="36"/>
      <c r="GNW49" s="36"/>
      <c r="GNX49" s="36"/>
      <c r="GOA49" s="36"/>
      <c r="GOB49" s="36"/>
      <c r="GOE49" s="36"/>
      <c r="GOF49" s="36"/>
      <c r="GOI49" s="36"/>
      <c r="GOJ49" s="36"/>
      <c r="GOM49" s="36"/>
      <c r="GON49" s="36"/>
      <c r="GOQ49" s="36"/>
      <c r="GOR49" s="36"/>
      <c r="GOU49" s="36"/>
      <c r="GOV49" s="36"/>
      <c r="GOY49" s="36"/>
      <c r="GOZ49" s="36"/>
      <c r="GPC49" s="36"/>
      <c r="GPD49" s="36"/>
      <c r="GPG49" s="36"/>
      <c r="GPH49" s="36"/>
      <c r="GPK49" s="36"/>
      <c r="GPL49" s="36"/>
      <c r="GPO49" s="36"/>
      <c r="GPP49" s="36"/>
      <c r="GPS49" s="36"/>
      <c r="GPT49" s="36"/>
      <c r="GPW49" s="36"/>
      <c r="GPX49" s="36"/>
      <c r="GQA49" s="36"/>
      <c r="GQB49" s="36"/>
      <c r="GQE49" s="36"/>
      <c r="GQF49" s="36"/>
      <c r="GQI49" s="36"/>
      <c r="GQJ49" s="36"/>
      <c r="GQM49" s="36"/>
      <c r="GQN49" s="36"/>
      <c r="GQQ49" s="36"/>
      <c r="GQR49" s="36"/>
      <c r="GQU49" s="36"/>
      <c r="GQV49" s="36"/>
      <c r="GQY49" s="36"/>
      <c r="GQZ49" s="36"/>
      <c r="GRC49" s="36"/>
      <c r="GRD49" s="36"/>
      <c r="GRG49" s="36"/>
      <c r="GRH49" s="36"/>
      <c r="GRK49" s="36"/>
      <c r="GRL49" s="36"/>
      <c r="GRO49" s="36"/>
      <c r="GRP49" s="36"/>
      <c r="GRS49" s="36"/>
      <c r="GRT49" s="36"/>
      <c r="GRW49" s="36"/>
      <c r="GRX49" s="36"/>
      <c r="GSA49" s="36"/>
      <c r="GSB49" s="36"/>
      <c r="GSE49" s="36"/>
      <c r="GSF49" s="36"/>
      <c r="GSI49" s="36"/>
      <c r="GSJ49" s="36"/>
      <c r="GSM49" s="36"/>
      <c r="GSN49" s="36"/>
      <c r="GSQ49" s="36"/>
      <c r="GSR49" s="36"/>
      <c r="GSU49" s="36"/>
      <c r="GSV49" s="36"/>
      <c r="GSY49" s="36"/>
      <c r="GSZ49" s="36"/>
      <c r="GTC49" s="36"/>
      <c r="GTD49" s="36"/>
      <c r="GTG49" s="36"/>
      <c r="GTH49" s="36"/>
      <c r="GTK49" s="36"/>
      <c r="GTL49" s="36"/>
      <c r="GTO49" s="36"/>
      <c r="GTP49" s="36"/>
      <c r="GTS49" s="36"/>
      <c r="GTT49" s="36"/>
      <c r="GTW49" s="36"/>
      <c r="GTX49" s="36"/>
      <c r="GUA49" s="36"/>
      <c r="GUB49" s="36"/>
      <c r="GUE49" s="36"/>
      <c r="GUF49" s="36"/>
      <c r="GUI49" s="36"/>
      <c r="GUJ49" s="36"/>
      <c r="GUM49" s="36"/>
      <c r="GUN49" s="36"/>
      <c r="GUQ49" s="36"/>
      <c r="GUR49" s="36"/>
      <c r="GUU49" s="36"/>
      <c r="GUV49" s="36"/>
      <c r="GUY49" s="36"/>
      <c r="GUZ49" s="36"/>
      <c r="GVC49" s="36"/>
      <c r="GVD49" s="36"/>
      <c r="GVG49" s="36"/>
      <c r="GVH49" s="36"/>
      <c r="GVK49" s="36"/>
      <c r="GVL49" s="36"/>
      <c r="GVO49" s="36"/>
      <c r="GVP49" s="36"/>
      <c r="GVS49" s="36"/>
      <c r="GVT49" s="36"/>
      <c r="GVW49" s="36"/>
      <c r="GVX49" s="36"/>
      <c r="GWA49" s="36"/>
      <c r="GWB49" s="36"/>
      <c r="GWE49" s="36"/>
      <c r="GWF49" s="36"/>
      <c r="GWI49" s="36"/>
      <c r="GWJ49" s="36"/>
      <c r="GWM49" s="36"/>
      <c r="GWN49" s="36"/>
      <c r="GWQ49" s="36"/>
      <c r="GWR49" s="36"/>
      <c r="GWU49" s="36"/>
      <c r="GWV49" s="36"/>
      <c r="GWY49" s="36"/>
      <c r="GWZ49" s="36"/>
      <c r="GXC49" s="36"/>
      <c r="GXD49" s="36"/>
      <c r="GXG49" s="36"/>
      <c r="GXH49" s="36"/>
      <c r="GXK49" s="36"/>
      <c r="GXL49" s="36"/>
      <c r="GXO49" s="36"/>
      <c r="GXP49" s="36"/>
      <c r="GXS49" s="36"/>
      <c r="GXT49" s="36"/>
      <c r="GXW49" s="36"/>
      <c r="GXX49" s="36"/>
      <c r="GYA49" s="36"/>
      <c r="GYB49" s="36"/>
      <c r="GYE49" s="36"/>
      <c r="GYF49" s="36"/>
      <c r="GYI49" s="36"/>
      <c r="GYJ49" s="36"/>
      <c r="GYM49" s="36"/>
      <c r="GYN49" s="36"/>
      <c r="GYQ49" s="36"/>
      <c r="GYR49" s="36"/>
      <c r="GYU49" s="36"/>
      <c r="GYV49" s="36"/>
      <c r="GYY49" s="36"/>
      <c r="GYZ49" s="36"/>
      <c r="GZC49" s="36"/>
      <c r="GZD49" s="36"/>
      <c r="GZG49" s="36"/>
      <c r="GZH49" s="36"/>
      <c r="GZK49" s="36"/>
      <c r="GZL49" s="36"/>
      <c r="GZO49" s="36"/>
      <c r="GZP49" s="36"/>
      <c r="GZS49" s="36"/>
      <c r="GZT49" s="36"/>
      <c r="GZW49" s="36"/>
      <c r="GZX49" s="36"/>
      <c r="HAA49" s="36"/>
      <c r="HAB49" s="36"/>
      <c r="HAE49" s="36"/>
      <c r="HAF49" s="36"/>
      <c r="HAI49" s="36"/>
      <c r="HAJ49" s="36"/>
      <c r="HAM49" s="36"/>
      <c r="HAN49" s="36"/>
      <c r="HAQ49" s="36"/>
      <c r="HAR49" s="36"/>
      <c r="HAU49" s="36"/>
      <c r="HAV49" s="36"/>
      <c r="HAY49" s="36"/>
      <c r="HAZ49" s="36"/>
      <c r="HBC49" s="36"/>
      <c r="HBD49" s="36"/>
      <c r="HBG49" s="36"/>
      <c r="HBH49" s="36"/>
      <c r="HBK49" s="36"/>
      <c r="HBL49" s="36"/>
      <c r="HBO49" s="36"/>
      <c r="HBP49" s="36"/>
      <c r="HBS49" s="36"/>
      <c r="HBT49" s="36"/>
      <c r="HBW49" s="36"/>
      <c r="HBX49" s="36"/>
      <c r="HCA49" s="36"/>
      <c r="HCB49" s="36"/>
      <c r="HCE49" s="36"/>
      <c r="HCF49" s="36"/>
      <c r="HCI49" s="36"/>
      <c r="HCJ49" s="36"/>
      <c r="HCM49" s="36"/>
      <c r="HCN49" s="36"/>
      <c r="HCQ49" s="36"/>
      <c r="HCR49" s="36"/>
      <c r="HCU49" s="36"/>
      <c r="HCV49" s="36"/>
      <c r="HCY49" s="36"/>
      <c r="HCZ49" s="36"/>
      <c r="HDC49" s="36"/>
      <c r="HDD49" s="36"/>
      <c r="HDG49" s="36"/>
      <c r="HDH49" s="36"/>
      <c r="HDK49" s="36"/>
      <c r="HDL49" s="36"/>
      <c r="HDO49" s="36"/>
      <c r="HDP49" s="36"/>
      <c r="HDS49" s="36"/>
      <c r="HDT49" s="36"/>
      <c r="HDW49" s="36"/>
      <c r="HDX49" s="36"/>
      <c r="HEA49" s="36"/>
      <c r="HEB49" s="36"/>
      <c r="HEE49" s="36"/>
      <c r="HEF49" s="36"/>
      <c r="HEI49" s="36"/>
      <c r="HEJ49" s="36"/>
      <c r="HEM49" s="36"/>
      <c r="HEN49" s="36"/>
      <c r="HEQ49" s="36"/>
      <c r="HER49" s="36"/>
      <c r="HEU49" s="36"/>
      <c r="HEV49" s="36"/>
      <c r="HEY49" s="36"/>
      <c r="HEZ49" s="36"/>
      <c r="HFC49" s="36"/>
      <c r="HFD49" s="36"/>
      <c r="HFG49" s="36"/>
      <c r="HFH49" s="36"/>
      <c r="HFK49" s="36"/>
      <c r="HFL49" s="36"/>
      <c r="HFO49" s="36"/>
      <c r="HFP49" s="36"/>
      <c r="HFS49" s="36"/>
      <c r="HFT49" s="36"/>
      <c r="HFW49" s="36"/>
      <c r="HFX49" s="36"/>
      <c r="HGA49" s="36"/>
      <c r="HGB49" s="36"/>
      <c r="HGE49" s="36"/>
      <c r="HGF49" s="36"/>
      <c r="HGI49" s="36"/>
      <c r="HGJ49" s="36"/>
      <c r="HGM49" s="36"/>
      <c r="HGN49" s="36"/>
      <c r="HGQ49" s="36"/>
      <c r="HGR49" s="36"/>
      <c r="HGU49" s="36"/>
      <c r="HGV49" s="36"/>
      <c r="HGY49" s="36"/>
      <c r="HGZ49" s="36"/>
      <c r="HHC49" s="36"/>
      <c r="HHD49" s="36"/>
      <c r="HHG49" s="36"/>
      <c r="HHH49" s="36"/>
      <c r="HHK49" s="36"/>
      <c r="HHL49" s="36"/>
      <c r="HHO49" s="36"/>
      <c r="HHP49" s="36"/>
      <c r="HHS49" s="36"/>
      <c r="HHT49" s="36"/>
      <c r="HHW49" s="36"/>
      <c r="HHX49" s="36"/>
      <c r="HIA49" s="36"/>
      <c r="HIB49" s="36"/>
      <c r="HIE49" s="36"/>
      <c r="HIF49" s="36"/>
      <c r="HII49" s="36"/>
      <c r="HIJ49" s="36"/>
      <c r="HIM49" s="36"/>
      <c r="HIN49" s="36"/>
      <c r="HIQ49" s="36"/>
      <c r="HIR49" s="36"/>
      <c r="HIU49" s="36"/>
      <c r="HIV49" s="36"/>
      <c r="HIY49" s="36"/>
      <c r="HIZ49" s="36"/>
      <c r="HJC49" s="36"/>
      <c r="HJD49" s="36"/>
      <c r="HJG49" s="36"/>
      <c r="HJH49" s="36"/>
      <c r="HJK49" s="36"/>
      <c r="HJL49" s="36"/>
      <c r="HJO49" s="36"/>
      <c r="HJP49" s="36"/>
      <c r="HJS49" s="36"/>
      <c r="HJT49" s="36"/>
      <c r="HJW49" s="36"/>
      <c r="HJX49" s="36"/>
      <c r="HKA49" s="36"/>
      <c r="HKB49" s="36"/>
      <c r="HKE49" s="36"/>
      <c r="HKF49" s="36"/>
      <c r="HKI49" s="36"/>
      <c r="HKJ49" s="36"/>
      <c r="HKM49" s="36"/>
      <c r="HKN49" s="36"/>
      <c r="HKQ49" s="36"/>
      <c r="HKR49" s="36"/>
      <c r="HKU49" s="36"/>
      <c r="HKV49" s="36"/>
      <c r="HKY49" s="36"/>
      <c r="HKZ49" s="36"/>
      <c r="HLC49" s="36"/>
      <c r="HLD49" s="36"/>
      <c r="HLG49" s="36"/>
      <c r="HLH49" s="36"/>
      <c r="HLK49" s="36"/>
      <c r="HLL49" s="36"/>
      <c r="HLO49" s="36"/>
      <c r="HLP49" s="36"/>
      <c r="HLS49" s="36"/>
      <c r="HLT49" s="36"/>
      <c r="HLW49" s="36"/>
      <c r="HLX49" s="36"/>
      <c r="HMA49" s="36"/>
      <c r="HMB49" s="36"/>
      <c r="HME49" s="36"/>
      <c r="HMF49" s="36"/>
      <c r="HMI49" s="36"/>
      <c r="HMJ49" s="36"/>
      <c r="HMM49" s="36"/>
      <c r="HMN49" s="36"/>
      <c r="HMQ49" s="36"/>
      <c r="HMR49" s="36"/>
      <c r="HMU49" s="36"/>
      <c r="HMV49" s="36"/>
      <c r="HMY49" s="36"/>
      <c r="HMZ49" s="36"/>
      <c r="HNC49" s="36"/>
      <c r="HND49" s="36"/>
      <c r="HNG49" s="36"/>
      <c r="HNH49" s="36"/>
      <c r="HNK49" s="36"/>
      <c r="HNL49" s="36"/>
      <c r="HNO49" s="36"/>
      <c r="HNP49" s="36"/>
      <c r="HNS49" s="36"/>
      <c r="HNT49" s="36"/>
      <c r="HNW49" s="36"/>
      <c r="HNX49" s="36"/>
      <c r="HOA49" s="36"/>
      <c r="HOB49" s="36"/>
      <c r="HOE49" s="36"/>
      <c r="HOF49" s="36"/>
      <c r="HOI49" s="36"/>
      <c r="HOJ49" s="36"/>
      <c r="HOM49" s="36"/>
      <c r="HON49" s="36"/>
      <c r="HOQ49" s="36"/>
      <c r="HOR49" s="36"/>
      <c r="HOU49" s="36"/>
      <c r="HOV49" s="36"/>
      <c r="HOY49" s="36"/>
      <c r="HOZ49" s="36"/>
      <c r="HPC49" s="36"/>
      <c r="HPD49" s="36"/>
      <c r="HPG49" s="36"/>
      <c r="HPH49" s="36"/>
      <c r="HPK49" s="36"/>
      <c r="HPL49" s="36"/>
      <c r="HPO49" s="36"/>
      <c r="HPP49" s="36"/>
      <c r="HPS49" s="36"/>
      <c r="HPT49" s="36"/>
      <c r="HPW49" s="36"/>
      <c r="HPX49" s="36"/>
      <c r="HQA49" s="36"/>
      <c r="HQB49" s="36"/>
      <c r="HQE49" s="36"/>
      <c r="HQF49" s="36"/>
      <c r="HQI49" s="36"/>
      <c r="HQJ49" s="36"/>
      <c r="HQM49" s="36"/>
      <c r="HQN49" s="36"/>
      <c r="HQQ49" s="36"/>
      <c r="HQR49" s="36"/>
      <c r="HQU49" s="36"/>
      <c r="HQV49" s="36"/>
      <c r="HQY49" s="36"/>
      <c r="HQZ49" s="36"/>
      <c r="HRC49" s="36"/>
      <c r="HRD49" s="36"/>
      <c r="HRG49" s="36"/>
      <c r="HRH49" s="36"/>
      <c r="HRK49" s="36"/>
      <c r="HRL49" s="36"/>
      <c r="HRO49" s="36"/>
      <c r="HRP49" s="36"/>
      <c r="HRS49" s="36"/>
      <c r="HRT49" s="36"/>
      <c r="HRW49" s="36"/>
      <c r="HRX49" s="36"/>
      <c r="HSA49" s="36"/>
      <c r="HSB49" s="36"/>
      <c r="HSE49" s="36"/>
      <c r="HSF49" s="36"/>
      <c r="HSI49" s="36"/>
      <c r="HSJ49" s="36"/>
      <c r="HSM49" s="36"/>
      <c r="HSN49" s="36"/>
      <c r="HSQ49" s="36"/>
      <c r="HSR49" s="36"/>
      <c r="HSU49" s="36"/>
      <c r="HSV49" s="36"/>
      <c r="HSY49" s="36"/>
      <c r="HSZ49" s="36"/>
      <c r="HTC49" s="36"/>
      <c r="HTD49" s="36"/>
      <c r="HTG49" s="36"/>
      <c r="HTH49" s="36"/>
      <c r="HTK49" s="36"/>
      <c r="HTL49" s="36"/>
      <c r="HTO49" s="36"/>
      <c r="HTP49" s="36"/>
      <c r="HTS49" s="36"/>
      <c r="HTT49" s="36"/>
      <c r="HTW49" s="36"/>
      <c r="HTX49" s="36"/>
      <c r="HUA49" s="36"/>
      <c r="HUB49" s="36"/>
      <c r="HUE49" s="36"/>
      <c r="HUF49" s="36"/>
      <c r="HUI49" s="36"/>
      <c r="HUJ49" s="36"/>
      <c r="HUM49" s="36"/>
      <c r="HUN49" s="36"/>
      <c r="HUQ49" s="36"/>
      <c r="HUR49" s="36"/>
      <c r="HUU49" s="36"/>
      <c r="HUV49" s="36"/>
      <c r="HUY49" s="36"/>
      <c r="HUZ49" s="36"/>
      <c r="HVC49" s="36"/>
      <c r="HVD49" s="36"/>
      <c r="HVG49" s="36"/>
      <c r="HVH49" s="36"/>
      <c r="HVK49" s="36"/>
      <c r="HVL49" s="36"/>
      <c r="HVO49" s="36"/>
      <c r="HVP49" s="36"/>
      <c r="HVS49" s="36"/>
      <c r="HVT49" s="36"/>
      <c r="HVW49" s="36"/>
      <c r="HVX49" s="36"/>
      <c r="HWA49" s="36"/>
      <c r="HWB49" s="36"/>
      <c r="HWE49" s="36"/>
      <c r="HWF49" s="36"/>
      <c r="HWI49" s="36"/>
      <c r="HWJ49" s="36"/>
      <c r="HWM49" s="36"/>
      <c r="HWN49" s="36"/>
      <c r="HWQ49" s="36"/>
      <c r="HWR49" s="36"/>
      <c r="HWU49" s="36"/>
      <c r="HWV49" s="36"/>
      <c r="HWY49" s="36"/>
      <c r="HWZ49" s="36"/>
      <c r="HXC49" s="36"/>
      <c r="HXD49" s="36"/>
      <c r="HXG49" s="36"/>
      <c r="HXH49" s="36"/>
      <c r="HXK49" s="36"/>
      <c r="HXL49" s="36"/>
      <c r="HXO49" s="36"/>
      <c r="HXP49" s="36"/>
      <c r="HXS49" s="36"/>
      <c r="HXT49" s="36"/>
      <c r="HXW49" s="36"/>
      <c r="HXX49" s="36"/>
      <c r="HYA49" s="36"/>
      <c r="HYB49" s="36"/>
      <c r="HYE49" s="36"/>
      <c r="HYF49" s="36"/>
      <c r="HYI49" s="36"/>
      <c r="HYJ49" s="36"/>
      <c r="HYM49" s="36"/>
      <c r="HYN49" s="36"/>
      <c r="HYQ49" s="36"/>
      <c r="HYR49" s="36"/>
      <c r="HYU49" s="36"/>
      <c r="HYV49" s="36"/>
      <c r="HYY49" s="36"/>
      <c r="HYZ49" s="36"/>
      <c r="HZC49" s="36"/>
      <c r="HZD49" s="36"/>
      <c r="HZG49" s="36"/>
      <c r="HZH49" s="36"/>
      <c r="HZK49" s="36"/>
      <c r="HZL49" s="36"/>
      <c r="HZO49" s="36"/>
      <c r="HZP49" s="36"/>
      <c r="HZS49" s="36"/>
      <c r="HZT49" s="36"/>
      <c r="HZW49" s="36"/>
      <c r="HZX49" s="36"/>
      <c r="IAA49" s="36"/>
      <c r="IAB49" s="36"/>
      <c r="IAE49" s="36"/>
      <c r="IAF49" s="36"/>
      <c r="IAI49" s="36"/>
      <c r="IAJ49" s="36"/>
      <c r="IAM49" s="36"/>
      <c r="IAN49" s="36"/>
      <c r="IAQ49" s="36"/>
      <c r="IAR49" s="36"/>
      <c r="IAU49" s="36"/>
      <c r="IAV49" s="36"/>
      <c r="IAY49" s="36"/>
      <c r="IAZ49" s="36"/>
      <c r="IBC49" s="36"/>
      <c r="IBD49" s="36"/>
      <c r="IBG49" s="36"/>
      <c r="IBH49" s="36"/>
      <c r="IBK49" s="36"/>
      <c r="IBL49" s="36"/>
      <c r="IBO49" s="36"/>
      <c r="IBP49" s="36"/>
      <c r="IBS49" s="36"/>
      <c r="IBT49" s="36"/>
      <c r="IBW49" s="36"/>
      <c r="IBX49" s="36"/>
      <c r="ICA49" s="36"/>
      <c r="ICB49" s="36"/>
      <c r="ICE49" s="36"/>
      <c r="ICF49" s="36"/>
      <c r="ICI49" s="36"/>
      <c r="ICJ49" s="36"/>
      <c r="ICM49" s="36"/>
      <c r="ICN49" s="36"/>
      <c r="ICQ49" s="36"/>
      <c r="ICR49" s="36"/>
      <c r="ICU49" s="36"/>
      <c r="ICV49" s="36"/>
      <c r="ICY49" s="36"/>
      <c r="ICZ49" s="36"/>
      <c r="IDC49" s="36"/>
      <c r="IDD49" s="36"/>
      <c r="IDG49" s="36"/>
      <c r="IDH49" s="36"/>
      <c r="IDK49" s="36"/>
      <c r="IDL49" s="36"/>
      <c r="IDO49" s="36"/>
      <c r="IDP49" s="36"/>
      <c r="IDS49" s="36"/>
      <c r="IDT49" s="36"/>
      <c r="IDW49" s="36"/>
      <c r="IDX49" s="36"/>
      <c r="IEA49" s="36"/>
      <c r="IEB49" s="36"/>
      <c r="IEE49" s="36"/>
      <c r="IEF49" s="36"/>
      <c r="IEI49" s="36"/>
      <c r="IEJ49" s="36"/>
      <c r="IEM49" s="36"/>
      <c r="IEN49" s="36"/>
      <c r="IEQ49" s="36"/>
      <c r="IER49" s="36"/>
      <c r="IEU49" s="36"/>
      <c r="IEV49" s="36"/>
      <c r="IEY49" s="36"/>
      <c r="IEZ49" s="36"/>
      <c r="IFC49" s="36"/>
      <c r="IFD49" s="36"/>
      <c r="IFG49" s="36"/>
      <c r="IFH49" s="36"/>
      <c r="IFK49" s="36"/>
      <c r="IFL49" s="36"/>
      <c r="IFO49" s="36"/>
      <c r="IFP49" s="36"/>
      <c r="IFS49" s="36"/>
      <c r="IFT49" s="36"/>
      <c r="IFW49" s="36"/>
      <c r="IFX49" s="36"/>
      <c r="IGA49" s="36"/>
      <c r="IGB49" s="36"/>
      <c r="IGE49" s="36"/>
      <c r="IGF49" s="36"/>
      <c r="IGI49" s="36"/>
      <c r="IGJ49" s="36"/>
      <c r="IGM49" s="36"/>
      <c r="IGN49" s="36"/>
      <c r="IGQ49" s="36"/>
      <c r="IGR49" s="36"/>
      <c r="IGU49" s="36"/>
      <c r="IGV49" s="36"/>
      <c r="IGY49" s="36"/>
      <c r="IGZ49" s="36"/>
      <c r="IHC49" s="36"/>
      <c r="IHD49" s="36"/>
      <c r="IHG49" s="36"/>
      <c r="IHH49" s="36"/>
      <c r="IHK49" s="36"/>
      <c r="IHL49" s="36"/>
      <c r="IHO49" s="36"/>
      <c r="IHP49" s="36"/>
      <c r="IHS49" s="36"/>
      <c r="IHT49" s="36"/>
      <c r="IHW49" s="36"/>
      <c r="IHX49" s="36"/>
      <c r="IIA49" s="36"/>
      <c r="IIB49" s="36"/>
      <c r="IIE49" s="36"/>
      <c r="IIF49" s="36"/>
      <c r="III49" s="36"/>
      <c r="IIJ49" s="36"/>
      <c r="IIM49" s="36"/>
      <c r="IIN49" s="36"/>
      <c r="IIQ49" s="36"/>
      <c r="IIR49" s="36"/>
      <c r="IIU49" s="36"/>
      <c r="IIV49" s="36"/>
      <c r="IIY49" s="36"/>
      <c r="IIZ49" s="36"/>
      <c r="IJC49" s="36"/>
      <c r="IJD49" s="36"/>
      <c r="IJG49" s="36"/>
      <c r="IJH49" s="36"/>
      <c r="IJK49" s="36"/>
      <c r="IJL49" s="36"/>
      <c r="IJO49" s="36"/>
      <c r="IJP49" s="36"/>
      <c r="IJS49" s="36"/>
      <c r="IJT49" s="36"/>
      <c r="IJW49" s="36"/>
      <c r="IJX49" s="36"/>
      <c r="IKA49" s="36"/>
      <c r="IKB49" s="36"/>
      <c r="IKE49" s="36"/>
      <c r="IKF49" s="36"/>
      <c r="IKI49" s="36"/>
      <c r="IKJ49" s="36"/>
      <c r="IKM49" s="36"/>
      <c r="IKN49" s="36"/>
      <c r="IKQ49" s="36"/>
      <c r="IKR49" s="36"/>
      <c r="IKU49" s="36"/>
      <c r="IKV49" s="36"/>
      <c r="IKY49" s="36"/>
      <c r="IKZ49" s="36"/>
      <c r="ILC49" s="36"/>
      <c r="ILD49" s="36"/>
      <c r="ILG49" s="36"/>
      <c r="ILH49" s="36"/>
      <c r="ILK49" s="36"/>
      <c r="ILL49" s="36"/>
      <c r="ILO49" s="36"/>
      <c r="ILP49" s="36"/>
      <c r="ILS49" s="36"/>
      <c r="ILT49" s="36"/>
      <c r="ILW49" s="36"/>
      <c r="ILX49" s="36"/>
      <c r="IMA49" s="36"/>
      <c r="IMB49" s="36"/>
      <c r="IME49" s="36"/>
      <c r="IMF49" s="36"/>
      <c r="IMI49" s="36"/>
      <c r="IMJ49" s="36"/>
      <c r="IMM49" s="36"/>
      <c r="IMN49" s="36"/>
      <c r="IMQ49" s="36"/>
      <c r="IMR49" s="36"/>
      <c r="IMU49" s="36"/>
      <c r="IMV49" s="36"/>
      <c r="IMY49" s="36"/>
      <c r="IMZ49" s="36"/>
      <c r="INC49" s="36"/>
      <c r="IND49" s="36"/>
      <c r="ING49" s="36"/>
      <c r="INH49" s="36"/>
      <c r="INK49" s="36"/>
      <c r="INL49" s="36"/>
      <c r="INO49" s="36"/>
      <c r="INP49" s="36"/>
      <c r="INS49" s="36"/>
      <c r="INT49" s="36"/>
      <c r="INW49" s="36"/>
      <c r="INX49" s="36"/>
      <c r="IOA49" s="36"/>
      <c r="IOB49" s="36"/>
      <c r="IOE49" s="36"/>
      <c r="IOF49" s="36"/>
      <c r="IOI49" s="36"/>
      <c r="IOJ49" s="36"/>
      <c r="IOM49" s="36"/>
      <c r="ION49" s="36"/>
      <c r="IOQ49" s="36"/>
      <c r="IOR49" s="36"/>
      <c r="IOU49" s="36"/>
      <c r="IOV49" s="36"/>
      <c r="IOY49" s="36"/>
      <c r="IOZ49" s="36"/>
      <c r="IPC49" s="36"/>
      <c r="IPD49" s="36"/>
      <c r="IPG49" s="36"/>
      <c r="IPH49" s="36"/>
      <c r="IPK49" s="36"/>
      <c r="IPL49" s="36"/>
      <c r="IPO49" s="36"/>
      <c r="IPP49" s="36"/>
      <c r="IPS49" s="36"/>
      <c r="IPT49" s="36"/>
      <c r="IPW49" s="36"/>
      <c r="IPX49" s="36"/>
      <c r="IQA49" s="36"/>
      <c r="IQB49" s="36"/>
      <c r="IQE49" s="36"/>
      <c r="IQF49" s="36"/>
      <c r="IQI49" s="36"/>
      <c r="IQJ49" s="36"/>
      <c r="IQM49" s="36"/>
      <c r="IQN49" s="36"/>
      <c r="IQQ49" s="36"/>
      <c r="IQR49" s="36"/>
      <c r="IQU49" s="36"/>
      <c r="IQV49" s="36"/>
      <c r="IQY49" s="36"/>
      <c r="IQZ49" s="36"/>
      <c r="IRC49" s="36"/>
      <c r="IRD49" s="36"/>
      <c r="IRG49" s="36"/>
      <c r="IRH49" s="36"/>
      <c r="IRK49" s="36"/>
      <c r="IRL49" s="36"/>
      <c r="IRO49" s="36"/>
      <c r="IRP49" s="36"/>
      <c r="IRS49" s="36"/>
      <c r="IRT49" s="36"/>
      <c r="IRW49" s="36"/>
      <c r="IRX49" s="36"/>
      <c r="ISA49" s="36"/>
      <c r="ISB49" s="36"/>
      <c r="ISE49" s="36"/>
      <c r="ISF49" s="36"/>
      <c r="ISI49" s="36"/>
      <c r="ISJ49" s="36"/>
      <c r="ISM49" s="36"/>
      <c r="ISN49" s="36"/>
      <c r="ISQ49" s="36"/>
      <c r="ISR49" s="36"/>
      <c r="ISU49" s="36"/>
      <c r="ISV49" s="36"/>
      <c r="ISY49" s="36"/>
      <c r="ISZ49" s="36"/>
      <c r="ITC49" s="36"/>
      <c r="ITD49" s="36"/>
      <c r="ITG49" s="36"/>
      <c r="ITH49" s="36"/>
      <c r="ITK49" s="36"/>
      <c r="ITL49" s="36"/>
      <c r="ITO49" s="36"/>
      <c r="ITP49" s="36"/>
      <c r="ITS49" s="36"/>
      <c r="ITT49" s="36"/>
      <c r="ITW49" s="36"/>
      <c r="ITX49" s="36"/>
      <c r="IUA49" s="36"/>
      <c r="IUB49" s="36"/>
      <c r="IUE49" s="36"/>
      <c r="IUF49" s="36"/>
      <c r="IUI49" s="36"/>
      <c r="IUJ49" s="36"/>
      <c r="IUM49" s="36"/>
      <c r="IUN49" s="36"/>
      <c r="IUQ49" s="36"/>
      <c r="IUR49" s="36"/>
      <c r="IUU49" s="36"/>
      <c r="IUV49" s="36"/>
      <c r="IUY49" s="36"/>
      <c r="IUZ49" s="36"/>
      <c r="IVC49" s="36"/>
      <c r="IVD49" s="36"/>
      <c r="IVG49" s="36"/>
      <c r="IVH49" s="36"/>
      <c r="IVK49" s="36"/>
      <c r="IVL49" s="36"/>
      <c r="IVO49" s="36"/>
      <c r="IVP49" s="36"/>
      <c r="IVS49" s="36"/>
      <c r="IVT49" s="36"/>
      <c r="IVW49" s="36"/>
      <c r="IVX49" s="36"/>
      <c r="IWA49" s="36"/>
      <c r="IWB49" s="36"/>
      <c r="IWE49" s="36"/>
      <c r="IWF49" s="36"/>
      <c r="IWI49" s="36"/>
      <c r="IWJ49" s="36"/>
      <c r="IWM49" s="36"/>
      <c r="IWN49" s="36"/>
      <c r="IWQ49" s="36"/>
      <c r="IWR49" s="36"/>
      <c r="IWU49" s="36"/>
      <c r="IWV49" s="36"/>
      <c r="IWY49" s="36"/>
      <c r="IWZ49" s="36"/>
      <c r="IXC49" s="36"/>
      <c r="IXD49" s="36"/>
      <c r="IXG49" s="36"/>
      <c r="IXH49" s="36"/>
      <c r="IXK49" s="36"/>
      <c r="IXL49" s="36"/>
      <c r="IXO49" s="36"/>
      <c r="IXP49" s="36"/>
      <c r="IXS49" s="36"/>
      <c r="IXT49" s="36"/>
      <c r="IXW49" s="36"/>
      <c r="IXX49" s="36"/>
      <c r="IYA49" s="36"/>
      <c r="IYB49" s="36"/>
      <c r="IYE49" s="36"/>
      <c r="IYF49" s="36"/>
      <c r="IYI49" s="36"/>
      <c r="IYJ49" s="36"/>
      <c r="IYM49" s="36"/>
      <c r="IYN49" s="36"/>
      <c r="IYQ49" s="36"/>
      <c r="IYR49" s="36"/>
      <c r="IYU49" s="36"/>
      <c r="IYV49" s="36"/>
      <c r="IYY49" s="36"/>
      <c r="IYZ49" s="36"/>
      <c r="IZC49" s="36"/>
      <c r="IZD49" s="36"/>
      <c r="IZG49" s="36"/>
      <c r="IZH49" s="36"/>
      <c r="IZK49" s="36"/>
      <c r="IZL49" s="36"/>
      <c r="IZO49" s="36"/>
      <c r="IZP49" s="36"/>
      <c r="IZS49" s="36"/>
      <c r="IZT49" s="36"/>
      <c r="IZW49" s="36"/>
      <c r="IZX49" s="36"/>
      <c r="JAA49" s="36"/>
      <c r="JAB49" s="36"/>
      <c r="JAE49" s="36"/>
      <c r="JAF49" s="36"/>
      <c r="JAI49" s="36"/>
      <c r="JAJ49" s="36"/>
      <c r="JAM49" s="36"/>
      <c r="JAN49" s="36"/>
      <c r="JAQ49" s="36"/>
      <c r="JAR49" s="36"/>
      <c r="JAU49" s="36"/>
      <c r="JAV49" s="36"/>
      <c r="JAY49" s="36"/>
      <c r="JAZ49" s="36"/>
      <c r="JBC49" s="36"/>
      <c r="JBD49" s="36"/>
      <c r="JBG49" s="36"/>
      <c r="JBH49" s="36"/>
      <c r="JBK49" s="36"/>
      <c r="JBL49" s="36"/>
      <c r="JBO49" s="36"/>
      <c r="JBP49" s="36"/>
      <c r="JBS49" s="36"/>
      <c r="JBT49" s="36"/>
      <c r="JBW49" s="36"/>
      <c r="JBX49" s="36"/>
      <c r="JCA49" s="36"/>
      <c r="JCB49" s="36"/>
      <c r="JCE49" s="36"/>
      <c r="JCF49" s="36"/>
      <c r="JCI49" s="36"/>
      <c r="JCJ49" s="36"/>
      <c r="JCM49" s="36"/>
      <c r="JCN49" s="36"/>
      <c r="JCQ49" s="36"/>
      <c r="JCR49" s="36"/>
      <c r="JCU49" s="36"/>
      <c r="JCV49" s="36"/>
      <c r="JCY49" s="36"/>
      <c r="JCZ49" s="36"/>
      <c r="JDC49" s="36"/>
      <c r="JDD49" s="36"/>
      <c r="JDG49" s="36"/>
      <c r="JDH49" s="36"/>
      <c r="JDK49" s="36"/>
      <c r="JDL49" s="36"/>
      <c r="JDO49" s="36"/>
      <c r="JDP49" s="36"/>
      <c r="JDS49" s="36"/>
      <c r="JDT49" s="36"/>
      <c r="JDW49" s="36"/>
      <c r="JDX49" s="36"/>
      <c r="JEA49" s="36"/>
      <c r="JEB49" s="36"/>
      <c r="JEE49" s="36"/>
      <c r="JEF49" s="36"/>
      <c r="JEI49" s="36"/>
      <c r="JEJ49" s="36"/>
      <c r="JEM49" s="36"/>
      <c r="JEN49" s="36"/>
      <c r="JEQ49" s="36"/>
      <c r="JER49" s="36"/>
      <c r="JEU49" s="36"/>
      <c r="JEV49" s="36"/>
      <c r="JEY49" s="36"/>
      <c r="JEZ49" s="36"/>
      <c r="JFC49" s="36"/>
      <c r="JFD49" s="36"/>
      <c r="JFG49" s="36"/>
      <c r="JFH49" s="36"/>
      <c r="JFK49" s="36"/>
      <c r="JFL49" s="36"/>
      <c r="JFO49" s="36"/>
      <c r="JFP49" s="36"/>
      <c r="JFS49" s="36"/>
      <c r="JFT49" s="36"/>
      <c r="JFW49" s="36"/>
      <c r="JFX49" s="36"/>
      <c r="JGA49" s="36"/>
      <c r="JGB49" s="36"/>
      <c r="JGE49" s="36"/>
      <c r="JGF49" s="36"/>
      <c r="JGI49" s="36"/>
      <c r="JGJ49" s="36"/>
      <c r="JGM49" s="36"/>
      <c r="JGN49" s="36"/>
      <c r="JGQ49" s="36"/>
      <c r="JGR49" s="36"/>
      <c r="JGU49" s="36"/>
      <c r="JGV49" s="36"/>
      <c r="JGY49" s="36"/>
      <c r="JGZ49" s="36"/>
      <c r="JHC49" s="36"/>
      <c r="JHD49" s="36"/>
      <c r="JHG49" s="36"/>
      <c r="JHH49" s="36"/>
      <c r="JHK49" s="36"/>
      <c r="JHL49" s="36"/>
      <c r="JHO49" s="36"/>
      <c r="JHP49" s="36"/>
      <c r="JHS49" s="36"/>
      <c r="JHT49" s="36"/>
      <c r="JHW49" s="36"/>
      <c r="JHX49" s="36"/>
      <c r="JIA49" s="36"/>
      <c r="JIB49" s="36"/>
      <c r="JIE49" s="36"/>
      <c r="JIF49" s="36"/>
      <c r="JII49" s="36"/>
      <c r="JIJ49" s="36"/>
      <c r="JIM49" s="36"/>
      <c r="JIN49" s="36"/>
      <c r="JIQ49" s="36"/>
      <c r="JIR49" s="36"/>
      <c r="JIU49" s="36"/>
      <c r="JIV49" s="36"/>
      <c r="JIY49" s="36"/>
      <c r="JIZ49" s="36"/>
      <c r="JJC49" s="36"/>
      <c r="JJD49" s="36"/>
      <c r="JJG49" s="36"/>
      <c r="JJH49" s="36"/>
      <c r="JJK49" s="36"/>
      <c r="JJL49" s="36"/>
      <c r="JJO49" s="36"/>
      <c r="JJP49" s="36"/>
      <c r="JJS49" s="36"/>
      <c r="JJT49" s="36"/>
      <c r="JJW49" s="36"/>
      <c r="JJX49" s="36"/>
      <c r="JKA49" s="36"/>
      <c r="JKB49" s="36"/>
      <c r="JKE49" s="36"/>
      <c r="JKF49" s="36"/>
      <c r="JKI49" s="36"/>
      <c r="JKJ49" s="36"/>
      <c r="JKM49" s="36"/>
      <c r="JKN49" s="36"/>
      <c r="JKQ49" s="36"/>
      <c r="JKR49" s="36"/>
      <c r="JKU49" s="36"/>
      <c r="JKV49" s="36"/>
      <c r="JKY49" s="36"/>
      <c r="JKZ49" s="36"/>
      <c r="JLC49" s="36"/>
      <c r="JLD49" s="36"/>
      <c r="JLG49" s="36"/>
      <c r="JLH49" s="36"/>
      <c r="JLK49" s="36"/>
      <c r="JLL49" s="36"/>
      <c r="JLO49" s="36"/>
      <c r="JLP49" s="36"/>
      <c r="JLS49" s="36"/>
      <c r="JLT49" s="36"/>
      <c r="JLW49" s="36"/>
      <c r="JLX49" s="36"/>
      <c r="JMA49" s="36"/>
      <c r="JMB49" s="36"/>
      <c r="JME49" s="36"/>
      <c r="JMF49" s="36"/>
      <c r="JMI49" s="36"/>
      <c r="JMJ49" s="36"/>
      <c r="JMM49" s="36"/>
      <c r="JMN49" s="36"/>
      <c r="JMQ49" s="36"/>
      <c r="JMR49" s="36"/>
      <c r="JMU49" s="36"/>
      <c r="JMV49" s="36"/>
      <c r="JMY49" s="36"/>
      <c r="JMZ49" s="36"/>
      <c r="JNC49" s="36"/>
      <c r="JND49" s="36"/>
      <c r="JNG49" s="36"/>
      <c r="JNH49" s="36"/>
      <c r="JNK49" s="36"/>
      <c r="JNL49" s="36"/>
      <c r="JNO49" s="36"/>
      <c r="JNP49" s="36"/>
      <c r="JNS49" s="36"/>
      <c r="JNT49" s="36"/>
      <c r="JNW49" s="36"/>
      <c r="JNX49" s="36"/>
      <c r="JOA49" s="36"/>
      <c r="JOB49" s="36"/>
      <c r="JOE49" s="36"/>
      <c r="JOF49" s="36"/>
      <c r="JOI49" s="36"/>
      <c r="JOJ49" s="36"/>
      <c r="JOM49" s="36"/>
      <c r="JON49" s="36"/>
      <c r="JOQ49" s="36"/>
      <c r="JOR49" s="36"/>
      <c r="JOU49" s="36"/>
      <c r="JOV49" s="36"/>
      <c r="JOY49" s="36"/>
      <c r="JOZ49" s="36"/>
      <c r="JPC49" s="36"/>
      <c r="JPD49" s="36"/>
      <c r="JPG49" s="36"/>
      <c r="JPH49" s="36"/>
      <c r="JPK49" s="36"/>
      <c r="JPL49" s="36"/>
      <c r="JPO49" s="36"/>
      <c r="JPP49" s="36"/>
      <c r="JPS49" s="36"/>
      <c r="JPT49" s="36"/>
      <c r="JPW49" s="36"/>
      <c r="JPX49" s="36"/>
      <c r="JQA49" s="36"/>
      <c r="JQB49" s="36"/>
      <c r="JQE49" s="36"/>
      <c r="JQF49" s="36"/>
      <c r="JQI49" s="36"/>
      <c r="JQJ49" s="36"/>
      <c r="JQM49" s="36"/>
      <c r="JQN49" s="36"/>
      <c r="JQQ49" s="36"/>
      <c r="JQR49" s="36"/>
      <c r="JQU49" s="36"/>
      <c r="JQV49" s="36"/>
      <c r="JQY49" s="36"/>
      <c r="JQZ49" s="36"/>
      <c r="JRC49" s="36"/>
      <c r="JRD49" s="36"/>
      <c r="JRG49" s="36"/>
      <c r="JRH49" s="36"/>
      <c r="JRK49" s="36"/>
      <c r="JRL49" s="36"/>
      <c r="JRO49" s="36"/>
      <c r="JRP49" s="36"/>
      <c r="JRS49" s="36"/>
      <c r="JRT49" s="36"/>
      <c r="JRW49" s="36"/>
      <c r="JRX49" s="36"/>
      <c r="JSA49" s="36"/>
      <c r="JSB49" s="36"/>
      <c r="JSE49" s="36"/>
      <c r="JSF49" s="36"/>
      <c r="JSI49" s="36"/>
      <c r="JSJ49" s="36"/>
      <c r="JSM49" s="36"/>
      <c r="JSN49" s="36"/>
      <c r="JSQ49" s="36"/>
      <c r="JSR49" s="36"/>
      <c r="JSU49" s="36"/>
      <c r="JSV49" s="36"/>
      <c r="JSY49" s="36"/>
      <c r="JSZ49" s="36"/>
      <c r="JTC49" s="36"/>
      <c r="JTD49" s="36"/>
      <c r="JTG49" s="36"/>
      <c r="JTH49" s="36"/>
      <c r="JTK49" s="36"/>
      <c r="JTL49" s="36"/>
      <c r="JTO49" s="36"/>
      <c r="JTP49" s="36"/>
      <c r="JTS49" s="36"/>
      <c r="JTT49" s="36"/>
      <c r="JTW49" s="36"/>
      <c r="JTX49" s="36"/>
      <c r="JUA49" s="36"/>
      <c r="JUB49" s="36"/>
      <c r="JUE49" s="36"/>
      <c r="JUF49" s="36"/>
      <c r="JUI49" s="36"/>
      <c r="JUJ49" s="36"/>
      <c r="JUM49" s="36"/>
      <c r="JUN49" s="36"/>
      <c r="JUQ49" s="36"/>
      <c r="JUR49" s="36"/>
      <c r="JUU49" s="36"/>
      <c r="JUV49" s="36"/>
      <c r="JUY49" s="36"/>
      <c r="JUZ49" s="36"/>
      <c r="JVC49" s="36"/>
      <c r="JVD49" s="36"/>
      <c r="JVG49" s="36"/>
      <c r="JVH49" s="36"/>
      <c r="JVK49" s="36"/>
      <c r="JVL49" s="36"/>
      <c r="JVO49" s="36"/>
      <c r="JVP49" s="36"/>
      <c r="JVS49" s="36"/>
      <c r="JVT49" s="36"/>
      <c r="JVW49" s="36"/>
      <c r="JVX49" s="36"/>
      <c r="JWA49" s="36"/>
      <c r="JWB49" s="36"/>
      <c r="JWE49" s="36"/>
      <c r="JWF49" s="36"/>
      <c r="JWI49" s="36"/>
      <c r="JWJ49" s="36"/>
      <c r="JWM49" s="36"/>
      <c r="JWN49" s="36"/>
      <c r="JWQ49" s="36"/>
      <c r="JWR49" s="36"/>
      <c r="JWU49" s="36"/>
      <c r="JWV49" s="36"/>
      <c r="JWY49" s="36"/>
      <c r="JWZ49" s="36"/>
      <c r="JXC49" s="36"/>
      <c r="JXD49" s="36"/>
      <c r="JXG49" s="36"/>
      <c r="JXH49" s="36"/>
      <c r="JXK49" s="36"/>
      <c r="JXL49" s="36"/>
      <c r="JXO49" s="36"/>
      <c r="JXP49" s="36"/>
      <c r="JXS49" s="36"/>
      <c r="JXT49" s="36"/>
      <c r="JXW49" s="36"/>
      <c r="JXX49" s="36"/>
      <c r="JYA49" s="36"/>
      <c r="JYB49" s="36"/>
      <c r="JYE49" s="36"/>
      <c r="JYF49" s="36"/>
      <c r="JYI49" s="36"/>
      <c r="JYJ49" s="36"/>
      <c r="JYM49" s="36"/>
      <c r="JYN49" s="36"/>
      <c r="JYQ49" s="36"/>
      <c r="JYR49" s="36"/>
      <c r="JYU49" s="36"/>
      <c r="JYV49" s="36"/>
      <c r="JYY49" s="36"/>
      <c r="JYZ49" s="36"/>
      <c r="JZC49" s="36"/>
      <c r="JZD49" s="36"/>
      <c r="JZG49" s="36"/>
      <c r="JZH49" s="36"/>
      <c r="JZK49" s="36"/>
      <c r="JZL49" s="36"/>
      <c r="JZO49" s="36"/>
      <c r="JZP49" s="36"/>
      <c r="JZS49" s="36"/>
      <c r="JZT49" s="36"/>
      <c r="JZW49" s="36"/>
      <c r="JZX49" s="36"/>
      <c r="KAA49" s="36"/>
      <c r="KAB49" s="36"/>
      <c r="KAE49" s="36"/>
      <c r="KAF49" s="36"/>
      <c r="KAI49" s="36"/>
      <c r="KAJ49" s="36"/>
      <c r="KAM49" s="36"/>
      <c r="KAN49" s="36"/>
      <c r="KAQ49" s="36"/>
      <c r="KAR49" s="36"/>
      <c r="KAU49" s="36"/>
      <c r="KAV49" s="36"/>
      <c r="KAY49" s="36"/>
      <c r="KAZ49" s="36"/>
      <c r="KBC49" s="36"/>
      <c r="KBD49" s="36"/>
      <c r="KBG49" s="36"/>
      <c r="KBH49" s="36"/>
      <c r="KBK49" s="36"/>
      <c r="KBL49" s="36"/>
      <c r="KBO49" s="36"/>
      <c r="KBP49" s="36"/>
      <c r="KBS49" s="36"/>
      <c r="KBT49" s="36"/>
      <c r="KBW49" s="36"/>
      <c r="KBX49" s="36"/>
      <c r="KCA49" s="36"/>
      <c r="KCB49" s="36"/>
      <c r="KCE49" s="36"/>
      <c r="KCF49" s="36"/>
      <c r="KCI49" s="36"/>
      <c r="KCJ49" s="36"/>
      <c r="KCM49" s="36"/>
      <c r="KCN49" s="36"/>
      <c r="KCQ49" s="36"/>
      <c r="KCR49" s="36"/>
      <c r="KCU49" s="36"/>
      <c r="KCV49" s="36"/>
      <c r="KCY49" s="36"/>
      <c r="KCZ49" s="36"/>
      <c r="KDC49" s="36"/>
      <c r="KDD49" s="36"/>
      <c r="KDG49" s="36"/>
      <c r="KDH49" s="36"/>
      <c r="KDK49" s="36"/>
      <c r="KDL49" s="36"/>
      <c r="KDO49" s="36"/>
      <c r="KDP49" s="36"/>
      <c r="KDS49" s="36"/>
      <c r="KDT49" s="36"/>
      <c r="KDW49" s="36"/>
      <c r="KDX49" s="36"/>
      <c r="KEA49" s="36"/>
      <c r="KEB49" s="36"/>
      <c r="KEE49" s="36"/>
      <c r="KEF49" s="36"/>
      <c r="KEI49" s="36"/>
      <c r="KEJ49" s="36"/>
      <c r="KEM49" s="36"/>
      <c r="KEN49" s="36"/>
      <c r="KEQ49" s="36"/>
      <c r="KER49" s="36"/>
      <c r="KEU49" s="36"/>
      <c r="KEV49" s="36"/>
      <c r="KEY49" s="36"/>
      <c r="KEZ49" s="36"/>
      <c r="KFC49" s="36"/>
      <c r="KFD49" s="36"/>
      <c r="KFG49" s="36"/>
      <c r="KFH49" s="36"/>
      <c r="KFK49" s="36"/>
      <c r="KFL49" s="36"/>
      <c r="KFO49" s="36"/>
      <c r="KFP49" s="36"/>
      <c r="KFS49" s="36"/>
      <c r="KFT49" s="36"/>
      <c r="KFW49" s="36"/>
      <c r="KFX49" s="36"/>
      <c r="KGA49" s="36"/>
      <c r="KGB49" s="36"/>
      <c r="KGE49" s="36"/>
      <c r="KGF49" s="36"/>
      <c r="KGI49" s="36"/>
      <c r="KGJ49" s="36"/>
      <c r="KGM49" s="36"/>
      <c r="KGN49" s="36"/>
      <c r="KGQ49" s="36"/>
      <c r="KGR49" s="36"/>
      <c r="KGU49" s="36"/>
      <c r="KGV49" s="36"/>
      <c r="KGY49" s="36"/>
      <c r="KGZ49" s="36"/>
      <c r="KHC49" s="36"/>
      <c r="KHD49" s="36"/>
      <c r="KHG49" s="36"/>
      <c r="KHH49" s="36"/>
      <c r="KHK49" s="36"/>
      <c r="KHL49" s="36"/>
      <c r="KHO49" s="36"/>
      <c r="KHP49" s="36"/>
      <c r="KHS49" s="36"/>
      <c r="KHT49" s="36"/>
      <c r="KHW49" s="36"/>
      <c r="KHX49" s="36"/>
      <c r="KIA49" s="36"/>
      <c r="KIB49" s="36"/>
      <c r="KIE49" s="36"/>
      <c r="KIF49" s="36"/>
      <c r="KII49" s="36"/>
      <c r="KIJ49" s="36"/>
      <c r="KIM49" s="36"/>
      <c r="KIN49" s="36"/>
      <c r="KIQ49" s="36"/>
      <c r="KIR49" s="36"/>
      <c r="KIU49" s="36"/>
      <c r="KIV49" s="36"/>
      <c r="KIY49" s="36"/>
      <c r="KIZ49" s="36"/>
      <c r="KJC49" s="36"/>
      <c r="KJD49" s="36"/>
      <c r="KJG49" s="36"/>
      <c r="KJH49" s="36"/>
      <c r="KJK49" s="36"/>
      <c r="KJL49" s="36"/>
      <c r="KJO49" s="36"/>
      <c r="KJP49" s="36"/>
      <c r="KJS49" s="36"/>
      <c r="KJT49" s="36"/>
      <c r="KJW49" s="36"/>
      <c r="KJX49" s="36"/>
      <c r="KKA49" s="36"/>
      <c r="KKB49" s="36"/>
      <c r="KKE49" s="36"/>
      <c r="KKF49" s="36"/>
      <c r="KKI49" s="36"/>
      <c r="KKJ49" s="36"/>
      <c r="KKM49" s="36"/>
      <c r="KKN49" s="36"/>
      <c r="KKQ49" s="36"/>
      <c r="KKR49" s="36"/>
      <c r="KKU49" s="36"/>
      <c r="KKV49" s="36"/>
      <c r="KKY49" s="36"/>
      <c r="KKZ49" s="36"/>
      <c r="KLC49" s="36"/>
      <c r="KLD49" s="36"/>
      <c r="KLG49" s="36"/>
      <c r="KLH49" s="36"/>
      <c r="KLK49" s="36"/>
      <c r="KLL49" s="36"/>
      <c r="KLO49" s="36"/>
      <c r="KLP49" s="36"/>
      <c r="KLS49" s="36"/>
      <c r="KLT49" s="36"/>
      <c r="KLW49" s="36"/>
      <c r="KLX49" s="36"/>
      <c r="KMA49" s="36"/>
      <c r="KMB49" s="36"/>
      <c r="KME49" s="36"/>
      <c r="KMF49" s="36"/>
      <c r="KMI49" s="36"/>
      <c r="KMJ49" s="36"/>
      <c r="KMM49" s="36"/>
      <c r="KMN49" s="36"/>
      <c r="KMQ49" s="36"/>
      <c r="KMR49" s="36"/>
      <c r="KMU49" s="36"/>
      <c r="KMV49" s="36"/>
      <c r="KMY49" s="36"/>
      <c r="KMZ49" s="36"/>
      <c r="KNC49" s="36"/>
      <c r="KND49" s="36"/>
      <c r="KNG49" s="36"/>
      <c r="KNH49" s="36"/>
      <c r="KNK49" s="36"/>
      <c r="KNL49" s="36"/>
      <c r="KNO49" s="36"/>
      <c r="KNP49" s="36"/>
      <c r="KNS49" s="36"/>
      <c r="KNT49" s="36"/>
      <c r="KNW49" s="36"/>
      <c r="KNX49" s="36"/>
      <c r="KOA49" s="36"/>
      <c r="KOB49" s="36"/>
      <c r="KOE49" s="36"/>
      <c r="KOF49" s="36"/>
      <c r="KOI49" s="36"/>
      <c r="KOJ49" s="36"/>
      <c r="KOM49" s="36"/>
      <c r="KON49" s="36"/>
      <c r="KOQ49" s="36"/>
      <c r="KOR49" s="36"/>
      <c r="KOU49" s="36"/>
      <c r="KOV49" s="36"/>
      <c r="KOY49" s="36"/>
      <c r="KOZ49" s="36"/>
      <c r="KPC49" s="36"/>
      <c r="KPD49" s="36"/>
      <c r="KPG49" s="36"/>
      <c r="KPH49" s="36"/>
      <c r="KPK49" s="36"/>
      <c r="KPL49" s="36"/>
      <c r="KPO49" s="36"/>
      <c r="KPP49" s="36"/>
      <c r="KPS49" s="36"/>
      <c r="KPT49" s="36"/>
      <c r="KPW49" s="36"/>
      <c r="KPX49" s="36"/>
      <c r="KQA49" s="36"/>
      <c r="KQB49" s="36"/>
      <c r="KQE49" s="36"/>
      <c r="KQF49" s="36"/>
      <c r="KQI49" s="36"/>
      <c r="KQJ49" s="36"/>
      <c r="KQM49" s="36"/>
      <c r="KQN49" s="36"/>
      <c r="KQQ49" s="36"/>
      <c r="KQR49" s="36"/>
      <c r="KQU49" s="36"/>
      <c r="KQV49" s="36"/>
      <c r="KQY49" s="36"/>
      <c r="KQZ49" s="36"/>
      <c r="KRC49" s="36"/>
      <c r="KRD49" s="36"/>
      <c r="KRG49" s="36"/>
      <c r="KRH49" s="36"/>
      <c r="KRK49" s="36"/>
      <c r="KRL49" s="36"/>
      <c r="KRO49" s="36"/>
      <c r="KRP49" s="36"/>
      <c r="KRS49" s="36"/>
      <c r="KRT49" s="36"/>
      <c r="KRW49" s="36"/>
      <c r="KRX49" s="36"/>
      <c r="KSA49" s="36"/>
      <c r="KSB49" s="36"/>
      <c r="KSE49" s="36"/>
      <c r="KSF49" s="36"/>
      <c r="KSI49" s="36"/>
      <c r="KSJ49" s="36"/>
      <c r="KSM49" s="36"/>
      <c r="KSN49" s="36"/>
      <c r="KSQ49" s="36"/>
      <c r="KSR49" s="36"/>
      <c r="KSU49" s="36"/>
      <c r="KSV49" s="36"/>
      <c r="KSY49" s="36"/>
      <c r="KSZ49" s="36"/>
      <c r="KTC49" s="36"/>
      <c r="KTD49" s="36"/>
      <c r="KTG49" s="36"/>
      <c r="KTH49" s="36"/>
      <c r="KTK49" s="36"/>
      <c r="KTL49" s="36"/>
      <c r="KTO49" s="36"/>
      <c r="KTP49" s="36"/>
      <c r="KTS49" s="36"/>
      <c r="KTT49" s="36"/>
      <c r="KTW49" s="36"/>
      <c r="KTX49" s="36"/>
      <c r="KUA49" s="36"/>
      <c r="KUB49" s="36"/>
      <c r="KUE49" s="36"/>
      <c r="KUF49" s="36"/>
      <c r="KUI49" s="36"/>
      <c r="KUJ49" s="36"/>
      <c r="KUM49" s="36"/>
      <c r="KUN49" s="36"/>
      <c r="KUQ49" s="36"/>
      <c r="KUR49" s="36"/>
      <c r="KUU49" s="36"/>
      <c r="KUV49" s="36"/>
      <c r="KUY49" s="36"/>
      <c r="KUZ49" s="36"/>
      <c r="KVC49" s="36"/>
      <c r="KVD49" s="36"/>
      <c r="KVG49" s="36"/>
      <c r="KVH49" s="36"/>
      <c r="KVK49" s="36"/>
      <c r="KVL49" s="36"/>
      <c r="KVO49" s="36"/>
      <c r="KVP49" s="36"/>
      <c r="KVS49" s="36"/>
      <c r="KVT49" s="36"/>
      <c r="KVW49" s="36"/>
      <c r="KVX49" s="36"/>
      <c r="KWA49" s="36"/>
      <c r="KWB49" s="36"/>
      <c r="KWE49" s="36"/>
      <c r="KWF49" s="36"/>
      <c r="KWI49" s="36"/>
      <c r="KWJ49" s="36"/>
      <c r="KWM49" s="36"/>
      <c r="KWN49" s="36"/>
      <c r="KWQ49" s="36"/>
      <c r="KWR49" s="36"/>
      <c r="KWU49" s="36"/>
      <c r="KWV49" s="36"/>
      <c r="KWY49" s="36"/>
      <c r="KWZ49" s="36"/>
      <c r="KXC49" s="36"/>
      <c r="KXD49" s="36"/>
      <c r="KXG49" s="36"/>
      <c r="KXH49" s="36"/>
      <c r="KXK49" s="36"/>
      <c r="KXL49" s="36"/>
      <c r="KXO49" s="36"/>
      <c r="KXP49" s="36"/>
      <c r="KXS49" s="36"/>
      <c r="KXT49" s="36"/>
      <c r="KXW49" s="36"/>
      <c r="KXX49" s="36"/>
      <c r="KYA49" s="36"/>
      <c r="KYB49" s="36"/>
      <c r="KYE49" s="36"/>
      <c r="KYF49" s="36"/>
      <c r="KYI49" s="36"/>
      <c r="KYJ49" s="36"/>
      <c r="KYM49" s="36"/>
      <c r="KYN49" s="36"/>
      <c r="KYQ49" s="36"/>
      <c r="KYR49" s="36"/>
      <c r="KYU49" s="36"/>
      <c r="KYV49" s="36"/>
      <c r="KYY49" s="36"/>
      <c r="KYZ49" s="36"/>
      <c r="KZC49" s="36"/>
      <c r="KZD49" s="36"/>
      <c r="KZG49" s="36"/>
      <c r="KZH49" s="36"/>
      <c r="KZK49" s="36"/>
      <c r="KZL49" s="36"/>
      <c r="KZO49" s="36"/>
      <c r="KZP49" s="36"/>
      <c r="KZS49" s="36"/>
      <c r="KZT49" s="36"/>
      <c r="KZW49" s="36"/>
      <c r="KZX49" s="36"/>
      <c r="LAA49" s="36"/>
      <c r="LAB49" s="36"/>
      <c r="LAE49" s="36"/>
      <c r="LAF49" s="36"/>
      <c r="LAI49" s="36"/>
      <c r="LAJ49" s="36"/>
      <c r="LAM49" s="36"/>
      <c r="LAN49" s="36"/>
      <c r="LAQ49" s="36"/>
      <c r="LAR49" s="36"/>
      <c r="LAU49" s="36"/>
      <c r="LAV49" s="36"/>
      <c r="LAY49" s="36"/>
      <c r="LAZ49" s="36"/>
      <c r="LBC49" s="36"/>
      <c r="LBD49" s="36"/>
      <c r="LBG49" s="36"/>
      <c r="LBH49" s="36"/>
      <c r="LBK49" s="36"/>
      <c r="LBL49" s="36"/>
      <c r="LBO49" s="36"/>
      <c r="LBP49" s="36"/>
      <c r="LBS49" s="36"/>
      <c r="LBT49" s="36"/>
      <c r="LBW49" s="36"/>
      <c r="LBX49" s="36"/>
      <c r="LCA49" s="36"/>
      <c r="LCB49" s="36"/>
      <c r="LCE49" s="36"/>
      <c r="LCF49" s="36"/>
      <c r="LCI49" s="36"/>
      <c r="LCJ49" s="36"/>
      <c r="LCM49" s="36"/>
      <c r="LCN49" s="36"/>
      <c r="LCQ49" s="36"/>
      <c r="LCR49" s="36"/>
      <c r="LCU49" s="36"/>
      <c r="LCV49" s="36"/>
      <c r="LCY49" s="36"/>
      <c r="LCZ49" s="36"/>
      <c r="LDC49" s="36"/>
      <c r="LDD49" s="36"/>
      <c r="LDG49" s="36"/>
      <c r="LDH49" s="36"/>
      <c r="LDK49" s="36"/>
      <c r="LDL49" s="36"/>
      <c r="LDO49" s="36"/>
      <c r="LDP49" s="36"/>
      <c r="LDS49" s="36"/>
      <c r="LDT49" s="36"/>
      <c r="LDW49" s="36"/>
      <c r="LDX49" s="36"/>
      <c r="LEA49" s="36"/>
      <c r="LEB49" s="36"/>
      <c r="LEE49" s="36"/>
      <c r="LEF49" s="36"/>
      <c r="LEI49" s="36"/>
      <c r="LEJ49" s="36"/>
      <c r="LEM49" s="36"/>
      <c r="LEN49" s="36"/>
      <c r="LEQ49" s="36"/>
      <c r="LER49" s="36"/>
      <c r="LEU49" s="36"/>
      <c r="LEV49" s="36"/>
      <c r="LEY49" s="36"/>
      <c r="LEZ49" s="36"/>
      <c r="LFC49" s="36"/>
      <c r="LFD49" s="36"/>
      <c r="LFG49" s="36"/>
      <c r="LFH49" s="36"/>
      <c r="LFK49" s="36"/>
      <c r="LFL49" s="36"/>
      <c r="LFO49" s="36"/>
      <c r="LFP49" s="36"/>
      <c r="LFS49" s="36"/>
      <c r="LFT49" s="36"/>
      <c r="LFW49" s="36"/>
      <c r="LFX49" s="36"/>
      <c r="LGA49" s="36"/>
      <c r="LGB49" s="36"/>
      <c r="LGE49" s="36"/>
      <c r="LGF49" s="36"/>
      <c r="LGI49" s="36"/>
      <c r="LGJ49" s="36"/>
      <c r="LGM49" s="36"/>
      <c r="LGN49" s="36"/>
      <c r="LGQ49" s="36"/>
      <c r="LGR49" s="36"/>
      <c r="LGU49" s="36"/>
      <c r="LGV49" s="36"/>
      <c r="LGY49" s="36"/>
      <c r="LGZ49" s="36"/>
      <c r="LHC49" s="36"/>
      <c r="LHD49" s="36"/>
      <c r="LHG49" s="36"/>
      <c r="LHH49" s="36"/>
      <c r="LHK49" s="36"/>
      <c r="LHL49" s="36"/>
      <c r="LHO49" s="36"/>
      <c r="LHP49" s="36"/>
      <c r="LHS49" s="36"/>
      <c r="LHT49" s="36"/>
      <c r="LHW49" s="36"/>
      <c r="LHX49" s="36"/>
      <c r="LIA49" s="36"/>
      <c r="LIB49" s="36"/>
      <c r="LIE49" s="36"/>
      <c r="LIF49" s="36"/>
      <c r="LII49" s="36"/>
      <c r="LIJ49" s="36"/>
      <c r="LIM49" s="36"/>
      <c r="LIN49" s="36"/>
      <c r="LIQ49" s="36"/>
      <c r="LIR49" s="36"/>
      <c r="LIU49" s="36"/>
      <c r="LIV49" s="36"/>
      <c r="LIY49" s="36"/>
      <c r="LIZ49" s="36"/>
      <c r="LJC49" s="36"/>
      <c r="LJD49" s="36"/>
      <c r="LJG49" s="36"/>
      <c r="LJH49" s="36"/>
      <c r="LJK49" s="36"/>
      <c r="LJL49" s="36"/>
      <c r="LJO49" s="36"/>
      <c r="LJP49" s="36"/>
      <c r="LJS49" s="36"/>
      <c r="LJT49" s="36"/>
      <c r="LJW49" s="36"/>
      <c r="LJX49" s="36"/>
      <c r="LKA49" s="36"/>
      <c r="LKB49" s="36"/>
      <c r="LKE49" s="36"/>
      <c r="LKF49" s="36"/>
      <c r="LKI49" s="36"/>
      <c r="LKJ49" s="36"/>
      <c r="LKM49" s="36"/>
      <c r="LKN49" s="36"/>
      <c r="LKQ49" s="36"/>
      <c r="LKR49" s="36"/>
      <c r="LKU49" s="36"/>
      <c r="LKV49" s="36"/>
      <c r="LKY49" s="36"/>
      <c r="LKZ49" s="36"/>
      <c r="LLC49" s="36"/>
      <c r="LLD49" s="36"/>
      <c r="LLG49" s="36"/>
      <c r="LLH49" s="36"/>
      <c r="LLK49" s="36"/>
      <c r="LLL49" s="36"/>
      <c r="LLO49" s="36"/>
      <c r="LLP49" s="36"/>
      <c r="LLS49" s="36"/>
      <c r="LLT49" s="36"/>
      <c r="LLW49" s="36"/>
      <c r="LLX49" s="36"/>
      <c r="LMA49" s="36"/>
      <c r="LMB49" s="36"/>
      <c r="LME49" s="36"/>
      <c r="LMF49" s="36"/>
      <c r="LMI49" s="36"/>
      <c r="LMJ49" s="36"/>
      <c r="LMM49" s="36"/>
      <c r="LMN49" s="36"/>
      <c r="LMQ49" s="36"/>
      <c r="LMR49" s="36"/>
      <c r="LMU49" s="36"/>
      <c r="LMV49" s="36"/>
      <c r="LMY49" s="36"/>
      <c r="LMZ49" s="36"/>
      <c r="LNC49" s="36"/>
      <c r="LND49" s="36"/>
      <c r="LNG49" s="36"/>
      <c r="LNH49" s="36"/>
      <c r="LNK49" s="36"/>
      <c r="LNL49" s="36"/>
      <c r="LNO49" s="36"/>
      <c r="LNP49" s="36"/>
      <c r="LNS49" s="36"/>
      <c r="LNT49" s="36"/>
      <c r="LNW49" s="36"/>
      <c r="LNX49" s="36"/>
      <c r="LOA49" s="36"/>
      <c r="LOB49" s="36"/>
      <c r="LOE49" s="36"/>
      <c r="LOF49" s="36"/>
      <c r="LOI49" s="36"/>
      <c r="LOJ49" s="36"/>
      <c r="LOM49" s="36"/>
      <c r="LON49" s="36"/>
      <c r="LOQ49" s="36"/>
      <c r="LOR49" s="36"/>
      <c r="LOU49" s="36"/>
      <c r="LOV49" s="36"/>
      <c r="LOY49" s="36"/>
      <c r="LOZ49" s="36"/>
      <c r="LPC49" s="36"/>
      <c r="LPD49" s="36"/>
      <c r="LPG49" s="36"/>
      <c r="LPH49" s="36"/>
      <c r="LPK49" s="36"/>
      <c r="LPL49" s="36"/>
      <c r="LPO49" s="36"/>
      <c r="LPP49" s="36"/>
      <c r="LPS49" s="36"/>
      <c r="LPT49" s="36"/>
      <c r="LPW49" s="36"/>
      <c r="LPX49" s="36"/>
      <c r="LQA49" s="36"/>
      <c r="LQB49" s="36"/>
      <c r="LQE49" s="36"/>
      <c r="LQF49" s="36"/>
      <c r="LQI49" s="36"/>
      <c r="LQJ49" s="36"/>
      <c r="LQM49" s="36"/>
      <c r="LQN49" s="36"/>
      <c r="LQQ49" s="36"/>
      <c r="LQR49" s="36"/>
      <c r="LQU49" s="36"/>
      <c r="LQV49" s="36"/>
      <c r="LQY49" s="36"/>
      <c r="LQZ49" s="36"/>
      <c r="LRC49" s="36"/>
      <c r="LRD49" s="36"/>
      <c r="LRG49" s="36"/>
      <c r="LRH49" s="36"/>
      <c r="LRK49" s="36"/>
      <c r="LRL49" s="36"/>
      <c r="LRO49" s="36"/>
      <c r="LRP49" s="36"/>
      <c r="LRS49" s="36"/>
      <c r="LRT49" s="36"/>
      <c r="LRW49" s="36"/>
      <c r="LRX49" s="36"/>
      <c r="LSA49" s="36"/>
      <c r="LSB49" s="36"/>
      <c r="LSE49" s="36"/>
      <c r="LSF49" s="36"/>
      <c r="LSI49" s="36"/>
      <c r="LSJ49" s="36"/>
      <c r="LSM49" s="36"/>
      <c r="LSN49" s="36"/>
      <c r="LSQ49" s="36"/>
      <c r="LSR49" s="36"/>
      <c r="LSU49" s="36"/>
      <c r="LSV49" s="36"/>
      <c r="LSY49" s="36"/>
      <c r="LSZ49" s="36"/>
      <c r="LTC49" s="36"/>
      <c r="LTD49" s="36"/>
      <c r="LTG49" s="36"/>
      <c r="LTH49" s="36"/>
      <c r="LTK49" s="36"/>
      <c r="LTL49" s="36"/>
      <c r="LTO49" s="36"/>
      <c r="LTP49" s="36"/>
      <c r="LTS49" s="36"/>
      <c r="LTT49" s="36"/>
      <c r="LTW49" s="36"/>
      <c r="LTX49" s="36"/>
      <c r="LUA49" s="36"/>
      <c r="LUB49" s="36"/>
      <c r="LUE49" s="36"/>
      <c r="LUF49" s="36"/>
      <c r="LUI49" s="36"/>
      <c r="LUJ49" s="36"/>
      <c r="LUM49" s="36"/>
      <c r="LUN49" s="36"/>
      <c r="LUQ49" s="36"/>
      <c r="LUR49" s="36"/>
      <c r="LUU49" s="36"/>
      <c r="LUV49" s="36"/>
      <c r="LUY49" s="36"/>
      <c r="LUZ49" s="36"/>
      <c r="LVC49" s="36"/>
      <c r="LVD49" s="36"/>
      <c r="LVG49" s="36"/>
      <c r="LVH49" s="36"/>
      <c r="LVK49" s="36"/>
      <c r="LVL49" s="36"/>
      <c r="LVO49" s="36"/>
      <c r="LVP49" s="36"/>
      <c r="LVS49" s="36"/>
      <c r="LVT49" s="36"/>
      <c r="LVW49" s="36"/>
      <c r="LVX49" s="36"/>
      <c r="LWA49" s="36"/>
      <c r="LWB49" s="36"/>
      <c r="LWE49" s="36"/>
      <c r="LWF49" s="36"/>
      <c r="LWI49" s="36"/>
      <c r="LWJ49" s="36"/>
      <c r="LWM49" s="36"/>
      <c r="LWN49" s="36"/>
      <c r="LWQ49" s="36"/>
      <c r="LWR49" s="36"/>
      <c r="LWU49" s="36"/>
      <c r="LWV49" s="36"/>
      <c r="LWY49" s="36"/>
      <c r="LWZ49" s="36"/>
      <c r="LXC49" s="36"/>
      <c r="LXD49" s="36"/>
      <c r="LXG49" s="36"/>
      <c r="LXH49" s="36"/>
      <c r="LXK49" s="36"/>
      <c r="LXL49" s="36"/>
      <c r="LXO49" s="36"/>
      <c r="LXP49" s="36"/>
      <c r="LXS49" s="36"/>
      <c r="LXT49" s="36"/>
      <c r="LXW49" s="36"/>
      <c r="LXX49" s="36"/>
      <c r="LYA49" s="36"/>
      <c r="LYB49" s="36"/>
      <c r="LYE49" s="36"/>
      <c r="LYF49" s="36"/>
      <c r="LYI49" s="36"/>
      <c r="LYJ49" s="36"/>
      <c r="LYM49" s="36"/>
      <c r="LYN49" s="36"/>
      <c r="LYQ49" s="36"/>
      <c r="LYR49" s="36"/>
      <c r="LYU49" s="36"/>
      <c r="LYV49" s="36"/>
      <c r="LYY49" s="36"/>
      <c r="LYZ49" s="36"/>
      <c r="LZC49" s="36"/>
      <c r="LZD49" s="36"/>
      <c r="LZG49" s="36"/>
      <c r="LZH49" s="36"/>
      <c r="LZK49" s="36"/>
      <c r="LZL49" s="36"/>
      <c r="LZO49" s="36"/>
      <c r="LZP49" s="36"/>
      <c r="LZS49" s="36"/>
      <c r="LZT49" s="36"/>
      <c r="LZW49" s="36"/>
      <c r="LZX49" s="36"/>
      <c r="MAA49" s="36"/>
      <c r="MAB49" s="36"/>
      <c r="MAE49" s="36"/>
      <c r="MAF49" s="36"/>
      <c r="MAI49" s="36"/>
      <c r="MAJ49" s="36"/>
      <c r="MAM49" s="36"/>
      <c r="MAN49" s="36"/>
      <c r="MAQ49" s="36"/>
      <c r="MAR49" s="36"/>
      <c r="MAU49" s="36"/>
      <c r="MAV49" s="36"/>
      <c r="MAY49" s="36"/>
      <c r="MAZ49" s="36"/>
      <c r="MBC49" s="36"/>
      <c r="MBD49" s="36"/>
      <c r="MBG49" s="36"/>
      <c r="MBH49" s="36"/>
      <c r="MBK49" s="36"/>
      <c r="MBL49" s="36"/>
      <c r="MBO49" s="36"/>
      <c r="MBP49" s="36"/>
      <c r="MBS49" s="36"/>
      <c r="MBT49" s="36"/>
      <c r="MBW49" s="36"/>
      <c r="MBX49" s="36"/>
      <c r="MCA49" s="36"/>
      <c r="MCB49" s="36"/>
      <c r="MCE49" s="36"/>
      <c r="MCF49" s="36"/>
      <c r="MCI49" s="36"/>
      <c r="MCJ49" s="36"/>
      <c r="MCM49" s="36"/>
      <c r="MCN49" s="36"/>
      <c r="MCQ49" s="36"/>
      <c r="MCR49" s="36"/>
      <c r="MCU49" s="36"/>
      <c r="MCV49" s="36"/>
      <c r="MCY49" s="36"/>
      <c r="MCZ49" s="36"/>
      <c r="MDC49" s="36"/>
      <c r="MDD49" s="36"/>
      <c r="MDG49" s="36"/>
      <c r="MDH49" s="36"/>
      <c r="MDK49" s="36"/>
      <c r="MDL49" s="36"/>
      <c r="MDO49" s="36"/>
      <c r="MDP49" s="36"/>
      <c r="MDS49" s="36"/>
      <c r="MDT49" s="36"/>
      <c r="MDW49" s="36"/>
      <c r="MDX49" s="36"/>
      <c r="MEA49" s="36"/>
      <c r="MEB49" s="36"/>
      <c r="MEE49" s="36"/>
      <c r="MEF49" s="36"/>
      <c r="MEI49" s="36"/>
      <c r="MEJ49" s="36"/>
      <c r="MEM49" s="36"/>
      <c r="MEN49" s="36"/>
      <c r="MEQ49" s="36"/>
      <c r="MER49" s="36"/>
      <c r="MEU49" s="36"/>
      <c r="MEV49" s="36"/>
      <c r="MEY49" s="36"/>
      <c r="MEZ49" s="36"/>
      <c r="MFC49" s="36"/>
      <c r="MFD49" s="36"/>
      <c r="MFG49" s="36"/>
      <c r="MFH49" s="36"/>
      <c r="MFK49" s="36"/>
      <c r="MFL49" s="36"/>
      <c r="MFO49" s="36"/>
      <c r="MFP49" s="36"/>
      <c r="MFS49" s="36"/>
      <c r="MFT49" s="36"/>
      <c r="MFW49" s="36"/>
      <c r="MFX49" s="36"/>
      <c r="MGA49" s="36"/>
      <c r="MGB49" s="36"/>
      <c r="MGE49" s="36"/>
      <c r="MGF49" s="36"/>
      <c r="MGI49" s="36"/>
      <c r="MGJ49" s="36"/>
      <c r="MGM49" s="36"/>
      <c r="MGN49" s="36"/>
      <c r="MGQ49" s="36"/>
      <c r="MGR49" s="36"/>
      <c r="MGU49" s="36"/>
      <c r="MGV49" s="36"/>
      <c r="MGY49" s="36"/>
      <c r="MGZ49" s="36"/>
      <c r="MHC49" s="36"/>
      <c r="MHD49" s="36"/>
      <c r="MHG49" s="36"/>
      <c r="MHH49" s="36"/>
      <c r="MHK49" s="36"/>
      <c r="MHL49" s="36"/>
      <c r="MHO49" s="36"/>
      <c r="MHP49" s="36"/>
      <c r="MHS49" s="36"/>
      <c r="MHT49" s="36"/>
      <c r="MHW49" s="36"/>
      <c r="MHX49" s="36"/>
      <c r="MIA49" s="36"/>
      <c r="MIB49" s="36"/>
      <c r="MIE49" s="36"/>
      <c r="MIF49" s="36"/>
      <c r="MII49" s="36"/>
      <c r="MIJ49" s="36"/>
      <c r="MIM49" s="36"/>
      <c r="MIN49" s="36"/>
      <c r="MIQ49" s="36"/>
      <c r="MIR49" s="36"/>
      <c r="MIU49" s="36"/>
      <c r="MIV49" s="36"/>
      <c r="MIY49" s="36"/>
      <c r="MIZ49" s="36"/>
      <c r="MJC49" s="36"/>
      <c r="MJD49" s="36"/>
      <c r="MJG49" s="36"/>
      <c r="MJH49" s="36"/>
      <c r="MJK49" s="36"/>
      <c r="MJL49" s="36"/>
      <c r="MJO49" s="36"/>
      <c r="MJP49" s="36"/>
      <c r="MJS49" s="36"/>
      <c r="MJT49" s="36"/>
      <c r="MJW49" s="36"/>
      <c r="MJX49" s="36"/>
      <c r="MKA49" s="36"/>
      <c r="MKB49" s="36"/>
      <c r="MKE49" s="36"/>
      <c r="MKF49" s="36"/>
      <c r="MKI49" s="36"/>
      <c r="MKJ49" s="36"/>
      <c r="MKM49" s="36"/>
      <c r="MKN49" s="36"/>
      <c r="MKQ49" s="36"/>
      <c r="MKR49" s="36"/>
      <c r="MKU49" s="36"/>
      <c r="MKV49" s="36"/>
      <c r="MKY49" s="36"/>
      <c r="MKZ49" s="36"/>
      <c r="MLC49" s="36"/>
      <c r="MLD49" s="36"/>
      <c r="MLG49" s="36"/>
      <c r="MLH49" s="36"/>
      <c r="MLK49" s="36"/>
      <c r="MLL49" s="36"/>
      <c r="MLO49" s="36"/>
      <c r="MLP49" s="36"/>
      <c r="MLS49" s="36"/>
      <c r="MLT49" s="36"/>
      <c r="MLW49" s="36"/>
      <c r="MLX49" s="36"/>
      <c r="MMA49" s="36"/>
      <c r="MMB49" s="36"/>
      <c r="MME49" s="36"/>
      <c r="MMF49" s="36"/>
      <c r="MMI49" s="36"/>
      <c r="MMJ49" s="36"/>
      <c r="MMM49" s="36"/>
      <c r="MMN49" s="36"/>
      <c r="MMQ49" s="36"/>
      <c r="MMR49" s="36"/>
      <c r="MMU49" s="36"/>
      <c r="MMV49" s="36"/>
      <c r="MMY49" s="36"/>
      <c r="MMZ49" s="36"/>
      <c r="MNC49" s="36"/>
      <c r="MND49" s="36"/>
      <c r="MNG49" s="36"/>
      <c r="MNH49" s="36"/>
      <c r="MNK49" s="36"/>
      <c r="MNL49" s="36"/>
      <c r="MNO49" s="36"/>
      <c r="MNP49" s="36"/>
      <c r="MNS49" s="36"/>
      <c r="MNT49" s="36"/>
      <c r="MNW49" s="36"/>
      <c r="MNX49" s="36"/>
      <c r="MOA49" s="36"/>
      <c r="MOB49" s="36"/>
      <c r="MOE49" s="36"/>
      <c r="MOF49" s="36"/>
      <c r="MOI49" s="36"/>
      <c r="MOJ49" s="36"/>
      <c r="MOM49" s="36"/>
      <c r="MON49" s="36"/>
      <c r="MOQ49" s="36"/>
      <c r="MOR49" s="36"/>
      <c r="MOU49" s="36"/>
      <c r="MOV49" s="36"/>
      <c r="MOY49" s="36"/>
      <c r="MOZ49" s="36"/>
      <c r="MPC49" s="36"/>
      <c r="MPD49" s="36"/>
      <c r="MPG49" s="36"/>
      <c r="MPH49" s="36"/>
      <c r="MPK49" s="36"/>
      <c r="MPL49" s="36"/>
      <c r="MPO49" s="36"/>
      <c r="MPP49" s="36"/>
      <c r="MPS49" s="36"/>
      <c r="MPT49" s="36"/>
      <c r="MPW49" s="36"/>
      <c r="MPX49" s="36"/>
      <c r="MQA49" s="36"/>
      <c r="MQB49" s="36"/>
      <c r="MQE49" s="36"/>
      <c r="MQF49" s="36"/>
      <c r="MQI49" s="36"/>
      <c r="MQJ49" s="36"/>
      <c r="MQM49" s="36"/>
      <c r="MQN49" s="36"/>
      <c r="MQQ49" s="36"/>
      <c r="MQR49" s="36"/>
      <c r="MQU49" s="36"/>
      <c r="MQV49" s="36"/>
      <c r="MQY49" s="36"/>
      <c r="MQZ49" s="36"/>
      <c r="MRC49" s="36"/>
      <c r="MRD49" s="36"/>
      <c r="MRG49" s="36"/>
      <c r="MRH49" s="36"/>
      <c r="MRK49" s="36"/>
      <c r="MRL49" s="36"/>
      <c r="MRO49" s="36"/>
      <c r="MRP49" s="36"/>
      <c r="MRS49" s="36"/>
      <c r="MRT49" s="36"/>
      <c r="MRW49" s="36"/>
      <c r="MRX49" s="36"/>
      <c r="MSA49" s="36"/>
      <c r="MSB49" s="36"/>
      <c r="MSE49" s="36"/>
      <c r="MSF49" s="36"/>
      <c r="MSI49" s="36"/>
      <c r="MSJ49" s="36"/>
      <c r="MSM49" s="36"/>
      <c r="MSN49" s="36"/>
      <c r="MSQ49" s="36"/>
      <c r="MSR49" s="36"/>
      <c r="MSU49" s="36"/>
      <c r="MSV49" s="36"/>
      <c r="MSY49" s="36"/>
      <c r="MSZ49" s="36"/>
      <c r="MTC49" s="36"/>
      <c r="MTD49" s="36"/>
      <c r="MTG49" s="36"/>
      <c r="MTH49" s="36"/>
      <c r="MTK49" s="36"/>
      <c r="MTL49" s="36"/>
      <c r="MTO49" s="36"/>
      <c r="MTP49" s="36"/>
      <c r="MTS49" s="36"/>
      <c r="MTT49" s="36"/>
      <c r="MTW49" s="36"/>
      <c r="MTX49" s="36"/>
      <c r="MUA49" s="36"/>
      <c r="MUB49" s="36"/>
      <c r="MUE49" s="36"/>
      <c r="MUF49" s="36"/>
      <c r="MUI49" s="36"/>
      <c r="MUJ49" s="36"/>
      <c r="MUM49" s="36"/>
      <c r="MUN49" s="36"/>
      <c r="MUQ49" s="36"/>
      <c r="MUR49" s="36"/>
      <c r="MUU49" s="36"/>
      <c r="MUV49" s="36"/>
      <c r="MUY49" s="36"/>
      <c r="MUZ49" s="36"/>
      <c r="MVC49" s="36"/>
      <c r="MVD49" s="36"/>
      <c r="MVG49" s="36"/>
      <c r="MVH49" s="36"/>
      <c r="MVK49" s="36"/>
      <c r="MVL49" s="36"/>
      <c r="MVO49" s="36"/>
      <c r="MVP49" s="36"/>
      <c r="MVS49" s="36"/>
      <c r="MVT49" s="36"/>
      <c r="MVW49" s="36"/>
      <c r="MVX49" s="36"/>
      <c r="MWA49" s="36"/>
      <c r="MWB49" s="36"/>
      <c r="MWE49" s="36"/>
      <c r="MWF49" s="36"/>
      <c r="MWI49" s="36"/>
      <c r="MWJ49" s="36"/>
      <c r="MWM49" s="36"/>
      <c r="MWN49" s="36"/>
      <c r="MWQ49" s="36"/>
      <c r="MWR49" s="36"/>
      <c r="MWU49" s="36"/>
      <c r="MWV49" s="36"/>
      <c r="MWY49" s="36"/>
      <c r="MWZ49" s="36"/>
      <c r="MXC49" s="36"/>
      <c r="MXD49" s="36"/>
      <c r="MXG49" s="36"/>
      <c r="MXH49" s="36"/>
      <c r="MXK49" s="36"/>
      <c r="MXL49" s="36"/>
      <c r="MXO49" s="36"/>
      <c r="MXP49" s="36"/>
      <c r="MXS49" s="36"/>
      <c r="MXT49" s="36"/>
      <c r="MXW49" s="36"/>
      <c r="MXX49" s="36"/>
      <c r="MYA49" s="36"/>
      <c r="MYB49" s="36"/>
      <c r="MYE49" s="36"/>
      <c r="MYF49" s="36"/>
      <c r="MYI49" s="36"/>
      <c r="MYJ49" s="36"/>
      <c r="MYM49" s="36"/>
      <c r="MYN49" s="36"/>
      <c r="MYQ49" s="36"/>
      <c r="MYR49" s="36"/>
      <c r="MYU49" s="36"/>
      <c r="MYV49" s="36"/>
      <c r="MYY49" s="36"/>
      <c r="MYZ49" s="36"/>
      <c r="MZC49" s="36"/>
      <c r="MZD49" s="36"/>
      <c r="MZG49" s="36"/>
      <c r="MZH49" s="36"/>
      <c r="MZK49" s="36"/>
      <c r="MZL49" s="36"/>
      <c r="MZO49" s="36"/>
      <c r="MZP49" s="36"/>
      <c r="MZS49" s="36"/>
      <c r="MZT49" s="36"/>
      <c r="MZW49" s="36"/>
      <c r="MZX49" s="36"/>
      <c r="NAA49" s="36"/>
      <c r="NAB49" s="36"/>
      <c r="NAE49" s="36"/>
      <c r="NAF49" s="36"/>
      <c r="NAI49" s="36"/>
      <c r="NAJ49" s="36"/>
      <c r="NAM49" s="36"/>
      <c r="NAN49" s="36"/>
      <c r="NAQ49" s="36"/>
      <c r="NAR49" s="36"/>
      <c r="NAU49" s="36"/>
      <c r="NAV49" s="36"/>
      <c r="NAY49" s="36"/>
      <c r="NAZ49" s="36"/>
      <c r="NBC49" s="36"/>
      <c r="NBD49" s="36"/>
      <c r="NBG49" s="36"/>
      <c r="NBH49" s="36"/>
      <c r="NBK49" s="36"/>
      <c r="NBL49" s="36"/>
      <c r="NBO49" s="36"/>
      <c r="NBP49" s="36"/>
      <c r="NBS49" s="36"/>
      <c r="NBT49" s="36"/>
      <c r="NBW49" s="36"/>
      <c r="NBX49" s="36"/>
      <c r="NCA49" s="36"/>
      <c r="NCB49" s="36"/>
      <c r="NCE49" s="36"/>
      <c r="NCF49" s="36"/>
      <c r="NCI49" s="36"/>
      <c r="NCJ49" s="36"/>
      <c r="NCM49" s="36"/>
      <c r="NCN49" s="36"/>
      <c r="NCQ49" s="36"/>
      <c r="NCR49" s="36"/>
      <c r="NCU49" s="36"/>
      <c r="NCV49" s="36"/>
      <c r="NCY49" s="36"/>
      <c r="NCZ49" s="36"/>
      <c r="NDC49" s="36"/>
      <c r="NDD49" s="36"/>
      <c r="NDG49" s="36"/>
      <c r="NDH49" s="36"/>
      <c r="NDK49" s="36"/>
      <c r="NDL49" s="36"/>
      <c r="NDO49" s="36"/>
      <c r="NDP49" s="36"/>
      <c r="NDS49" s="36"/>
      <c r="NDT49" s="36"/>
      <c r="NDW49" s="36"/>
      <c r="NDX49" s="36"/>
      <c r="NEA49" s="36"/>
      <c r="NEB49" s="36"/>
      <c r="NEE49" s="36"/>
      <c r="NEF49" s="36"/>
      <c r="NEI49" s="36"/>
      <c r="NEJ49" s="36"/>
      <c r="NEM49" s="36"/>
      <c r="NEN49" s="36"/>
      <c r="NEQ49" s="36"/>
      <c r="NER49" s="36"/>
      <c r="NEU49" s="36"/>
      <c r="NEV49" s="36"/>
      <c r="NEY49" s="36"/>
      <c r="NEZ49" s="36"/>
      <c r="NFC49" s="36"/>
      <c r="NFD49" s="36"/>
      <c r="NFG49" s="36"/>
      <c r="NFH49" s="36"/>
      <c r="NFK49" s="36"/>
      <c r="NFL49" s="36"/>
      <c r="NFO49" s="36"/>
      <c r="NFP49" s="36"/>
      <c r="NFS49" s="36"/>
      <c r="NFT49" s="36"/>
      <c r="NFW49" s="36"/>
      <c r="NFX49" s="36"/>
      <c r="NGA49" s="36"/>
      <c r="NGB49" s="36"/>
      <c r="NGE49" s="36"/>
      <c r="NGF49" s="36"/>
      <c r="NGI49" s="36"/>
      <c r="NGJ49" s="36"/>
      <c r="NGM49" s="36"/>
      <c r="NGN49" s="36"/>
      <c r="NGQ49" s="36"/>
      <c r="NGR49" s="36"/>
      <c r="NGU49" s="36"/>
      <c r="NGV49" s="36"/>
      <c r="NGY49" s="36"/>
      <c r="NGZ49" s="36"/>
      <c r="NHC49" s="36"/>
      <c r="NHD49" s="36"/>
      <c r="NHG49" s="36"/>
      <c r="NHH49" s="36"/>
      <c r="NHK49" s="36"/>
      <c r="NHL49" s="36"/>
      <c r="NHO49" s="36"/>
      <c r="NHP49" s="36"/>
      <c r="NHS49" s="36"/>
      <c r="NHT49" s="36"/>
      <c r="NHW49" s="36"/>
      <c r="NHX49" s="36"/>
      <c r="NIA49" s="36"/>
      <c r="NIB49" s="36"/>
      <c r="NIE49" s="36"/>
      <c r="NIF49" s="36"/>
      <c r="NII49" s="36"/>
      <c r="NIJ49" s="36"/>
      <c r="NIM49" s="36"/>
      <c r="NIN49" s="36"/>
      <c r="NIQ49" s="36"/>
      <c r="NIR49" s="36"/>
      <c r="NIU49" s="36"/>
      <c r="NIV49" s="36"/>
      <c r="NIY49" s="36"/>
      <c r="NIZ49" s="36"/>
      <c r="NJC49" s="36"/>
      <c r="NJD49" s="36"/>
      <c r="NJG49" s="36"/>
      <c r="NJH49" s="36"/>
      <c r="NJK49" s="36"/>
      <c r="NJL49" s="36"/>
      <c r="NJO49" s="36"/>
      <c r="NJP49" s="36"/>
      <c r="NJS49" s="36"/>
      <c r="NJT49" s="36"/>
      <c r="NJW49" s="36"/>
      <c r="NJX49" s="36"/>
      <c r="NKA49" s="36"/>
      <c r="NKB49" s="36"/>
      <c r="NKE49" s="36"/>
      <c r="NKF49" s="36"/>
      <c r="NKI49" s="36"/>
      <c r="NKJ49" s="36"/>
      <c r="NKM49" s="36"/>
      <c r="NKN49" s="36"/>
      <c r="NKQ49" s="36"/>
      <c r="NKR49" s="36"/>
      <c r="NKU49" s="36"/>
      <c r="NKV49" s="36"/>
      <c r="NKY49" s="36"/>
      <c r="NKZ49" s="36"/>
      <c r="NLC49" s="36"/>
      <c r="NLD49" s="36"/>
      <c r="NLG49" s="36"/>
      <c r="NLH49" s="36"/>
      <c r="NLK49" s="36"/>
      <c r="NLL49" s="36"/>
      <c r="NLO49" s="36"/>
      <c r="NLP49" s="36"/>
      <c r="NLS49" s="36"/>
      <c r="NLT49" s="36"/>
      <c r="NLW49" s="36"/>
      <c r="NLX49" s="36"/>
      <c r="NMA49" s="36"/>
      <c r="NMB49" s="36"/>
      <c r="NME49" s="36"/>
      <c r="NMF49" s="36"/>
      <c r="NMI49" s="36"/>
      <c r="NMJ49" s="36"/>
      <c r="NMM49" s="36"/>
      <c r="NMN49" s="36"/>
      <c r="NMQ49" s="36"/>
      <c r="NMR49" s="36"/>
      <c r="NMU49" s="36"/>
      <c r="NMV49" s="36"/>
      <c r="NMY49" s="36"/>
      <c r="NMZ49" s="36"/>
      <c r="NNC49" s="36"/>
      <c r="NND49" s="36"/>
      <c r="NNG49" s="36"/>
      <c r="NNH49" s="36"/>
      <c r="NNK49" s="36"/>
      <c r="NNL49" s="36"/>
      <c r="NNO49" s="36"/>
      <c r="NNP49" s="36"/>
      <c r="NNS49" s="36"/>
      <c r="NNT49" s="36"/>
      <c r="NNW49" s="36"/>
      <c r="NNX49" s="36"/>
      <c r="NOA49" s="36"/>
      <c r="NOB49" s="36"/>
      <c r="NOE49" s="36"/>
      <c r="NOF49" s="36"/>
      <c r="NOI49" s="36"/>
      <c r="NOJ49" s="36"/>
      <c r="NOM49" s="36"/>
      <c r="NON49" s="36"/>
      <c r="NOQ49" s="36"/>
      <c r="NOR49" s="36"/>
      <c r="NOU49" s="36"/>
      <c r="NOV49" s="36"/>
      <c r="NOY49" s="36"/>
      <c r="NOZ49" s="36"/>
      <c r="NPC49" s="36"/>
      <c r="NPD49" s="36"/>
      <c r="NPG49" s="36"/>
      <c r="NPH49" s="36"/>
      <c r="NPK49" s="36"/>
      <c r="NPL49" s="36"/>
      <c r="NPO49" s="36"/>
      <c r="NPP49" s="36"/>
      <c r="NPS49" s="36"/>
      <c r="NPT49" s="36"/>
      <c r="NPW49" s="36"/>
      <c r="NPX49" s="36"/>
      <c r="NQA49" s="36"/>
      <c r="NQB49" s="36"/>
      <c r="NQE49" s="36"/>
      <c r="NQF49" s="36"/>
      <c r="NQI49" s="36"/>
      <c r="NQJ49" s="36"/>
      <c r="NQM49" s="36"/>
      <c r="NQN49" s="36"/>
      <c r="NQQ49" s="36"/>
      <c r="NQR49" s="36"/>
      <c r="NQU49" s="36"/>
      <c r="NQV49" s="36"/>
      <c r="NQY49" s="36"/>
      <c r="NQZ49" s="36"/>
      <c r="NRC49" s="36"/>
      <c r="NRD49" s="36"/>
      <c r="NRG49" s="36"/>
      <c r="NRH49" s="36"/>
      <c r="NRK49" s="36"/>
      <c r="NRL49" s="36"/>
      <c r="NRO49" s="36"/>
      <c r="NRP49" s="36"/>
      <c r="NRS49" s="36"/>
      <c r="NRT49" s="36"/>
      <c r="NRW49" s="36"/>
      <c r="NRX49" s="36"/>
      <c r="NSA49" s="36"/>
      <c r="NSB49" s="36"/>
      <c r="NSE49" s="36"/>
      <c r="NSF49" s="36"/>
      <c r="NSI49" s="36"/>
      <c r="NSJ49" s="36"/>
      <c r="NSM49" s="36"/>
      <c r="NSN49" s="36"/>
      <c r="NSQ49" s="36"/>
      <c r="NSR49" s="36"/>
      <c r="NSU49" s="36"/>
      <c r="NSV49" s="36"/>
      <c r="NSY49" s="36"/>
      <c r="NSZ49" s="36"/>
      <c r="NTC49" s="36"/>
      <c r="NTD49" s="36"/>
      <c r="NTG49" s="36"/>
      <c r="NTH49" s="36"/>
      <c r="NTK49" s="36"/>
      <c r="NTL49" s="36"/>
      <c r="NTO49" s="36"/>
      <c r="NTP49" s="36"/>
      <c r="NTS49" s="36"/>
      <c r="NTT49" s="36"/>
      <c r="NTW49" s="36"/>
      <c r="NTX49" s="36"/>
      <c r="NUA49" s="36"/>
      <c r="NUB49" s="36"/>
      <c r="NUE49" s="36"/>
      <c r="NUF49" s="36"/>
      <c r="NUI49" s="36"/>
      <c r="NUJ49" s="36"/>
      <c r="NUM49" s="36"/>
      <c r="NUN49" s="36"/>
      <c r="NUQ49" s="36"/>
      <c r="NUR49" s="36"/>
      <c r="NUU49" s="36"/>
      <c r="NUV49" s="36"/>
      <c r="NUY49" s="36"/>
      <c r="NUZ49" s="36"/>
      <c r="NVC49" s="36"/>
      <c r="NVD49" s="36"/>
      <c r="NVG49" s="36"/>
      <c r="NVH49" s="36"/>
      <c r="NVK49" s="36"/>
      <c r="NVL49" s="36"/>
      <c r="NVO49" s="36"/>
      <c r="NVP49" s="36"/>
      <c r="NVS49" s="36"/>
      <c r="NVT49" s="36"/>
      <c r="NVW49" s="36"/>
      <c r="NVX49" s="36"/>
      <c r="NWA49" s="36"/>
      <c r="NWB49" s="36"/>
      <c r="NWE49" s="36"/>
      <c r="NWF49" s="36"/>
      <c r="NWI49" s="36"/>
      <c r="NWJ49" s="36"/>
      <c r="NWM49" s="36"/>
      <c r="NWN49" s="36"/>
      <c r="NWQ49" s="36"/>
      <c r="NWR49" s="36"/>
      <c r="NWU49" s="36"/>
      <c r="NWV49" s="36"/>
      <c r="NWY49" s="36"/>
      <c r="NWZ49" s="36"/>
      <c r="NXC49" s="36"/>
      <c r="NXD49" s="36"/>
      <c r="NXG49" s="36"/>
      <c r="NXH49" s="36"/>
      <c r="NXK49" s="36"/>
      <c r="NXL49" s="36"/>
      <c r="NXO49" s="36"/>
      <c r="NXP49" s="36"/>
      <c r="NXS49" s="36"/>
      <c r="NXT49" s="36"/>
      <c r="NXW49" s="36"/>
      <c r="NXX49" s="36"/>
      <c r="NYA49" s="36"/>
      <c r="NYB49" s="36"/>
      <c r="NYE49" s="36"/>
      <c r="NYF49" s="36"/>
      <c r="NYI49" s="36"/>
      <c r="NYJ49" s="36"/>
      <c r="NYM49" s="36"/>
      <c r="NYN49" s="36"/>
      <c r="NYQ49" s="36"/>
      <c r="NYR49" s="36"/>
      <c r="NYU49" s="36"/>
      <c r="NYV49" s="36"/>
      <c r="NYY49" s="36"/>
      <c r="NYZ49" s="36"/>
      <c r="NZC49" s="36"/>
      <c r="NZD49" s="36"/>
      <c r="NZG49" s="36"/>
      <c r="NZH49" s="36"/>
      <c r="NZK49" s="36"/>
      <c r="NZL49" s="36"/>
      <c r="NZO49" s="36"/>
      <c r="NZP49" s="36"/>
      <c r="NZS49" s="36"/>
      <c r="NZT49" s="36"/>
      <c r="NZW49" s="36"/>
      <c r="NZX49" s="36"/>
      <c r="OAA49" s="36"/>
      <c r="OAB49" s="36"/>
      <c r="OAE49" s="36"/>
      <c r="OAF49" s="36"/>
      <c r="OAI49" s="36"/>
      <c r="OAJ49" s="36"/>
      <c r="OAM49" s="36"/>
      <c r="OAN49" s="36"/>
      <c r="OAQ49" s="36"/>
      <c r="OAR49" s="36"/>
      <c r="OAU49" s="36"/>
      <c r="OAV49" s="36"/>
      <c r="OAY49" s="36"/>
      <c r="OAZ49" s="36"/>
      <c r="OBC49" s="36"/>
      <c r="OBD49" s="36"/>
      <c r="OBG49" s="36"/>
      <c r="OBH49" s="36"/>
      <c r="OBK49" s="36"/>
      <c r="OBL49" s="36"/>
      <c r="OBO49" s="36"/>
      <c r="OBP49" s="36"/>
      <c r="OBS49" s="36"/>
      <c r="OBT49" s="36"/>
      <c r="OBW49" s="36"/>
      <c r="OBX49" s="36"/>
      <c r="OCA49" s="36"/>
      <c r="OCB49" s="36"/>
      <c r="OCE49" s="36"/>
      <c r="OCF49" s="36"/>
      <c r="OCI49" s="36"/>
      <c r="OCJ49" s="36"/>
      <c r="OCM49" s="36"/>
      <c r="OCN49" s="36"/>
      <c r="OCQ49" s="36"/>
      <c r="OCR49" s="36"/>
      <c r="OCU49" s="36"/>
      <c r="OCV49" s="36"/>
      <c r="OCY49" s="36"/>
      <c r="OCZ49" s="36"/>
      <c r="ODC49" s="36"/>
      <c r="ODD49" s="36"/>
      <c r="ODG49" s="36"/>
      <c r="ODH49" s="36"/>
      <c r="ODK49" s="36"/>
      <c r="ODL49" s="36"/>
      <c r="ODO49" s="36"/>
      <c r="ODP49" s="36"/>
      <c r="ODS49" s="36"/>
      <c r="ODT49" s="36"/>
      <c r="ODW49" s="36"/>
      <c r="ODX49" s="36"/>
      <c r="OEA49" s="36"/>
      <c r="OEB49" s="36"/>
      <c r="OEE49" s="36"/>
      <c r="OEF49" s="36"/>
      <c r="OEI49" s="36"/>
      <c r="OEJ49" s="36"/>
      <c r="OEM49" s="36"/>
      <c r="OEN49" s="36"/>
      <c r="OEQ49" s="36"/>
      <c r="OER49" s="36"/>
      <c r="OEU49" s="36"/>
      <c r="OEV49" s="36"/>
      <c r="OEY49" s="36"/>
      <c r="OEZ49" s="36"/>
      <c r="OFC49" s="36"/>
      <c r="OFD49" s="36"/>
      <c r="OFG49" s="36"/>
      <c r="OFH49" s="36"/>
      <c r="OFK49" s="36"/>
      <c r="OFL49" s="36"/>
      <c r="OFO49" s="36"/>
      <c r="OFP49" s="36"/>
      <c r="OFS49" s="36"/>
      <c r="OFT49" s="36"/>
      <c r="OFW49" s="36"/>
      <c r="OFX49" s="36"/>
      <c r="OGA49" s="36"/>
      <c r="OGB49" s="36"/>
      <c r="OGE49" s="36"/>
      <c r="OGF49" s="36"/>
      <c r="OGI49" s="36"/>
      <c r="OGJ49" s="36"/>
      <c r="OGM49" s="36"/>
      <c r="OGN49" s="36"/>
      <c r="OGQ49" s="36"/>
      <c r="OGR49" s="36"/>
      <c r="OGU49" s="36"/>
      <c r="OGV49" s="36"/>
      <c r="OGY49" s="36"/>
      <c r="OGZ49" s="36"/>
      <c r="OHC49" s="36"/>
      <c r="OHD49" s="36"/>
      <c r="OHG49" s="36"/>
      <c r="OHH49" s="36"/>
      <c r="OHK49" s="36"/>
      <c r="OHL49" s="36"/>
      <c r="OHO49" s="36"/>
      <c r="OHP49" s="36"/>
      <c r="OHS49" s="36"/>
      <c r="OHT49" s="36"/>
      <c r="OHW49" s="36"/>
      <c r="OHX49" s="36"/>
      <c r="OIA49" s="36"/>
      <c r="OIB49" s="36"/>
      <c r="OIE49" s="36"/>
      <c r="OIF49" s="36"/>
      <c r="OII49" s="36"/>
      <c r="OIJ49" s="36"/>
      <c r="OIM49" s="36"/>
      <c r="OIN49" s="36"/>
      <c r="OIQ49" s="36"/>
      <c r="OIR49" s="36"/>
      <c r="OIU49" s="36"/>
      <c r="OIV49" s="36"/>
      <c r="OIY49" s="36"/>
      <c r="OIZ49" s="36"/>
      <c r="OJC49" s="36"/>
      <c r="OJD49" s="36"/>
      <c r="OJG49" s="36"/>
      <c r="OJH49" s="36"/>
      <c r="OJK49" s="36"/>
      <c r="OJL49" s="36"/>
      <c r="OJO49" s="36"/>
      <c r="OJP49" s="36"/>
      <c r="OJS49" s="36"/>
      <c r="OJT49" s="36"/>
      <c r="OJW49" s="36"/>
      <c r="OJX49" s="36"/>
      <c r="OKA49" s="36"/>
      <c r="OKB49" s="36"/>
      <c r="OKE49" s="36"/>
      <c r="OKF49" s="36"/>
      <c r="OKI49" s="36"/>
      <c r="OKJ49" s="36"/>
      <c r="OKM49" s="36"/>
      <c r="OKN49" s="36"/>
      <c r="OKQ49" s="36"/>
      <c r="OKR49" s="36"/>
      <c r="OKU49" s="36"/>
      <c r="OKV49" s="36"/>
      <c r="OKY49" s="36"/>
      <c r="OKZ49" s="36"/>
      <c r="OLC49" s="36"/>
      <c r="OLD49" s="36"/>
      <c r="OLG49" s="36"/>
      <c r="OLH49" s="36"/>
      <c r="OLK49" s="36"/>
      <c r="OLL49" s="36"/>
      <c r="OLO49" s="36"/>
      <c r="OLP49" s="36"/>
      <c r="OLS49" s="36"/>
      <c r="OLT49" s="36"/>
      <c r="OLW49" s="36"/>
      <c r="OLX49" s="36"/>
      <c r="OMA49" s="36"/>
      <c r="OMB49" s="36"/>
      <c r="OME49" s="36"/>
      <c r="OMF49" s="36"/>
      <c r="OMI49" s="36"/>
      <c r="OMJ49" s="36"/>
      <c r="OMM49" s="36"/>
      <c r="OMN49" s="36"/>
      <c r="OMQ49" s="36"/>
      <c r="OMR49" s="36"/>
      <c r="OMU49" s="36"/>
      <c r="OMV49" s="36"/>
      <c r="OMY49" s="36"/>
      <c r="OMZ49" s="36"/>
      <c r="ONC49" s="36"/>
      <c r="OND49" s="36"/>
      <c r="ONG49" s="36"/>
      <c r="ONH49" s="36"/>
      <c r="ONK49" s="36"/>
      <c r="ONL49" s="36"/>
      <c r="ONO49" s="36"/>
      <c r="ONP49" s="36"/>
      <c r="ONS49" s="36"/>
      <c r="ONT49" s="36"/>
      <c r="ONW49" s="36"/>
      <c r="ONX49" s="36"/>
      <c r="OOA49" s="36"/>
      <c r="OOB49" s="36"/>
      <c r="OOE49" s="36"/>
      <c r="OOF49" s="36"/>
      <c r="OOI49" s="36"/>
      <c r="OOJ49" s="36"/>
      <c r="OOM49" s="36"/>
      <c r="OON49" s="36"/>
      <c r="OOQ49" s="36"/>
      <c r="OOR49" s="36"/>
      <c r="OOU49" s="36"/>
      <c r="OOV49" s="36"/>
      <c r="OOY49" s="36"/>
      <c r="OOZ49" s="36"/>
      <c r="OPC49" s="36"/>
      <c r="OPD49" s="36"/>
      <c r="OPG49" s="36"/>
      <c r="OPH49" s="36"/>
      <c r="OPK49" s="36"/>
      <c r="OPL49" s="36"/>
      <c r="OPO49" s="36"/>
      <c r="OPP49" s="36"/>
      <c r="OPS49" s="36"/>
      <c r="OPT49" s="36"/>
      <c r="OPW49" s="36"/>
      <c r="OPX49" s="36"/>
      <c r="OQA49" s="36"/>
      <c r="OQB49" s="36"/>
      <c r="OQE49" s="36"/>
      <c r="OQF49" s="36"/>
      <c r="OQI49" s="36"/>
      <c r="OQJ49" s="36"/>
      <c r="OQM49" s="36"/>
      <c r="OQN49" s="36"/>
      <c r="OQQ49" s="36"/>
      <c r="OQR49" s="36"/>
      <c r="OQU49" s="36"/>
      <c r="OQV49" s="36"/>
      <c r="OQY49" s="36"/>
      <c r="OQZ49" s="36"/>
      <c r="ORC49" s="36"/>
      <c r="ORD49" s="36"/>
      <c r="ORG49" s="36"/>
      <c r="ORH49" s="36"/>
      <c r="ORK49" s="36"/>
      <c r="ORL49" s="36"/>
      <c r="ORO49" s="36"/>
      <c r="ORP49" s="36"/>
      <c r="ORS49" s="36"/>
      <c r="ORT49" s="36"/>
      <c r="ORW49" s="36"/>
      <c r="ORX49" s="36"/>
      <c r="OSA49" s="36"/>
      <c r="OSB49" s="36"/>
      <c r="OSE49" s="36"/>
      <c r="OSF49" s="36"/>
      <c r="OSI49" s="36"/>
      <c r="OSJ49" s="36"/>
      <c r="OSM49" s="36"/>
      <c r="OSN49" s="36"/>
      <c r="OSQ49" s="36"/>
      <c r="OSR49" s="36"/>
      <c r="OSU49" s="36"/>
      <c r="OSV49" s="36"/>
      <c r="OSY49" s="36"/>
      <c r="OSZ49" s="36"/>
      <c r="OTC49" s="36"/>
      <c r="OTD49" s="36"/>
      <c r="OTG49" s="36"/>
      <c r="OTH49" s="36"/>
      <c r="OTK49" s="36"/>
      <c r="OTL49" s="36"/>
      <c r="OTO49" s="36"/>
      <c r="OTP49" s="36"/>
      <c r="OTS49" s="36"/>
      <c r="OTT49" s="36"/>
      <c r="OTW49" s="36"/>
      <c r="OTX49" s="36"/>
      <c r="OUA49" s="36"/>
      <c r="OUB49" s="36"/>
      <c r="OUE49" s="36"/>
      <c r="OUF49" s="36"/>
      <c r="OUI49" s="36"/>
      <c r="OUJ49" s="36"/>
      <c r="OUM49" s="36"/>
      <c r="OUN49" s="36"/>
      <c r="OUQ49" s="36"/>
      <c r="OUR49" s="36"/>
      <c r="OUU49" s="36"/>
      <c r="OUV49" s="36"/>
      <c r="OUY49" s="36"/>
      <c r="OUZ49" s="36"/>
      <c r="OVC49" s="36"/>
      <c r="OVD49" s="36"/>
      <c r="OVG49" s="36"/>
      <c r="OVH49" s="36"/>
      <c r="OVK49" s="36"/>
      <c r="OVL49" s="36"/>
      <c r="OVO49" s="36"/>
      <c r="OVP49" s="36"/>
      <c r="OVS49" s="36"/>
      <c r="OVT49" s="36"/>
      <c r="OVW49" s="36"/>
      <c r="OVX49" s="36"/>
      <c r="OWA49" s="36"/>
      <c r="OWB49" s="36"/>
      <c r="OWE49" s="36"/>
      <c r="OWF49" s="36"/>
      <c r="OWI49" s="36"/>
      <c r="OWJ49" s="36"/>
      <c r="OWM49" s="36"/>
      <c r="OWN49" s="36"/>
      <c r="OWQ49" s="36"/>
      <c r="OWR49" s="36"/>
      <c r="OWU49" s="36"/>
      <c r="OWV49" s="36"/>
      <c r="OWY49" s="36"/>
      <c r="OWZ49" s="36"/>
      <c r="OXC49" s="36"/>
      <c r="OXD49" s="36"/>
      <c r="OXG49" s="36"/>
      <c r="OXH49" s="36"/>
      <c r="OXK49" s="36"/>
      <c r="OXL49" s="36"/>
      <c r="OXO49" s="36"/>
      <c r="OXP49" s="36"/>
      <c r="OXS49" s="36"/>
      <c r="OXT49" s="36"/>
      <c r="OXW49" s="36"/>
      <c r="OXX49" s="36"/>
      <c r="OYA49" s="36"/>
      <c r="OYB49" s="36"/>
      <c r="OYE49" s="36"/>
      <c r="OYF49" s="36"/>
      <c r="OYI49" s="36"/>
      <c r="OYJ49" s="36"/>
      <c r="OYM49" s="36"/>
      <c r="OYN49" s="36"/>
      <c r="OYQ49" s="36"/>
      <c r="OYR49" s="36"/>
      <c r="OYU49" s="36"/>
      <c r="OYV49" s="36"/>
      <c r="OYY49" s="36"/>
      <c r="OYZ49" s="36"/>
      <c r="OZC49" s="36"/>
      <c r="OZD49" s="36"/>
      <c r="OZG49" s="36"/>
      <c r="OZH49" s="36"/>
      <c r="OZK49" s="36"/>
      <c r="OZL49" s="36"/>
      <c r="OZO49" s="36"/>
      <c r="OZP49" s="36"/>
      <c r="OZS49" s="36"/>
      <c r="OZT49" s="36"/>
      <c r="OZW49" s="36"/>
      <c r="OZX49" s="36"/>
      <c r="PAA49" s="36"/>
      <c r="PAB49" s="36"/>
      <c r="PAE49" s="36"/>
      <c r="PAF49" s="36"/>
      <c r="PAI49" s="36"/>
      <c r="PAJ49" s="36"/>
      <c r="PAM49" s="36"/>
      <c r="PAN49" s="36"/>
      <c r="PAQ49" s="36"/>
      <c r="PAR49" s="36"/>
      <c r="PAU49" s="36"/>
      <c r="PAV49" s="36"/>
      <c r="PAY49" s="36"/>
      <c r="PAZ49" s="36"/>
      <c r="PBC49" s="36"/>
      <c r="PBD49" s="36"/>
      <c r="PBG49" s="36"/>
      <c r="PBH49" s="36"/>
      <c r="PBK49" s="36"/>
      <c r="PBL49" s="36"/>
      <c r="PBO49" s="36"/>
      <c r="PBP49" s="36"/>
      <c r="PBS49" s="36"/>
      <c r="PBT49" s="36"/>
      <c r="PBW49" s="36"/>
      <c r="PBX49" s="36"/>
      <c r="PCA49" s="36"/>
      <c r="PCB49" s="36"/>
      <c r="PCE49" s="36"/>
      <c r="PCF49" s="36"/>
      <c r="PCI49" s="36"/>
      <c r="PCJ49" s="36"/>
      <c r="PCM49" s="36"/>
      <c r="PCN49" s="36"/>
      <c r="PCQ49" s="36"/>
      <c r="PCR49" s="36"/>
      <c r="PCU49" s="36"/>
      <c r="PCV49" s="36"/>
      <c r="PCY49" s="36"/>
      <c r="PCZ49" s="36"/>
      <c r="PDC49" s="36"/>
      <c r="PDD49" s="36"/>
      <c r="PDG49" s="36"/>
      <c r="PDH49" s="36"/>
      <c r="PDK49" s="36"/>
      <c r="PDL49" s="36"/>
      <c r="PDO49" s="36"/>
      <c r="PDP49" s="36"/>
      <c r="PDS49" s="36"/>
      <c r="PDT49" s="36"/>
      <c r="PDW49" s="36"/>
      <c r="PDX49" s="36"/>
      <c r="PEA49" s="36"/>
      <c r="PEB49" s="36"/>
      <c r="PEE49" s="36"/>
      <c r="PEF49" s="36"/>
      <c r="PEI49" s="36"/>
      <c r="PEJ49" s="36"/>
      <c r="PEM49" s="36"/>
      <c r="PEN49" s="36"/>
      <c r="PEQ49" s="36"/>
      <c r="PER49" s="36"/>
      <c r="PEU49" s="36"/>
      <c r="PEV49" s="36"/>
      <c r="PEY49" s="36"/>
      <c r="PEZ49" s="36"/>
      <c r="PFC49" s="36"/>
      <c r="PFD49" s="36"/>
      <c r="PFG49" s="36"/>
      <c r="PFH49" s="36"/>
      <c r="PFK49" s="36"/>
      <c r="PFL49" s="36"/>
      <c r="PFO49" s="36"/>
      <c r="PFP49" s="36"/>
      <c r="PFS49" s="36"/>
      <c r="PFT49" s="36"/>
      <c r="PFW49" s="36"/>
      <c r="PFX49" s="36"/>
      <c r="PGA49" s="36"/>
      <c r="PGB49" s="36"/>
      <c r="PGE49" s="36"/>
      <c r="PGF49" s="36"/>
      <c r="PGI49" s="36"/>
      <c r="PGJ49" s="36"/>
      <c r="PGM49" s="36"/>
      <c r="PGN49" s="36"/>
      <c r="PGQ49" s="36"/>
      <c r="PGR49" s="36"/>
      <c r="PGU49" s="36"/>
      <c r="PGV49" s="36"/>
      <c r="PGY49" s="36"/>
      <c r="PGZ49" s="36"/>
      <c r="PHC49" s="36"/>
      <c r="PHD49" s="36"/>
      <c r="PHG49" s="36"/>
      <c r="PHH49" s="36"/>
      <c r="PHK49" s="36"/>
      <c r="PHL49" s="36"/>
      <c r="PHO49" s="36"/>
      <c r="PHP49" s="36"/>
      <c r="PHS49" s="36"/>
      <c r="PHT49" s="36"/>
      <c r="PHW49" s="36"/>
      <c r="PHX49" s="36"/>
      <c r="PIA49" s="36"/>
      <c r="PIB49" s="36"/>
      <c r="PIE49" s="36"/>
      <c r="PIF49" s="36"/>
      <c r="PII49" s="36"/>
      <c r="PIJ49" s="36"/>
      <c r="PIM49" s="36"/>
      <c r="PIN49" s="36"/>
      <c r="PIQ49" s="36"/>
      <c r="PIR49" s="36"/>
      <c r="PIU49" s="36"/>
      <c r="PIV49" s="36"/>
      <c r="PIY49" s="36"/>
      <c r="PIZ49" s="36"/>
      <c r="PJC49" s="36"/>
      <c r="PJD49" s="36"/>
      <c r="PJG49" s="36"/>
      <c r="PJH49" s="36"/>
      <c r="PJK49" s="36"/>
      <c r="PJL49" s="36"/>
      <c r="PJO49" s="36"/>
      <c r="PJP49" s="36"/>
      <c r="PJS49" s="36"/>
      <c r="PJT49" s="36"/>
      <c r="PJW49" s="36"/>
      <c r="PJX49" s="36"/>
      <c r="PKA49" s="36"/>
      <c r="PKB49" s="36"/>
      <c r="PKE49" s="36"/>
      <c r="PKF49" s="36"/>
      <c r="PKI49" s="36"/>
      <c r="PKJ49" s="36"/>
      <c r="PKM49" s="36"/>
      <c r="PKN49" s="36"/>
      <c r="PKQ49" s="36"/>
      <c r="PKR49" s="36"/>
      <c r="PKU49" s="36"/>
      <c r="PKV49" s="36"/>
      <c r="PKY49" s="36"/>
      <c r="PKZ49" s="36"/>
      <c r="PLC49" s="36"/>
      <c r="PLD49" s="36"/>
      <c r="PLG49" s="36"/>
      <c r="PLH49" s="36"/>
      <c r="PLK49" s="36"/>
      <c r="PLL49" s="36"/>
      <c r="PLO49" s="36"/>
      <c r="PLP49" s="36"/>
      <c r="PLS49" s="36"/>
      <c r="PLT49" s="36"/>
      <c r="PLW49" s="36"/>
      <c r="PLX49" s="36"/>
      <c r="PMA49" s="36"/>
      <c r="PMB49" s="36"/>
      <c r="PME49" s="36"/>
      <c r="PMF49" s="36"/>
      <c r="PMI49" s="36"/>
      <c r="PMJ49" s="36"/>
      <c r="PMM49" s="36"/>
      <c r="PMN49" s="36"/>
      <c r="PMQ49" s="36"/>
      <c r="PMR49" s="36"/>
      <c r="PMU49" s="36"/>
      <c r="PMV49" s="36"/>
      <c r="PMY49" s="36"/>
      <c r="PMZ49" s="36"/>
      <c r="PNC49" s="36"/>
      <c r="PND49" s="36"/>
      <c r="PNG49" s="36"/>
      <c r="PNH49" s="36"/>
      <c r="PNK49" s="36"/>
      <c r="PNL49" s="36"/>
      <c r="PNO49" s="36"/>
      <c r="PNP49" s="36"/>
      <c r="PNS49" s="36"/>
      <c r="PNT49" s="36"/>
      <c r="PNW49" s="36"/>
      <c r="PNX49" s="36"/>
      <c r="POA49" s="36"/>
      <c r="POB49" s="36"/>
      <c r="POE49" s="36"/>
      <c r="POF49" s="36"/>
      <c r="POI49" s="36"/>
      <c r="POJ49" s="36"/>
      <c r="POM49" s="36"/>
      <c r="PON49" s="36"/>
      <c r="POQ49" s="36"/>
      <c r="POR49" s="36"/>
      <c r="POU49" s="36"/>
      <c r="POV49" s="36"/>
      <c r="POY49" s="36"/>
      <c r="POZ49" s="36"/>
      <c r="PPC49" s="36"/>
      <c r="PPD49" s="36"/>
      <c r="PPG49" s="36"/>
      <c r="PPH49" s="36"/>
      <c r="PPK49" s="36"/>
      <c r="PPL49" s="36"/>
      <c r="PPO49" s="36"/>
      <c r="PPP49" s="36"/>
      <c r="PPS49" s="36"/>
      <c r="PPT49" s="36"/>
      <c r="PPW49" s="36"/>
      <c r="PPX49" s="36"/>
      <c r="PQA49" s="36"/>
      <c r="PQB49" s="36"/>
      <c r="PQE49" s="36"/>
      <c r="PQF49" s="36"/>
      <c r="PQI49" s="36"/>
      <c r="PQJ49" s="36"/>
      <c r="PQM49" s="36"/>
      <c r="PQN49" s="36"/>
      <c r="PQQ49" s="36"/>
      <c r="PQR49" s="36"/>
      <c r="PQU49" s="36"/>
      <c r="PQV49" s="36"/>
      <c r="PQY49" s="36"/>
      <c r="PQZ49" s="36"/>
      <c r="PRC49" s="36"/>
      <c r="PRD49" s="36"/>
      <c r="PRG49" s="36"/>
      <c r="PRH49" s="36"/>
      <c r="PRK49" s="36"/>
      <c r="PRL49" s="36"/>
      <c r="PRO49" s="36"/>
      <c r="PRP49" s="36"/>
      <c r="PRS49" s="36"/>
      <c r="PRT49" s="36"/>
      <c r="PRW49" s="36"/>
      <c r="PRX49" s="36"/>
      <c r="PSA49" s="36"/>
      <c r="PSB49" s="36"/>
      <c r="PSE49" s="36"/>
      <c r="PSF49" s="36"/>
      <c r="PSI49" s="36"/>
      <c r="PSJ49" s="36"/>
      <c r="PSM49" s="36"/>
      <c r="PSN49" s="36"/>
      <c r="PSQ49" s="36"/>
      <c r="PSR49" s="36"/>
      <c r="PSU49" s="36"/>
      <c r="PSV49" s="36"/>
      <c r="PSY49" s="36"/>
      <c r="PSZ49" s="36"/>
      <c r="PTC49" s="36"/>
      <c r="PTD49" s="36"/>
      <c r="PTG49" s="36"/>
      <c r="PTH49" s="36"/>
      <c r="PTK49" s="36"/>
      <c r="PTL49" s="36"/>
      <c r="PTO49" s="36"/>
      <c r="PTP49" s="36"/>
      <c r="PTS49" s="36"/>
      <c r="PTT49" s="36"/>
      <c r="PTW49" s="36"/>
      <c r="PTX49" s="36"/>
      <c r="PUA49" s="36"/>
      <c r="PUB49" s="36"/>
      <c r="PUE49" s="36"/>
      <c r="PUF49" s="36"/>
      <c r="PUI49" s="36"/>
      <c r="PUJ49" s="36"/>
      <c r="PUM49" s="36"/>
      <c r="PUN49" s="36"/>
      <c r="PUQ49" s="36"/>
      <c r="PUR49" s="36"/>
      <c r="PUU49" s="36"/>
      <c r="PUV49" s="36"/>
      <c r="PUY49" s="36"/>
      <c r="PUZ49" s="36"/>
      <c r="PVC49" s="36"/>
      <c r="PVD49" s="36"/>
      <c r="PVG49" s="36"/>
      <c r="PVH49" s="36"/>
      <c r="PVK49" s="36"/>
      <c r="PVL49" s="36"/>
      <c r="PVO49" s="36"/>
      <c r="PVP49" s="36"/>
      <c r="PVS49" s="36"/>
      <c r="PVT49" s="36"/>
      <c r="PVW49" s="36"/>
      <c r="PVX49" s="36"/>
      <c r="PWA49" s="36"/>
      <c r="PWB49" s="36"/>
      <c r="PWE49" s="36"/>
      <c r="PWF49" s="36"/>
      <c r="PWI49" s="36"/>
      <c r="PWJ49" s="36"/>
      <c r="PWM49" s="36"/>
      <c r="PWN49" s="36"/>
      <c r="PWQ49" s="36"/>
      <c r="PWR49" s="36"/>
      <c r="PWU49" s="36"/>
      <c r="PWV49" s="36"/>
      <c r="PWY49" s="36"/>
      <c r="PWZ49" s="36"/>
      <c r="PXC49" s="36"/>
      <c r="PXD49" s="36"/>
      <c r="PXG49" s="36"/>
      <c r="PXH49" s="36"/>
      <c r="PXK49" s="36"/>
      <c r="PXL49" s="36"/>
      <c r="PXO49" s="36"/>
      <c r="PXP49" s="36"/>
      <c r="PXS49" s="36"/>
      <c r="PXT49" s="36"/>
      <c r="PXW49" s="36"/>
      <c r="PXX49" s="36"/>
      <c r="PYA49" s="36"/>
      <c r="PYB49" s="36"/>
      <c r="PYE49" s="36"/>
      <c r="PYF49" s="36"/>
      <c r="PYI49" s="36"/>
      <c r="PYJ49" s="36"/>
      <c r="PYM49" s="36"/>
      <c r="PYN49" s="36"/>
      <c r="PYQ49" s="36"/>
      <c r="PYR49" s="36"/>
      <c r="PYU49" s="36"/>
      <c r="PYV49" s="36"/>
      <c r="PYY49" s="36"/>
      <c r="PYZ49" s="36"/>
      <c r="PZC49" s="36"/>
      <c r="PZD49" s="36"/>
      <c r="PZG49" s="36"/>
      <c r="PZH49" s="36"/>
      <c r="PZK49" s="36"/>
      <c r="PZL49" s="36"/>
      <c r="PZO49" s="36"/>
      <c r="PZP49" s="36"/>
      <c r="PZS49" s="36"/>
      <c r="PZT49" s="36"/>
      <c r="PZW49" s="36"/>
      <c r="PZX49" s="36"/>
      <c r="QAA49" s="36"/>
      <c r="QAB49" s="36"/>
      <c r="QAE49" s="36"/>
      <c r="QAF49" s="36"/>
      <c r="QAI49" s="36"/>
      <c r="QAJ49" s="36"/>
      <c r="QAM49" s="36"/>
      <c r="QAN49" s="36"/>
      <c r="QAQ49" s="36"/>
      <c r="QAR49" s="36"/>
      <c r="QAU49" s="36"/>
      <c r="QAV49" s="36"/>
      <c r="QAY49" s="36"/>
      <c r="QAZ49" s="36"/>
      <c r="QBC49" s="36"/>
      <c r="QBD49" s="36"/>
      <c r="QBG49" s="36"/>
      <c r="QBH49" s="36"/>
      <c r="QBK49" s="36"/>
      <c r="QBL49" s="36"/>
      <c r="QBO49" s="36"/>
      <c r="QBP49" s="36"/>
      <c r="QBS49" s="36"/>
      <c r="QBT49" s="36"/>
      <c r="QBW49" s="36"/>
      <c r="QBX49" s="36"/>
      <c r="QCA49" s="36"/>
      <c r="QCB49" s="36"/>
      <c r="QCE49" s="36"/>
      <c r="QCF49" s="36"/>
      <c r="QCI49" s="36"/>
      <c r="QCJ49" s="36"/>
      <c r="QCM49" s="36"/>
      <c r="QCN49" s="36"/>
      <c r="QCQ49" s="36"/>
      <c r="QCR49" s="36"/>
      <c r="QCU49" s="36"/>
      <c r="QCV49" s="36"/>
      <c r="QCY49" s="36"/>
      <c r="QCZ49" s="36"/>
      <c r="QDC49" s="36"/>
      <c r="QDD49" s="36"/>
      <c r="QDG49" s="36"/>
      <c r="QDH49" s="36"/>
      <c r="QDK49" s="36"/>
      <c r="QDL49" s="36"/>
      <c r="QDO49" s="36"/>
      <c r="QDP49" s="36"/>
      <c r="QDS49" s="36"/>
      <c r="QDT49" s="36"/>
      <c r="QDW49" s="36"/>
      <c r="QDX49" s="36"/>
      <c r="QEA49" s="36"/>
      <c r="QEB49" s="36"/>
      <c r="QEE49" s="36"/>
      <c r="QEF49" s="36"/>
      <c r="QEI49" s="36"/>
      <c r="QEJ49" s="36"/>
      <c r="QEM49" s="36"/>
      <c r="QEN49" s="36"/>
      <c r="QEQ49" s="36"/>
      <c r="QER49" s="36"/>
      <c r="QEU49" s="36"/>
      <c r="QEV49" s="36"/>
      <c r="QEY49" s="36"/>
      <c r="QEZ49" s="36"/>
      <c r="QFC49" s="36"/>
      <c r="QFD49" s="36"/>
      <c r="QFG49" s="36"/>
      <c r="QFH49" s="36"/>
      <c r="QFK49" s="36"/>
      <c r="QFL49" s="36"/>
      <c r="QFO49" s="36"/>
      <c r="QFP49" s="36"/>
      <c r="QFS49" s="36"/>
      <c r="QFT49" s="36"/>
      <c r="QFW49" s="36"/>
      <c r="QFX49" s="36"/>
      <c r="QGA49" s="36"/>
      <c r="QGB49" s="36"/>
      <c r="QGE49" s="36"/>
      <c r="QGF49" s="36"/>
      <c r="QGI49" s="36"/>
      <c r="QGJ49" s="36"/>
      <c r="QGM49" s="36"/>
      <c r="QGN49" s="36"/>
      <c r="QGQ49" s="36"/>
      <c r="QGR49" s="36"/>
      <c r="QGU49" s="36"/>
      <c r="QGV49" s="36"/>
      <c r="QGY49" s="36"/>
      <c r="QGZ49" s="36"/>
      <c r="QHC49" s="36"/>
      <c r="QHD49" s="36"/>
      <c r="QHG49" s="36"/>
      <c r="QHH49" s="36"/>
      <c r="QHK49" s="36"/>
      <c r="QHL49" s="36"/>
      <c r="QHO49" s="36"/>
      <c r="QHP49" s="36"/>
      <c r="QHS49" s="36"/>
      <c r="QHT49" s="36"/>
      <c r="QHW49" s="36"/>
      <c r="QHX49" s="36"/>
      <c r="QIA49" s="36"/>
      <c r="QIB49" s="36"/>
      <c r="QIE49" s="36"/>
      <c r="QIF49" s="36"/>
      <c r="QII49" s="36"/>
      <c r="QIJ49" s="36"/>
      <c r="QIM49" s="36"/>
      <c r="QIN49" s="36"/>
      <c r="QIQ49" s="36"/>
      <c r="QIR49" s="36"/>
      <c r="QIU49" s="36"/>
      <c r="QIV49" s="36"/>
      <c r="QIY49" s="36"/>
      <c r="QIZ49" s="36"/>
      <c r="QJC49" s="36"/>
      <c r="QJD49" s="36"/>
      <c r="QJG49" s="36"/>
      <c r="QJH49" s="36"/>
      <c r="QJK49" s="36"/>
      <c r="QJL49" s="36"/>
      <c r="QJO49" s="36"/>
      <c r="QJP49" s="36"/>
      <c r="QJS49" s="36"/>
      <c r="QJT49" s="36"/>
      <c r="QJW49" s="36"/>
      <c r="QJX49" s="36"/>
      <c r="QKA49" s="36"/>
      <c r="QKB49" s="36"/>
      <c r="QKE49" s="36"/>
      <c r="QKF49" s="36"/>
      <c r="QKI49" s="36"/>
      <c r="QKJ49" s="36"/>
      <c r="QKM49" s="36"/>
      <c r="QKN49" s="36"/>
      <c r="QKQ49" s="36"/>
      <c r="QKR49" s="36"/>
      <c r="QKU49" s="36"/>
      <c r="QKV49" s="36"/>
      <c r="QKY49" s="36"/>
      <c r="QKZ49" s="36"/>
      <c r="QLC49" s="36"/>
      <c r="QLD49" s="36"/>
      <c r="QLG49" s="36"/>
      <c r="QLH49" s="36"/>
      <c r="QLK49" s="36"/>
      <c r="QLL49" s="36"/>
      <c r="QLO49" s="36"/>
      <c r="QLP49" s="36"/>
      <c r="QLS49" s="36"/>
      <c r="QLT49" s="36"/>
      <c r="QLW49" s="36"/>
      <c r="QLX49" s="36"/>
      <c r="QMA49" s="36"/>
      <c r="QMB49" s="36"/>
      <c r="QME49" s="36"/>
      <c r="QMF49" s="36"/>
      <c r="QMI49" s="36"/>
      <c r="QMJ49" s="36"/>
      <c r="QMM49" s="36"/>
      <c r="QMN49" s="36"/>
      <c r="QMQ49" s="36"/>
      <c r="QMR49" s="36"/>
      <c r="QMU49" s="36"/>
      <c r="QMV49" s="36"/>
      <c r="QMY49" s="36"/>
      <c r="QMZ49" s="36"/>
      <c r="QNC49" s="36"/>
      <c r="QND49" s="36"/>
      <c r="QNG49" s="36"/>
      <c r="QNH49" s="36"/>
      <c r="QNK49" s="36"/>
      <c r="QNL49" s="36"/>
      <c r="QNO49" s="36"/>
      <c r="QNP49" s="36"/>
      <c r="QNS49" s="36"/>
      <c r="QNT49" s="36"/>
      <c r="QNW49" s="36"/>
      <c r="QNX49" s="36"/>
      <c r="QOA49" s="36"/>
      <c r="QOB49" s="36"/>
      <c r="QOE49" s="36"/>
      <c r="QOF49" s="36"/>
      <c r="QOI49" s="36"/>
      <c r="QOJ49" s="36"/>
      <c r="QOM49" s="36"/>
      <c r="QON49" s="36"/>
      <c r="QOQ49" s="36"/>
      <c r="QOR49" s="36"/>
      <c r="QOU49" s="36"/>
      <c r="QOV49" s="36"/>
      <c r="QOY49" s="36"/>
      <c r="QOZ49" s="36"/>
      <c r="QPC49" s="36"/>
      <c r="QPD49" s="36"/>
      <c r="QPG49" s="36"/>
      <c r="QPH49" s="36"/>
      <c r="QPK49" s="36"/>
      <c r="QPL49" s="36"/>
      <c r="QPO49" s="36"/>
      <c r="QPP49" s="36"/>
      <c r="QPS49" s="36"/>
      <c r="QPT49" s="36"/>
      <c r="QPW49" s="36"/>
      <c r="QPX49" s="36"/>
      <c r="QQA49" s="36"/>
      <c r="QQB49" s="36"/>
      <c r="QQE49" s="36"/>
      <c r="QQF49" s="36"/>
      <c r="QQI49" s="36"/>
      <c r="QQJ49" s="36"/>
      <c r="QQM49" s="36"/>
      <c r="QQN49" s="36"/>
      <c r="QQQ49" s="36"/>
      <c r="QQR49" s="36"/>
      <c r="QQU49" s="36"/>
      <c r="QQV49" s="36"/>
      <c r="QQY49" s="36"/>
      <c r="QQZ49" s="36"/>
      <c r="QRC49" s="36"/>
      <c r="QRD49" s="36"/>
      <c r="QRG49" s="36"/>
      <c r="QRH49" s="36"/>
      <c r="QRK49" s="36"/>
      <c r="QRL49" s="36"/>
      <c r="QRO49" s="36"/>
      <c r="QRP49" s="36"/>
      <c r="QRS49" s="36"/>
      <c r="QRT49" s="36"/>
      <c r="QRW49" s="36"/>
      <c r="QRX49" s="36"/>
      <c r="QSA49" s="36"/>
      <c r="QSB49" s="36"/>
      <c r="QSE49" s="36"/>
      <c r="QSF49" s="36"/>
      <c r="QSI49" s="36"/>
      <c r="QSJ49" s="36"/>
      <c r="QSM49" s="36"/>
      <c r="QSN49" s="36"/>
      <c r="QSQ49" s="36"/>
      <c r="QSR49" s="36"/>
      <c r="QSU49" s="36"/>
      <c r="QSV49" s="36"/>
      <c r="QSY49" s="36"/>
      <c r="QSZ49" s="36"/>
      <c r="QTC49" s="36"/>
      <c r="QTD49" s="36"/>
      <c r="QTG49" s="36"/>
      <c r="QTH49" s="36"/>
      <c r="QTK49" s="36"/>
      <c r="QTL49" s="36"/>
      <c r="QTO49" s="36"/>
      <c r="QTP49" s="36"/>
      <c r="QTS49" s="36"/>
      <c r="QTT49" s="36"/>
      <c r="QTW49" s="36"/>
      <c r="QTX49" s="36"/>
      <c r="QUA49" s="36"/>
      <c r="QUB49" s="36"/>
      <c r="QUE49" s="36"/>
      <c r="QUF49" s="36"/>
      <c r="QUI49" s="36"/>
      <c r="QUJ49" s="36"/>
      <c r="QUM49" s="36"/>
      <c r="QUN49" s="36"/>
      <c r="QUQ49" s="36"/>
      <c r="QUR49" s="36"/>
      <c r="QUU49" s="36"/>
      <c r="QUV49" s="36"/>
      <c r="QUY49" s="36"/>
      <c r="QUZ49" s="36"/>
      <c r="QVC49" s="36"/>
      <c r="QVD49" s="36"/>
      <c r="QVG49" s="36"/>
      <c r="QVH49" s="36"/>
      <c r="QVK49" s="36"/>
      <c r="QVL49" s="36"/>
      <c r="QVO49" s="36"/>
      <c r="QVP49" s="36"/>
      <c r="QVS49" s="36"/>
      <c r="QVT49" s="36"/>
      <c r="QVW49" s="36"/>
      <c r="QVX49" s="36"/>
      <c r="QWA49" s="36"/>
      <c r="QWB49" s="36"/>
      <c r="QWE49" s="36"/>
      <c r="QWF49" s="36"/>
      <c r="QWI49" s="36"/>
      <c r="QWJ49" s="36"/>
      <c r="QWM49" s="36"/>
      <c r="QWN49" s="36"/>
      <c r="QWQ49" s="36"/>
      <c r="QWR49" s="36"/>
      <c r="QWU49" s="36"/>
      <c r="QWV49" s="36"/>
      <c r="QWY49" s="36"/>
      <c r="QWZ49" s="36"/>
      <c r="QXC49" s="36"/>
      <c r="QXD49" s="36"/>
      <c r="QXG49" s="36"/>
      <c r="QXH49" s="36"/>
      <c r="QXK49" s="36"/>
      <c r="QXL49" s="36"/>
      <c r="QXO49" s="36"/>
      <c r="QXP49" s="36"/>
      <c r="QXS49" s="36"/>
      <c r="QXT49" s="36"/>
      <c r="QXW49" s="36"/>
      <c r="QXX49" s="36"/>
      <c r="QYA49" s="36"/>
      <c r="QYB49" s="36"/>
      <c r="QYE49" s="36"/>
      <c r="QYF49" s="36"/>
      <c r="QYI49" s="36"/>
      <c r="QYJ49" s="36"/>
      <c r="QYM49" s="36"/>
      <c r="QYN49" s="36"/>
      <c r="QYQ49" s="36"/>
      <c r="QYR49" s="36"/>
      <c r="QYU49" s="36"/>
      <c r="QYV49" s="36"/>
      <c r="QYY49" s="36"/>
      <c r="QYZ49" s="36"/>
      <c r="QZC49" s="36"/>
      <c r="QZD49" s="36"/>
      <c r="QZG49" s="36"/>
      <c r="QZH49" s="36"/>
      <c r="QZK49" s="36"/>
      <c r="QZL49" s="36"/>
      <c r="QZO49" s="36"/>
      <c r="QZP49" s="36"/>
      <c r="QZS49" s="36"/>
      <c r="QZT49" s="36"/>
      <c r="QZW49" s="36"/>
      <c r="QZX49" s="36"/>
      <c r="RAA49" s="36"/>
      <c r="RAB49" s="36"/>
      <c r="RAE49" s="36"/>
      <c r="RAF49" s="36"/>
      <c r="RAI49" s="36"/>
      <c r="RAJ49" s="36"/>
      <c r="RAM49" s="36"/>
      <c r="RAN49" s="36"/>
      <c r="RAQ49" s="36"/>
      <c r="RAR49" s="36"/>
      <c r="RAU49" s="36"/>
      <c r="RAV49" s="36"/>
      <c r="RAY49" s="36"/>
      <c r="RAZ49" s="36"/>
      <c r="RBC49" s="36"/>
      <c r="RBD49" s="36"/>
      <c r="RBG49" s="36"/>
      <c r="RBH49" s="36"/>
      <c r="RBK49" s="36"/>
      <c r="RBL49" s="36"/>
      <c r="RBO49" s="36"/>
      <c r="RBP49" s="36"/>
      <c r="RBS49" s="36"/>
      <c r="RBT49" s="36"/>
      <c r="RBW49" s="36"/>
      <c r="RBX49" s="36"/>
      <c r="RCA49" s="36"/>
      <c r="RCB49" s="36"/>
      <c r="RCE49" s="36"/>
      <c r="RCF49" s="36"/>
      <c r="RCI49" s="36"/>
      <c r="RCJ49" s="36"/>
      <c r="RCM49" s="36"/>
      <c r="RCN49" s="36"/>
      <c r="RCQ49" s="36"/>
      <c r="RCR49" s="36"/>
      <c r="RCU49" s="36"/>
      <c r="RCV49" s="36"/>
      <c r="RCY49" s="36"/>
      <c r="RCZ49" s="36"/>
      <c r="RDC49" s="36"/>
      <c r="RDD49" s="36"/>
      <c r="RDG49" s="36"/>
      <c r="RDH49" s="36"/>
      <c r="RDK49" s="36"/>
      <c r="RDL49" s="36"/>
      <c r="RDO49" s="36"/>
      <c r="RDP49" s="36"/>
      <c r="RDS49" s="36"/>
      <c r="RDT49" s="36"/>
      <c r="RDW49" s="36"/>
      <c r="RDX49" s="36"/>
      <c r="REA49" s="36"/>
      <c r="REB49" s="36"/>
      <c r="REE49" s="36"/>
      <c r="REF49" s="36"/>
      <c r="REI49" s="36"/>
      <c r="REJ49" s="36"/>
      <c r="REM49" s="36"/>
      <c r="REN49" s="36"/>
      <c r="REQ49" s="36"/>
      <c r="RER49" s="36"/>
      <c r="REU49" s="36"/>
      <c r="REV49" s="36"/>
      <c r="REY49" s="36"/>
      <c r="REZ49" s="36"/>
      <c r="RFC49" s="36"/>
      <c r="RFD49" s="36"/>
      <c r="RFG49" s="36"/>
      <c r="RFH49" s="36"/>
      <c r="RFK49" s="36"/>
      <c r="RFL49" s="36"/>
      <c r="RFO49" s="36"/>
      <c r="RFP49" s="36"/>
      <c r="RFS49" s="36"/>
      <c r="RFT49" s="36"/>
      <c r="RFW49" s="36"/>
      <c r="RFX49" s="36"/>
      <c r="RGA49" s="36"/>
      <c r="RGB49" s="36"/>
      <c r="RGE49" s="36"/>
      <c r="RGF49" s="36"/>
      <c r="RGI49" s="36"/>
      <c r="RGJ49" s="36"/>
      <c r="RGM49" s="36"/>
      <c r="RGN49" s="36"/>
      <c r="RGQ49" s="36"/>
      <c r="RGR49" s="36"/>
      <c r="RGU49" s="36"/>
      <c r="RGV49" s="36"/>
      <c r="RGY49" s="36"/>
      <c r="RGZ49" s="36"/>
      <c r="RHC49" s="36"/>
      <c r="RHD49" s="36"/>
      <c r="RHG49" s="36"/>
      <c r="RHH49" s="36"/>
      <c r="RHK49" s="36"/>
      <c r="RHL49" s="36"/>
      <c r="RHO49" s="36"/>
      <c r="RHP49" s="36"/>
      <c r="RHS49" s="36"/>
      <c r="RHT49" s="36"/>
      <c r="RHW49" s="36"/>
      <c r="RHX49" s="36"/>
      <c r="RIA49" s="36"/>
      <c r="RIB49" s="36"/>
      <c r="RIE49" s="36"/>
      <c r="RIF49" s="36"/>
      <c r="RII49" s="36"/>
      <c r="RIJ49" s="36"/>
      <c r="RIM49" s="36"/>
      <c r="RIN49" s="36"/>
      <c r="RIQ49" s="36"/>
      <c r="RIR49" s="36"/>
      <c r="RIU49" s="36"/>
      <c r="RIV49" s="36"/>
      <c r="RIY49" s="36"/>
      <c r="RIZ49" s="36"/>
      <c r="RJC49" s="36"/>
      <c r="RJD49" s="36"/>
      <c r="RJG49" s="36"/>
      <c r="RJH49" s="36"/>
      <c r="RJK49" s="36"/>
      <c r="RJL49" s="36"/>
      <c r="RJO49" s="36"/>
      <c r="RJP49" s="36"/>
      <c r="RJS49" s="36"/>
      <c r="RJT49" s="36"/>
      <c r="RJW49" s="36"/>
      <c r="RJX49" s="36"/>
      <c r="RKA49" s="36"/>
      <c r="RKB49" s="36"/>
      <c r="RKE49" s="36"/>
      <c r="RKF49" s="36"/>
      <c r="RKI49" s="36"/>
      <c r="RKJ49" s="36"/>
      <c r="RKM49" s="36"/>
      <c r="RKN49" s="36"/>
      <c r="RKQ49" s="36"/>
      <c r="RKR49" s="36"/>
      <c r="RKU49" s="36"/>
      <c r="RKV49" s="36"/>
      <c r="RKY49" s="36"/>
      <c r="RKZ49" s="36"/>
      <c r="RLC49" s="36"/>
      <c r="RLD49" s="36"/>
      <c r="RLG49" s="36"/>
      <c r="RLH49" s="36"/>
      <c r="RLK49" s="36"/>
      <c r="RLL49" s="36"/>
      <c r="RLO49" s="36"/>
      <c r="RLP49" s="36"/>
      <c r="RLS49" s="36"/>
      <c r="RLT49" s="36"/>
      <c r="RLW49" s="36"/>
      <c r="RLX49" s="36"/>
      <c r="RMA49" s="36"/>
      <c r="RMB49" s="36"/>
      <c r="RME49" s="36"/>
      <c r="RMF49" s="36"/>
      <c r="RMI49" s="36"/>
      <c r="RMJ49" s="36"/>
      <c r="RMM49" s="36"/>
      <c r="RMN49" s="36"/>
      <c r="RMQ49" s="36"/>
      <c r="RMR49" s="36"/>
      <c r="RMU49" s="36"/>
      <c r="RMV49" s="36"/>
      <c r="RMY49" s="36"/>
      <c r="RMZ49" s="36"/>
      <c r="RNC49" s="36"/>
      <c r="RND49" s="36"/>
      <c r="RNG49" s="36"/>
      <c r="RNH49" s="36"/>
      <c r="RNK49" s="36"/>
      <c r="RNL49" s="36"/>
      <c r="RNO49" s="36"/>
      <c r="RNP49" s="36"/>
      <c r="RNS49" s="36"/>
      <c r="RNT49" s="36"/>
      <c r="RNW49" s="36"/>
      <c r="RNX49" s="36"/>
      <c r="ROA49" s="36"/>
      <c r="ROB49" s="36"/>
      <c r="ROE49" s="36"/>
      <c r="ROF49" s="36"/>
      <c r="ROI49" s="36"/>
      <c r="ROJ49" s="36"/>
      <c r="ROM49" s="36"/>
      <c r="RON49" s="36"/>
      <c r="ROQ49" s="36"/>
      <c r="ROR49" s="36"/>
      <c r="ROU49" s="36"/>
      <c r="ROV49" s="36"/>
      <c r="ROY49" s="36"/>
      <c r="ROZ49" s="36"/>
      <c r="RPC49" s="36"/>
      <c r="RPD49" s="36"/>
      <c r="RPG49" s="36"/>
      <c r="RPH49" s="36"/>
      <c r="RPK49" s="36"/>
      <c r="RPL49" s="36"/>
      <c r="RPO49" s="36"/>
      <c r="RPP49" s="36"/>
      <c r="RPS49" s="36"/>
      <c r="RPT49" s="36"/>
      <c r="RPW49" s="36"/>
      <c r="RPX49" s="36"/>
      <c r="RQA49" s="36"/>
      <c r="RQB49" s="36"/>
      <c r="RQE49" s="36"/>
      <c r="RQF49" s="36"/>
      <c r="RQI49" s="36"/>
      <c r="RQJ49" s="36"/>
      <c r="RQM49" s="36"/>
      <c r="RQN49" s="36"/>
      <c r="RQQ49" s="36"/>
      <c r="RQR49" s="36"/>
      <c r="RQU49" s="36"/>
      <c r="RQV49" s="36"/>
      <c r="RQY49" s="36"/>
      <c r="RQZ49" s="36"/>
      <c r="RRC49" s="36"/>
      <c r="RRD49" s="36"/>
      <c r="RRG49" s="36"/>
      <c r="RRH49" s="36"/>
      <c r="RRK49" s="36"/>
      <c r="RRL49" s="36"/>
      <c r="RRO49" s="36"/>
      <c r="RRP49" s="36"/>
      <c r="RRS49" s="36"/>
      <c r="RRT49" s="36"/>
      <c r="RRW49" s="36"/>
      <c r="RRX49" s="36"/>
      <c r="RSA49" s="36"/>
      <c r="RSB49" s="36"/>
      <c r="RSE49" s="36"/>
      <c r="RSF49" s="36"/>
      <c r="RSI49" s="36"/>
      <c r="RSJ49" s="36"/>
      <c r="RSM49" s="36"/>
      <c r="RSN49" s="36"/>
      <c r="RSQ49" s="36"/>
      <c r="RSR49" s="36"/>
      <c r="RSU49" s="36"/>
      <c r="RSV49" s="36"/>
      <c r="RSY49" s="36"/>
      <c r="RSZ49" s="36"/>
      <c r="RTC49" s="36"/>
      <c r="RTD49" s="36"/>
      <c r="RTG49" s="36"/>
      <c r="RTH49" s="36"/>
      <c r="RTK49" s="36"/>
      <c r="RTL49" s="36"/>
      <c r="RTO49" s="36"/>
      <c r="RTP49" s="36"/>
      <c r="RTS49" s="36"/>
      <c r="RTT49" s="36"/>
      <c r="RTW49" s="36"/>
      <c r="RTX49" s="36"/>
      <c r="RUA49" s="36"/>
      <c r="RUB49" s="36"/>
      <c r="RUE49" s="36"/>
      <c r="RUF49" s="36"/>
      <c r="RUI49" s="36"/>
      <c r="RUJ49" s="36"/>
      <c r="RUM49" s="36"/>
      <c r="RUN49" s="36"/>
      <c r="RUQ49" s="36"/>
      <c r="RUR49" s="36"/>
      <c r="RUU49" s="36"/>
      <c r="RUV49" s="36"/>
      <c r="RUY49" s="36"/>
      <c r="RUZ49" s="36"/>
      <c r="RVC49" s="36"/>
      <c r="RVD49" s="36"/>
      <c r="RVG49" s="36"/>
      <c r="RVH49" s="36"/>
      <c r="RVK49" s="36"/>
      <c r="RVL49" s="36"/>
      <c r="RVO49" s="36"/>
      <c r="RVP49" s="36"/>
      <c r="RVS49" s="36"/>
      <c r="RVT49" s="36"/>
      <c r="RVW49" s="36"/>
      <c r="RVX49" s="36"/>
      <c r="RWA49" s="36"/>
      <c r="RWB49" s="36"/>
      <c r="RWE49" s="36"/>
      <c r="RWF49" s="36"/>
      <c r="RWI49" s="36"/>
      <c r="RWJ49" s="36"/>
      <c r="RWM49" s="36"/>
      <c r="RWN49" s="36"/>
      <c r="RWQ49" s="36"/>
      <c r="RWR49" s="36"/>
      <c r="RWU49" s="36"/>
      <c r="RWV49" s="36"/>
      <c r="RWY49" s="36"/>
      <c r="RWZ49" s="36"/>
      <c r="RXC49" s="36"/>
      <c r="RXD49" s="36"/>
      <c r="RXG49" s="36"/>
      <c r="RXH49" s="36"/>
      <c r="RXK49" s="36"/>
      <c r="RXL49" s="36"/>
      <c r="RXO49" s="36"/>
      <c r="RXP49" s="36"/>
      <c r="RXS49" s="36"/>
      <c r="RXT49" s="36"/>
      <c r="RXW49" s="36"/>
      <c r="RXX49" s="36"/>
      <c r="RYA49" s="36"/>
      <c r="RYB49" s="36"/>
      <c r="RYE49" s="36"/>
      <c r="RYF49" s="36"/>
      <c r="RYI49" s="36"/>
      <c r="RYJ49" s="36"/>
      <c r="RYM49" s="36"/>
      <c r="RYN49" s="36"/>
      <c r="RYQ49" s="36"/>
      <c r="RYR49" s="36"/>
      <c r="RYU49" s="36"/>
      <c r="RYV49" s="36"/>
      <c r="RYY49" s="36"/>
      <c r="RYZ49" s="36"/>
      <c r="RZC49" s="36"/>
      <c r="RZD49" s="36"/>
      <c r="RZG49" s="36"/>
      <c r="RZH49" s="36"/>
      <c r="RZK49" s="36"/>
      <c r="RZL49" s="36"/>
      <c r="RZO49" s="36"/>
      <c r="RZP49" s="36"/>
      <c r="RZS49" s="36"/>
      <c r="RZT49" s="36"/>
      <c r="RZW49" s="36"/>
      <c r="RZX49" s="36"/>
      <c r="SAA49" s="36"/>
      <c r="SAB49" s="36"/>
      <c r="SAE49" s="36"/>
      <c r="SAF49" s="36"/>
      <c r="SAI49" s="36"/>
      <c r="SAJ49" s="36"/>
      <c r="SAM49" s="36"/>
      <c r="SAN49" s="36"/>
      <c r="SAQ49" s="36"/>
      <c r="SAR49" s="36"/>
      <c r="SAU49" s="36"/>
      <c r="SAV49" s="36"/>
      <c r="SAY49" s="36"/>
      <c r="SAZ49" s="36"/>
      <c r="SBC49" s="36"/>
      <c r="SBD49" s="36"/>
      <c r="SBG49" s="36"/>
      <c r="SBH49" s="36"/>
      <c r="SBK49" s="36"/>
      <c r="SBL49" s="36"/>
      <c r="SBO49" s="36"/>
      <c r="SBP49" s="36"/>
      <c r="SBS49" s="36"/>
      <c r="SBT49" s="36"/>
      <c r="SBW49" s="36"/>
      <c r="SBX49" s="36"/>
      <c r="SCA49" s="36"/>
      <c r="SCB49" s="36"/>
      <c r="SCE49" s="36"/>
      <c r="SCF49" s="36"/>
      <c r="SCI49" s="36"/>
      <c r="SCJ49" s="36"/>
      <c r="SCM49" s="36"/>
      <c r="SCN49" s="36"/>
      <c r="SCQ49" s="36"/>
      <c r="SCR49" s="36"/>
      <c r="SCU49" s="36"/>
      <c r="SCV49" s="36"/>
      <c r="SCY49" s="36"/>
      <c r="SCZ49" s="36"/>
      <c r="SDC49" s="36"/>
      <c r="SDD49" s="36"/>
      <c r="SDG49" s="36"/>
      <c r="SDH49" s="36"/>
      <c r="SDK49" s="36"/>
      <c r="SDL49" s="36"/>
      <c r="SDO49" s="36"/>
      <c r="SDP49" s="36"/>
      <c r="SDS49" s="36"/>
      <c r="SDT49" s="36"/>
      <c r="SDW49" s="36"/>
      <c r="SDX49" s="36"/>
      <c r="SEA49" s="36"/>
      <c r="SEB49" s="36"/>
      <c r="SEE49" s="36"/>
      <c r="SEF49" s="36"/>
      <c r="SEI49" s="36"/>
      <c r="SEJ49" s="36"/>
      <c r="SEM49" s="36"/>
      <c r="SEN49" s="36"/>
      <c r="SEQ49" s="36"/>
      <c r="SER49" s="36"/>
      <c r="SEU49" s="36"/>
      <c r="SEV49" s="36"/>
      <c r="SEY49" s="36"/>
      <c r="SEZ49" s="36"/>
      <c r="SFC49" s="36"/>
      <c r="SFD49" s="36"/>
      <c r="SFG49" s="36"/>
      <c r="SFH49" s="36"/>
      <c r="SFK49" s="36"/>
      <c r="SFL49" s="36"/>
      <c r="SFO49" s="36"/>
      <c r="SFP49" s="36"/>
      <c r="SFS49" s="36"/>
      <c r="SFT49" s="36"/>
      <c r="SFW49" s="36"/>
      <c r="SFX49" s="36"/>
      <c r="SGA49" s="36"/>
      <c r="SGB49" s="36"/>
      <c r="SGE49" s="36"/>
      <c r="SGF49" s="36"/>
      <c r="SGI49" s="36"/>
      <c r="SGJ49" s="36"/>
      <c r="SGM49" s="36"/>
      <c r="SGN49" s="36"/>
      <c r="SGQ49" s="36"/>
      <c r="SGR49" s="36"/>
      <c r="SGU49" s="36"/>
      <c r="SGV49" s="36"/>
      <c r="SGY49" s="36"/>
      <c r="SGZ49" s="36"/>
      <c r="SHC49" s="36"/>
      <c r="SHD49" s="36"/>
      <c r="SHG49" s="36"/>
      <c r="SHH49" s="36"/>
      <c r="SHK49" s="36"/>
      <c r="SHL49" s="36"/>
      <c r="SHO49" s="36"/>
      <c r="SHP49" s="36"/>
      <c r="SHS49" s="36"/>
      <c r="SHT49" s="36"/>
      <c r="SHW49" s="36"/>
      <c r="SHX49" s="36"/>
      <c r="SIA49" s="36"/>
      <c r="SIB49" s="36"/>
      <c r="SIE49" s="36"/>
      <c r="SIF49" s="36"/>
      <c r="SII49" s="36"/>
      <c r="SIJ49" s="36"/>
      <c r="SIM49" s="36"/>
      <c r="SIN49" s="36"/>
      <c r="SIQ49" s="36"/>
      <c r="SIR49" s="36"/>
      <c r="SIU49" s="36"/>
      <c r="SIV49" s="36"/>
      <c r="SIY49" s="36"/>
      <c r="SIZ49" s="36"/>
      <c r="SJC49" s="36"/>
      <c r="SJD49" s="36"/>
      <c r="SJG49" s="36"/>
      <c r="SJH49" s="36"/>
      <c r="SJK49" s="36"/>
      <c r="SJL49" s="36"/>
      <c r="SJO49" s="36"/>
      <c r="SJP49" s="36"/>
      <c r="SJS49" s="36"/>
      <c r="SJT49" s="36"/>
      <c r="SJW49" s="36"/>
      <c r="SJX49" s="36"/>
      <c r="SKA49" s="36"/>
      <c r="SKB49" s="36"/>
      <c r="SKE49" s="36"/>
      <c r="SKF49" s="36"/>
      <c r="SKI49" s="36"/>
      <c r="SKJ49" s="36"/>
      <c r="SKM49" s="36"/>
      <c r="SKN49" s="36"/>
      <c r="SKQ49" s="36"/>
      <c r="SKR49" s="36"/>
      <c r="SKU49" s="36"/>
      <c r="SKV49" s="36"/>
      <c r="SKY49" s="36"/>
      <c r="SKZ49" s="36"/>
      <c r="SLC49" s="36"/>
      <c r="SLD49" s="36"/>
      <c r="SLG49" s="36"/>
      <c r="SLH49" s="36"/>
      <c r="SLK49" s="36"/>
      <c r="SLL49" s="36"/>
      <c r="SLO49" s="36"/>
      <c r="SLP49" s="36"/>
      <c r="SLS49" s="36"/>
      <c r="SLT49" s="36"/>
      <c r="SLW49" s="36"/>
      <c r="SLX49" s="36"/>
      <c r="SMA49" s="36"/>
      <c r="SMB49" s="36"/>
      <c r="SME49" s="36"/>
      <c r="SMF49" s="36"/>
      <c r="SMI49" s="36"/>
      <c r="SMJ49" s="36"/>
      <c r="SMM49" s="36"/>
      <c r="SMN49" s="36"/>
      <c r="SMQ49" s="36"/>
      <c r="SMR49" s="36"/>
      <c r="SMU49" s="36"/>
      <c r="SMV49" s="36"/>
      <c r="SMY49" s="36"/>
      <c r="SMZ49" s="36"/>
      <c r="SNC49" s="36"/>
      <c r="SND49" s="36"/>
      <c r="SNG49" s="36"/>
      <c r="SNH49" s="36"/>
      <c r="SNK49" s="36"/>
      <c r="SNL49" s="36"/>
      <c r="SNO49" s="36"/>
      <c r="SNP49" s="36"/>
      <c r="SNS49" s="36"/>
      <c r="SNT49" s="36"/>
      <c r="SNW49" s="36"/>
      <c r="SNX49" s="36"/>
      <c r="SOA49" s="36"/>
      <c r="SOB49" s="36"/>
      <c r="SOE49" s="36"/>
      <c r="SOF49" s="36"/>
      <c r="SOI49" s="36"/>
      <c r="SOJ49" s="36"/>
      <c r="SOM49" s="36"/>
      <c r="SON49" s="36"/>
      <c r="SOQ49" s="36"/>
      <c r="SOR49" s="36"/>
      <c r="SOU49" s="36"/>
      <c r="SOV49" s="36"/>
      <c r="SOY49" s="36"/>
      <c r="SOZ49" s="36"/>
      <c r="SPC49" s="36"/>
      <c r="SPD49" s="36"/>
      <c r="SPG49" s="36"/>
      <c r="SPH49" s="36"/>
      <c r="SPK49" s="36"/>
      <c r="SPL49" s="36"/>
      <c r="SPO49" s="36"/>
      <c r="SPP49" s="36"/>
      <c r="SPS49" s="36"/>
      <c r="SPT49" s="36"/>
      <c r="SPW49" s="36"/>
      <c r="SPX49" s="36"/>
      <c r="SQA49" s="36"/>
      <c r="SQB49" s="36"/>
      <c r="SQE49" s="36"/>
      <c r="SQF49" s="36"/>
      <c r="SQI49" s="36"/>
      <c r="SQJ49" s="36"/>
      <c r="SQM49" s="36"/>
      <c r="SQN49" s="36"/>
      <c r="SQQ49" s="36"/>
      <c r="SQR49" s="36"/>
      <c r="SQU49" s="36"/>
      <c r="SQV49" s="36"/>
      <c r="SQY49" s="36"/>
      <c r="SQZ49" s="36"/>
      <c r="SRC49" s="36"/>
      <c r="SRD49" s="36"/>
      <c r="SRG49" s="36"/>
      <c r="SRH49" s="36"/>
      <c r="SRK49" s="36"/>
      <c r="SRL49" s="36"/>
      <c r="SRO49" s="36"/>
      <c r="SRP49" s="36"/>
      <c r="SRS49" s="36"/>
      <c r="SRT49" s="36"/>
      <c r="SRW49" s="36"/>
      <c r="SRX49" s="36"/>
      <c r="SSA49" s="36"/>
      <c r="SSB49" s="36"/>
      <c r="SSE49" s="36"/>
      <c r="SSF49" s="36"/>
      <c r="SSI49" s="36"/>
      <c r="SSJ49" s="36"/>
      <c r="SSM49" s="36"/>
      <c r="SSN49" s="36"/>
      <c r="SSQ49" s="36"/>
      <c r="SSR49" s="36"/>
      <c r="SSU49" s="36"/>
      <c r="SSV49" s="36"/>
      <c r="SSY49" s="36"/>
      <c r="SSZ49" s="36"/>
      <c r="STC49" s="36"/>
      <c r="STD49" s="36"/>
      <c r="STG49" s="36"/>
      <c r="STH49" s="36"/>
      <c r="STK49" s="36"/>
      <c r="STL49" s="36"/>
      <c r="STO49" s="36"/>
      <c r="STP49" s="36"/>
      <c r="STS49" s="36"/>
      <c r="STT49" s="36"/>
      <c r="STW49" s="36"/>
      <c r="STX49" s="36"/>
      <c r="SUA49" s="36"/>
      <c r="SUB49" s="36"/>
      <c r="SUE49" s="36"/>
      <c r="SUF49" s="36"/>
      <c r="SUI49" s="36"/>
      <c r="SUJ49" s="36"/>
      <c r="SUM49" s="36"/>
      <c r="SUN49" s="36"/>
      <c r="SUQ49" s="36"/>
      <c r="SUR49" s="36"/>
      <c r="SUU49" s="36"/>
      <c r="SUV49" s="36"/>
      <c r="SUY49" s="36"/>
      <c r="SUZ49" s="36"/>
      <c r="SVC49" s="36"/>
      <c r="SVD49" s="36"/>
      <c r="SVG49" s="36"/>
      <c r="SVH49" s="36"/>
      <c r="SVK49" s="36"/>
      <c r="SVL49" s="36"/>
      <c r="SVO49" s="36"/>
      <c r="SVP49" s="36"/>
      <c r="SVS49" s="36"/>
      <c r="SVT49" s="36"/>
      <c r="SVW49" s="36"/>
      <c r="SVX49" s="36"/>
      <c r="SWA49" s="36"/>
      <c r="SWB49" s="36"/>
      <c r="SWE49" s="36"/>
      <c r="SWF49" s="36"/>
      <c r="SWI49" s="36"/>
      <c r="SWJ49" s="36"/>
      <c r="SWM49" s="36"/>
      <c r="SWN49" s="36"/>
      <c r="SWQ49" s="36"/>
      <c r="SWR49" s="36"/>
      <c r="SWU49" s="36"/>
      <c r="SWV49" s="36"/>
      <c r="SWY49" s="36"/>
      <c r="SWZ49" s="36"/>
      <c r="SXC49" s="36"/>
      <c r="SXD49" s="36"/>
      <c r="SXG49" s="36"/>
      <c r="SXH49" s="36"/>
      <c r="SXK49" s="36"/>
      <c r="SXL49" s="36"/>
      <c r="SXO49" s="36"/>
      <c r="SXP49" s="36"/>
      <c r="SXS49" s="36"/>
      <c r="SXT49" s="36"/>
      <c r="SXW49" s="36"/>
      <c r="SXX49" s="36"/>
      <c r="SYA49" s="36"/>
      <c r="SYB49" s="36"/>
      <c r="SYE49" s="36"/>
      <c r="SYF49" s="36"/>
      <c r="SYI49" s="36"/>
      <c r="SYJ49" s="36"/>
      <c r="SYM49" s="36"/>
      <c r="SYN49" s="36"/>
      <c r="SYQ49" s="36"/>
      <c r="SYR49" s="36"/>
      <c r="SYU49" s="36"/>
      <c r="SYV49" s="36"/>
      <c r="SYY49" s="36"/>
      <c r="SYZ49" s="36"/>
      <c r="SZC49" s="36"/>
      <c r="SZD49" s="36"/>
      <c r="SZG49" s="36"/>
      <c r="SZH49" s="36"/>
      <c r="SZK49" s="36"/>
      <c r="SZL49" s="36"/>
      <c r="SZO49" s="36"/>
      <c r="SZP49" s="36"/>
      <c r="SZS49" s="36"/>
      <c r="SZT49" s="36"/>
      <c r="SZW49" s="36"/>
      <c r="SZX49" s="36"/>
      <c r="TAA49" s="36"/>
      <c r="TAB49" s="36"/>
      <c r="TAE49" s="36"/>
      <c r="TAF49" s="36"/>
      <c r="TAI49" s="36"/>
      <c r="TAJ49" s="36"/>
      <c r="TAM49" s="36"/>
      <c r="TAN49" s="36"/>
      <c r="TAQ49" s="36"/>
      <c r="TAR49" s="36"/>
      <c r="TAU49" s="36"/>
      <c r="TAV49" s="36"/>
      <c r="TAY49" s="36"/>
      <c r="TAZ49" s="36"/>
      <c r="TBC49" s="36"/>
      <c r="TBD49" s="36"/>
      <c r="TBG49" s="36"/>
      <c r="TBH49" s="36"/>
      <c r="TBK49" s="36"/>
      <c r="TBL49" s="36"/>
      <c r="TBO49" s="36"/>
      <c r="TBP49" s="36"/>
      <c r="TBS49" s="36"/>
      <c r="TBT49" s="36"/>
      <c r="TBW49" s="36"/>
      <c r="TBX49" s="36"/>
      <c r="TCA49" s="36"/>
      <c r="TCB49" s="36"/>
      <c r="TCE49" s="36"/>
      <c r="TCF49" s="36"/>
      <c r="TCI49" s="36"/>
      <c r="TCJ49" s="36"/>
      <c r="TCM49" s="36"/>
      <c r="TCN49" s="36"/>
      <c r="TCQ49" s="36"/>
      <c r="TCR49" s="36"/>
      <c r="TCU49" s="36"/>
      <c r="TCV49" s="36"/>
      <c r="TCY49" s="36"/>
      <c r="TCZ49" s="36"/>
      <c r="TDC49" s="36"/>
      <c r="TDD49" s="36"/>
      <c r="TDG49" s="36"/>
      <c r="TDH49" s="36"/>
      <c r="TDK49" s="36"/>
      <c r="TDL49" s="36"/>
      <c r="TDO49" s="36"/>
      <c r="TDP49" s="36"/>
      <c r="TDS49" s="36"/>
      <c r="TDT49" s="36"/>
      <c r="TDW49" s="36"/>
      <c r="TDX49" s="36"/>
      <c r="TEA49" s="36"/>
      <c r="TEB49" s="36"/>
      <c r="TEE49" s="36"/>
      <c r="TEF49" s="36"/>
      <c r="TEI49" s="36"/>
      <c r="TEJ49" s="36"/>
      <c r="TEM49" s="36"/>
      <c r="TEN49" s="36"/>
      <c r="TEQ49" s="36"/>
      <c r="TER49" s="36"/>
      <c r="TEU49" s="36"/>
      <c r="TEV49" s="36"/>
      <c r="TEY49" s="36"/>
      <c r="TEZ49" s="36"/>
      <c r="TFC49" s="36"/>
      <c r="TFD49" s="36"/>
      <c r="TFG49" s="36"/>
      <c r="TFH49" s="36"/>
      <c r="TFK49" s="36"/>
      <c r="TFL49" s="36"/>
      <c r="TFO49" s="36"/>
      <c r="TFP49" s="36"/>
      <c r="TFS49" s="36"/>
      <c r="TFT49" s="36"/>
      <c r="TFW49" s="36"/>
      <c r="TFX49" s="36"/>
      <c r="TGA49" s="36"/>
      <c r="TGB49" s="36"/>
      <c r="TGE49" s="36"/>
      <c r="TGF49" s="36"/>
      <c r="TGI49" s="36"/>
      <c r="TGJ49" s="36"/>
      <c r="TGM49" s="36"/>
      <c r="TGN49" s="36"/>
      <c r="TGQ49" s="36"/>
      <c r="TGR49" s="36"/>
      <c r="TGU49" s="36"/>
      <c r="TGV49" s="36"/>
      <c r="TGY49" s="36"/>
      <c r="TGZ49" s="36"/>
      <c r="THC49" s="36"/>
      <c r="THD49" s="36"/>
      <c r="THG49" s="36"/>
      <c r="THH49" s="36"/>
      <c r="THK49" s="36"/>
      <c r="THL49" s="36"/>
      <c r="THO49" s="36"/>
      <c r="THP49" s="36"/>
      <c r="THS49" s="36"/>
      <c r="THT49" s="36"/>
      <c r="THW49" s="36"/>
      <c r="THX49" s="36"/>
      <c r="TIA49" s="36"/>
      <c r="TIB49" s="36"/>
      <c r="TIE49" s="36"/>
      <c r="TIF49" s="36"/>
      <c r="TII49" s="36"/>
      <c r="TIJ49" s="36"/>
      <c r="TIM49" s="36"/>
      <c r="TIN49" s="36"/>
      <c r="TIQ49" s="36"/>
      <c r="TIR49" s="36"/>
      <c r="TIU49" s="36"/>
      <c r="TIV49" s="36"/>
      <c r="TIY49" s="36"/>
      <c r="TIZ49" s="36"/>
      <c r="TJC49" s="36"/>
      <c r="TJD49" s="36"/>
      <c r="TJG49" s="36"/>
      <c r="TJH49" s="36"/>
      <c r="TJK49" s="36"/>
      <c r="TJL49" s="36"/>
      <c r="TJO49" s="36"/>
      <c r="TJP49" s="36"/>
      <c r="TJS49" s="36"/>
      <c r="TJT49" s="36"/>
      <c r="TJW49" s="36"/>
      <c r="TJX49" s="36"/>
      <c r="TKA49" s="36"/>
      <c r="TKB49" s="36"/>
      <c r="TKE49" s="36"/>
      <c r="TKF49" s="36"/>
      <c r="TKI49" s="36"/>
      <c r="TKJ49" s="36"/>
      <c r="TKM49" s="36"/>
      <c r="TKN49" s="36"/>
      <c r="TKQ49" s="36"/>
      <c r="TKR49" s="36"/>
      <c r="TKU49" s="36"/>
      <c r="TKV49" s="36"/>
      <c r="TKY49" s="36"/>
      <c r="TKZ49" s="36"/>
      <c r="TLC49" s="36"/>
      <c r="TLD49" s="36"/>
      <c r="TLG49" s="36"/>
      <c r="TLH49" s="36"/>
      <c r="TLK49" s="36"/>
      <c r="TLL49" s="36"/>
      <c r="TLO49" s="36"/>
      <c r="TLP49" s="36"/>
      <c r="TLS49" s="36"/>
      <c r="TLT49" s="36"/>
      <c r="TLW49" s="36"/>
      <c r="TLX49" s="36"/>
      <c r="TMA49" s="36"/>
      <c r="TMB49" s="36"/>
      <c r="TME49" s="36"/>
      <c r="TMF49" s="36"/>
      <c r="TMI49" s="36"/>
      <c r="TMJ49" s="36"/>
      <c r="TMM49" s="36"/>
      <c r="TMN49" s="36"/>
      <c r="TMQ49" s="36"/>
      <c r="TMR49" s="36"/>
      <c r="TMU49" s="36"/>
      <c r="TMV49" s="36"/>
      <c r="TMY49" s="36"/>
      <c r="TMZ49" s="36"/>
      <c r="TNC49" s="36"/>
      <c r="TND49" s="36"/>
      <c r="TNG49" s="36"/>
      <c r="TNH49" s="36"/>
      <c r="TNK49" s="36"/>
      <c r="TNL49" s="36"/>
      <c r="TNO49" s="36"/>
      <c r="TNP49" s="36"/>
      <c r="TNS49" s="36"/>
      <c r="TNT49" s="36"/>
      <c r="TNW49" s="36"/>
      <c r="TNX49" s="36"/>
      <c r="TOA49" s="36"/>
      <c r="TOB49" s="36"/>
      <c r="TOE49" s="36"/>
      <c r="TOF49" s="36"/>
      <c r="TOI49" s="36"/>
      <c r="TOJ49" s="36"/>
      <c r="TOM49" s="36"/>
      <c r="TON49" s="36"/>
      <c r="TOQ49" s="36"/>
      <c r="TOR49" s="36"/>
      <c r="TOU49" s="36"/>
      <c r="TOV49" s="36"/>
      <c r="TOY49" s="36"/>
      <c r="TOZ49" s="36"/>
      <c r="TPC49" s="36"/>
      <c r="TPD49" s="36"/>
      <c r="TPG49" s="36"/>
      <c r="TPH49" s="36"/>
      <c r="TPK49" s="36"/>
      <c r="TPL49" s="36"/>
      <c r="TPO49" s="36"/>
      <c r="TPP49" s="36"/>
      <c r="TPS49" s="36"/>
      <c r="TPT49" s="36"/>
      <c r="TPW49" s="36"/>
      <c r="TPX49" s="36"/>
      <c r="TQA49" s="36"/>
      <c r="TQB49" s="36"/>
      <c r="TQE49" s="36"/>
      <c r="TQF49" s="36"/>
      <c r="TQI49" s="36"/>
      <c r="TQJ49" s="36"/>
      <c r="TQM49" s="36"/>
      <c r="TQN49" s="36"/>
      <c r="TQQ49" s="36"/>
      <c r="TQR49" s="36"/>
      <c r="TQU49" s="36"/>
      <c r="TQV49" s="36"/>
      <c r="TQY49" s="36"/>
      <c r="TQZ49" s="36"/>
      <c r="TRC49" s="36"/>
      <c r="TRD49" s="36"/>
      <c r="TRG49" s="36"/>
      <c r="TRH49" s="36"/>
      <c r="TRK49" s="36"/>
      <c r="TRL49" s="36"/>
      <c r="TRO49" s="36"/>
      <c r="TRP49" s="36"/>
      <c r="TRS49" s="36"/>
      <c r="TRT49" s="36"/>
      <c r="TRW49" s="36"/>
      <c r="TRX49" s="36"/>
      <c r="TSA49" s="36"/>
      <c r="TSB49" s="36"/>
      <c r="TSE49" s="36"/>
      <c r="TSF49" s="36"/>
      <c r="TSI49" s="36"/>
      <c r="TSJ49" s="36"/>
      <c r="TSM49" s="36"/>
      <c r="TSN49" s="36"/>
      <c r="TSQ49" s="36"/>
      <c r="TSR49" s="36"/>
      <c r="TSU49" s="36"/>
      <c r="TSV49" s="36"/>
      <c r="TSY49" s="36"/>
      <c r="TSZ49" s="36"/>
      <c r="TTC49" s="36"/>
      <c r="TTD49" s="36"/>
      <c r="TTG49" s="36"/>
      <c r="TTH49" s="36"/>
      <c r="TTK49" s="36"/>
      <c r="TTL49" s="36"/>
      <c r="TTO49" s="36"/>
      <c r="TTP49" s="36"/>
      <c r="TTS49" s="36"/>
      <c r="TTT49" s="36"/>
      <c r="TTW49" s="36"/>
      <c r="TTX49" s="36"/>
      <c r="TUA49" s="36"/>
      <c r="TUB49" s="36"/>
      <c r="TUE49" s="36"/>
      <c r="TUF49" s="36"/>
      <c r="TUI49" s="36"/>
      <c r="TUJ49" s="36"/>
      <c r="TUM49" s="36"/>
      <c r="TUN49" s="36"/>
      <c r="TUQ49" s="36"/>
      <c r="TUR49" s="36"/>
      <c r="TUU49" s="36"/>
      <c r="TUV49" s="36"/>
      <c r="TUY49" s="36"/>
      <c r="TUZ49" s="36"/>
      <c r="TVC49" s="36"/>
      <c r="TVD49" s="36"/>
      <c r="TVG49" s="36"/>
      <c r="TVH49" s="36"/>
      <c r="TVK49" s="36"/>
      <c r="TVL49" s="36"/>
      <c r="TVO49" s="36"/>
      <c r="TVP49" s="36"/>
      <c r="TVS49" s="36"/>
      <c r="TVT49" s="36"/>
      <c r="TVW49" s="36"/>
      <c r="TVX49" s="36"/>
      <c r="TWA49" s="36"/>
      <c r="TWB49" s="36"/>
      <c r="TWE49" s="36"/>
      <c r="TWF49" s="36"/>
      <c r="TWI49" s="36"/>
      <c r="TWJ49" s="36"/>
      <c r="TWM49" s="36"/>
      <c r="TWN49" s="36"/>
      <c r="TWQ49" s="36"/>
      <c r="TWR49" s="36"/>
      <c r="TWU49" s="36"/>
      <c r="TWV49" s="36"/>
      <c r="TWY49" s="36"/>
      <c r="TWZ49" s="36"/>
      <c r="TXC49" s="36"/>
      <c r="TXD49" s="36"/>
      <c r="TXG49" s="36"/>
      <c r="TXH49" s="36"/>
      <c r="TXK49" s="36"/>
      <c r="TXL49" s="36"/>
      <c r="TXO49" s="36"/>
      <c r="TXP49" s="36"/>
      <c r="TXS49" s="36"/>
      <c r="TXT49" s="36"/>
      <c r="TXW49" s="36"/>
      <c r="TXX49" s="36"/>
      <c r="TYA49" s="36"/>
      <c r="TYB49" s="36"/>
      <c r="TYE49" s="36"/>
      <c r="TYF49" s="36"/>
      <c r="TYI49" s="36"/>
      <c r="TYJ49" s="36"/>
      <c r="TYM49" s="36"/>
      <c r="TYN49" s="36"/>
      <c r="TYQ49" s="36"/>
      <c r="TYR49" s="36"/>
      <c r="TYU49" s="36"/>
      <c r="TYV49" s="36"/>
      <c r="TYY49" s="36"/>
      <c r="TYZ49" s="36"/>
      <c r="TZC49" s="36"/>
      <c r="TZD49" s="36"/>
      <c r="TZG49" s="36"/>
      <c r="TZH49" s="36"/>
      <c r="TZK49" s="36"/>
      <c r="TZL49" s="36"/>
      <c r="TZO49" s="36"/>
      <c r="TZP49" s="36"/>
      <c r="TZS49" s="36"/>
      <c r="TZT49" s="36"/>
      <c r="TZW49" s="36"/>
      <c r="TZX49" s="36"/>
      <c r="UAA49" s="36"/>
      <c r="UAB49" s="36"/>
      <c r="UAE49" s="36"/>
      <c r="UAF49" s="36"/>
      <c r="UAI49" s="36"/>
      <c r="UAJ49" s="36"/>
      <c r="UAM49" s="36"/>
      <c r="UAN49" s="36"/>
      <c r="UAQ49" s="36"/>
      <c r="UAR49" s="36"/>
      <c r="UAU49" s="36"/>
      <c r="UAV49" s="36"/>
      <c r="UAY49" s="36"/>
      <c r="UAZ49" s="36"/>
      <c r="UBC49" s="36"/>
      <c r="UBD49" s="36"/>
      <c r="UBG49" s="36"/>
      <c r="UBH49" s="36"/>
      <c r="UBK49" s="36"/>
      <c r="UBL49" s="36"/>
      <c r="UBO49" s="36"/>
      <c r="UBP49" s="36"/>
      <c r="UBS49" s="36"/>
      <c r="UBT49" s="36"/>
      <c r="UBW49" s="36"/>
      <c r="UBX49" s="36"/>
      <c r="UCA49" s="36"/>
      <c r="UCB49" s="36"/>
      <c r="UCE49" s="36"/>
      <c r="UCF49" s="36"/>
      <c r="UCI49" s="36"/>
      <c r="UCJ49" s="36"/>
      <c r="UCM49" s="36"/>
      <c r="UCN49" s="36"/>
      <c r="UCQ49" s="36"/>
      <c r="UCR49" s="36"/>
      <c r="UCU49" s="36"/>
      <c r="UCV49" s="36"/>
      <c r="UCY49" s="36"/>
      <c r="UCZ49" s="36"/>
      <c r="UDC49" s="36"/>
      <c r="UDD49" s="36"/>
      <c r="UDG49" s="36"/>
      <c r="UDH49" s="36"/>
      <c r="UDK49" s="36"/>
      <c r="UDL49" s="36"/>
      <c r="UDO49" s="36"/>
      <c r="UDP49" s="36"/>
      <c r="UDS49" s="36"/>
      <c r="UDT49" s="36"/>
      <c r="UDW49" s="36"/>
      <c r="UDX49" s="36"/>
      <c r="UEA49" s="36"/>
      <c r="UEB49" s="36"/>
      <c r="UEE49" s="36"/>
      <c r="UEF49" s="36"/>
      <c r="UEI49" s="36"/>
      <c r="UEJ49" s="36"/>
      <c r="UEM49" s="36"/>
      <c r="UEN49" s="36"/>
      <c r="UEQ49" s="36"/>
      <c r="UER49" s="36"/>
      <c r="UEU49" s="36"/>
      <c r="UEV49" s="36"/>
      <c r="UEY49" s="36"/>
      <c r="UEZ49" s="36"/>
      <c r="UFC49" s="36"/>
      <c r="UFD49" s="36"/>
      <c r="UFG49" s="36"/>
      <c r="UFH49" s="36"/>
      <c r="UFK49" s="36"/>
      <c r="UFL49" s="36"/>
      <c r="UFO49" s="36"/>
      <c r="UFP49" s="36"/>
      <c r="UFS49" s="36"/>
      <c r="UFT49" s="36"/>
      <c r="UFW49" s="36"/>
      <c r="UFX49" s="36"/>
      <c r="UGA49" s="36"/>
      <c r="UGB49" s="36"/>
      <c r="UGE49" s="36"/>
      <c r="UGF49" s="36"/>
      <c r="UGI49" s="36"/>
      <c r="UGJ49" s="36"/>
      <c r="UGM49" s="36"/>
      <c r="UGN49" s="36"/>
      <c r="UGQ49" s="36"/>
      <c r="UGR49" s="36"/>
      <c r="UGU49" s="36"/>
      <c r="UGV49" s="36"/>
      <c r="UGY49" s="36"/>
      <c r="UGZ49" s="36"/>
      <c r="UHC49" s="36"/>
      <c r="UHD49" s="36"/>
      <c r="UHG49" s="36"/>
      <c r="UHH49" s="36"/>
      <c r="UHK49" s="36"/>
      <c r="UHL49" s="36"/>
      <c r="UHO49" s="36"/>
      <c r="UHP49" s="36"/>
      <c r="UHS49" s="36"/>
      <c r="UHT49" s="36"/>
      <c r="UHW49" s="36"/>
      <c r="UHX49" s="36"/>
      <c r="UIA49" s="36"/>
      <c r="UIB49" s="36"/>
      <c r="UIE49" s="36"/>
      <c r="UIF49" s="36"/>
      <c r="UII49" s="36"/>
      <c r="UIJ49" s="36"/>
      <c r="UIM49" s="36"/>
      <c r="UIN49" s="36"/>
      <c r="UIQ49" s="36"/>
      <c r="UIR49" s="36"/>
      <c r="UIU49" s="36"/>
      <c r="UIV49" s="36"/>
      <c r="UIY49" s="36"/>
      <c r="UIZ49" s="36"/>
      <c r="UJC49" s="36"/>
      <c r="UJD49" s="36"/>
      <c r="UJG49" s="36"/>
      <c r="UJH49" s="36"/>
      <c r="UJK49" s="36"/>
      <c r="UJL49" s="36"/>
      <c r="UJO49" s="36"/>
      <c r="UJP49" s="36"/>
      <c r="UJS49" s="36"/>
      <c r="UJT49" s="36"/>
      <c r="UJW49" s="36"/>
      <c r="UJX49" s="36"/>
      <c r="UKA49" s="36"/>
      <c r="UKB49" s="36"/>
      <c r="UKE49" s="36"/>
      <c r="UKF49" s="36"/>
      <c r="UKI49" s="36"/>
      <c r="UKJ49" s="36"/>
      <c r="UKM49" s="36"/>
      <c r="UKN49" s="36"/>
      <c r="UKQ49" s="36"/>
      <c r="UKR49" s="36"/>
      <c r="UKU49" s="36"/>
      <c r="UKV49" s="36"/>
      <c r="UKY49" s="36"/>
      <c r="UKZ49" s="36"/>
      <c r="ULC49" s="36"/>
      <c r="ULD49" s="36"/>
      <c r="ULG49" s="36"/>
      <c r="ULH49" s="36"/>
      <c r="ULK49" s="36"/>
      <c r="ULL49" s="36"/>
      <c r="ULO49" s="36"/>
      <c r="ULP49" s="36"/>
      <c r="ULS49" s="36"/>
      <c r="ULT49" s="36"/>
      <c r="ULW49" s="36"/>
      <c r="ULX49" s="36"/>
      <c r="UMA49" s="36"/>
      <c r="UMB49" s="36"/>
      <c r="UME49" s="36"/>
      <c r="UMF49" s="36"/>
      <c r="UMI49" s="36"/>
      <c r="UMJ49" s="36"/>
      <c r="UMM49" s="36"/>
      <c r="UMN49" s="36"/>
      <c r="UMQ49" s="36"/>
      <c r="UMR49" s="36"/>
      <c r="UMU49" s="36"/>
      <c r="UMV49" s="36"/>
      <c r="UMY49" s="36"/>
      <c r="UMZ49" s="36"/>
      <c r="UNC49" s="36"/>
      <c r="UND49" s="36"/>
      <c r="UNG49" s="36"/>
      <c r="UNH49" s="36"/>
      <c r="UNK49" s="36"/>
      <c r="UNL49" s="36"/>
      <c r="UNO49" s="36"/>
      <c r="UNP49" s="36"/>
      <c r="UNS49" s="36"/>
      <c r="UNT49" s="36"/>
      <c r="UNW49" s="36"/>
      <c r="UNX49" s="36"/>
      <c r="UOA49" s="36"/>
      <c r="UOB49" s="36"/>
      <c r="UOE49" s="36"/>
      <c r="UOF49" s="36"/>
      <c r="UOI49" s="36"/>
      <c r="UOJ49" s="36"/>
      <c r="UOM49" s="36"/>
      <c r="UON49" s="36"/>
      <c r="UOQ49" s="36"/>
      <c r="UOR49" s="36"/>
      <c r="UOU49" s="36"/>
      <c r="UOV49" s="36"/>
      <c r="UOY49" s="36"/>
      <c r="UOZ49" s="36"/>
      <c r="UPC49" s="36"/>
      <c r="UPD49" s="36"/>
      <c r="UPG49" s="36"/>
      <c r="UPH49" s="36"/>
      <c r="UPK49" s="36"/>
      <c r="UPL49" s="36"/>
      <c r="UPO49" s="36"/>
      <c r="UPP49" s="36"/>
      <c r="UPS49" s="36"/>
      <c r="UPT49" s="36"/>
      <c r="UPW49" s="36"/>
      <c r="UPX49" s="36"/>
      <c r="UQA49" s="36"/>
      <c r="UQB49" s="36"/>
      <c r="UQE49" s="36"/>
      <c r="UQF49" s="36"/>
      <c r="UQI49" s="36"/>
      <c r="UQJ49" s="36"/>
      <c r="UQM49" s="36"/>
      <c r="UQN49" s="36"/>
      <c r="UQQ49" s="36"/>
      <c r="UQR49" s="36"/>
      <c r="UQU49" s="36"/>
      <c r="UQV49" s="36"/>
      <c r="UQY49" s="36"/>
      <c r="UQZ49" s="36"/>
      <c r="URC49" s="36"/>
      <c r="URD49" s="36"/>
      <c r="URG49" s="36"/>
      <c r="URH49" s="36"/>
      <c r="URK49" s="36"/>
      <c r="URL49" s="36"/>
      <c r="URO49" s="36"/>
      <c r="URP49" s="36"/>
      <c r="URS49" s="36"/>
      <c r="URT49" s="36"/>
      <c r="URW49" s="36"/>
      <c r="URX49" s="36"/>
      <c r="USA49" s="36"/>
      <c r="USB49" s="36"/>
      <c r="USE49" s="36"/>
      <c r="USF49" s="36"/>
      <c r="USI49" s="36"/>
      <c r="USJ49" s="36"/>
      <c r="USM49" s="36"/>
      <c r="USN49" s="36"/>
      <c r="USQ49" s="36"/>
      <c r="USR49" s="36"/>
      <c r="USU49" s="36"/>
      <c r="USV49" s="36"/>
      <c r="USY49" s="36"/>
      <c r="USZ49" s="36"/>
      <c r="UTC49" s="36"/>
      <c r="UTD49" s="36"/>
      <c r="UTG49" s="36"/>
      <c r="UTH49" s="36"/>
      <c r="UTK49" s="36"/>
      <c r="UTL49" s="36"/>
      <c r="UTO49" s="36"/>
      <c r="UTP49" s="36"/>
      <c r="UTS49" s="36"/>
      <c r="UTT49" s="36"/>
      <c r="UTW49" s="36"/>
      <c r="UTX49" s="36"/>
      <c r="UUA49" s="36"/>
      <c r="UUB49" s="36"/>
      <c r="UUE49" s="36"/>
      <c r="UUF49" s="36"/>
      <c r="UUI49" s="36"/>
      <c r="UUJ49" s="36"/>
      <c r="UUM49" s="36"/>
      <c r="UUN49" s="36"/>
      <c r="UUQ49" s="36"/>
      <c r="UUR49" s="36"/>
      <c r="UUU49" s="36"/>
      <c r="UUV49" s="36"/>
      <c r="UUY49" s="36"/>
      <c r="UUZ49" s="36"/>
      <c r="UVC49" s="36"/>
      <c r="UVD49" s="36"/>
      <c r="UVG49" s="36"/>
      <c r="UVH49" s="36"/>
      <c r="UVK49" s="36"/>
      <c r="UVL49" s="36"/>
      <c r="UVO49" s="36"/>
      <c r="UVP49" s="36"/>
      <c r="UVS49" s="36"/>
      <c r="UVT49" s="36"/>
      <c r="UVW49" s="36"/>
      <c r="UVX49" s="36"/>
      <c r="UWA49" s="36"/>
      <c r="UWB49" s="36"/>
      <c r="UWE49" s="36"/>
      <c r="UWF49" s="36"/>
      <c r="UWI49" s="36"/>
      <c r="UWJ49" s="36"/>
      <c r="UWM49" s="36"/>
      <c r="UWN49" s="36"/>
      <c r="UWQ49" s="36"/>
      <c r="UWR49" s="36"/>
      <c r="UWU49" s="36"/>
      <c r="UWV49" s="36"/>
      <c r="UWY49" s="36"/>
      <c r="UWZ49" s="36"/>
      <c r="UXC49" s="36"/>
      <c r="UXD49" s="36"/>
      <c r="UXG49" s="36"/>
      <c r="UXH49" s="36"/>
      <c r="UXK49" s="36"/>
      <c r="UXL49" s="36"/>
      <c r="UXO49" s="36"/>
      <c r="UXP49" s="36"/>
      <c r="UXS49" s="36"/>
      <c r="UXT49" s="36"/>
      <c r="UXW49" s="36"/>
      <c r="UXX49" s="36"/>
      <c r="UYA49" s="36"/>
      <c r="UYB49" s="36"/>
      <c r="UYE49" s="36"/>
      <c r="UYF49" s="36"/>
      <c r="UYI49" s="36"/>
      <c r="UYJ49" s="36"/>
      <c r="UYM49" s="36"/>
      <c r="UYN49" s="36"/>
      <c r="UYQ49" s="36"/>
      <c r="UYR49" s="36"/>
      <c r="UYU49" s="36"/>
      <c r="UYV49" s="36"/>
      <c r="UYY49" s="36"/>
      <c r="UYZ49" s="36"/>
      <c r="UZC49" s="36"/>
      <c r="UZD49" s="36"/>
      <c r="UZG49" s="36"/>
      <c r="UZH49" s="36"/>
      <c r="UZK49" s="36"/>
      <c r="UZL49" s="36"/>
      <c r="UZO49" s="36"/>
      <c r="UZP49" s="36"/>
      <c r="UZS49" s="36"/>
      <c r="UZT49" s="36"/>
      <c r="UZW49" s="36"/>
      <c r="UZX49" s="36"/>
      <c r="VAA49" s="36"/>
      <c r="VAB49" s="36"/>
      <c r="VAE49" s="36"/>
      <c r="VAF49" s="36"/>
      <c r="VAI49" s="36"/>
      <c r="VAJ49" s="36"/>
      <c r="VAM49" s="36"/>
      <c r="VAN49" s="36"/>
      <c r="VAQ49" s="36"/>
      <c r="VAR49" s="36"/>
      <c r="VAU49" s="36"/>
      <c r="VAV49" s="36"/>
      <c r="VAY49" s="36"/>
      <c r="VAZ49" s="36"/>
      <c r="VBC49" s="36"/>
      <c r="VBD49" s="36"/>
      <c r="VBG49" s="36"/>
      <c r="VBH49" s="36"/>
      <c r="VBK49" s="36"/>
      <c r="VBL49" s="36"/>
      <c r="VBO49" s="36"/>
      <c r="VBP49" s="36"/>
      <c r="VBS49" s="36"/>
      <c r="VBT49" s="36"/>
      <c r="VBW49" s="36"/>
      <c r="VBX49" s="36"/>
      <c r="VCA49" s="36"/>
      <c r="VCB49" s="36"/>
      <c r="VCE49" s="36"/>
      <c r="VCF49" s="36"/>
      <c r="VCI49" s="36"/>
      <c r="VCJ49" s="36"/>
      <c r="VCM49" s="36"/>
      <c r="VCN49" s="36"/>
      <c r="VCQ49" s="36"/>
      <c r="VCR49" s="36"/>
      <c r="VCU49" s="36"/>
      <c r="VCV49" s="36"/>
      <c r="VCY49" s="36"/>
      <c r="VCZ49" s="36"/>
      <c r="VDC49" s="36"/>
      <c r="VDD49" s="36"/>
      <c r="VDG49" s="36"/>
      <c r="VDH49" s="36"/>
      <c r="VDK49" s="36"/>
      <c r="VDL49" s="36"/>
      <c r="VDO49" s="36"/>
      <c r="VDP49" s="36"/>
      <c r="VDS49" s="36"/>
      <c r="VDT49" s="36"/>
      <c r="VDW49" s="36"/>
      <c r="VDX49" s="36"/>
      <c r="VEA49" s="36"/>
      <c r="VEB49" s="36"/>
      <c r="VEE49" s="36"/>
      <c r="VEF49" s="36"/>
      <c r="VEI49" s="36"/>
      <c r="VEJ49" s="36"/>
      <c r="VEM49" s="36"/>
      <c r="VEN49" s="36"/>
      <c r="VEQ49" s="36"/>
      <c r="VER49" s="36"/>
      <c r="VEU49" s="36"/>
      <c r="VEV49" s="36"/>
      <c r="VEY49" s="36"/>
      <c r="VEZ49" s="36"/>
      <c r="VFC49" s="36"/>
      <c r="VFD49" s="36"/>
      <c r="VFG49" s="36"/>
      <c r="VFH49" s="36"/>
      <c r="VFK49" s="36"/>
      <c r="VFL49" s="36"/>
      <c r="VFO49" s="36"/>
      <c r="VFP49" s="36"/>
      <c r="VFS49" s="36"/>
      <c r="VFT49" s="36"/>
      <c r="VFW49" s="36"/>
      <c r="VFX49" s="36"/>
      <c r="VGA49" s="36"/>
      <c r="VGB49" s="36"/>
      <c r="VGE49" s="36"/>
      <c r="VGF49" s="36"/>
      <c r="VGI49" s="36"/>
      <c r="VGJ49" s="36"/>
      <c r="VGM49" s="36"/>
      <c r="VGN49" s="36"/>
      <c r="VGQ49" s="36"/>
      <c r="VGR49" s="36"/>
      <c r="VGU49" s="36"/>
      <c r="VGV49" s="36"/>
      <c r="VGY49" s="36"/>
      <c r="VGZ49" s="36"/>
      <c r="VHC49" s="36"/>
      <c r="VHD49" s="36"/>
      <c r="VHG49" s="36"/>
      <c r="VHH49" s="36"/>
      <c r="VHK49" s="36"/>
      <c r="VHL49" s="36"/>
      <c r="VHO49" s="36"/>
      <c r="VHP49" s="36"/>
      <c r="VHS49" s="36"/>
      <c r="VHT49" s="36"/>
      <c r="VHW49" s="36"/>
      <c r="VHX49" s="36"/>
      <c r="VIA49" s="36"/>
      <c r="VIB49" s="36"/>
      <c r="VIE49" s="36"/>
      <c r="VIF49" s="36"/>
      <c r="VII49" s="36"/>
      <c r="VIJ49" s="36"/>
      <c r="VIM49" s="36"/>
      <c r="VIN49" s="36"/>
      <c r="VIQ49" s="36"/>
      <c r="VIR49" s="36"/>
      <c r="VIU49" s="36"/>
      <c r="VIV49" s="36"/>
      <c r="VIY49" s="36"/>
      <c r="VIZ49" s="36"/>
      <c r="VJC49" s="36"/>
      <c r="VJD49" s="36"/>
      <c r="VJG49" s="36"/>
      <c r="VJH49" s="36"/>
      <c r="VJK49" s="36"/>
      <c r="VJL49" s="36"/>
      <c r="VJO49" s="36"/>
      <c r="VJP49" s="36"/>
      <c r="VJS49" s="36"/>
      <c r="VJT49" s="36"/>
      <c r="VJW49" s="36"/>
      <c r="VJX49" s="36"/>
      <c r="VKA49" s="36"/>
      <c r="VKB49" s="36"/>
      <c r="VKE49" s="36"/>
      <c r="VKF49" s="36"/>
      <c r="VKI49" s="36"/>
      <c r="VKJ49" s="36"/>
      <c r="VKM49" s="36"/>
      <c r="VKN49" s="36"/>
      <c r="VKQ49" s="36"/>
      <c r="VKR49" s="36"/>
      <c r="VKU49" s="36"/>
      <c r="VKV49" s="36"/>
      <c r="VKY49" s="36"/>
      <c r="VKZ49" s="36"/>
      <c r="VLC49" s="36"/>
      <c r="VLD49" s="36"/>
      <c r="VLG49" s="36"/>
      <c r="VLH49" s="36"/>
      <c r="VLK49" s="36"/>
      <c r="VLL49" s="36"/>
      <c r="VLO49" s="36"/>
      <c r="VLP49" s="36"/>
      <c r="VLS49" s="36"/>
      <c r="VLT49" s="36"/>
      <c r="VLW49" s="36"/>
      <c r="VLX49" s="36"/>
      <c r="VMA49" s="36"/>
      <c r="VMB49" s="36"/>
      <c r="VME49" s="36"/>
      <c r="VMF49" s="36"/>
      <c r="VMI49" s="36"/>
      <c r="VMJ49" s="36"/>
      <c r="VMM49" s="36"/>
      <c r="VMN49" s="36"/>
      <c r="VMQ49" s="36"/>
      <c r="VMR49" s="36"/>
      <c r="VMU49" s="36"/>
      <c r="VMV49" s="36"/>
      <c r="VMY49" s="36"/>
      <c r="VMZ49" s="36"/>
      <c r="VNC49" s="36"/>
      <c r="VND49" s="36"/>
      <c r="VNG49" s="36"/>
      <c r="VNH49" s="36"/>
      <c r="VNK49" s="36"/>
      <c r="VNL49" s="36"/>
      <c r="VNO49" s="36"/>
      <c r="VNP49" s="36"/>
      <c r="VNS49" s="36"/>
      <c r="VNT49" s="36"/>
      <c r="VNW49" s="36"/>
      <c r="VNX49" s="36"/>
      <c r="VOA49" s="36"/>
      <c r="VOB49" s="36"/>
      <c r="VOE49" s="36"/>
      <c r="VOF49" s="36"/>
      <c r="VOI49" s="36"/>
      <c r="VOJ49" s="36"/>
      <c r="VOM49" s="36"/>
      <c r="VON49" s="36"/>
      <c r="VOQ49" s="36"/>
      <c r="VOR49" s="36"/>
      <c r="VOU49" s="36"/>
      <c r="VOV49" s="36"/>
      <c r="VOY49" s="36"/>
      <c r="VOZ49" s="36"/>
      <c r="VPC49" s="36"/>
      <c r="VPD49" s="36"/>
      <c r="VPG49" s="36"/>
      <c r="VPH49" s="36"/>
      <c r="VPK49" s="36"/>
      <c r="VPL49" s="36"/>
      <c r="VPO49" s="36"/>
      <c r="VPP49" s="36"/>
      <c r="VPS49" s="36"/>
      <c r="VPT49" s="36"/>
      <c r="VPW49" s="36"/>
      <c r="VPX49" s="36"/>
      <c r="VQA49" s="36"/>
      <c r="VQB49" s="36"/>
      <c r="VQE49" s="36"/>
      <c r="VQF49" s="36"/>
      <c r="VQI49" s="36"/>
      <c r="VQJ49" s="36"/>
      <c r="VQM49" s="36"/>
      <c r="VQN49" s="36"/>
      <c r="VQQ49" s="36"/>
      <c r="VQR49" s="36"/>
      <c r="VQU49" s="36"/>
      <c r="VQV49" s="36"/>
      <c r="VQY49" s="36"/>
      <c r="VQZ49" s="36"/>
      <c r="VRC49" s="36"/>
      <c r="VRD49" s="36"/>
      <c r="VRG49" s="36"/>
      <c r="VRH49" s="36"/>
      <c r="VRK49" s="36"/>
      <c r="VRL49" s="36"/>
      <c r="VRO49" s="36"/>
      <c r="VRP49" s="36"/>
      <c r="VRS49" s="36"/>
      <c r="VRT49" s="36"/>
      <c r="VRW49" s="36"/>
      <c r="VRX49" s="36"/>
      <c r="VSA49" s="36"/>
      <c r="VSB49" s="36"/>
      <c r="VSE49" s="36"/>
      <c r="VSF49" s="36"/>
      <c r="VSI49" s="36"/>
      <c r="VSJ49" s="36"/>
      <c r="VSM49" s="36"/>
      <c r="VSN49" s="36"/>
      <c r="VSQ49" s="36"/>
      <c r="VSR49" s="36"/>
      <c r="VSU49" s="36"/>
      <c r="VSV49" s="36"/>
      <c r="VSY49" s="36"/>
      <c r="VSZ49" s="36"/>
      <c r="VTC49" s="36"/>
      <c r="VTD49" s="36"/>
      <c r="VTG49" s="36"/>
      <c r="VTH49" s="36"/>
      <c r="VTK49" s="36"/>
      <c r="VTL49" s="36"/>
      <c r="VTO49" s="36"/>
      <c r="VTP49" s="36"/>
      <c r="VTS49" s="36"/>
      <c r="VTT49" s="36"/>
      <c r="VTW49" s="36"/>
      <c r="VTX49" s="36"/>
      <c r="VUA49" s="36"/>
      <c r="VUB49" s="36"/>
      <c r="VUE49" s="36"/>
      <c r="VUF49" s="36"/>
      <c r="VUI49" s="36"/>
      <c r="VUJ49" s="36"/>
      <c r="VUM49" s="36"/>
      <c r="VUN49" s="36"/>
      <c r="VUQ49" s="36"/>
      <c r="VUR49" s="36"/>
      <c r="VUU49" s="36"/>
      <c r="VUV49" s="36"/>
      <c r="VUY49" s="36"/>
      <c r="VUZ49" s="36"/>
      <c r="VVC49" s="36"/>
      <c r="VVD49" s="36"/>
      <c r="VVG49" s="36"/>
      <c r="VVH49" s="36"/>
      <c r="VVK49" s="36"/>
      <c r="VVL49" s="36"/>
      <c r="VVO49" s="36"/>
      <c r="VVP49" s="36"/>
      <c r="VVS49" s="36"/>
      <c r="VVT49" s="36"/>
      <c r="VVW49" s="36"/>
      <c r="VVX49" s="36"/>
      <c r="VWA49" s="36"/>
      <c r="VWB49" s="36"/>
      <c r="VWE49" s="36"/>
      <c r="VWF49" s="36"/>
      <c r="VWI49" s="36"/>
      <c r="VWJ49" s="36"/>
      <c r="VWM49" s="36"/>
      <c r="VWN49" s="36"/>
      <c r="VWQ49" s="36"/>
      <c r="VWR49" s="36"/>
      <c r="VWU49" s="36"/>
      <c r="VWV49" s="36"/>
      <c r="VWY49" s="36"/>
      <c r="VWZ49" s="36"/>
      <c r="VXC49" s="36"/>
      <c r="VXD49" s="36"/>
      <c r="VXG49" s="36"/>
      <c r="VXH49" s="36"/>
      <c r="VXK49" s="36"/>
      <c r="VXL49" s="36"/>
      <c r="VXO49" s="36"/>
      <c r="VXP49" s="36"/>
      <c r="VXS49" s="36"/>
      <c r="VXT49" s="36"/>
      <c r="VXW49" s="36"/>
      <c r="VXX49" s="36"/>
      <c r="VYA49" s="36"/>
      <c r="VYB49" s="36"/>
      <c r="VYE49" s="36"/>
      <c r="VYF49" s="36"/>
      <c r="VYI49" s="36"/>
      <c r="VYJ49" s="36"/>
      <c r="VYM49" s="36"/>
      <c r="VYN49" s="36"/>
      <c r="VYQ49" s="36"/>
      <c r="VYR49" s="36"/>
      <c r="VYU49" s="36"/>
      <c r="VYV49" s="36"/>
      <c r="VYY49" s="36"/>
      <c r="VYZ49" s="36"/>
      <c r="VZC49" s="36"/>
      <c r="VZD49" s="36"/>
      <c r="VZG49" s="36"/>
      <c r="VZH49" s="36"/>
      <c r="VZK49" s="36"/>
      <c r="VZL49" s="36"/>
      <c r="VZO49" s="36"/>
      <c r="VZP49" s="36"/>
      <c r="VZS49" s="36"/>
      <c r="VZT49" s="36"/>
      <c r="VZW49" s="36"/>
      <c r="VZX49" s="36"/>
      <c r="WAA49" s="36"/>
      <c r="WAB49" s="36"/>
      <c r="WAE49" s="36"/>
      <c r="WAF49" s="36"/>
      <c r="WAI49" s="36"/>
      <c r="WAJ49" s="36"/>
      <c r="WAM49" s="36"/>
      <c r="WAN49" s="36"/>
      <c r="WAQ49" s="36"/>
      <c r="WAR49" s="36"/>
      <c r="WAU49" s="36"/>
      <c r="WAV49" s="36"/>
      <c r="WAY49" s="36"/>
      <c r="WAZ49" s="36"/>
      <c r="WBC49" s="36"/>
      <c r="WBD49" s="36"/>
      <c r="WBG49" s="36"/>
      <c r="WBH49" s="36"/>
      <c r="WBK49" s="36"/>
      <c r="WBL49" s="36"/>
      <c r="WBO49" s="36"/>
      <c r="WBP49" s="36"/>
      <c r="WBS49" s="36"/>
      <c r="WBT49" s="36"/>
      <c r="WBW49" s="36"/>
      <c r="WBX49" s="36"/>
      <c r="WCA49" s="36"/>
      <c r="WCB49" s="36"/>
      <c r="WCE49" s="36"/>
      <c r="WCF49" s="36"/>
      <c r="WCI49" s="36"/>
      <c r="WCJ49" s="36"/>
      <c r="WCM49" s="36"/>
      <c r="WCN49" s="36"/>
      <c r="WCQ49" s="36"/>
      <c r="WCR49" s="36"/>
      <c r="WCU49" s="36"/>
      <c r="WCV49" s="36"/>
      <c r="WCY49" s="36"/>
      <c r="WCZ49" s="36"/>
      <c r="WDC49" s="36"/>
      <c r="WDD49" s="36"/>
      <c r="WDG49" s="36"/>
      <c r="WDH49" s="36"/>
      <c r="WDK49" s="36"/>
      <c r="WDL49" s="36"/>
      <c r="WDO49" s="36"/>
      <c r="WDP49" s="36"/>
      <c r="WDS49" s="36"/>
      <c r="WDT49" s="36"/>
      <c r="WDW49" s="36"/>
      <c r="WDX49" s="36"/>
      <c r="WEA49" s="36"/>
      <c r="WEB49" s="36"/>
      <c r="WEE49" s="36"/>
      <c r="WEF49" s="36"/>
      <c r="WEI49" s="36"/>
      <c r="WEJ49" s="36"/>
      <c r="WEM49" s="36"/>
      <c r="WEN49" s="36"/>
      <c r="WEQ49" s="36"/>
      <c r="WER49" s="36"/>
      <c r="WEU49" s="36"/>
      <c r="WEV49" s="36"/>
      <c r="WEY49" s="36"/>
      <c r="WEZ49" s="36"/>
      <c r="WFC49" s="36"/>
      <c r="WFD49" s="36"/>
      <c r="WFG49" s="36"/>
      <c r="WFH49" s="36"/>
      <c r="WFK49" s="36"/>
      <c r="WFL49" s="36"/>
      <c r="WFO49" s="36"/>
      <c r="WFP49" s="36"/>
      <c r="WFS49" s="36"/>
      <c r="WFT49" s="36"/>
      <c r="WFW49" s="36"/>
      <c r="WFX49" s="36"/>
      <c r="WGA49" s="36"/>
      <c r="WGB49" s="36"/>
      <c r="WGE49" s="36"/>
      <c r="WGF49" s="36"/>
      <c r="WGI49" s="36"/>
      <c r="WGJ49" s="36"/>
      <c r="WGM49" s="36"/>
      <c r="WGN49" s="36"/>
      <c r="WGQ49" s="36"/>
      <c r="WGR49" s="36"/>
      <c r="WGU49" s="36"/>
      <c r="WGV49" s="36"/>
      <c r="WGY49" s="36"/>
      <c r="WGZ49" s="36"/>
      <c r="WHC49" s="36"/>
      <c r="WHD49" s="36"/>
      <c r="WHG49" s="36"/>
      <c r="WHH49" s="36"/>
      <c r="WHK49" s="36"/>
      <c r="WHL49" s="36"/>
      <c r="WHO49" s="36"/>
      <c r="WHP49" s="36"/>
      <c r="WHS49" s="36"/>
      <c r="WHT49" s="36"/>
      <c r="WHW49" s="36"/>
      <c r="WHX49" s="36"/>
      <c r="WIA49" s="36"/>
      <c r="WIB49" s="36"/>
      <c r="WIE49" s="36"/>
      <c r="WIF49" s="36"/>
      <c r="WII49" s="36"/>
      <c r="WIJ49" s="36"/>
      <c r="WIM49" s="36"/>
      <c r="WIN49" s="36"/>
      <c r="WIQ49" s="36"/>
      <c r="WIR49" s="36"/>
      <c r="WIU49" s="36"/>
      <c r="WIV49" s="36"/>
      <c r="WIY49" s="36"/>
      <c r="WIZ49" s="36"/>
      <c r="WJC49" s="36"/>
      <c r="WJD49" s="36"/>
      <c r="WJG49" s="36"/>
      <c r="WJH49" s="36"/>
      <c r="WJK49" s="36"/>
      <c r="WJL49" s="36"/>
      <c r="WJO49" s="36"/>
      <c r="WJP49" s="36"/>
      <c r="WJS49" s="36"/>
      <c r="WJT49" s="36"/>
      <c r="WJW49" s="36"/>
      <c r="WJX49" s="36"/>
      <c r="WKA49" s="36"/>
      <c r="WKB49" s="36"/>
      <c r="WKE49" s="36"/>
      <c r="WKF49" s="36"/>
      <c r="WKI49" s="36"/>
      <c r="WKJ49" s="36"/>
      <c r="WKM49" s="36"/>
      <c r="WKN49" s="36"/>
      <c r="WKQ49" s="36"/>
      <c r="WKR49" s="36"/>
      <c r="WKU49" s="36"/>
      <c r="WKV49" s="36"/>
      <c r="WKY49" s="36"/>
      <c r="WKZ49" s="36"/>
      <c r="WLC49" s="36"/>
      <c r="WLD49" s="36"/>
      <c r="WLG49" s="36"/>
      <c r="WLH49" s="36"/>
      <c r="WLK49" s="36"/>
      <c r="WLL49" s="36"/>
      <c r="WLO49" s="36"/>
      <c r="WLP49" s="36"/>
      <c r="WLS49" s="36"/>
      <c r="WLT49" s="36"/>
      <c r="WLW49" s="36"/>
      <c r="WLX49" s="36"/>
      <c r="WMA49" s="36"/>
      <c r="WMB49" s="36"/>
      <c r="WME49" s="36"/>
      <c r="WMF49" s="36"/>
      <c r="WMI49" s="36"/>
      <c r="WMJ49" s="36"/>
      <c r="WMM49" s="36"/>
      <c r="WMN49" s="36"/>
      <c r="WMQ49" s="36"/>
      <c r="WMR49" s="36"/>
      <c r="WMU49" s="36"/>
      <c r="WMV49" s="36"/>
      <c r="WMY49" s="36"/>
      <c r="WMZ49" s="36"/>
      <c r="WNC49" s="36"/>
      <c r="WND49" s="36"/>
      <c r="WNG49" s="36"/>
      <c r="WNH49" s="36"/>
      <c r="WNK49" s="36"/>
      <c r="WNL49" s="36"/>
      <c r="WNO49" s="36"/>
      <c r="WNP49" s="36"/>
      <c r="WNS49" s="36"/>
      <c r="WNT49" s="36"/>
      <c r="WNW49" s="36"/>
      <c r="WNX49" s="36"/>
      <c r="WOA49" s="36"/>
      <c r="WOB49" s="36"/>
      <c r="WOE49" s="36"/>
      <c r="WOF49" s="36"/>
      <c r="WOI49" s="36"/>
      <c r="WOJ49" s="36"/>
      <c r="WOM49" s="36"/>
      <c r="WON49" s="36"/>
      <c r="WOQ49" s="36"/>
      <c r="WOR49" s="36"/>
      <c r="WOU49" s="36"/>
      <c r="WOV49" s="36"/>
      <c r="WOY49" s="36"/>
      <c r="WOZ49" s="36"/>
      <c r="WPC49" s="36"/>
      <c r="WPD49" s="36"/>
      <c r="WPG49" s="36"/>
      <c r="WPH49" s="36"/>
      <c r="WPK49" s="36"/>
      <c r="WPL49" s="36"/>
      <c r="WPO49" s="36"/>
      <c r="WPP49" s="36"/>
      <c r="WPS49" s="36"/>
      <c r="WPT49" s="36"/>
      <c r="WPW49" s="36"/>
      <c r="WPX49" s="36"/>
      <c r="WQA49" s="36"/>
      <c r="WQB49" s="36"/>
      <c r="WQE49" s="36"/>
      <c r="WQF49" s="36"/>
      <c r="WQI49" s="36"/>
      <c r="WQJ49" s="36"/>
      <c r="WQM49" s="36"/>
      <c r="WQN49" s="36"/>
      <c r="WQQ49" s="36"/>
      <c r="WQR49" s="36"/>
      <c r="WQU49" s="36"/>
      <c r="WQV49" s="36"/>
      <c r="WQY49" s="36"/>
      <c r="WQZ49" s="36"/>
      <c r="WRC49" s="36"/>
      <c r="WRD49" s="36"/>
      <c r="WRG49" s="36"/>
      <c r="WRH49" s="36"/>
      <c r="WRK49" s="36"/>
      <c r="WRL49" s="36"/>
      <c r="WRO49" s="36"/>
      <c r="WRP49" s="36"/>
      <c r="WRS49" s="36"/>
      <c r="WRT49" s="36"/>
      <c r="WRW49" s="36"/>
      <c r="WRX49" s="36"/>
      <c r="WSA49" s="36"/>
      <c r="WSB49" s="36"/>
      <c r="WSE49" s="36"/>
      <c r="WSF49" s="36"/>
      <c r="WSI49" s="36"/>
      <c r="WSJ49" s="36"/>
      <c r="WSM49" s="36"/>
      <c r="WSN49" s="36"/>
      <c r="WSQ49" s="36"/>
      <c r="WSR49" s="36"/>
      <c r="WSU49" s="36"/>
      <c r="WSV49" s="36"/>
      <c r="WSY49" s="36"/>
      <c r="WSZ49" s="36"/>
      <c r="WTC49" s="36"/>
      <c r="WTD49" s="36"/>
      <c r="WTG49" s="36"/>
      <c r="WTH49" s="36"/>
      <c r="WTK49" s="36"/>
      <c r="WTL49" s="36"/>
      <c r="WTO49" s="36"/>
      <c r="WTP49" s="36"/>
      <c r="WTS49" s="36"/>
      <c r="WTT49" s="36"/>
      <c r="WTW49" s="36"/>
      <c r="WTX49" s="36"/>
      <c r="WUA49" s="36"/>
      <c r="WUB49" s="36"/>
      <c r="WUE49" s="36"/>
      <c r="WUF49" s="36"/>
      <c r="WUI49" s="36"/>
      <c r="WUJ49" s="36"/>
      <c r="WUM49" s="36"/>
      <c r="WUN49" s="36"/>
      <c r="WUQ49" s="36"/>
      <c r="WUR49" s="36"/>
      <c r="WUU49" s="36"/>
      <c r="WUV49" s="36"/>
      <c r="WUY49" s="36"/>
      <c r="WUZ49" s="36"/>
      <c r="WVC49" s="36"/>
      <c r="WVD49" s="36"/>
      <c r="WVG49" s="36"/>
      <c r="WVH49" s="36"/>
      <c r="WVK49" s="36"/>
      <c r="WVL49" s="36"/>
      <c r="WVO49" s="36"/>
      <c r="WVP49" s="36"/>
      <c r="WVS49" s="36"/>
      <c r="WVT49" s="36"/>
      <c r="WVW49" s="36"/>
      <c r="WVX49" s="36"/>
      <c r="WWA49" s="36"/>
      <c r="WWB49" s="36"/>
      <c r="WWE49" s="36"/>
      <c r="WWF49" s="36"/>
      <c r="WWI49" s="36"/>
      <c r="WWJ49" s="36"/>
      <c r="WWM49" s="36"/>
      <c r="WWN49" s="36"/>
      <c r="WWQ49" s="36"/>
      <c r="WWR49" s="36"/>
      <c r="WWU49" s="36"/>
      <c r="WWV49" s="36"/>
      <c r="WWY49" s="36"/>
      <c r="WWZ49" s="36"/>
      <c r="WXC49" s="36"/>
      <c r="WXD49" s="36"/>
      <c r="WXG49" s="36"/>
      <c r="WXH49" s="36"/>
      <c r="WXK49" s="36"/>
      <c r="WXL49" s="36"/>
      <c r="WXO49" s="36"/>
      <c r="WXP49" s="36"/>
      <c r="WXS49" s="36"/>
      <c r="WXT49" s="36"/>
      <c r="WXW49" s="36"/>
      <c r="WXX49" s="36"/>
      <c r="WYA49" s="36"/>
      <c r="WYB49" s="36"/>
      <c r="WYE49" s="36"/>
      <c r="WYF49" s="36"/>
      <c r="WYI49" s="36"/>
      <c r="WYJ49" s="36"/>
      <c r="WYM49" s="36"/>
      <c r="WYN49" s="36"/>
      <c r="WYQ49" s="36"/>
      <c r="WYR49" s="36"/>
      <c r="WYU49" s="36"/>
      <c r="WYV49" s="36"/>
      <c r="WYY49" s="36"/>
      <c r="WYZ49" s="36"/>
      <c r="WZC49" s="36"/>
      <c r="WZD49" s="36"/>
      <c r="WZG49" s="36"/>
      <c r="WZH49" s="36"/>
      <c r="WZK49" s="36"/>
      <c r="WZL49" s="36"/>
      <c r="WZO49" s="36"/>
      <c r="WZP49" s="36"/>
      <c r="WZS49" s="36"/>
      <c r="WZT49" s="36"/>
      <c r="WZW49" s="36"/>
      <c r="WZX49" s="36"/>
      <c r="XAA49" s="36"/>
      <c r="XAB49" s="36"/>
      <c r="XAE49" s="36"/>
      <c r="XAF49" s="36"/>
      <c r="XAI49" s="36"/>
      <c r="XAJ49" s="36"/>
      <c r="XAM49" s="36"/>
      <c r="XAN49" s="36"/>
      <c r="XAQ49" s="36"/>
      <c r="XAR49" s="36"/>
      <c r="XAU49" s="36"/>
      <c r="XAV49" s="36"/>
      <c r="XAY49" s="36"/>
      <c r="XAZ49" s="36"/>
      <c r="XBC49" s="36"/>
      <c r="XBD49" s="36"/>
      <c r="XBG49" s="36"/>
      <c r="XBH49" s="36"/>
      <c r="XBK49" s="36"/>
      <c r="XBL49" s="36"/>
      <c r="XBO49" s="36"/>
      <c r="XBP49" s="36"/>
      <c r="XBS49" s="36"/>
      <c r="XBT49" s="36"/>
      <c r="XBW49" s="36"/>
      <c r="XBX49" s="36"/>
      <c r="XCA49" s="36"/>
      <c r="XCB49" s="36"/>
      <c r="XCE49" s="36"/>
      <c r="XCF49" s="36"/>
      <c r="XCI49" s="36"/>
      <c r="XCJ49" s="36"/>
      <c r="XCM49" s="36"/>
      <c r="XCN49" s="36"/>
      <c r="XCQ49" s="36"/>
      <c r="XCR49" s="36"/>
      <c r="XCU49" s="36"/>
      <c r="XCV49" s="36"/>
      <c r="XCY49" s="36"/>
      <c r="XCZ49" s="36"/>
      <c r="XDC49" s="36"/>
      <c r="XDD49" s="36"/>
    </row>
    <row r="50" spans="1:16332" x14ac:dyDescent="0.3">
      <c r="B50" s="10" t="s">
        <v>277</v>
      </c>
      <c r="C50" s="34">
        <v>20358.615679999999</v>
      </c>
      <c r="D50" s="34">
        <v>11800.819792799999</v>
      </c>
      <c r="E50" s="12">
        <f>C50+D50</f>
        <v>32159.435472799996</v>
      </c>
      <c r="F50" s="12">
        <v>364941</v>
      </c>
      <c r="G50" s="34">
        <f>E50-F50</f>
        <v>-332781.56452720001</v>
      </c>
      <c r="H50" s="36"/>
      <c r="I50" s="12"/>
      <c r="K50" s="36"/>
      <c r="L50" s="36"/>
      <c r="O50" s="36"/>
      <c r="P50" s="36"/>
      <c r="S50" s="36"/>
      <c r="T50" s="36"/>
      <c r="W50" s="36"/>
      <c r="X50" s="36"/>
      <c r="AA50" s="36"/>
      <c r="AB50" s="36"/>
      <c r="AE50" s="36"/>
      <c r="AF50" s="36"/>
      <c r="AI50" s="36"/>
      <c r="AJ50" s="36"/>
      <c r="AM50" s="36"/>
      <c r="AN50" s="36"/>
      <c r="AQ50" s="36"/>
      <c r="AR50" s="36"/>
      <c r="AU50" s="36"/>
      <c r="AV50" s="36"/>
      <c r="AY50" s="36"/>
      <c r="AZ50" s="36"/>
      <c r="BC50" s="36"/>
      <c r="BD50" s="36"/>
      <c r="BG50" s="36"/>
      <c r="BH50" s="36"/>
      <c r="BK50" s="36"/>
      <c r="BL50" s="36"/>
      <c r="BO50" s="36"/>
      <c r="BP50" s="36"/>
      <c r="BS50" s="36"/>
      <c r="BT50" s="36"/>
      <c r="BW50" s="36"/>
      <c r="BX50" s="36"/>
      <c r="CA50" s="36"/>
      <c r="CB50" s="36"/>
      <c r="CE50" s="36"/>
      <c r="CF50" s="36"/>
      <c r="CI50" s="36"/>
      <c r="CJ50" s="36"/>
      <c r="CM50" s="36"/>
      <c r="CN50" s="36"/>
      <c r="CQ50" s="36"/>
      <c r="CR50" s="36"/>
      <c r="CU50" s="36"/>
      <c r="CV50" s="36"/>
      <c r="CY50" s="36"/>
      <c r="CZ50" s="36"/>
      <c r="DC50" s="36"/>
      <c r="DD50" s="36"/>
      <c r="DG50" s="36"/>
      <c r="DH50" s="36"/>
      <c r="DK50" s="36"/>
      <c r="DL50" s="36"/>
      <c r="DO50" s="36"/>
      <c r="DP50" s="36"/>
      <c r="DS50" s="36"/>
      <c r="DT50" s="36"/>
      <c r="DW50" s="36"/>
      <c r="DX50" s="36"/>
      <c r="EA50" s="36"/>
      <c r="EB50" s="36"/>
      <c r="EE50" s="36"/>
      <c r="EF50" s="36"/>
      <c r="EI50" s="36"/>
      <c r="EJ50" s="36"/>
      <c r="EM50" s="36"/>
      <c r="EN50" s="36"/>
      <c r="EQ50" s="36"/>
      <c r="ER50" s="36"/>
      <c r="EU50" s="36"/>
      <c r="EV50" s="36"/>
      <c r="EY50" s="36"/>
      <c r="EZ50" s="36"/>
      <c r="FC50" s="36"/>
      <c r="FD50" s="36"/>
      <c r="FG50" s="36"/>
      <c r="FH50" s="36"/>
      <c r="FK50" s="36"/>
      <c r="FL50" s="36"/>
      <c r="FO50" s="36"/>
      <c r="FP50" s="36"/>
      <c r="FS50" s="36"/>
      <c r="FT50" s="36"/>
      <c r="FW50" s="36"/>
      <c r="FX50" s="36"/>
      <c r="GA50" s="36"/>
      <c r="GB50" s="36"/>
      <c r="GE50" s="36"/>
      <c r="GF50" s="36"/>
      <c r="GI50" s="36"/>
      <c r="GJ50" s="36"/>
      <c r="GM50" s="36"/>
      <c r="GN50" s="36"/>
      <c r="GQ50" s="36"/>
      <c r="GR50" s="36"/>
      <c r="GU50" s="36"/>
      <c r="GV50" s="36"/>
      <c r="GY50" s="36"/>
      <c r="GZ50" s="36"/>
      <c r="HC50" s="36"/>
      <c r="HD50" s="36"/>
      <c r="HG50" s="36"/>
      <c r="HH50" s="36"/>
      <c r="HK50" s="36"/>
      <c r="HL50" s="36"/>
      <c r="HO50" s="36"/>
      <c r="HP50" s="36"/>
      <c r="HS50" s="36"/>
      <c r="HT50" s="36"/>
      <c r="HW50" s="36"/>
      <c r="HX50" s="36"/>
      <c r="IA50" s="36"/>
      <c r="IB50" s="36"/>
      <c r="IE50" s="36"/>
      <c r="IF50" s="36"/>
      <c r="II50" s="36"/>
      <c r="IJ50" s="36"/>
      <c r="IM50" s="36"/>
      <c r="IN50" s="36"/>
      <c r="IQ50" s="36"/>
      <c r="IR50" s="36"/>
      <c r="IU50" s="36"/>
      <c r="IV50" s="36"/>
      <c r="IY50" s="36"/>
      <c r="IZ50" s="36"/>
      <c r="JC50" s="36"/>
      <c r="JD50" s="36"/>
      <c r="JG50" s="36"/>
      <c r="JH50" s="36"/>
      <c r="JK50" s="36"/>
      <c r="JL50" s="36"/>
      <c r="JO50" s="36"/>
      <c r="JP50" s="36"/>
      <c r="JS50" s="36"/>
      <c r="JT50" s="36"/>
      <c r="JW50" s="36"/>
      <c r="JX50" s="36"/>
      <c r="KA50" s="36"/>
      <c r="KB50" s="36"/>
      <c r="KE50" s="36"/>
      <c r="KF50" s="36"/>
      <c r="KI50" s="36"/>
      <c r="KJ50" s="36"/>
      <c r="KM50" s="36"/>
      <c r="KN50" s="36"/>
      <c r="KQ50" s="36"/>
      <c r="KR50" s="36"/>
      <c r="KU50" s="36"/>
      <c r="KV50" s="36"/>
      <c r="KY50" s="36"/>
      <c r="KZ50" s="36"/>
      <c r="LC50" s="36"/>
      <c r="LD50" s="36"/>
      <c r="LG50" s="36"/>
      <c r="LH50" s="36"/>
      <c r="LK50" s="36"/>
      <c r="LL50" s="36"/>
      <c r="LO50" s="36"/>
      <c r="LP50" s="36"/>
      <c r="LS50" s="36"/>
      <c r="LT50" s="36"/>
      <c r="LW50" s="36"/>
      <c r="LX50" s="36"/>
      <c r="MA50" s="36"/>
      <c r="MB50" s="36"/>
      <c r="ME50" s="36"/>
      <c r="MF50" s="36"/>
      <c r="MI50" s="36"/>
      <c r="MJ50" s="36"/>
      <c r="MM50" s="36"/>
      <c r="MN50" s="36"/>
      <c r="MQ50" s="36"/>
      <c r="MR50" s="36"/>
      <c r="MU50" s="36"/>
      <c r="MV50" s="36"/>
      <c r="MY50" s="36"/>
      <c r="MZ50" s="36"/>
      <c r="NC50" s="36"/>
      <c r="ND50" s="36"/>
      <c r="NG50" s="36"/>
      <c r="NH50" s="36"/>
      <c r="NK50" s="36"/>
      <c r="NL50" s="36"/>
      <c r="NO50" s="36"/>
      <c r="NP50" s="36"/>
      <c r="NS50" s="36"/>
      <c r="NT50" s="36"/>
      <c r="NW50" s="36"/>
      <c r="NX50" s="36"/>
      <c r="OA50" s="36"/>
      <c r="OB50" s="36"/>
      <c r="OE50" s="36"/>
      <c r="OF50" s="36"/>
      <c r="OI50" s="36"/>
      <c r="OJ50" s="36"/>
      <c r="OM50" s="36"/>
      <c r="ON50" s="36"/>
      <c r="OQ50" s="36"/>
      <c r="OR50" s="36"/>
      <c r="OU50" s="36"/>
      <c r="OV50" s="36"/>
      <c r="OY50" s="36"/>
      <c r="OZ50" s="36"/>
      <c r="PC50" s="36"/>
      <c r="PD50" s="36"/>
      <c r="PG50" s="36"/>
      <c r="PH50" s="36"/>
      <c r="PK50" s="36"/>
      <c r="PL50" s="36"/>
      <c r="PO50" s="36"/>
      <c r="PP50" s="36"/>
      <c r="PS50" s="36"/>
      <c r="PT50" s="36"/>
      <c r="PW50" s="36"/>
      <c r="PX50" s="36"/>
      <c r="QA50" s="36"/>
      <c r="QB50" s="36"/>
      <c r="QE50" s="36"/>
      <c r="QF50" s="36"/>
      <c r="QI50" s="36"/>
      <c r="QJ50" s="36"/>
      <c r="QM50" s="36"/>
      <c r="QN50" s="36"/>
      <c r="QQ50" s="36"/>
      <c r="QR50" s="36"/>
      <c r="QU50" s="36"/>
      <c r="QV50" s="36"/>
      <c r="QY50" s="36"/>
      <c r="QZ50" s="36"/>
      <c r="RC50" s="36"/>
      <c r="RD50" s="36"/>
      <c r="RG50" s="36"/>
      <c r="RH50" s="36"/>
      <c r="RK50" s="36"/>
      <c r="RL50" s="36"/>
      <c r="RO50" s="36"/>
      <c r="RP50" s="36"/>
      <c r="RS50" s="36"/>
      <c r="RT50" s="36"/>
      <c r="RW50" s="36"/>
      <c r="RX50" s="36"/>
      <c r="SA50" s="36"/>
      <c r="SB50" s="36"/>
      <c r="SE50" s="36"/>
      <c r="SF50" s="36"/>
      <c r="SI50" s="36"/>
      <c r="SJ50" s="36"/>
      <c r="SM50" s="36"/>
      <c r="SN50" s="36"/>
      <c r="SQ50" s="36"/>
      <c r="SR50" s="36"/>
      <c r="SU50" s="36"/>
      <c r="SV50" s="36"/>
      <c r="SY50" s="36"/>
      <c r="SZ50" s="36"/>
      <c r="TC50" s="36"/>
      <c r="TD50" s="36"/>
      <c r="TG50" s="36"/>
      <c r="TH50" s="36"/>
      <c r="TK50" s="36"/>
      <c r="TL50" s="36"/>
      <c r="TO50" s="36"/>
      <c r="TP50" s="36"/>
      <c r="TS50" s="36"/>
      <c r="TT50" s="36"/>
      <c r="TW50" s="36"/>
      <c r="TX50" s="36"/>
      <c r="UA50" s="36"/>
      <c r="UB50" s="36"/>
      <c r="UE50" s="36"/>
      <c r="UF50" s="36"/>
      <c r="UI50" s="36"/>
      <c r="UJ50" s="36"/>
      <c r="UM50" s="36"/>
      <c r="UN50" s="36"/>
      <c r="UQ50" s="36"/>
      <c r="UR50" s="36"/>
      <c r="UU50" s="36"/>
      <c r="UV50" s="36"/>
      <c r="UY50" s="36"/>
      <c r="UZ50" s="36"/>
      <c r="VC50" s="36"/>
      <c r="VD50" s="36"/>
      <c r="VG50" s="36"/>
      <c r="VH50" s="36"/>
      <c r="VK50" s="36"/>
      <c r="VL50" s="36"/>
      <c r="VO50" s="36"/>
      <c r="VP50" s="36"/>
      <c r="VS50" s="36"/>
      <c r="VT50" s="36"/>
      <c r="VW50" s="36"/>
      <c r="VX50" s="36"/>
      <c r="WA50" s="36"/>
      <c r="WB50" s="36"/>
      <c r="WE50" s="36"/>
      <c r="WF50" s="36"/>
      <c r="WI50" s="36"/>
      <c r="WJ50" s="36"/>
      <c r="WM50" s="36"/>
      <c r="WN50" s="36"/>
      <c r="WQ50" s="36"/>
      <c r="WR50" s="36"/>
      <c r="WU50" s="36"/>
      <c r="WV50" s="36"/>
      <c r="WY50" s="36"/>
      <c r="WZ50" s="36"/>
      <c r="XC50" s="36"/>
      <c r="XD50" s="36"/>
      <c r="XG50" s="36"/>
      <c r="XH50" s="36"/>
      <c r="XK50" s="36"/>
      <c r="XL50" s="36"/>
      <c r="XO50" s="36"/>
      <c r="XP50" s="36"/>
      <c r="XS50" s="36"/>
      <c r="XT50" s="36"/>
      <c r="XW50" s="36"/>
      <c r="XX50" s="36"/>
      <c r="YA50" s="36"/>
      <c r="YB50" s="36"/>
      <c r="YE50" s="36"/>
      <c r="YF50" s="36"/>
      <c r="YI50" s="36"/>
      <c r="YJ50" s="36"/>
      <c r="YM50" s="36"/>
      <c r="YN50" s="36"/>
      <c r="YQ50" s="36"/>
      <c r="YR50" s="36"/>
      <c r="YU50" s="36"/>
      <c r="YV50" s="36"/>
      <c r="YY50" s="36"/>
      <c r="YZ50" s="36"/>
      <c r="ZC50" s="36"/>
      <c r="ZD50" s="36"/>
      <c r="ZG50" s="36"/>
      <c r="ZH50" s="36"/>
      <c r="ZK50" s="36"/>
      <c r="ZL50" s="36"/>
      <c r="ZO50" s="36"/>
      <c r="ZP50" s="36"/>
      <c r="ZS50" s="36"/>
      <c r="ZT50" s="36"/>
      <c r="ZW50" s="36"/>
      <c r="ZX50" s="36"/>
      <c r="AAA50" s="36"/>
      <c r="AAB50" s="36"/>
      <c r="AAE50" s="36"/>
      <c r="AAF50" s="36"/>
      <c r="AAI50" s="36"/>
      <c r="AAJ50" s="36"/>
      <c r="AAM50" s="36"/>
      <c r="AAN50" s="36"/>
      <c r="AAQ50" s="36"/>
      <c r="AAR50" s="36"/>
      <c r="AAU50" s="36"/>
      <c r="AAV50" s="36"/>
      <c r="AAY50" s="36"/>
      <c r="AAZ50" s="36"/>
      <c r="ABC50" s="36"/>
      <c r="ABD50" s="36"/>
      <c r="ABG50" s="36"/>
      <c r="ABH50" s="36"/>
      <c r="ABK50" s="36"/>
      <c r="ABL50" s="36"/>
      <c r="ABO50" s="36"/>
      <c r="ABP50" s="36"/>
      <c r="ABS50" s="36"/>
      <c r="ABT50" s="36"/>
      <c r="ABW50" s="36"/>
      <c r="ABX50" s="36"/>
      <c r="ACA50" s="36"/>
      <c r="ACB50" s="36"/>
      <c r="ACE50" s="36"/>
      <c r="ACF50" s="36"/>
      <c r="ACI50" s="36"/>
      <c r="ACJ50" s="36"/>
      <c r="ACM50" s="36"/>
      <c r="ACN50" s="36"/>
      <c r="ACQ50" s="36"/>
      <c r="ACR50" s="36"/>
      <c r="ACU50" s="36"/>
      <c r="ACV50" s="36"/>
      <c r="ACY50" s="36"/>
      <c r="ACZ50" s="36"/>
      <c r="ADC50" s="36"/>
      <c r="ADD50" s="36"/>
      <c r="ADG50" s="36"/>
      <c r="ADH50" s="36"/>
      <c r="ADK50" s="36"/>
      <c r="ADL50" s="36"/>
      <c r="ADO50" s="36"/>
      <c r="ADP50" s="36"/>
      <c r="ADS50" s="36"/>
      <c r="ADT50" s="36"/>
      <c r="ADW50" s="36"/>
      <c r="ADX50" s="36"/>
      <c r="AEA50" s="36"/>
      <c r="AEB50" s="36"/>
      <c r="AEE50" s="36"/>
      <c r="AEF50" s="36"/>
      <c r="AEI50" s="36"/>
      <c r="AEJ50" s="36"/>
      <c r="AEM50" s="36"/>
      <c r="AEN50" s="36"/>
      <c r="AEQ50" s="36"/>
      <c r="AER50" s="36"/>
      <c r="AEU50" s="36"/>
      <c r="AEV50" s="36"/>
      <c r="AEY50" s="36"/>
      <c r="AEZ50" s="36"/>
      <c r="AFC50" s="36"/>
      <c r="AFD50" s="36"/>
      <c r="AFG50" s="36"/>
      <c r="AFH50" s="36"/>
      <c r="AFK50" s="36"/>
      <c r="AFL50" s="36"/>
      <c r="AFO50" s="36"/>
      <c r="AFP50" s="36"/>
      <c r="AFS50" s="36"/>
      <c r="AFT50" s="36"/>
      <c r="AFW50" s="36"/>
      <c r="AFX50" s="36"/>
      <c r="AGA50" s="36"/>
      <c r="AGB50" s="36"/>
      <c r="AGE50" s="36"/>
      <c r="AGF50" s="36"/>
      <c r="AGI50" s="36"/>
      <c r="AGJ50" s="36"/>
      <c r="AGM50" s="36"/>
      <c r="AGN50" s="36"/>
      <c r="AGQ50" s="36"/>
      <c r="AGR50" s="36"/>
      <c r="AGU50" s="36"/>
      <c r="AGV50" s="36"/>
      <c r="AGY50" s="36"/>
      <c r="AGZ50" s="36"/>
      <c r="AHC50" s="36"/>
      <c r="AHD50" s="36"/>
      <c r="AHG50" s="36"/>
      <c r="AHH50" s="36"/>
      <c r="AHK50" s="36"/>
      <c r="AHL50" s="36"/>
      <c r="AHO50" s="36"/>
      <c r="AHP50" s="36"/>
      <c r="AHS50" s="36"/>
      <c r="AHT50" s="36"/>
      <c r="AHW50" s="36"/>
      <c r="AHX50" s="36"/>
      <c r="AIA50" s="36"/>
      <c r="AIB50" s="36"/>
      <c r="AIE50" s="36"/>
      <c r="AIF50" s="36"/>
      <c r="AII50" s="36"/>
      <c r="AIJ50" s="36"/>
      <c r="AIM50" s="36"/>
      <c r="AIN50" s="36"/>
      <c r="AIQ50" s="36"/>
      <c r="AIR50" s="36"/>
      <c r="AIU50" s="36"/>
      <c r="AIV50" s="36"/>
      <c r="AIY50" s="36"/>
      <c r="AIZ50" s="36"/>
      <c r="AJC50" s="36"/>
      <c r="AJD50" s="36"/>
      <c r="AJG50" s="36"/>
      <c r="AJH50" s="36"/>
      <c r="AJK50" s="36"/>
      <c r="AJL50" s="36"/>
      <c r="AJO50" s="36"/>
      <c r="AJP50" s="36"/>
      <c r="AJS50" s="36"/>
      <c r="AJT50" s="36"/>
      <c r="AJW50" s="36"/>
      <c r="AJX50" s="36"/>
      <c r="AKA50" s="36"/>
      <c r="AKB50" s="36"/>
      <c r="AKE50" s="36"/>
      <c r="AKF50" s="36"/>
      <c r="AKI50" s="36"/>
      <c r="AKJ50" s="36"/>
      <c r="AKM50" s="36"/>
      <c r="AKN50" s="36"/>
      <c r="AKQ50" s="36"/>
      <c r="AKR50" s="36"/>
      <c r="AKU50" s="36"/>
      <c r="AKV50" s="36"/>
      <c r="AKY50" s="36"/>
      <c r="AKZ50" s="36"/>
      <c r="ALC50" s="36"/>
      <c r="ALD50" s="36"/>
      <c r="ALG50" s="36"/>
      <c r="ALH50" s="36"/>
      <c r="ALK50" s="36"/>
      <c r="ALL50" s="36"/>
      <c r="ALO50" s="36"/>
      <c r="ALP50" s="36"/>
      <c r="ALS50" s="36"/>
      <c r="ALT50" s="36"/>
      <c r="ALW50" s="36"/>
      <c r="ALX50" s="36"/>
      <c r="AMA50" s="36"/>
      <c r="AMB50" s="36"/>
      <c r="AME50" s="36"/>
      <c r="AMF50" s="36"/>
      <c r="AMI50" s="36"/>
      <c r="AMJ50" s="36"/>
      <c r="AMM50" s="36"/>
      <c r="AMN50" s="36"/>
      <c r="AMQ50" s="36"/>
      <c r="AMR50" s="36"/>
      <c r="AMU50" s="36"/>
      <c r="AMV50" s="36"/>
      <c r="AMY50" s="36"/>
      <c r="AMZ50" s="36"/>
      <c r="ANC50" s="36"/>
      <c r="AND50" s="36"/>
      <c r="ANG50" s="36"/>
      <c r="ANH50" s="36"/>
      <c r="ANK50" s="36"/>
      <c r="ANL50" s="36"/>
      <c r="ANO50" s="36"/>
      <c r="ANP50" s="36"/>
      <c r="ANS50" s="36"/>
      <c r="ANT50" s="36"/>
      <c r="ANW50" s="36"/>
      <c r="ANX50" s="36"/>
      <c r="AOA50" s="36"/>
      <c r="AOB50" s="36"/>
      <c r="AOE50" s="36"/>
      <c r="AOF50" s="36"/>
      <c r="AOI50" s="36"/>
      <c r="AOJ50" s="36"/>
      <c r="AOM50" s="36"/>
      <c r="AON50" s="36"/>
      <c r="AOQ50" s="36"/>
      <c r="AOR50" s="36"/>
      <c r="AOU50" s="36"/>
      <c r="AOV50" s="36"/>
      <c r="AOY50" s="36"/>
      <c r="AOZ50" s="36"/>
      <c r="APC50" s="36"/>
      <c r="APD50" s="36"/>
      <c r="APG50" s="36"/>
      <c r="APH50" s="36"/>
      <c r="APK50" s="36"/>
      <c r="APL50" s="36"/>
      <c r="APO50" s="36"/>
      <c r="APP50" s="36"/>
      <c r="APS50" s="36"/>
      <c r="APT50" s="36"/>
      <c r="APW50" s="36"/>
      <c r="APX50" s="36"/>
      <c r="AQA50" s="36"/>
      <c r="AQB50" s="36"/>
      <c r="AQE50" s="36"/>
      <c r="AQF50" s="36"/>
      <c r="AQI50" s="36"/>
      <c r="AQJ50" s="36"/>
      <c r="AQM50" s="36"/>
      <c r="AQN50" s="36"/>
      <c r="AQQ50" s="36"/>
      <c r="AQR50" s="36"/>
      <c r="AQU50" s="36"/>
      <c r="AQV50" s="36"/>
      <c r="AQY50" s="36"/>
      <c r="AQZ50" s="36"/>
      <c r="ARC50" s="36"/>
      <c r="ARD50" s="36"/>
      <c r="ARG50" s="36"/>
      <c r="ARH50" s="36"/>
      <c r="ARK50" s="36"/>
      <c r="ARL50" s="36"/>
      <c r="ARO50" s="36"/>
      <c r="ARP50" s="36"/>
      <c r="ARS50" s="36"/>
      <c r="ART50" s="36"/>
      <c r="ARW50" s="36"/>
      <c r="ARX50" s="36"/>
      <c r="ASA50" s="36"/>
      <c r="ASB50" s="36"/>
      <c r="ASE50" s="36"/>
      <c r="ASF50" s="36"/>
      <c r="ASI50" s="36"/>
      <c r="ASJ50" s="36"/>
      <c r="ASM50" s="36"/>
      <c r="ASN50" s="36"/>
      <c r="ASQ50" s="36"/>
      <c r="ASR50" s="36"/>
      <c r="ASU50" s="36"/>
      <c r="ASV50" s="36"/>
      <c r="ASY50" s="36"/>
      <c r="ASZ50" s="36"/>
      <c r="ATC50" s="36"/>
      <c r="ATD50" s="36"/>
      <c r="ATG50" s="36"/>
      <c r="ATH50" s="36"/>
      <c r="ATK50" s="36"/>
      <c r="ATL50" s="36"/>
      <c r="ATO50" s="36"/>
      <c r="ATP50" s="36"/>
      <c r="ATS50" s="36"/>
      <c r="ATT50" s="36"/>
      <c r="ATW50" s="36"/>
      <c r="ATX50" s="36"/>
      <c r="AUA50" s="36"/>
      <c r="AUB50" s="36"/>
      <c r="AUE50" s="36"/>
      <c r="AUF50" s="36"/>
      <c r="AUI50" s="36"/>
      <c r="AUJ50" s="36"/>
      <c r="AUM50" s="36"/>
      <c r="AUN50" s="36"/>
      <c r="AUQ50" s="36"/>
      <c r="AUR50" s="36"/>
      <c r="AUU50" s="36"/>
      <c r="AUV50" s="36"/>
      <c r="AUY50" s="36"/>
      <c r="AUZ50" s="36"/>
      <c r="AVC50" s="36"/>
      <c r="AVD50" s="36"/>
      <c r="AVG50" s="36"/>
      <c r="AVH50" s="36"/>
      <c r="AVK50" s="36"/>
      <c r="AVL50" s="36"/>
      <c r="AVO50" s="36"/>
      <c r="AVP50" s="36"/>
      <c r="AVS50" s="36"/>
      <c r="AVT50" s="36"/>
      <c r="AVW50" s="36"/>
      <c r="AVX50" s="36"/>
      <c r="AWA50" s="36"/>
      <c r="AWB50" s="36"/>
      <c r="AWE50" s="36"/>
      <c r="AWF50" s="36"/>
      <c r="AWI50" s="36"/>
      <c r="AWJ50" s="36"/>
      <c r="AWM50" s="36"/>
      <c r="AWN50" s="36"/>
      <c r="AWQ50" s="36"/>
      <c r="AWR50" s="36"/>
      <c r="AWU50" s="36"/>
      <c r="AWV50" s="36"/>
      <c r="AWY50" s="36"/>
      <c r="AWZ50" s="36"/>
      <c r="AXC50" s="36"/>
      <c r="AXD50" s="36"/>
      <c r="AXG50" s="36"/>
      <c r="AXH50" s="36"/>
      <c r="AXK50" s="36"/>
      <c r="AXL50" s="36"/>
      <c r="AXO50" s="36"/>
      <c r="AXP50" s="36"/>
      <c r="AXS50" s="36"/>
      <c r="AXT50" s="36"/>
      <c r="AXW50" s="36"/>
      <c r="AXX50" s="36"/>
      <c r="AYA50" s="36"/>
      <c r="AYB50" s="36"/>
      <c r="AYE50" s="36"/>
      <c r="AYF50" s="36"/>
      <c r="AYI50" s="36"/>
      <c r="AYJ50" s="36"/>
      <c r="AYM50" s="36"/>
      <c r="AYN50" s="36"/>
      <c r="AYQ50" s="36"/>
      <c r="AYR50" s="36"/>
      <c r="AYU50" s="36"/>
      <c r="AYV50" s="36"/>
      <c r="AYY50" s="36"/>
      <c r="AYZ50" s="36"/>
      <c r="AZC50" s="36"/>
      <c r="AZD50" s="36"/>
      <c r="AZG50" s="36"/>
      <c r="AZH50" s="36"/>
      <c r="AZK50" s="36"/>
      <c r="AZL50" s="36"/>
      <c r="AZO50" s="36"/>
      <c r="AZP50" s="36"/>
      <c r="AZS50" s="36"/>
      <c r="AZT50" s="36"/>
      <c r="AZW50" s="36"/>
      <c r="AZX50" s="36"/>
      <c r="BAA50" s="36"/>
      <c r="BAB50" s="36"/>
      <c r="BAE50" s="36"/>
      <c r="BAF50" s="36"/>
      <c r="BAI50" s="36"/>
      <c r="BAJ50" s="36"/>
      <c r="BAM50" s="36"/>
      <c r="BAN50" s="36"/>
      <c r="BAQ50" s="36"/>
      <c r="BAR50" s="36"/>
      <c r="BAU50" s="36"/>
      <c r="BAV50" s="36"/>
      <c r="BAY50" s="36"/>
      <c r="BAZ50" s="36"/>
      <c r="BBC50" s="36"/>
      <c r="BBD50" s="36"/>
      <c r="BBG50" s="36"/>
      <c r="BBH50" s="36"/>
      <c r="BBK50" s="36"/>
      <c r="BBL50" s="36"/>
      <c r="BBO50" s="36"/>
      <c r="BBP50" s="36"/>
      <c r="BBS50" s="36"/>
      <c r="BBT50" s="36"/>
      <c r="BBW50" s="36"/>
      <c r="BBX50" s="36"/>
      <c r="BCA50" s="36"/>
      <c r="BCB50" s="36"/>
      <c r="BCE50" s="36"/>
      <c r="BCF50" s="36"/>
      <c r="BCI50" s="36"/>
      <c r="BCJ50" s="36"/>
      <c r="BCM50" s="36"/>
      <c r="BCN50" s="36"/>
      <c r="BCQ50" s="36"/>
      <c r="BCR50" s="36"/>
      <c r="BCU50" s="36"/>
      <c r="BCV50" s="36"/>
      <c r="BCY50" s="36"/>
      <c r="BCZ50" s="36"/>
      <c r="BDC50" s="36"/>
      <c r="BDD50" s="36"/>
      <c r="BDG50" s="36"/>
      <c r="BDH50" s="36"/>
      <c r="BDK50" s="36"/>
      <c r="BDL50" s="36"/>
      <c r="BDO50" s="36"/>
      <c r="BDP50" s="36"/>
      <c r="BDS50" s="36"/>
      <c r="BDT50" s="36"/>
      <c r="BDW50" s="36"/>
      <c r="BDX50" s="36"/>
      <c r="BEA50" s="36"/>
      <c r="BEB50" s="36"/>
      <c r="BEE50" s="36"/>
      <c r="BEF50" s="36"/>
      <c r="BEI50" s="36"/>
      <c r="BEJ50" s="36"/>
      <c r="BEM50" s="36"/>
      <c r="BEN50" s="36"/>
      <c r="BEQ50" s="36"/>
      <c r="BER50" s="36"/>
      <c r="BEU50" s="36"/>
      <c r="BEV50" s="36"/>
      <c r="BEY50" s="36"/>
      <c r="BEZ50" s="36"/>
      <c r="BFC50" s="36"/>
      <c r="BFD50" s="36"/>
      <c r="BFG50" s="36"/>
      <c r="BFH50" s="36"/>
      <c r="BFK50" s="36"/>
      <c r="BFL50" s="36"/>
      <c r="BFO50" s="36"/>
      <c r="BFP50" s="36"/>
      <c r="BFS50" s="36"/>
      <c r="BFT50" s="36"/>
      <c r="BFW50" s="36"/>
      <c r="BFX50" s="36"/>
      <c r="BGA50" s="36"/>
      <c r="BGB50" s="36"/>
      <c r="BGE50" s="36"/>
      <c r="BGF50" s="36"/>
      <c r="BGI50" s="36"/>
      <c r="BGJ50" s="36"/>
      <c r="BGM50" s="36"/>
      <c r="BGN50" s="36"/>
      <c r="BGQ50" s="36"/>
      <c r="BGR50" s="36"/>
      <c r="BGU50" s="36"/>
      <c r="BGV50" s="36"/>
      <c r="BGY50" s="36"/>
      <c r="BGZ50" s="36"/>
      <c r="BHC50" s="36"/>
      <c r="BHD50" s="36"/>
      <c r="BHG50" s="36"/>
      <c r="BHH50" s="36"/>
      <c r="BHK50" s="36"/>
      <c r="BHL50" s="36"/>
      <c r="BHO50" s="36"/>
      <c r="BHP50" s="36"/>
      <c r="BHS50" s="36"/>
      <c r="BHT50" s="36"/>
      <c r="BHW50" s="36"/>
      <c r="BHX50" s="36"/>
      <c r="BIA50" s="36"/>
      <c r="BIB50" s="36"/>
      <c r="BIE50" s="36"/>
      <c r="BIF50" s="36"/>
      <c r="BII50" s="36"/>
      <c r="BIJ50" s="36"/>
      <c r="BIM50" s="36"/>
      <c r="BIN50" s="36"/>
      <c r="BIQ50" s="36"/>
      <c r="BIR50" s="36"/>
      <c r="BIU50" s="36"/>
      <c r="BIV50" s="36"/>
      <c r="BIY50" s="36"/>
      <c r="BIZ50" s="36"/>
      <c r="BJC50" s="36"/>
      <c r="BJD50" s="36"/>
      <c r="BJG50" s="36"/>
      <c r="BJH50" s="36"/>
      <c r="BJK50" s="36"/>
      <c r="BJL50" s="36"/>
      <c r="BJO50" s="36"/>
      <c r="BJP50" s="36"/>
      <c r="BJS50" s="36"/>
      <c r="BJT50" s="36"/>
      <c r="BJW50" s="36"/>
      <c r="BJX50" s="36"/>
      <c r="BKA50" s="36"/>
      <c r="BKB50" s="36"/>
      <c r="BKE50" s="36"/>
      <c r="BKF50" s="36"/>
      <c r="BKI50" s="36"/>
      <c r="BKJ50" s="36"/>
      <c r="BKM50" s="36"/>
      <c r="BKN50" s="36"/>
      <c r="BKQ50" s="36"/>
      <c r="BKR50" s="36"/>
      <c r="BKU50" s="36"/>
      <c r="BKV50" s="36"/>
      <c r="BKY50" s="36"/>
      <c r="BKZ50" s="36"/>
      <c r="BLC50" s="36"/>
      <c r="BLD50" s="36"/>
      <c r="BLG50" s="36"/>
      <c r="BLH50" s="36"/>
      <c r="BLK50" s="36"/>
      <c r="BLL50" s="36"/>
      <c r="BLO50" s="36"/>
      <c r="BLP50" s="36"/>
      <c r="BLS50" s="36"/>
      <c r="BLT50" s="36"/>
      <c r="BLW50" s="36"/>
      <c r="BLX50" s="36"/>
      <c r="BMA50" s="36"/>
      <c r="BMB50" s="36"/>
      <c r="BME50" s="36"/>
      <c r="BMF50" s="36"/>
      <c r="BMI50" s="36"/>
      <c r="BMJ50" s="36"/>
      <c r="BMM50" s="36"/>
      <c r="BMN50" s="36"/>
      <c r="BMQ50" s="36"/>
      <c r="BMR50" s="36"/>
      <c r="BMU50" s="36"/>
      <c r="BMV50" s="36"/>
      <c r="BMY50" s="36"/>
      <c r="BMZ50" s="36"/>
      <c r="BNC50" s="36"/>
      <c r="BND50" s="36"/>
      <c r="BNG50" s="36"/>
      <c r="BNH50" s="36"/>
      <c r="BNK50" s="36"/>
      <c r="BNL50" s="36"/>
      <c r="BNO50" s="36"/>
      <c r="BNP50" s="36"/>
      <c r="BNS50" s="36"/>
      <c r="BNT50" s="36"/>
      <c r="BNW50" s="36"/>
      <c r="BNX50" s="36"/>
      <c r="BOA50" s="36"/>
      <c r="BOB50" s="36"/>
      <c r="BOE50" s="36"/>
      <c r="BOF50" s="36"/>
      <c r="BOI50" s="36"/>
      <c r="BOJ50" s="36"/>
      <c r="BOM50" s="36"/>
      <c r="BON50" s="36"/>
      <c r="BOQ50" s="36"/>
      <c r="BOR50" s="36"/>
      <c r="BOU50" s="36"/>
      <c r="BOV50" s="36"/>
      <c r="BOY50" s="36"/>
      <c r="BOZ50" s="36"/>
      <c r="BPC50" s="36"/>
      <c r="BPD50" s="36"/>
      <c r="BPG50" s="36"/>
      <c r="BPH50" s="36"/>
      <c r="BPK50" s="36"/>
      <c r="BPL50" s="36"/>
      <c r="BPO50" s="36"/>
      <c r="BPP50" s="36"/>
      <c r="BPS50" s="36"/>
      <c r="BPT50" s="36"/>
      <c r="BPW50" s="36"/>
      <c r="BPX50" s="36"/>
      <c r="BQA50" s="36"/>
      <c r="BQB50" s="36"/>
      <c r="BQE50" s="36"/>
      <c r="BQF50" s="36"/>
      <c r="BQI50" s="36"/>
      <c r="BQJ50" s="36"/>
      <c r="BQM50" s="36"/>
      <c r="BQN50" s="36"/>
      <c r="BQQ50" s="36"/>
      <c r="BQR50" s="36"/>
      <c r="BQU50" s="36"/>
      <c r="BQV50" s="36"/>
      <c r="BQY50" s="36"/>
      <c r="BQZ50" s="36"/>
      <c r="BRC50" s="36"/>
      <c r="BRD50" s="36"/>
      <c r="BRG50" s="36"/>
      <c r="BRH50" s="36"/>
      <c r="BRK50" s="36"/>
      <c r="BRL50" s="36"/>
      <c r="BRO50" s="36"/>
      <c r="BRP50" s="36"/>
      <c r="BRS50" s="36"/>
      <c r="BRT50" s="36"/>
      <c r="BRW50" s="36"/>
      <c r="BRX50" s="36"/>
      <c r="BSA50" s="36"/>
      <c r="BSB50" s="36"/>
      <c r="BSE50" s="36"/>
      <c r="BSF50" s="36"/>
      <c r="BSI50" s="36"/>
      <c r="BSJ50" s="36"/>
      <c r="BSM50" s="36"/>
      <c r="BSN50" s="36"/>
      <c r="BSQ50" s="36"/>
      <c r="BSR50" s="36"/>
      <c r="BSU50" s="36"/>
      <c r="BSV50" s="36"/>
      <c r="BSY50" s="36"/>
      <c r="BSZ50" s="36"/>
      <c r="BTC50" s="36"/>
      <c r="BTD50" s="36"/>
      <c r="BTG50" s="36"/>
      <c r="BTH50" s="36"/>
      <c r="BTK50" s="36"/>
      <c r="BTL50" s="36"/>
      <c r="BTO50" s="36"/>
      <c r="BTP50" s="36"/>
      <c r="BTS50" s="36"/>
      <c r="BTT50" s="36"/>
      <c r="BTW50" s="36"/>
      <c r="BTX50" s="36"/>
      <c r="BUA50" s="36"/>
      <c r="BUB50" s="36"/>
      <c r="BUE50" s="36"/>
      <c r="BUF50" s="36"/>
      <c r="BUI50" s="36"/>
      <c r="BUJ50" s="36"/>
      <c r="BUM50" s="36"/>
      <c r="BUN50" s="36"/>
      <c r="BUQ50" s="36"/>
      <c r="BUR50" s="36"/>
      <c r="BUU50" s="36"/>
      <c r="BUV50" s="36"/>
      <c r="BUY50" s="36"/>
      <c r="BUZ50" s="36"/>
      <c r="BVC50" s="36"/>
      <c r="BVD50" s="36"/>
      <c r="BVG50" s="36"/>
      <c r="BVH50" s="36"/>
      <c r="BVK50" s="36"/>
      <c r="BVL50" s="36"/>
      <c r="BVO50" s="36"/>
      <c r="BVP50" s="36"/>
      <c r="BVS50" s="36"/>
      <c r="BVT50" s="36"/>
      <c r="BVW50" s="36"/>
      <c r="BVX50" s="36"/>
      <c r="BWA50" s="36"/>
      <c r="BWB50" s="36"/>
      <c r="BWE50" s="36"/>
      <c r="BWF50" s="36"/>
      <c r="BWI50" s="36"/>
      <c r="BWJ50" s="36"/>
      <c r="BWM50" s="36"/>
      <c r="BWN50" s="36"/>
      <c r="BWQ50" s="36"/>
      <c r="BWR50" s="36"/>
      <c r="BWU50" s="36"/>
      <c r="BWV50" s="36"/>
      <c r="BWY50" s="36"/>
      <c r="BWZ50" s="36"/>
      <c r="BXC50" s="36"/>
      <c r="BXD50" s="36"/>
      <c r="BXG50" s="36"/>
      <c r="BXH50" s="36"/>
      <c r="BXK50" s="36"/>
      <c r="BXL50" s="36"/>
      <c r="BXO50" s="36"/>
      <c r="BXP50" s="36"/>
      <c r="BXS50" s="36"/>
      <c r="BXT50" s="36"/>
      <c r="BXW50" s="36"/>
      <c r="BXX50" s="36"/>
      <c r="BYA50" s="36"/>
      <c r="BYB50" s="36"/>
      <c r="BYE50" s="36"/>
      <c r="BYF50" s="36"/>
      <c r="BYI50" s="36"/>
      <c r="BYJ50" s="36"/>
      <c r="BYM50" s="36"/>
      <c r="BYN50" s="36"/>
      <c r="BYQ50" s="36"/>
      <c r="BYR50" s="36"/>
      <c r="BYU50" s="36"/>
      <c r="BYV50" s="36"/>
      <c r="BYY50" s="36"/>
      <c r="BYZ50" s="36"/>
      <c r="BZC50" s="36"/>
      <c r="BZD50" s="36"/>
      <c r="BZG50" s="36"/>
      <c r="BZH50" s="36"/>
      <c r="BZK50" s="36"/>
      <c r="BZL50" s="36"/>
      <c r="BZO50" s="36"/>
      <c r="BZP50" s="36"/>
      <c r="BZS50" s="36"/>
      <c r="BZT50" s="36"/>
      <c r="BZW50" s="36"/>
      <c r="BZX50" s="36"/>
      <c r="CAA50" s="36"/>
      <c r="CAB50" s="36"/>
      <c r="CAE50" s="36"/>
      <c r="CAF50" s="36"/>
      <c r="CAI50" s="36"/>
      <c r="CAJ50" s="36"/>
      <c r="CAM50" s="36"/>
      <c r="CAN50" s="36"/>
      <c r="CAQ50" s="36"/>
      <c r="CAR50" s="36"/>
      <c r="CAU50" s="36"/>
      <c r="CAV50" s="36"/>
      <c r="CAY50" s="36"/>
      <c r="CAZ50" s="36"/>
      <c r="CBC50" s="36"/>
      <c r="CBD50" s="36"/>
      <c r="CBG50" s="36"/>
      <c r="CBH50" s="36"/>
      <c r="CBK50" s="36"/>
      <c r="CBL50" s="36"/>
      <c r="CBO50" s="36"/>
      <c r="CBP50" s="36"/>
      <c r="CBS50" s="36"/>
      <c r="CBT50" s="36"/>
      <c r="CBW50" s="36"/>
      <c r="CBX50" s="36"/>
      <c r="CCA50" s="36"/>
      <c r="CCB50" s="36"/>
      <c r="CCE50" s="36"/>
      <c r="CCF50" s="36"/>
      <c r="CCI50" s="36"/>
      <c r="CCJ50" s="36"/>
      <c r="CCM50" s="36"/>
      <c r="CCN50" s="36"/>
      <c r="CCQ50" s="36"/>
      <c r="CCR50" s="36"/>
      <c r="CCU50" s="36"/>
      <c r="CCV50" s="36"/>
      <c r="CCY50" s="36"/>
      <c r="CCZ50" s="36"/>
      <c r="CDC50" s="36"/>
      <c r="CDD50" s="36"/>
      <c r="CDG50" s="36"/>
      <c r="CDH50" s="36"/>
      <c r="CDK50" s="36"/>
      <c r="CDL50" s="36"/>
      <c r="CDO50" s="36"/>
      <c r="CDP50" s="36"/>
      <c r="CDS50" s="36"/>
      <c r="CDT50" s="36"/>
      <c r="CDW50" s="36"/>
      <c r="CDX50" s="36"/>
      <c r="CEA50" s="36"/>
      <c r="CEB50" s="36"/>
      <c r="CEE50" s="36"/>
      <c r="CEF50" s="36"/>
      <c r="CEI50" s="36"/>
      <c r="CEJ50" s="36"/>
      <c r="CEM50" s="36"/>
      <c r="CEN50" s="36"/>
      <c r="CEQ50" s="36"/>
      <c r="CER50" s="36"/>
      <c r="CEU50" s="36"/>
      <c r="CEV50" s="36"/>
      <c r="CEY50" s="36"/>
      <c r="CEZ50" s="36"/>
      <c r="CFC50" s="36"/>
      <c r="CFD50" s="36"/>
      <c r="CFG50" s="36"/>
      <c r="CFH50" s="36"/>
      <c r="CFK50" s="36"/>
      <c r="CFL50" s="36"/>
      <c r="CFO50" s="36"/>
      <c r="CFP50" s="36"/>
      <c r="CFS50" s="36"/>
      <c r="CFT50" s="36"/>
      <c r="CFW50" s="36"/>
      <c r="CFX50" s="36"/>
      <c r="CGA50" s="36"/>
      <c r="CGB50" s="36"/>
      <c r="CGE50" s="36"/>
      <c r="CGF50" s="36"/>
      <c r="CGI50" s="36"/>
      <c r="CGJ50" s="36"/>
      <c r="CGM50" s="36"/>
      <c r="CGN50" s="36"/>
      <c r="CGQ50" s="36"/>
      <c r="CGR50" s="36"/>
      <c r="CGU50" s="36"/>
      <c r="CGV50" s="36"/>
      <c r="CGY50" s="36"/>
      <c r="CGZ50" s="36"/>
      <c r="CHC50" s="36"/>
      <c r="CHD50" s="36"/>
      <c r="CHG50" s="36"/>
      <c r="CHH50" s="36"/>
      <c r="CHK50" s="36"/>
      <c r="CHL50" s="36"/>
      <c r="CHO50" s="36"/>
      <c r="CHP50" s="36"/>
      <c r="CHS50" s="36"/>
      <c r="CHT50" s="36"/>
      <c r="CHW50" s="36"/>
      <c r="CHX50" s="36"/>
      <c r="CIA50" s="36"/>
      <c r="CIB50" s="36"/>
      <c r="CIE50" s="36"/>
      <c r="CIF50" s="36"/>
      <c r="CII50" s="36"/>
      <c r="CIJ50" s="36"/>
      <c r="CIM50" s="36"/>
      <c r="CIN50" s="36"/>
      <c r="CIQ50" s="36"/>
      <c r="CIR50" s="36"/>
      <c r="CIU50" s="36"/>
      <c r="CIV50" s="36"/>
      <c r="CIY50" s="36"/>
      <c r="CIZ50" s="36"/>
      <c r="CJC50" s="36"/>
      <c r="CJD50" s="36"/>
      <c r="CJG50" s="36"/>
      <c r="CJH50" s="36"/>
      <c r="CJK50" s="36"/>
      <c r="CJL50" s="36"/>
      <c r="CJO50" s="36"/>
      <c r="CJP50" s="36"/>
      <c r="CJS50" s="36"/>
      <c r="CJT50" s="36"/>
      <c r="CJW50" s="36"/>
      <c r="CJX50" s="36"/>
      <c r="CKA50" s="36"/>
      <c r="CKB50" s="36"/>
      <c r="CKE50" s="36"/>
      <c r="CKF50" s="36"/>
      <c r="CKI50" s="36"/>
      <c r="CKJ50" s="36"/>
      <c r="CKM50" s="36"/>
      <c r="CKN50" s="36"/>
      <c r="CKQ50" s="36"/>
      <c r="CKR50" s="36"/>
      <c r="CKU50" s="36"/>
      <c r="CKV50" s="36"/>
      <c r="CKY50" s="36"/>
      <c r="CKZ50" s="36"/>
      <c r="CLC50" s="36"/>
      <c r="CLD50" s="36"/>
      <c r="CLG50" s="36"/>
      <c r="CLH50" s="36"/>
      <c r="CLK50" s="36"/>
      <c r="CLL50" s="36"/>
      <c r="CLO50" s="36"/>
      <c r="CLP50" s="36"/>
      <c r="CLS50" s="36"/>
      <c r="CLT50" s="36"/>
      <c r="CLW50" s="36"/>
      <c r="CLX50" s="36"/>
      <c r="CMA50" s="36"/>
      <c r="CMB50" s="36"/>
      <c r="CME50" s="36"/>
      <c r="CMF50" s="36"/>
      <c r="CMI50" s="36"/>
      <c r="CMJ50" s="36"/>
      <c r="CMM50" s="36"/>
      <c r="CMN50" s="36"/>
      <c r="CMQ50" s="36"/>
      <c r="CMR50" s="36"/>
      <c r="CMU50" s="36"/>
      <c r="CMV50" s="36"/>
      <c r="CMY50" s="36"/>
      <c r="CMZ50" s="36"/>
      <c r="CNC50" s="36"/>
      <c r="CND50" s="36"/>
      <c r="CNG50" s="36"/>
      <c r="CNH50" s="36"/>
      <c r="CNK50" s="36"/>
      <c r="CNL50" s="36"/>
      <c r="CNO50" s="36"/>
      <c r="CNP50" s="36"/>
      <c r="CNS50" s="36"/>
      <c r="CNT50" s="36"/>
      <c r="CNW50" s="36"/>
      <c r="CNX50" s="36"/>
      <c r="COA50" s="36"/>
      <c r="COB50" s="36"/>
      <c r="COE50" s="36"/>
      <c r="COF50" s="36"/>
      <c r="COI50" s="36"/>
      <c r="COJ50" s="36"/>
      <c r="COM50" s="36"/>
      <c r="CON50" s="36"/>
      <c r="COQ50" s="36"/>
      <c r="COR50" s="36"/>
      <c r="COU50" s="36"/>
      <c r="COV50" s="36"/>
      <c r="COY50" s="36"/>
      <c r="COZ50" s="36"/>
      <c r="CPC50" s="36"/>
      <c r="CPD50" s="36"/>
      <c r="CPG50" s="36"/>
      <c r="CPH50" s="36"/>
      <c r="CPK50" s="36"/>
      <c r="CPL50" s="36"/>
      <c r="CPO50" s="36"/>
      <c r="CPP50" s="36"/>
      <c r="CPS50" s="36"/>
      <c r="CPT50" s="36"/>
      <c r="CPW50" s="36"/>
      <c r="CPX50" s="36"/>
      <c r="CQA50" s="36"/>
      <c r="CQB50" s="36"/>
      <c r="CQE50" s="36"/>
      <c r="CQF50" s="36"/>
      <c r="CQI50" s="36"/>
      <c r="CQJ50" s="36"/>
      <c r="CQM50" s="36"/>
      <c r="CQN50" s="36"/>
      <c r="CQQ50" s="36"/>
      <c r="CQR50" s="36"/>
      <c r="CQU50" s="36"/>
      <c r="CQV50" s="36"/>
      <c r="CQY50" s="36"/>
      <c r="CQZ50" s="36"/>
      <c r="CRC50" s="36"/>
      <c r="CRD50" s="36"/>
      <c r="CRG50" s="36"/>
      <c r="CRH50" s="36"/>
      <c r="CRK50" s="36"/>
      <c r="CRL50" s="36"/>
      <c r="CRO50" s="36"/>
      <c r="CRP50" s="36"/>
      <c r="CRS50" s="36"/>
      <c r="CRT50" s="36"/>
      <c r="CRW50" s="36"/>
      <c r="CRX50" s="36"/>
      <c r="CSA50" s="36"/>
      <c r="CSB50" s="36"/>
      <c r="CSE50" s="36"/>
      <c r="CSF50" s="36"/>
      <c r="CSI50" s="36"/>
      <c r="CSJ50" s="36"/>
      <c r="CSM50" s="36"/>
      <c r="CSN50" s="36"/>
      <c r="CSQ50" s="36"/>
      <c r="CSR50" s="36"/>
      <c r="CSU50" s="36"/>
      <c r="CSV50" s="36"/>
      <c r="CSY50" s="36"/>
      <c r="CSZ50" s="36"/>
      <c r="CTC50" s="36"/>
      <c r="CTD50" s="36"/>
      <c r="CTG50" s="36"/>
      <c r="CTH50" s="36"/>
      <c r="CTK50" s="36"/>
      <c r="CTL50" s="36"/>
      <c r="CTO50" s="36"/>
      <c r="CTP50" s="36"/>
      <c r="CTS50" s="36"/>
      <c r="CTT50" s="36"/>
      <c r="CTW50" s="36"/>
      <c r="CTX50" s="36"/>
      <c r="CUA50" s="36"/>
      <c r="CUB50" s="36"/>
      <c r="CUE50" s="36"/>
      <c r="CUF50" s="36"/>
      <c r="CUI50" s="36"/>
      <c r="CUJ50" s="36"/>
      <c r="CUM50" s="36"/>
      <c r="CUN50" s="36"/>
      <c r="CUQ50" s="36"/>
      <c r="CUR50" s="36"/>
      <c r="CUU50" s="36"/>
      <c r="CUV50" s="36"/>
      <c r="CUY50" s="36"/>
      <c r="CUZ50" s="36"/>
      <c r="CVC50" s="36"/>
      <c r="CVD50" s="36"/>
      <c r="CVG50" s="36"/>
      <c r="CVH50" s="36"/>
      <c r="CVK50" s="36"/>
      <c r="CVL50" s="36"/>
      <c r="CVO50" s="36"/>
      <c r="CVP50" s="36"/>
      <c r="CVS50" s="36"/>
      <c r="CVT50" s="36"/>
      <c r="CVW50" s="36"/>
      <c r="CVX50" s="36"/>
      <c r="CWA50" s="36"/>
      <c r="CWB50" s="36"/>
      <c r="CWE50" s="36"/>
      <c r="CWF50" s="36"/>
      <c r="CWI50" s="36"/>
      <c r="CWJ50" s="36"/>
      <c r="CWM50" s="36"/>
      <c r="CWN50" s="36"/>
      <c r="CWQ50" s="36"/>
      <c r="CWR50" s="36"/>
      <c r="CWU50" s="36"/>
      <c r="CWV50" s="36"/>
      <c r="CWY50" s="36"/>
      <c r="CWZ50" s="36"/>
      <c r="CXC50" s="36"/>
      <c r="CXD50" s="36"/>
      <c r="CXG50" s="36"/>
      <c r="CXH50" s="36"/>
      <c r="CXK50" s="36"/>
      <c r="CXL50" s="36"/>
      <c r="CXO50" s="36"/>
      <c r="CXP50" s="36"/>
      <c r="CXS50" s="36"/>
      <c r="CXT50" s="36"/>
      <c r="CXW50" s="36"/>
      <c r="CXX50" s="36"/>
      <c r="CYA50" s="36"/>
      <c r="CYB50" s="36"/>
      <c r="CYE50" s="36"/>
      <c r="CYF50" s="36"/>
      <c r="CYI50" s="36"/>
      <c r="CYJ50" s="36"/>
      <c r="CYM50" s="36"/>
      <c r="CYN50" s="36"/>
      <c r="CYQ50" s="36"/>
      <c r="CYR50" s="36"/>
      <c r="CYU50" s="36"/>
      <c r="CYV50" s="36"/>
      <c r="CYY50" s="36"/>
      <c r="CYZ50" s="36"/>
      <c r="CZC50" s="36"/>
      <c r="CZD50" s="36"/>
      <c r="CZG50" s="36"/>
      <c r="CZH50" s="36"/>
      <c r="CZK50" s="36"/>
      <c r="CZL50" s="36"/>
      <c r="CZO50" s="36"/>
      <c r="CZP50" s="36"/>
      <c r="CZS50" s="36"/>
      <c r="CZT50" s="36"/>
      <c r="CZW50" s="36"/>
      <c r="CZX50" s="36"/>
      <c r="DAA50" s="36"/>
      <c r="DAB50" s="36"/>
      <c r="DAE50" s="36"/>
      <c r="DAF50" s="36"/>
      <c r="DAI50" s="36"/>
      <c r="DAJ50" s="36"/>
      <c r="DAM50" s="36"/>
      <c r="DAN50" s="36"/>
      <c r="DAQ50" s="36"/>
      <c r="DAR50" s="36"/>
      <c r="DAU50" s="36"/>
      <c r="DAV50" s="36"/>
      <c r="DAY50" s="36"/>
      <c r="DAZ50" s="36"/>
      <c r="DBC50" s="36"/>
      <c r="DBD50" s="36"/>
      <c r="DBG50" s="36"/>
      <c r="DBH50" s="36"/>
      <c r="DBK50" s="36"/>
      <c r="DBL50" s="36"/>
      <c r="DBO50" s="36"/>
      <c r="DBP50" s="36"/>
      <c r="DBS50" s="36"/>
      <c r="DBT50" s="36"/>
      <c r="DBW50" s="36"/>
      <c r="DBX50" s="36"/>
      <c r="DCA50" s="36"/>
      <c r="DCB50" s="36"/>
      <c r="DCE50" s="36"/>
      <c r="DCF50" s="36"/>
      <c r="DCI50" s="36"/>
      <c r="DCJ50" s="36"/>
      <c r="DCM50" s="36"/>
      <c r="DCN50" s="36"/>
      <c r="DCQ50" s="36"/>
      <c r="DCR50" s="36"/>
      <c r="DCU50" s="36"/>
      <c r="DCV50" s="36"/>
      <c r="DCY50" s="36"/>
      <c r="DCZ50" s="36"/>
      <c r="DDC50" s="36"/>
      <c r="DDD50" s="36"/>
      <c r="DDG50" s="36"/>
      <c r="DDH50" s="36"/>
      <c r="DDK50" s="36"/>
      <c r="DDL50" s="36"/>
      <c r="DDO50" s="36"/>
      <c r="DDP50" s="36"/>
      <c r="DDS50" s="36"/>
      <c r="DDT50" s="36"/>
      <c r="DDW50" s="36"/>
      <c r="DDX50" s="36"/>
      <c r="DEA50" s="36"/>
      <c r="DEB50" s="36"/>
      <c r="DEE50" s="36"/>
      <c r="DEF50" s="36"/>
      <c r="DEI50" s="36"/>
      <c r="DEJ50" s="36"/>
      <c r="DEM50" s="36"/>
      <c r="DEN50" s="36"/>
      <c r="DEQ50" s="36"/>
      <c r="DER50" s="36"/>
      <c r="DEU50" s="36"/>
      <c r="DEV50" s="36"/>
      <c r="DEY50" s="36"/>
      <c r="DEZ50" s="36"/>
      <c r="DFC50" s="36"/>
      <c r="DFD50" s="36"/>
      <c r="DFG50" s="36"/>
      <c r="DFH50" s="36"/>
      <c r="DFK50" s="36"/>
      <c r="DFL50" s="36"/>
      <c r="DFO50" s="36"/>
      <c r="DFP50" s="36"/>
      <c r="DFS50" s="36"/>
      <c r="DFT50" s="36"/>
      <c r="DFW50" s="36"/>
      <c r="DFX50" s="36"/>
      <c r="DGA50" s="36"/>
      <c r="DGB50" s="36"/>
      <c r="DGE50" s="36"/>
      <c r="DGF50" s="36"/>
      <c r="DGI50" s="36"/>
      <c r="DGJ50" s="36"/>
      <c r="DGM50" s="36"/>
      <c r="DGN50" s="36"/>
      <c r="DGQ50" s="36"/>
      <c r="DGR50" s="36"/>
      <c r="DGU50" s="36"/>
      <c r="DGV50" s="36"/>
      <c r="DGY50" s="36"/>
      <c r="DGZ50" s="36"/>
      <c r="DHC50" s="36"/>
      <c r="DHD50" s="36"/>
      <c r="DHG50" s="36"/>
      <c r="DHH50" s="36"/>
      <c r="DHK50" s="36"/>
      <c r="DHL50" s="36"/>
      <c r="DHO50" s="36"/>
      <c r="DHP50" s="36"/>
      <c r="DHS50" s="36"/>
      <c r="DHT50" s="36"/>
      <c r="DHW50" s="36"/>
      <c r="DHX50" s="36"/>
      <c r="DIA50" s="36"/>
      <c r="DIB50" s="36"/>
      <c r="DIE50" s="36"/>
      <c r="DIF50" s="36"/>
      <c r="DII50" s="36"/>
      <c r="DIJ50" s="36"/>
      <c r="DIM50" s="36"/>
      <c r="DIN50" s="36"/>
      <c r="DIQ50" s="36"/>
      <c r="DIR50" s="36"/>
      <c r="DIU50" s="36"/>
      <c r="DIV50" s="36"/>
      <c r="DIY50" s="36"/>
      <c r="DIZ50" s="36"/>
      <c r="DJC50" s="36"/>
      <c r="DJD50" s="36"/>
      <c r="DJG50" s="36"/>
      <c r="DJH50" s="36"/>
      <c r="DJK50" s="36"/>
      <c r="DJL50" s="36"/>
      <c r="DJO50" s="36"/>
      <c r="DJP50" s="36"/>
      <c r="DJS50" s="36"/>
      <c r="DJT50" s="36"/>
      <c r="DJW50" s="36"/>
      <c r="DJX50" s="36"/>
      <c r="DKA50" s="36"/>
      <c r="DKB50" s="36"/>
      <c r="DKE50" s="36"/>
      <c r="DKF50" s="36"/>
      <c r="DKI50" s="36"/>
      <c r="DKJ50" s="36"/>
      <c r="DKM50" s="36"/>
      <c r="DKN50" s="36"/>
      <c r="DKQ50" s="36"/>
      <c r="DKR50" s="36"/>
      <c r="DKU50" s="36"/>
      <c r="DKV50" s="36"/>
      <c r="DKY50" s="36"/>
      <c r="DKZ50" s="36"/>
      <c r="DLC50" s="36"/>
      <c r="DLD50" s="36"/>
      <c r="DLG50" s="36"/>
      <c r="DLH50" s="36"/>
      <c r="DLK50" s="36"/>
      <c r="DLL50" s="36"/>
      <c r="DLO50" s="36"/>
      <c r="DLP50" s="36"/>
      <c r="DLS50" s="36"/>
      <c r="DLT50" s="36"/>
      <c r="DLW50" s="36"/>
      <c r="DLX50" s="36"/>
      <c r="DMA50" s="36"/>
      <c r="DMB50" s="36"/>
      <c r="DME50" s="36"/>
      <c r="DMF50" s="36"/>
      <c r="DMI50" s="36"/>
      <c r="DMJ50" s="36"/>
      <c r="DMM50" s="36"/>
      <c r="DMN50" s="36"/>
      <c r="DMQ50" s="36"/>
      <c r="DMR50" s="36"/>
      <c r="DMU50" s="36"/>
      <c r="DMV50" s="36"/>
      <c r="DMY50" s="36"/>
      <c r="DMZ50" s="36"/>
      <c r="DNC50" s="36"/>
      <c r="DND50" s="36"/>
      <c r="DNG50" s="36"/>
      <c r="DNH50" s="36"/>
      <c r="DNK50" s="36"/>
      <c r="DNL50" s="36"/>
      <c r="DNO50" s="36"/>
      <c r="DNP50" s="36"/>
      <c r="DNS50" s="36"/>
      <c r="DNT50" s="36"/>
      <c r="DNW50" s="36"/>
      <c r="DNX50" s="36"/>
      <c r="DOA50" s="36"/>
      <c r="DOB50" s="36"/>
      <c r="DOE50" s="36"/>
      <c r="DOF50" s="36"/>
      <c r="DOI50" s="36"/>
      <c r="DOJ50" s="36"/>
      <c r="DOM50" s="36"/>
      <c r="DON50" s="36"/>
      <c r="DOQ50" s="36"/>
      <c r="DOR50" s="36"/>
      <c r="DOU50" s="36"/>
      <c r="DOV50" s="36"/>
      <c r="DOY50" s="36"/>
      <c r="DOZ50" s="36"/>
      <c r="DPC50" s="36"/>
      <c r="DPD50" s="36"/>
      <c r="DPG50" s="36"/>
      <c r="DPH50" s="36"/>
      <c r="DPK50" s="36"/>
      <c r="DPL50" s="36"/>
      <c r="DPO50" s="36"/>
      <c r="DPP50" s="36"/>
      <c r="DPS50" s="36"/>
      <c r="DPT50" s="36"/>
      <c r="DPW50" s="36"/>
      <c r="DPX50" s="36"/>
      <c r="DQA50" s="36"/>
      <c r="DQB50" s="36"/>
      <c r="DQE50" s="36"/>
      <c r="DQF50" s="36"/>
      <c r="DQI50" s="36"/>
      <c r="DQJ50" s="36"/>
      <c r="DQM50" s="36"/>
      <c r="DQN50" s="36"/>
      <c r="DQQ50" s="36"/>
      <c r="DQR50" s="36"/>
      <c r="DQU50" s="36"/>
      <c r="DQV50" s="36"/>
      <c r="DQY50" s="36"/>
      <c r="DQZ50" s="36"/>
      <c r="DRC50" s="36"/>
      <c r="DRD50" s="36"/>
      <c r="DRG50" s="36"/>
      <c r="DRH50" s="36"/>
      <c r="DRK50" s="36"/>
      <c r="DRL50" s="36"/>
      <c r="DRO50" s="36"/>
      <c r="DRP50" s="36"/>
      <c r="DRS50" s="36"/>
      <c r="DRT50" s="36"/>
      <c r="DRW50" s="36"/>
      <c r="DRX50" s="36"/>
      <c r="DSA50" s="36"/>
      <c r="DSB50" s="36"/>
      <c r="DSE50" s="36"/>
      <c r="DSF50" s="36"/>
      <c r="DSI50" s="36"/>
      <c r="DSJ50" s="36"/>
      <c r="DSM50" s="36"/>
      <c r="DSN50" s="36"/>
      <c r="DSQ50" s="36"/>
      <c r="DSR50" s="36"/>
      <c r="DSU50" s="36"/>
      <c r="DSV50" s="36"/>
      <c r="DSY50" s="36"/>
      <c r="DSZ50" s="36"/>
      <c r="DTC50" s="36"/>
      <c r="DTD50" s="36"/>
      <c r="DTG50" s="36"/>
      <c r="DTH50" s="36"/>
      <c r="DTK50" s="36"/>
      <c r="DTL50" s="36"/>
      <c r="DTO50" s="36"/>
      <c r="DTP50" s="36"/>
      <c r="DTS50" s="36"/>
      <c r="DTT50" s="36"/>
      <c r="DTW50" s="36"/>
      <c r="DTX50" s="36"/>
      <c r="DUA50" s="36"/>
      <c r="DUB50" s="36"/>
      <c r="DUE50" s="36"/>
      <c r="DUF50" s="36"/>
      <c r="DUI50" s="36"/>
      <c r="DUJ50" s="36"/>
      <c r="DUM50" s="36"/>
      <c r="DUN50" s="36"/>
      <c r="DUQ50" s="36"/>
      <c r="DUR50" s="36"/>
      <c r="DUU50" s="36"/>
      <c r="DUV50" s="36"/>
      <c r="DUY50" s="36"/>
      <c r="DUZ50" s="36"/>
      <c r="DVC50" s="36"/>
      <c r="DVD50" s="36"/>
      <c r="DVG50" s="36"/>
      <c r="DVH50" s="36"/>
      <c r="DVK50" s="36"/>
      <c r="DVL50" s="36"/>
      <c r="DVO50" s="36"/>
      <c r="DVP50" s="36"/>
      <c r="DVS50" s="36"/>
      <c r="DVT50" s="36"/>
      <c r="DVW50" s="36"/>
      <c r="DVX50" s="36"/>
      <c r="DWA50" s="36"/>
      <c r="DWB50" s="36"/>
      <c r="DWE50" s="36"/>
      <c r="DWF50" s="36"/>
      <c r="DWI50" s="36"/>
      <c r="DWJ50" s="36"/>
      <c r="DWM50" s="36"/>
      <c r="DWN50" s="36"/>
      <c r="DWQ50" s="36"/>
      <c r="DWR50" s="36"/>
      <c r="DWU50" s="36"/>
      <c r="DWV50" s="36"/>
      <c r="DWY50" s="36"/>
      <c r="DWZ50" s="36"/>
      <c r="DXC50" s="36"/>
      <c r="DXD50" s="36"/>
      <c r="DXG50" s="36"/>
      <c r="DXH50" s="36"/>
      <c r="DXK50" s="36"/>
      <c r="DXL50" s="36"/>
      <c r="DXO50" s="36"/>
      <c r="DXP50" s="36"/>
      <c r="DXS50" s="36"/>
      <c r="DXT50" s="36"/>
      <c r="DXW50" s="36"/>
      <c r="DXX50" s="36"/>
      <c r="DYA50" s="36"/>
      <c r="DYB50" s="36"/>
      <c r="DYE50" s="36"/>
      <c r="DYF50" s="36"/>
      <c r="DYI50" s="36"/>
      <c r="DYJ50" s="36"/>
      <c r="DYM50" s="36"/>
      <c r="DYN50" s="36"/>
      <c r="DYQ50" s="36"/>
      <c r="DYR50" s="36"/>
      <c r="DYU50" s="36"/>
      <c r="DYV50" s="36"/>
      <c r="DYY50" s="36"/>
      <c r="DYZ50" s="36"/>
      <c r="DZC50" s="36"/>
      <c r="DZD50" s="36"/>
      <c r="DZG50" s="36"/>
      <c r="DZH50" s="36"/>
      <c r="DZK50" s="36"/>
      <c r="DZL50" s="36"/>
      <c r="DZO50" s="36"/>
      <c r="DZP50" s="36"/>
      <c r="DZS50" s="36"/>
      <c r="DZT50" s="36"/>
      <c r="DZW50" s="36"/>
      <c r="DZX50" s="36"/>
      <c r="EAA50" s="36"/>
      <c r="EAB50" s="36"/>
      <c r="EAE50" s="36"/>
      <c r="EAF50" s="36"/>
      <c r="EAI50" s="36"/>
      <c r="EAJ50" s="36"/>
      <c r="EAM50" s="36"/>
      <c r="EAN50" s="36"/>
      <c r="EAQ50" s="36"/>
      <c r="EAR50" s="36"/>
      <c r="EAU50" s="36"/>
      <c r="EAV50" s="36"/>
      <c r="EAY50" s="36"/>
      <c r="EAZ50" s="36"/>
      <c r="EBC50" s="36"/>
      <c r="EBD50" s="36"/>
      <c r="EBG50" s="36"/>
      <c r="EBH50" s="36"/>
      <c r="EBK50" s="36"/>
      <c r="EBL50" s="36"/>
      <c r="EBO50" s="36"/>
      <c r="EBP50" s="36"/>
      <c r="EBS50" s="36"/>
      <c r="EBT50" s="36"/>
      <c r="EBW50" s="36"/>
      <c r="EBX50" s="36"/>
      <c r="ECA50" s="36"/>
      <c r="ECB50" s="36"/>
      <c r="ECE50" s="36"/>
      <c r="ECF50" s="36"/>
      <c r="ECI50" s="36"/>
      <c r="ECJ50" s="36"/>
      <c r="ECM50" s="36"/>
      <c r="ECN50" s="36"/>
      <c r="ECQ50" s="36"/>
      <c r="ECR50" s="36"/>
      <c r="ECU50" s="36"/>
      <c r="ECV50" s="36"/>
      <c r="ECY50" s="36"/>
      <c r="ECZ50" s="36"/>
      <c r="EDC50" s="36"/>
      <c r="EDD50" s="36"/>
      <c r="EDG50" s="36"/>
      <c r="EDH50" s="36"/>
      <c r="EDK50" s="36"/>
      <c r="EDL50" s="36"/>
      <c r="EDO50" s="36"/>
      <c r="EDP50" s="36"/>
      <c r="EDS50" s="36"/>
      <c r="EDT50" s="36"/>
      <c r="EDW50" s="36"/>
      <c r="EDX50" s="36"/>
      <c r="EEA50" s="36"/>
      <c r="EEB50" s="36"/>
      <c r="EEE50" s="36"/>
      <c r="EEF50" s="36"/>
      <c r="EEI50" s="36"/>
      <c r="EEJ50" s="36"/>
      <c r="EEM50" s="36"/>
      <c r="EEN50" s="36"/>
      <c r="EEQ50" s="36"/>
      <c r="EER50" s="36"/>
      <c r="EEU50" s="36"/>
      <c r="EEV50" s="36"/>
      <c r="EEY50" s="36"/>
      <c r="EEZ50" s="36"/>
      <c r="EFC50" s="36"/>
      <c r="EFD50" s="36"/>
      <c r="EFG50" s="36"/>
      <c r="EFH50" s="36"/>
      <c r="EFK50" s="36"/>
      <c r="EFL50" s="36"/>
      <c r="EFO50" s="36"/>
      <c r="EFP50" s="36"/>
      <c r="EFS50" s="36"/>
      <c r="EFT50" s="36"/>
      <c r="EFW50" s="36"/>
      <c r="EFX50" s="36"/>
      <c r="EGA50" s="36"/>
      <c r="EGB50" s="36"/>
      <c r="EGE50" s="36"/>
      <c r="EGF50" s="36"/>
      <c r="EGI50" s="36"/>
      <c r="EGJ50" s="36"/>
      <c r="EGM50" s="36"/>
      <c r="EGN50" s="36"/>
      <c r="EGQ50" s="36"/>
      <c r="EGR50" s="36"/>
      <c r="EGU50" s="36"/>
      <c r="EGV50" s="36"/>
      <c r="EGY50" s="36"/>
      <c r="EGZ50" s="36"/>
      <c r="EHC50" s="36"/>
      <c r="EHD50" s="36"/>
      <c r="EHG50" s="36"/>
      <c r="EHH50" s="36"/>
      <c r="EHK50" s="36"/>
      <c r="EHL50" s="36"/>
      <c r="EHO50" s="36"/>
      <c r="EHP50" s="36"/>
      <c r="EHS50" s="36"/>
      <c r="EHT50" s="36"/>
      <c r="EHW50" s="36"/>
      <c r="EHX50" s="36"/>
      <c r="EIA50" s="36"/>
      <c r="EIB50" s="36"/>
      <c r="EIE50" s="36"/>
      <c r="EIF50" s="36"/>
      <c r="EII50" s="36"/>
      <c r="EIJ50" s="36"/>
      <c r="EIM50" s="36"/>
      <c r="EIN50" s="36"/>
      <c r="EIQ50" s="36"/>
      <c r="EIR50" s="36"/>
      <c r="EIU50" s="36"/>
      <c r="EIV50" s="36"/>
      <c r="EIY50" s="36"/>
      <c r="EIZ50" s="36"/>
      <c r="EJC50" s="36"/>
      <c r="EJD50" s="36"/>
      <c r="EJG50" s="36"/>
      <c r="EJH50" s="36"/>
      <c r="EJK50" s="36"/>
      <c r="EJL50" s="36"/>
      <c r="EJO50" s="36"/>
      <c r="EJP50" s="36"/>
      <c r="EJS50" s="36"/>
      <c r="EJT50" s="36"/>
      <c r="EJW50" s="36"/>
      <c r="EJX50" s="36"/>
      <c r="EKA50" s="36"/>
      <c r="EKB50" s="36"/>
      <c r="EKE50" s="36"/>
      <c r="EKF50" s="36"/>
      <c r="EKI50" s="36"/>
      <c r="EKJ50" s="36"/>
      <c r="EKM50" s="36"/>
      <c r="EKN50" s="36"/>
      <c r="EKQ50" s="36"/>
      <c r="EKR50" s="36"/>
      <c r="EKU50" s="36"/>
      <c r="EKV50" s="36"/>
      <c r="EKY50" s="36"/>
      <c r="EKZ50" s="36"/>
      <c r="ELC50" s="36"/>
      <c r="ELD50" s="36"/>
      <c r="ELG50" s="36"/>
      <c r="ELH50" s="36"/>
      <c r="ELK50" s="36"/>
      <c r="ELL50" s="36"/>
      <c r="ELO50" s="36"/>
      <c r="ELP50" s="36"/>
      <c r="ELS50" s="36"/>
      <c r="ELT50" s="36"/>
      <c r="ELW50" s="36"/>
      <c r="ELX50" s="36"/>
      <c r="EMA50" s="36"/>
      <c r="EMB50" s="36"/>
      <c r="EME50" s="36"/>
      <c r="EMF50" s="36"/>
      <c r="EMI50" s="36"/>
      <c r="EMJ50" s="36"/>
      <c r="EMM50" s="36"/>
      <c r="EMN50" s="36"/>
      <c r="EMQ50" s="36"/>
      <c r="EMR50" s="36"/>
      <c r="EMU50" s="36"/>
      <c r="EMV50" s="36"/>
      <c r="EMY50" s="36"/>
      <c r="EMZ50" s="36"/>
      <c r="ENC50" s="36"/>
      <c r="END50" s="36"/>
      <c r="ENG50" s="36"/>
      <c r="ENH50" s="36"/>
      <c r="ENK50" s="36"/>
      <c r="ENL50" s="36"/>
      <c r="ENO50" s="36"/>
      <c r="ENP50" s="36"/>
      <c r="ENS50" s="36"/>
      <c r="ENT50" s="36"/>
      <c r="ENW50" s="36"/>
      <c r="ENX50" s="36"/>
      <c r="EOA50" s="36"/>
      <c r="EOB50" s="36"/>
      <c r="EOE50" s="36"/>
      <c r="EOF50" s="36"/>
      <c r="EOI50" s="36"/>
      <c r="EOJ50" s="36"/>
      <c r="EOM50" s="36"/>
      <c r="EON50" s="36"/>
      <c r="EOQ50" s="36"/>
      <c r="EOR50" s="36"/>
      <c r="EOU50" s="36"/>
      <c r="EOV50" s="36"/>
      <c r="EOY50" s="36"/>
      <c r="EOZ50" s="36"/>
      <c r="EPC50" s="36"/>
      <c r="EPD50" s="36"/>
      <c r="EPG50" s="36"/>
      <c r="EPH50" s="36"/>
      <c r="EPK50" s="36"/>
      <c r="EPL50" s="36"/>
      <c r="EPO50" s="36"/>
      <c r="EPP50" s="36"/>
      <c r="EPS50" s="36"/>
      <c r="EPT50" s="36"/>
      <c r="EPW50" s="36"/>
      <c r="EPX50" s="36"/>
      <c r="EQA50" s="36"/>
      <c r="EQB50" s="36"/>
      <c r="EQE50" s="36"/>
      <c r="EQF50" s="36"/>
      <c r="EQI50" s="36"/>
      <c r="EQJ50" s="36"/>
      <c r="EQM50" s="36"/>
      <c r="EQN50" s="36"/>
      <c r="EQQ50" s="36"/>
      <c r="EQR50" s="36"/>
      <c r="EQU50" s="36"/>
      <c r="EQV50" s="36"/>
      <c r="EQY50" s="36"/>
      <c r="EQZ50" s="36"/>
      <c r="ERC50" s="36"/>
      <c r="ERD50" s="36"/>
      <c r="ERG50" s="36"/>
      <c r="ERH50" s="36"/>
      <c r="ERK50" s="36"/>
      <c r="ERL50" s="36"/>
      <c r="ERO50" s="36"/>
      <c r="ERP50" s="36"/>
      <c r="ERS50" s="36"/>
      <c r="ERT50" s="36"/>
      <c r="ERW50" s="36"/>
      <c r="ERX50" s="36"/>
      <c r="ESA50" s="36"/>
      <c r="ESB50" s="36"/>
      <c r="ESE50" s="36"/>
      <c r="ESF50" s="36"/>
      <c r="ESI50" s="36"/>
      <c r="ESJ50" s="36"/>
      <c r="ESM50" s="36"/>
      <c r="ESN50" s="36"/>
      <c r="ESQ50" s="36"/>
      <c r="ESR50" s="36"/>
      <c r="ESU50" s="36"/>
      <c r="ESV50" s="36"/>
      <c r="ESY50" s="36"/>
      <c r="ESZ50" s="36"/>
      <c r="ETC50" s="36"/>
      <c r="ETD50" s="36"/>
      <c r="ETG50" s="36"/>
      <c r="ETH50" s="36"/>
      <c r="ETK50" s="36"/>
      <c r="ETL50" s="36"/>
      <c r="ETO50" s="36"/>
      <c r="ETP50" s="36"/>
      <c r="ETS50" s="36"/>
      <c r="ETT50" s="36"/>
      <c r="ETW50" s="36"/>
      <c r="ETX50" s="36"/>
      <c r="EUA50" s="36"/>
      <c r="EUB50" s="36"/>
      <c r="EUE50" s="36"/>
      <c r="EUF50" s="36"/>
      <c r="EUI50" s="36"/>
      <c r="EUJ50" s="36"/>
      <c r="EUM50" s="36"/>
      <c r="EUN50" s="36"/>
      <c r="EUQ50" s="36"/>
      <c r="EUR50" s="36"/>
      <c r="EUU50" s="36"/>
      <c r="EUV50" s="36"/>
      <c r="EUY50" s="36"/>
      <c r="EUZ50" s="36"/>
      <c r="EVC50" s="36"/>
      <c r="EVD50" s="36"/>
      <c r="EVG50" s="36"/>
      <c r="EVH50" s="36"/>
      <c r="EVK50" s="36"/>
      <c r="EVL50" s="36"/>
      <c r="EVO50" s="36"/>
      <c r="EVP50" s="36"/>
      <c r="EVS50" s="36"/>
      <c r="EVT50" s="36"/>
      <c r="EVW50" s="36"/>
      <c r="EVX50" s="36"/>
      <c r="EWA50" s="36"/>
      <c r="EWB50" s="36"/>
      <c r="EWE50" s="36"/>
      <c r="EWF50" s="36"/>
      <c r="EWI50" s="36"/>
      <c r="EWJ50" s="36"/>
      <c r="EWM50" s="36"/>
      <c r="EWN50" s="36"/>
      <c r="EWQ50" s="36"/>
      <c r="EWR50" s="36"/>
      <c r="EWU50" s="36"/>
      <c r="EWV50" s="36"/>
      <c r="EWY50" s="36"/>
      <c r="EWZ50" s="36"/>
      <c r="EXC50" s="36"/>
      <c r="EXD50" s="36"/>
      <c r="EXG50" s="36"/>
      <c r="EXH50" s="36"/>
      <c r="EXK50" s="36"/>
      <c r="EXL50" s="36"/>
      <c r="EXO50" s="36"/>
      <c r="EXP50" s="36"/>
      <c r="EXS50" s="36"/>
      <c r="EXT50" s="36"/>
      <c r="EXW50" s="36"/>
      <c r="EXX50" s="36"/>
      <c r="EYA50" s="36"/>
      <c r="EYB50" s="36"/>
      <c r="EYE50" s="36"/>
      <c r="EYF50" s="36"/>
      <c r="EYI50" s="36"/>
      <c r="EYJ50" s="36"/>
      <c r="EYM50" s="36"/>
      <c r="EYN50" s="36"/>
      <c r="EYQ50" s="36"/>
      <c r="EYR50" s="36"/>
      <c r="EYU50" s="36"/>
      <c r="EYV50" s="36"/>
      <c r="EYY50" s="36"/>
      <c r="EYZ50" s="36"/>
      <c r="EZC50" s="36"/>
      <c r="EZD50" s="36"/>
      <c r="EZG50" s="36"/>
      <c r="EZH50" s="36"/>
      <c r="EZK50" s="36"/>
      <c r="EZL50" s="36"/>
      <c r="EZO50" s="36"/>
      <c r="EZP50" s="36"/>
      <c r="EZS50" s="36"/>
      <c r="EZT50" s="36"/>
      <c r="EZW50" s="36"/>
      <c r="EZX50" s="36"/>
      <c r="FAA50" s="36"/>
      <c r="FAB50" s="36"/>
      <c r="FAE50" s="36"/>
      <c r="FAF50" s="36"/>
      <c r="FAI50" s="36"/>
      <c r="FAJ50" s="36"/>
      <c r="FAM50" s="36"/>
      <c r="FAN50" s="36"/>
      <c r="FAQ50" s="36"/>
      <c r="FAR50" s="36"/>
      <c r="FAU50" s="36"/>
      <c r="FAV50" s="36"/>
      <c r="FAY50" s="36"/>
      <c r="FAZ50" s="36"/>
      <c r="FBC50" s="36"/>
      <c r="FBD50" s="36"/>
      <c r="FBG50" s="36"/>
      <c r="FBH50" s="36"/>
      <c r="FBK50" s="36"/>
      <c r="FBL50" s="36"/>
      <c r="FBO50" s="36"/>
      <c r="FBP50" s="36"/>
      <c r="FBS50" s="36"/>
      <c r="FBT50" s="36"/>
      <c r="FBW50" s="36"/>
      <c r="FBX50" s="36"/>
      <c r="FCA50" s="36"/>
      <c r="FCB50" s="36"/>
      <c r="FCE50" s="36"/>
      <c r="FCF50" s="36"/>
      <c r="FCI50" s="36"/>
      <c r="FCJ50" s="36"/>
      <c r="FCM50" s="36"/>
      <c r="FCN50" s="36"/>
      <c r="FCQ50" s="36"/>
      <c r="FCR50" s="36"/>
      <c r="FCU50" s="36"/>
      <c r="FCV50" s="36"/>
      <c r="FCY50" s="36"/>
      <c r="FCZ50" s="36"/>
      <c r="FDC50" s="36"/>
      <c r="FDD50" s="36"/>
      <c r="FDG50" s="36"/>
      <c r="FDH50" s="36"/>
      <c r="FDK50" s="36"/>
      <c r="FDL50" s="36"/>
      <c r="FDO50" s="36"/>
      <c r="FDP50" s="36"/>
      <c r="FDS50" s="36"/>
      <c r="FDT50" s="36"/>
      <c r="FDW50" s="36"/>
      <c r="FDX50" s="36"/>
      <c r="FEA50" s="36"/>
      <c r="FEB50" s="36"/>
      <c r="FEE50" s="36"/>
      <c r="FEF50" s="36"/>
      <c r="FEI50" s="36"/>
      <c r="FEJ50" s="36"/>
      <c r="FEM50" s="36"/>
      <c r="FEN50" s="36"/>
      <c r="FEQ50" s="36"/>
      <c r="FER50" s="36"/>
      <c r="FEU50" s="36"/>
      <c r="FEV50" s="36"/>
      <c r="FEY50" s="36"/>
      <c r="FEZ50" s="36"/>
      <c r="FFC50" s="36"/>
      <c r="FFD50" s="36"/>
      <c r="FFG50" s="36"/>
      <c r="FFH50" s="36"/>
      <c r="FFK50" s="36"/>
      <c r="FFL50" s="36"/>
      <c r="FFO50" s="36"/>
      <c r="FFP50" s="36"/>
      <c r="FFS50" s="36"/>
      <c r="FFT50" s="36"/>
      <c r="FFW50" s="36"/>
      <c r="FFX50" s="36"/>
      <c r="FGA50" s="36"/>
      <c r="FGB50" s="36"/>
      <c r="FGE50" s="36"/>
      <c r="FGF50" s="36"/>
      <c r="FGI50" s="36"/>
      <c r="FGJ50" s="36"/>
      <c r="FGM50" s="36"/>
      <c r="FGN50" s="36"/>
      <c r="FGQ50" s="36"/>
      <c r="FGR50" s="36"/>
      <c r="FGU50" s="36"/>
      <c r="FGV50" s="36"/>
      <c r="FGY50" s="36"/>
      <c r="FGZ50" s="36"/>
      <c r="FHC50" s="36"/>
      <c r="FHD50" s="36"/>
      <c r="FHG50" s="36"/>
      <c r="FHH50" s="36"/>
      <c r="FHK50" s="36"/>
      <c r="FHL50" s="36"/>
      <c r="FHO50" s="36"/>
      <c r="FHP50" s="36"/>
      <c r="FHS50" s="36"/>
      <c r="FHT50" s="36"/>
      <c r="FHW50" s="36"/>
      <c r="FHX50" s="36"/>
      <c r="FIA50" s="36"/>
      <c r="FIB50" s="36"/>
      <c r="FIE50" s="36"/>
      <c r="FIF50" s="36"/>
      <c r="FII50" s="36"/>
      <c r="FIJ50" s="36"/>
      <c r="FIM50" s="36"/>
      <c r="FIN50" s="36"/>
      <c r="FIQ50" s="36"/>
      <c r="FIR50" s="36"/>
      <c r="FIU50" s="36"/>
      <c r="FIV50" s="36"/>
      <c r="FIY50" s="36"/>
      <c r="FIZ50" s="36"/>
      <c r="FJC50" s="36"/>
      <c r="FJD50" s="36"/>
      <c r="FJG50" s="36"/>
      <c r="FJH50" s="36"/>
      <c r="FJK50" s="36"/>
      <c r="FJL50" s="36"/>
      <c r="FJO50" s="36"/>
      <c r="FJP50" s="36"/>
      <c r="FJS50" s="36"/>
      <c r="FJT50" s="36"/>
      <c r="FJW50" s="36"/>
      <c r="FJX50" s="36"/>
      <c r="FKA50" s="36"/>
      <c r="FKB50" s="36"/>
      <c r="FKE50" s="36"/>
      <c r="FKF50" s="36"/>
      <c r="FKI50" s="36"/>
      <c r="FKJ50" s="36"/>
      <c r="FKM50" s="36"/>
      <c r="FKN50" s="36"/>
      <c r="FKQ50" s="36"/>
      <c r="FKR50" s="36"/>
      <c r="FKU50" s="36"/>
      <c r="FKV50" s="36"/>
      <c r="FKY50" s="36"/>
      <c r="FKZ50" s="36"/>
      <c r="FLC50" s="36"/>
      <c r="FLD50" s="36"/>
      <c r="FLG50" s="36"/>
      <c r="FLH50" s="36"/>
      <c r="FLK50" s="36"/>
      <c r="FLL50" s="36"/>
      <c r="FLO50" s="36"/>
      <c r="FLP50" s="36"/>
      <c r="FLS50" s="36"/>
      <c r="FLT50" s="36"/>
      <c r="FLW50" s="36"/>
      <c r="FLX50" s="36"/>
      <c r="FMA50" s="36"/>
      <c r="FMB50" s="36"/>
      <c r="FME50" s="36"/>
      <c r="FMF50" s="36"/>
      <c r="FMI50" s="36"/>
      <c r="FMJ50" s="36"/>
      <c r="FMM50" s="36"/>
      <c r="FMN50" s="36"/>
      <c r="FMQ50" s="36"/>
      <c r="FMR50" s="36"/>
      <c r="FMU50" s="36"/>
      <c r="FMV50" s="36"/>
      <c r="FMY50" s="36"/>
      <c r="FMZ50" s="36"/>
      <c r="FNC50" s="36"/>
      <c r="FND50" s="36"/>
      <c r="FNG50" s="36"/>
      <c r="FNH50" s="36"/>
      <c r="FNK50" s="36"/>
      <c r="FNL50" s="36"/>
      <c r="FNO50" s="36"/>
      <c r="FNP50" s="36"/>
      <c r="FNS50" s="36"/>
      <c r="FNT50" s="36"/>
      <c r="FNW50" s="36"/>
      <c r="FNX50" s="36"/>
      <c r="FOA50" s="36"/>
      <c r="FOB50" s="36"/>
      <c r="FOE50" s="36"/>
      <c r="FOF50" s="36"/>
      <c r="FOI50" s="36"/>
      <c r="FOJ50" s="36"/>
      <c r="FOM50" s="36"/>
      <c r="FON50" s="36"/>
      <c r="FOQ50" s="36"/>
      <c r="FOR50" s="36"/>
      <c r="FOU50" s="36"/>
      <c r="FOV50" s="36"/>
      <c r="FOY50" s="36"/>
      <c r="FOZ50" s="36"/>
      <c r="FPC50" s="36"/>
      <c r="FPD50" s="36"/>
      <c r="FPG50" s="36"/>
      <c r="FPH50" s="36"/>
      <c r="FPK50" s="36"/>
      <c r="FPL50" s="36"/>
      <c r="FPO50" s="36"/>
      <c r="FPP50" s="36"/>
      <c r="FPS50" s="36"/>
      <c r="FPT50" s="36"/>
      <c r="FPW50" s="36"/>
      <c r="FPX50" s="36"/>
      <c r="FQA50" s="36"/>
      <c r="FQB50" s="36"/>
      <c r="FQE50" s="36"/>
      <c r="FQF50" s="36"/>
      <c r="FQI50" s="36"/>
      <c r="FQJ50" s="36"/>
      <c r="FQM50" s="36"/>
      <c r="FQN50" s="36"/>
      <c r="FQQ50" s="36"/>
      <c r="FQR50" s="36"/>
      <c r="FQU50" s="36"/>
      <c r="FQV50" s="36"/>
      <c r="FQY50" s="36"/>
      <c r="FQZ50" s="36"/>
      <c r="FRC50" s="36"/>
      <c r="FRD50" s="36"/>
      <c r="FRG50" s="36"/>
      <c r="FRH50" s="36"/>
      <c r="FRK50" s="36"/>
      <c r="FRL50" s="36"/>
      <c r="FRO50" s="36"/>
      <c r="FRP50" s="36"/>
      <c r="FRS50" s="36"/>
      <c r="FRT50" s="36"/>
      <c r="FRW50" s="36"/>
      <c r="FRX50" s="36"/>
      <c r="FSA50" s="36"/>
      <c r="FSB50" s="36"/>
      <c r="FSE50" s="36"/>
      <c r="FSF50" s="36"/>
      <c r="FSI50" s="36"/>
      <c r="FSJ50" s="36"/>
      <c r="FSM50" s="36"/>
      <c r="FSN50" s="36"/>
      <c r="FSQ50" s="36"/>
      <c r="FSR50" s="36"/>
      <c r="FSU50" s="36"/>
      <c r="FSV50" s="36"/>
      <c r="FSY50" s="36"/>
      <c r="FSZ50" s="36"/>
      <c r="FTC50" s="36"/>
      <c r="FTD50" s="36"/>
      <c r="FTG50" s="36"/>
      <c r="FTH50" s="36"/>
      <c r="FTK50" s="36"/>
      <c r="FTL50" s="36"/>
      <c r="FTO50" s="36"/>
      <c r="FTP50" s="36"/>
      <c r="FTS50" s="36"/>
      <c r="FTT50" s="36"/>
      <c r="FTW50" s="36"/>
      <c r="FTX50" s="36"/>
      <c r="FUA50" s="36"/>
      <c r="FUB50" s="36"/>
      <c r="FUE50" s="36"/>
      <c r="FUF50" s="36"/>
      <c r="FUI50" s="36"/>
      <c r="FUJ50" s="36"/>
      <c r="FUM50" s="36"/>
      <c r="FUN50" s="36"/>
      <c r="FUQ50" s="36"/>
      <c r="FUR50" s="36"/>
      <c r="FUU50" s="36"/>
      <c r="FUV50" s="36"/>
      <c r="FUY50" s="36"/>
      <c r="FUZ50" s="36"/>
      <c r="FVC50" s="36"/>
      <c r="FVD50" s="36"/>
      <c r="FVG50" s="36"/>
      <c r="FVH50" s="36"/>
      <c r="FVK50" s="36"/>
      <c r="FVL50" s="36"/>
      <c r="FVO50" s="36"/>
      <c r="FVP50" s="36"/>
      <c r="FVS50" s="36"/>
      <c r="FVT50" s="36"/>
      <c r="FVW50" s="36"/>
      <c r="FVX50" s="36"/>
      <c r="FWA50" s="36"/>
      <c r="FWB50" s="36"/>
      <c r="FWE50" s="36"/>
      <c r="FWF50" s="36"/>
      <c r="FWI50" s="36"/>
      <c r="FWJ50" s="36"/>
      <c r="FWM50" s="36"/>
      <c r="FWN50" s="36"/>
      <c r="FWQ50" s="36"/>
      <c r="FWR50" s="36"/>
      <c r="FWU50" s="36"/>
      <c r="FWV50" s="36"/>
      <c r="FWY50" s="36"/>
      <c r="FWZ50" s="36"/>
      <c r="FXC50" s="36"/>
      <c r="FXD50" s="36"/>
      <c r="FXG50" s="36"/>
      <c r="FXH50" s="36"/>
      <c r="FXK50" s="36"/>
      <c r="FXL50" s="36"/>
      <c r="FXO50" s="36"/>
      <c r="FXP50" s="36"/>
      <c r="FXS50" s="36"/>
      <c r="FXT50" s="36"/>
      <c r="FXW50" s="36"/>
      <c r="FXX50" s="36"/>
      <c r="FYA50" s="36"/>
      <c r="FYB50" s="36"/>
      <c r="FYE50" s="36"/>
      <c r="FYF50" s="36"/>
      <c r="FYI50" s="36"/>
      <c r="FYJ50" s="36"/>
      <c r="FYM50" s="36"/>
      <c r="FYN50" s="36"/>
      <c r="FYQ50" s="36"/>
      <c r="FYR50" s="36"/>
      <c r="FYU50" s="36"/>
      <c r="FYV50" s="36"/>
      <c r="FYY50" s="36"/>
      <c r="FYZ50" s="36"/>
      <c r="FZC50" s="36"/>
      <c r="FZD50" s="36"/>
      <c r="FZG50" s="36"/>
      <c r="FZH50" s="36"/>
      <c r="FZK50" s="36"/>
      <c r="FZL50" s="36"/>
      <c r="FZO50" s="36"/>
      <c r="FZP50" s="36"/>
      <c r="FZS50" s="36"/>
      <c r="FZT50" s="36"/>
      <c r="FZW50" s="36"/>
      <c r="FZX50" s="36"/>
      <c r="GAA50" s="36"/>
      <c r="GAB50" s="36"/>
      <c r="GAE50" s="36"/>
      <c r="GAF50" s="36"/>
      <c r="GAI50" s="36"/>
      <c r="GAJ50" s="36"/>
      <c r="GAM50" s="36"/>
      <c r="GAN50" s="36"/>
      <c r="GAQ50" s="36"/>
      <c r="GAR50" s="36"/>
      <c r="GAU50" s="36"/>
      <c r="GAV50" s="36"/>
      <c r="GAY50" s="36"/>
      <c r="GAZ50" s="36"/>
      <c r="GBC50" s="36"/>
      <c r="GBD50" s="36"/>
      <c r="GBG50" s="36"/>
      <c r="GBH50" s="36"/>
      <c r="GBK50" s="36"/>
      <c r="GBL50" s="36"/>
      <c r="GBO50" s="36"/>
      <c r="GBP50" s="36"/>
      <c r="GBS50" s="36"/>
      <c r="GBT50" s="36"/>
      <c r="GBW50" s="36"/>
      <c r="GBX50" s="36"/>
      <c r="GCA50" s="36"/>
      <c r="GCB50" s="36"/>
      <c r="GCE50" s="36"/>
      <c r="GCF50" s="36"/>
      <c r="GCI50" s="36"/>
      <c r="GCJ50" s="36"/>
      <c r="GCM50" s="36"/>
      <c r="GCN50" s="36"/>
      <c r="GCQ50" s="36"/>
      <c r="GCR50" s="36"/>
      <c r="GCU50" s="36"/>
      <c r="GCV50" s="36"/>
      <c r="GCY50" s="36"/>
      <c r="GCZ50" s="36"/>
      <c r="GDC50" s="36"/>
      <c r="GDD50" s="36"/>
      <c r="GDG50" s="36"/>
      <c r="GDH50" s="36"/>
      <c r="GDK50" s="36"/>
      <c r="GDL50" s="36"/>
      <c r="GDO50" s="36"/>
      <c r="GDP50" s="36"/>
      <c r="GDS50" s="36"/>
      <c r="GDT50" s="36"/>
      <c r="GDW50" s="36"/>
      <c r="GDX50" s="36"/>
      <c r="GEA50" s="36"/>
      <c r="GEB50" s="36"/>
      <c r="GEE50" s="36"/>
      <c r="GEF50" s="36"/>
      <c r="GEI50" s="36"/>
      <c r="GEJ50" s="36"/>
      <c r="GEM50" s="36"/>
      <c r="GEN50" s="36"/>
      <c r="GEQ50" s="36"/>
      <c r="GER50" s="36"/>
      <c r="GEU50" s="36"/>
      <c r="GEV50" s="36"/>
      <c r="GEY50" s="36"/>
      <c r="GEZ50" s="36"/>
      <c r="GFC50" s="36"/>
      <c r="GFD50" s="36"/>
      <c r="GFG50" s="36"/>
      <c r="GFH50" s="36"/>
      <c r="GFK50" s="36"/>
      <c r="GFL50" s="36"/>
      <c r="GFO50" s="36"/>
      <c r="GFP50" s="36"/>
      <c r="GFS50" s="36"/>
      <c r="GFT50" s="36"/>
      <c r="GFW50" s="36"/>
      <c r="GFX50" s="36"/>
      <c r="GGA50" s="36"/>
      <c r="GGB50" s="36"/>
      <c r="GGE50" s="36"/>
      <c r="GGF50" s="36"/>
      <c r="GGI50" s="36"/>
      <c r="GGJ50" s="36"/>
      <c r="GGM50" s="36"/>
      <c r="GGN50" s="36"/>
      <c r="GGQ50" s="36"/>
      <c r="GGR50" s="36"/>
      <c r="GGU50" s="36"/>
      <c r="GGV50" s="36"/>
      <c r="GGY50" s="36"/>
      <c r="GGZ50" s="36"/>
      <c r="GHC50" s="36"/>
      <c r="GHD50" s="36"/>
      <c r="GHG50" s="36"/>
      <c r="GHH50" s="36"/>
      <c r="GHK50" s="36"/>
      <c r="GHL50" s="36"/>
      <c r="GHO50" s="36"/>
      <c r="GHP50" s="36"/>
      <c r="GHS50" s="36"/>
      <c r="GHT50" s="36"/>
      <c r="GHW50" s="36"/>
      <c r="GHX50" s="36"/>
      <c r="GIA50" s="36"/>
      <c r="GIB50" s="36"/>
      <c r="GIE50" s="36"/>
      <c r="GIF50" s="36"/>
      <c r="GII50" s="36"/>
      <c r="GIJ50" s="36"/>
      <c r="GIM50" s="36"/>
      <c r="GIN50" s="36"/>
      <c r="GIQ50" s="36"/>
      <c r="GIR50" s="36"/>
      <c r="GIU50" s="36"/>
      <c r="GIV50" s="36"/>
      <c r="GIY50" s="36"/>
      <c r="GIZ50" s="36"/>
      <c r="GJC50" s="36"/>
      <c r="GJD50" s="36"/>
      <c r="GJG50" s="36"/>
      <c r="GJH50" s="36"/>
      <c r="GJK50" s="36"/>
      <c r="GJL50" s="36"/>
      <c r="GJO50" s="36"/>
      <c r="GJP50" s="36"/>
      <c r="GJS50" s="36"/>
      <c r="GJT50" s="36"/>
      <c r="GJW50" s="36"/>
      <c r="GJX50" s="36"/>
      <c r="GKA50" s="36"/>
      <c r="GKB50" s="36"/>
      <c r="GKE50" s="36"/>
      <c r="GKF50" s="36"/>
      <c r="GKI50" s="36"/>
      <c r="GKJ50" s="36"/>
      <c r="GKM50" s="36"/>
      <c r="GKN50" s="36"/>
      <c r="GKQ50" s="36"/>
      <c r="GKR50" s="36"/>
      <c r="GKU50" s="36"/>
      <c r="GKV50" s="36"/>
      <c r="GKY50" s="36"/>
      <c r="GKZ50" s="36"/>
      <c r="GLC50" s="36"/>
      <c r="GLD50" s="36"/>
      <c r="GLG50" s="36"/>
      <c r="GLH50" s="36"/>
      <c r="GLK50" s="36"/>
      <c r="GLL50" s="36"/>
      <c r="GLO50" s="36"/>
      <c r="GLP50" s="36"/>
      <c r="GLS50" s="36"/>
      <c r="GLT50" s="36"/>
      <c r="GLW50" s="36"/>
      <c r="GLX50" s="36"/>
      <c r="GMA50" s="36"/>
      <c r="GMB50" s="36"/>
      <c r="GME50" s="36"/>
      <c r="GMF50" s="36"/>
      <c r="GMI50" s="36"/>
      <c r="GMJ50" s="36"/>
      <c r="GMM50" s="36"/>
      <c r="GMN50" s="36"/>
      <c r="GMQ50" s="36"/>
      <c r="GMR50" s="36"/>
      <c r="GMU50" s="36"/>
      <c r="GMV50" s="36"/>
      <c r="GMY50" s="36"/>
      <c r="GMZ50" s="36"/>
      <c r="GNC50" s="36"/>
      <c r="GND50" s="36"/>
      <c r="GNG50" s="36"/>
      <c r="GNH50" s="36"/>
      <c r="GNK50" s="36"/>
      <c r="GNL50" s="36"/>
      <c r="GNO50" s="36"/>
      <c r="GNP50" s="36"/>
      <c r="GNS50" s="36"/>
      <c r="GNT50" s="36"/>
      <c r="GNW50" s="36"/>
      <c r="GNX50" s="36"/>
      <c r="GOA50" s="36"/>
      <c r="GOB50" s="36"/>
      <c r="GOE50" s="36"/>
      <c r="GOF50" s="36"/>
      <c r="GOI50" s="36"/>
      <c r="GOJ50" s="36"/>
      <c r="GOM50" s="36"/>
      <c r="GON50" s="36"/>
      <c r="GOQ50" s="36"/>
      <c r="GOR50" s="36"/>
      <c r="GOU50" s="36"/>
      <c r="GOV50" s="36"/>
      <c r="GOY50" s="36"/>
      <c r="GOZ50" s="36"/>
      <c r="GPC50" s="36"/>
      <c r="GPD50" s="36"/>
      <c r="GPG50" s="36"/>
      <c r="GPH50" s="36"/>
      <c r="GPK50" s="36"/>
      <c r="GPL50" s="36"/>
      <c r="GPO50" s="36"/>
      <c r="GPP50" s="36"/>
      <c r="GPS50" s="36"/>
      <c r="GPT50" s="36"/>
      <c r="GPW50" s="36"/>
      <c r="GPX50" s="36"/>
      <c r="GQA50" s="36"/>
      <c r="GQB50" s="36"/>
      <c r="GQE50" s="36"/>
      <c r="GQF50" s="36"/>
      <c r="GQI50" s="36"/>
      <c r="GQJ50" s="36"/>
      <c r="GQM50" s="36"/>
      <c r="GQN50" s="36"/>
      <c r="GQQ50" s="36"/>
      <c r="GQR50" s="36"/>
      <c r="GQU50" s="36"/>
      <c r="GQV50" s="36"/>
      <c r="GQY50" s="36"/>
      <c r="GQZ50" s="36"/>
      <c r="GRC50" s="36"/>
      <c r="GRD50" s="36"/>
      <c r="GRG50" s="36"/>
      <c r="GRH50" s="36"/>
      <c r="GRK50" s="36"/>
      <c r="GRL50" s="36"/>
      <c r="GRO50" s="36"/>
      <c r="GRP50" s="36"/>
      <c r="GRS50" s="36"/>
      <c r="GRT50" s="36"/>
      <c r="GRW50" s="36"/>
      <c r="GRX50" s="36"/>
      <c r="GSA50" s="36"/>
      <c r="GSB50" s="36"/>
      <c r="GSE50" s="36"/>
      <c r="GSF50" s="36"/>
      <c r="GSI50" s="36"/>
      <c r="GSJ50" s="36"/>
      <c r="GSM50" s="36"/>
      <c r="GSN50" s="36"/>
      <c r="GSQ50" s="36"/>
      <c r="GSR50" s="36"/>
      <c r="GSU50" s="36"/>
      <c r="GSV50" s="36"/>
      <c r="GSY50" s="36"/>
      <c r="GSZ50" s="36"/>
      <c r="GTC50" s="36"/>
      <c r="GTD50" s="36"/>
      <c r="GTG50" s="36"/>
      <c r="GTH50" s="36"/>
      <c r="GTK50" s="36"/>
      <c r="GTL50" s="36"/>
      <c r="GTO50" s="36"/>
      <c r="GTP50" s="36"/>
      <c r="GTS50" s="36"/>
      <c r="GTT50" s="36"/>
      <c r="GTW50" s="36"/>
      <c r="GTX50" s="36"/>
      <c r="GUA50" s="36"/>
      <c r="GUB50" s="36"/>
      <c r="GUE50" s="36"/>
      <c r="GUF50" s="36"/>
      <c r="GUI50" s="36"/>
      <c r="GUJ50" s="36"/>
      <c r="GUM50" s="36"/>
      <c r="GUN50" s="36"/>
      <c r="GUQ50" s="36"/>
      <c r="GUR50" s="36"/>
      <c r="GUU50" s="36"/>
      <c r="GUV50" s="36"/>
      <c r="GUY50" s="36"/>
      <c r="GUZ50" s="36"/>
      <c r="GVC50" s="36"/>
      <c r="GVD50" s="36"/>
      <c r="GVG50" s="36"/>
      <c r="GVH50" s="36"/>
      <c r="GVK50" s="36"/>
      <c r="GVL50" s="36"/>
      <c r="GVO50" s="36"/>
      <c r="GVP50" s="36"/>
      <c r="GVS50" s="36"/>
      <c r="GVT50" s="36"/>
      <c r="GVW50" s="36"/>
      <c r="GVX50" s="36"/>
      <c r="GWA50" s="36"/>
      <c r="GWB50" s="36"/>
      <c r="GWE50" s="36"/>
      <c r="GWF50" s="36"/>
      <c r="GWI50" s="36"/>
      <c r="GWJ50" s="36"/>
      <c r="GWM50" s="36"/>
      <c r="GWN50" s="36"/>
      <c r="GWQ50" s="36"/>
      <c r="GWR50" s="36"/>
      <c r="GWU50" s="36"/>
      <c r="GWV50" s="36"/>
      <c r="GWY50" s="36"/>
      <c r="GWZ50" s="36"/>
      <c r="GXC50" s="36"/>
      <c r="GXD50" s="36"/>
      <c r="GXG50" s="36"/>
      <c r="GXH50" s="36"/>
      <c r="GXK50" s="36"/>
      <c r="GXL50" s="36"/>
      <c r="GXO50" s="36"/>
      <c r="GXP50" s="36"/>
      <c r="GXS50" s="36"/>
      <c r="GXT50" s="36"/>
      <c r="GXW50" s="36"/>
      <c r="GXX50" s="36"/>
      <c r="GYA50" s="36"/>
      <c r="GYB50" s="36"/>
      <c r="GYE50" s="36"/>
      <c r="GYF50" s="36"/>
      <c r="GYI50" s="36"/>
      <c r="GYJ50" s="36"/>
      <c r="GYM50" s="36"/>
      <c r="GYN50" s="36"/>
      <c r="GYQ50" s="36"/>
      <c r="GYR50" s="36"/>
      <c r="GYU50" s="36"/>
      <c r="GYV50" s="36"/>
      <c r="GYY50" s="36"/>
      <c r="GYZ50" s="36"/>
      <c r="GZC50" s="36"/>
      <c r="GZD50" s="36"/>
      <c r="GZG50" s="36"/>
      <c r="GZH50" s="36"/>
      <c r="GZK50" s="36"/>
      <c r="GZL50" s="36"/>
      <c r="GZO50" s="36"/>
      <c r="GZP50" s="36"/>
      <c r="GZS50" s="36"/>
      <c r="GZT50" s="36"/>
      <c r="GZW50" s="36"/>
      <c r="GZX50" s="36"/>
      <c r="HAA50" s="36"/>
      <c r="HAB50" s="36"/>
      <c r="HAE50" s="36"/>
      <c r="HAF50" s="36"/>
      <c r="HAI50" s="36"/>
      <c r="HAJ50" s="36"/>
      <c r="HAM50" s="36"/>
      <c r="HAN50" s="36"/>
      <c r="HAQ50" s="36"/>
      <c r="HAR50" s="36"/>
      <c r="HAU50" s="36"/>
      <c r="HAV50" s="36"/>
      <c r="HAY50" s="36"/>
      <c r="HAZ50" s="36"/>
      <c r="HBC50" s="36"/>
      <c r="HBD50" s="36"/>
      <c r="HBG50" s="36"/>
      <c r="HBH50" s="36"/>
      <c r="HBK50" s="36"/>
      <c r="HBL50" s="36"/>
      <c r="HBO50" s="36"/>
      <c r="HBP50" s="36"/>
      <c r="HBS50" s="36"/>
      <c r="HBT50" s="36"/>
      <c r="HBW50" s="36"/>
      <c r="HBX50" s="36"/>
      <c r="HCA50" s="36"/>
      <c r="HCB50" s="36"/>
      <c r="HCE50" s="36"/>
      <c r="HCF50" s="36"/>
      <c r="HCI50" s="36"/>
      <c r="HCJ50" s="36"/>
      <c r="HCM50" s="36"/>
      <c r="HCN50" s="36"/>
      <c r="HCQ50" s="36"/>
      <c r="HCR50" s="36"/>
      <c r="HCU50" s="36"/>
      <c r="HCV50" s="36"/>
      <c r="HCY50" s="36"/>
      <c r="HCZ50" s="36"/>
      <c r="HDC50" s="36"/>
      <c r="HDD50" s="36"/>
      <c r="HDG50" s="36"/>
      <c r="HDH50" s="36"/>
      <c r="HDK50" s="36"/>
      <c r="HDL50" s="36"/>
      <c r="HDO50" s="36"/>
      <c r="HDP50" s="36"/>
      <c r="HDS50" s="36"/>
      <c r="HDT50" s="36"/>
      <c r="HDW50" s="36"/>
      <c r="HDX50" s="36"/>
      <c r="HEA50" s="36"/>
      <c r="HEB50" s="36"/>
      <c r="HEE50" s="36"/>
      <c r="HEF50" s="36"/>
      <c r="HEI50" s="36"/>
      <c r="HEJ50" s="36"/>
      <c r="HEM50" s="36"/>
      <c r="HEN50" s="36"/>
      <c r="HEQ50" s="36"/>
      <c r="HER50" s="36"/>
      <c r="HEU50" s="36"/>
      <c r="HEV50" s="36"/>
      <c r="HEY50" s="36"/>
      <c r="HEZ50" s="36"/>
      <c r="HFC50" s="36"/>
      <c r="HFD50" s="36"/>
      <c r="HFG50" s="36"/>
      <c r="HFH50" s="36"/>
      <c r="HFK50" s="36"/>
      <c r="HFL50" s="36"/>
      <c r="HFO50" s="36"/>
      <c r="HFP50" s="36"/>
      <c r="HFS50" s="36"/>
      <c r="HFT50" s="36"/>
      <c r="HFW50" s="36"/>
      <c r="HFX50" s="36"/>
      <c r="HGA50" s="36"/>
      <c r="HGB50" s="36"/>
      <c r="HGE50" s="36"/>
      <c r="HGF50" s="36"/>
      <c r="HGI50" s="36"/>
      <c r="HGJ50" s="36"/>
      <c r="HGM50" s="36"/>
      <c r="HGN50" s="36"/>
      <c r="HGQ50" s="36"/>
      <c r="HGR50" s="36"/>
      <c r="HGU50" s="36"/>
      <c r="HGV50" s="36"/>
      <c r="HGY50" s="36"/>
      <c r="HGZ50" s="36"/>
      <c r="HHC50" s="36"/>
      <c r="HHD50" s="36"/>
      <c r="HHG50" s="36"/>
      <c r="HHH50" s="36"/>
      <c r="HHK50" s="36"/>
      <c r="HHL50" s="36"/>
      <c r="HHO50" s="36"/>
      <c r="HHP50" s="36"/>
      <c r="HHS50" s="36"/>
      <c r="HHT50" s="36"/>
      <c r="HHW50" s="36"/>
      <c r="HHX50" s="36"/>
      <c r="HIA50" s="36"/>
      <c r="HIB50" s="36"/>
      <c r="HIE50" s="36"/>
      <c r="HIF50" s="36"/>
      <c r="HII50" s="36"/>
      <c r="HIJ50" s="36"/>
      <c r="HIM50" s="36"/>
      <c r="HIN50" s="36"/>
      <c r="HIQ50" s="36"/>
      <c r="HIR50" s="36"/>
      <c r="HIU50" s="36"/>
      <c r="HIV50" s="36"/>
      <c r="HIY50" s="36"/>
      <c r="HIZ50" s="36"/>
      <c r="HJC50" s="36"/>
      <c r="HJD50" s="36"/>
      <c r="HJG50" s="36"/>
      <c r="HJH50" s="36"/>
      <c r="HJK50" s="36"/>
      <c r="HJL50" s="36"/>
      <c r="HJO50" s="36"/>
      <c r="HJP50" s="36"/>
      <c r="HJS50" s="36"/>
      <c r="HJT50" s="36"/>
      <c r="HJW50" s="36"/>
      <c r="HJX50" s="36"/>
      <c r="HKA50" s="36"/>
      <c r="HKB50" s="36"/>
      <c r="HKE50" s="36"/>
      <c r="HKF50" s="36"/>
      <c r="HKI50" s="36"/>
      <c r="HKJ50" s="36"/>
      <c r="HKM50" s="36"/>
      <c r="HKN50" s="36"/>
      <c r="HKQ50" s="36"/>
      <c r="HKR50" s="36"/>
      <c r="HKU50" s="36"/>
      <c r="HKV50" s="36"/>
      <c r="HKY50" s="36"/>
      <c r="HKZ50" s="36"/>
      <c r="HLC50" s="36"/>
      <c r="HLD50" s="36"/>
      <c r="HLG50" s="36"/>
      <c r="HLH50" s="36"/>
      <c r="HLK50" s="36"/>
      <c r="HLL50" s="36"/>
      <c r="HLO50" s="36"/>
      <c r="HLP50" s="36"/>
      <c r="HLS50" s="36"/>
      <c r="HLT50" s="36"/>
      <c r="HLW50" s="36"/>
      <c r="HLX50" s="36"/>
      <c r="HMA50" s="36"/>
      <c r="HMB50" s="36"/>
      <c r="HME50" s="36"/>
      <c r="HMF50" s="36"/>
      <c r="HMI50" s="36"/>
      <c r="HMJ50" s="36"/>
      <c r="HMM50" s="36"/>
      <c r="HMN50" s="36"/>
      <c r="HMQ50" s="36"/>
      <c r="HMR50" s="36"/>
      <c r="HMU50" s="36"/>
      <c r="HMV50" s="36"/>
      <c r="HMY50" s="36"/>
      <c r="HMZ50" s="36"/>
      <c r="HNC50" s="36"/>
      <c r="HND50" s="36"/>
      <c r="HNG50" s="36"/>
      <c r="HNH50" s="36"/>
      <c r="HNK50" s="36"/>
      <c r="HNL50" s="36"/>
      <c r="HNO50" s="36"/>
      <c r="HNP50" s="36"/>
      <c r="HNS50" s="36"/>
      <c r="HNT50" s="36"/>
      <c r="HNW50" s="36"/>
      <c r="HNX50" s="36"/>
      <c r="HOA50" s="36"/>
      <c r="HOB50" s="36"/>
      <c r="HOE50" s="36"/>
      <c r="HOF50" s="36"/>
      <c r="HOI50" s="36"/>
      <c r="HOJ50" s="36"/>
      <c r="HOM50" s="36"/>
      <c r="HON50" s="36"/>
      <c r="HOQ50" s="36"/>
      <c r="HOR50" s="36"/>
      <c r="HOU50" s="36"/>
      <c r="HOV50" s="36"/>
      <c r="HOY50" s="36"/>
      <c r="HOZ50" s="36"/>
      <c r="HPC50" s="36"/>
      <c r="HPD50" s="36"/>
      <c r="HPG50" s="36"/>
      <c r="HPH50" s="36"/>
      <c r="HPK50" s="36"/>
      <c r="HPL50" s="36"/>
      <c r="HPO50" s="36"/>
      <c r="HPP50" s="36"/>
      <c r="HPS50" s="36"/>
      <c r="HPT50" s="36"/>
      <c r="HPW50" s="36"/>
      <c r="HPX50" s="36"/>
      <c r="HQA50" s="36"/>
      <c r="HQB50" s="36"/>
      <c r="HQE50" s="36"/>
      <c r="HQF50" s="36"/>
      <c r="HQI50" s="36"/>
      <c r="HQJ50" s="36"/>
      <c r="HQM50" s="36"/>
      <c r="HQN50" s="36"/>
      <c r="HQQ50" s="36"/>
      <c r="HQR50" s="36"/>
      <c r="HQU50" s="36"/>
      <c r="HQV50" s="36"/>
      <c r="HQY50" s="36"/>
      <c r="HQZ50" s="36"/>
      <c r="HRC50" s="36"/>
      <c r="HRD50" s="36"/>
      <c r="HRG50" s="36"/>
      <c r="HRH50" s="36"/>
      <c r="HRK50" s="36"/>
      <c r="HRL50" s="36"/>
      <c r="HRO50" s="36"/>
      <c r="HRP50" s="36"/>
      <c r="HRS50" s="36"/>
      <c r="HRT50" s="36"/>
      <c r="HRW50" s="36"/>
      <c r="HRX50" s="36"/>
      <c r="HSA50" s="36"/>
      <c r="HSB50" s="36"/>
      <c r="HSE50" s="36"/>
      <c r="HSF50" s="36"/>
      <c r="HSI50" s="36"/>
      <c r="HSJ50" s="36"/>
      <c r="HSM50" s="36"/>
      <c r="HSN50" s="36"/>
      <c r="HSQ50" s="36"/>
      <c r="HSR50" s="36"/>
      <c r="HSU50" s="36"/>
      <c r="HSV50" s="36"/>
      <c r="HSY50" s="36"/>
      <c r="HSZ50" s="36"/>
      <c r="HTC50" s="36"/>
      <c r="HTD50" s="36"/>
      <c r="HTG50" s="36"/>
      <c r="HTH50" s="36"/>
      <c r="HTK50" s="36"/>
      <c r="HTL50" s="36"/>
      <c r="HTO50" s="36"/>
      <c r="HTP50" s="36"/>
      <c r="HTS50" s="36"/>
      <c r="HTT50" s="36"/>
      <c r="HTW50" s="36"/>
      <c r="HTX50" s="36"/>
      <c r="HUA50" s="36"/>
      <c r="HUB50" s="36"/>
      <c r="HUE50" s="36"/>
      <c r="HUF50" s="36"/>
      <c r="HUI50" s="36"/>
      <c r="HUJ50" s="36"/>
      <c r="HUM50" s="36"/>
      <c r="HUN50" s="36"/>
      <c r="HUQ50" s="36"/>
      <c r="HUR50" s="36"/>
      <c r="HUU50" s="36"/>
      <c r="HUV50" s="36"/>
      <c r="HUY50" s="36"/>
      <c r="HUZ50" s="36"/>
      <c r="HVC50" s="36"/>
      <c r="HVD50" s="36"/>
      <c r="HVG50" s="36"/>
      <c r="HVH50" s="36"/>
      <c r="HVK50" s="36"/>
      <c r="HVL50" s="36"/>
      <c r="HVO50" s="36"/>
      <c r="HVP50" s="36"/>
      <c r="HVS50" s="36"/>
      <c r="HVT50" s="36"/>
      <c r="HVW50" s="36"/>
      <c r="HVX50" s="36"/>
      <c r="HWA50" s="36"/>
      <c r="HWB50" s="36"/>
      <c r="HWE50" s="36"/>
      <c r="HWF50" s="36"/>
      <c r="HWI50" s="36"/>
      <c r="HWJ50" s="36"/>
      <c r="HWM50" s="36"/>
      <c r="HWN50" s="36"/>
      <c r="HWQ50" s="36"/>
      <c r="HWR50" s="36"/>
      <c r="HWU50" s="36"/>
      <c r="HWV50" s="36"/>
      <c r="HWY50" s="36"/>
      <c r="HWZ50" s="36"/>
      <c r="HXC50" s="36"/>
      <c r="HXD50" s="36"/>
      <c r="HXG50" s="36"/>
      <c r="HXH50" s="36"/>
      <c r="HXK50" s="36"/>
      <c r="HXL50" s="36"/>
      <c r="HXO50" s="36"/>
      <c r="HXP50" s="36"/>
      <c r="HXS50" s="36"/>
      <c r="HXT50" s="36"/>
      <c r="HXW50" s="36"/>
      <c r="HXX50" s="36"/>
      <c r="HYA50" s="36"/>
      <c r="HYB50" s="36"/>
      <c r="HYE50" s="36"/>
      <c r="HYF50" s="36"/>
      <c r="HYI50" s="36"/>
      <c r="HYJ50" s="36"/>
      <c r="HYM50" s="36"/>
      <c r="HYN50" s="36"/>
      <c r="HYQ50" s="36"/>
      <c r="HYR50" s="36"/>
      <c r="HYU50" s="36"/>
      <c r="HYV50" s="36"/>
      <c r="HYY50" s="36"/>
      <c r="HYZ50" s="36"/>
      <c r="HZC50" s="36"/>
      <c r="HZD50" s="36"/>
      <c r="HZG50" s="36"/>
      <c r="HZH50" s="36"/>
      <c r="HZK50" s="36"/>
      <c r="HZL50" s="36"/>
      <c r="HZO50" s="36"/>
      <c r="HZP50" s="36"/>
      <c r="HZS50" s="36"/>
      <c r="HZT50" s="36"/>
      <c r="HZW50" s="36"/>
      <c r="HZX50" s="36"/>
      <c r="IAA50" s="36"/>
      <c r="IAB50" s="36"/>
      <c r="IAE50" s="36"/>
      <c r="IAF50" s="36"/>
      <c r="IAI50" s="36"/>
      <c r="IAJ50" s="36"/>
      <c r="IAM50" s="36"/>
      <c r="IAN50" s="36"/>
      <c r="IAQ50" s="36"/>
      <c r="IAR50" s="36"/>
      <c r="IAU50" s="36"/>
      <c r="IAV50" s="36"/>
      <c r="IAY50" s="36"/>
      <c r="IAZ50" s="36"/>
      <c r="IBC50" s="36"/>
      <c r="IBD50" s="36"/>
      <c r="IBG50" s="36"/>
      <c r="IBH50" s="36"/>
      <c r="IBK50" s="36"/>
      <c r="IBL50" s="36"/>
      <c r="IBO50" s="36"/>
      <c r="IBP50" s="36"/>
      <c r="IBS50" s="36"/>
      <c r="IBT50" s="36"/>
      <c r="IBW50" s="36"/>
      <c r="IBX50" s="36"/>
      <c r="ICA50" s="36"/>
      <c r="ICB50" s="36"/>
      <c r="ICE50" s="36"/>
      <c r="ICF50" s="36"/>
      <c r="ICI50" s="36"/>
      <c r="ICJ50" s="36"/>
      <c r="ICM50" s="36"/>
      <c r="ICN50" s="36"/>
      <c r="ICQ50" s="36"/>
      <c r="ICR50" s="36"/>
      <c r="ICU50" s="36"/>
      <c r="ICV50" s="36"/>
      <c r="ICY50" s="36"/>
      <c r="ICZ50" s="36"/>
      <c r="IDC50" s="36"/>
      <c r="IDD50" s="36"/>
      <c r="IDG50" s="36"/>
      <c r="IDH50" s="36"/>
      <c r="IDK50" s="36"/>
      <c r="IDL50" s="36"/>
      <c r="IDO50" s="36"/>
      <c r="IDP50" s="36"/>
      <c r="IDS50" s="36"/>
      <c r="IDT50" s="36"/>
      <c r="IDW50" s="36"/>
      <c r="IDX50" s="36"/>
      <c r="IEA50" s="36"/>
      <c r="IEB50" s="36"/>
      <c r="IEE50" s="36"/>
      <c r="IEF50" s="36"/>
      <c r="IEI50" s="36"/>
      <c r="IEJ50" s="36"/>
      <c r="IEM50" s="36"/>
      <c r="IEN50" s="36"/>
      <c r="IEQ50" s="36"/>
      <c r="IER50" s="36"/>
      <c r="IEU50" s="36"/>
      <c r="IEV50" s="36"/>
      <c r="IEY50" s="36"/>
      <c r="IEZ50" s="36"/>
      <c r="IFC50" s="36"/>
      <c r="IFD50" s="36"/>
      <c r="IFG50" s="36"/>
      <c r="IFH50" s="36"/>
      <c r="IFK50" s="36"/>
      <c r="IFL50" s="36"/>
      <c r="IFO50" s="36"/>
      <c r="IFP50" s="36"/>
      <c r="IFS50" s="36"/>
      <c r="IFT50" s="36"/>
      <c r="IFW50" s="36"/>
      <c r="IFX50" s="36"/>
      <c r="IGA50" s="36"/>
      <c r="IGB50" s="36"/>
      <c r="IGE50" s="36"/>
      <c r="IGF50" s="36"/>
      <c r="IGI50" s="36"/>
      <c r="IGJ50" s="36"/>
      <c r="IGM50" s="36"/>
      <c r="IGN50" s="36"/>
      <c r="IGQ50" s="36"/>
      <c r="IGR50" s="36"/>
      <c r="IGU50" s="36"/>
      <c r="IGV50" s="36"/>
      <c r="IGY50" s="36"/>
      <c r="IGZ50" s="36"/>
      <c r="IHC50" s="36"/>
      <c r="IHD50" s="36"/>
      <c r="IHG50" s="36"/>
      <c r="IHH50" s="36"/>
      <c r="IHK50" s="36"/>
      <c r="IHL50" s="36"/>
      <c r="IHO50" s="36"/>
      <c r="IHP50" s="36"/>
      <c r="IHS50" s="36"/>
      <c r="IHT50" s="36"/>
      <c r="IHW50" s="36"/>
      <c r="IHX50" s="36"/>
      <c r="IIA50" s="36"/>
      <c r="IIB50" s="36"/>
      <c r="IIE50" s="36"/>
      <c r="IIF50" s="36"/>
      <c r="III50" s="36"/>
      <c r="IIJ50" s="36"/>
      <c r="IIM50" s="36"/>
      <c r="IIN50" s="36"/>
      <c r="IIQ50" s="36"/>
      <c r="IIR50" s="36"/>
      <c r="IIU50" s="36"/>
      <c r="IIV50" s="36"/>
      <c r="IIY50" s="36"/>
      <c r="IIZ50" s="36"/>
      <c r="IJC50" s="36"/>
      <c r="IJD50" s="36"/>
      <c r="IJG50" s="36"/>
      <c r="IJH50" s="36"/>
      <c r="IJK50" s="36"/>
      <c r="IJL50" s="36"/>
      <c r="IJO50" s="36"/>
      <c r="IJP50" s="36"/>
      <c r="IJS50" s="36"/>
      <c r="IJT50" s="36"/>
      <c r="IJW50" s="36"/>
      <c r="IJX50" s="36"/>
      <c r="IKA50" s="36"/>
      <c r="IKB50" s="36"/>
      <c r="IKE50" s="36"/>
      <c r="IKF50" s="36"/>
      <c r="IKI50" s="36"/>
      <c r="IKJ50" s="36"/>
      <c r="IKM50" s="36"/>
      <c r="IKN50" s="36"/>
      <c r="IKQ50" s="36"/>
      <c r="IKR50" s="36"/>
      <c r="IKU50" s="36"/>
      <c r="IKV50" s="36"/>
      <c r="IKY50" s="36"/>
      <c r="IKZ50" s="36"/>
      <c r="ILC50" s="36"/>
      <c r="ILD50" s="36"/>
      <c r="ILG50" s="36"/>
      <c r="ILH50" s="36"/>
      <c r="ILK50" s="36"/>
      <c r="ILL50" s="36"/>
      <c r="ILO50" s="36"/>
      <c r="ILP50" s="36"/>
      <c r="ILS50" s="36"/>
      <c r="ILT50" s="36"/>
      <c r="ILW50" s="36"/>
      <c r="ILX50" s="36"/>
      <c r="IMA50" s="36"/>
      <c r="IMB50" s="36"/>
      <c r="IME50" s="36"/>
      <c r="IMF50" s="36"/>
      <c r="IMI50" s="36"/>
      <c r="IMJ50" s="36"/>
      <c r="IMM50" s="36"/>
      <c r="IMN50" s="36"/>
      <c r="IMQ50" s="36"/>
      <c r="IMR50" s="36"/>
      <c r="IMU50" s="36"/>
      <c r="IMV50" s="36"/>
      <c r="IMY50" s="36"/>
      <c r="IMZ50" s="36"/>
      <c r="INC50" s="36"/>
      <c r="IND50" s="36"/>
      <c r="ING50" s="36"/>
      <c r="INH50" s="36"/>
      <c r="INK50" s="36"/>
      <c r="INL50" s="36"/>
      <c r="INO50" s="36"/>
      <c r="INP50" s="36"/>
      <c r="INS50" s="36"/>
      <c r="INT50" s="36"/>
      <c r="INW50" s="36"/>
      <c r="INX50" s="36"/>
      <c r="IOA50" s="36"/>
      <c r="IOB50" s="36"/>
      <c r="IOE50" s="36"/>
      <c r="IOF50" s="36"/>
      <c r="IOI50" s="36"/>
      <c r="IOJ50" s="36"/>
      <c r="IOM50" s="36"/>
      <c r="ION50" s="36"/>
      <c r="IOQ50" s="36"/>
      <c r="IOR50" s="36"/>
      <c r="IOU50" s="36"/>
      <c r="IOV50" s="36"/>
      <c r="IOY50" s="36"/>
      <c r="IOZ50" s="36"/>
      <c r="IPC50" s="36"/>
      <c r="IPD50" s="36"/>
      <c r="IPG50" s="36"/>
      <c r="IPH50" s="36"/>
      <c r="IPK50" s="36"/>
      <c r="IPL50" s="36"/>
      <c r="IPO50" s="36"/>
      <c r="IPP50" s="36"/>
      <c r="IPS50" s="36"/>
      <c r="IPT50" s="36"/>
      <c r="IPW50" s="36"/>
      <c r="IPX50" s="36"/>
      <c r="IQA50" s="36"/>
      <c r="IQB50" s="36"/>
      <c r="IQE50" s="36"/>
      <c r="IQF50" s="36"/>
      <c r="IQI50" s="36"/>
      <c r="IQJ50" s="36"/>
      <c r="IQM50" s="36"/>
      <c r="IQN50" s="36"/>
      <c r="IQQ50" s="36"/>
      <c r="IQR50" s="36"/>
      <c r="IQU50" s="36"/>
      <c r="IQV50" s="36"/>
      <c r="IQY50" s="36"/>
      <c r="IQZ50" s="36"/>
      <c r="IRC50" s="36"/>
      <c r="IRD50" s="36"/>
      <c r="IRG50" s="36"/>
      <c r="IRH50" s="36"/>
      <c r="IRK50" s="36"/>
      <c r="IRL50" s="36"/>
      <c r="IRO50" s="36"/>
      <c r="IRP50" s="36"/>
      <c r="IRS50" s="36"/>
      <c r="IRT50" s="36"/>
      <c r="IRW50" s="36"/>
      <c r="IRX50" s="36"/>
      <c r="ISA50" s="36"/>
      <c r="ISB50" s="36"/>
      <c r="ISE50" s="36"/>
      <c r="ISF50" s="36"/>
      <c r="ISI50" s="36"/>
      <c r="ISJ50" s="36"/>
      <c r="ISM50" s="36"/>
      <c r="ISN50" s="36"/>
      <c r="ISQ50" s="36"/>
      <c r="ISR50" s="36"/>
      <c r="ISU50" s="36"/>
      <c r="ISV50" s="36"/>
      <c r="ISY50" s="36"/>
      <c r="ISZ50" s="36"/>
      <c r="ITC50" s="36"/>
      <c r="ITD50" s="36"/>
      <c r="ITG50" s="36"/>
      <c r="ITH50" s="36"/>
      <c r="ITK50" s="36"/>
      <c r="ITL50" s="36"/>
      <c r="ITO50" s="36"/>
      <c r="ITP50" s="36"/>
      <c r="ITS50" s="36"/>
      <c r="ITT50" s="36"/>
      <c r="ITW50" s="36"/>
      <c r="ITX50" s="36"/>
      <c r="IUA50" s="36"/>
      <c r="IUB50" s="36"/>
      <c r="IUE50" s="36"/>
      <c r="IUF50" s="36"/>
      <c r="IUI50" s="36"/>
      <c r="IUJ50" s="36"/>
      <c r="IUM50" s="36"/>
      <c r="IUN50" s="36"/>
      <c r="IUQ50" s="36"/>
      <c r="IUR50" s="36"/>
      <c r="IUU50" s="36"/>
      <c r="IUV50" s="36"/>
      <c r="IUY50" s="36"/>
      <c r="IUZ50" s="36"/>
      <c r="IVC50" s="36"/>
      <c r="IVD50" s="36"/>
      <c r="IVG50" s="36"/>
      <c r="IVH50" s="36"/>
      <c r="IVK50" s="36"/>
      <c r="IVL50" s="36"/>
      <c r="IVO50" s="36"/>
      <c r="IVP50" s="36"/>
      <c r="IVS50" s="36"/>
      <c r="IVT50" s="36"/>
      <c r="IVW50" s="36"/>
      <c r="IVX50" s="36"/>
      <c r="IWA50" s="36"/>
      <c r="IWB50" s="36"/>
      <c r="IWE50" s="36"/>
      <c r="IWF50" s="36"/>
      <c r="IWI50" s="36"/>
      <c r="IWJ50" s="36"/>
      <c r="IWM50" s="36"/>
      <c r="IWN50" s="36"/>
      <c r="IWQ50" s="36"/>
      <c r="IWR50" s="36"/>
      <c r="IWU50" s="36"/>
      <c r="IWV50" s="36"/>
      <c r="IWY50" s="36"/>
      <c r="IWZ50" s="36"/>
      <c r="IXC50" s="36"/>
      <c r="IXD50" s="36"/>
      <c r="IXG50" s="36"/>
      <c r="IXH50" s="36"/>
      <c r="IXK50" s="36"/>
      <c r="IXL50" s="36"/>
      <c r="IXO50" s="36"/>
      <c r="IXP50" s="36"/>
      <c r="IXS50" s="36"/>
      <c r="IXT50" s="36"/>
      <c r="IXW50" s="36"/>
      <c r="IXX50" s="36"/>
      <c r="IYA50" s="36"/>
      <c r="IYB50" s="36"/>
      <c r="IYE50" s="36"/>
      <c r="IYF50" s="36"/>
      <c r="IYI50" s="36"/>
      <c r="IYJ50" s="36"/>
      <c r="IYM50" s="36"/>
      <c r="IYN50" s="36"/>
      <c r="IYQ50" s="36"/>
      <c r="IYR50" s="36"/>
      <c r="IYU50" s="36"/>
      <c r="IYV50" s="36"/>
      <c r="IYY50" s="36"/>
      <c r="IYZ50" s="36"/>
      <c r="IZC50" s="36"/>
      <c r="IZD50" s="36"/>
      <c r="IZG50" s="36"/>
      <c r="IZH50" s="36"/>
      <c r="IZK50" s="36"/>
      <c r="IZL50" s="36"/>
      <c r="IZO50" s="36"/>
      <c r="IZP50" s="36"/>
      <c r="IZS50" s="36"/>
      <c r="IZT50" s="36"/>
      <c r="IZW50" s="36"/>
      <c r="IZX50" s="36"/>
      <c r="JAA50" s="36"/>
      <c r="JAB50" s="36"/>
      <c r="JAE50" s="36"/>
      <c r="JAF50" s="36"/>
      <c r="JAI50" s="36"/>
      <c r="JAJ50" s="36"/>
      <c r="JAM50" s="36"/>
      <c r="JAN50" s="36"/>
      <c r="JAQ50" s="36"/>
      <c r="JAR50" s="36"/>
      <c r="JAU50" s="36"/>
      <c r="JAV50" s="36"/>
      <c r="JAY50" s="36"/>
      <c r="JAZ50" s="36"/>
      <c r="JBC50" s="36"/>
      <c r="JBD50" s="36"/>
      <c r="JBG50" s="36"/>
      <c r="JBH50" s="36"/>
      <c r="JBK50" s="36"/>
      <c r="JBL50" s="36"/>
      <c r="JBO50" s="36"/>
      <c r="JBP50" s="36"/>
      <c r="JBS50" s="36"/>
      <c r="JBT50" s="36"/>
      <c r="JBW50" s="36"/>
      <c r="JBX50" s="36"/>
      <c r="JCA50" s="36"/>
      <c r="JCB50" s="36"/>
      <c r="JCE50" s="36"/>
      <c r="JCF50" s="36"/>
      <c r="JCI50" s="36"/>
      <c r="JCJ50" s="36"/>
      <c r="JCM50" s="36"/>
      <c r="JCN50" s="36"/>
      <c r="JCQ50" s="36"/>
      <c r="JCR50" s="36"/>
      <c r="JCU50" s="36"/>
      <c r="JCV50" s="36"/>
      <c r="JCY50" s="36"/>
      <c r="JCZ50" s="36"/>
      <c r="JDC50" s="36"/>
      <c r="JDD50" s="36"/>
      <c r="JDG50" s="36"/>
      <c r="JDH50" s="36"/>
      <c r="JDK50" s="36"/>
      <c r="JDL50" s="36"/>
      <c r="JDO50" s="36"/>
      <c r="JDP50" s="36"/>
      <c r="JDS50" s="36"/>
      <c r="JDT50" s="36"/>
      <c r="JDW50" s="36"/>
      <c r="JDX50" s="36"/>
      <c r="JEA50" s="36"/>
      <c r="JEB50" s="36"/>
      <c r="JEE50" s="36"/>
      <c r="JEF50" s="36"/>
      <c r="JEI50" s="36"/>
      <c r="JEJ50" s="36"/>
      <c r="JEM50" s="36"/>
      <c r="JEN50" s="36"/>
      <c r="JEQ50" s="36"/>
      <c r="JER50" s="36"/>
      <c r="JEU50" s="36"/>
      <c r="JEV50" s="36"/>
      <c r="JEY50" s="36"/>
      <c r="JEZ50" s="36"/>
      <c r="JFC50" s="36"/>
      <c r="JFD50" s="36"/>
      <c r="JFG50" s="36"/>
      <c r="JFH50" s="36"/>
      <c r="JFK50" s="36"/>
      <c r="JFL50" s="36"/>
      <c r="JFO50" s="36"/>
      <c r="JFP50" s="36"/>
      <c r="JFS50" s="36"/>
      <c r="JFT50" s="36"/>
      <c r="JFW50" s="36"/>
      <c r="JFX50" s="36"/>
      <c r="JGA50" s="36"/>
      <c r="JGB50" s="36"/>
      <c r="JGE50" s="36"/>
      <c r="JGF50" s="36"/>
      <c r="JGI50" s="36"/>
      <c r="JGJ50" s="36"/>
      <c r="JGM50" s="36"/>
      <c r="JGN50" s="36"/>
      <c r="JGQ50" s="36"/>
      <c r="JGR50" s="36"/>
      <c r="JGU50" s="36"/>
      <c r="JGV50" s="36"/>
      <c r="JGY50" s="36"/>
      <c r="JGZ50" s="36"/>
      <c r="JHC50" s="36"/>
      <c r="JHD50" s="36"/>
      <c r="JHG50" s="36"/>
      <c r="JHH50" s="36"/>
      <c r="JHK50" s="36"/>
      <c r="JHL50" s="36"/>
      <c r="JHO50" s="36"/>
      <c r="JHP50" s="36"/>
      <c r="JHS50" s="36"/>
      <c r="JHT50" s="36"/>
      <c r="JHW50" s="36"/>
      <c r="JHX50" s="36"/>
      <c r="JIA50" s="36"/>
      <c r="JIB50" s="36"/>
      <c r="JIE50" s="36"/>
      <c r="JIF50" s="36"/>
      <c r="JII50" s="36"/>
      <c r="JIJ50" s="36"/>
      <c r="JIM50" s="36"/>
      <c r="JIN50" s="36"/>
      <c r="JIQ50" s="36"/>
      <c r="JIR50" s="36"/>
      <c r="JIU50" s="36"/>
      <c r="JIV50" s="36"/>
      <c r="JIY50" s="36"/>
      <c r="JIZ50" s="36"/>
      <c r="JJC50" s="36"/>
      <c r="JJD50" s="36"/>
      <c r="JJG50" s="36"/>
      <c r="JJH50" s="36"/>
      <c r="JJK50" s="36"/>
      <c r="JJL50" s="36"/>
      <c r="JJO50" s="36"/>
      <c r="JJP50" s="36"/>
      <c r="JJS50" s="36"/>
      <c r="JJT50" s="36"/>
      <c r="JJW50" s="36"/>
      <c r="JJX50" s="36"/>
      <c r="JKA50" s="36"/>
      <c r="JKB50" s="36"/>
      <c r="JKE50" s="36"/>
      <c r="JKF50" s="36"/>
      <c r="JKI50" s="36"/>
      <c r="JKJ50" s="36"/>
      <c r="JKM50" s="36"/>
      <c r="JKN50" s="36"/>
      <c r="JKQ50" s="36"/>
      <c r="JKR50" s="36"/>
      <c r="JKU50" s="36"/>
      <c r="JKV50" s="36"/>
      <c r="JKY50" s="36"/>
      <c r="JKZ50" s="36"/>
      <c r="JLC50" s="36"/>
      <c r="JLD50" s="36"/>
      <c r="JLG50" s="36"/>
      <c r="JLH50" s="36"/>
      <c r="JLK50" s="36"/>
      <c r="JLL50" s="36"/>
      <c r="JLO50" s="36"/>
      <c r="JLP50" s="36"/>
      <c r="JLS50" s="36"/>
      <c r="JLT50" s="36"/>
      <c r="JLW50" s="36"/>
      <c r="JLX50" s="36"/>
      <c r="JMA50" s="36"/>
      <c r="JMB50" s="36"/>
      <c r="JME50" s="36"/>
      <c r="JMF50" s="36"/>
      <c r="JMI50" s="36"/>
      <c r="JMJ50" s="36"/>
      <c r="JMM50" s="36"/>
      <c r="JMN50" s="36"/>
      <c r="JMQ50" s="36"/>
      <c r="JMR50" s="36"/>
      <c r="JMU50" s="36"/>
      <c r="JMV50" s="36"/>
      <c r="JMY50" s="36"/>
      <c r="JMZ50" s="36"/>
      <c r="JNC50" s="36"/>
      <c r="JND50" s="36"/>
      <c r="JNG50" s="36"/>
      <c r="JNH50" s="36"/>
      <c r="JNK50" s="36"/>
      <c r="JNL50" s="36"/>
      <c r="JNO50" s="36"/>
      <c r="JNP50" s="36"/>
      <c r="JNS50" s="36"/>
      <c r="JNT50" s="36"/>
      <c r="JNW50" s="36"/>
      <c r="JNX50" s="36"/>
      <c r="JOA50" s="36"/>
      <c r="JOB50" s="36"/>
      <c r="JOE50" s="36"/>
      <c r="JOF50" s="36"/>
      <c r="JOI50" s="36"/>
      <c r="JOJ50" s="36"/>
      <c r="JOM50" s="36"/>
      <c r="JON50" s="36"/>
      <c r="JOQ50" s="36"/>
      <c r="JOR50" s="36"/>
      <c r="JOU50" s="36"/>
      <c r="JOV50" s="36"/>
      <c r="JOY50" s="36"/>
      <c r="JOZ50" s="36"/>
      <c r="JPC50" s="36"/>
      <c r="JPD50" s="36"/>
      <c r="JPG50" s="36"/>
      <c r="JPH50" s="36"/>
      <c r="JPK50" s="36"/>
      <c r="JPL50" s="36"/>
      <c r="JPO50" s="36"/>
      <c r="JPP50" s="36"/>
      <c r="JPS50" s="36"/>
      <c r="JPT50" s="36"/>
      <c r="JPW50" s="36"/>
      <c r="JPX50" s="36"/>
      <c r="JQA50" s="36"/>
      <c r="JQB50" s="36"/>
      <c r="JQE50" s="36"/>
      <c r="JQF50" s="36"/>
      <c r="JQI50" s="36"/>
      <c r="JQJ50" s="36"/>
      <c r="JQM50" s="36"/>
      <c r="JQN50" s="36"/>
      <c r="JQQ50" s="36"/>
      <c r="JQR50" s="36"/>
      <c r="JQU50" s="36"/>
      <c r="JQV50" s="36"/>
      <c r="JQY50" s="36"/>
      <c r="JQZ50" s="36"/>
      <c r="JRC50" s="36"/>
      <c r="JRD50" s="36"/>
      <c r="JRG50" s="36"/>
      <c r="JRH50" s="36"/>
      <c r="JRK50" s="36"/>
      <c r="JRL50" s="36"/>
      <c r="JRO50" s="36"/>
      <c r="JRP50" s="36"/>
      <c r="JRS50" s="36"/>
      <c r="JRT50" s="36"/>
      <c r="JRW50" s="36"/>
      <c r="JRX50" s="36"/>
      <c r="JSA50" s="36"/>
      <c r="JSB50" s="36"/>
      <c r="JSE50" s="36"/>
      <c r="JSF50" s="36"/>
      <c r="JSI50" s="36"/>
      <c r="JSJ50" s="36"/>
      <c r="JSM50" s="36"/>
      <c r="JSN50" s="36"/>
      <c r="JSQ50" s="36"/>
      <c r="JSR50" s="36"/>
      <c r="JSU50" s="36"/>
      <c r="JSV50" s="36"/>
      <c r="JSY50" s="36"/>
      <c r="JSZ50" s="36"/>
      <c r="JTC50" s="36"/>
      <c r="JTD50" s="36"/>
      <c r="JTG50" s="36"/>
      <c r="JTH50" s="36"/>
      <c r="JTK50" s="36"/>
      <c r="JTL50" s="36"/>
      <c r="JTO50" s="36"/>
      <c r="JTP50" s="36"/>
      <c r="JTS50" s="36"/>
      <c r="JTT50" s="36"/>
      <c r="JTW50" s="36"/>
      <c r="JTX50" s="36"/>
      <c r="JUA50" s="36"/>
      <c r="JUB50" s="36"/>
      <c r="JUE50" s="36"/>
      <c r="JUF50" s="36"/>
      <c r="JUI50" s="36"/>
      <c r="JUJ50" s="36"/>
      <c r="JUM50" s="36"/>
      <c r="JUN50" s="36"/>
      <c r="JUQ50" s="36"/>
      <c r="JUR50" s="36"/>
      <c r="JUU50" s="36"/>
      <c r="JUV50" s="36"/>
      <c r="JUY50" s="36"/>
      <c r="JUZ50" s="36"/>
      <c r="JVC50" s="36"/>
      <c r="JVD50" s="36"/>
      <c r="JVG50" s="36"/>
      <c r="JVH50" s="36"/>
      <c r="JVK50" s="36"/>
      <c r="JVL50" s="36"/>
      <c r="JVO50" s="36"/>
      <c r="JVP50" s="36"/>
      <c r="JVS50" s="36"/>
      <c r="JVT50" s="36"/>
      <c r="JVW50" s="36"/>
      <c r="JVX50" s="36"/>
      <c r="JWA50" s="36"/>
      <c r="JWB50" s="36"/>
      <c r="JWE50" s="36"/>
      <c r="JWF50" s="36"/>
      <c r="JWI50" s="36"/>
      <c r="JWJ50" s="36"/>
      <c r="JWM50" s="36"/>
      <c r="JWN50" s="36"/>
      <c r="JWQ50" s="36"/>
      <c r="JWR50" s="36"/>
      <c r="JWU50" s="36"/>
      <c r="JWV50" s="36"/>
      <c r="JWY50" s="36"/>
      <c r="JWZ50" s="36"/>
      <c r="JXC50" s="36"/>
      <c r="JXD50" s="36"/>
      <c r="JXG50" s="36"/>
      <c r="JXH50" s="36"/>
      <c r="JXK50" s="36"/>
      <c r="JXL50" s="36"/>
      <c r="JXO50" s="36"/>
      <c r="JXP50" s="36"/>
      <c r="JXS50" s="36"/>
      <c r="JXT50" s="36"/>
      <c r="JXW50" s="36"/>
      <c r="JXX50" s="36"/>
      <c r="JYA50" s="36"/>
      <c r="JYB50" s="36"/>
      <c r="JYE50" s="36"/>
      <c r="JYF50" s="36"/>
      <c r="JYI50" s="36"/>
      <c r="JYJ50" s="36"/>
      <c r="JYM50" s="36"/>
      <c r="JYN50" s="36"/>
      <c r="JYQ50" s="36"/>
      <c r="JYR50" s="36"/>
      <c r="JYU50" s="36"/>
      <c r="JYV50" s="36"/>
      <c r="JYY50" s="36"/>
      <c r="JYZ50" s="36"/>
      <c r="JZC50" s="36"/>
      <c r="JZD50" s="36"/>
      <c r="JZG50" s="36"/>
      <c r="JZH50" s="36"/>
      <c r="JZK50" s="36"/>
      <c r="JZL50" s="36"/>
      <c r="JZO50" s="36"/>
      <c r="JZP50" s="36"/>
      <c r="JZS50" s="36"/>
      <c r="JZT50" s="36"/>
      <c r="JZW50" s="36"/>
      <c r="JZX50" s="36"/>
      <c r="KAA50" s="36"/>
      <c r="KAB50" s="36"/>
      <c r="KAE50" s="36"/>
      <c r="KAF50" s="36"/>
      <c r="KAI50" s="36"/>
      <c r="KAJ50" s="36"/>
      <c r="KAM50" s="36"/>
      <c r="KAN50" s="36"/>
      <c r="KAQ50" s="36"/>
      <c r="KAR50" s="36"/>
      <c r="KAU50" s="36"/>
      <c r="KAV50" s="36"/>
      <c r="KAY50" s="36"/>
      <c r="KAZ50" s="36"/>
      <c r="KBC50" s="36"/>
      <c r="KBD50" s="36"/>
      <c r="KBG50" s="36"/>
      <c r="KBH50" s="36"/>
      <c r="KBK50" s="36"/>
      <c r="KBL50" s="36"/>
      <c r="KBO50" s="36"/>
      <c r="KBP50" s="36"/>
      <c r="KBS50" s="36"/>
      <c r="KBT50" s="36"/>
      <c r="KBW50" s="36"/>
      <c r="KBX50" s="36"/>
      <c r="KCA50" s="36"/>
      <c r="KCB50" s="36"/>
      <c r="KCE50" s="36"/>
      <c r="KCF50" s="36"/>
      <c r="KCI50" s="36"/>
      <c r="KCJ50" s="36"/>
      <c r="KCM50" s="36"/>
      <c r="KCN50" s="36"/>
      <c r="KCQ50" s="36"/>
      <c r="KCR50" s="36"/>
      <c r="KCU50" s="36"/>
      <c r="KCV50" s="36"/>
      <c r="KCY50" s="36"/>
      <c r="KCZ50" s="36"/>
      <c r="KDC50" s="36"/>
      <c r="KDD50" s="36"/>
      <c r="KDG50" s="36"/>
      <c r="KDH50" s="36"/>
      <c r="KDK50" s="36"/>
      <c r="KDL50" s="36"/>
      <c r="KDO50" s="36"/>
      <c r="KDP50" s="36"/>
      <c r="KDS50" s="36"/>
      <c r="KDT50" s="36"/>
      <c r="KDW50" s="36"/>
      <c r="KDX50" s="36"/>
      <c r="KEA50" s="36"/>
      <c r="KEB50" s="36"/>
      <c r="KEE50" s="36"/>
      <c r="KEF50" s="36"/>
      <c r="KEI50" s="36"/>
      <c r="KEJ50" s="36"/>
      <c r="KEM50" s="36"/>
      <c r="KEN50" s="36"/>
      <c r="KEQ50" s="36"/>
      <c r="KER50" s="36"/>
      <c r="KEU50" s="36"/>
      <c r="KEV50" s="36"/>
      <c r="KEY50" s="36"/>
      <c r="KEZ50" s="36"/>
      <c r="KFC50" s="36"/>
      <c r="KFD50" s="36"/>
      <c r="KFG50" s="36"/>
      <c r="KFH50" s="36"/>
      <c r="KFK50" s="36"/>
      <c r="KFL50" s="36"/>
      <c r="KFO50" s="36"/>
      <c r="KFP50" s="36"/>
      <c r="KFS50" s="36"/>
      <c r="KFT50" s="36"/>
      <c r="KFW50" s="36"/>
      <c r="KFX50" s="36"/>
      <c r="KGA50" s="36"/>
      <c r="KGB50" s="36"/>
      <c r="KGE50" s="36"/>
      <c r="KGF50" s="36"/>
      <c r="KGI50" s="36"/>
      <c r="KGJ50" s="36"/>
      <c r="KGM50" s="36"/>
      <c r="KGN50" s="36"/>
      <c r="KGQ50" s="36"/>
      <c r="KGR50" s="36"/>
      <c r="KGU50" s="36"/>
      <c r="KGV50" s="36"/>
      <c r="KGY50" s="36"/>
      <c r="KGZ50" s="36"/>
      <c r="KHC50" s="36"/>
      <c r="KHD50" s="36"/>
      <c r="KHG50" s="36"/>
      <c r="KHH50" s="36"/>
      <c r="KHK50" s="36"/>
      <c r="KHL50" s="36"/>
      <c r="KHO50" s="36"/>
      <c r="KHP50" s="36"/>
      <c r="KHS50" s="36"/>
      <c r="KHT50" s="36"/>
      <c r="KHW50" s="36"/>
      <c r="KHX50" s="36"/>
      <c r="KIA50" s="36"/>
      <c r="KIB50" s="36"/>
      <c r="KIE50" s="36"/>
      <c r="KIF50" s="36"/>
      <c r="KII50" s="36"/>
      <c r="KIJ50" s="36"/>
      <c r="KIM50" s="36"/>
      <c r="KIN50" s="36"/>
      <c r="KIQ50" s="36"/>
      <c r="KIR50" s="36"/>
      <c r="KIU50" s="36"/>
      <c r="KIV50" s="36"/>
      <c r="KIY50" s="36"/>
      <c r="KIZ50" s="36"/>
      <c r="KJC50" s="36"/>
      <c r="KJD50" s="36"/>
      <c r="KJG50" s="36"/>
      <c r="KJH50" s="36"/>
      <c r="KJK50" s="36"/>
      <c r="KJL50" s="36"/>
      <c r="KJO50" s="36"/>
      <c r="KJP50" s="36"/>
      <c r="KJS50" s="36"/>
      <c r="KJT50" s="36"/>
      <c r="KJW50" s="36"/>
      <c r="KJX50" s="36"/>
      <c r="KKA50" s="36"/>
      <c r="KKB50" s="36"/>
      <c r="KKE50" s="36"/>
      <c r="KKF50" s="36"/>
      <c r="KKI50" s="36"/>
      <c r="KKJ50" s="36"/>
      <c r="KKM50" s="36"/>
      <c r="KKN50" s="36"/>
      <c r="KKQ50" s="36"/>
      <c r="KKR50" s="36"/>
      <c r="KKU50" s="36"/>
      <c r="KKV50" s="36"/>
      <c r="KKY50" s="36"/>
      <c r="KKZ50" s="36"/>
      <c r="KLC50" s="36"/>
      <c r="KLD50" s="36"/>
      <c r="KLG50" s="36"/>
      <c r="KLH50" s="36"/>
      <c r="KLK50" s="36"/>
      <c r="KLL50" s="36"/>
      <c r="KLO50" s="36"/>
      <c r="KLP50" s="36"/>
      <c r="KLS50" s="36"/>
      <c r="KLT50" s="36"/>
      <c r="KLW50" s="36"/>
      <c r="KLX50" s="36"/>
      <c r="KMA50" s="36"/>
      <c r="KMB50" s="36"/>
      <c r="KME50" s="36"/>
      <c r="KMF50" s="36"/>
      <c r="KMI50" s="36"/>
      <c r="KMJ50" s="36"/>
      <c r="KMM50" s="36"/>
      <c r="KMN50" s="36"/>
      <c r="KMQ50" s="36"/>
      <c r="KMR50" s="36"/>
      <c r="KMU50" s="36"/>
      <c r="KMV50" s="36"/>
      <c r="KMY50" s="36"/>
      <c r="KMZ50" s="36"/>
      <c r="KNC50" s="36"/>
      <c r="KND50" s="36"/>
      <c r="KNG50" s="36"/>
      <c r="KNH50" s="36"/>
      <c r="KNK50" s="36"/>
      <c r="KNL50" s="36"/>
      <c r="KNO50" s="36"/>
      <c r="KNP50" s="36"/>
      <c r="KNS50" s="36"/>
      <c r="KNT50" s="36"/>
      <c r="KNW50" s="36"/>
      <c r="KNX50" s="36"/>
      <c r="KOA50" s="36"/>
      <c r="KOB50" s="36"/>
      <c r="KOE50" s="36"/>
      <c r="KOF50" s="36"/>
      <c r="KOI50" s="36"/>
      <c r="KOJ50" s="36"/>
      <c r="KOM50" s="36"/>
      <c r="KON50" s="36"/>
      <c r="KOQ50" s="36"/>
      <c r="KOR50" s="36"/>
      <c r="KOU50" s="36"/>
      <c r="KOV50" s="36"/>
      <c r="KOY50" s="36"/>
      <c r="KOZ50" s="36"/>
      <c r="KPC50" s="36"/>
      <c r="KPD50" s="36"/>
      <c r="KPG50" s="36"/>
      <c r="KPH50" s="36"/>
      <c r="KPK50" s="36"/>
      <c r="KPL50" s="36"/>
      <c r="KPO50" s="36"/>
      <c r="KPP50" s="36"/>
      <c r="KPS50" s="36"/>
      <c r="KPT50" s="36"/>
      <c r="KPW50" s="36"/>
      <c r="KPX50" s="36"/>
      <c r="KQA50" s="36"/>
      <c r="KQB50" s="36"/>
      <c r="KQE50" s="36"/>
      <c r="KQF50" s="36"/>
      <c r="KQI50" s="36"/>
      <c r="KQJ50" s="36"/>
      <c r="KQM50" s="36"/>
      <c r="KQN50" s="36"/>
      <c r="KQQ50" s="36"/>
      <c r="KQR50" s="36"/>
      <c r="KQU50" s="36"/>
      <c r="KQV50" s="36"/>
      <c r="KQY50" s="36"/>
      <c r="KQZ50" s="36"/>
      <c r="KRC50" s="36"/>
      <c r="KRD50" s="36"/>
      <c r="KRG50" s="36"/>
      <c r="KRH50" s="36"/>
      <c r="KRK50" s="36"/>
      <c r="KRL50" s="36"/>
      <c r="KRO50" s="36"/>
      <c r="KRP50" s="36"/>
      <c r="KRS50" s="36"/>
      <c r="KRT50" s="36"/>
      <c r="KRW50" s="36"/>
      <c r="KRX50" s="36"/>
      <c r="KSA50" s="36"/>
      <c r="KSB50" s="36"/>
      <c r="KSE50" s="36"/>
      <c r="KSF50" s="36"/>
      <c r="KSI50" s="36"/>
      <c r="KSJ50" s="36"/>
      <c r="KSM50" s="36"/>
      <c r="KSN50" s="36"/>
      <c r="KSQ50" s="36"/>
      <c r="KSR50" s="36"/>
      <c r="KSU50" s="36"/>
      <c r="KSV50" s="36"/>
      <c r="KSY50" s="36"/>
      <c r="KSZ50" s="36"/>
      <c r="KTC50" s="36"/>
      <c r="KTD50" s="36"/>
      <c r="KTG50" s="36"/>
      <c r="KTH50" s="36"/>
      <c r="KTK50" s="36"/>
      <c r="KTL50" s="36"/>
      <c r="KTO50" s="36"/>
      <c r="KTP50" s="36"/>
      <c r="KTS50" s="36"/>
      <c r="KTT50" s="36"/>
      <c r="KTW50" s="36"/>
      <c r="KTX50" s="36"/>
      <c r="KUA50" s="36"/>
      <c r="KUB50" s="36"/>
      <c r="KUE50" s="36"/>
      <c r="KUF50" s="36"/>
      <c r="KUI50" s="36"/>
      <c r="KUJ50" s="36"/>
      <c r="KUM50" s="36"/>
      <c r="KUN50" s="36"/>
      <c r="KUQ50" s="36"/>
      <c r="KUR50" s="36"/>
      <c r="KUU50" s="36"/>
      <c r="KUV50" s="36"/>
      <c r="KUY50" s="36"/>
      <c r="KUZ50" s="36"/>
      <c r="KVC50" s="36"/>
      <c r="KVD50" s="36"/>
      <c r="KVG50" s="36"/>
      <c r="KVH50" s="36"/>
      <c r="KVK50" s="36"/>
      <c r="KVL50" s="36"/>
      <c r="KVO50" s="36"/>
      <c r="KVP50" s="36"/>
      <c r="KVS50" s="36"/>
      <c r="KVT50" s="36"/>
      <c r="KVW50" s="36"/>
      <c r="KVX50" s="36"/>
      <c r="KWA50" s="36"/>
      <c r="KWB50" s="36"/>
      <c r="KWE50" s="36"/>
      <c r="KWF50" s="36"/>
      <c r="KWI50" s="36"/>
      <c r="KWJ50" s="36"/>
      <c r="KWM50" s="36"/>
      <c r="KWN50" s="36"/>
      <c r="KWQ50" s="36"/>
      <c r="KWR50" s="36"/>
      <c r="KWU50" s="36"/>
      <c r="KWV50" s="36"/>
      <c r="KWY50" s="36"/>
      <c r="KWZ50" s="36"/>
      <c r="KXC50" s="36"/>
      <c r="KXD50" s="36"/>
      <c r="KXG50" s="36"/>
      <c r="KXH50" s="36"/>
      <c r="KXK50" s="36"/>
      <c r="KXL50" s="36"/>
      <c r="KXO50" s="36"/>
      <c r="KXP50" s="36"/>
      <c r="KXS50" s="36"/>
      <c r="KXT50" s="36"/>
      <c r="KXW50" s="36"/>
      <c r="KXX50" s="36"/>
      <c r="KYA50" s="36"/>
      <c r="KYB50" s="36"/>
      <c r="KYE50" s="36"/>
      <c r="KYF50" s="36"/>
      <c r="KYI50" s="36"/>
      <c r="KYJ50" s="36"/>
      <c r="KYM50" s="36"/>
      <c r="KYN50" s="36"/>
      <c r="KYQ50" s="36"/>
      <c r="KYR50" s="36"/>
      <c r="KYU50" s="36"/>
      <c r="KYV50" s="36"/>
      <c r="KYY50" s="36"/>
      <c r="KYZ50" s="36"/>
      <c r="KZC50" s="36"/>
      <c r="KZD50" s="36"/>
      <c r="KZG50" s="36"/>
      <c r="KZH50" s="36"/>
      <c r="KZK50" s="36"/>
      <c r="KZL50" s="36"/>
      <c r="KZO50" s="36"/>
      <c r="KZP50" s="36"/>
      <c r="KZS50" s="36"/>
      <c r="KZT50" s="36"/>
      <c r="KZW50" s="36"/>
      <c r="KZX50" s="36"/>
      <c r="LAA50" s="36"/>
      <c r="LAB50" s="36"/>
      <c r="LAE50" s="36"/>
      <c r="LAF50" s="36"/>
      <c r="LAI50" s="36"/>
      <c r="LAJ50" s="36"/>
      <c r="LAM50" s="36"/>
      <c r="LAN50" s="36"/>
      <c r="LAQ50" s="36"/>
      <c r="LAR50" s="36"/>
      <c r="LAU50" s="36"/>
      <c r="LAV50" s="36"/>
      <c r="LAY50" s="36"/>
      <c r="LAZ50" s="36"/>
      <c r="LBC50" s="36"/>
      <c r="LBD50" s="36"/>
      <c r="LBG50" s="36"/>
      <c r="LBH50" s="36"/>
      <c r="LBK50" s="36"/>
      <c r="LBL50" s="36"/>
      <c r="LBO50" s="36"/>
      <c r="LBP50" s="36"/>
      <c r="LBS50" s="36"/>
      <c r="LBT50" s="36"/>
      <c r="LBW50" s="36"/>
      <c r="LBX50" s="36"/>
      <c r="LCA50" s="36"/>
      <c r="LCB50" s="36"/>
      <c r="LCE50" s="36"/>
      <c r="LCF50" s="36"/>
      <c r="LCI50" s="36"/>
      <c r="LCJ50" s="36"/>
      <c r="LCM50" s="36"/>
      <c r="LCN50" s="36"/>
      <c r="LCQ50" s="36"/>
      <c r="LCR50" s="36"/>
      <c r="LCU50" s="36"/>
      <c r="LCV50" s="36"/>
      <c r="LCY50" s="36"/>
      <c r="LCZ50" s="36"/>
      <c r="LDC50" s="36"/>
      <c r="LDD50" s="36"/>
      <c r="LDG50" s="36"/>
      <c r="LDH50" s="36"/>
      <c r="LDK50" s="36"/>
      <c r="LDL50" s="36"/>
      <c r="LDO50" s="36"/>
      <c r="LDP50" s="36"/>
      <c r="LDS50" s="36"/>
      <c r="LDT50" s="36"/>
      <c r="LDW50" s="36"/>
      <c r="LDX50" s="36"/>
      <c r="LEA50" s="36"/>
      <c r="LEB50" s="36"/>
      <c r="LEE50" s="36"/>
      <c r="LEF50" s="36"/>
      <c r="LEI50" s="36"/>
      <c r="LEJ50" s="36"/>
      <c r="LEM50" s="36"/>
      <c r="LEN50" s="36"/>
      <c r="LEQ50" s="36"/>
      <c r="LER50" s="36"/>
      <c r="LEU50" s="36"/>
      <c r="LEV50" s="36"/>
      <c r="LEY50" s="36"/>
      <c r="LEZ50" s="36"/>
      <c r="LFC50" s="36"/>
      <c r="LFD50" s="36"/>
      <c r="LFG50" s="36"/>
      <c r="LFH50" s="36"/>
      <c r="LFK50" s="36"/>
      <c r="LFL50" s="36"/>
      <c r="LFO50" s="36"/>
      <c r="LFP50" s="36"/>
      <c r="LFS50" s="36"/>
      <c r="LFT50" s="36"/>
      <c r="LFW50" s="36"/>
      <c r="LFX50" s="36"/>
      <c r="LGA50" s="36"/>
      <c r="LGB50" s="36"/>
      <c r="LGE50" s="36"/>
      <c r="LGF50" s="36"/>
      <c r="LGI50" s="36"/>
      <c r="LGJ50" s="36"/>
      <c r="LGM50" s="36"/>
      <c r="LGN50" s="36"/>
      <c r="LGQ50" s="36"/>
      <c r="LGR50" s="36"/>
      <c r="LGU50" s="36"/>
      <c r="LGV50" s="36"/>
      <c r="LGY50" s="36"/>
      <c r="LGZ50" s="36"/>
      <c r="LHC50" s="36"/>
      <c r="LHD50" s="36"/>
      <c r="LHG50" s="36"/>
      <c r="LHH50" s="36"/>
      <c r="LHK50" s="36"/>
      <c r="LHL50" s="36"/>
      <c r="LHO50" s="36"/>
      <c r="LHP50" s="36"/>
      <c r="LHS50" s="36"/>
      <c r="LHT50" s="36"/>
      <c r="LHW50" s="36"/>
      <c r="LHX50" s="36"/>
      <c r="LIA50" s="36"/>
      <c r="LIB50" s="36"/>
      <c r="LIE50" s="36"/>
      <c r="LIF50" s="36"/>
      <c r="LII50" s="36"/>
      <c r="LIJ50" s="36"/>
      <c r="LIM50" s="36"/>
      <c r="LIN50" s="36"/>
      <c r="LIQ50" s="36"/>
      <c r="LIR50" s="36"/>
      <c r="LIU50" s="36"/>
      <c r="LIV50" s="36"/>
      <c r="LIY50" s="36"/>
      <c r="LIZ50" s="36"/>
      <c r="LJC50" s="36"/>
      <c r="LJD50" s="36"/>
      <c r="LJG50" s="36"/>
      <c r="LJH50" s="36"/>
      <c r="LJK50" s="36"/>
      <c r="LJL50" s="36"/>
      <c r="LJO50" s="36"/>
      <c r="LJP50" s="36"/>
      <c r="LJS50" s="36"/>
      <c r="LJT50" s="36"/>
      <c r="LJW50" s="36"/>
      <c r="LJX50" s="36"/>
      <c r="LKA50" s="36"/>
      <c r="LKB50" s="36"/>
      <c r="LKE50" s="36"/>
      <c r="LKF50" s="36"/>
      <c r="LKI50" s="36"/>
      <c r="LKJ50" s="36"/>
      <c r="LKM50" s="36"/>
      <c r="LKN50" s="36"/>
      <c r="LKQ50" s="36"/>
      <c r="LKR50" s="36"/>
      <c r="LKU50" s="36"/>
      <c r="LKV50" s="36"/>
      <c r="LKY50" s="36"/>
      <c r="LKZ50" s="36"/>
      <c r="LLC50" s="36"/>
      <c r="LLD50" s="36"/>
      <c r="LLG50" s="36"/>
      <c r="LLH50" s="36"/>
      <c r="LLK50" s="36"/>
      <c r="LLL50" s="36"/>
      <c r="LLO50" s="36"/>
      <c r="LLP50" s="36"/>
      <c r="LLS50" s="36"/>
      <c r="LLT50" s="36"/>
      <c r="LLW50" s="36"/>
      <c r="LLX50" s="36"/>
      <c r="LMA50" s="36"/>
      <c r="LMB50" s="36"/>
      <c r="LME50" s="36"/>
      <c r="LMF50" s="36"/>
      <c r="LMI50" s="36"/>
      <c r="LMJ50" s="36"/>
      <c r="LMM50" s="36"/>
      <c r="LMN50" s="36"/>
      <c r="LMQ50" s="36"/>
      <c r="LMR50" s="36"/>
      <c r="LMU50" s="36"/>
      <c r="LMV50" s="36"/>
      <c r="LMY50" s="36"/>
      <c r="LMZ50" s="36"/>
      <c r="LNC50" s="36"/>
      <c r="LND50" s="36"/>
      <c r="LNG50" s="36"/>
      <c r="LNH50" s="36"/>
      <c r="LNK50" s="36"/>
      <c r="LNL50" s="36"/>
      <c r="LNO50" s="36"/>
      <c r="LNP50" s="36"/>
      <c r="LNS50" s="36"/>
      <c r="LNT50" s="36"/>
      <c r="LNW50" s="36"/>
      <c r="LNX50" s="36"/>
      <c r="LOA50" s="36"/>
      <c r="LOB50" s="36"/>
      <c r="LOE50" s="36"/>
      <c r="LOF50" s="36"/>
      <c r="LOI50" s="36"/>
      <c r="LOJ50" s="36"/>
      <c r="LOM50" s="36"/>
      <c r="LON50" s="36"/>
      <c r="LOQ50" s="36"/>
      <c r="LOR50" s="36"/>
      <c r="LOU50" s="36"/>
      <c r="LOV50" s="36"/>
      <c r="LOY50" s="36"/>
      <c r="LOZ50" s="36"/>
      <c r="LPC50" s="36"/>
      <c r="LPD50" s="36"/>
      <c r="LPG50" s="36"/>
      <c r="LPH50" s="36"/>
      <c r="LPK50" s="36"/>
      <c r="LPL50" s="36"/>
      <c r="LPO50" s="36"/>
      <c r="LPP50" s="36"/>
      <c r="LPS50" s="36"/>
      <c r="LPT50" s="36"/>
      <c r="LPW50" s="36"/>
      <c r="LPX50" s="36"/>
      <c r="LQA50" s="36"/>
      <c r="LQB50" s="36"/>
      <c r="LQE50" s="36"/>
      <c r="LQF50" s="36"/>
      <c r="LQI50" s="36"/>
      <c r="LQJ50" s="36"/>
      <c r="LQM50" s="36"/>
      <c r="LQN50" s="36"/>
      <c r="LQQ50" s="36"/>
      <c r="LQR50" s="36"/>
      <c r="LQU50" s="36"/>
      <c r="LQV50" s="36"/>
      <c r="LQY50" s="36"/>
      <c r="LQZ50" s="36"/>
      <c r="LRC50" s="36"/>
      <c r="LRD50" s="36"/>
      <c r="LRG50" s="36"/>
      <c r="LRH50" s="36"/>
      <c r="LRK50" s="36"/>
      <c r="LRL50" s="36"/>
      <c r="LRO50" s="36"/>
      <c r="LRP50" s="36"/>
      <c r="LRS50" s="36"/>
      <c r="LRT50" s="36"/>
      <c r="LRW50" s="36"/>
      <c r="LRX50" s="36"/>
      <c r="LSA50" s="36"/>
      <c r="LSB50" s="36"/>
      <c r="LSE50" s="36"/>
      <c r="LSF50" s="36"/>
      <c r="LSI50" s="36"/>
      <c r="LSJ50" s="36"/>
      <c r="LSM50" s="36"/>
      <c r="LSN50" s="36"/>
      <c r="LSQ50" s="36"/>
      <c r="LSR50" s="36"/>
      <c r="LSU50" s="36"/>
      <c r="LSV50" s="36"/>
      <c r="LSY50" s="36"/>
      <c r="LSZ50" s="36"/>
      <c r="LTC50" s="36"/>
      <c r="LTD50" s="36"/>
      <c r="LTG50" s="36"/>
      <c r="LTH50" s="36"/>
      <c r="LTK50" s="36"/>
      <c r="LTL50" s="36"/>
      <c r="LTO50" s="36"/>
      <c r="LTP50" s="36"/>
      <c r="LTS50" s="36"/>
      <c r="LTT50" s="36"/>
      <c r="LTW50" s="36"/>
      <c r="LTX50" s="36"/>
      <c r="LUA50" s="36"/>
      <c r="LUB50" s="36"/>
      <c r="LUE50" s="36"/>
      <c r="LUF50" s="36"/>
      <c r="LUI50" s="36"/>
      <c r="LUJ50" s="36"/>
      <c r="LUM50" s="36"/>
      <c r="LUN50" s="36"/>
      <c r="LUQ50" s="36"/>
      <c r="LUR50" s="36"/>
      <c r="LUU50" s="36"/>
      <c r="LUV50" s="36"/>
      <c r="LUY50" s="36"/>
      <c r="LUZ50" s="36"/>
      <c r="LVC50" s="36"/>
      <c r="LVD50" s="36"/>
      <c r="LVG50" s="36"/>
      <c r="LVH50" s="36"/>
      <c r="LVK50" s="36"/>
      <c r="LVL50" s="36"/>
      <c r="LVO50" s="36"/>
      <c r="LVP50" s="36"/>
      <c r="LVS50" s="36"/>
      <c r="LVT50" s="36"/>
      <c r="LVW50" s="36"/>
      <c r="LVX50" s="36"/>
      <c r="LWA50" s="36"/>
      <c r="LWB50" s="36"/>
      <c r="LWE50" s="36"/>
      <c r="LWF50" s="36"/>
      <c r="LWI50" s="36"/>
      <c r="LWJ50" s="36"/>
      <c r="LWM50" s="36"/>
      <c r="LWN50" s="36"/>
      <c r="LWQ50" s="36"/>
      <c r="LWR50" s="36"/>
      <c r="LWU50" s="36"/>
      <c r="LWV50" s="36"/>
      <c r="LWY50" s="36"/>
      <c r="LWZ50" s="36"/>
      <c r="LXC50" s="36"/>
      <c r="LXD50" s="36"/>
      <c r="LXG50" s="36"/>
      <c r="LXH50" s="36"/>
      <c r="LXK50" s="36"/>
      <c r="LXL50" s="36"/>
      <c r="LXO50" s="36"/>
      <c r="LXP50" s="36"/>
      <c r="LXS50" s="36"/>
      <c r="LXT50" s="36"/>
      <c r="LXW50" s="36"/>
      <c r="LXX50" s="36"/>
      <c r="LYA50" s="36"/>
      <c r="LYB50" s="36"/>
      <c r="LYE50" s="36"/>
      <c r="LYF50" s="36"/>
      <c r="LYI50" s="36"/>
      <c r="LYJ50" s="36"/>
      <c r="LYM50" s="36"/>
      <c r="LYN50" s="36"/>
      <c r="LYQ50" s="36"/>
      <c r="LYR50" s="36"/>
      <c r="LYU50" s="36"/>
      <c r="LYV50" s="36"/>
      <c r="LYY50" s="36"/>
      <c r="LYZ50" s="36"/>
      <c r="LZC50" s="36"/>
      <c r="LZD50" s="36"/>
      <c r="LZG50" s="36"/>
      <c r="LZH50" s="36"/>
      <c r="LZK50" s="36"/>
      <c r="LZL50" s="36"/>
      <c r="LZO50" s="36"/>
      <c r="LZP50" s="36"/>
      <c r="LZS50" s="36"/>
      <c r="LZT50" s="36"/>
      <c r="LZW50" s="36"/>
      <c r="LZX50" s="36"/>
      <c r="MAA50" s="36"/>
      <c r="MAB50" s="36"/>
      <c r="MAE50" s="36"/>
      <c r="MAF50" s="36"/>
      <c r="MAI50" s="36"/>
      <c r="MAJ50" s="36"/>
      <c r="MAM50" s="36"/>
      <c r="MAN50" s="36"/>
      <c r="MAQ50" s="36"/>
      <c r="MAR50" s="36"/>
      <c r="MAU50" s="36"/>
      <c r="MAV50" s="36"/>
      <c r="MAY50" s="36"/>
      <c r="MAZ50" s="36"/>
      <c r="MBC50" s="36"/>
      <c r="MBD50" s="36"/>
      <c r="MBG50" s="36"/>
      <c r="MBH50" s="36"/>
      <c r="MBK50" s="36"/>
      <c r="MBL50" s="36"/>
      <c r="MBO50" s="36"/>
      <c r="MBP50" s="36"/>
      <c r="MBS50" s="36"/>
      <c r="MBT50" s="36"/>
      <c r="MBW50" s="36"/>
      <c r="MBX50" s="36"/>
      <c r="MCA50" s="36"/>
      <c r="MCB50" s="36"/>
      <c r="MCE50" s="36"/>
      <c r="MCF50" s="36"/>
      <c r="MCI50" s="36"/>
      <c r="MCJ50" s="36"/>
      <c r="MCM50" s="36"/>
      <c r="MCN50" s="36"/>
      <c r="MCQ50" s="36"/>
      <c r="MCR50" s="36"/>
      <c r="MCU50" s="36"/>
      <c r="MCV50" s="36"/>
      <c r="MCY50" s="36"/>
      <c r="MCZ50" s="36"/>
      <c r="MDC50" s="36"/>
      <c r="MDD50" s="36"/>
      <c r="MDG50" s="36"/>
      <c r="MDH50" s="36"/>
      <c r="MDK50" s="36"/>
      <c r="MDL50" s="36"/>
      <c r="MDO50" s="36"/>
      <c r="MDP50" s="36"/>
      <c r="MDS50" s="36"/>
      <c r="MDT50" s="36"/>
      <c r="MDW50" s="36"/>
      <c r="MDX50" s="36"/>
      <c r="MEA50" s="36"/>
      <c r="MEB50" s="36"/>
      <c r="MEE50" s="36"/>
      <c r="MEF50" s="36"/>
      <c r="MEI50" s="36"/>
      <c r="MEJ50" s="36"/>
      <c r="MEM50" s="36"/>
      <c r="MEN50" s="36"/>
      <c r="MEQ50" s="36"/>
      <c r="MER50" s="36"/>
      <c r="MEU50" s="36"/>
      <c r="MEV50" s="36"/>
      <c r="MEY50" s="36"/>
      <c r="MEZ50" s="36"/>
      <c r="MFC50" s="36"/>
      <c r="MFD50" s="36"/>
      <c r="MFG50" s="36"/>
      <c r="MFH50" s="36"/>
      <c r="MFK50" s="36"/>
      <c r="MFL50" s="36"/>
      <c r="MFO50" s="36"/>
      <c r="MFP50" s="36"/>
      <c r="MFS50" s="36"/>
      <c r="MFT50" s="36"/>
      <c r="MFW50" s="36"/>
      <c r="MFX50" s="36"/>
      <c r="MGA50" s="36"/>
      <c r="MGB50" s="36"/>
      <c r="MGE50" s="36"/>
      <c r="MGF50" s="36"/>
      <c r="MGI50" s="36"/>
      <c r="MGJ50" s="36"/>
      <c r="MGM50" s="36"/>
      <c r="MGN50" s="36"/>
      <c r="MGQ50" s="36"/>
      <c r="MGR50" s="36"/>
      <c r="MGU50" s="36"/>
      <c r="MGV50" s="36"/>
      <c r="MGY50" s="36"/>
      <c r="MGZ50" s="36"/>
      <c r="MHC50" s="36"/>
      <c r="MHD50" s="36"/>
      <c r="MHG50" s="36"/>
      <c r="MHH50" s="36"/>
      <c r="MHK50" s="36"/>
      <c r="MHL50" s="36"/>
      <c r="MHO50" s="36"/>
      <c r="MHP50" s="36"/>
      <c r="MHS50" s="36"/>
      <c r="MHT50" s="36"/>
      <c r="MHW50" s="36"/>
      <c r="MHX50" s="36"/>
      <c r="MIA50" s="36"/>
      <c r="MIB50" s="36"/>
      <c r="MIE50" s="36"/>
      <c r="MIF50" s="36"/>
      <c r="MII50" s="36"/>
      <c r="MIJ50" s="36"/>
      <c r="MIM50" s="36"/>
      <c r="MIN50" s="36"/>
      <c r="MIQ50" s="36"/>
      <c r="MIR50" s="36"/>
      <c r="MIU50" s="36"/>
      <c r="MIV50" s="36"/>
      <c r="MIY50" s="36"/>
      <c r="MIZ50" s="36"/>
      <c r="MJC50" s="36"/>
      <c r="MJD50" s="36"/>
      <c r="MJG50" s="36"/>
      <c r="MJH50" s="36"/>
      <c r="MJK50" s="36"/>
      <c r="MJL50" s="36"/>
      <c r="MJO50" s="36"/>
      <c r="MJP50" s="36"/>
      <c r="MJS50" s="36"/>
      <c r="MJT50" s="36"/>
      <c r="MJW50" s="36"/>
      <c r="MJX50" s="36"/>
      <c r="MKA50" s="36"/>
      <c r="MKB50" s="36"/>
      <c r="MKE50" s="36"/>
      <c r="MKF50" s="36"/>
      <c r="MKI50" s="36"/>
      <c r="MKJ50" s="36"/>
      <c r="MKM50" s="36"/>
      <c r="MKN50" s="36"/>
      <c r="MKQ50" s="36"/>
      <c r="MKR50" s="36"/>
      <c r="MKU50" s="36"/>
      <c r="MKV50" s="36"/>
      <c r="MKY50" s="36"/>
      <c r="MKZ50" s="36"/>
      <c r="MLC50" s="36"/>
      <c r="MLD50" s="36"/>
      <c r="MLG50" s="36"/>
      <c r="MLH50" s="36"/>
      <c r="MLK50" s="36"/>
      <c r="MLL50" s="36"/>
      <c r="MLO50" s="36"/>
      <c r="MLP50" s="36"/>
      <c r="MLS50" s="36"/>
      <c r="MLT50" s="36"/>
      <c r="MLW50" s="36"/>
      <c r="MLX50" s="36"/>
      <c r="MMA50" s="36"/>
      <c r="MMB50" s="36"/>
      <c r="MME50" s="36"/>
      <c r="MMF50" s="36"/>
      <c r="MMI50" s="36"/>
      <c r="MMJ50" s="36"/>
      <c r="MMM50" s="36"/>
      <c r="MMN50" s="36"/>
      <c r="MMQ50" s="36"/>
      <c r="MMR50" s="36"/>
      <c r="MMU50" s="36"/>
      <c r="MMV50" s="36"/>
      <c r="MMY50" s="36"/>
      <c r="MMZ50" s="36"/>
      <c r="MNC50" s="36"/>
      <c r="MND50" s="36"/>
      <c r="MNG50" s="36"/>
      <c r="MNH50" s="36"/>
      <c r="MNK50" s="36"/>
      <c r="MNL50" s="36"/>
      <c r="MNO50" s="36"/>
      <c r="MNP50" s="36"/>
      <c r="MNS50" s="36"/>
      <c r="MNT50" s="36"/>
      <c r="MNW50" s="36"/>
      <c r="MNX50" s="36"/>
      <c r="MOA50" s="36"/>
      <c r="MOB50" s="36"/>
      <c r="MOE50" s="36"/>
      <c r="MOF50" s="36"/>
      <c r="MOI50" s="36"/>
      <c r="MOJ50" s="36"/>
      <c r="MOM50" s="36"/>
      <c r="MON50" s="36"/>
      <c r="MOQ50" s="36"/>
      <c r="MOR50" s="36"/>
      <c r="MOU50" s="36"/>
      <c r="MOV50" s="36"/>
      <c r="MOY50" s="36"/>
      <c r="MOZ50" s="36"/>
      <c r="MPC50" s="36"/>
      <c r="MPD50" s="36"/>
      <c r="MPG50" s="36"/>
      <c r="MPH50" s="36"/>
      <c r="MPK50" s="36"/>
      <c r="MPL50" s="36"/>
      <c r="MPO50" s="36"/>
      <c r="MPP50" s="36"/>
      <c r="MPS50" s="36"/>
      <c r="MPT50" s="36"/>
      <c r="MPW50" s="36"/>
      <c r="MPX50" s="36"/>
      <c r="MQA50" s="36"/>
      <c r="MQB50" s="36"/>
      <c r="MQE50" s="36"/>
      <c r="MQF50" s="36"/>
      <c r="MQI50" s="36"/>
      <c r="MQJ50" s="36"/>
      <c r="MQM50" s="36"/>
      <c r="MQN50" s="36"/>
      <c r="MQQ50" s="36"/>
      <c r="MQR50" s="36"/>
      <c r="MQU50" s="36"/>
      <c r="MQV50" s="36"/>
      <c r="MQY50" s="36"/>
      <c r="MQZ50" s="36"/>
      <c r="MRC50" s="36"/>
      <c r="MRD50" s="36"/>
      <c r="MRG50" s="36"/>
      <c r="MRH50" s="36"/>
      <c r="MRK50" s="36"/>
      <c r="MRL50" s="36"/>
      <c r="MRO50" s="36"/>
      <c r="MRP50" s="36"/>
      <c r="MRS50" s="36"/>
      <c r="MRT50" s="36"/>
      <c r="MRW50" s="36"/>
      <c r="MRX50" s="36"/>
      <c r="MSA50" s="36"/>
      <c r="MSB50" s="36"/>
      <c r="MSE50" s="36"/>
      <c r="MSF50" s="36"/>
      <c r="MSI50" s="36"/>
      <c r="MSJ50" s="36"/>
      <c r="MSM50" s="36"/>
      <c r="MSN50" s="36"/>
      <c r="MSQ50" s="36"/>
      <c r="MSR50" s="36"/>
      <c r="MSU50" s="36"/>
      <c r="MSV50" s="36"/>
      <c r="MSY50" s="36"/>
      <c r="MSZ50" s="36"/>
      <c r="MTC50" s="36"/>
      <c r="MTD50" s="36"/>
      <c r="MTG50" s="36"/>
      <c r="MTH50" s="36"/>
      <c r="MTK50" s="36"/>
      <c r="MTL50" s="36"/>
      <c r="MTO50" s="36"/>
      <c r="MTP50" s="36"/>
      <c r="MTS50" s="36"/>
      <c r="MTT50" s="36"/>
      <c r="MTW50" s="36"/>
      <c r="MTX50" s="36"/>
      <c r="MUA50" s="36"/>
      <c r="MUB50" s="36"/>
      <c r="MUE50" s="36"/>
      <c r="MUF50" s="36"/>
      <c r="MUI50" s="36"/>
      <c r="MUJ50" s="36"/>
      <c r="MUM50" s="36"/>
      <c r="MUN50" s="36"/>
      <c r="MUQ50" s="36"/>
      <c r="MUR50" s="36"/>
      <c r="MUU50" s="36"/>
      <c r="MUV50" s="36"/>
      <c r="MUY50" s="36"/>
      <c r="MUZ50" s="36"/>
      <c r="MVC50" s="36"/>
      <c r="MVD50" s="36"/>
      <c r="MVG50" s="36"/>
      <c r="MVH50" s="36"/>
      <c r="MVK50" s="36"/>
      <c r="MVL50" s="36"/>
      <c r="MVO50" s="36"/>
      <c r="MVP50" s="36"/>
      <c r="MVS50" s="36"/>
      <c r="MVT50" s="36"/>
      <c r="MVW50" s="36"/>
      <c r="MVX50" s="36"/>
      <c r="MWA50" s="36"/>
      <c r="MWB50" s="36"/>
      <c r="MWE50" s="36"/>
      <c r="MWF50" s="36"/>
      <c r="MWI50" s="36"/>
      <c r="MWJ50" s="36"/>
      <c r="MWM50" s="36"/>
      <c r="MWN50" s="36"/>
      <c r="MWQ50" s="36"/>
      <c r="MWR50" s="36"/>
      <c r="MWU50" s="36"/>
      <c r="MWV50" s="36"/>
      <c r="MWY50" s="36"/>
      <c r="MWZ50" s="36"/>
      <c r="MXC50" s="36"/>
      <c r="MXD50" s="36"/>
      <c r="MXG50" s="36"/>
      <c r="MXH50" s="36"/>
      <c r="MXK50" s="36"/>
      <c r="MXL50" s="36"/>
      <c r="MXO50" s="36"/>
      <c r="MXP50" s="36"/>
      <c r="MXS50" s="36"/>
      <c r="MXT50" s="36"/>
      <c r="MXW50" s="36"/>
      <c r="MXX50" s="36"/>
      <c r="MYA50" s="36"/>
      <c r="MYB50" s="36"/>
      <c r="MYE50" s="36"/>
      <c r="MYF50" s="36"/>
      <c r="MYI50" s="36"/>
      <c r="MYJ50" s="36"/>
      <c r="MYM50" s="36"/>
      <c r="MYN50" s="36"/>
      <c r="MYQ50" s="36"/>
      <c r="MYR50" s="36"/>
      <c r="MYU50" s="36"/>
      <c r="MYV50" s="36"/>
      <c r="MYY50" s="36"/>
      <c r="MYZ50" s="36"/>
      <c r="MZC50" s="36"/>
      <c r="MZD50" s="36"/>
      <c r="MZG50" s="36"/>
      <c r="MZH50" s="36"/>
      <c r="MZK50" s="36"/>
      <c r="MZL50" s="36"/>
      <c r="MZO50" s="36"/>
      <c r="MZP50" s="36"/>
      <c r="MZS50" s="36"/>
      <c r="MZT50" s="36"/>
      <c r="MZW50" s="36"/>
      <c r="MZX50" s="36"/>
      <c r="NAA50" s="36"/>
      <c r="NAB50" s="36"/>
      <c r="NAE50" s="36"/>
      <c r="NAF50" s="36"/>
      <c r="NAI50" s="36"/>
      <c r="NAJ50" s="36"/>
      <c r="NAM50" s="36"/>
      <c r="NAN50" s="36"/>
      <c r="NAQ50" s="36"/>
      <c r="NAR50" s="36"/>
      <c r="NAU50" s="36"/>
      <c r="NAV50" s="36"/>
      <c r="NAY50" s="36"/>
      <c r="NAZ50" s="36"/>
      <c r="NBC50" s="36"/>
      <c r="NBD50" s="36"/>
      <c r="NBG50" s="36"/>
      <c r="NBH50" s="36"/>
      <c r="NBK50" s="36"/>
      <c r="NBL50" s="36"/>
      <c r="NBO50" s="36"/>
      <c r="NBP50" s="36"/>
      <c r="NBS50" s="36"/>
      <c r="NBT50" s="36"/>
      <c r="NBW50" s="36"/>
      <c r="NBX50" s="36"/>
      <c r="NCA50" s="36"/>
      <c r="NCB50" s="36"/>
      <c r="NCE50" s="36"/>
      <c r="NCF50" s="36"/>
      <c r="NCI50" s="36"/>
      <c r="NCJ50" s="36"/>
      <c r="NCM50" s="36"/>
      <c r="NCN50" s="36"/>
      <c r="NCQ50" s="36"/>
      <c r="NCR50" s="36"/>
      <c r="NCU50" s="36"/>
      <c r="NCV50" s="36"/>
      <c r="NCY50" s="36"/>
      <c r="NCZ50" s="36"/>
      <c r="NDC50" s="36"/>
      <c r="NDD50" s="36"/>
      <c r="NDG50" s="36"/>
      <c r="NDH50" s="36"/>
      <c r="NDK50" s="36"/>
      <c r="NDL50" s="36"/>
      <c r="NDO50" s="36"/>
      <c r="NDP50" s="36"/>
      <c r="NDS50" s="36"/>
      <c r="NDT50" s="36"/>
      <c r="NDW50" s="36"/>
      <c r="NDX50" s="36"/>
      <c r="NEA50" s="36"/>
      <c r="NEB50" s="36"/>
      <c r="NEE50" s="36"/>
      <c r="NEF50" s="36"/>
      <c r="NEI50" s="36"/>
      <c r="NEJ50" s="36"/>
      <c r="NEM50" s="36"/>
      <c r="NEN50" s="36"/>
      <c r="NEQ50" s="36"/>
      <c r="NER50" s="36"/>
      <c r="NEU50" s="36"/>
      <c r="NEV50" s="36"/>
      <c r="NEY50" s="36"/>
      <c r="NEZ50" s="36"/>
      <c r="NFC50" s="36"/>
      <c r="NFD50" s="36"/>
      <c r="NFG50" s="36"/>
      <c r="NFH50" s="36"/>
      <c r="NFK50" s="36"/>
      <c r="NFL50" s="36"/>
      <c r="NFO50" s="36"/>
      <c r="NFP50" s="36"/>
      <c r="NFS50" s="36"/>
      <c r="NFT50" s="36"/>
      <c r="NFW50" s="36"/>
      <c r="NFX50" s="36"/>
      <c r="NGA50" s="36"/>
      <c r="NGB50" s="36"/>
      <c r="NGE50" s="36"/>
      <c r="NGF50" s="36"/>
      <c r="NGI50" s="36"/>
      <c r="NGJ50" s="36"/>
      <c r="NGM50" s="36"/>
      <c r="NGN50" s="36"/>
      <c r="NGQ50" s="36"/>
      <c r="NGR50" s="36"/>
      <c r="NGU50" s="36"/>
      <c r="NGV50" s="36"/>
      <c r="NGY50" s="36"/>
      <c r="NGZ50" s="36"/>
      <c r="NHC50" s="36"/>
      <c r="NHD50" s="36"/>
      <c r="NHG50" s="36"/>
      <c r="NHH50" s="36"/>
      <c r="NHK50" s="36"/>
      <c r="NHL50" s="36"/>
      <c r="NHO50" s="36"/>
      <c r="NHP50" s="36"/>
      <c r="NHS50" s="36"/>
      <c r="NHT50" s="36"/>
      <c r="NHW50" s="36"/>
      <c r="NHX50" s="36"/>
      <c r="NIA50" s="36"/>
      <c r="NIB50" s="36"/>
      <c r="NIE50" s="36"/>
      <c r="NIF50" s="36"/>
      <c r="NII50" s="36"/>
      <c r="NIJ50" s="36"/>
      <c r="NIM50" s="36"/>
      <c r="NIN50" s="36"/>
      <c r="NIQ50" s="36"/>
      <c r="NIR50" s="36"/>
      <c r="NIU50" s="36"/>
      <c r="NIV50" s="36"/>
      <c r="NIY50" s="36"/>
      <c r="NIZ50" s="36"/>
      <c r="NJC50" s="36"/>
      <c r="NJD50" s="36"/>
      <c r="NJG50" s="36"/>
      <c r="NJH50" s="36"/>
      <c r="NJK50" s="36"/>
      <c r="NJL50" s="36"/>
      <c r="NJO50" s="36"/>
      <c r="NJP50" s="36"/>
      <c r="NJS50" s="36"/>
      <c r="NJT50" s="36"/>
      <c r="NJW50" s="36"/>
      <c r="NJX50" s="36"/>
      <c r="NKA50" s="36"/>
      <c r="NKB50" s="36"/>
      <c r="NKE50" s="36"/>
      <c r="NKF50" s="36"/>
      <c r="NKI50" s="36"/>
      <c r="NKJ50" s="36"/>
      <c r="NKM50" s="36"/>
      <c r="NKN50" s="36"/>
      <c r="NKQ50" s="36"/>
      <c r="NKR50" s="36"/>
      <c r="NKU50" s="36"/>
      <c r="NKV50" s="36"/>
      <c r="NKY50" s="36"/>
      <c r="NKZ50" s="36"/>
      <c r="NLC50" s="36"/>
      <c r="NLD50" s="36"/>
      <c r="NLG50" s="36"/>
      <c r="NLH50" s="36"/>
      <c r="NLK50" s="36"/>
      <c r="NLL50" s="36"/>
      <c r="NLO50" s="36"/>
      <c r="NLP50" s="36"/>
      <c r="NLS50" s="36"/>
      <c r="NLT50" s="36"/>
      <c r="NLW50" s="36"/>
      <c r="NLX50" s="36"/>
      <c r="NMA50" s="36"/>
      <c r="NMB50" s="36"/>
      <c r="NME50" s="36"/>
      <c r="NMF50" s="36"/>
      <c r="NMI50" s="36"/>
      <c r="NMJ50" s="36"/>
      <c r="NMM50" s="36"/>
      <c r="NMN50" s="36"/>
      <c r="NMQ50" s="36"/>
      <c r="NMR50" s="36"/>
      <c r="NMU50" s="36"/>
      <c r="NMV50" s="36"/>
      <c r="NMY50" s="36"/>
      <c r="NMZ50" s="36"/>
      <c r="NNC50" s="36"/>
      <c r="NND50" s="36"/>
      <c r="NNG50" s="36"/>
      <c r="NNH50" s="36"/>
      <c r="NNK50" s="36"/>
      <c r="NNL50" s="36"/>
      <c r="NNO50" s="36"/>
      <c r="NNP50" s="36"/>
      <c r="NNS50" s="36"/>
      <c r="NNT50" s="36"/>
      <c r="NNW50" s="36"/>
      <c r="NNX50" s="36"/>
      <c r="NOA50" s="36"/>
      <c r="NOB50" s="36"/>
      <c r="NOE50" s="36"/>
      <c r="NOF50" s="36"/>
      <c r="NOI50" s="36"/>
      <c r="NOJ50" s="36"/>
      <c r="NOM50" s="36"/>
      <c r="NON50" s="36"/>
      <c r="NOQ50" s="36"/>
      <c r="NOR50" s="36"/>
      <c r="NOU50" s="36"/>
      <c r="NOV50" s="36"/>
      <c r="NOY50" s="36"/>
      <c r="NOZ50" s="36"/>
      <c r="NPC50" s="36"/>
      <c r="NPD50" s="36"/>
      <c r="NPG50" s="36"/>
      <c r="NPH50" s="36"/>
      <c r="NPK50" s="36"/>
      <c r="NPL50" s="36"/>
      <c r="NPO50" s="36"/>
      <c r="NPP50" s="36"/>
      <c r="NPS50" s="36"/>
      <c r="NPT50" s="36"/>
      <c r="NPW50" s="36"/>
      <c r="NPX50" s="36"/>
      <c r="NQA50" s="36"/>
      <c r="NQB50" s="36"/>
      <c r="NQE50" s="36"/>
      <c r="NQF50" s="36"/>
      <c r="NQI50" s="36"/>
      <c r="NQJ50" s="36"/>
      <c r="NQM50" s="36"/>
      <c r="NQN50" s="36"/>
      <c r="NQQ50" s="36"/>
      <c r="NQR50" s="36"/>
      <c r="NQU50" s="36"/>
      <c r="NQV50" s="36"/>
      <c r="NQY50" s="36"/>
      <c r="NQZ50" s="36"/>
      <c r="NRC50" s="36"/>
      <c r="NRD50" s="36"/>
      <c r="NRG50" s="36"/>
      <c r="NRH50" s="36"/>
      <c r="NRK50" s="36"/>
      <c r="NRL50" s="36"/>
      <c r="NRO50" s="36"/>
      <c r="NRP50" s="36"/>
      <c r="NRS50" s="36"/>
      <c r="NRT50" s="36"/>
      <c r="NRW50" s="36"/>
      <c r="NRX50" s="36"/>
      <c r="NSA50" s="36"/>
      <c r="NSB50" s="36"/>
      <c r="NSE50" s="36"/>
      <c r="NSF50" s="36"/>
      <c r="NSI50" s="36"/>
      <c r="NSJ50" s="36"/>
      <c r="NSM50" s="36"/>
      <c r="NSN50" s="36"/>
      <c r="NSQ50" s="36"/>
      <c r="NSR50" s="36"/>
      <c r="NSU50" s="36"/>
      <c r="NSV50" s="36"/>
      <c r="NSY50" s="36"/>
      <c r="NSZ50" s="36"/>
      <c r="NTC50" s="36"/>
      <c r="NTD50" s="36"/>
      <c r="NTG50" s="36"/>
      <c r="NTH50" s="36"/>
      <c r="NTK50" s="36"/>
      <c r="NTL50" s="36"/>
      <c r="NTO50" s="36"/>
      <c r="NTP50" s="36"/>
      <c r="NTS50" s="36"/>
      <c r="NTT50" s="36"/>
      <c r="NTW50" s="36"/>
      <c r="NTX50" s="36"/>
      <c r="NUA50" s="36"/>
      <c r="NUB50" s="36"/>
      <c r="NUE50" s="36"/>
      <c r="NUF50" s="36"/>
      <c r="NUI50" s="36"/>
      <c r="NUJ50" s="36"/>
      <c r="NUM50" s="36"/>
      <c r="NUN50" s="36"/>
      <c r="NUQ50" s="36"/>
      <c r="NUR50" s="36"/>
      <c r="NUU50" s="36"/>
      <c r="NUV50" s="36"/>
      <c r="NUY50" s="36"/>
      <c r="NUZ50" s="36"/>
      <c r="NVC50" s="36"/>
      <c r="NVD50" s="36"/>
      <c r="NVG50" s="36"/>
      <c r="NVH50" s="36"/>
      <c r="NVK50" s="36"/>
      <c r="NVL50" s="36"/>
      <c r="NVO50" s="36"/>
      <c r="NVP50" s="36"/>
      <c r="NVS50" s="36"/>
      <c r="NVT50" s="36"/>
      <c r="NVW50" s="36"/>
      <c r="NVX50" s="36"/>
      <c r="NWA50" s="36"/>
      <c r="NWB50" s="36"/>
      <c r="NWE50" s="36"/>
      <c r="NWF50" s="36"/>
      <c r="NWI50" s="36"/>
      <c r="NWJ50" s="36"/>
      <c r="NWM50" s="36"/>
      <c r="NWN50" s="36"/>
      <c r="NWQ50" s="36"/>
      <c r="NWR50" s="36"/>
      <c r="NWU50" s="36"/>
      <c r="NWV50" s="36"/>
      <c r="NWY50" s="36"/>
      <c r="NWZ50" s="36"/>
      <c r="NXC50" s="36"/>
      <c r="NXD50" s="36"/>
      <c r="NXG50" s="36"/>
      <c r="NXH50" s="36"/>
      <c r="NXK50" s="36"/>
      <c r="NXL50" s="36"/>
      <c r="NXO50" s="36"/>
      <c r="NXP50" s="36"/>
      <c r="NXS50" s="36"/>
      <c r="NXT50" s="36"/>
      <c r="NXW50" s="36"/>
      <c r="NXX50" s="36"/>
      <c r="NYA50" s="36"/>
      <c r="NYB50" s="36"/>
      <c r="NYE50" s="36"/>
      <c r="NYF50" s="36"/>
      <c r="NYI50" s="36"/>
      <c r="NYJ50" s="36"/>
      <c r="NYM50" s="36"/>
      <c r="NYN50" s="36"/>
      <c r="NYQ50" s="36"/>
      <c r="NYR50" s="36"/>
      <c r="NYU50" s="36"/>
      <c r="NYV50" s="36"/>
      <c r="NYY50" s="36"/>
      <c r="NYZ50" s="36"/>
      <c r="NZC50" s="36"/>
      <c r="NZD50" s="36"/>
      <c r="NZG50" s="36"/>
      <c r="NZH50" s="36"/>
      <c r="NZK50" s="36"/>
      <c r="NZL50" s="36"/>
      <c r="NZO50" s="36"/>
      <c r="NZP50" s="36"/>
      <c r="NZS50" s="36"/>
      <c r="NZT50" s="36"/>
      <c r="NZW50" s="36"/>
      <c r="NZX50" s="36"/>
      <c r="OAA50" s="36"/>
      <c r="OAB50" s="36"/>
      <c r="OAE50" s="36"/>
      <c r="OAF50" s="36"/>
      <c r="OAI50" s="36"/>
      <c r="OAJ50" s="36"/>
      <c r="OAM50" s="36"/>
      <c r="OAN50" s="36"/>
      <c r="OAQ50" s="36"/>
      <c r="OAR50" s="36"/>
      <c r="OAU50" s="36"/>
      <c r="OAV50" s="36"/>
      <c r="OAY50" s="36"/>
      <c r="OAZ50" s="36"/>
      <c r="OBC50" s="36"/>
      <c r="OBD50" s="36"/>
      <c r="OBG50" s="36"/>
      <c r="OBH50" s="36"/>
      <c r="OBK50" s="36"/>
      <c r="OBL50" s="36"/>
      <c r="OBO50" s="36"/>
      <c r="OBP50" s="36"/>
      <c r="OBS50" s="36"/>
      <c r="OBT50" s="36"/>
      <c r="OBW50" s="36"/>
      <c r="OBX50" s="36"/>
      <c r="OCA50" s="36"/>
      <c r="OCB50" s="36"/>
      <c r="OCE50" s="36"/>
      <c r="OCF50" s="36"/>
      <c r="OCI50" s="36"/>
      <c r="OCJ50" s="36"/>
      <c r="OCM50" s="36"/>
      <c r="OCN50" s="36"/>
      <c r="OCQ50" s="36"/>
      <c r="OCR50" s="36"/>
      <c r="OCU50" s="36"/>
      <c r="OCV50" s="36"/>
      <c r="OCY50" s="36"/>
      <c r="OCZ50" s="36"/>
      <c r="ODC50" s="36"/>
      <c r="ODD50" s="36"/>
      <c r="ODG50" s="36"/>
      <c r="ODH50" s="36"/>
      <c r="ODK50" s="36"/>
      <c r="ODL50" s="36"/>
      <c r="ODO50" s="36"/>
      <c r="ODP50" s="36"/>
      <c r="ODS50" s="36"/>
      <c r="ODT50" s="36"/>
      <c r="ODW50" s="36"/>
      <c r="ODX50" s="36"/>
      <c r="OEA50" s="36"/>
      <c r="OEB50" s="36"/>
      <c r="OEE50" s="36"/>
      <c r="OEF50" s="36"/>
      <c r="OEI50" s="36"/>
      <c r="OEJ50" s="36"/>
      <c r="OEM50" s="36"/>
      <c r="OEN50" s="36"/>
      <c r="OEQ50" s="36"/>
      <c r="OER50" s="36"/>
      <c r="OEU50" s="36"/>
      <c r="OEV50" s="36"/>
      <c r="OEY50" s="36"/>
      <c r="OEZ50" s="36"/>
      <c r="OFC50" s="36"/>
      <c r="OFD50" s="36"/>
      <c r="OFG50" s="36"/>
      <c r="OFH50" s="36"/>
      <c r="OFK50" s="36"/>
      <c r="OFL50" s="36"/>
      <c r="OFO50" s="36"/>
      <c r="OFP50" s="36"/>
      <c r="OFS50" s="36"/>
      <c r="OFT50" s="36"/>
      <c r="OFW50" s="36"/>
      <c r="OFX50" s="36"/>
      <c r="OGA50" s="36"/>
      <c r="OGB50" s="36"/>
      <c r="OGE50" s="36"/>
      <c r="OGF50" s="36"/>
      <c r="OGI50" s="36"/>
      <c r="OGJ50" s="36"/>
      <c r="OGM50" s="36"/>
      <c r="OGN50" s="36"/>
      <c r="OGQ50" s="36"/>
      <c r="OGR50" s="36"/>
      <c r="OGU50" s="36"/>
      <c r="OGV50" s="36"/>
      <c r="OGY50" s="36"/>
      <c r="OGZ50" s="36"/>
      <c r="OHC50" s="36"/>
      <c r="OHD50" s="36"/>
      <c r="OHG50" s="36"/>
      <c r="OHH50" s="36"/>
      <c r="OHK50" s="36"/>
      <c r="OHL50" s="36"/>
      <c r="OHO50" s="36"/>
      <c r="OHP50" s="36"/>
      <c r="OHS50" s="36"/>
      <c r="OHT50" s="36"/>
      <c r="OHW50" s="36"/>
      <c r="OHX50" s="36"/>
      <c r="OIA50" s="36"/>
      <c r="OIB50" s="36"/>
      <c r="OIE50" s="36"/>
      <c r="OIF50" s="36"/>
      <c r="OII50" s="36"/>
      <c r="OIJ50" s="36"/>
      <c r="OIM50" s="36"/>
      <c r="OIN50" s="36"/>
      <c r="OIQ50" s="36"/>
      <c r="OIR50" s="36"/>
      <c r="OIU50" s="36"/>
      <c r="OIV50" s="36"/>
      <c r="OIY50" s="36"/>
      <c r="OIZ50" s="36"/>
      <c r="OJC50" s="36"/>
      <c r="OJD50" s="36"/>
      <c r="OJG50" s="36"/>
      <c r="OJH50" s="36"/>
      <c r="OJK50" s="36"/>
      <c r="OJL50" s="36"/>
      <c r="OJO50" s="36"/>
      <c r="OJP50" s="36"/>
      <c r="OJS50" s="36"/>
      <c r="OJT50" s="36"/>
      <c r="OJW50" s="36"/>
      <c r="OJX50" s="36"/>
      <c r="OKA50" s="36"/>
      <c r="OKB50" s="36"/>
      <c r="OKE50" s="36"/>
      <c r="OKF50" s="36"/>
      <c r="OKI50" s="36"/>
      <c r="OKJ50" s="36"/>
      <c r="OKM50" s="36"/>
      <c r="OKN50" s="36"/>
      <c r="OKQ50" s="36"/>
      <c r="OKR50" s="36"/>
      <c r="OKU50" s="36"/>
      <c r="OKV50" s="36"/>
      <c r="OKY50" s="36"/>
      <c r="OKZ50" s="36"/>
      <c r="OLC50" s="36"/>
      <c r="OLD50" s="36"/>
      <c r="OLG50" s="36"/>
      <c r="OLH50" s="36"/>
      <c r="OLK50" s="36"/>
      <c r="OLL50" s="36"/>
      <c r="OLO50" s="36"/>
      <c r="OLP50" s="36"/>
      <c r="OLS50" s="36"/>
      <c r="OLT50" s="36"/>
      <c r="OLW50" s="36"/>
      <c r="OLX50" s="36"/>
      <c r="OMA50" s="36"/>
      <c r="OMB50" s="36"/>
      <c r="OME50" s="36"/>
      <c r="OMF50" s="36"/>
      <c r="OMI50" s="36"/>
      <c r="OMJ50" s="36"/>
      <c r="OMM50" s="36"/>
      <c r="OMN50" s="36"/>
      <c r="OMQ50" s="36"/>
      <c r="OMR50" s="36"/>
      <c r="OMU50" s="36"/>
      <c r="OMV50" s="36"/>
      <c r="OMY50" s="36"/>
      <c r="OMZ50" s="36"/>
      <c r="ONC50" s="36"/>
      <c r="OND50" s="36"/>
      <c r="ONG50" s="36"/>
      <c r="ONH50" s="36"/>
      <c r="ONK50" s="36"/>
      <c r="ONL50" s="36"/>
      <c r="ONO50" s="36"/>
      <c r="ONP50" s="36"/>
      <c r="ONS50" s="36"/>
      <c r="ONT50" s="36"/>
      <c r="ONW50" s="36"/>
      <c r="ONX50" s="36"/>
      <c r="OOA50" s="36"/>
      <c r="OOB50" s="36"/>
      <c r="OOE50" s="36"/>
      <c r="OOF50" s="36"/>
      <c r="OOI50" s="36"/>
      <c r="OOJ50" s="36"/>
      <c r="OOM50" s="36"/>
      <c r="OON50" s="36"/>
      <c r="OOQ50" s="36"/>
      <c r="OOR50" s="36"/>
      <c r="OOU50" s="36"/>
      <c r="OOV50" s="36"/>
      <c r="OOY50" s="36"/>
      <c r="OOZ50" s="36"/>
      <c r="OPC50" s="36"/>
      <c r="OPD50" s="36"/>
      <c r="OPG50" s="36"/>
      <c r="OPH50" s="36"/>
      <c r="OPK50" s="36"/>
      <c r="OPL50" s="36"/>
      <c r="OPO50" s="36"/>
      <c r="OPP50" s="36"/>
      <c r="OPS50" s="36"/>
      <c r="OPT50" s="36"/>
      <c r="OPW50" s="36"/>
      <c r="OPX50" s="36"/>
      <c r="OQA50" s="36"/>
      <c r="OQB50" s="36"/>
      <c r="OQE50" s="36"/>
      <c r="OQF50" s="36"/>
      <c r="OQI50" s="36"/>
      <c r="OQJ50" s="36"/>
      <c r="OQM50" s="36"/>
      <c r="OQN50" s="36"/>
      <c r="OQQ50" s="36"/>
      <c r="OQR50" s="36"/>
      <c r="OQU50" s="36"/>
      <c r="OQV50" s="36"/>
      <c r="OQY50" s="36"/>
      <c r="OQZ50" s="36"/>
      <c r="ORC50" s="36"/>
      <c r="ORD50" s="36"/>
      <c r="ORG50" s="36"/>
      <c r="ORH50" s="36"/>
      <c r="ORK50" s="36"/>
      <c r="ORL50" s="36"/>
      <c r="ORO50" s="36"/>
      <c r="ORP50" s="36"/>
      <c r="ORS50" s="36"/>
      <c r="ORT50" s="36"/>
      <c r="ORW50" s="36"/>
      <c r="ORX50" s="36"/>
      <c r="OSA50" s="36"/>
      <c r="OSB50" s="36"/>
      <c r="OSE50" s="36"/>
      <c r="OSF50" s="36"/>
      <c r="OSI50" s="36"/>
      <c r="OSJ50" s="36"/>
      <c r="OSM50" s="36"/>
      <c r="OSN50" s="36"/>
      <c r="OSQ50" s="36"/>
      <c r="OSR50" s="36"/>
      <c r="OSU50" s="36"/>
      <c r="OSV50" s="36"/>
      <c r="OSY50" s="36"/>
      <c r="OSZ50" s="36"/>
      <c r="OTC50" s="36"/>
      <c r="OTD50" s="36"/>
      <c r="OTG50" s="36"/>
      <c r="OTH50" s="36"/>
      <c r="OTK50" s="36"/>
      <c r="OTL50" s="36"/>
      <c r="OTO50" s="36"/>
      <c r="OTP50" s="36"/>
      <c r="OTS50" s="36"/>
      <c r="OTT50" s="36"/>
      <c r="OTW50" s="36"/>
      <c r="OTX50" s="36"/>
      <c r="OUA50" s="36"/>
      <c r="OUB50" s="36"/>
      <c r="OUE50" s="36"/>
      <c r="OUF50" s="36"/>
      <c r="OUI50" s="36"/>
      <c r="OUJ50" s="36"/>
      <c r="OUM50" s="36"/>
      <c r="OUN50" s="36"/>
      <c r="OUQ50" s="36"/>
      <c r="OUR50" s="36"/>
      <c r="OUU50" s="36"/>
      <c r="OUV50" s="36"/>
      <c r="OUY50" s="36"/>
      <c r="OUZ50" s="36"/>
      <c r="OVC50" s="36"/>
      <c r="OVD50" s="36"/>
      <c r="OVG50" s="36"/>
      <c r="OVH50" s="36"/>
      <c r="OVK50" s="36"/>
      <c r="OVL50" s="36"/>
      <c r="OVO50" s="36"/>
      <c r="OVP50" s="36"/>
      <c r="OVS50" s="36"/>
      <c r="OVT50" s="36"/>
      <c r="OVW50" s="36"/>
      <c r="OVX50" s="36"/>
      <c r="OWA50" s="36"/>
      <c r="OWB50" s="36"/>
      <c r="OWE50" s="36"/>
      <c r="OWF50" s="36"/>
      <c r="OWI50" s="36"/>
      <c r="OWJ50" s="36"/>
      <c r="OWM50" s="36"/>
      <c r="OWN50" s="36"/>
      <c r="OWQ50" s="36"/>
      <c r="OWR50" s="36"/>
      <c r="OWU50" s="36"/>
      <c r="OWV50" s="36"/>
      <c r="OWY50" s="36"/>
      <c r="OWZ50" s="36"/>
      <c r="OXC50" s="36"/>
      <c r="OXD50" s="36"/>
      <c r="OXG50" s="36"/>
      <c r="OXH50" s="36"/>
      <c r="OXK50" s="36"/>
      <c r="OXL50" s="36"/>
      <c r="OXO50" s="36"/>
      <c r="OXP50" s="36"/>
      <c r="OXS50" s="36"/>
      <c r="OXT50" s="36"/>
      <c r="OXW50" s="36"/>
      <c r="OXX50" s="36"/>
      <c r="OYA50" s="36"/>
      <c r="OYB50" s="36"/>
      <c r="OYE50" s="36"/>
      <c r="OYF50" s="36"/>
      <c r="OYI50" s="36"/>
      <c r="OYJ50" s="36"/>
      <c r="OYM50" s="36"/>
      <c r="OYN50" s="36"/>
      <c r="OYQ50" s="36"/>
      <c r="OYR50" s="36"/>
      <c r="OYU50" s="36"/>
      <c r="OYV50" s="36"/>
      <c r="OYY50" s="36"/>
      <c r="OYZ50" s="36"/>
      <c r="OZC50" s="36"/>
      <c r="OZD50" s="36"/>
      <c r="OZG50" s="36"/>
      <c r="OZH50" s="36"/>
      <c r="OZK50" s="36"/>
      <c r="OZL50" s="36"/>
      <c r="OZO50" s="36"/>
      <c r="OZP50" s="36"/>
      <c r="OZS50" s="36"/>
      <c r="OZT50" s="36"/>
      <c r="OZW50" s="36"/>
      <c r="OZX50" s="36"/>
      <c r="PAA50" s="36"/>
      <c r="PAB50" s="36"/>
      <c r="PAE50" s="36"/>
      <c r="PAF50" s="36"/>
      <c r="PAI50" s="36"/>
      <c r="PAJ50" s="36"/>
      <c r="PAM50" s="36"/>
      <c r="PAN50" s="36"/>
      <c r="PAQ50" s="36"/>
      <c r="PAR50" s="36"/>
      <c r="PAU50" s="36"/>
      <c r="PAV50" s="36"/>
      <c r="PAY50" s="36"/>
      <c r="PAZ50" s="36"/>
      <c r="PBC50" s="36"/>
      <c r="PBD50" s="36"/>
      <c r="PBG50" s="36"/>
      <c r="PBH50" s="36"/>
      <c r="PBK50" s="36"/>
      <c r="PBL50" s="36"/>
      <c r="PBO50" s="36"/>
      <c r="PBP50" s="36"/>
      <c r="PBS50" s="36"/>
      <c r="PBT50" s="36"/>
      <c r="PBW50" s="36"/>
      <c r="PBX50" s="36"/>
      <c r="PCA50" s="36"/>
      <c r="PCB50" s="36"/>
      <c r="PCE50" s="36"/>
      <c r="PCF50" s="36"/>
      <c r="PCI50" s="36"/>
      <c r="PCJ50" s="36"/>
      <c r="PCM50" s="36"/>
      <c r="PCN50" s="36"/>
      <c r="PCQ50" s="36"/>
      <c r="PCR50" s="36"/>
      <c r="PCU50" s="36"/>
      <c r="PCV50" s="36"/>
      <c r="PCY50" s="36"/>
      <c r="PCZ50" s="36"/>
      <c r="PDC50" s="36"/>
      <c r="PDD50" s="36"/>
      <c r="PDG50" s="36"/>
      <c r="PDH50" s="36"/>
      <c r="PDK50" s="36"/>
      <c r="PDL50" s="36"/>
      <c r="PDO50" s="36"/>
      <c r="PDP50" s="36"/>
      <c r="PDS50" s="36"/>
      <c r="PDT50" s="36"/>
      <c r="PDW50" s="36"/>
      <c r="PDX50" s="36"/>
      <c r="PEA50" s="36"/>
      <c r="PEB50" s="36"/>
      <c r="PEE50" s="36"/>
      <c r="PEF50" s="36"/>
      <c r="PEI50" s="36"/>
      <c r="PEJ50" s="36"/>
      <c r="PEM50" s="36"/>
      <c r="PEN50" s="36"/>
      <c r="PEQ50" s="36"/>
      <c r="PER50" s="36"/>
      <c r="PEU50" s="36"/>
      <c r="PEV50" s="36"/>
      <c r="PEY50" s="36"/>
      <c r="PEZ50" s="36"/>
      <c r="PFC50" s="36"/>
      <c r="PFD50" s="36"/>
      <c r="PFG50" s="36"/>
      <c r="PFH50" s="36"/>
      <c r="PFK50" s="36"/>
      <c r="PFL50" s="36"/>
      <c r="PFO50" s="36"/>
      <c r="PFP50" s="36"/>
      <c r="PFS50" s="36"/>
      <c r="PFT50" s="36"/>
      <c r="PFW50" s="36"/>
      <c r="PFX50" s="36"/>
      <c r="PGA50" s="36"/>
      <c r="PGB50" s="36"/>
      <c r="PGE50" s="36"/>
      <c r="PGF50" s="36"/>
      <c r="PGI50" s="36"/>
      <c r="PGJ50" s="36"/>
      <c r="PGM50" s="36"/>
      <c r="PGN50" s="36"/>
      <c r="PGQ50" s="36"/>
      <c r="PGR50" s="36"/>
      <c r="PGU50" s="36"/>
      <c r="PGV50" s="36"/>
      <c r="PGY50" s="36"/>
      <c r="PGZ50" s="36"/>
      <c r="PHC50" s="36"/>
      <c r="PHD50" s="36"/>
      <c r="PHG50" s="36"/>
      <c r="PHH50" s="36"/>
      <c r="PHK50" s="36"/>
      <c r="PHL50" s="36"/>
      <c r="PHO50" s="36"/>
      <c r="PHP50" s="36"/>
      <c r="PHS50" s="36"/>
      <c r="PHT50" s="36"/>
      <c r="PHW50" s="36"/>
      <c r="PHX50" s="36"/>
      <c r="PIA50" s="36"/>
      <c r="PIB50" s="36"/>
      <c r="PIE50" s="36"/>
      <c r="PIF50" s="36"/>
      <c r="PII50" s="36"/>
      <c r="PIJ50" s="36"/>
      <c r="PIM50" s="36"/>
      <c r="PIN50" s="36"/>
      <c r="PIQ50" s="36"/>
      <c r="PIR50" s="36"/>
      <c r="PIU50" s="36"/>
      <c r="PIV50" s="36"/>
      <c r="PIY50" s="36"/>
      <c r="PIZ50" s="36"/>
      <c r="PJC50" s="36"/>
      <c r="PJD50" s="36"/>
      <c r="PJG50" s="36"/>
      <c r="PJH50" s="36"/>
      <c r="PJK50" s="36"/>
      <c r="PJL50" s="36"/>
      <c r="PJO50" s="36"/>
      <c r="PJP50" s="36"/>
      <c r="PJS50" s="36"/>
      <c r="PJT50" s="36"/>
      <c r="PJW50" s="36"/>
      <c r="PJX50" s="36"/>
      <c r="PKA50" s="36"/>
      <c r="PKB50" s="36"/>
      <c r="PKE50" s="36"/>
      <c r="PKF50" s="36"/>
      <c r="PKI50" s="36"/>
      <c r="PKJ50" s="36"/>
      <c r="PKM50" s="36"/>
      <c r="PKN50" s="36"/>
      <c r="PKQ50" s="36"/>
      <c r="PKR50" s="36"/>
      <c r="PKU50" s="36"/>
      <c r="PKV50" s="36"/>
      <c r="PKY50" s="36"/>
      <c r="PKZ50" s="36"/>
      <c r="PLC50" s="36"/>
      <c r="PLD50" s="36"/>
      <c r="PLG50" s="36"/>
      <c r="PLH50" s="36"/>
      <c r="PLK50" s="36"/>
      <c r="PLL50" s="36"/>
      <c r="PLO50" s="36"/>
      <c r="PLP50" s="36"/>
      <c r="PLS50" s="36"/>
      <c r="PLT50" s="36"/>
      <c r="PLW50" s="36"/>
      <c r="PLX50" s="36"/>
      <c r="PMA50" s="36"/>
      <c r="PMB50" s="36"/>
      <c r="PME50" s="36"/>
      <c r="PMF50" s="36"/>
      <c r="PMI50" s="36"/>
      <c r="PMJ50" s="36"/>
      <c r="PMM50" s="36"/>
      <c r="PMN50" s="36"/>
      <c r="PMQ50" s="36"/>
      <c r="PMR50" s="36"/>
      <c r="PMU50" s="36"/>
      <c r="PMV50" s="36"/>
      <c r="PMY50" s="36"/>
      <c r="PMZ50" s="36"/>
      <c r="PNC50" s="36"/>
      <c r="PND50" s="36"/>
      <c r="PNG50" s="36"/>
      <c r="PNH50" s="36"/>
      <c r="PNK50" s="36"/>
      <c r="PNL50" s="36"/>
      <c r="PNO50" s="36"/>
      <c r="PNP50" s="36"/>
      <c r="PNS50" s="36"/>
      <c r="PNT50" s="36"/>
      <c r="PNW50" s="36"/>
      <c r="PNX50" s="36"/>
      <c r="POA50" s="36"/>
      <c r="POB50" s="36"/>
      <c r="POE50" s="36"/>
      <c r="POF50" s="36"/>
      <c r="POI50" s="36"/>
      <c r="POJ50" s="36"/>
      <c r="POM50" s="36"/>
      <c r="PON50" s="36"/>
      <c r="POQ50" s="36"/>
      <c r="POR50" s="36"/>
      <c r="POU50" s="36"/>
      <c r="POV50" s="36"/>
      <c r="POY50" s="36"/>
      <c r="POZ50" s="36"/>
      <c r="PPC50" s="36"/>
      <c r="PPD50" s="36"/>
      <c r="PPG50" s="36"/>
      <c r="PPH50" s="36"/>
      <c r="PPK50" s="36"/>
      <c r="PPL50" s="36"/>
      <c r="PPO50" s="36"/>
      <c r="PPP50" s="36"/>
      <c r="PPS50" s="36"/>
      <c r="PPT50" s="36"/>
      <c r="PPW50" s="36"/>
      <c r="PPX50" s="36"/>
      <c r="PQA50" s="36"/>
      <c r="PQB50" s="36"/>
      <c r="PQE50" s="36"/>
      <c r="PQF50" s="36"/>
      <c r="PQI50" s="36"/>
      <c r="PQJ50" s="36"/>
      <c r="PQM50" s="36"/>
      <c r="PQN50" s="36"/>
      <c r="PQQ50" s="36"/>
      <c r="PQR50" s="36"/>
      <c r="PQU50" s="36"/>
      <c r="PQV50" s="36"/>
      <c r="PQY50" s="36"/>
      <c r="PQZ50" s="36"/>
      <c r="PRC50" s="36"/>
      <c r="PRD50" s="36"/>
      <c r="PRG50" s="36"/>
      <c r="PRH50" s="36"/>
      <c r="PRK50" s="36"/>
      <c r="PRL50" s="36"/>
      <c r="PRO50" s="36"/>
      <c r="PRP50" s="36"/>
      <c r="PRS50" s="36"/>
      <c r="PRT50" s="36"/>
      <c r="PRW50" s="36"/>
      <c r="PRX50" s="36"/>
      <c r="PSA50" s="36"/>
      <c r="PSB50" s="36"/>
      <c r="PSE50" s="36"/>
      <c r="PSF50" s="36"/>
      <c r="PSI50" s="36"/>
      <c r="PSJ50" s="36"/>
      <c r="PSM50" s="36"/>
      <c r="PSN50" s="36"/>
      <c r="PSQ50" s="36"/>
      <c r="PSR50" s="36"/>
      <c r="PSU50" s="36"/>
      <c r="PSV50" s="36"/>
      <c r="PSY50" s="36"/>
      <c r="PSZ50" s="36"/>
      <c r="PTC50" s="36"/>
      <c r="PTD50" s="36"/>
      <c r="PTG50" s="36"/>
      <c r="PTH50" s="36"/>
      <c r="PTK50" s="36"/>
      <c r="PTL50" s="36"/>
      <c r="PTO50" s="36"/>
      <c r="PTP50" s="36"/>
      <c r="PTS50" s="36"/>
      <c r="PTT50" s="36"/>
      <c r="PTW50" s="36"/>
      <c r="PTX50" s="36"/>
      <c r="PUA50" s="36"/>
      <c r="PUB50" s="36"/>
      <c r="PUE50" s="36"/>
      <c r="PUF50" s="36"/>
      <c r="PUI50" s="36"/>
      <c r="PUJ50" s="36"/>
      <c r="PUM50" s="36"/>
      <c r="PUN50" s="36"/>
      <c r="PUQ50" s="36"/>
      <c r="PUR50" s="36"/>
      <c r="PUU50" s="36"/>
      <c r="PUV50" s="36"/>
      <c r="PUY50" s="36"/>
      <c r="PUZ50" s="36"/>
      <c r="PVC50" s="36"/>
      <c r="PVD50" s="36"/>
      <c r="PVG50" s="36"/>
      <c r="PVH50" s="36"/>
      <c r="PVK50" s="36"/>
      <c r="PVL50" s="36"/>
      <c r="PVO50" s="36"/>
      <c r="PVP50" s="36"/>
      <c r="PVS50" s="36"/>
      <c r="PVT50" s="36"/>
      <c r="PVW50" s="36"/>
      <c r="PVX50" s="36"/>
      <c r="PWA50" s="36"/>
      <c r="PWB50" s="36"/>
      <c r="PWE50" s="36"/>
      <c r="PWF50" s="36"/>
      <c r="PWI50" s="36"/>
      <c r="PWJ50" s="36"/>
      <c r="PWM50" s="36"/>
      <c r="PWN50" s="36"/>
      <c r="PWQ50" s="36"/>
      <c r="PWR50" s="36"/>
      <c r="PWU50" s="36"/>
      <c r="PWV50" s="36"/>
      <c r="PWY50" s="36"/>
      <c r="PWZ50" s="36"/>
      <c r="PXC50" s="36"/>
      <c r="PXD50" s="36"/>
      <c r="PXG50" s="36"/>
      <c r="PXH50" s="36"/>
      <c r="PXK50" s="36"/>
      <c r="PXL50" s="36"/>
      <c r="PXO50" s="36"/>
      <c r="PXP50" s="36"/>
      <c r="PXS50" s="36"/>
      <c r="PXT50" s="36"/>
      <c r="PXW50" s="36"/>
      <c r="PXX50" s="36"/>
      <c r="PYA50" s="36"/>
      <c r="PYB50" s="36"/>
      <c r="PYE50" s="36"/>
      <c r="PYF50" s="36"/>
      <c r="PYI50" s="36"/>
      <c r="PYJ50" s="36"/>
      <c r="PYM50" s="36"/>
      <c r="PYN50" s="36"/>
      <c r="PYQ50" s="36"/>
      <c r="PYR50" s="36"/>
      <c r="PYU50" s="36"/>
      <c r="PYV50" s="36"/>
      <c r="PYY50" s="36"/>
      <c r="PYZ50" s="36"/>
      <c r="PZC50" s="36"/>
      <c r="PZD50" s="36"/>
      <c r="PZG50" s="36"/>
      <c r="PZH50" s="36"/>
      <c r="PZK50" s="36"/>
      <c r="PZL50" s="36"/>
      <c r="PZO50" s="36"/>
      <c r="PZP50" s="36"/>
      <c r="PZS50" s="36"/>
      <c r="PZT50" s="36"/>
      <c r="PZW50" s="36"/>
      <c r="PZX50" s="36"/>
      <c r="QAA50" s="36"/>
      <c r="QAB50" s="36"/>
      <c r="QAE50" s="36"/>
      <c r="QAF50" s="36"/>
      <c r="QAI50" s="36"/>
      <c r="QAJ50" s="36"/>
      <c r="QAM50" s="36"/>
      <c r="QAN50" s="36"/>
      <c r="QAQ50" s="36"/>
      <c r="QAR50" s="36"/>
      <c r="QAU50" s="36"/>
      <c r="QAV50" s="36"/>
      <c r="QAY50" s="36"/>
      <c r="QAZ50" s="36"/>
      <c r="QBC50" s="36"/>
      <c r="QBD50" s="36"/>
      <c r="QBG50" s="36"/>
      <c r="QBH50" s="36"/>
      <c r="QBK50" s="36"/>
      <c r="QBL50" s="36"/>
      <c r="QBO50" s="36"/>
      <c r="QBP50" s="36"/>
      <c r="QBS50" s="36"/>
      <c r="QBT50" s="36"/>
      <c r="QBW50" s="36"/>
      <c r="QBX50" s="36"/>
      <c r="QCA50" s="36"/>
      <c r="QCB50" s="36"/>
      <c r="QCE50" s="36"/>
      <c r="QCF50" s="36"/>
      <c r="QCI50" s="36"/>
      <c r="QCJ50" s="36"/>
      <c r="QCM50" s="36"/>
      <c r="QCN50" s="36"/>
      <c r="QCQ50" s="36"/>
      <c r="QCR50" s="36"/>
      <c r="QCU50" s="36"/>
      <c r="QCV50" s="36"/>
      <c r="QCY50" s="36"/>
      <c r="QCZ50" s="36"/>
      <c r="QDC50" s="36"/>
      <c r="QDD50" s="36"/>
      <c r="QDG50" s="36"/>
      <c r="QDH50" s="36"/>
      <c r="QDK50" s="36"/>
      <c r="QDL50" s="36"/>
      <c r="QDO50" s="36"/>
      <c r="QDP50" s="36"/>
      <c r="QDS50" s="36"/>
      <c r="QDT50" s="36"/>
      <c r="QDW50" s="36"/>
      <c r="QDX50" s="36"/>
      <c r="QEA50" s="36"/>
      <c r="QEB50" s="36"/>
      <c r="QEE50" s="36"/>
      <c r="QEF50" s="36"/>
      <c r="QEI50" s="36"/>
      <c r="QEJ50" s="36"/>
      <c r="QEM50" s="36"/>
      <c r="QEN50" s="36"/>
      <c r="QEQ50" s="36"/>
      <c r="QER50" s="36"/>
      <c r="QEU50" s="36"/>
      <c r="QEV50" s="36"/>
      <c r="QEY50" s="36"/>
      <c r="QEZ50" s="36"/>
      <c r="QFC50" s="36"/>
      <c r="QFD50" s="36"/>
      <c r="QFG50" s="36"/>
      <c r="QFH50" s="36"/>
      <c r="QFK50" s="36"/>
      <c r="QFL50" s="36"/>
      <c r="QFO50" s="36"/>
      <c r="QFP50" s="36"/>
      <c r="QFS50" s="36"/>
      <c r="QFT50" s="36"/>
      <c r="QFW50" s="36"/>
      <c r="QFX50" s="36"/>
      <c r="QGA50" s="36"/>
      <c r="QGB50" s="36"/>
      <c r="QGE50" s="36"/>
      <c r="QGF50" s="36"/>
      <c r="QGI50" s="36"/>
      <c r="QGJ50" s="36"/>
      <c r="QGM50" s="36"/>
      <c r="QGN50" s="36"/>
      <c r="QGQ50" s="36"/>
      <c r="QGR50" s="36"/>
      <c r="QGU50" s="36"/>
      <c r="QGV50" s="36"/>
      <c r="QGY50" s="36"/>
      <c r="QGZ50" s="36"/>
      <c r="QHC50" s="36"/>
      <c r="QHD50" s="36"/>
      <c r="QHG50" s="36"/>
      <c r="QHH50" s="36"/>
      <c r="QHK50" s="36"/>
      <c r="QHL50" s="36"/>
      <c r="QHO50" s="36"/>
      <c r="QHP50" s="36"/>
      <c r="QHS50" s="36"/>
      <c r="QHT50" s="36"/>
      <c r="QHW50" s="36"/>
      <c r="QHX50" s="36"/>
      <c r="QIA50" s="36"/>
      <c r="QIB50" s="36"/>
      <c r="QIE50" s="36"/>
      <c r="QIF50" s="36"/>
      <c r="QII50" s="36"/>
      <c r="QIJ50" s="36"/>
      <c r="QIM50" s="36"/>
      <c r="QIN50" s="36"/>
      <c r="QIQ50" s="36"/>
      <c r="QIR50" s="36"/>
      <c r="QIU50" s="36"/>
      <c r="QIV50" s="36"/>
      <c r="QIY50" s="36"/>
      <c r="QIZ50" s="36"/>
      <c r="QJC50" s="36"/>
      <c r="QJD50" s="36"/>
      <c r="QJG50" s="36"/>
      <c r="QJH50" s="36"/>
      <c r="QJK50" s="36"/>
      <c r="QJL50" s="36"/>
      <c r="QJO50" s="36"/>
      <c r="QJP50" s="36"/>
      <c r="QJS50" s="36"/>
      <c r="QJT50" s="36"/>
      <c r="QJW50" s="36"/>
      <c r="QJX50" s="36"/>
      <c r="QKA50" s="36"/>
      <c r="QKB50" s="36"/>
      <c r="QKE50" s="36"/>
      <c r="QKF50" s="36"/>
      <c r="QKI50" s="36"/>
      <c r="QKJ50" s="36"/>
      <c r="QKM50" s="36"/>
      <c r="QKN50" s="36"/>
      <c r="QKQ50" s="36"/>
      <c r="QKR50" s="36"/>
      <c r="QKU50" s="36"/>
      <c r="QKV50" s="36"/>
      <c r="QKY50" s="36"/>
      <c r="QKZ50" s="36"/>
      <c r="QLC50" s="36"/>
      <c r="QLD50" s="36"/>
      <c r="QLG50" s="36"/>
      <c r="QLH50" s="36"/>
      <c r="QLK50" s="36"/>
      <c r="QLL50" s="36"/>
      <c r="QLO50" s="36"/>
      <c r="QLP50" s="36"/>
      <c r="QLS50" s="36"/>
      <c r="QLT50" s="36"/>
      <c r="QLW50" s="36"/>
      <c r="QLX50" s="36"/>
      <c r="QMA50" s="36"/>
      <c r="QMB50" s="36"/>
      <c r="QME50" s="36"/>
      <c r="QMF50" s="36"/>
      <c r="QMI50" s="36"/>
      <c r="QMJ50" s="36"/>
      <c r="QMM50" s="36"/>
      <c r="QMN50" s="36"/>
      <c r="QMQ50" s="36"/>
      <c r="QMR50" s="36"/>
      <c r="QMU50" s="36"/>
      <c r="QMV50" s="36"/>
      <c r="QMY50" s="36"/>
      <c r="QMZ50" s="36"/>
      <c r="QNC50" s="36"/>
      <c r="QND50" s="36"/>
      <c r="QNG50" s="36"/>
      <c r="QNH50" s="36"/>
      <c r="QNK50" s="36"/>
      <c r="QNL50" s="36"/>
      <c r="QNO50" s="36"/>
      <c r="QNP50" s="36"/>
      <c r="QNS50" s="36"/>
      <c r="QNT50" s="36"/>
      <c r="QNW50" s="36"/>
      <c r="QNX50" s="36"/>
      <c r="QOA50" s="36"/>
      <c r="QOB50" s="36"/>
      <c r="QOE50" s="36"/>
      <c r="QOF50" s="36"/>
      <c r="QOI50" s="36"/>
      <c r="QOJ50" s="36"/>
      <c r="QOM50" s="36"/>
      <c r="QON50" s="36"/>
      <c r="QOQ50" s="36"/>
      <c r="QOR50" s="36"/>
      <c r="QOU50" s="36"/>
      <c r="QOV50" s="36"/>
      <c r="QOY50" s="36"/>
      <c r="QOZ50" s="36"/>
      <c r="QPC50" s="36"/>
      <c r="QPD50" s="36"/>
      <c r="QPG50" s="36"/>
      <c r="QPH50" s="36"/>
      <c r="QPK50" s="36"/>
      <c r="QPL50" s="36"/>
      <c r="QPO50" s="36"/>
      <c r="QPP50" s="36"/>
      <c r="QPS50" s="36"/>
      <c r="QPT50" s="36"/>
      <c r="QPW50" s="36"/>
      <c r="QPX50" s="36"/>
      <c r="QQA50" s="36"/>
      <c r="QQB50" s="36"/>
      <c r="QQE50" s="36"/>
      <c r="QQF50" s="36"/>
      <c r="QQI50" s="36"/>
      <c r="QQJ50" s="36"/>
      <c r="QQM50" s="36"/>
      <c r="QQN50" s="36"/>
      <c r="QQQ50" s="36"/>
      <c r="QQR50" s="36"/>
      <c r="QQU50" s="36"/>
      <c r="QQV50" s="36"/>
      <c r="QQY50" s="36"/>
      <c r="QQZ50" s="36"/>
      <c r="QRC50" s="36"/>
      <c r="QRD50" s="36"/>
      <c r="QRG50" s="36"/>
      <c r="QRH50" s="36"/>
      <c r="QRK50" s="36"/>
      <c r="QRL50" s="36"/>
      <c r="QRO50" s="36"/>
      <c r="QRP50" s="36"/>
      <c r="QRS50" s="36"/>
      <c r="QRT50" s="36"/>
      <c r="QRW50" s="36"/>
      <c r="QRX50" s="36"/>
      <c r="QSA50" s="36"/>
      <c r="QSB50" s="36"/>
      <c r="QSE50" s="36"/>
      <c r="QSF50" s="36"/>
      <c r="QSI50" s="36"/>
      <c r="QSJ50" s="36"/>
      <c r="QSM50" s="36"/>
      <c r="QSN50" s="36"/>
      <c r="QSQ50" s="36"/>
      <c r="QSR50" s="36"/>
      <c r="QSU50" s="36"/>
      <c r="QSV50" s="36"/>
      <c r="QSY50" s="36"/>
      <c r="QSZ50" s="36"/>
      <c r="QTC50" s="36"/>
      <c r="QTD50" s="36"/>
      <c r="QTG50" s="36"/>
      <c r="QTH50" s="36"/>
      <c r="QTK50" s="36"/>
      <c r="QTL50" s="36"/>
      <c r="QTO50" s="36"/>
      <c r="QTP50" s="36"/>
      <c r="QTS50" s="36"/>
      <c r="QTT50" s="36"/>
      <c r="QTW50" s="36"/>
      <c r="QTX50" s="36"/>
      <c r="QUA50" s="36"/>
      <c r="QUB50" s="36"/>
      <c r="QUE50" s="36"/>
      <c r="QUF50" s="36"/>
      <c r="QUI50" s="36"/>
      <c r="QUJ50" s="36"/>
      <c r="QUM50" s="36"/>
      <c r="QUN50" s="36"/>
      <c r="QUQ50" s="36"/>
      <c r="QUR50" s="36"/>
      <c r="QUU50" s="36"/>
      <c r="QUV50" s="36"/>
      <c r="QUY50" s="36"/>
      <c r="QUZ50" s="36"/>
      <c r="QVC50" s="36"/>
      <c r="QVD50" s="36"/>
      <c r="QVG50" s="36"/>
      <c r="QVH50" s="36"/>
      <c r="QVK50" s="36"/>
      <c r="QVL50" s="36"/>
      <c r="QVO50" s="36"/>
      <c r="QVP50" s="36"/>
      <c r="QVS50" s="36"/>
      <c r="QVT50" s="36"/>
      <c r="QVW50" s="36"/>
      <c r="QVX50" s="36"/>
      <c r="QWA50" s="36"/>
      <c r="QWB50" s="36"/>
      <c r="QWE50" s="36"/>
      <c r="QWF50" s="36"/>
      <c r="QWI50" s="36"/>
      <c r="QWJ50" s="36"/>
      <c r="QWM50" s="36"/>
      <c r="QWN50" s="36"/>
      <c r="QWQ50" s="36"/>
      <c r="QWR50" s="36"/>
      <c r="QWU50" s="36"/>
      <c r="QWV50" s="36"/>
      <c r="QWY50" s="36"/>
      <c r="QWZ50" s="36"/>
      <c r="QXC50" s="36"/>
      <c r="QXD50" s="36"/>
      <c r="QXG50" s="36"/>
      <c r="QXH50" s="36"/>
      <c r="QXK50" s="36"/>
      <c r="QXL50" s="36"/>
      <c r="QXO50" s="36"/>
      <c r="QXP50" s="36"/>
      <c r="QXS50" s="36"/>
      <c r="QXT50" s="36"/>
      <c r="QXW50" s="36"/>
      <c r="QXX50" s="36"/>
      <c r="QYA50" s="36"/>
      <c r="QYB50" s="36"/>
      <c r="QYE50" s="36"/>
      <c r="QYF50" s="36"/>
      <c r="QYI50" s="36"/>
      <c r="QYJ50" s="36"/>
      <c r="QYM50" s="36"/>
      <c r="QYN50" s="36"/>
      <c r="QYQ50" s="36"/>
      <c r="QYR50" s="36"/>
      <c r="QYU50" s="36"/>
      <c r="QYV50" s="36"/>
      <c r="QYY50" s="36"/>
      <c r="QYZ50" s="36"/>
      <c r="QZC50" s="36"/>
      <c r="QZD50" s="36"/>
      <c r="QZG50" s="36"/>
      <c r="QZH50" s="36"/>
      <c r="QZK50" s="36"/>
      <c r="QZL50" s="36"/>
      <c r="QZO50" s="36"/>
      <c r="QZP50" s="36"/>
      <c r="QZS50" s="36"/>
      <c r="QZT50" s="36"/>
      <c r="QZW50" s="36"/>
      <c r="QZX50" s="36"/>
      <c r="RAA50" s="36"/>
      <c r="RAB50" s="36"/>
      <c r="RAE50" s="36"/>
      <c r="RAF50" s="36"/>
      <c r="RAI50" s="36"/>
      <c r="RAJ50" s="36"/>
      <c r="RAM50" s="36"/>
      <c r="RAN50" s="36"/>
      <c r="RAQ50" s="36"/>
      <c r="RAR50" s="36"/>
      <c r="RAU50" s="36"/>
      <c r="RAV50" s="36"/>
      <c r="RAY50" s="36"/>
      <c r="RAZ50" s="36"/>
      <c r="RBC50" s="36"/>
      <c r="RBD50" s="36"/>
      <c r="RBG50" s="36"/>
      <c r="RBH50" s="36"/>
      <c r="RBK50" s="36"/>
      <c r="RBL50" s="36"/>
      <c r="RBO50" s="36"/>
      <c r="RBP50" s="36"/>
      <c r="RBS50" s="36"/>
      <c r="RBT50" s="36"/>
      <c r="RBW50" s="36"/>
      <c r="RBX50" s="36"/>
      <c r="RCA50" s="36"/>
      <c r="RCB50" s="36"/>
      <c r="RCE50" s="36"/>
      <c r="RCF50" s="36"/>
      <c r="RCI50" s="36"/>
      <c r="RCJ50" s="36"/>
      <c r="RCM50" s="36"/>
      <c r="RCN50" s="36"/>
      <c r="RCQ50" s="36"/>
      <c r="RCR50" s="36"/>
      <c r="RCU50" s="36"/>
      <c r="RCV50" s="36"/>
      <c r="RCY50" s="36"/>
      <c r="RCZ50" s="36"/>
      <c r="RDC50" s="36"/>
      <c r="RDD50" s="36"/>
      <c r="RDG50" s="36"/>
      <c r="RDH50" s="36"/>
      <c r="RDK50" s="36"/>
      <c r="RDL50" s="36"/>
      <c r="RDO50" s="36"/>
      <c r="RDP50" s="36"/>
      <c r="RDS50" s="36"/>
      <c r="RDT50" s="36"/>
      <c r="RDW50" s="36"/>
      <c r="RDX50" s="36"/>
      <c r="REA50" s="36"/>
      <c r="REB50" s="36"/>
      <c r="REE50" s="36"/>
      <c r="REF50" s="36"/>
      <c r="REI50" s="36"/>
      <c r="REJ50" s="36"/>
      <c r="REM50" s="36"/>
      <c r="REN50" s="36"/>
      <c r="REQ50" s="36"/>
      <c r="RER50" s="36"/>
      <c r="REU50" s="36"/>
      <c r="REV50" s="36"/>
      <c r="REY50" s="36"/>
      <c r="REZ50" s="36"/>
      <c r="RFC50" s="36"/>
      <c r="RFD50" s="36"/>
      <c r="RFG50" s="36"/>
      <c r="RFH50" s="36"/>
      <c r="RFK50" s="36"/>
      <c r="RFL50" s="36"/>
      <c r="RFO50" s="36"/>
      <c r="RFP50" s="36"/>
      <c r="RFS50" s="36"/>
      <c r="RFT50" s="36"/>
      <c r="RFW50" s="36"/>
      <c r="RFX50" s="36"/>
      <c r="RGA50" s="36"/>
      <c r="RGB50" s="36"/>
      <c r="RGE50" s="36"/>
      <c r="RGF50" s="36"/>
      <c r="RGI50" s="36"/>
      <c r="RGJ50" s="36"/>
      <c r="RGM50" s="36"/>
      <c r="RGN50" s="36"/>
      <c r="RGQ50" s="36"/>
      <c r="RGR50" s="36"/>
      <c r="RGU50" s="36"/>
      <c r="RGV50" s="36"/>
      <c r="RGY50" s="36"/>
      <c r="RGZ50" s="36"/>
      <c r="RHC50" s="36"/>
      <c r="RHD50" s="36"/>
      <c r="RHG50" s="36"/>
      <c r="RHH50" s="36"/>
      <c r="RHK50" s="36"/>
      <c r="RHL50" s="36"/>
      <c r="RHO50" s="36"/>
      <c r="RHP50" s="36"/>
      <c r="RHS50" s="36"/>
      <c r="RHT50" s="36"/>
      <c r="RHW50" s="36"/>
      <c r="RHX50" s="36"/>
      <c r="RIA50" s="36"/>
      <c r="RIB50" s="36"/>
      <c r="RIE50" s="36"/>
      <c r="RIF50" s="36"/>
      <c r="RII50" s="36"/>
      <c r="RIJ50" s="36"/>
      <c r="RIM50" s="36"/>
      <c r="RIN50" s="36"/>
      <c r="RIQ50" s="36"/>
      <c r="RIR50" s="36"/>
      <c r="RIU50" s="36"/>
      <c r="RIV50" s="36"/>
      <c r="RIY50" s="36"/>
      <c r="RIZ50" s="36"/>
      <c r="RJC50" s="36"/>
      <c r="RJD50" s="36"/>
      <c r="RJG50" s="36"/>
      <c r="RJH50" s="36"/>
      <c r="RJK50" s="36"/>
      <c r="RJL50" s="36"/>
      <c r="RJO50" s="36"/>
      <c r="RJP50" s="36"/>
      <c r="RJS50" s="36"/>
      <c r="RJT50" s="36"/>
      <c r="RJW50" s="36"/>
      <c r="RJX50" s="36"/>
      <c r="RKA50" s="36"/>
      <c r="RKB50" s="36"/>
      <c r="RKE50" s="36"/>
      <c r="RKF50" s="36"/>
      <c r="RKI50" s="36"/>
      <c r="RKJ50" s="36"/>
      <c r="RKM50" s="36"/>
      <c r="RKN50" s="36"/>
      <c r="RKQ50" s="36"/>
      <c r="RKR50" s="36"/>
      <c r="RKU50" s="36"/>
      <c r="RKV50" s="36"/>
      <c r="RKY50" s="36"/>
      <c r="RKZ50" s="36"/>
      <c r="RLC50" s="36"/>
      <c r="RLD50" s="36"/>
      <c r="RLG50" s="36"/>
      <c r="RLH50" s="36"/>
      <c r="RLK50" s="36"/>
      <c r="RLL50" s="36"/>
      <c r="RLO50" s="36"/>
      <c r="RLP50" s="36"/>
      <c r="RLS50" s="36"/>
      <c r="RLT50" s="36"/>
      <c r="RLW50" s="36"/>
      <c r="RLX50" s="36"/>
      <c r="RMA50" s="36"/>
      <c r="RMB50" s="36"/>
      <c r="RME50" s="36"/>
      <c r="RMF50" s="36"/>
      <c r="RMI50" s="36"/>
      <c r="RMJ50" s="36"/>
      <c r="RMM50" s="36"/>
      <c r="RMN50" s="36"/>
      <c r="RMQ50" s="36"/>
      <c r="RMR50" s="36"/>
      <c r="RMU50" s="36"/>
      <c r="RMV50" s="36"/>
      <c r="RMY50" s="36"/>
      <c r="RMZ50" s="36"/>
      <c r="RNC50" s="36"/>
      <c r="RND50" s="36"/>
      <c r="RNG50" s="36"/>
      <c r="RNH50" s="36"/>
      <c r="RNK50" s="36"/>
      <c r="RNL50" s="36"/>
      <c r="RNO50" s="36"/>
      <c r="RNP50" s="36"/>
      <c r="RNS50" s="36"/>
      <c r="RNT50" s="36"/>
      <c r="RNW50" s="36"/>
      <c r="RNX50" s="36"/>
      <c r="ROA50" s="36"/>
      <c r="ROB50" s="36"/>
      <c r="ROE50" s="36"/>
      <c r="ROF50" s="36"/>
      <c r="ROI50" s="36"/>
      <c r="ROJ50" s="36"/>
      <c r="ROM50" s="36"/>
      <c r="RON50" s="36"/>
      <c r="ROQ50" s="36"/>
      <c r="ROR50" s="36"/>
      <c r="ROU50" s="36"/>
      <c r="ROV50" s="36"/>
      <c r="ROY50" s="36"/>
      <c r="ROZ50" s="36"/>
      <c r="RPC50" s="36"/>
      <c r="RPD50" s="36"/>
      <c r="RPG50" s="36"/>
      <c r="RPH50" s="36"/>
      <c r="RPK50" s="36"/>
      <c r="RPL50" s="36"/>
      <c r="RPO50" s="36"/>
      <c r="RPP50" s="36"/>
      <c r="RPS50" s="36"/>
      <c r="RPT50" s="36"/>
      <c r="RPW50" s="36"/>
      <c r="RPX50" s="36"/>
      <c r="RQA50" s="36"/>
      <c r="RQB50" s="36"/>
      <c r="RQE50" s="36"/>
      <c r="RQF50" s="36"/>
      <c r="RQI50" s="36"/>
      <c r="RQJ50" s="36"/>
      <c r="RQM50" s="36"/>
      <c r="RQN50" s="36"/>
      <c r="RQQ50" s="36"/>
      <c r="RQR50" s="36"/>
      <c r="RQU50" s="36"/>
      <c r="RQV50" s="36"/>
      <c r="RQY50" s="36"/>
      <c r="RQZ50" s="36"/>
      <c r="RRC50" s="36"/>
      <c r="RRD50" s="36"/>
      <c r="RRG50" s="36"/>
      <c r="RRH50" s="36"/>
      <c r="RRK50" s="36"/>
      <c r="RRL50" s="36"/>
      <c r="RRO50" s="36"/>
      <c r="RRP50" s="36"/>
      <c r="RRS50" s="36"/>
      <c r="RRT50" s="36"/>
      <c r="RRW50" s="36"/>
      <c r="RRX50" s="36"/>
      <c r="RSA50" s="36"/>
      <c r="RSB50" s="36"/>
      <c r="RSE50" s="36"/>
      <c r="RSF50" s="36"/>
      <c r="RSI50" s="36"/>
      <c r="RSJ50" s="36"/>
      <c r="RSM50" s="36"/>
      <c r="RSN50" s="36"/>
      <c r="RSQ50" s="36"/>
      <c r="RSR50" s="36"/>
      <c r="RSU50" s="36"/>
      <c r="RSV50" s="36"/>
      <c r="RSY50" s="36"/>
      <c r="RSZ50" s="36"/>
      <c r="RTC50" s="36"/>
      <c r="RTD50" s="36"/>
      <c r="RTG50" s="36"/>
      <c r="RTH50" s="36"/>
      <c r="RTK50" s="36"/>
      <c r="RTL50" s="36"/>
      <c r="RTO50" s="36"/>
      <c r="RTP50" s="36"/>
      <c r="RTS50" s="36"/>
      <c r="RTT50" s="36"/>
      <c r="RTW50" s="36"/>
      <c r="RTX50" s="36"/>
      <c r="RUA50" s="36"/>
      <c r="RUB50" s="36"/>
      <c r="RUE50" s="36"/>
      <c r="RUF50" s="36"/>
      <c r="RUI50" s="36"/>
      <c r="RUJ50" s="36"/>
      <c r="RUM50" s="36"/>
      <c r="RUN50" s="36"/>
      <c r="RUQ50" s="36"/>
      <c r="RUR50" s="36"/>
      <c r="RUU50" s="36"/>
      <c r="RUV50" s="36"/>
      <c r="RUY50" s="36"/>
      <c r="RUZ50" s="36"/>
      <c r="RVC50" s="36"/>
      <c r="RVD50" s="36"/>
      <c r="RVG50" s="36"/>
      <c r="RVH50" s="36"/>
      <c r="RVK50" s="36"/>
      <c r="RVL50" s="36"/>
      <c r="RVO50" s="36"/>
      <c r="RVP50" s="36"/>
      <c r="RVS50" s="36"/>
      <c r="RVT50" s="36"/>
      <c r="RVW50" s="36"/>
      <c r="RVX50" s="36"/>
      <c r="RWA50" s="36"/>
      <c r="RWB50" s="36"/>
      <c r="RWE50" s="36"/>
      <c r="RWF50" s="36"/>
      <c r="RWI50" s="36"/>
      <c r="RWJ50" s="36"/>
      <c r="RWM50" s="36"/>
      <c r="RWN50" s="36"/>
      <c r="RWQ50" s="36"/>
      <c r="RWR50" s="36"/>
      <c r="RWU50" s="36"/>
      <c r="RWV50" s="36"/>
      <c r="RWY50" s="36"/>
      <c r="RWZ50" s="36"/>
      <c r="RXC50" s="36"/>
      <c r="RXD50" s="36"/>
      <c r="RXG50" s="36"/>
      <c r="RXH50" s="36"/>
      <c r="RXK50" s="36"/>
      <c r="RXL50" s="36"/>
      <c r="RXO50" s="36"/>
      <c r="RXP50" s="36"/>
      <c r="RXS50" s="36"/>
      <c r="RXT50" s="36"/>
      <c r="RXW50" s="36"/>
      <c r="RXX50" s="36"/>
      <c r="RYA50" s="36"/>
      <c r="RYB50" s="36"/>
      <c r="RYE50" s="36"/>
      <c r="RYF50" s="36"/>
      <c r="RYI50" s="36"/>
      <c r="RYJ50" s="36"/>
      <c r="RYM50" s="36"/>
      <c r="RYN50" s="36"/>
      <c r="RYQ50" s="36"/>
      <c r="RYR50" s="36"/>
      <c r="RYU50" s="36"/>
      <c r="RYV50" s="36"/>
      <c r="RYY50" s="36"/>
      <c r="RYZ50" s="36"/>
      <c r="RZC50" s="36"/>
      <c r="RZD50" s="36"/>
      <c r="RZG50" s="36"/>
      <c r="RZH50" s="36"/>
      <c r="RZK50" s="36"/>
      <c r="RZL50" s="36"/>
      <c r="RZO50" s="36"/>
      <c r="RZP50" s="36"/>
      <c r="RZS50" s="36"/>
      <c r="RZT50" s="36"/>
      <c r="RZW50" s="36"/>
      <c r="RZX50" s="36"/>
      <c r="SAA50" s="36"/>
      <c r="SAB50" s="36"/>
      <c r="SAE50" s="36"/>
      <c r="SAF50" s="36"/>
      <c r="SAI50" s="36"/>
      <c r="SAJ50" s="36"/>
      <c r="SAM50" s="36"/>
      <c r="SAN50" s="36"/>
      <c r="SAQ50" s="36"/>
      <c r="SAR50" s="36"/>
      <c r="SAU50" s="36"/>
      <c r="SAV50" s="36"/>
      <c r="SAY50" s="36"/>
      <c r="SAZ50" s="36"/>
      <c r="SBC50" s="36"/>
      <c r="SBD50" s="36"/>
      <c r="SBG50" s="36"/>
      <c r="SBH50" s="36"/>
      <c r="SBK50" s="36"/>
      <c r="SBL50" s="36"/>
      <c r="SBO50" s="36"/>
      <c r="SBP50" s="36"/>
      <c r="SBS50" s="36"/>
      <c r="SBT50" s="36"/>
      <c r="SBW50" s="36"/>
      <c r="SBX50" s="36"/>
      <c r="SCA50" s="36"/>
      <c r="SCB50" s="36"/>
      <c r="SCE50" s="36"/>
      <c r="SCF50" s="36"/>
      <c r="SCI50" s="36"/>
      <c r="SCJ50" s="36"/>
      <c r="SCM50" s="36"/>
      <c r="SCN50" s="36"/>
      <c r="SCQ50" s="36"/>
      <c r="SCR50" s="36"/>
      <c r="SCU50" s="36"/>
      <c r="SCV50" s="36"/>
      <c r="SCY50" s="36"/>
      <c r="SCZ50" s="36"/>
      <c r="SDC50" s="36"/>
      <c r="SDD50" s="36"/>
      <c r="SDG50" s="36"/>
      <c r="SDH50" s="36"/>
      <c r="SDK50" s="36"/>
      <c r="SDL50" s="36"/>
      <c r="SDO50" s="36"/>
      <c r="SDP50" s="36"/>
      <c r="SDS50" s="36"/>
      <c r="SDT50" s="36"/>
      <c r="SDW50" s="36"/>
      <c r="SDX50" s="36"/>
      <c r="SEA50" s="36"/>
      <c r="SEB50" s="36"/>
      <c r="SEE50" s="36"/>
      <c r="SEF50" s="36"/>
      <c r="SEI50" s="36"/>
      <c r="SEJ50" s="36"/>
      <c r="SEM50" s="36"/>
      <c r="SEN50" s="36"/>
      <c r="SEQ50" s="36"/>
      <c r="SER50" s="36"/>
      <c r="SEU50" s="36"/>
      <c r="SEV50" s="36"/>
      <c r="SEY50" s="36"/>
      <c r="SEZ50" s="36"/>
      <c r="SFC50" s="36"/>
      <c r="SFD50" s="36"/>
      <c r="SFG50" s="36"/>
      <c r="SFH50" s="36"/>
      <c r="SFK50" s="36"/>
      <c r="SFL50" s="36"/>
      <c r="SFO50" s="36"/>
      <c r="SFP50" s="36"/>
      <c r="SFS50" s="36"/>
      <c r="SFT50" s="36"/>
      <c r="SFW50" s="36"/>
      <c r="SFX50" s="36"/>
      <c r="SGA50" s="36"/>
      <c r="SGB50" s="36"/>
      <c r="SGE50" s="36"/>
      <c r="SGF50" s="36"/>
      <c r="SGI50" s="36"/>
      <c r="SGJ50" s="36"/>
      <c r="SGM50" s="36"/>
      <c r="SGN50" s="36"/>
      <c r="SGQ50" s="36"/>
      <c r="SGR50" s="36"/>
      <c r="SGU50" s="36"/>
      <c r="SGV50" s="36"/>
      <c r="SGY50" s="36"/>
      <c r="SGZ50" s="36"/>
      <c r="SHC50" s="36"/>
      <c r="SHD50" s="36"/>
      <c r="SHG50" s="36"/>
      <c r="SHH50" s="36"/>
      <c r="SHK50" s="36"/>
      <c r="SHL50" s="36"/>
      <c r="SHO50" s="36"/>
      <c r="SHP50" s="36"/>
      <c r="SHS50" s="36"/>
      <c r="SHT50" s="36"/>
      <c r="SHW50" s="36"/>
      <c r="SHX50" s="36"/>
      <c r="SIA50" s="36"/>
      <c r="SIB50" s="36"/>
      <c r="SIE50" s="36"/>
      <c r="SIF50" s="36"/>
      <c r="SII50" s="36"/>
      <c r="SIJ50" s="36"/>
      <c r="SIM50" s="36"/>
      <c r="SIN50" s="36"/>
      <c r="SIQ50" s="36"/>
      <c r="SIR50" s="36"/>
      <c r="SIU50" s="36"/>
      <c r="SIV50" s="36"/>
      <c r="SIY50" s="36"/>
      <c r="SIZ50" s="36"/>
      <c r="SJC50" s="36"/>
      <c r="SJD50" s="36"/>
      <c r="SJG50" s="36"/>
      <c r="SJH50" s="36"/>
      <c r="SJK50" s="36"/>
      <c r="SJL50" s="36"/>
      <c r="SJO50" s="36"/>
      <c r="SJP50" s="36"/>
      <c r="SJS50" s="36"/>
      <c r="SJT50" s="36"/>
      <c r="SJW50" s="36"/>
      <c r="SJX50" s="36"/>
      <c r="SKA50" s="36"/>
      <c r="SKB50" s="36"/>
      <c r="SKE50" s="36"/>
      <c r="SKF50" s="36"/>
      <c r="SKI50" s="36"/>
      <c r="SKJ50" s="36"/>
      <c r="SKM50" s="36"/>
      <c r="SKN50" s="36"/>
      <c r="SKQ50" s="36"/>
      <c r="SKR50" s="36"/>
      <c r="SKU50" s="36"/>
      <c r="SKV50" s="36"/>
      <c r="SKY50" s="36"/>
      <c r="SKZ50" s="36"/>
      <c r="SLC50" s="36"/>
      <c r="SLD50" s="36"/>
      <c r="SLG50" s="36"/>
      <c r="SLH50" s="36"/>
      <c r="SLK50" s="36"/>
      <c r="SLL50" s="36"/>
      <c r="SLO50" s="36"/>
      <c r="SLP50" s="36"/>
      <c r="SLS50" s="36"/>
      <c r="SLT50" s="36"/>
      <c r="SLW50" s="36"/>
      <c r="SLX50" s="36"/>
      <c r="SMA50" s="36"/>
      <c r="SMB50" s="36"/>
      <c r="SME50" s="36"/>
      <c r="SMF50" s="36"/>
      <c r="SMI50" s="36"/>
      <c r="SMJ50" s="36"/>
      <c r="SMM50" s="36"/>
      <c r="SMN50" s="36"/>
      <c r="SMQ50" s="36"/>
      <c r="SMR50" s="36"/>
      <c r="SMU50" s="36"/>
      <c r="SMV50" s="36"/>
      <c r="SMY50" s="36"/>
      <c r="SMZ50" s="36"/>
      <c r="SNC50" s="36"/>
      <c r="SND50" s="36"/>
      <c r="SNG50" s="36"/>
      <c r="SNH50" s="36"/>
      <c r="SNK50" s="36"/>
      <c r="SNL50" s="36"/>
      <c r="SNO50" s="36"/>
      <c r="SNP50" s="36"/>
      <c r="SNS50" s="36"/>
      <c r="SNT50" s="36"/>
      <c r="SNW50" s="36"/>
      <c r="SNX50" s="36"/>
      <c r="SOA50" s="36"/>
      <c r="SOB50" s="36"/>
      <c r="SOE50" s="36"/>
      <c r="SOF50" s="36"/>
      <c r="SOI50" s="36"/>
      <c r="SOJ50" s="36"/>
      <c r="SOM50" s="36"/>
      <c r="SON50" s="36"/>
      <c r="SOQ50" s="36"/>
      <c r="SOR50" s="36"/>
      <c r="SOU50" s="36"/>
      <c r="SOV50" s="36"/>
      <c r="SOY50" s="36"/>
      <c r="SOZ50" s="36"/>
      <c r="SPC50" s="36"/>
      <c r="SPD50" s="36"/>
      <c r="SPG50" s="36"/>
      <c r="SPH50" s="36"/>
      <c r="SPK50" s="36"/>
      <c r="SPL50" s="36"/>
      <c r="SPO50" s="36"/>
      <c r="SPP50" s="36"/>
      <c r="SPS50" s="36"/>
      <c r="SPT50" s="36"/>
      <c r="SPW50" s="36"/>
      <c r="SPX50" s="36"/>
      <c r="SQA50" s="36"/>
      <c r="SQB50" s="36"/>
      <c r="SQE50" s="36"/>
      <c r="SQF50" s="36"/>
      <c r="SQI50" s="36"/>
      <c r="SQJ50" s="36"/>
      <c r="SQM50" s="36"/>
      <c r="SQN50" s="36"/>
      <c r="SQQ50" s="36"/>
      <c r="SQR50" s="36"/>
      <c r="SQU50" s="36"/>
      <c r="SQV50" s="36"/>
      <c r="SQY50" s="36"/>
      <c r="SQZ50" s="36"/>
      <c r="SRC50" s="36"/>
      <c r="SRD50" s="36"/>
      <c r="SRG50" s="36"/>
      <c r="SRH50" s="36"/>
      <c r="SRK50" s="36"/>
      <c r="SRL50" s="36"/>
      <c r="SRO50" s="36"/>
      <c r="SRP50" s="36"/>
      <c r="SRS50" s="36"/>
      <c r="SRT50" s="36"/>
      <c r="SRW50" s="36"/>
      <c r="SRX50" s="36"/>
      <c r="SSA50" s="36"/>
      <c r="SSB50" s="36"/>
      <c r="SSE50" s="36"/>
      <c r="SSF50" s="36"/>
      <c r="SSI50" s="36"/>
      <c r="SSJ50" s="36"/>
      <c r="SSM50" s="36"/>
      <c r="SSN50" s="36"/>
      <c r="SSQ50" s="36"/>
      <c r="SSR50" s="36"/>
      <c r="SSU50" s="36"/>
      <c r="SSV50" s="36"/>
      <c r="SSY50" s="36"/>
      <c r="SSZ50" s="36"/>
      <c r="STC50" s="36"/>
      <c r="STD50" s="36"/>
      <c r="STG50" s="36"/>
      <c r="STH50" s="36"/>
      <c r="STK50" s="36"/>
      <c r="STL50" s="36"/>
      <c r="STO50" s="36"/>
      <c r="STP50" s="36"/>
      <c r="STS50" s="36"/>
      <c r="STT50" s="36"/>
      <c r="STW50" s="36"/>
      <c r="STX50" s="36"/>
      <c r="SUA50" s="36"/>
      <c r="SUB50" s="36"/>
      <c r="SUE50" s="36"/>
      <c r="SUF50" s="36"/>
      <c r="SUI50" s="36"/>
      <c r="SUJ50" s="36"/>
      <c r="SUM50" s="36"/>
      <c r="SUN50" s="36"/>
      <c r="SUQ50" s="36"/>
      <c r="SUR50" s="36"/>
      <c r="SUU50" s="36"/>
      <c r="SUV50" s="36"/>
      <c r="SUY50" s="36"/>
      <c r="SUZ50" s="36"/>
      <c r="SVC50" s="36"/>
      <c r="SVD50" s="36"/>
      <c r="SVG50" s="36"/>
      <c r="SVH50" s="36"/>
      <c r="SVK50" s="36"/>
      <c r="SVL50" s="36"/>
      <c r="SVO50" s="36"/>
      <c r="SVP50" s="36"/>
      <c r="SVS50" s="36"/>
      <c r="SVT50" s="36"/>
      <c r="SVW50" s="36"/>
      <c r="SVX50" s="36"/>
      <c r="SWA50" s="36"/>
      <c r="SWB50" s="36"/>
      <c r="SWE50" s="36"/>
      <c r="SWF50" s="36"/>
      <c r="SWI50" s="36"/>
      <c r="SWJ50" s="36"/>
      <c r="SWM50" s="36"/>
      <c r="SWN50" s="36"/>
      <c r="SWQ50" s="36"/>
      <c r="SWR50" s="36"/>
      <c r="SWU50" s="36"/>
      <c r="SWV50" s="36"/>
      <c r="SWY50" s="36"/>
      <c r="SWZ50" s="36"/>
      <c r="SXC50" s="36"/>
      <c r="SXD50" s="36"/>
      <c r="SXG50" s="36"/>
      <c r="SXH50" s="36"/>
      <c r="SXK50" s="36"/>
      <c r="SXL50" s="36"/>
      <c r="SXO50" s="36"/>
      <c r="SXP50" s="36"/>
      <c r="SXS50" s="36"/>
      <c r="SXT50" s="36"/>
      <c r="SXW50" s="36"/>
      <c r="SXX50" s="36"/>
      <c r="SYA50" s="36"/>
      <c r="SYB50" s="36"/>
      <c r="SYE50" s="36"/>
      <c r="SYF50" s="36"/>
      <c r="SYI50" s="36"/>
      <c r="SYJ50" s="36"/>
      <c r="SYM50" s="36"/>
      <c r="SYN50" s="36"/>
      <c r="SYQ50" s="36"/>
      <c r="SYR50" s="36"/>
      <c r="SYU50" s="36"/>
      <c r="SYV50" s="36"/>
      <c r="SYY50" s="36"/>
      <c r="SYZ50" s="36"/>
      <c r="SZC50" s="36"/>
      <c r="SZD50" s="36"/>
      <c r="SZG50" s="36"/>
      <c r="SZH50" s="36"/>
      <c r="SZK50" s="36"/>
      <c r="SZL50" s="36"/>
      <c r="SZO50" s="36"/>
      <c r="SZP50" s="36"/>
      <c r="SZS50" s="36"/>
      <c r="SZT50" s="36"/>
      <c r="SZW50" s="36"/>
      <c r="SZX50" s="36"/>
      <c r="TAA50" s="36"/>
      <c r="TAB50" s="36"/>
      <c r="TAE50" s="36"/>
      <c r="TAF50" s="36"/>
      <c r="TAI50" s="36"/>
      <c r="TAJ50" s="36"/>
      <c r="TAM50" s="36"/>
      <c r="TAN50" s="36"/>
      <c r="TAQ50" s="36"/>
      <c r="TAR50" s="36"/>
      <c r="TAU50" s="36"/>
      <c r="TAV50" s="36"/>
      <c r="TAY50" s="36"/>
      <c r="TAZ50" s="36"/>
      <c r="TBC50" s="36"/>
      <c r="TBD50" s="36"/>
      <c r="TBG50" s="36"/>
      <c r="TBH50" s="36"/>
      <c r="TBK50" s="36"/>
      <c r="TBL50" s="36"/>
      <c r="TBO50" s="36"/>
      <c r="TBP50" s="36"/>
      <c r="TBS50" s="36"/>
      <c r="TBT50" s="36"/>
      <c r="TBW50" s="36"/>
      <c r="TBX50" s="36"/>
      <c r="TCA50" s="36"/>
      <c r="TCB50" s="36"/>
      <c r="TCE50" s="36"/>
      <c r="TCF50" s="36"/>
      <c r="TCI50" s="36"/>
      <c r="TCJ50" s="36"/>
      <c r="TCM50" s="36"/>
      <c r="TCN50" s="36"/>
      <c r="TCQ50" s="36"/>
      <c r="TCR50" s="36"/>
      <c r="TCU50" s="36"/>
      <c r="TCV50" s="36"/>
      <c r="TCY50" s="36"/>
      <c r="TCZ50" s="36"/>
      <c r="TDC50" s="36"/>
      <c r="TDD50" s="36"/>
      <c r="TDG50" s="36"/>
      <c r="TDH50" s="36"/>
      <c r="TDK50" s="36"/>
      <c r="TDL50" s="36"/>
      <c r="TDO50" s="36"/>
      <c r="TDP50" s="36"/>
      <c r="TDS50" s="36"/>
      <c r="TDT50" s="36"/>
      <c r="TDW50" s="36"/>
      <c r="TDX50" s="36"/>
      <c r="TEA50" s="36"/>
      <c r="TEB50" s="36"/>
      <c r="TEE50" s="36"/>
      <c r="TEF50" s="36"/>
      <c r="TEI50" s="36"/>
      <c r="TEJ50" s="36"/>
      <c r="TEM50" s="36"/>
      <c r="TEN50" s="36"/>
      <c r="TEQ50" s="36"/>
      <c r="TER50" s="36"/>
      <c r="TEU50" s="36"/>
      <c r="TEV50" s="36"/>
      <c r="TEY50" s="36"/>
      <c r="TEZ50" s="36"/>
      <c r="TFC50" s="36"/>
      <c r="TFD50" s="36"/>
      <c r="TFG50" s="36"/>
      <c r="TFH50" s="36"/>
      <c r="TFK50" s="36"/>
      <c r="TFL50" s="36"/>
      <c r="TFO50" s="36"/>
      <c r="TFP50" s="36"/>
      <c r="TFS50" s="36"/>
      <c r="TFT50" s="36"/>
      <c r="TFW50" s="36"/>
      <c r="TFX50" s="36"/>
      <c r="TGA50" s="36"/>
      <c r="TGB50" s="36"/>
      <c r="TGE50" s="36"/>
      <c r="TGF50" s="36"/>
      <c r="TGI50" s="36"/>
      <c r="TGJ50" s="36"/>
      <c r="TGM50" s="36"/>
      <c r="TGN50" s="36"/>
      <c r="TGQ50" s="36"/>
      <c r="TGR50" s="36"/>
      <c r="TGU50" s="36"/>
      <c r="TGV50" s="36"/>
      <c r="TGY50" s="36"/>
      <c r="TGZ50" s="36"/>
      <c r="THC50" s="36"/>
      <c r="THD50" s="36"/>
      <c r="THG50" s="36"/>
      <c r="THH50" s="36"/>
      <c r="THK50" s="36"/>
      <c r="THL50" s="36"/>
      <c r="THO50" s="36"/>
      <c r="THP50" s="36"/>
      <c r="THS50" s="36"/>
      <c r="THT50" s="36"/>
      <c r="THW50" s="36"/>
      <c r="THX50" s="36"/>
      <c r="TIA50" s="36"/>
      <c r="TIB50" s="36"/>
      <c r="TIE50" s="36"/>
      <c r="TIF50" s="36"/>
      <c r="TII50" s="36"/>
      <c r="TIJ50" s="36"/>
      <c r="TIM50" s="36"/>
      <c r="TIN50" s="36"/>
      <c r="TIQ50" s="36"/>
      <c r="TIR50" s="36"/>
      <c r="TIU50" s="36"/>
      <c r="TIV50" s="36"/>
      <c r="TIY50" s="36"/>
      <c r="TIZ50" s="36"/>
      <c r="TJC50" s="36"/>
      <c r="TJD50" s="36"/>
      <c r="TJG50" s="36"/>
      <c r="TJH50" s="36"/>
      <c r="TJK50" s="36"/>
      <c r="TJL50" s="36"/>
      <c r="TJO50" s="36"/>
      <c r="TJP50" s="36"/>
      <c r="TJS50" s="36"/>
      <c r="TJT50" s="36"/>
      <c r="TJW50" s="36"/>
      <c r="TJX50" s="36"/>
      <c r="TKA50" s="36"/>
      <c r="TKB50" s="36"/>
      <c r="TKE50" s="36"/>
      <c r="TKF50" s="36"/>
      <c r="TKI50" s="36"/>
      <c r="TKJ50" s="36"/>
      <c r="TKM50" s="36"/>
      <c r="TKN50" s="36"/>
      <c r="TKQ50" s="36"/>
      <c r="TKR50" s="36"/>
      <c r="TKU50" s="36"/>
      <c r="TKV50" s="36"/>
      <c r="TKY50" s="36"/>
      <c r="TKZ50" s="36"/>
      <c r="TLC50" s="36"/>
      <c r="TLD50" s="36"/>
      <c r="TLG50" s="36"/>
      <c r="TLH50" s="36"/>
      <c r="TLK50" s="36"/>
      <c r="TLL50" s="36"/>
      <c r="TLO50" s="36"/>
      <c r="TLP50" s="36"/>
      <c r="TLS50" s="36"/>
      <c r="TLT50" s="36"/>
      <c r="TLW50" s="36"/>
      <c r="TLX50" s="36"/>
      <c r="TMA50" s="36"/>
      <c r="TMB50" s="36"/>
      <c r="TME50" s="36"/>
      <c r="TMF50" s="36"/>
      <c r="TMI50" s="36"/>
      <c r="TMJ50" s="36"/>
      <c r="TMM50" s="36"/>
      <c r="TMN50" s="36"/>
      <c r="TMQ50" s="36"/>
      <c r="TMR50" s="36"/>
      <c r="TMU50" s="36"/>
      <c r="TMV50" s="36"/>
      <c r="TMY50" s="36"/>
      <c r="TMZ50" s="36"/>
      <c r="TNC50" s="36"/>
      <c r="TND50" s="36"/>
      <c r="TNG50" s="36"/>
      <c r="TNH50" s="36"/>
      <c r="TNK50" s="36"/>
      <c r="TNL50" s="36"/>
      <c r="TNO50" s="36"/>
      <c r="TNP50" s="36"/>
      <c r="TNS50" s="36"/>
      <c r="TNT50" s="36"/>
      <c r="TNW50" s="36"/>
      <c r="TNX50" s="36"/>
      <c r="TOA50" s="36"/>
      <c r="TOB50" s="36"/>
      <c r="TOE50" s="36"/>
      <c r="TOF50" s="36"/>
      <c r="TOI50" s="36"/>
      <c r="TOJ50" s="36"/>
      <c r="TOM50" s="36"/>
      <c r="TON50" s="36"/>
      <c r="TOQ50" s="36"/>
      <c r="TOR50" s="36"/>
      <c r="TOU50" s="36"/>
      <c r="TOV50" s="36"/>
      <c r="TOY50" s="36"/>
      <c r="TOZ50" s="36"/>
      <c r="TPC50" s="36"/>
      <c r="TPD50" s="36"/>
      <c r="TPG50" s="36"/>
      <c r="TPH50" s="36"/>
      <c r="TPK50" s="36"/>
      <c r="TPL50" s="36"/>
      <c r="TPO50" s="36"/>
      <c r="TPP50" s="36"/>
      <c r="TPS50" s="36"/>
      <c r="TPT50" s="36"/>
      <c r="TPW50" s="36"/>
      <c r="TPX50" s="36"/>
      <c r="TQA50" s="36"/>
      <c r="TQB50" s="36"/>
      <c r="TQE50" s="36"/>
      <c r="TQF50" s="36"/>
      <c r="TQI50" s="36"/>
      <c r="TQJ50" s="36"/>
      <c r="TQM50" s="36"/>
      <c r="TQN50" s="36"/>
      <c r="TQQ50" s="36"/>
      <c r="TQR50" s="36"/>
      <c r="TQU50" s="36"/>
      <c r="TQV50" s="36"/>
      <c r="TQY50" s="36"/>
      <c r="TQZ50" s="36"/>
      <c r="TRC50" s="36"/>
      <c r="TRD50" s="36"/>
      <c r="TRG50" s="36"/>
      <c r="TRH50" s="36"/>
      <c r="TRK50" s="36"/>
      <c r="TRL50" s="36"/>
      <c r="TRO50" s="36"/>
      <c r="TRP50" s="36"/>
      <c r="TRS50" s="36"/>
      <c r="TRT50" s="36"/>
      <c r="TRW50" s="36"/>
      <c r="TRX50" s="36"/>
      <c r="TSA50" s="36"/>
      <c r="TSB50" s="36"/>
      <c r="TSE50" s="36"/>
      <c r="TSF50" s="36"/>
      <c r="TSI50" s="36"/>
      <c r="TSJ50" s="36"/>
      <c r="TSM50" s="36"/>
      <c r="TSN50" s="36"/>
      <c r="TSQ50" s="36"/>
      <c r="TSR50" s="36"/>
      <c r="TSU50" s="36"/>
      <c r="TSV50" s="36"/>
      <c r="TSY50" s="36"/>
      <c r="TSZ50" s="36"/>
      <c r="TTC50" s="36"/>
      <c r="TTD50" s="36"/>
      <c r="TTG50" s="36"/>
      <c r="TTH50" s="36"/>
      <c r="TTK50" s="36"/>
      <c r="TTL50" s="36"/>
      <c r="TTO50" s="36"/>
      <c r="TTP50" s="36"/>
      <c r="TTS50" s="36"/>
      <c r="TTT50" s="36"/>
      <c r="TTW50" s="36"/>
      <c r="TTX50" s="36"/>
      <c r="TUA50" s="36"/>
      <c r="TUB50" s="36"/>
      <c r="TUE50" s="36"/>
      <c r="TUF50" s="36"/>
      <c r="TUI50" s="36"/>
      <c r="TUJ50" s="36"/>
      <c r="TUM50" s="36"/>
      <c r="TUN50" s="36"/>
      <c r="TUQ50" s="36"/>
      <c r="TUR50" s="36"/>
      <c r="TUU50" s="36"/>
      <c r="TUV50" s="36"/>
      <c r="TUY50" s="36"/>
      <c r="TUZ50" s="36"/>
      <c r="TVC50" s="36"/>
      <c r="TVD50" s="36"/>
      <c r="TVG50" s="36"/>
      <c r="TVH50" s="36"/>
      <c r="TVK50" s="36"/>
      <c r="TVL50" s="36"/>
      <c r="TVO50" s="36"/>
      <c r="TVP50" s="36"/>
      <c r="TVS50" s="36"/>
      <c r="TVT50" s="36"/>
      <c r="TVW50" s="36"/>
      <c r="TVX50" s="36"/>
      <c r="TWA50" s="36"/>
      <c r="TWB50" s="36"/>
      <c r="TWE50" s="36"/>
      <c r="TWF50" s="36"/>
      <c r="TWI50" s="36"/>
      <c r="TWJ50" s="36"/>
      <c r="TWM50" s="36"/>
      <c r="TWN50" s="36"/>
      <c r="TWQ50" s="36"/>
      <c r="TWR50" s="36"/>
      <c r="TWU50" s="36"/>
      <c r="TWV50" s="36"/>
      <c r="TWY50" s="36"/>
      <c r="TWZ50" s="36"/>
      <c r="TXC50" s="36"/>
      <c r="TXD50" s="36"/>
      <c r="TXG50" s="36"/>
      <c r="TXH50" s="36"/>
      <c r="TXK50" s="36"/>
      <c r="TXL50" s="36"/>
      <c r="TXO50" s="36"/>
      <c r="TXP50" s="36"/>
      <c r="TXS50" s="36"/>
      <c r="TXT50" s="36"/>
      <c r="TXW50" s="36"/>
      <c r="TXX50" s="36"/>
      <c r="TYA50" s="36"/>
      <c r="TYB50" s="36"/>
      <c r="TYE50" s="36"/>
      <c r="TYF50" s="36"/>
      <c r="TYI50" s="36"/>
      <c r="TYJ50" s="36"/>
      <c r="TYM50" s="36"/>
      <c r="TYN50" s="36"/>
      <c r="TYQ50" s="36"/>
      <c r="TYR50" s="36"/>
      <c r="TYU50" s="36"/>
      <c r="TYV50" s="36"/>
      <c r="TYY50" s="36"/>
      <c r="TYZ50" s="36"/>
      <c r="TZC50" s="36"/>
      <c r="TZD50" s="36"/>
      <c r="TZG50" s="36"/>
      <c r="TZH50" s="36"/>
      <c r="TZK50" s="36"/>
      <c r="TZL50" s="36"/>
      <c r="TZO50" s="36"/>
      <c r="TZP50" s="36"/>
      <c r="TZS50" s="36"/>
      <c r="TZT50" s="36"/>
      <c r="TZW50" s="36"/>
      <c r="TZX50" s="36"/>
      <c r="UAA50" s="36"/>
      <c r="UAB50" s="36"/>
      <c r="UAE50" s="36"/>
      <c r="UAF50" s="36"/>
      <c r="UAI50" s="36"/>
      <c r="UAJ50" s="36"/>
      <c r="UAM50" s="36"/>
      <c r="UAN50" s="36"/>
      <c r="UAQ50" s="36"/>
      <c r="UAR50" s="36"/>
      <c r="UAU50" s="36"/>
      <c r="UAV50" s="36"/>
      <c r="UAY50" s="36"/>
      <c r="UAZ50" s="36"/>
      <c r="UBC50" s="36"/>
      <c r="UBD50" s="36"/>
      <c r="UBG50" s="36"/>
      <c r="UBH50" s="36"/>
      <c r="UBK50" s="36"/>
      <c r="UBL50" s="36"/>
      <c r="UBO50" s="36"/>
      <c r="UBP50" s="36"/>
      <c r="UBS50" s="36"/>
      <c r="UBT50" s="36"/>
      <c r="UBW50" s="36"/>
      <c r="UBX50" s="36"/>
      <c r="UCA50" s="36"/>
      <c r="UCB50" s="36"/>
      <c r="UCE50" s="36"/>
      <c r="UCF50" s="36"/>
      <c r="UCI50" s="36"/>
      <c r="UCJ50" s="36"/>
      <c r="UCM50" s="36"/>
      <c r="UCN50" s="36"/>
      <c r="UCQ50" s="36"/>
      <c r="UCR50" s="36"/>
      <c r="UCU50" s="36"/>
      <c r="UCV50" s="36"/>
      <c r="UCY50" s="36"/>
      <c r="UCZ50" s="36"/>
      <c r="UDC50" s="36"/>
      <c r="UDD50" s="36"/>
      <c r="UDG50" s="36"/>
      <c r="UDH50" s="36"/>
      <c r="UDK50" s="36"/>
      <c r="UDL50" s="36"/>
      <c r="UDO50" s="36"/>
      <c r="UDP50" s="36"/>
      <c r="UDS50" s="36"/>
      <c r="UDT50" s="36"/>
      <c r="UDW50" s="36"/>
      <c r="UDX50" s="36"/>
      <c r="UEA50" s="36"/>
      <c r="UEB50" s="36"/>
      <c r="UEE50" s="36"/>
      <c r="UEF50" s="36"/>
      <c r="UEI50" s="36"/>
      <c r="UEJ50" s="36"/>
      <c r="UEM50" s="36"/>
      <c r="UEN50" s="36"/>
      <c r="UEQ50" s="36"/>
      <c r="UER50" s="36"/>
      <c r="UEU50" s="36"/>
      <c r="UEV50" s="36"/>
      <c r="UEY50" s="36"/>
      <c r="UEZ50" s="36"/>
      <c r="UFC50" s="36"/>
      <c r="UFD50" s="36"/>
      <c r="UFG50" s="36"/>
      <c r="UFH50" s="36"/>
      <c r="UFK50" s="36"/>
      <c r="UFL50" s="36"/>
      <c r="UFO50" s="36"/>
      <c r="UFP50" s="36"/>
      <c r="UFS50" s="36"/>
      <c r="UFT50" s="36"/>
      <c r="UFW50" s="36"/>
      <c r="UFX50" s="36"/>
      <c r="UGA50" s="36"/>
      <c r="UGB50" s="36"/>
      <c r="UGE50" s="36"/>
      <c r="UGF50" s="36"/>
      <c r="UGI50" s="36"/>
      <c r="UGJ50" s="36"/>
      <c r="UGM50" s="36"/>
      <c r="UGN50" s="36"/>
      <c r="UGQ50" s="36"/>
      <c r="UGR50" s="36"/>
      <c r="UGU50" s="36"/>
      <c r="UGV50" s="36"/>
      <c r="UGY50" s="36"/>
      <c r="UGZ50" s="36"/>
      <c r="UHC50" s="36"/>
      <c r="UHD50" s="36"/>
      <c r="UHG50" s="36"/>
      <c r="UHH50" s="36"/>
      <c r="UHK50" s="36"/>
      <c r="UHL50" s="36"/>
      <c r="UHO50" s="36"/>
      <c r="UHP50" s="36"/>
      <c r="UHS50" s="36"/>
      <c r="UHT50" s="36"/>
      <c r="UHW50" s="36"/>
      <c r="UHX50" s="36"/>
      <c r="UIA50" s="36"/>
      <c r="UIB50" s="36"/>
      <c r="UIE50" s="36"/>
      <c r="UIF50" s="36"/>
      <c r="UII50" s="36"/>
      <c r="UIJ50" s="36"/>
      <c r="UIM50" s="36"/>
      <c r="UIN50" s="36"/>
      <c r="UIQ50" s="36"/>
      <c r="UIR50" s="36"/>
      <c r="UIU50" s="36"/>
      <c r="UIV50" s="36"/>
      <c r="UIY50" s="36"/>
      <c r="UIZ50" s="36"/>
      <c r="UJC50" s="36"/>
      <c r="UJD50" s="36"/>
      <c r="UJG50" s="36"/>
      <c r="UJH50" s="36"/>
      <c r="UJK50" s="36"/>
      <c r="UJL50" s="36"/>
      <c r="UJO50" s="36"/>
      <c r="UJP50" s="36"/>
      <c r="UJS50" s="36"/>
      <c r="UJT50" s="36"/>
      <c r="UJW50" s="36"/>
      <c r="UJX50" s="36"/>
      <c r="UKA50" s="36"/>
      <c r="UKB50" s="36"/>
      <c r="UKE50" s="36"/>
      <c r="UKF50" s="36"/>
      <c r="UKI50" s="36"/>
      <c r="UKJ50" s="36"/>
      <c r="UKM50" s="36"/>
      <c r="UKN50" s="36"/>
      <c r="UKQ50" s="36"/>
      <c r="UKR50" s="36"/>
      <c r="UKU50" s="36"/>
      <c r="UKV50" s="36"/>
      <c r="UKY50" s="36"/>
      <c r="UKZ50" s="36"/>
      <c r="ULC50" s="36"/>
      <c r="ULD50" s="36"/>
      <c r="ULG50" s="36"/>
      <c r="ULH50" s="36"/>
      <c r="ULK50" s="36"/>
      <c r="ULL50" s="36"/>
      <c r="ULO50" s="36"/>
      <c r="ULP50" s="36"/>
      <c r="ULS50" s="36"/>
      <c r="ULT50" s="36"/>
      <c r="ULW50" s="36"/>
      <c r="ULX50" s="36"/>
      <c r="UMA50" s="36"/>
      <c r="UMB50" s="36"/>
      <c r="UME50" s="36"/>
      <c r="UMF50" s="36"/>
      <c r="UMI50" s="36"/>
      <c r="UMJ50" s="36"/>
      <c r="UMM50" s="36"/>
      <c r="UMN50" s="36"/>
      <c r="UMQ50" s="36"/>
      <c r="UMR50" s="36"/>
      <c r="UMU50" s="36"/>
      <c r="UMV50" s="36"/>
      <c r="UMY50" s="36"/>
      <c r="UMZ50" s="36"/>
      <c r="UNC50" s="36"/>
      <c r="UND50" s="36"/>
      <c r="UNG50" s="36"/>
      <c r="UNH50" s="36"/>
      <c r="UNK50" s="36"/>
      <c r="UNL50" s="36"/>
      <c r="UNO50" s="36"/>
      <c r="UNP50" s="36"/>
      <c r="UNS50" s="36"/>
      <c r="UNT50" s="36"/>
      <c r="UNW50" s="36"/>
      <c r="UNX50" s="36"/>
      <c r="UOA50" s="36"/>
      <c r="UOB50" s="36"/>
      <c r="UOE50" s="36"/>
      <c r="UOF50" s="36"/>
      <c r="UOI50" s="36"/>
      <c r="UOJ50" s="36"/>
      <c r="UOM50" s="36"/>
      <c r="UON50" s="36"/>
      <c r="UOQ50" s="36"/>
      <c r="UOR50" s="36"/>
      <c r="UOU50" s="36"/>
      <c r="UOV50" s="36"/>
      <c r="UOY50" s="36"/>
      <c r="UOZ50" s="36"/>
      <c r="UPC50" s="36"/>
      <c r="UPD50" s="36"/>
      <c r="UPG50" s="36"/>
      <c r="UPH50" s="36"/>
      <c r="UPK50" s="36"/>
      <c r="UPL50" s="36"/>
      <c r="UPO50" s="36"/>
      <c r="UPP50" s="36"/>
      <c r="UPS50" s="36"/>
      <c r="UPT50" s="36"/>
      <c r="UPW50" s="36"/>
      <c r="UPX50" s="36"/>
      <c r="UQA50" s="36"/>
      <c r="UQB50" s="36"/>
      <c r="UQE50" s="36"/>
      <c r="UQF50" s="36"/>
      <c r="UQI50" s="36"/>
      <c r="UQJ50" s="36"/>
      <c r="UQM50" s="36"/>
      <c r="UQN50" s="36"/>
      <c r="UQQ50" s="36"/>
      <c r="UQR50" s="36"/>
      <c r="UQU50" s="36"/>
      <c r="UQV50" s="36"/>
      <c r="UQY50" s="36"/>
      <c r="UQZ50" s="36"/>
      <c r="URC50" s="36"/>
      <c r="URD50" s="36"/>
      <c r="URG50" s="36"/>
      <c r="URH50" s="36"/>
      <c r="URK50" s="36"/>
      <c r="URL50" s="36"/>
      <c r="URO50" s="36"/>
      <c r="URP50" s="36"/>
      <c r="URS50" s="36"/>
      <c r="URT50" s="36"/>
      <c r="URW50" s="36"/>
      <c r="URX50" s="36"/>
      <c r="USA50" s="36"/>
      <c r="USB50" s="36"/>
      <c r="USE50" s="36"/>
      <c r="USF50" s="36"/>
      <c r="USI50" s="36"/>
      <c r="USJ50" s="36"/>
      <c r="USM50" s="36"/>
      <c r="USN50" s="36"/>
      <c r="USQ50" s="36"/>
      <c r="USR50" s="36"/>
      <c r="USU50" s="36"/>
      <c r="USV50" s="36"/>
      <c r="USY50" s="36"/>
      <c r="USZ50" s="36"/>
      <c r="UTC50" s="36"/>
      <c r="UTD50" s="36"/>
      <c r="UTG50" s="36"/>
      <c r="UTH50" s="36"/>
      <c r="UTK50" s="36"/>
      <c r="UTL50" s="36"/>
      <c r="UTO50" s="36"/>
      <c r="UTP50" s="36"/>
      <c r="UTS50" s="36"/>
      <c r="UTT50" s="36"/>
      <c r="UTW50" s="36"/>
      <c r="UTX50" s="36"/>
      <c r="UUA50" s="36"/>
      <c r="UUB50" s="36"/>
      <c r="UUE50" s="36"/>
      <c r="UUF50" s="36"/>
      <c r="UUI50" s="36"/>
      <c r="UUJ50" s="36"/>
      <c r="UUM50" s="36"/>
      <c r="UUN50" s="36"/>
      <c r="UUQ50" s="36"/>
      <c r="UUR50" s="36"/>
      <c r="UUU50" s="36"/>
      <c r="UUV50" s="36"/>
      <c r="UUY50" s="36"/>
      <c r="UUZ50" s="36"/>
      <c r="UVC50" s="36"/>
      <c r="UVD50" s="36"/>
      <c r="UVG50" s="36"/>
      <c r="UVH50" s="36"/>
      <c r="UVK50" s="36"/>
      <c r="UVL50" s="36"/>
      <c r="UVO50" s="36"/>
      <c r="UVP50" s="36"/>
      <c r="UVS50" s="36"/>
      <c r="UVT50" s="36"/>
      <c r="UVW50" s="36"/>
      <c r="UVX50" s="36"/>
      <c r="UWA50" s="36"/>
      <c r="UWB50" s="36"/>
      <c r="UWE50" s="36"/>
      <c r="UWF50" s="36"/>
      <c r="UWI50" s="36"/>
      <c r="UWJ50" s="36"/>
      <c r="UWM50" s="36"/>
      <c r="UWN50" s="36"/>
      <c r="UWQ50" s="36"/>
      <c r="UWR50" s="36"/>
      <c r="UWU50" s="36"/>
      <c r="UWV50" s="36"/>
      <c r="UWY50" s="36"/>
      <c r="UWZ50" s="36"/>
      <c r="UXC50" s="36"/>
      <c r="UXD50" s="36"/>
      <c r="UXG50" s="36"/>
      <c r="UXH50" s="36"/>
      <c r="UXK50" s="36"/>
      <c r="UXL50" s="36"/>
      <c r="UXO50" s="36"/>
      <c r="UXP50" s="36"/>
      <c r="UXS50" s="36"/>
      <c r="UXT50" s="36"/>
      <c r="UXW50" s="36"/>
      <c r="UXX50" s="36"/>
      <c r="UYA50" s="36"/>
      <c r="UYB50" s="36"/>
      <c r="UYE50" s="36"/>
      <c r="UYF50" s="36"/>
      <c r="UYI50" s="36"/>
      <c r="UYJ50" s="36"/>
      <c r="UYM50" s="36"/>
      <c r="UYN50" s="36"/>
      <c r="UYQ50" s="36"/>
      <c r="UYR50" s="36"/>
      <c r="UYU50" s="36"/>
      <c r="UYV50" s="36"/>
      <c r="UYY50" s="36"/>
      <c r="UYZ50" s="36"/>
      <c r="UZC50" s="36"/>
      <c r="UZD50" s="36"/>
      <c r="UZG50" s="36"/>
      <c r="UZH50" s="36"/>
      <c r="UZK50" s="36"/>
      <c r="UZL50" s="36"/>
      <c r="UZO50" s="36"/>
      <c r="UZP50" s="36"/>
      <c r="UZS50" s="36"/>
      <c r="UZT50" s="36"/>
      <c r="UZW50" s="36"/>
      <c r="UZX50" s="36"/>
      <c r="VAA50" s="36"/>
      <c r="VAB50" s="36"/>
      <c r="VAE50" s="36"/>
      <c r="VAF50" s="36"/>
      <c r="VAI50" s="36"/>
      <c r="VAJ50" s="36"/>
      <c r="VAM50" s="36"/>
      <c r="VAN50" s="36"/>
      <c r="VAQ50" s="36"/>
      <c r="VAR50" s="36"/>
      <c r="VAU50" s="36"/>
      <c r="VAV50" s="36"/>
      <c r="VAY50" s="36"/>
      <c r="VAZ50" s="36"/>
      <c r="VBC50" s="36"/>
      <c r="VBD50" s="36"/>
      <c r="VBG50" s="36"/>
      <c r="VBH50" s="36"/>
      <c r="VBK50" s="36"/>
      <c r="VBL50" s="36"/>
      <c r="VBO50" s="36"/>
      <c r="VBP50" s="36"/>
      <c r="VBS50" s="36"/>
      <c r="VBT50" s="36"/>
      <c r="VBW50" s="36"/>
      <c r="VBX50" s="36"/>
      <c r="VCA50" s="36"/>
      <c r="VCB50" s="36"/>
      <c r="VCE50" s="36"/>
      <c r="VCF50" s="36"/>
      <c r="VCI50" s="36"/>
      <c r="VCJ50" s="36"/>
      <c r="VCM50" s="36"/>
      <c r="VCN50" s="36"/>
      <c r="VCQ50" s="36"/>
      <c r="VCR50" s="36"/>
      <c r="VCU50" s="36"/>
      <c r="VCV50" s="36"/>
      <c r="VCY50" s="36"/>
      <c r="VCZ50" s="36"/>
      <c r="VDC50" s="36"/>
      <c r="VDD50" s="36"/>
      <c r="VDG50" s="36"/>
      <c r="VDH50" s="36"/>
      <c r="VDK50" s="36"/>
      <c r="VDL50" s="36"/>
      <c r="VDO50" s="36"/>
      <c r="VDP50" s="36"/>
      <c r="VDS50" s="36"/>
      <c r="VDT50" s="36"/>
      <c r="VDW50" s="36"/>
      <c r="VDX50" s="36"/>
      <c r="VEA50" s="36"/>
      <c r="VEB50" s="36"/>
      <c r="VEE50" s="36"/>
      <c r="VEF50" s="36"/>
      <c r="VEI50" s="36"/>
      <c r="VEJ50" s="36"/>
      <c r="VEM50" s="36"/>
      <c r="VEN50" s="36"/>
      <c r="VEQ50" s="36"/>
      <c r="VER50" s="36"/>
      <c r="VEU50" s="36"/>
      <c r="VEV50" s="36"/>
      <c r="VEY50" s="36"/>
      <c r="VEZ50" s="36"/>
      <c r="VFC50" s="36"/>
      <c r="VFD50" s="36"/>
      <c r="VFG50" s="36"/>
      <c r="VFH50" s="36"/>
      <c r="VFK50" s="36"/>
      <c r="VFL50" s="36"/>
      <c r="VFO50" s="36"/>
      <c r="VFP50" s="36"/>
      <c r="VFS50" s="36"/>
      <c r="VFT50" s="36"/>
      <c r="VFW50" s="36"/>
      <c r="VFX50" s="36"/>
      <c r="VGA50" s="36"/>
      <c r="VGB50" s="36"/>
      <c r="VGE50" s="36"/>
      <c r="VGF50" s="36"/>
      <c r="VGI50" s="36"/>
      <c r="VGJ50" s="36"/>
      <c r="VGM50" s="36"/>
      <c r="VGN50" s="36"/>
      <c r="VGQ50" s="36"/>
      <c r="VGR50" s="36"/>
      <c r="VGU50" s="36"/>
      <c r="VGV50" s="36"/>
      <c r="VGY50" s="36"/>
      <c r="VGZ50" s="36"/>
      <c r="VHC50" s="36"/>
      <c r="VHD50" s="36"/>
      <c r="VHG50" s="36"/>
      <c r="VHH50" s="36"/>
      <c r="VHK50" s="36"/>
      <c r="VHL50" s="36"/>
      <c r="VHO50" s="36"/>
      <c r="VHP50" s="36"/>
      <c r="VHS50" s="36"/>
      <c r="VHT50" s="36"/>
      <c r="VHW50" s="36"/>
      <c r="VHX50" s="36"/>
      <c r="VIA50" s="36"/>
      <c r="VIB50" s="36"/>
      <c r="VIE50" s="36"/>
      <c r="VIF50" s="36"/>
      <c r="VII50" s="36"/>
      <c r="VIJ50" s="36"/>
      <c r="VIM50" s="36"/>
      <c r="VIN50" s="36"/>
      <c r="VIQ50" s="36"/>
      <c r="VIR50" s="36"/>
      <c r="VIU50" s="36"/>
      <c r="VIV50" s="36"/>
      <c r="VIY50" s="36"/>
      <c r="VIZ50" s="36"/>
      <c r="VJC50" s="36"/>
      <c r="VJD50" s="36"/>
      <c r="VJG50" s="36"/>
      <c r="VJH50" s="36"/>
      <c r="VJK50" s="36"/>
      <c r="VJL50" s="36"/>
      <c r="VJO50" s="36"/>
      <c r="VJP50" s="36"/>
      <c r="VJS50" s="36"/>
      <c r="VJT50" s="36"/>
      <c r="VJW50" s="36"/>
      <c r="VJX50" s="36"/>
      <c r="VKA50" s="36"/>
      <c r="VKB50" s="36"/>
      <c r="VKE50" s="36"/>
      <c r="VKF50" s="36"/>
      <c r="VKI50" s="36"/>
      <c r="VKJ50" s="36"/>
      <c r="VKM50" s="36"/>
      <c r="VKN50" s="36"/>
      <c r="VKQ50" s="36"/>
      <c r="VKR50" s="36"/>
      <c r="VKU50" s="36"/>
      <c r="VKV50" s="36"/>
      <c r="VKY50" s="36"/>
      <c r="VKZ50" s="36"/>
      <c r="VLC50" s="36"/>
      <c r="VLD50" s="36"/>
      <c r="VLG50" s="36"/>
      <c r="VLH50" s="36"/>
      <c r="VLK50" s="36"/>
      <c r="VLL50" s="36"/>
      <c r="VLO50" s="36"/>
      <c r="VLP50" s="36"/>
      <c r="VLS50" s="36"/>
      <c r="VLT50" s="36"/>
      <c r="VLW50" s="36"/>
      <c r="VLX50" s="36"/>
      <c r="VMA50" s="36"/>
      <c r="VMB50" s="36"/>
      <c r="VME50" s="36"/>
      <c r="VMF50" s="36"/>
      <c r="VMI50" s="36"/>
      <c r="VMJ50" s="36"/>
      <c r="VMM50" s="36"/>
      <c r="VMN50" s="36"/>
      <c r="VMQ50" s="36"/>
      <c r="VMR50" s="36"/>
      <c r="VMU50" s="36"/>
      <c r="VMV50" s="36"/>
      <c r="VMY50" s="36"/>
      <c r="VMZ50" s="36"/>
      <c r="VNC50" s="36"/>
      <c r="VND50" s="36"/>
      <c r="VNG50" s="36"/>
      <c r="VNH50" s="36"/>
      <c r="VNK50" s="36"/>
      <c r="VNL50" s="36"/>
      <c r="VNO50" s="36"/>
      <c r="VNP50" s="36"/>
      <c r="VNS50" s="36"/>
      <c r="VNT50" s="36"/>
      <c r="VNW50" s="36"/>
      <c r="VNX50" s="36"/>
      <c r="VOA50" s="36"/>
      <c r="VOB50" s="36"/>
      <c r="VOE50" s="36"/>
      <c r="VOF50" s="36"/>
      <c r="VOI50" s="36"/>
      <c r="VOJ50" s="36"/>
      <c r="VOM50" s="36"/>
      <c r="VON50" s="36"/>
      <c r="VOQ50" s="36"/>
      <c r="VOR50" s="36"/>
      <c r="VOU50" s="36"/>
      <c r="VOV50" s="36"/>
      <c r="VOY50" s="36"/>
      <c r="VOZ50" s="36"/>
      <c r="VPC50" s="36"/>
      <c r="VPD50" s="36"/>
      <c r="VPG50" s="36"/>
      <c r="VPH50" s="36"/>
      <c r="VPK50" s="36"/>
      <c r="VPL50" s="36"/>
      <c r="VPO50" s="36"/>
      <c r="VPP50" s="36"/>
      <c r="VPS50" s="36"/>
      <c r="VPT50" s="36"/>
      <c r="VPW50" s="36"/>
      <c r="VPX50" s="36"/>
      <c r="VQA50" s="36"/>
      <c r="VQB50" s="36"/>
      <c r="VQE50" s="36"/>
      <c r="VQF50" s="36"/>
      <c r="VQI50" s="36"/>
      <c r="VQJ50" s="36"/>
      <c r="VQM50" s="36"/>
      <c r="VQN50" s="36"/>
      <c r="VQQ50" s="36"/>
      <c r="VQR50" s="36"/>
      <c r="VQU50" s="36"/>
      <c r="VQV50" s="36"/>
      <c r="VQY50" s="36"/>
      <c r="VQZ50" s="36"/>
      <c r="VRC50" s="36"/>
      <c r="VRD50" s="36"/>
      <c r="VRG50" s="36"/>
      <c r="VRH50" s="36"/>
      <c r="VRK50" s="36"/>
      <c r="VRL50" s="36"/>
      <c r="VRO50" s="36"/>
      <c r="VRP50" s="36"/>
      <c r="VRS50" s="36"/>
      <c r="VRT50" s="36"/>
      <c r="VRW50" s="36"/>
      <c r="VRX50" s="36"/>
      <c r="VSA50" s="36"/>
      <c r="VSB50" s="36"/>
      <c r="VSE50" s="36"/>
      <c r="VSF50" s="36"/>
      <c r="VSI50" s="36"/>
      <c r="VSJ50" s="36"/>
      <c r="VSM50" s="36"/>
      <c r="VSN50" s="36"/>
      <c r="VSQ50" s="36"/>
      <c r="VSR50" s="36"/>
      <c r="VSU50" s="36"/>
      <c r="VSV50" s="36"/>
      <c r="VSY50" s="36"/>
      <c r="VSZ50" s="36"/>
      <c r="VTC50" s="36"/>
      <c r="VTD50" s="36"/>
      <c r="VTG50" s="36"/>
      <c r="VTH50" s="36"/>
      <c r="VTK50" s="36"/>
      <c r="VTL50" s="36"/>
      <c r="VTO50" s="36"/>
      <c r="VTP50" s="36"/>
      <c r="VTS50" s="36"/>
      <c r="VTT50" s="36"/>
      <c r="VTW50" s="36"/>
      <c r="VTX50" s="36"/>
      <c r="VUA50" s="36"/>
      <c r="VUB50" s="36"/>
      <c r="VUE50" s="36"/>
      <c r="VUF50" s="36"/>
      <c r="VUI50" s="36"/>
      <c r="VUJ50" s="36"/>
      <c r="VUM50" s="36"/>
      <c r="VUN50" s="36"/>
      <c r="VUQ50" s="36"/>
      <c r="VUR50" s="36"/>
      <c r="VUU50" s="36"/>
      <c r="VUV50" s="36"/>
      <c r="VUY50" s="36"/>
      <c r="VUZ50" s="36"/>
      <c r="VVC50" s="36"/>
      <c r="VVD50" s="36"/>
      <c r="VVG50" s="36"/>
      <c r="VVH50" s="36"/>
      <c r="VVK50" s="36"/>
      <c r="VVL50" s="36"/>
      <c r="VVO50" s="36"/>
      <c r="VVP50" s="36"/>
      <c r="VVS50" s="36"/>
      <c r="VVT50" s="36"/>
      <c r="VVW50" s="36"/>
      <c r="VVX50" s="36"/>
      <c r="VWA50" s="36"/>
      <c r="VWB50" s="36"/>
      <c r="VWE50" s="36"/>
      <c r="VWF50" s="36"/>
      <c r="VWI50" s="36"/>
      <c r="VWJ50" s="36"/>
      <c r="VWM50" s="36"/>
      <c r="VWN50" s="36"/>
      <c r="VWQ50" s="36"/>
      <c r="VWR50" s="36"/>
      <c r="VWU50" s="36"/>
      <c r="VWV50" s="36"/>
      <c r="VWY50" s="36"/>
      <c r="VWZ50" s="36"/>
      <c r="VXC50" s="36"/>
      <c r="VXD50" s="36"/>
      <c r="VXG50" s="36"/>
      <c r="VXH50" s="36"/>
      <c r="VXK50" s="36"/>
      <c r="VXL50" s="36"/>
      <c r="VXO50" s="36"/>
      <c r="VXP50" s="36"/>
      <c r="VXS50" s="36"/>
      <c r="VXT50" s="36"/>
      <c r="VXW50" s="36"/>
      <c r="VXX50" s="36"/>
      <c r="VYA50" s="36"/>
      <c r="VYB50" s="36"/>
      <c r="VYE50" s="36"/>
      <c r="VYF50" s="36"/>
      <c r="VYI50" s="36"/>
      <c r="VYJ50" s="36"/>
      <c r="VYM50" s="36"/>
      <c r="VYN50" s="36"/>
      <c r="VYQ50" s="36"/>
      <c r="VYR50" s="36"/>
      <c r="VYU50" s="36"/>
      <c r="VYV50" s="36"/>
      <c r="VYY50" s="36"/>
      <c r="VYZ50" s="36"/>
      <c r="VZC50" s="36"/>
      <c r="VZD50" s="36"/>
      <c r="VZG50" s="36"/>
      <c r="VZH50" s="36"/>
      <c r="VZK50" s="36"/>
      <c r="VZL50" s="36"/>
      <c r="VZO50" s="36"/>
      <c r="VZP50" s="36"/>
      <c r="VZS50" s="36"/>
      <c r="VZT50" s="36"/>
      <c r="VZW50" s="36"/>
      <c r="VZX50" s="36"/>
      <c r="WAA50" s="36"/>
      <c r="WAB50" s="36"/>
      <c r="WAE50" s="36"/>
      <c r="WAF50" s="36"/>
      <c r="WAI50" s="36"/>
      <c r="WAJ50" s="36"/>
      <c r="WAM50" s="36"/>
      <c r="WAN50" s="36"/>
      <c r="WAQ50" s="36"/>
      <c r="WAR50" s="36"/>
      <c r="WAU50" s="36"/>
      <c r="WAV50" s="36"/>
      <c r="WAY50" s="36"/>
      <c r="WAZ50" s="36"/>
      <c r="WBC50" s="36"/>
      <c r="WBD50" s="36"/>
      <c r="WBG50" s="36"/>
      <c r="WBH50" s="36"/>
      <c r="WBK50" s="36"/>
      <c r="WBL50" s="36"/>
      <c r="WBO50" s="36"/>
      <c r="WBP50" s="36"/>
      <c r="WBS50" s="36"/>
      <c r="WBT50" s="36"/>
      <c r="WBW50" s="36"/>
      <c r="WBX50" s="36"/>
      <c r="WCA50" s="36"/>
      <c r="WCB50" s="36"/>
      <c r="WCE50" s="36"/>
      <c r="WCF50" s="36"/>
      <c r="WCI50" s="36"/>
      <c r="WCJ50" s="36"/>
      <c r="WCM50" s="36"/>
      <c r="WCN50" s="36"/>
      <c r="WCQ50" s="36"/>
      <c r="WCR50" s="36"/>
      <c r="WCU50" s="36"/>
      <c r="WCV50" s="36"/>
      <c r="WCY50" s="36"/>
      <c r="WCZ50" s="36"/>
      <c r="WDC50" s="36"/>
      <c r="WDD50" s="36"/>
      <c r="WDG50" s="36"/>
      <c r="WDH50" s="36"/>
      <c r="WDK50" s="36"/>
      <c r="WDL50" s="36"/>
      <c r="WDO50" s="36"/>
      <c r="WDP50" s="36"/>
      <c r="WDS50" s="36"/>
      <c r="WDT50" s="36"/>
      <c r="WDW50" s="36"/>
      <c r="WDX50" s="36"/>
      <c r="WEA50" s="36"/>
      <c r="WEB50" s="36"/>
      <c r="WEE50" s="36"/>
      <c r="WEF50" s="36"/>
      <c r="WEI50" s="36"/>
      <c r="WEJ50" s="36"/>
      <c r="WEM50" s="36"/>
      <c r="WEN50" s="36"/>
      <c r="WEQ50" s="36"/>
      <c r="WER50" s="36"/>
      <c r="WEU50" s="36"/>
      <c r="WEV50" s="36"/>
      <c r="WEY50" s="36"/>
      <c r="WEZ50" s="36"/>
      <c r="WFC50" s="36"/>
      <c r="WFD50" s="36"/>
      <c r="WFG50" s="36"/>
      <c r="WFH50" s="36"/>
      <c r="WFK50" s="36"/>
      <c r="WFL50" s="36"/>
      <c r="WFO50" s="36"/>
      <c r="WFP50" s="36"/>
      <c r="WFS50" s="36"/>
      <c r="WFT50" s="36"/>
      <c r="WFW50" s="36"/>
      <c r="WFX50" s="36"/>
      <c r="WGA50" s="36"/>
      <c r="WGB50" s="36"/>
      <c r="WGE50" s="36"/>
      <c r="WGF50" s="36"/>
      <c r="WGI50" s="36"/>
      <c r="WGJ50" s="36"/>
      <c r="WGM50" s="36"/>
      <c r="WGN50" s="36"/>
      <c r="WGQ50" s="36"/>
      <c r="WGR50" s="36"/>
      <c r="WGU50" s="36"/>
      <c r="WGV50" s="36"/>
      <c r="WGY50" s="36"/>
      <c r="WGZ50" s="36"/>
      <c r="WHC50" s="36"/>
      <c r="WHD50" s="36"/>
      <c r="WHG50" s="36"/>
      <c r="WHH50" s="36"/>
      <c r="WHK50" s="36"/>
      <c r="WHL50" s="36"/>
      <c r="WHO50" s="36"/>
      <c r="WHP50" s="36"/>
      <c r="WHS50" s="36"/>
      <c r="WHT50" s="36"/>
      <c r="WHW50" s="36"/>
      <c r="WHX50" s="36"/>
      <c r="WIA50" s="36"/>
      <c r="WIB50" s="36"/>
      <c r="WIE50" s="36"/>
      <c r="WIF50" s="36"/>
      <c r="WII50" s="36"/>
      <c r="WIJ50" s="36"/>
      <c r="WIM50" s="36"/>
      <c r="WIN50" s="36"/>
      <c r="WIQ50" s="36"/>
      <c r="WIR50" s="36"/>
      <c r="WIU50" s="36"/>
      <c r="WIV50" s="36"/>
      <c r="WIY50" s="36"/>
      <c r="WIZ50" s="36"/>
      <c r="WJC50" s="36"/>
      <c r="WJD50" s="36"/>
      <c r="WJG50" s="36"/>
      <c r="WJH50" s="36"/>
      <c r="WJK50" s="36"/>
      <c r="WJL50" s="36"/>
      <c r="WJO50" s="36"/>
      <c r="WJP50" s="36"/>
      <c r="WJS50" s="36"/>
      <c r="WJT50" s="36"/>
      <c r="WJW50" s="36"/>
      <c r="WJX50" s="36"/>
      <c r="WKA50" s="36"/>
      <c r="WKB50" s="36"/>
      <c r="WKE50" s="36"/>
      <c r="WKF50" s="36"/>
      <c r="WKI50" s="36"/>
      <c r="WKJ50" s="36"/>
      <c r="WKM50" s="36"/>
      <c r="WKN50" s="36"/>
      <c r="WKQ50" s="36"/>
      <c r="WKR50" s="36"/>
      <c r="WKU50" s="36"/>
      <c r="WKV50" s="36"/>
      <c r="WKY50" s="36"/>
      <c r="WKZ50" s="36"/>
      <c r="WLC50" s="36"/>
      <c r="WLD50" s="36"/>
      <c r="WLG50" s="36"/>
      <c r="WLH50" s="36"/>
      <c r="WLK50" s="36"/>
      <c r="WLL50" s="36"/>
      <c r="WLO50" s="36"/>
      <c r="WLP50" s="36"/>
      <c r="WLS50" s="36"/>
      <c r="WLT50" s="36"/>
      <c r="WLW50" s="36"/>
      <c r="WLX50" s="36"/>
      <c r="WMA50" s="36"/>
      <c r="WMB50" s="36"/>
      <c r="WME50" s="36"/>
      <c r="WMF50" s="36"/>
      <c r="WMI50" s="36"/>
      <c r="WMJ50" s="36"/>
      <c r="WMM50" s="36"/>
      <c r="WMN50" s="36"/>
      <c r="WMQ50" s="36"/>
      <c r="WMR50" s="36"/>
      <c r="WMU50" s="36"/>
      <c r="WMV50" s="36"/>
      <c r="WMY50" s="36"/>
      <c r="WMZ50" s="36"/>
      <c r="WNC50" s="36"/>
      <c r="WND50" s="36"/>
      <c r="WNG50" s="36"/>
      <c r="WNH50" s="36"/>
      <c r="WNK50" s="36"/>
      <c r="WNL50" s="36"/>
      <c r="WNO50" s="36"/>
      <c r="WNP50" s="36"/>
      <c r="WNS50" s="36"/>
      <c r="WNT50" s="36"/>
      <c r="WNW50" s="36"/>
      <c r="WNX50" s="36"/>
      <c r="WOA50" s="36"/>
      <c r="WOB50" s="36"/>
      <c r="WOE50" s="36"/>
      <c r="WOF50" s="36"/>
      <c r="WOI50" s="36"/>
      <c r="WOJ50" s="36"/>
      <c r="WOM50" s="36"/>
      <c r="WON50" s="36"/>
      <c r="WOQ50" s="36"/>
      <c r="WOR50" s="36"/>
      <c r="WOU50" s="36"/>
      <c r="WOV50" s="36"/>
      <c r="WOY50" s="36"/>
      <c r="WOZ50" s="36"/>
      <c r="WPC50" s="36"/>
      <c r="WPD50" s="36"/>
      <c r="WPG50" s="36"/>
      <c r="WPH50" s="36"/>
      <c r="WPK50" s="36"/>
      <c r="WPL50" s="36"/>
      <c r="WPO50" s="36"/>
      <c r="WPP50" s="36"/>
      <c r="WPS50" s="36"/>
      <c r="WPT50" s="36"/>
      <c r="WPW50" s="36"/>
      <c r="WPX50" s="36"/>
      <c r="WQA50" s="36"/>
      <c r="WQB50" s="36"/>
      <c r="WQE50" s="36"/>
      <c r="WQF50" s="36"/>
      <c r="WQI50" s="36"/>
      <c r="WQJ50" s="36"/>
      <c r="WQM50" s="36"/>
      <c r="WQN50" s="36"/>
      <c r="WQQ50" s="36"/>
      <c r="WQR50" s="36"/>
      <c r="WQU50" s="36"/>
      <c r="WQV50" s="36"/>
      <c r="WQY50" s="36"/>
      <c r="WQZ50" s="36"/>
      <c r="WRC50" s="36"/>
      <c r="WRD50" s="36"/>
      <c r="WRG50" s="36"/>
      <c r="WRH50" s="36"/>
      <c r="WRK50" s="36"/>
      <c r="WRL50" s="36"/>
      <c r="WRO50" s="36"/>
      <c r="WRP50" s="36"/>
      <c r="WRS50" s="36"/>
      <c r="WRT50" s="36"/>
      <c r="WRW50" s="36"/>
      <c r="WRX50" s="36"/>
      <c r="WSA50" s="36"/>
      <c r="WSB50" s="36"/>
      <c r="WSE50" s="36"/>
      <c r="WSF50" s="36"/>
      <c r="WSI50" s="36"/>
      <c r="WSJ50" s="36"/>
      <c r="WSM50" s="36"/>
      <c r="WSN50" s="36"/>
      <c r="WSQ50" s="36"/>
      <c r="WSR50" s="36"/>
      <c r="WSU50" s="36"/>
      <c r="WSV50" s="36"/>
      <c r="WSY50" s="36"/>
      <c r="WSZ50" s="36"/>
      <c r="WTC50" s="36"/>
      <c r="WTD50" s="36"/>
      <c r="WTG50" s="36"/>
      <c r="WTH50" s="36"/>
      <c r="WTK50" s="36"/>
      <c r="WTL50" s="36"/>
      <c r="WTO50" s="36"/>
      <c r="WTP50" s="36"/>
      <c r="WTS50" s="36"/>
      <c r="WTT50" s="36"/>
      <c r="WTW50" s="36"/>
      <c r="WTX50" s="36"/>
      <c r="WUA50" s="36"/>
      <c r="WUB50" s="36"/>
      <c r="WUE50" s="36"/>
      <c r="WUF50" s="36"/>
      <c r="WUI50" s="36"/>
      <c r="WUJ50" s="36"/>
      <c r="WUM50" s="36"/>
      <c r="WUN50" s="36"/>
      <c r="WUQ50" s="36"/>
      <c r="WUR50" s="36"/>
      <c r="WUU50" s="36"/>
      <c r="WUV50" s="36"/>
      <c r="WUY50" s="36"/>
      <c r="WUZ50" s="36"/>
      <c r="WVC50" s="36"/>
      <c r="WVD50" s="36"/>
      <c r="WVG50" s="36"/>
      <c r="WVH50" s="36"/>
      <c r="WVK50" s="36"/>
      <c r="WVL50" s="36"/>
      <c r="WVO50" s="36"/>
      <c r="WVP50" s="36"/>
      <c r="WVS50" s="36"/>
      <c r="WVT50" s="36"/>
      <c r="WVW50" s="36"/>
      <c r="WVX50" s="36"/>
      <c r="WWA50" s="36"/>
      <c r="WWB50" s="36"/>
      <c r="WWE50" s="36"/>
      <c r="WWF50" s="36"/>
      <c r="WWI50" s="36"/>
      <c r="WWJ50" s="36"/>
      <c r="WWM50" s="36"/>
      <c r="WWN50" s="36"/>
      <c r="WWQ50" s="36"/>
      <c r="WWR50" s="36"/>
      <c r="WWU50" s="36"/>
      <c r="WWV50" s="36"/>
      <c r="WWY50" s="36"/>
      <c r="WWZ50" s="36"/>
      <c r="WXC50" s="36"/>
      <c r="WXD50" s="36"/>
      <c r="WXG50" s="36"/>
      <c r="WXH50" s="36"/>
      <c r="WXK50" s="36"/>
      <c r="WXL50" s="36"/>
      <c r="WXO50" s="36"/>
      <c r="WXP50" s="36"/>
      <c r="WXS50" s="36"/>
      <c r="WXT50" s="36"/>
      <c r="WXW50" s="36"/>
      <c r="WXX50" s="36"/>
      <c r="WYA50" s="36"/>
      <c r="WYB50" s="36"/>
      <c r="WYE50" s="36"/>
      <c r="WYF50" s="36"/>
      <c r="WYI50" s="36"/>
      <c r="WYJ50" s="36"/>
      <c r="WYM50" s="36"/>
      <c r="WYN50" s="36"/>
      <c r="WYQ50" s="36"/>
      <c r="WYR50" s="36"/>
      <c r="WYU50" s="36"/>
      <c r="WYV50" s="36"/>
      <c r="WYY50" s="36"/>
      <c r="WYZ50" s="36"/>
      <c r="WZC50" s="36"/>
      <c r="WZD50" s="36"/>
      <c r="WZG50" s="36"/>
      <c r="WZH50" s="36"/>
      <c r="WZK50" s="36"/>
      <c r="WZL50" s="36"/>
      <c r="WZO50" s="36"/>
      <c r="WZP50" s="36"/>
      <c r="WZS50" s="36"/>
      <c r="WZT50" s="36"/>
      <c r="WZW50" s="36"/>
      <c r="WZX50" s="36"/>
      <c r="XAA50" s="36"/>
      <c r="XAB50" s="36"/>
      <c r="XAE50" s="36"/>
      <c r="XAF50" s="36"/>
      <c r="XAI50" s="36"/>
      <c r="XAJ50" s="36"/>
      <c r="XAM50" s="36"/>
      <c r="XAN50" s="36"/>
      <c r="XAQ50" s="36"/>
      <c r="XAR50" s="36"/>
      <c r="XAU50" s="36"/>
      <c r="XAV50" s="36"/>
      <c r="XAY50" s="36"/>
      <c r="XAZ50" s="36"/>
      <c r="XBC50" s="36"/>
      <c r="XBD50" s="36"/>
      <c r="XBG50" s="36"/>
      <c r="XBH50" s="36"/>
      <c r="XBK50" s="36"/>
      <c r="XBL50" s="36"/>
      <c r="XBO50" s="36"/>
      <c r="XBP50" s="36"/>
      <c r="XBS50" s="36"/>
      <c r="XBT50" s="36"/>
      <c r="XBW50" s="36"/>
      <c r="XBX50" s="36"/>
      <c r="XCA50" s="36"/>
      <c r="XCB50" s="36"/>
      <c r="XCE50" s="36"/>
      <c r="XCF50" s="36"/>
      <c r="XCI50" s="36"/>
      <c r="XCJ50" s="36"/>
      <c r="XCM50" s="36"/>
      <c r="XCN50" s="36"/>
      <c r="XCQ50" s="36"/>
      <c r="XCR50" s="36"/>
      <c r="XCU50" s="36"/>
      <c r="XCV50" s="36"/>
      <c r="XCY50" s="36"/>
      <c r="XCZ50" s="36"/>
      <c r="XDC50" s="36"/>
      <c r="XDD50" s="36"/>
    </row>
    <row r="51" spans="1:16332" x14ac:dyDescent="0.3">
      <c r="B51" s="749"/>
      <c r="C51" s="48"/>
      <c r="D51" s="48"/>
      <c r="E51" s="207"/>
      <c r="F51" s="207"/>
      <c r="G51" s="48"/>
      <c r="H51" s="36"/>
      <c r="K51" s="36"/>
      <c r="L51" s="36"/>
      <c r="O51" s="36"/>
      <c r="P51" s="36"/>
      <c r="S51" s="36"/>
      <c r="T51" s="36"/>
      <c r="W51" s="36"/>
      <c r="X51" s="36"/>
      <c r="AA51" s="36"/>
      <c r="AB51" s="36"/>
      <c r="AE51" s="36"/>
      <c r="AF51" s="36"/>
      <c r="AI51" s="36"/>
      <c r="AJ51" s="36"/>
      <c r="AM51" s="36"/>
      <c r="AN51" s="36"/>
      <c r="AQ51" s="36"/>
      <c r="AR51" s="36"/>
      <c r="AU51" s="36"/>
      <c r="AV51" s="36"/>
      <c r="AY51" s="36"/>
      <c r="AZ51" s="36"/>
      <c r="BC51" s="36"/>
      <c r="BD51" s="36"/>
      <c r="BG51" s="36"/>
      <c r="BH51" s="36"/>
      <c r="BK51" s="36"/>
      <c r="BL51" s="36"/>
      <c r="BO51" s="36"/>
      <c r="BP51" s="36"/>
      <c r="BS51" s="36"/>
      <c r="BT51" s="36"/>
      <c r="BW51" s="36"/>
      <c r="BX51" s="36"/>
      <c r="CA51" s="36"/>
      <c r="CB51" s="36"/>
      <c r="CE51" s="36"/>
      <c r="CF51" s="36"/>
      <c r="CI51" s="36"/>
      <c r="CJ51" s="36"/>
      <c r="CM51" s="36"/>
      <c r="CN51" s="36"/>
      <c r="CQ51" s="36"/>
      <c r="CR51" s="36"/>
      <c r="CU51" s="36"/>
      <c r="CV51" s="36"/>
      <c r="CY51" s="36"/>
      <c r="CZ51" s="36"/>
      <c r="DC51" s="36"/>
      <c r="DD51" s="36"/>
      <c r="DG51" s="36"/>
      <c r="DH51" s="36"/>
      <c r="DK51" s="36"/>
      <c r="DL51" s="36"/>
      <c r="DO51" s="36"/>
      <c r="DP51" s="36"/>
      <c r="DS51" s="36"/>
      <c r="DT51" s="36"/>
      <c r="DW51" s="36"/>
      <c r="DX51" s="36"/>
      <c r="EA51" s="36"/>
      <c r="EB51" s="36"/>
      <c r="EE51" s="36"/>
      <c r="EF51" s="36"/>
      <c r="EI51" s="36"/>
      <c r="EJ51" s="36"/>
      <c r="EM51" s="36"/>
      <c r="EN51" s="36"/>
      <c r="EQ51" s="36"/>
      <c r="ER51" s="36"/>
      <c r="EU51" s="36"/>
      <c r="EV51" s="36"/>
      <c r="EY51" s="36"/>
      <c r="EZ51" s="36"/>
      <c r="FC51" s="36"/>
      <c r="FD51" s="36"/>
      <c r="FG51" s="36"/>
      <c r="FH51" s="36"/>
      <c r="FK51" s="36"/>
      <c r="FL51" s="36"/>
      <c r="FO51" s="36"/>
      <c r="FP51" s="36"/>
      <c r="FS51" s="36"/>
      <c r="FT51" s="36"/>
      <c r="FW51" s="36"/>
      <c r="FX51" s="36"/>
      <c r="GA51" s="36"/>
      <c r="GB51" s="36"/>
      <c r="GE51" s="36"/>
      <c r="GF51" s="36"/>
      <c r="GI51" s="36"/>
      <c r="GJ51" s="36"/>
      <c r="GM51" s="36"/>
      <c r="GN51" s="36"/>
      <c r="GQ51" s="36"/>
      <c r="GR51" s="36"/>
      <c r="GU51" s="36"/>
      <c r="GV51" s="36"/>
      <c r="GY51" s="36"/>
      <c r="GZ51" s="36"/>
      <c r="HC51" s="36"/>
      <c r="HD51" s="36"/>
      <c r="HG51" s="36"/>
      <c r="HH51" s="36"/>
      <c r="HK51" s="36"/>
      <c r="HL51" s="36"/>
      <c r="HO51" s="36"/>
      <c r="HP51" s="36"/>
      <c r="HS51" s="36"/>
      <c r="HT51" s="36"/>
      <c r="HW51" s="36"/>
      <c r="HX51" s="36"/>
      <c r="IA51" s="36"/>
      <c r="IB51" s="36"/>
      <c r="IE51" s="36"/>
      <c r="IF51" s="36"/>
      <c r="II51" s="36"/>
      <c r="IJ51" s="36"/>
      <c r="IM51" s="36"/>
      <c r="IN51" s="36"/>
      <c r="IQ51" s="36"/>
      <c r="IR51" s="36"/>
      <c r="IU51" s="36"/>
      <c r="IV51" s="36"/>
      <c r="IY51" s="36"/>
      <c r="IZ51" s="36"/>
      <c r="JC51" s="36"/>
      <c r="JD51" s="36"/>
      <c r="JG51" s="36"/>
      <c r="JH51" s="36"/>
      <c r="JK51" s="36"/>
      <c r="JL51" s="36"/>
      <c r="JO51" s="36"/>
      <c r="JP51" s="36"/>
      <c r="JS51" s="36"/>
      <c r="JT51" s="36"/>
      <c r="JW51" s="36"/>
      <c r="JX51" s="36"/>
      <c r="KA51" s="36"/>
      <c r="KB51" s="36"/>
      <c r="KE51" s="36"/>
      <c r="KF51" s="36"/>
      <c r="KI51" s="36"/>
      <c r="KJ51" s="36"/>
      <c r="KM51" s="36"/>
      <c r="KN51" s="36"/>
      <c r="KQ51" s="36"/>
      <c r="KR51" s="36"/>
      <c r="KU51" s="36"/>
      <c r="KV51" s="36"/>
      <c r="KY51" s="36"/>
      <c r="KZ51" s="36"/>
      <c r="LC51" s="36"/>
      <c r="LD51" s="36"/>
      <c r="LG51" s="36"/>
      <c r="LH51" s="36"/>
      <c r="LK51" s="36"/>
      <c r="LL51" s="36"/>
      <c r="LO51" s="36"/>
      <c r="LP51" s="36"/>
      <c r="LS51" s="36"/>
      <c r="LT51" s="36"/>
      <c r="LW51" s="36"/>
      <c r="LX51" s="36"/>
      <c r="MA51" s="36"/>
      <c r="MB51" s="36"/>
      <c r="ME51" s="36"/>
      <c r="MF51" s="36"/>
      <c r="MI51" s="36"/>
      <c r="MJ51" s="36"/>
      <c r="MM51" s="36"/>
      <c r="MN51" s="36"/>
      <c r="MQ51" s="36"/>
      <c r="MR51" s="36"/>
      <c r="MU51" s="36"/>
      <c r="MV51" s="36"/>
      <c r="MY51" s="36"/>
      <c r="MZ51" s="36"/>
      <c r="NC51" s="36"/>
      <c r="ND51" s="36"/>
      <c r="NG51" s="36"/>
      <c r="NH51" s="36"/>
      <c r="NK51" s="36"/>
      <c r="NL51" s="36"/>
      <c r="NO51" s="36"/>
      <c r="NP51" s="36"/>
      <c r="NS51" s="36"/>
      <c r="NT51" s="36"/>
      <c r="NW51" s="36"/>
      <c r="NX51" s="36"/>
      <c r="OA51" s="36"/>
      <c r="OB51" s="36"/>
      <c r="OE51" s="36"/>
      <c r="OF51" s="36"/>
      <c r="OI51" s="36"/>
      <c r="OJ51" s="36"/>
      <c r="OM51" s="36"/>
      <c r="ON51" s="36"/>
      <c r="OQ51" s="36"/>
      <c r="OR51" s="36"/>
      <c r="OU51" s="36"/>
      <c r="OV51" s="36"/>
      <c r="OY51" s="36"/>
      <c r="OZ51" s="36"/>
      <c r="PC51" s="36"/>
      <c r="PD51" s="36"/>
      <c r="PG51" s="36"/>
      <c r="PH51" s="36"/>
      <c r="PK51" s="36"/>
      <c r="PL51" s="36"/>
      <c r="PO51" s="36"/>
      <c r="PP51" s="36"/>
      <c r="PS51" s="36"/>
      <c r="PT51" s="36"/>
      <c r="PW51" s="36"/>
      <c r="PX51" s="36"/>
      <c r="QA51" s="36"/>
      <c r="QB51" s="36"/>
      <c r="QE51" s="36"/>
      <c r="QF51" s="36"/>
      <c r="QI51" s="36"/>
      <c r="QJ51" s="36"/>
      <c r="QM51" s="36"/>
      <c r="QN51" s="36"/>
      <c r="QQ51" s="36"/>
      <c r="QR51" s="36"/>
      <c r="QU51" s="36"/>
      <c r="QV51" s="36"/>
      <c r="QY51" s="36"/>
      <c r="QZ51" s="36"/>
      <c r="RC51" s="36"/>
      <c r="RD51" s="36"/>
      <c r="RG51" s="36"/>
      <c r="RH51" s="36"/>
      <c r="RK51" s="36"/>
      <c r="RL51" s="36"/>
      <c r="RO51" s="36"/>
      <c r="RP51" s="36"/>
      <c r="RS51" s="36"/>
      <c r="RT51" s="36"/>
      <c r="RW51" s="36"/>
      <c r="RX51" s="36"/>
      <c r="SA51" s="36"/>
      <c r="SB51" s="36"/>
      <c r="SE51" s="36"/>
      <c r="SF51" s="36"/>
      <c r="SI51" s="36"/>
      <c r="SJ51" s="36"/>
      <c r="SM51" s="36"/>
      <c r="SN51" s="36"/>
      <c r="SQ51" s="36"/>
      <c r="SR51" s="36"/>
      <c r="SU51" s="36"/>
      <c r="SV51" s="36"/>
      <c r="SY51" s="36"/>
      <c r="SZ51" s="36"/>
      <c r="TC51" s="36"/>
      <c r="TD51" s="36"/>
      <c r="TG51" s="36"/>
      <c r="TH51" s="36"/>
      <c r="TK51" s="36"/>
      <c r="TL51" s="36"/>
      <c r="TO51" s="36"/>
      <c r="TP51" s="36"/>
      <c r="TS51" s="36"/>
      <c r="TT51" s="36"/>
      <c r="TW51" s="36"/>
      <c r="TX51" s="36"/>
      <c r="UA51" s="36"/>
      <c r="UB51" s="36"/>
      <c r="UE51" s="36"/>
      <c r="UF51" s="36"/>
      <c r="UI51" s="36"/>
      <c r="UJ51" s="36"/>
      <c r="UM51" s="36"/>
      <c r="UN51" s="36"/>
      <c r="UQ51" s="36"/>
      <c r="UR51" s="36"/>
      <c r="UU51" s="36"/>
      <c r="UV51" s="36"/>
      <c r="UY51" s="36"/>
      <c r="UZ51" s="36"/>
      <c r="VC51" s="36"/>
      <c r="VD51" s="36"/>
      <c r="VG51" s="36"/>
      <c r="VH51" s="36"/>
      <c r="VK51" s="36"/>
      <c r="VL51" s="36"/>
      <c r="VO51" s="36"/>
      <c r="VP51" s="36"/>
      <c r="VS51" s="36"/>
      <c r="VT51" s="36"/>
      <c r="VW51" s="36"/>
      <c r="VX51" s="36"/>
      <c r="WA51" s="36"/>
      <c r="WB51" s="36"/>
      <c r="WE51" s="36"/>
      <c r="WF51" s="36"/>
      <c r="WI51" s="36"/>
      <c r="WJ51" s="36"/>
      <c r="WM51" s="36"/>
      <c r="WN51" s="36"/>
      <c r="WQ51" s="36"/>
      <c r="WR51" s="36"/>
      <c r="WU51" s="36"/>
      <c r="WV51" s="36"/>
      <c r="WY51" s="36"/>
      <c r="WZ51" s="36"/>
      <c r="XC51" s="36"/>
      <c r="XD51" s="36"/>
      <c r="XG51" s="36"/>
      <c r="XH51" s="36"/>
      <c r="XK51" s="36"/>
      <c r="XL51" s="36"/>
      <c r="XO51" s="36"/>
      <c r="XP51" s="36"/>
      <c r="XS51" s="36"/>
      <c r="XT51" s="36"/>
      <c r="XW51" s="36"/>
      <c r="XX51" s="36"/>
      <c r="YA51" s="36"/>
      <c r="YB51" s="36"/>
      <c r="YE51" s="36"/>
      <c r="YF51" s="36"/>
      <c r="YI51" s="36"/>
      <c r="YJ51" s="36"/>
      <c r="YM51" s="36"/>
      <c r="YN51" s="36"/>
      <c r="YQ51" s="36"/>
      <c r="YR51" s="36"/>
      <c r="YU51" s="36"/>
      <c r="YV51" s="36"/>
      <c r="YY51" s="36"/>
      <c r="YZ51" s="36"/>
      <c r="ZC51" s="36"/>
      <c r="ZD51" s="36"/>
      <c r="ZG51" s="36"/>
      <c r="ZH51" s="36"/>
      <c r="ZK51" s="36"/>
      <c r="ZL51" s="36"/>
      <c r="ZO51" s="36"/>
      <c r="ZP51" s="36"/>
      <c r="ZS51" s="36"/>
      <c r="ZT51" s="36"/>
      <c r="ZW51" s="36"/>
      <c r="ZX51" s="36"/>
      <c r="AAA51" s="36"/>
      <c r="AAB51" s="36"/>
      <c r="AAE51" s="36"/>
      <c r="AAF51" s="36"/>
      <c r="AAI51" s="36"/>
      <c r="AAJ51" s="36"/>
      <c r="AAM51" s="36"/>
      <c r="AAN51" s="36"/>
      <c r="AAQ51" s="36"/>
      <c r="AAR51" s="36"/>
      <c r="AAU51" s="36"/>
      <c r="AAV51" s="36"/>
      <c r="AAY51" s="36"/>
      <c r="AAZ51" s="36"/>
      <c r="ABC51" s="36"/>
      <c r="ABD51" s="36"/>
      <c r="ABG51" s="36"/>
      <c r="ABH51" s="36"/>
      <c r="ABK51" s="36"/>
      <c r="ABL51" s="36"/>
      <c r="ABO51" s="36"/>
      <c r="ABP51" s="36"/>
      <c r="ABS51" s="36"/>
      <c r="ABT51" s="36"/>
      <c r="ABW51" s="36"/>
      <c r="ABX51" s="36"/>
      <c r="ACA51" s="36"/>
      <c r="ACB51" s="36"/>
      <c r="ACE51" s="36"/>
      <c r="ACF51" s="36"/>
      <c r="ACI51" s="36"/>
      <c r="ACJ51" s="36"/>
      <c r="ACM51" s="36"/>
      <c r="ACN51" s="36"/>
      <c r="ACQ51" s="36"/>
      <c r="ACR51" s="36"/>
      <c r="ACU51" s="36"/>
      <c r="ACV51" s="36"/>
      <c r="ACY51" s="36"/>
      <c r="ACZ51" s="36"/>
      <c r="ADC51" s="36"/>
      <c r="ADD51" s="36"/>
      <c r="ADG51" s="36"/>
      <c r="ADH51" s="36"/>
      <c r="ADK51" s="36"/>
      <c r="ADL51" s="36"/>
      <c r="ADO51" s="36"/>
      <c r="ADP51" s="36"/>
      <c r="ADS51" s="36"/>
      <c r="ADT51" s="36"/>
      <c r="ADW51" s="36"/>
      <c r="ADX51" s="36"/>
      <c r="AEA51" s="36"/>
      <c r="AEB51" s="36"/>
      <c r="AEE51" s="36"/>
      <c r="AEF51" s="36"/>
      <c r="AEI51" s="36"/>
      <c r="AEJ51" s="36"/>
      <c r="AEM51" s="36"/>
      <c r="AEN51" s="36"/>
      <c r="AEQ51" s="36"/>
      <c r="AER51" s="36"/>
      <c r="AEU51" s="36"/>
      <c r="AEV51" s="36"/>
      <c r="AEY51" s="36"/>
      <c r="AEZ51" s="36"/>
      <c r="AFC51" s="36"/>
      <c r="AFD51" s="36"/>
      <c r="AFG51" s="36"/>
      <c r="AFH51" s="36"/>
      <c r="AFK51" s="36"/>
      <c r="AFL51" s="36"/>
      <c r="AFO51" s="36"/>
      <c r="AFP51" s="36"/>
      <c r="AFS51" s="36"/>
      <c r="AFT51" s="36"/>
      <c r="AFW51" s="36"/>
      <c r="AFX51" s="36"/>
      <c r="AGA51" s="36"/>
      <c r="AGB51" s="36"/>
      <c r="AGE51" s="36"/>
      <c r="AGF51" s="36"/>
      <c r="AGI51" s="36"/>
      <c r="AGJ51" s="36"/>
      <c r="AGM51" s="36"/>
      <c r="AGN51" s="36"/>
      <c r="AGQ51" s="36"/>
      <c r="AGR51" s="36"/>
      <c r="AGU51" s="36"/>
      <c r="AGV51" s="36"/>
      <c r="AGY51" s="36"/>
      <c r="AGZ51" s="36"/>
      <c r="AHC51" s="36"/>
      <c r="AHD51" s="36"/>
      <c r="AHG51" s="36"/>
      <c r="AHH51" s="36"/>
      <c r="AHK51" s="36"/>
      <c r="AHL51" s="36"/>
      <c r="AHO51" s="36"/>
      <c r="AHP51" s="36"/>
      <c r="AHS51" s="36"/>
      <c r="AHT51" s="36"/>
      <c r="AHW51" s="36"/>
      <c r="AHX51" s="36"/>
      <c r="AIA51" s="36"/>
      <c r="AIB51" s="36"/>
      <c r="AIE51" s="36"/>
      <c r="AIF51" s="36"/>
      <c r="AII51" s="36"/>
      <c r="AIJ51" s="36"/>
      <c r="AIM51" s="36"/>
      <c r="AIN51" s="36"/>
      <c r="AIQ51" s="36"/>
      <c r="AIR51" s="36"/>
      <c r="AIU51" s="36"/>
      <c r="AIV51" s="36"/>
      <c r="AIY51" s="36"/>
      <c r="AIZ51" s="36"/>
      <c r="AJC51" s="36"/>
      <c r="AJD51" s="36"/>
      <c r="AJG51" s="36"/>
      <c r="AJH51" s="36"/>
      <c r="AJK51" s="36"/>
      <c r="AJL51" s="36"/>
      <c r="AJO51" s="36"/>
      <c r="AJP51" s="36"/>
      <c r="AJS51" s="36"/>
      <c r="AJT51" s="36"/>
      <c r="AJW51" s="36"/>
      <c r="AJX51" s="36"/>
      <c r="AKA51" s="36"/>
      <c r="AKB51" s="36"/>
      <c r="AKE51" s="36"/>
      <c r="AKF51" s="36"/>
      <c r="AKI51" s="36"/>
      <c r="AKJ51" s="36"/>
      <c r="AKM51" s="36"/>
      <c r="AKN51" s="36"/>
      <c r="AKQ51" s="36"/>
      <c r="AKR51" s="36"/>
      <c r="AKU51" s="36"/>
      <c r="AKV51" s="36"/>
      <c r="AKY51" s="36"/>
      <c r="AKZ51" s="36"/>
      <c r="ALC51" s="36"/>
      <c r="ALD51" s="36"/>
      <c r="ALG51" s="36"/>
      <c r="ALH51" s="36"/>
      <c r="ALK51" s="36"/>
      <c r="ALL51" s="36"/>
      <c r="ALO51" s="36"/>
      <c r="ALP51" s="36"/>
      <c r="ALS51" s="36"/>
      <c r="ALT51" s="36"/>
      <c r="ALW51" s="36"/>
      <c r="ALX51" s="36"/>
      <c r="AMA51" s="36"/>
      <c r="AMB51" s="36"/>
      <c r="AME51" s="36"/>
      <c r="AMF51" s="36"/>
      <c r="AMI51" s="36"/>
      <c r="AMJ51" s="36"/>
      <c r="AMM51" s="36"/>
      <c r="AMN51" s="36"/>
      <c r="AMQ51" s="36"/>
      <c r="AMR51" s="36"/>
      <c r="AMU51" s="36"/>
      <c r="AMV51" s="36"/>
      <c r="AMY51" s="36"/>
      <c r="AMZ51" s="36"/>
      <c r="ANC51" s="36"/>
      <c r="AND51" s="36"/>
      <c r="ANG51" s="36"/>
      <c r="ANH51" s="36"/>
      <c r="ANK51" s="36"/>
      <c r="ANL51" s="36"/>
      <c r="ANO51" s="36"/>
      <c r="ANP51" s="36"/>
      <c r="ANS51" s="36"/>
      <c r="ANT51" s="36"/>
      <c r="ANW51" s="36"/>
      <c r="ANX51" s="36"/>
      <c r="AOA51" s="36"/>
      <c r="AOB51" s="36"/>
      <c r="AOE51" s="36"/>
      <c r="AOF51" s="36"/>
      <c r="AOI51" s="36"/>
      <c r="AOJ51" s="36"/>
      <c r="AOM51" s="36"/>
      <c r="AON51" s="36"/>
      <c r="AOQ51" s="36"/>
      <c r="AOR51" s="36"/>
      <c r="AOU51" s="36"/>
      <c r="AOV51" s="36"/>
      <c r="AOY51" s="36"/>
      <c r="AOZ51" s="36"/>
      <c r="APC51" s="36"/>
      <c r="APD51" s="36"/>
      <c r="APG51" s="36"/>
      <c r="APH51" s="36"/>
      <c r="APK51" s="36"/>
      <c r="APL51" s="36"/>
      <c r="APO51" s="36"/>
      <c r="APP51" s="36"/>
      <c r="APS51" s="36"/>
      <c r="APT51" s="36"/>
      <c r="APW51" s="36"/>
      <c r="APX51" s="36"/>
      <c r="AQA51" s="36"/>
      <c r="AQB51" s="36"/>
      <c r="AQE51" s="36"/>
      <c r="AQF51" s="36"/>
      <c r="AQI51" s="36"/>
      <c r="AQJ51" s="36"/>
      <c r="AQM51" s="36"/>
      <c r="AQN51" s="36"/>
      <c r="AQQ51" s="36"/>
      <c r="AQR51" s="36"/>
      <c r="AQU51" s="36"/>
      <c r="AQV51" s="36"/>
      <c r="AQY51" s="36"/>
      <c r="AQZ51" s="36"/>
      <c r="ARC51" s="36"/>
      <c r="ARD51" s="36"/>
      <c r="ARG51" s="36"/>
      <c r="ARH51" s="36"/>
      <c r="ARK51" s="36"/>
      <c r="ARL51" s="36"/>
      <c r="ARO51" s="36"/>
      <c r="ARP51" s="36"/>
      <c r="ARS51" s="36"/>
      <c r="ART51" s="36"/>
      <c r="ARW51" s="36"/>
      <c r="ARX51" s="36"/>
      <c r="ASA51" s="36"/>
      <c r="ASB51" s="36"/>
      <c r="ASE51" s="36"/>
      <c r="ASF51" s="36"/>
      <c r="ASI51" s="36"/>
      <c r="ASJ51" s="36"/>
      <c r="ASM51" s="36"/>
      <c r="ASN51" s="36"/>
      <c r="ASQ51" s="36"/>
      <c r="ASR51" s="36"/>
      <c r="ASU51" s="36"/>
      <c r="ASV51" s="36"/>
      <c r="ASY51" s="36"/>
      <c r="ASZ51" s="36"/>
      <c r="ATC51" s="36"/>
      <c r="ATD51" s="36"/>
      <c r="ATG51" s="36"/>
      <c r="ATH51" s="36"/>
      <c r="ATK51" s="36"/>
      <c r="ATL51" s="36"/>
      <c r="ATO51" s="36"/>
      <c r="ATP51" s="36"/>
      <c r="ATS51" s="36"/>
      <c r="ATT51" s="36"/>
      <c r="ATW51" s="36"/>
      <c r="ATX51" s="36"/>
      <c r="AUA51" s="36"/>
      <c r="AUB51" s="36"/>
      <c r="AUE51" s="36"/>
      <c r="AUF51" s="36"/>
      <c r="AUI51" s="36"/>
      <c r="AUJ51" s="36"/>
      <c r="AUM51" s="36"/>
      <c r="AUN51" s="36"/>
      <c r="AUQ51" s="36"/>
      <c r="AUR51" s="36"/>
      <c r="AUU51" s="36"/>
      <c r="AUV51" s="36"/>
      <c r="AUY51" s="36"/>
      <c r="AUZ51" s="36"/>
      <c r="AVC51" s="36"/>
      <c r="AVD51" s="36"/>
      <c r="AVG51" s="36"/>
      <c r="AVH51" s="36"/>
      <c r="AVK51" s="36"/>
      <c r="AVL51" s="36"/>
      <c r="AVO51" s="36"/>
      <c r="AVP51" s="36"/>
      <c r="AVS51" s="36"/>
      <c r="AVT51" s="36"/>
      <c r="AVW51" s="36"/>
      <c r="AVX51" s="36"/>
      <c r="AWA51" s="36"/>
      <c r="AWB51" s="36"/>
      <c r="AWE51" s="36"/>
      <c r="AWF51" s="36"/>
      <c r="AWI51" s="36"/>
      <c r="AWJ51" s="36"/>
      <c r="AWM51" s="36"/>
      <c r="AWN51" s="36"/>
      <c r="AWQ51" s="36"/>
      <c r="AWR51" s="36"/>
      <c r="AWU51" s="36"/>
      <c r="AWV51" s="36"/>
      <c r="AWY51" s="36"/>
      <c r="AWZ51" s="36"/>
      <c r="AXC51" s="36"/>
      <c r="AXD51" s="36"/>
      <c r="AXG51" s="36"/>
      <c r="AXH51" s="36"/>
      <c r="AXK51" s="36"/>
      <c r="AXL51" s="36"/>
      <c r="AXO51" s="36"/>
      <c r="AXP51" s="36"/>
      <c r="AXS51" s="36"/>
      <c r="AXT51" s="36"/>
      <c r="AXW51" s="36"/>
      <c r="AXX51" s="36"/>
      <c r="AYA51" s="36"/>
      <c r="AYB51" s="36"/>
      <c r="AYE51" s="36"/>
      <c r="AYF51" s="36"/>
      <c r="AYI51" s="36"/>
      <c r="AYJ51" s="36"/>
      <c r="AYM51" s="36"/>
      <c r="AYN51" s="36"/>
      <c r="AYQ51" s="36"/>
      <c r="AYR51" s="36"/>
      <c r="AYU51" s="36"/>
      <c r="AYV51" s="36"/>
      <c r="AYY51" s="36"/>
      <c r="AYZ51" s="36"/>
      <c r="AZC51" s="36"/>
      <c r="AZD51" s="36"/>
      <c r="AZG51" s="36"/>
      <c r="AZH51" s="36"/>
      <c r="AZK51" s="36"/>
      <c r="AZL51" s="36"/>
      <c r="AZO51" s="36"/>
      <c r="AZP51" s="36"/>
      <c r="AZS51" s="36"/>
      <c r="AZT51" s="36"/>
      <c r="AZW51" s="36"/>
      <c r="AZX51" s="36"/>
      <c r="BAA51" s="36"/>
      <c r="BAB51" s="36"/>
      <c r="BAE51" s="36"/>
      <c r="BAF51" s="36"/>
      <c r="BAI51" s="36"/>
      <c r="BAJ51" s="36"/>
      <c r="BAM51" s="36"/>
      <c r="BAN51" s="36"/>
      <c r="BAQ51" s="36"/>
      <c r="BAR51" s="36"/>
      <c r="BAU51" s="36"/>
      <c r="BAV51" s="36"/>
      <c r="BAY51" s="36"/>
      <c r="BAZ51" s="36"/>
      <c r="BBC51" s="36"/>
      <c r="BBD51" s="36"/>
      <c r="BBG51" s="36"/>
      <c r="BBH51" s="36"/>
      <c r="BBK51" s="36"/>
      <c r="BBL51" s="36"/>
      <c r="BBO51" s="36"/>
      <c r="BBP51" s="36"/>
      <c r="BBS51" s="36"/>
      <c r="BBT51" s="36"/>
      <c r="BBW51" s="36"/>
      <c r="BBX51" s="36"/>
      <c r="BCA51" s="36"/>
      <c r="BCB51" s="36"/>
      <c r="BCE51" s="36"/>
      <c r="BCF51" s="36"/>
      <c r="BCI51" s="36"/>
      <c r="BCJ51" s="36"/>
      <c r="BCM51" s="36"/>
      <c r="BCN51" s="36"/>
      <c r="BCQ51" s="36"/>
      <c r="BCR51" s="36"/>
      <c r="BCU51" s="36"/>
      <c r="BCV51" s="36"/>
      <c r="BCY51" s="36"/>
      <c r="BCZ51" s="36"/>
      <c r="BDC51" s="36"/>
      <c r="BDD51" s="36"/>
      <c r="BDG51" s="36"/>
      <c r="BDH51" s="36"/>
      <c r="BDK51" s="36"/>
      <c r="BDL51" s="36"/>
      <c r="BDO51" s="36"/>
      <c r="BDP51" s="36"/>
      <c r="BDS51" s="36"/>
      <c r="BDT51" s="36"/>
      <c r="BDW51" s="36"/>
      <c r="BDX51" s="36"/>
      <c r="BEA51" s="36"/>
      <c r="BEB51" s="36"/>
      <c r="BEE51" s="36"/>
      <c r="BEF51" s="36"/>
      <c r="BEI51" s="36"/>
      <c r="BEJ51" s="36"/>
      <c r="BEM51" s="36"/>
      <c r="BEN51" s="36"/>
      <c r="BEQ51" s="36"/>
      <c r="BER51" s="36"/>
      <c r="BEU51" s="36"/>
      <c r="BEV51" s="36"/>
      <c r="BEY51" s="36"/>
      <c r="BEZ51" s="36"/>
      <c r="BFC51" s="36"/>
      <c r="BFD51" s="36"/>
      <c r="BFG51" s="36"/>
      <c r="BFH51" s="36"/>
      <c r="BFK51" s="36"/>
      <c r="BFL51" s="36"/>
      <c r="BFO51" s="36"/>
      <c r="BFP51" s="36"/>
      <c r="BFS51" s="36"/>
      <c r="BFT51" s="36"/>
      <c r="BFW51" s="36"/>
      <c r="BFX51" s="36"/>
      <c r="BGA51" s="36"/>
      <c r="BGB51" s="36"/>
      <c r="BGE51" s="36"/>
      <c r="BGF51" s="36"/>
      <c r="BGI51" s="36"/>
      <c r="BGJ51" s="36"/>
      <c r="BGM51" s="36"/>
      <c r="BGN51" s="36"/>
      <c r="BGQ51" s="36"/>
      <c r="BGR51" s="36"/>
      <c r="BGU51" s="36"/>
      <c r="BGV51" s="36"/>
      <c r="BGY51" s="36"/>
      <c r="BGZ51" s="36"/>
      <c r="BHC51" s="36"/>
      <c r="BHD51" s="36"/>
      <c r="BHG51" s="36"/>
      <c r="BHH51" s="36"/>
      <c r="BHK51" s="36"/>
      <c r="BHL51" s="36"/>
      <c r="BHO51" s="36"/>
      <c r="BHP51" s="36"/>
      <c r="BHS51" s="36"/>
      <c r="BHT51" s="36"/>
      <c r="BHW51" s="36"/>
      <c r="BHX51" s="36"/>
      <c r="BIA51" s="36"/>
      <c r="BIB51" s="36"/>
      <c r="BIE51" s="36"/>
      <c r="BIF51" s="36"/>
      <c r="BII51" s="36"/>
      <c r="BIJ51" s="36"/>
      <c r="BIM51" s="36"/>
      <c r="BIN51" s="36"/>
      <c r="BIQ51" s="36"/>
      <c r="BIR51" s="36"/>
      <c r="BIU51" s="36"/>
      <c r="BIV51" s="36"/>
      <c r="BIY51" s="36"/>
      <c r="BIZ51" s="36"/>
      <c r="BJC51" s="36"/>
      <c r="BJD51" s="36"/>
      <c r="BJG51" s="36"/>
      <c r="BJH51" s="36"/>
      <c r="BJK51" s="36"/>
      <c r="BJL51" s="36"/>
      <c r="BJO51" s="36"/>
      <c r="BJP51" s="36"/>
      <c r="BJS51" s="36"/>
      <c r="BJT51" s="36"/>
      <c r="BJW51" s="36"/>
      <c r="BJX51" s="36"/>
      <c r="BKA51" s="36"/>
      <c r="BKB51" s="36"/>
      <c r="BKE51" s="36"/>
      <c r="BKF51" s="36"/>
      <c r="BKI51" s="36"/>
      <c r="BKJ51" s="36"/>
      <c r="BKM51" s="36"/>
      <c r="BKN51" s="36"/>
      <c r="BKQ51" s="36"/>
      <c r="BKR51" s="36"/>
      <c r="BKU51" s="36"/>
      <c r="BKV51" s="36"/>
      <c r="BKY51" s="36"/>
      <c r="BKZ51" s="36"/>
      <c r="BLC51" s="36"/>
      <c r="BLD51" s="36"/>
      <c r="BLG51" s="36"/>
      <c r="BLH51" s="36"/>
      <c r="BLK51" s="36"/>
      <c r="BLL51" s="36"/>
      <c r="BLO51" s="36"/>
      <c r="BLP51" s="36"/>
      <c r="BLS51" s="36"/>
      <c r="BLT51" s="36"/>
      <c r="BLW51" s="36"/>
      <c r="BLX51" s="36"/>
      <c r="BMA51" s="36"/>
      <c r="BMB51" s="36"/>
      <c r="BME51" s="36"/>
      <c r="BMF51" s="36"/>
      <c r="BMI51" s="36"/>
      <c r="BMJ51" s="36"/>
      <c r="BMM51" s="36"/>
      <c r="BMN51" s="36"/>
      <c r="BMQ51" s="36"/>
      <c r="BMR51" s="36"/>
      <c r="BMU51" s="36"/>
      <c r="BMV51" s="36"/>
      <c r="BMY51" s="36"/>
      <c r="BMZ51" s="36"/>
      <c r="BNC51" s="36"/>
      <c r="BND51" s="36"/>
      <c r="BNG51" s="36"/>
      <c r="BNH51" s="36"/>
      <c r="BNK51" s="36"/>
      <c r="BNL51" s="36"/>
      <c r="BNO51" s="36"/>
      <c r="BNP51" s="36"/>
      <c r="BNS51" s="36"/>
      <c r="BNT51" s="36"/>
      <c r="BNW51" s="36"/>
      <c r="BNX51" s="36"/>
      <c r="BOA51" s="36"/>
      <c r="BOB51" s="36"/>
      <c r="BOE51" s="36"/>
      <c r="BOF51" s="36"/>
      <c r="BOI51" s="36"/>
      <c r="BOJ51" s="36"/>
      <c r="BOM51" s="36"/>
      <c r="BON51" s="36"/>
      <c r="BOQ51" s="36"/>
      <c r="BOR51" s="36"/>
      <c r="BOU51" s="36"/>
      <c r="BOV51" s="36"/>
      <c r="BOY51" s="36"/>
      <c r="BOZ51" s="36"/>
      <c r="BPC51" s="36"/>
      <c r="BPD51" s="36"/>
      <c r="BPG51" s="36"/>
      <c r="BPH51" s="36"/>
      <c r="BPK51" s="36"/>
      <c r="BPL51" s="36"/>
      <c r="BPO51" s="36"/>
      <c r="BPP51" s="36"/>
      <c r="BPS51" s="36"/>
      <c r="BPT51" s="36"/>
      <c r="BPW51" s="36"/>
      <c r="BPX51" s="36"/>
      <c r="BQA51" s="36"/>
      <c r="BQB51" s="36"/>
      <c r="BQE51" s="36"/>
      <c r="BQF51" s="36"/>
      <c r="BQI51" s="36"/>
      <c r="BQJ51" s="36"/>
      <c r="BQM51" s="36"/>
      <c r="BQN51" s="36"/>
      <c r="BQQ51" s="36"/>
      <c r="BQR51" s="36"/>
      <c r="BQU51" s="36"/>
      <c r="BQV51" s="36"/>
      <c r="BQY51" s="36"/>
      <c r="BQZ51" s="36"/>
      <c r="BRC51" s="36"/>
      <c r="BRD51" s="36"/>
      <c r="BRG51" s="36"/>
      <c r="BRH51" s="36"/>
      <c r="BRK51" s="36"/>
      <c r="BRL51" s="36"/>
      <c r="BRO51" s="36"/>
      <c r="BRP51" s="36"/>
      <c r="BRS51" s="36"/>
      <c r="BRT51" s="36"/>
      <c r="BRW51" s="36"/>
      <c r="BRX51" s="36"/>
      <c r="BSA51" s="36"/>
      <c r="BSB51" s="36"/>
      <c r="BSE51" s="36"/>
      <c r="BSF51" s="36"/>
      <c r="BSI51" s="36"/>
      <c r="BSJ51" s="36"/>
      <c r="BSM51" s="36"/>
      <c r="BSN51" s="36"/>
      <c r="BSQ51" s="36"/>
      <c r="BSR51" s="36"/>
      <c r="BSU51" s="36"/>
      <c r="BSV51" s="36"/>
      <c r="BSY51" s="36"/>
      <c r="BSZ51" s="36"/>
      <c r="BTC51" s="36"/>
      <c r="BTD51" s="36"/>
      <c r="BTG51" s="36"/>
      <c r="BTH51" s="36"/>
      <c r="BTK51" s="36"/>
      <c r="BTL51" s="36"/>
      <c r="BTO51" s="36"/>
      <c r="BTP51" s="36"/>
      <c r="BTS51" s="36"/>
      <c r="BTT51" s="36"/>
      <c r="BTW51" s="36"/>
      <c r="BTX51" s="36"/>
      <c r="BUA51" s="36"/>
      <c r="BUB51" s="36"/>
      <c r="BUE51" s="36"/>
      <c r="BUF51" s="36"/>
      <c r="BUI51" s="36"/>
      <c r="BUJ51" s="36"/>
      <c r="BUM51" s="36"/>
      <c r="BUN51" s="36"/>
      <c r="BUQ51" s="36"/>
      <c r="BUR51" s="36"/>
      <c r="BUU51" s="36"/>
      <c r="BUV51" s="36"/>
      <c r="BUY51" s="36"/>
      <c r="BUZ51" s="36"/>
      <c r="BVC51" s="36"/>
      <c r="BVD51" s="36"/>
      <c r="BVG51" s="36"/>
      <c r="BVH51" s="36"/>
      <c r="BVK51" s="36"/>
      <c r="BVL51" s="36"/>
      <c r="BVO51" s="36"/>
      <c r="BVP51" s="36"/>
      <c r="BVS51" s="36"/>
      <c r="BVT51" s="36"/>
      <c r="BVW51" s="36"/>
      <c r="BVX51" s="36"/>
      <c r="BWA51" s="36"/>
      <c r="BWB51" s="36"/>
      <c r="BWE51" s="36"/>
      <c r="BWF51" s="36"/>
      <c r="BWI51" s="36"/>
      <c r="BWJ51" s="36"/>
      <c r="BWM51" s="36"/>
      <c r="BWN51" s="36"/>
      <c r="BWQ51" s="36"/>
      <c r="BWR51" s="36"/>
      <c r="BWU51" s="36"/>
      <c r="BWV51" s="36"/>
      <c r="BWY51" s="36"/>
      <c r="BWZ51" s="36"/>
      <c r="BXC51" s="36"/>
      <c r="BXD51" s="36"/>
      <c r="BXG51" s="36"/>
      <c r="BXH51" s="36"/>
      <c r="BXK51" s="36"/>
      <c r="BXL51" s="36"/>
      <c r="BXO51" s="36"/>
      <c r="BXP51" s="36"/>
      <c r="BXS51" s="36"/>
      <c r="BXT51" s="36"/>
      <c r="BXW51" s="36"/>
      <c r="BXX51" s="36"/>
      <c r="BYA51" s="36"/>
      <c r="BYB51" s="36"/>
      <c r="BYE51" s="36"/>
      <c r="BYF51" s="36"/>
      <c r="BYI51" s="36"/>
      <c r="BYJ51" s="36"/>
      <c r="BYM51" s="36"/>
      <c r="BYN51" s="36"/>
      <c r="BYQ51" s="36"/>
      <c r="BYR51" s="36"/>
      <c r="BYU51" s="36"/>
      <c r="BYV51" s="36"/>
      <c r="BYY51" s="36"/>
      <c r="BYZ51" s="36"/>
      <c r="BZC51" s="36"/>
      <c r="BZD51" s="36"/>
      <c r="BZG51" s="36"/>
      <c r="BZH51" s="36"/>
      <c r="BZK51" s="36"/>
      <c r="BZL51" s="36"/>
      <c r="BZO51" s="36"/>
      <c r="BZP51" s="36"/>
      <c r="BZS51" s="36"/>
      <c r="BZT51" s="36"/>
      <c r="BZW51" s="36"/>
      <c r="BZX51" s="36"/>
      <c r="CAA51" s="36"/>
      <c r="CAB51" s="36"/>
      <c r="CAE51" s="36"/>
      <c r="CAF51" s="36"/>
      <c r="CAI51" s="36"/>
      <c r="CAJ51" s="36"/>
      <c r="CAM51" s="36"/>
      <c r="CAN51" s="36"/>
      <c r="CAQ51" s="36"/>
      <c r="CAR51" s="36"/>
      <c r="CAU51" s="36"/>
      <c r="CAV51" s="36"/>
      <c r="CAY51" s="36"/>
      <c r="CAZ51" s="36"/>
      <c r="CBC51" s="36"/>
      <c r="CBD51" s="36"/>
      <c r="CBG51" s="36"/>
      <c r="CBH51" s="36"/>
      <c r="CBK51" s="36"/>
      <c r="CBL51" s="36"/>
      <c r="CBO51" s="36"/>
      <c r="CBP51" s="36"/>
      <c r="CBS51" s="36"/>
      <c r="CBT51" s="36"/>
      <c r="CBW51" s="36"/>
      <c r="CBX51" s="36"/>
      <c r="CCA51" s="36"/>
      <c r="CCB51" s="36"/>
      <c r="CCE51" s="36"/>
      <c r="CCF51" s="36"/>
      <c r="CCI51" s="36"/>
      <c r="CCJ51" s="36"/>
      <c r="CCM51" s="36"/>
      <c r="CCN51" s="36"/>
      <c r="CCQ51" s="36"/>
      <c r="CCR51" s="36"/>
      <c r="CCU51" s="36"/>
      <c r="CCV51" s="36"/>
      <c r="CCY51" s="36"/>
      <c r="CCZ51" s="36"/>
      <c r="CDC51" s="36"/>
      <c r="CDD51" s="36"/>
      <c r="CDG51" s="36"/>
      <c r="CDH51" s="36"/>
      <c r="CDK51" s="36"/>
      <c r="CDL51" s="36"/>
      <c r="CDO51" s="36"/>
      <c r="CDP51" s="36"/>
      <c r="CDS51" s="36"/>
      <c r="CDT51" s="36"/>
      <c r="CDW51" s="36"/>
      <c r="CDX51" s="36"/>
      <c r="CEA51" s="36"/>
      <c r="CEB51" s="36"/>
      <c r="CEE51" s="36"/>
      <c r="CEF51" s="36"/>
      <c r="CEI51" s="36"/>
      <c r="CEJ51" s="36"/>
      <c r="CEM51" s="36"/>
      <c r="CEN51" s="36"/>
      <c r="CEQ51" s="36"/>
      <c r="CER51" s="36"/>
      <c r="CEU51" s="36"/>
      <c r="CEV51" s="36"/>
      <c r="CEY51" s="36"/>
      <c r="CEZ51" s="36"/>
      <c r="CFC51" s="36"/>
      <c r="CFD51" s="36"/>
      <c r="CFG51" s="36"/>
      <c r="CFH51" s="36"/>
      <c r="CFK51" s="36"/>
      <c r="CFL51" s="36"/>
      <c r="CFO51" s="36"/>
      <c r="CFP51" s="36"/>
      <c r="CFS51" s="36"/>
      <c r="CFT51" s="36"/>
      <c r="CFW51" s="36"/>
      <c r="CFX51" s="36"/>
      <c r="CGA51" s="36"/>
      <c r="CGB51" s="36"/>
      <c r="CGE51" s="36"/>
      <c r="CGF51" s="36"/>
      <c r="CGI51" s="36"/>
      <c r="CGJ51" s="36"/>
      <c r="CGM51" s="36"/>
      <c r="CGN51" s="36"/>
      <c r="CGQ51" s="36"/>
      <c r="CGR51" s="36"/>
      <c r="CGU51" s="36"/>
      <c r="CGV51" s="36"/>
      <c r="CGY51" s="36"/>
      <c r="CGZ51" s="36"/>
      <c r="CHC51" s="36"/>
      <c r="CHD51" s="36"/>
      <c r="CHG51" s="36"/>
      <c r="CHH51" s="36"/>
      <c r="CHK51" s="36"/>
      <c r="CHL51" s="36"/>
      <c r="CHO51" s="36"/>
      <c r="CHP51" s="36"/>
      <c r="CHS51" s="36"/>
      <c r="CHT51" s="36"/>
      <c r="CHW51" s="36"/>
      <c r="CHX51" s="36"/>
      <c r="CIA51" s="36"/>
      <c r="CIB51" s="36"/>
      <c r="CIE51" s="36"/>
      <c r="CIF51" s="36"/>
      <c r="CII51" s="36"/>
      <c r="CIJ51" s="36"/>
      <c r="CIM51" s="36"/>
      <c r="CIN51" s="36"/>
      <c r="CIQ51" s="36"/>
      <c r="CIR51" s="36"/>
      <c r="CIU51" s="36"/>
      <c r="CIV51" s="36"/>
      <c r="CIY51" s="36"/>
      <c r="CIZ51" s="36"/>
      <c r="CJC51" s="36"/>
      <c r="CJD51" s="36"/>
      <c r="CJG51" s="36"/>
      <c r="CJH51" s="36"/>
      <c r="CJK51" s="36"/>
      <c r="CJL51" s="36"/>
      <c r="CJO51" s="36"/>
      <c r="CJP51" s="36"/>
      <c r="CJS51" s="36"/>
      <c r="CJT51" s="36"/>
      <c r="CJW51" s="36"/>
      <c r="CJX51" s="36"/>
      <c r="CKA51" s="36"/>
      <c r="CKB51" s="36"/>
      <c r="CKE51" s="36"/>
      <c r="CKF51" s="36"/>
      <c r="CKI51" s="36"/>
      <c r="CKJ51" s="36"/>
      <c r="CKM51" s="36"/>
      <c r="CKN51" s="36"/>
      <c r="CKQ51" s="36"/>
      <c r="CKR51" s="36"/>
      <c r="CKU51" s="36"/>
      <c r="CKV51" s="36"/>
      <c r="CKY51" s="36"/>
      <c r="CKZ51" s="36"/>
      <c r="CLC51" s="36"/>
      <c r="CLD51" s="36"/>
      <c r="CLG51" s="36"/>
      <c r="CLH51" s="36"/>
      <c r="CLK51" s="36"/>
      <c r="CLL51" s="36"/>
      <c r="CLO51" s="36"/>
      <c r="CLP51" s="36"/>
      <c r="CLS51" s="36"/>
      <c r="CLT51" s="36"/>
      <c r="CLW51" s="36"/>
      <c r="CLX51" s="36"/>
      <c r="CMA51" s="36"/>
      <c r="CMB51" s="36"/>
      <c r="CME51" s="36"/>
      <c r="CMF51" s="36"/>
      <c r="CMI51" s="36"/>
      <c r="CMJ51" s="36"/>
      <c r="CMM51" s="36"/>
      <c r="CMN51" s="36"/>
      <c r="CMQ51" s="36"/>
      <c r="CMR51" s="36"/>
      <c r="CMU51" s="36"/>
      <c r="CMV51" s="36"/>
      <c r="CMY51" s="36"/>
      <c r="CMZ51" s="36"/>
      <c r="CNC51" s="36"/>
      <c r="CND51" s="36"/>
      <c r="CNG51" s="36"/>
      <c r="CNH51" s="36"/>
      <c r="CNK51" s="36"/>
      <c r="CNL51" s="36"/>
      <c r="CNO51" s="36"/>
      <c r="CNP51" s="36"/>
      <c r="CNS51" s="36"/>
      <c r="CNT51" s="36"/>
      <c r="CNW51" s="36"/>
      <c r="CNX51" s="36"/>
      <c r="COA51" s="36"/>
      <c r="COB51" s="36"/>
      <c r="COE51" s="36"/>
      <c r="COF51" s="36"/>
      <c r="COI51" s="36"/>
      <c r="COJ51" s="36"/>
      <c r="COM51" s="36"/>
      <c r="CON51" s="36"/>
      <c r="COQ51" s="36"/>
      <c r="COR51" s="36"/>
      <c r="COU51" s="36"/>
      <c r="COV51" s="36"/>
      <c r="COY51" s="36"/>
      <c r="COZ51" s="36"/>
      <c r="CPC51" s="36"/>
      <c r="CPD51" s="36"/>
      <c r="CPG51" s="36"/>
      <c r="CPH51" s="36"/>
      <c r="CPK51" s="36"/>
      <c r="CPL51" s="36"/>
      <c r="CPO51" s="36"/>
      <c r="CPP51" s="36"/>
      <c r="CPS51" s="36"/>
      <c r="CPT51" s="36"/>
      <c r="CPW51" s="36"/>
      <c r="CPX51" s="36"/>
      <c r="CQA51" s="36"/>
      <c r="CQB51" s="36"/>
      <c r="CQE51" s="36"/>
      <c r="CQF51" s="36"/>
      <c r="CQI51" s="36"/>
      <c r="CQJ51" s="36"/>
      <c r="CQM51" s="36"/>
      <c r="CQN51" s="36"/>
      <c r="CQQ51" s="36"/>
      <c r="CQR51" s="36"/>
      <c r="CQU51" s="36"/>
      <c r="CQV51" s="36"/>
      <c r="CQY51" s="36"/>
      <c r="CQZ51" s="36"/>
      <c r="CRC51" s="36"/>
      <c r="CRD51" s="36"/>
      <c r="CRG51" s="36"/>
      <c r="CRH51" s="36"/>
      <c r="CRK51" s="36"/>
      <c r="CRL51" s="36"/>
      <c r="CRO51" s="36"/>
      <c r="CRP51" s="36"/>
      <c r="CRS51" s="36"/>
      <c r="CRT51" s="36"/>
      <c r="CRW51" s="36"/>
      <c r="CRX51" s="36"/>
      <c r="CSA51" s="36"/>
      <c r="CSB51" s="36"/>
      <c r="CSE51" s="36"/>
      <c r="CSF51" s="36"/>
      <c r="CSI51" s="36"/>
      <c r="CSJ51" s="36"/>
      <c r="CSM51" s="36"/>
      <c r="CSN51" s="36"/>
      <c r="CSQ51" s="36"/>
      <c r="CSR51" s="36"/>
      <c r="CSU51" s="36"/>
      <c r="CSV51" s="36"/>
      <c r="CSY51" s="36"/>
      <c r="CSZ51" s="36"/>
      <c r="CTC51" s="36"/>
      <c r="CTD51" s="36"/>
      <c r="CTG51" s="36"/>
      <c r="CTH51" s="36"/>
      <c r="CTK51" s="36"/>
      <c r="CTL51" s="36"/>
      <c r="CTO51" s="36"/>
      <c r="CTP51" s="36"/>
      <c r="CTS51" s="36"/>
      <c r="CTT51" s="36"/>
      <c r="CTW51" s="36"/>
      <c r="CTX51" s="36"/>
      <c r="CUA51" s="36"/>
      <c r="CUB51" s="36"/>
      <c r="CUE51" s="36"/>
      <c r="CUF51" s="36"/>
      <c r="CUI51" s="36"/>
      <c r="CUJ51" s="36"/>
      <c r="CUM51" s="36"/>
      <c r="CUN51" s="36"/>
      <c r="CUQ51" s="36"/>
      <c r="CUR51" s="36"/>
      <c r="CUU51" s="36"/>
      <c r="CUV51" s="36"/>
      <c r="CUY51" s="36"/>
      <c r="CUZ51" s="36"/>
      <c r="CVC51" s="36"/>
      <c r="CVD51" s="36"/>
      <c r="CVG51" s="36"/>
      <c r="CVH51" s="36"/>
      <c r="CVK51" s="36"/>
      <c r="CVL51" s="36"/>
      <c r="CVO51" s="36"/>
      <c r="CVP51" s="36"/>
      <c r="CVS51" s="36"/>
      <c r="CVT51" s="36"/>
      <c r="CVW51" s="36"/>
      <c r="CVX51" s="36"/>
      <c r="CWA51" s="36"/>
      <c r="CWB51" s="36"/>
      <c r="CWE51" s="36"/>
      <c r="CWF51" s="36"/>
      <c r="CWI51" s="36"/>
      <c r="CWJ51" s="36"/>
      <c r="CWM51" s="36"/>
      <c r="CWN51" s="36"/>
      <c r="CWQ51" s="36"/>
      <c r="CWR51" s="36"/>
      <c r="CWU51" s="36"/>
      <c r="CWV51" s="36"/>
      <c r="CWY51" s="36"/>
      <c r="CWZ51" s="36"/>
      <c r="CXC51" s="36"/>
      <c r="CXD51" s="36"/>
      <c r="CXG51" s="36"/>
      <c r="CXH51" s="36"/>
      <c r="CXK51" s="36"/>
      <c r="CXL51" s="36"/>
      <c r="CXO51" s="36"/>
      <c r="CXP51" s="36"/>
      <c r="CXS51" s="36"/>
      <c r="CXT51" s="36"/>
      <c r="CXW51" s="36"/>
      <c r="CXX51" s="36"/>
      <c r="CYA51" s="36"/>
      <c r="CYB51" s="36"/>
      <c r="CYE51" s="36"/>
      <c r="CYF51" s="36"/>
      <c r="CYI51" s="36"/>
      <c r="CYJ51" s="36"/>
      <c r="CYM51" s="36"/>
      <c r="CYN51" s="36"/>
      <c r="CYQ51" s="36"/>
      <c r="CYR51" s="36"/>
      <c r="CYU51" s="36"/>
      <c r="CYV51" s="36"/>
      <c r="CYY51" s="36"/>
      <c r="CYZ51" s="36"/>
      <c r="CZC51" s="36"/>
      <c r="CZD51" s="36"/>
      <c r="CZG51" s="36"/>
      <c r="CZH51" s="36"/>
      <c r="CZK51" s="36"/>
      <c r="CZL51" s="36"/>
      <c r="CZO51" s="36"/>
      <c r="CZP51" s="36"/>
      <c r="CZS51" s="36"/>
      <c r="CZT51" s="36"/>
      <c r="CZW51" s="36"/>
      <c r="CZX51" s="36"/>
      <c r="DAA51" s="36"/>
      <c r="DAB51" s="36"/>
      <c r="DAE51" s="36"/>
      <c r="DAF51" s="36"/>
      <c r="DAI51" s="36"/>
      <c r="DAJ51" s="36"/>
      <c r="DAM51" s="36"/>
      <c r="DAN51" s="36"/>
      <c r="DAQ51" s="36"/>
      <c r="DAR51" s="36"/>
      <c r="DAU51" s="36"/>
      <c r="DAV51" s="36"/>
      <c r="DAY51" s="36"/>
      <c r="DAZ51" s="36"/>
      <c r="DBC51" s="36"/>
      <c r="DBD51" s="36"/>
      <c r="DBG51" s="36"/>
      <c r="DBH51" s="36"/>
      <c r="DBK51" s="36"/>
      <c r="DBL51" s="36"/>
      <c r="DBO51" s="36"/>
      <c r="DBP51" s="36"/>
      <c r="DBS51" s="36"/>
      <c r="DBT51" s="36"/>
      <c r="DBW51" s="36"/>
      <c r="DBX51" s="36"/>
      <c r="DCA51" s="36"/>
      <c r="DCB51" s="36"/>
      <c r="DCE51" s="36"/>
      <c r="DCF51" s="36"/>
      <c r="DCI51" s="36"/>
      <c r="DCJ51" s="36"/>
      <c r="DCM51" s="36"/>
      <c r="DCN51" s="36"/>
      <c r="DCQ51" s="36"/>
      <c r="DCR51" s="36"/>
      <c r="DCU51" s="36"/>
      <c r="DCV51" s="36"/>
      <c r="DCY51" s="36"/>
      <c r="DCZ51" s="36"/>
      <c r="DDC51" s="36"/>
      <c r="DDD51" s="36"/>
      <c r="DDG51" s="36"/>
      <c r="DDH51" s="36"/>
      <c r="DDK51" s="36"/>
      <c r="DDL51" s="36"/>
      <c r="DDO51" s="36"/>
      <c r="DDP51" s="36"/>
      <c r="DDS51" s="36"/>
      <c r="DDT51" s="36"/>
      <c r="DDW51" s="36"/>
      <c r="DDX51" s="36"/>
      <c r="DEA51" s="36"/>
      <c r="DEB51" s="36"/>
      <c r="DEE51" s="36"/>
      <c r="DEF51" s="36"/>
      <c r="DEI51" s="36"/>
      <c r="DEJ51" s="36"/>
      <c r="DEM51" s="36"/>
      <c r="DEN51" s="36"/>
      <c r="DEQ51" s="36"/>
      <c r="DER51" s="36"/>
      <c r="DEU51" s="36"/>
      <c r="DEV51" s="36"/>
      <c r="DEY51" s="36"/>
      <c r="DEZ51" s="36"/>
      <c r="DFC51" s="36"/>
      <c r="DFD51" s="36"/>
      <c r="DFG51" s="36"/>
      <c r="DFH51" s="36"/>
      <c r="DFK51" s="36"/>
      <c r="DFL51" s="36"/>
      <c r="DFO51" s="36"/>
      <c r="DFP51" s="36"/>
      <c r="DFS51" s="36"/>
      <c r="DFT51" s="36"/>
      <c r="DFW51" s="36"/>
      <c r="DFX51" s="36"/>
      <c r="DGA51" s="36"/>
      <c r="DGB51" s="36"/>
      <c r="DGE51" s="36"/>
      <c r="DGF51" s="36"/>
      <c r="DGI51" s="36"/>
      <c r="DGJ51" s="36"/>
      <c r="DGM51" s="36"/>
      <c r="DGN51" s="36"/>
      <c r="DGQ51" s="36"/>
      <c r="DGR51" s="36"/>
      <c r="DGU51" s="36"/>
      <c r="DGV51" s="36"/>
      <c r="DGY51" s="36"/>
      <c r="DGZ51" s="36"/>
      <c r="DHC51" s="36"/>
      <c r="DHD51" s="36"/>
      <c r="DHG51" s="36"/>
      <c r="DHH51" s="36"/>
      <c r="DHK51" s="36"/>
      <c r="DHL51" s="36"/>
      <c r="DHO51" s="36"/>
      <c r="DHP51" s="36"/>
      <c r="DHS51" s="36"/>
      <c r="DHT51" s="36"/>
      <c r="DHW51" s="36"/>
      <c r="DHX51" s="36"/>
      <c r="DIA51" s="36"/>
      <c r="DIB51" s="36"/>
      <c r="DIE51" s="36"/>
      <c r="DIF51" s="36"/>
      <c r="DII51" s="36"/>
      <c r="DIJ51" s="36"/>
      <c r="DIM51" s="36"/>
      <c r="DIN51" s="36"/>
      <c r="DIQ51" s="36"/>
      <c r="DIR51" s="36"/>
      <c r="DIU51" s="36"/>
      <c r="DIV51" s="36"/>
      <c r="DIY51" s="36"/>
      <c r="DIZ51" s="36"/>
      <c r="DJC51" s="36"/>
      <c r="DJD51" s="36"/>
      <c r="DJG51" s="36"/>
      <c r="DJH51" s="36"/>
      <c r="DJK51" s="36"/>
      <c r="DJL51" s="36"/>
      <c r="DJO51" s="36"/>
      <c r="DJP51" s="36"/>
      <c r="DJS51" s="36"/>
      <c r="DJT51" s="36"/>
      <c r="DJW51" s="36"/>
      <c r="DJX51" s="36"/>
      <c r="DKA51" s="36"/>
      <c r="DKB51" s="36"/>
      <c r="DKE51" s="36"/>
      <c r="DKF51" s="36"/>
      <c r="DKI51" s="36"/>
      <c r="DKJ51" s="36"/>
      <c r="DKM51" s="36"/>
      <c r="DKN51" s="36"/>
      <c r="DKQ51" s="36"/>
      <c r="DKR51" s="36"/>
      <c r="DKU51" s="36"/>
      <c r="DKV51" s="36"/>
      <c r="DKY51" s="36"/>
      <c r="DKZ51" s="36"/>
      <c r="DLC51" s="36"/>
      <c r="DLD51" s="36"/>
      <c r="DLG51" s="36"/>
      <c r="DLH51" s="36"/>
      <c r="DLK51" s="36"/>
      <c r="DLL51" s="36"/>
      <c r="DLO51" s="36"/>
      <c r="DLP51" s="36"/>
      <c r="DLS51" s="36"/>
      <c r="DLT51" s="36"/>
      <c r="DLW51" s="36"/>
      <c r="DLX51" s="36"/>
      <c r="DMA51" s="36"/>
      <c r="DMB51" s="36"/>
      <c r="DME51" s="36"/>
      <c r="DMF51" s="36"/>
      <c r="DMI51" s="36"/>
      <c r="DMJ51" s="36"/>
      <c r="DMM51" s="36"/>
      <c r="DMN51" s="36"/>
      <c r="DMQ51" s="36"/>
      <c r="DMR51" s="36"/>
      <c r="DMU51" s="36"/>
      <c r="DMV51" s="36"/>
      <c r="DMY51" s="36"/>
      <c r="DMZ51" s="36"/>
      <c r="DNC51" s="36"/>
      <c r="DND51" s="36"/>
      <c r="DNG51" s="36"/>
      <c r="DNH51" s="36"/>
      <c r="DNK51" s="36"/>
      <c r="DNL51" s="36"/>
      <c r="DNO51" s="36"/>
      <c r="DNP51" s="36"/>
      <c r="DNS51" s="36"/>
      <c r="DNT51" s="36"/>
      <c r="DNW51" s="36"/>
      <c r="DNX51" s="36"/>
      <c r="DOA51" s="36"/>
      <c r="DOB51" s="36"/>
      <c r="DOE51" s="36"/>
      <c r="DOF51" s="36"/>
      <c r="DOI51" s="36"/>
      <c r="DOJ51" s="36"/>
      <c r="DOM51" s="36"/>
      <c r="DON51" s="36"/>
      <c r="DOQ51" s="36"/>
      <c r="DOR51" s="36"/>
      <c r="DOU51" s="36"/>
      <c r="DOV51" s="36"/>
      <c r="DOY51" s="36"/>
      <c r="DOZ51" s="36"/>
      <c r="DPC51" s="36"/>
      <c r="DPD51" s="36"/>
      <c r="DPG51" s="36"/>
      <c r="DPH51" s="36"/>
      <c r="DPK51" s="36"/>
      <c r="DPL51" s="36"/>
      <c r="DPO51" s="36"/>
      <c r="DPP51" s="36"/>
      <c r="DPS51" s="36"/>
      <c r="DPT51" s="36"/>
      <c r="DPW51" s="36"/>
      <c r="DPX51" s="36"/>
      <c r="DQA51" s="36"/>
      <c r="DQB51" s="36"/>
      <c r="DQE51" s="36"/>
      <c r="DQF51" s="36"/>
      <c r="DQI51" s="36"/>
      <c r="DQJ51" s="36"/>
      <c r="DQM51" s="36"/>
      <c r="DQN51" s="36"/>
      <c r="DQQ51" s="36"/>
      <c r="DQR51" s="36"/>
      <c r="DQU51" s="36"/>
      <c r="DQV51" s="36"/>
      <c r="DQY51" s="36"/>
      <c r="DQZ51" s="36"/>
      <c r="DRC51" s="36"/>
      <c r="DRD51" s="36"/>
      <c r="DRG51" s="36"/>
      <c r="DRH51" s="36"/>
      <c r="DRK51" s="36"/>
      <c r="DRL51" s="36"/>
      <c r="DRO51" s="36"/>
      <c r="DRP51" s="36"/>
      <c r="DRS51" s="36"/>
      <c r="DRT51" s="36"/>
      <c r="DRW51" s="36"/>
      <c r="DRX51" s="36"/>
      <c r="DSA51" s="36"/>
      <c r="DSB51" s="36"/>
      <c r="DSE51" s="36"/>
      <c r="DSF51" s="36"/>
      <c r="DSI51" s="36"/>
      <c r="DSJ51" s="36"/>
      <c r="DSM51" s="36"/>
      <c r="DSN51" s="36"/>
      <c r="DSQ51" s="36"/>
      <c r="DSR51" s="36"/>
      <c r="DSU51" s="36"/>
      <c r="DSV51" s="36"/>
      <c r="DSY51" s="36"/>
      <c r="DSZ51" s="36"/>
      <c r="DTC51" s="36"/>
      <c r="DTD51" s="36"/>
      <c r="DTG51" s="36"/>
      <c r="DTH51" s="36"/>
      <c r="DTK51" s="36"/>
      <c r="DTL51" s="36"/>
      <c r="DTO51" s="36"/>
      <c r="DTP51" s="36"/>
      <c r="DTS51" s="36"/>
      <c r="DTT51" s="36"/>
      <c r="DTW51" s="36"/>
      <c r="DTX51" s="36"/>
      <c r="DUA51" s="36"/>
      <c r="DUB51" s="36"/>
      <c r="DUE51" s="36"/>
      <c r="DUF51" s="36"/>
      <c r="DUI51" s="36"/>
      <c r="DUJ51" s="36"/>
      <c r="DUM51" s="36"/>
      <c r="DUN51" s="36"/>
      <c r="DUQ51" s="36"/>
      <c r="DUR51" s="36"/>
      <c r="DUU51" s="36"/>
      <c r="DUV51" s="36"/>
      <c r="DUY51" s="36"/>
      <c r="DUZ51" s="36"/>
      <c r="DVC51" s="36"/>
      <c r="DVD51" s="36"/>
      <c r="DVG51" s="36"/>
      <c r="DVH51" s="36"/>
      <c r="DVK51" s="36"/>
      <c r="DVL51" s="36"/>
      <c r="DVO51" s="36"/>
      <c r="DVP51" s="36"/>
      <c r="DVS51" s="36"/>
      <c r="DVT51" s="36"/>
      <c r="DVW51" s="36"/>
      <c r="DVX51" s="36"/>
      <c r="DWA51" s="36"/>
      <c r="DWB51" s="36"/>
      <c r="DWE51" s="36"/>
      <c r="DWF51" s="36"/>
      <c r="DWI51" s="36"/>
      <c r="DWJ51" s="36"/>
      <c r="DWM51" s="36"/>
      <c r="DWN51" s="36"/>
      <c r="DWQ51" s="36"/>
      <c r="DWR51" s="36"/>
      <c r="DWU51" s="36"/>
      <c r="DWV51" s="36"/>
      <c r="DWY51" s="36"/>
      <c r="DWZ51" s="36"/>
      <c r="DXC51" s="36"/>
      <c r="DXD51" s="36"/>
      <c r="DXG51" s="36"/>
      <c r="DXH51" s="36"/>
      <c r="DXK51" s="36"/>
      <c r="DXL51" s="36"/>
      <c r="DXO51" s="36"/>
      <c r="DXP51" s="36"/>
      <c r="DXS51" s="36"/>
      <c r="DXT51" s="36"/>
      <c r="DXW51" s="36"/>
      <c r="DXX51" s="36"/>
      <c r="DYA51" s="36"/>
      <c r="DYB51" s="36"/>
      <c r="DYE51" s="36"/>
      <c r="DYF51" s="36"/>
      <c r="DYI51" s="36"/>
      <c r="DYJ51" s="36"/>
      <c r="DYM51" s="36"/>
      <c r="DYN51" s="36"/>
      <c r="DYQ51" s="36"/>
      <c r="DYR51" s="36"/>
      <c r="DYU51" s="36"/>
      <c r="DYV51" s="36"/>
      <c r="DYY51" s="36"/>
      <c r="DYZ51" s="36"/>
      <c r="DZC51" s="36"/>
      <c r="DZD51" s="36"/>
      <c r="DZG51" s="36"/>
      <c r="DZH51" s="36"/>
      <c r="DZK51" s="36"/>
      <c r="DZL51" s="36"/>
      <c r="DZO51" s="36"/>
      <c r="DZP51" s="36"/>
      <c r="DZS51" s="36"/>
      <c r="DZT51" s="36"/>
      <c r="DZW51" s="36"/>
      <c r="DZX51" s="36"/>
      <c r="EAA51" s="36"/>
      <c r="EAB51" s="36"/>
      <c r="EAE51" s="36"/>
      <c r="EAF51" s="36"/>
      <c r="EAI51" s="36"/>
      <c r="EAJ51" s="36"/>
      <c r="EAM51" s="36"/>
      <c r="EAN51" s="36"/>
      <c r="EAQ51" s="36"/>
      <c r="EAR51" s="36"/>
      <c r="EAU51" s="36"/>
      <c r="EAV51" s="36"/>
      <c r="EAY51" s="36"/>
      <c r="EAZ51" s="36"/>
      <c r="EBC51" s="36"/>
      <c r="EBD51" s="36"/>
      <c r="EBG51" s="36"/>
      <c r="EBH51" s="36"/>
      <c r="EBK51" s="36"/>
      <c r="EBL51" s="36"/>
      <c r="EBO51" s="36"/>
      <c r="EBP51" s="36"/>
      <c r="EBS51" s="36"/>
      <c r="EBT51" s="36"/>
      <c r="EBW51" s="36"/>
      <c r="EBX51" s="36"/>
      <c r="ECA51" s="36"/>
      <c r="ECB51" s="36"/>
      <c r="ECE51" s="36"/>
      <c r="ECF51" s="36"/>
      <c r="ECI51" s="36"/>
      <c r="ECJ51" s="36"/>
      <c r="ECM51" s="36"/>
      <c r="ECN51" s="36"/>
      <c r="ECQ51" s="36"/>
      <c r="ECR51" s="36"/>
      <c r="ECU51" s="36"/>
      <c r="ECV51" s="36"/>
      <c r="ECY51" s="36"/>
      <c r="ECZ51" s="36"/>
      <c r="EDC51" s="36"/>
      <c r="EDD51" s="36"/>
      <c r="EDG51" s="36"/>
      <c r="EDH51" s="36"/>
      <c r="EDK51" s="36"/>
      <c r="EDL51" s="36"/>
      <c r="EDO51" s="36"/>
      <c r="EDP51" s="36"/>
      <c r="EDS51" s="36"/>
      <c r="EDT51" s="36"/>
      <c r="EDW51" s="36"/>
      <c r="EDX51" s="36"/>
      <c r="EEA51" s="36"/>
      <c r="EEB51" s="36"/>
      <c r="EEE51" s="36"/>
      <c r="EEF51" s="36"/>
      <c r="EEI51" s="36"/>
      <c r="EEJ51" s="36"/>
      <c r="EEM51" s="36"/>
      <c r="EEN51" s="36"/>
      <c r="EEQ51" s="36"/>
      <c r="EER51" s="36"/>
      <c r="EEU51" s="36"/>
      <c r="EEV51" s="36"/>
      <c r="EEY51" s="36"/>
      <c r="EEZ51" s="36"/>
      <c r="EFC51" s="36"/>
      <c r="EFD51" s="36"/>
      <c r="EFG51" s="36"/>
      <c r="EFH51" s="36"/>
      <c r="EFK51" s="36"/>
      <c r="EFL51" s="36"/>
      <c r="EFO51" s="36"/>
      <c r="EFP51" s="36"/>
      <c r="EFS51" s="36"/>
      <c r="EFT51" s="36"/>
      <c r="EFW51" s="36"/>
      <c r="EFX51" s="36"/>
      <c r="EGA51" s="36"/>
      <c r="EGB51" s="36"/>
      <c r="EGE51" s="36"/>
      <c r="EGF51" s="36"/>
      <c r="EGI51" s="36"/>
      <c r="EGJ51" s="36"/>
      <c r="EGM51" s="36"/>
      <c r="EGN51" s="36"/>
      <c r="EGQ51" s="36"/>
      <c r="EGR51" s="36"/>
      <c r="EGU51" s="36"/>
      <c r="EGV51" s="36"/>
      <c r="EGY51" s="36"/>
      <c r="EGZ51" s="36"/>
      <c r="EHC51" s="36"/>
      <c r="EHD51" s="36"/>
      <c r="EHG51" s="36"/>
      <c r="EHH51" s="36"/>
      <c r="EHK51" s="36"/>
      <c r="EHL51" s="36"/>
      <c r="EHO51" s="36"/>
      <c r="EHP51" s="36"/>
      <c r="EHS51" s="36"/>
      <c r="EHT51" s="36"/>
      <c r="EHW51" s="36"/>
      <c r="EHX51" s="36"/>
      <c r="EIA51" s="36"/>
      <c r="EIB51" s="36"/>
      <c r="EIE51" s="36"/>
      <c r="EIF51" s="36"/>
      <c r="EII51" s="36"/>
      <c r="EIJ51" s="36"/>
      <c r="EIM51" s="36"/>
      <c r="EIN51" s="36"/>
      <c r="EIQ51" s="36"/>
      <c r="EIR51" s="36"/>
      <c r="EIU51" s="36"/>
      <c r="EIV51" s="36"/>
      <c r="EIY51" s="36"/>
      <c r="EIZ51" s="36"/>
      <c r="EJC51" s="36"/>
      <c r="EJD51" s="36"/>
      <c r="EJG51" s="36"/>
      <c r="EJH51" s="36"/>
      <c r="EJK51" s="36"/>
      <c r="EJL51" s="36"/>
      <c r="EJO51" s="36"/>
      <c r="EJP51" s="36"/>
      <c r="EJS51" s="36"/>
      <c r="EJT51" s="36"/>
      <c r="EJW51" s="36"/>
      <c r="EJX51" s="36"/>
      <c r="EKA51" s="36"/>
      <c r="EKB51" s="36"/>
      <c r="EKE51" s="36"/>
      <c r="EKF51" s="36"/>
      <c r="EKI51" s="36"/>
      <c r="EKJ51" s="36"/>
      <c r="EKM51" s="36"/>
      <c r="EKN51" s="36"/>
      <c r="EKQ51" s="36"/>
      <c r="EKR51" s="36"/>
      <c r="EKU51" s="36"/>
      <c r="EKV51" s="36"/>
      <c r="EKY51" s="36"/>
      <c r="EKZ51" s="36"/>
      <c r="ELC51" s="36"/>
      <c r="ELD51" s="36"/>
      <c r="ELG51" s="36"/>
      <c r="ELH51" s="36"/>
      <c r="ELK51" s="36"/>
      <c r="ELL51" s="36"/>
      <c r="ELO51" s="36"/>
      <c r="ELP51" s="36"/>
      <c r="ELS51" s="36"/>
      <c r="ELT51" s="36"/>
      <c r="ELW51" s="36"/>
      <c r="ELX51" s="36"/>
      <c r="EMA51" s="36"/>
      <c r="EMB51" s="36"/>
      <c r="EME51" s="36"/>
      <c r="EMF51" s="36"/>
      <c r="EMI51" s="36"/>
      <c r="EMJ51" s="36"/>
      <c r="EMM51" s="36"/>
      <c r="EMN51" s="36"/>
      <c r="EMQ51" s="36"/>
      <c r="EMR51" s="36"/>
      <c r="EMU51" s="36"/>
      <c r="EMV51" s="36"/>
      <c r="EMY51" s="36"/>
      <c r="EMZ51" s="36"/>
      <c r="ENC51" s="36"/>
      <c r="END51" s="36"/>
      <c r="ENG51" s="36"/>
      <c r="ENH51" s="36"/>
      <c r="ENK51" s="36"/>
      <c r="ENL51" s="36"/>
      <c r="ENO51" s="36"/>
      <c r="ENP51" s="36"/>
      <c r="ENS51" s="36"/>
      <c r="ENT51" s="36"/>
      <c r="ENW51" s="36"/>
      <c r="ENX51" s="36"/>
      <c r="EOA51" s="36"/>
      <c r="EOB51" s="36"/>
      <c r="EOE51" s="36"/>
      <c r="EOF51" s="36"/>
      <c r="EOI51" s="36"/>
      <c r="EOJ51" s="36"/>
      <c r="EOM51" s="36"/>
      <c r="EON51" s="36"/>
      <c r="EOQ51" s="36"/>
      <c r="EOR51" s="36"/>
      <c r="EOU51" s="36"/>
      <c r="EOV51" s="36"/>
      <c r="EOY51" s="36"/>
      <c r="EOZ51" s="36"/>
      <c r="EPC51" s="36"/>
      <c r="EPD51" s="36"/>
      <c r="EPG51" s="36"/>
      <c r="EPH51" s="36"/>
      <c r="EPK51" s="36"/>
      <c r="EPL51" s="36"/>
      <c r="EPO51" s="36"/>
      <c r="EPP51" s="36"/>
      <c r="EPS51" s="36"/>
      <c r="EPT51" s="36"/>
      <c r="EPW51" s="36"/>
      <c r="EPX51" s="36"/>
      <c r="EQA51" s="36"/>
      <c r="EQB51" s="36"/>
      <c r="EQE51" s="36"/>
      <c r="EQF51" s="36"/>
      <c r="EQI51" s="36"/>
      <c r="EQJ51" s="36"/>
      <c r="EQM51" s="36"/>
      <c r="EQN51" s="36"/>
      <c r="EQQ51" s="36"/>
      <c r="EQR51" s="36"/>
      <c r="EQU51" s="36"/>
      <c r="EQV51" s="36"/>
      <c r="EQY51" s="36"/>
      <c r="EQZ51" s="36"/>
      <c r="ERC51" s="36"/>
      <c r="ERD51" s="36"/>
      <c r="ERG51" s="36"/>
      <c r="ERH51" s="36"/>
      <c r="ERK51" s="36"/>
      <c r="ERL51" s="36"/>
      <c r="ERO51" s="36"/>
      <c r="ERP51" s="36"/>
      <c r="ERS51" s="36"/>
      <c r="ERT51" s="36"/>
      <c r="ERW51" s="36"/>
      <c r="ERX51" s="36"/>
      <c r="ESA51" s="36"/>
      <c r="ESB51" s="36"/>
      <c r="ESE51" s="36"/>
      <c r="ESF51" s="36"/>
      <c r="ESI51" s="36"/>
      <c r="ESJ51" s="36"/>
      <c r="ESM51" s="36"/>
      <c r="ESN51" s="36"/>
      <c r="ESQ51" s="36"/>
      <c r="ESR51" s="36"/>
      <c r="ESU51" s="36"/>
      <c r="ESV51" s="36"/>
      <c r="ESY51" s="36"/>
      <c r="ESZ51" s="36"/>
      <c r="ETC51" s="36"/>
      <c r="ETD51" s="36"/>
      <c r="ETG51" s="36"/>
      <c r="ETH51" s="36"/>
      <c r="ETK51" s="36"/>
      <c r="ETL51" s="36"/>
      <c r="ETO51" s="36"/>
      <c r="ETP51" s="36"/>
      <c r="ETS51" s="36"/>
      <c r="ETT51" s="36"/>
      <c r="ETW51" s="36"/>
      <c r="ETX51" s="36"/>
      <c r="EUA51" s="36"/>
      <c r="EUB51" s="36"/>
      <c r="EUE51" s="36"/>
      <c r="EUF51" s="36"/>
      <c r="EUI51" s="36"/>
      <c r="EUJ51" s="36"/>
      <c r="EUM51" s="36"/>
      <c r="EUN51" s="36"/>
      <c r="EUQ51" s="36"/>
      <c r="EUR51" s="36"/>
      <c r="EUU51" s="36"/>
      <c r="EUV51" s="36"/>
      <c r="EUY51" s="36"/>
      <c r="EUZ51" s="36"/>
      <c r="EVC51" s="36"/>
      <c r="EVD51" s="36"/>
      <c r="EVG51" s="36"/>
      <c r="EVH51" s="36"/>
      <c r="EVK51" s="36"/>
      <c r="EVL51" s="36"/>
      <c r="EVO51" s="36"/>
      <c r="EVP51" s="36"/>
      <c r="EVS51" s="36"/>
      <c r="EVT51" s="36"/>
      <c r="EVW51" s="36"/>
      <c r="EVX51" s="36"/>
      <c r="EWA51" s="36"/>
      <c r="EWB51" s="36"/>
      <c r="EWE51" s="36"/>
      <c r="EWF51" s="36"/>
      <c r="EWI51" s="36"/>
      <c r="EWJ51" s="36"/>
      <c r="EWM51" s="36"/>
      <c r="EWN51" s="36"/>
      <c r="EWQ51" s="36"/>
      <c r="EWR51" s="36"/>
      <c r="EWU51" s="36"/>
      <c r="EWV51" s="36"/>
      <c r="EWY51" s="36"/>
      <c r="EWZ51" s="36"/>
      <c r="EXC51" s="36"/>
      <c r="EXD51" s="36"/>
      <c r="EXG51" s="36"/>
      <c r="EXH51" s="36"/>
      <c r="EXK51" s="36"/>
      <c r="EXL51" s="36"/>
      <c r="EXO51" s="36"/>
      <c r="EXP51" s="36"/>
      <c r="EXS51" s="36"/>
      <c r="EXT51" s="36"/>
      <c r="EXW51" s="36"/>
      <c r="EXX51" s="36"/>
      <c r="EYA51" s="36"/>
      <c r="EYB51" s="36"/>
      <c r="EYE51" s="36"/>
      <c r="EYF51" s="36"/>
      <c r="EYI51" s="36"/>
      <c r="EYJ51" s="36"/>
      <c r="EYM51" s="36"/>
      <c r="EYN51" s="36"/>
      <c r="EYQ51" s="36"/>
      <c r="EYR51" s="36"/>
      <c r="EYU51" s="36"/>
      <c r="EYV51" s="36"/>
      <c r="EYY51" s="36"/>
      <c r="EYZ51" s="36"/>
      <c r="EZC51" s="36"/>
      <c r="EZD51" s="36"/>
      <c r="EZG51" s="36"/>
      <c r="EZH51" s="36"/>
      <c r="EZK51" s="36"/>
      <c r="EZL51" s="36"/>
      <c r="EZO51" s="36"/>
      <c r="EZP51" s="36"/>
      <c r="EZS51" s="36"/>
      <c r="EZT51" s="36"/>
      <c r="EZW51" s="36"/>
      <c r="EZX51" s="36"/>
      <c r="FAA51" s="36"/>
      <c r="FAB51" s="36"/>
      <c r="FAE51" s="36"/>
      <c r="FAF51" s="36"/>
      <c r="FAI51" s="36"/>
      <c r="FAJ51" s="36"/>
      <c r="FAM51" s="36"/>
      <c r="FAN51" s="36"/>
      <c r="FAQ51" s="36"/>
      <c r="FAR51" s="36"/>
      <c r="FAU51" s="36"/>
      <c r="FAV51" s="36"/>
      <c r="FAY51" s="36"/>
      <c r="FAZ51" s="36"/>
      <c r="FBC51" s="36"/>
      <c r="FBD51" s="36"/>
      <c r="FBG51" s="36"/>
      <c r="FBH51" s="36"/>
      <c r="FBK51" s="36"/>
      <c r="FBL51" s="36"/>
      <c r="FBO51" s="36"/>
      <c r="FBP51" s="36"/>
      <c r="FBS51" s="36"/>
      <c r="FBT51" s="36"/>
      <c r="FBW51" s="36"/>
      <c r="FBX51" s="36"/>
      <c r="FCA51" s="36"/>
      <c r="FCB51" s="36"/>
      <c r="FCE51" s="36"/>
      <c r="FCF51" s="36"/>
      <c r="FCI51" s="36"/>
      <c r="FCJ51" s="36"/>
      <c r="FCM51" s="36"/>
      <c r="FCN51" s="36"/>
      <c r="FCQ51" s="36"/>
      <c r="FCR51" s="36"/>
      <c r="FCU51" s="36"/>
      <c r="FCV51" s="36"/>
      <c r="FCY51" s="36"/>
      <c r="FCZ51" s="36"/>
      <c r="FDC51" s="36"/>
      <c r="FDD51" s="36"/>
      <c r="FDG51" s="36"/>
      <c r="FDH51" s="36"/>
      <c r="FDK51" s="36"/>
      <c r="FDL51" s="36"/>
      <c r="FDO51" s="36"/>
      <c r="FDP51" s="36"/>
      <c r="FDS51" s="36"/>
      <c r="FDT51" s="36"/>
      <c r="FDW51" s="36"/>
      <c r="FDX51" s="36"/>
      <c r="FEA51" s="36"/>
      <c r="FEB51" s="36"/>
      <c r="FEE51" s="36"/>
      <c r="FEF51" s="36"/>
      <c r="FEI51" s="36"/>
      <c r="FEJ51" s="36"/>
      <c r="FEM51" s="36"/>
      <c r="FEN51" s="36"/>
      <c r="FEQ51" s="36"/>
      <c r="FER51" s="36"/>
      <c r="FEU51" s="36"/>
      <c r="FEV51" s="36"/>
      <c r="FEY51" s="36"/>
      <c r="FEZ51" s="36"/>
      <c r="FFC51" s="36"/>
      <c r="FFD51" s="36"/>
      <c r="FFG51" s="36"/>
      <c r="FFH51" s="36"/>
      <c r="FFK51" s="36"/>
      <c r="FFL51" s="36"/>
      <c r="FFO51" s="36"/>
      <c r="FFP51" s="36"/>
      <c r="FFS51" s="36"/>
      <c r="FFT51" s="36"/>
      <c r="FFW51" s="36"/>
      <c r="FFX51" s="36"/>
      <c r="FGA51" s="36"/>
      <c r="FGB51" s="36"/>
      <c r="FGE51" s="36"/>
      <c r="FGF51" s="36"/>
      <c r="FGI51" s="36"/>
      <c r="FGJ51" s="36"/>
      <c r="FGM51" s="36"/>
      <c r="FGN51" s="36"/>
      <c r="FGQ51" s="36"/>
      <c r="FGR51" s="36"/>
      <c r="FGU51" s="36"/>
      <c r="FGV51" s="36"/>
      <c r="FGY51" s="36"/>
      <c r="FGZ51" s="36"/>
      <c r="FHC51" s="36"/>
      <c r="FHD51" s="36"/>
      <c r="FHG51" s="36"/>
      <c r="FHH51" s="36"/>
      <c r="FHK51" s="36"/>
      <c r="FHL51" s="36"/>
      <c r="FHO51" s="36"/>
      <c r="FHP51" s="36"/>
      <c r="FHS51" s="36"/>
      <c r="FHT51" s="36"/>
      <c r="FHW51" s="36"/>
      <c r="FHX51" s="36"/>
      <c r="FIA51" s="36"/>
      <c r="FIB51" s="36"/>
      <c r="FIE51" s="36"/>
      <c r="FIF51" s="36"/>
      <c r="FII51" s="36"/>
      <c r="FIJ51" s="36"/>
      <c r="FIM51" s="36"/>
      <c r="FIN51" s="36"/>
      <c r="FIQ51" s="36"/>
      <c r="FIR51" s="36"/>
      <c r="FIU51" s="36"/>
      <c r="FIV51" s="36"/>
      <c r="FIY51" s="36"/>
      <c r="FIZ51" s="36"/>
      <c r="FJC51" s="36"/>
      <c r="FJD51" s="36"/>
      <c r="FJG51" s="36"/>
      <c r="FJH51" s="36"/>
      <c r="FJK51" s="36"/>
      <c r="FJL51" s="36"/>
      <c r="FJO51" s="36"/>
      <c r="FJP51" s="36"/>
      <c r="FJS51" s="36"/>
      <c r="FJT51" s="36"/>
      <c r="FJW51" s="36"/>
      <c r="FJX51" s="36"/>
      <c r="FKA51" s="36"/>
      <c r="FKB51" s="36"/>
      <c r="FKE51" s="36"/>
      <c r="FKF51" s="36"/>
      <c r="FKI51" s="36"/>
      <c r="FKJ51" s="36"/>
      <c r="FKM51" s="36"/>
      <c r="FKN51" s="36"/>
      <c r="FKQ51" s="36"/>
      <c r="FKR51" s="36"/>
      <c r="FKU51" s="36"/>
      <c r="FKV51" s="36"/>
      <c r="FKY51" s="36"/>
      <c r="FKZ51" s="36"/>
      <c r="FLC51" s="36"/>
      <c r="FLD51" s="36"/>
      <c r="FLG51" s="36"/>
      <c r="FLH51" s="36"/>
      <c r="FLK51" s="36"/>
      <c r="FLL51" s="36"/>
      <c r="FLO51" s="36"/>
      <c r="FLP51" s="36"/>
      <c r="FLS51" s="36"/>
      <c r="FLT51" s="36"/>
      <c r="FLW51" s="36"/>
      <c r="FLX51" s="36"/>
      <c r="FMA51" s="36"/>
      <c r="FMB51" s="36"/>
      <c r="FME51" s="36"/>
      <c r="FMF51" s="36"/>
      <c r="FMI51" s="36"/>
      <c r="FMJ51" s="36"/>
      <c r="FMM51" s="36"/>
      <c r="FMN51" s="36"/>
      <c r="FMQ51" s="36"/>
      <c r="FMR51" s="36"/>
      <c r="FMU51" s="36"/>
      <c r="FMV51" s="36"/>
      <c r="FMY51" s="36"/>
      <c r="FMZ51" s="36"/>
      <c r="FNC51" s="36"/>
      <c r="FND51" s="36"/>
      <c r="FNG51" s="36"/>
      <c r="FNH51" s="36"/>
      <c r="FNK51" s="36"/>
      <c r="FNL51" s="36"/>
      <c r="FNO51" s="36"/>
      <c r="FNP51" s="36"/>
      <c r="FNS51" s="36"/>
      <c r="FNT51" s="36"/>
      <c r="FNW51" s="36"/>
      <c r="FNX51" s="36"/>
      <c r="FOA51" s="36"/>
      <c r="FOB51" s="36"/>
      <c r="FOE51" s="36"/>
      <c r="FOF51" s="36"/>
      <c r="FOI51" s="36"/>
      <c r="FOJ51" s="36"/>
      <c r="FOM51" s="36"/>
      <c r="FON51" s="36"/>
      <c r="FOQ51" s="36"/>
      <c r="FOR51" s="36"/>
      <c r="FOU51" s="36"/>
      <c r="FOV51" s="36"/>
      <c r="FOY51" s="36"/>
      <c r="FOZ51" s="36"/>
      <c r="FPC51" s="36"/>
      <c r="FPD51" s="36"/>
      <c r="FPG51" s="36"/>
      <c r="FPH51" s="36"/>
      <c r="FPK51" s="36"/>
      <c r="FPL51" s="36"/>
      <c r="FPO51" s="36"/>
      <c r="FPP51" s="36"/>
      <c r="FPS51" s="36"/>
      <c r="FPT51" s="36"/>
      <c r="FPW51" s="36"/>
      <c r="FPX51" s="36"/>
      <c r="FQA51" s="36"/>
      <c r="FQB51" s="36"/>
      <c r="FQE51" s="36"/>
      <c r="FQF51" s="36"/>
      <c r="FQI51" s="36"/>
      <c r="FQJ51" s="36"/>
      <c r="FQM51" s="36"/>
      <c r="FQN51" s="36"/>
      <c r="FQQ51" s="36"/>
      <c r="FQR51" s="36"/>
      <c r="FQU51" s="36"/>
      <c r="FQV51" s="36"/>
      <c r="FQY51" s="36"/>
      <c r="FQZ51" s="36"/>
      <c r="FRC51" s="36"/>
      <c r="FRD51" s="36"/>
      <c r="FRG51" s="36"/>
      <c r="FRH51" s="36"/>
      <c r="FRK51" s="36"/>
      <c r="FRL51" s="36"/>
      <c r="FRO51" s="36"/>
      <c r="FRP51" s="36"/>
      <c r="FRS51" s="36"/>
      <c r="FRT51" s="36"/>
      <c r="FRW51" s="36"/>
      <c r="FRX51" s="36"/>
      <c r="FSA51" s="36"/>
      <c r="FSB51" s="36"/>
      <c r="FSE51" s="36"/>
      <c r="FSF51" s="36"/>
      <c r="FSI51" s="36"/>
      <c r="FSJ51" s="36"/>
      <c r="FSM51" s="36"/>
      <c r="FSN51" s="36"/>
      <c r="FSQ51" s="36"/>
      <c r="FSR51" s="36"/>
      <c r="FSU51" s="36"/>
      <c r="FSV51" s="36"/>
      <c r="FSY51" s="36"/>
      <c r="FSZ51" s="36"/>
      <c r="FTC51" s="36"/>
      <c r="FTD51" s="36"/>
      <c r="FTG51" s="36"/>
      <c r="FTH51" s="36"/>
      <c r="FTK51" s="36"/>
      <c r="FTL51" s="36"/>
      <c r="FTO51" s="36"/>
      <c r="FTP51" s="36"/>
      <c r="FTS51" s="36"/>
      <c r="FTT51" s="36"/>
      <c r="FTW51" s="36"/>
      <c r="FTX51" s="36"/>
      <c r="FUA51" s="36"/>
      <c r="FUB51" s="36"/>
      <c r="FUE51" s="36"/>
      <c r="FUF51" s="36"/>
      <c r="FUI51" s="36"/>
      <c r="FUJ51" s="36"/>
      <c r="FUM51" s="36"/>
      <c r="FUN51" s="36"/>
      <c r="FUQ51" s="36"/>
      <c r="FUR51" s="36"/>
      <c r="FUU51" s="36"/>
      <c r="FUV51" s="36"/>
      <c r="FUY51" s="36"/>
      <c r="FUZ51" s="36"/>
      <c r="FVC51" s="36"/>
      <c r="FVD51" s="36"/>
      <c r="FVG51" s="36"/>
      <c r="FVH51" s="36"/>
      <c r="FVK51" s="36"/>
      <c r="FVL51" s="36"/>
      <c r="FVO51" s="36"/>
      <c r="FVP51" s="36"/>
      <c r="FVS51" s="36"/>
      <c r="FVT51" s="36"/>
      <c r="FVW51" s="36"/>
      <c r="FVX51" s="36"/>
      <c r="FWA51" s="36"/>
      <c r="FWB51" s="36"/>
      <c r="FWE51" s="36"/>
      <c r="FWF51" s="36"/>
      <c r="FWI51" s="36"/>
      <c r="FWJ51" s="36"/>
      <c r="FWM51" s="36"/>
      <c r="FWN51" s="36"/>
      <c r="FWQ51" s="36"/>
      <c r="FWR51" s="36"/>
      <c r="FWU51" s="36"/>
      <c r="FWV51" s="36"/>
      <c r="FWY51" s="36"/>
      <c r="FWZ51" s="36"/>
      <c r="FXC51" s="36"/>
      <c r="FXD51" s="36"/>
      <c r="FXG51" s="36"/>
      <c r="FXH51" s="36"/>
      <c r="FXK51" s="36"/>
      <c r="FXL51" s="36"/>
      <c r="FXO51" s="36"/>
      <c r="FXP51" s="36"/>
      <c r="FXS51" s="36"/>
      <c r="FXT51" s="36"/>
      <c r="FXW51" s="36"/>
      <c r="FXX51" s="36"/>
      <c r="FYA51" s="36"/>
      <c r="FYB51" s="36"/>
      <c r="FYE51" s="36"/>
      <c r="FYF51" s="36"/>
      <c r="FYI51" s="36"/>
      <c r="FYJ51" s="36"/>
      <c r="FYM51" s="36"/>
      <c r="FYN51" s="36"/>
      <c r="FYQ51" s="36"/>
      <c r="FYR51" s="36"/>
      <c r="FYU51" s="36"/>
      <c r="FYV51" s="36"/>
      <c r="FYY51" s="36"/>
      <c r="FYZ51" s="36"/>
      <c r="FZC51" s="36"/>
      <c r="FZD51" s="36"/>
      <c r="FZG51" s="36"/>
      <c r="FZH51" s="36"/>
      <c r="FZK51" s="36"/>
      <c r="FZL51" s="36"/>
      <c r="FZO51" s="36"/>
      <c r="FZP51" s="36"/>
      <c r="FZS51" s="36"/>
      <c r="FZT51" s="36"/>
      <c r="FZW51" s="36"/>
      <c r="FZX51" s="36"/>
      <c r="GAA51" s="36"/>
      <c r="GAB51" s="36"/>
      <c r="GAE51" s="36"/>
      <c r="GAF51" s="36"/>
      <c r="GAI51" s="36"/>
      <c r="GAJ51" s="36"/>
      <c r="GAM51" s="36"/>
      <c r="GAN51" s="36"/>
      <c r="GAQ51" s="36"/>
      <c r="GAR51" s="36"/>
      <c r="GAU51" s="36"/>
      <c r="GAV51" s="36"/>
      <c r="GAY51" s="36"/>
      <c r="GAZ51" s="36"/>
      <c r="GBC51" s="36"/>
      <c r="GBD51" s="36"/>
      <c r="GBG51" s="36"/>
      <c r="GBH51" s="36"/>
      <c r="GBK51" s="36"/>
      <c r="GBL51" s="36"/>
      <c r="GBO51" s="36"/>
      <c r="GBP51" s="36"/>
      <c r="GBS51" s="36"/>
      <c r="GBT51" s="36"/>
      <c r="GBW51" s="36"/>
      <c r="GBX51" s="36"/>
      <c r="GCA51" s="36"/>
      <c r="GCB51" s="36"/>
      <c r="GCE51" s="36"/>
      <c r="GCF51" s="36"/>
      <c r="GCI51" s="36"/>
      <c r="GCJ51" s="36"/>
      <c r="GCM51" s="36"/>
      <c r="GCN51" s="36"/>
      <c r="GCQ51" s="36"/>
      <c r="GCR51" s="36"/>
      <c r="GCU51" s="36"/>
      <c r="GCV51" s="36"/>
      <c r="GCY51" s="36"/>
      <c r="GCZ51" s="36"/>
      <c r="GDC51" s="36"/>
      <c r="GDD51" s="36"/>
      <c r="GDG51" s="36"/>
      <c r="GDH51" s="36"/>
      <c r="GDK51" s="36"/>
      <c r="GDL51" s="36"/>
      <c r="GDO51" s="36"/>
      <c r="GDP51" s="36"/>
      <c r="GDS51" s="36"/>
      <c r="GDT51" s="36"/>
      <c r="GDW51" s="36"/>
      <c r="GDX51" s="36"/>
      <c r="GEA51" s="36"/>
      <c r="GEB51" s="36"/>
      <c r="GEE51" s="36"/>
      <c r="GEF51" s="36"/>
      <c r="GEI51" s="36"/>
      <c r="GEJ51" s="36"/>
      <c r="GEM51" s="36"/>
      <c r="GEN51" s="36"/>
      <c r="GEQ51" s="36"/>
      <c r="GER51" s="36"/>
      <c r="GEU51" s="36"/>
      <c r="GEV51" s="36"/>
      <c r="GEY51" s="36"/>
      <c r="GEZ51" s="36"/>
      <c r="GFC51" s="36"/>
      <c r="GFD51" s="36"/>
      <c r="GFG51" s="36"/>
      <c r="GFH51" s="36"/>
      <c r="GFK51" s="36"/>
      <c r="GFL51" s="36"/>
      <c r="GFO51" s="36"/>
      <c r="GFP51" s="36"/>
      <c r="GFS51" s="36"/>
      <c r="GFT51" s="36"/>
      <c r="GFW51" s="36"/>
      <c r="GFX51" s="36"/>
      <c r="GGA51" s="36"/>
      <c r="GGB51" s="36"/>
      <c r="GGE51" s="36"/>
      <c r="GGF51" s="36"/>
      <c r="GGI51" s="36"/>
      <c r="GGJ51" s="36"/>
      <c r="GGM51" s="36"/>
      <c r="GGN51" s="36"/>
      <c r="GGQ51" s="36"/>
      <c r="GGR51" s="36"/>
      <c r="GGU51" s="36"/>
      <c r="GGV51" s="36"/>
      <c r="GGY51" s="36"/>
      <c r="GGZ51" s="36"/>
      <c r="GHC51" s="36"/>
      <c r="GHD51" s="36"/>
      <c r="GHG51" s="36"/>
      <c r="GHH51" s="36"/>
      <c r="GHK51" s="36"/>
      <c r="GHL51" s="36"/>
      <c r="GHO51" s="36"/>
      <c r="GHP51" s="36"/>
      <c r="GHS51" s="36"/>
      <c r="GHT51" s="36"/>
      <c r="GHW51" s="36"/>
      <c r="GHX51" s="36"/>
      <c r="GIA51" s="36"/>
      <c r="GIB51" s="36"/>
      <c r="GIE51" s="36"/>
      <c r="GIF51" s="36"/>
      <c r="GII51" s="36"/>
      <c r="GIJ51" s="36"/>
      <c r="GIM51" s="36"/>
      <c r="GIN51" s="36"/>
      <c r="GIQ51" s="36"/>
      <c r="GIR51" s="36"/>
      <c r="GIU51" s="36"/>
      <c r="GIV51" s="36"/>
      <c r="GIY51" s="36"/>
      <c r="GIZ51" s="36"/>
      <c r="GJC51" s="36"/>
      <c r="GJD51" s="36"/>
      <c r="GJG51" s="36"/>
      <c r="GJH51" s="36"/>
      <c r="GJK51" s="36"/>
      <c r="GJL51" s="36"/>
      <c r="GJO51" s="36"/>
      <c r="GJP51" s="36"/>
      <c r="GJS51" s="36"/>
      <c r="GJT51" s="36"/>
      <c r="GJW51" s="36"/>
      <c r="GJX51" s="36"/>
      <c r="GKA51" s="36"/>
      <c r="GKB51" s="36"/>
      <c r="GKE51" s="36"/>
      <c r="GKF51" s="36"/>
      <c r="GKI51" s="36"/>
      <c r="GKJ51" s="36"/>
      <c r="GKM51" s="36"/>
      <c r="GKN51" s="36"/>
      <c r="GKQ51" s="36"/>
      <c r="GKR51" s="36"/>
      <c r="GKU51" s="36"/>
      <c r="GKV51" s="36"/>
      <c r="GKY51" s="36"/>
      <c r="GKZ51" s="36"/>
      <c r="GLC51" s="36"/>
      <c r="GLD51" s="36"/>
      <c r="GLG51" s="36"/>
      <c r="GLH51" s="36"/>
      <c r="GLK51" s="36"/>
      <c r="GLL51" s="36"/>
      <c r="GLO51" s="36"/>
      <c r="GLP51" s="36"/>
      <c r="GLS51" s="36"/>
      <c r="GLT51" s="36"/>
      <c r="GLW51" s="36"/>
      <c r="GLX51" s="36"/>
      <c r="GMA51" s="36"/>
      <c r="GMB51" s="36"/>
      <c r="GME51" s="36"/>
      <c r="GMF51" s="36"/>
      <c r="GMI51" s="36"/>
      <c r="GMJ51" s="36"/>
      <c r="GMM51" s="36"/>
      <c r="GMN51" s="36"/>
      <c r="GMQ51" s="36"/>
      <c r="GMR51" s="36"/>
      <c r="GMU51" s="36"/>
      <c r="GMV51" s="36"/>
      <c r="GMY51" s="36"/>
      <c r="GMZ51" s="36"/>
      <c r="GNC51" s="36"/>
      <c r="GND51" s="36"/>
      <c r="GNG51" s="36"/>
      <c r="GNH51" s="36"/>
      <c r="GNK51" s="36"/>
      <c r="GNL51" s="36"/>
      <c r="GNO51" s="36"/>
      <c r="GNP51" s="36"/>
      <c r="GNS51" s="36"/>
      <c r="GNT51" s="36"/>
      <c r="GNW51" s="36"/>
      <c r="GNX51" s="36"/>
      <c r="GOA51" s="36"/>
      <c r="GOB51" s="36"/>
      <c r="GOE51" s="36"/>
      <c r="GOF51" s="36"/>
      <c r="GOI51" s="36"/>
      <c r="GOJ51" s="36"/>
      <c r="GOM51" s="36"/>
      <c r="GON51" s="36"/>
      <c r="GOQ51" s="36"/>
      <c r="GOR51" s="36"/>
      <c r="GOU51" s="36"/>
      <c r="GOV51" s="36"/>
      <c r="GOY51" s="36"/>
      <c r="GOZ51" s="36"/>
      <c r="GPC51" s="36"/>
      <c r="GPD51" s="36"/>
      <c r="GPG51" s="36"/>
      <c r="GPH51" s="36"/>
      <c r="GPK51" s="36"/>
      <c r="GPL51" s="36"/>
      <c r="GPO51" s="36"/>
      <c r="GPP51" s="36"/>
      <c r="GPS51" s="36"/>
      <c r="GPT51" s="36"/>
      <c r="GPW51" s="36"/>
      <c r="GPX51" s="36"/>
      <c r="GQA51" s="36"/>
      <c r="GQB51" s="36"/>
      <c r="GQE51" s="36"/>
      <c r="GQF51" s="36"/>
      <c r="GQI51" s="36"/>
      <c r="GQJ51" s="36"/>
      <c r="GQM51" s="36"/>
      <c r="GQN51" s="36"/>
      <c r="GQQ51" s="36"/>
      <c r="GQR51" s="36"/>
      <c r="GQU51" s="36"/>
      <c r="GQV51" s="36"/>
      <c r="GQY51" s="36"/>
      <c r="GQZ51" s="36"/>
      <c r="GRC51" s="36"/>
      <c r="GRD51" s="36"/>
      <c r="GRG51" s="36"/>
      <c r="GRH51" s="36"/>
      <c r="GRK51" s="36"/>
      <c r="GRL51" s="36"/>
      <c r="GRO51" s="36"/>
      <c r="GRP51" s="36"/>
      <c r="GRS51" s="36"/>
      <c r="GRT51" s="36"/>
      <c r="GRW51" s="36"/>
      <c r="GRX51" s="36"/>
      <c r="GSA51" s="36"/>
      <c r="GSB51" s="36"/>
      <c r="GSE51" s="36"/>
      <c r="GSF51" s="36"/>
      <c r="GSI51" s="36"/>
      <c r="GSJ51" s="36"/>
      <c r="GSM51" s="36"/>
      <c r="GSN51" s="36"/>
      <c r="GSQ51" s="36"/>
      <c r="GSR51" s="36"/>
      <c r="GSU51" s="36"/>
      <c r="GSV51" s="36"/>
      <c r="GSY51" s="36"/>
      <c r="GSZ51" s="36"/>
      <c r="GTC51" s="36"/>
      <c r="GTD51" s="36"/>
      <c r="GTG51" s="36"/>
      <c r="GTH51" s="36"/>
      <c r="GTK51" s="36"/>
      <c r="GTL51" s="36"/>
      <c r="GTO51" s="36"/>
      <c r="GTP51" s="36"/>
      <c r="GTS51" s="36"/>
      <c r="GTT51" s="36"/>
      <c r="GTW51" s="36"/>
      <c r="GTX51" s="36"/>
      <c r="GUA51" s="36"/>
      <c r="GUB51" s="36"/>
      <c r="GUE51" s="36"/>
      <c r="GUF51" s="36"/>
      <c r="GUI51" s="36"/>
      <c r="GUJ51" s="36"/>
      <c r="GUM51" s="36"/>
      <c r="GUN51" s="36"/>
      <c r="GUQ51" s="36"/>
      <c r="GUR51" s="36"/>
      <c r="GUU51" s="36"/>
      <c r="GUV51" s="36"/>
      <c r="GUY51" s="36"/>
      <c r="GUZ51" s="36"/>
      <c r="GVC51" s="36"/>
      <c r="GVD51" s="36"/>
      <c r="GVG51" s="36"/>
      <c r="GVH51" s="36"/>
      <c r="GVK51" s="36"/>
      <c r="GVL51" s="36"/>
      <c r="GVO51" s="36"/>
      <c r="GVP51" s="36"/>
      <c r="GVS51" s="36"/>
      <c r="GVT51" s="36"/>
      <c r="GVW51" s="36"/>
      <c r="GVX51" s="36"/>
      <c r="GWA51" s="36"/>
      <c r="GWB51" s="36"/>
      <c r="GWE51" s="36"/>
      <c r="GWF51" s="36"/>
      <c r="GWI51" s="36"/>
      <c r="GWJ51" s="36"/>
      <c r="GWM51" s="36"/>
      <c r="GWN51" s="36"/>
      <c r="GWQ51" s="36"/>
      <c r="GWR51" s="36"/>
      <c r="GWU51" s="36"/>
      <c r="GWV51" s="36"/>
      <c r="GWY51" s="36"/>
      <c r="GWZ51" s="36"/>
      <c r="GXC51" s="36"/>
      <c r="GXD51" s="36"/>
      <c r="GXG51" s="36"/>
      <c r="GXH51" s="36"/>
      <c r="GXK51" s="36"/>
      <c r="GXL51" s="36"/>
      <c r="GXO51" s="36"/>
      <c r="GXP51" s="36"/>
      <c r="GXS51" s="36"/>
      <c r="GXT51" s="36"/>
      <c r="GXW51" s="36"/>
      <c r="GXX51" s="36"/>
      <c r="GYA51" s="36"/>
      <c r="GYB51" s="36"/>
      <c r="GYE51" s="36"/>
      <c r="GYF51" s="36"/>
      <c r="GYI51" s="36"/>
      <c r="GYJ51" s="36"/>
      <c r="GYM51" s="36"/>
      <c r="GYN51" s="36"/>
      <c r="GYQ51" s="36"/>
      <c r="GYR51" s="36"/>
      <c r="GYU51" s="36"/>
      <c r="GYV51" s="36"/>
      <c r="GYY51" s="36"/>
      <c r="GYZ51" s="36"/>
      <c r="GZC51" s="36"/>
      <c r="GZD51" s="36"/>
      <c r="GZG51" s="36"/>
      <c r="GZH51" s="36"/>
      <c r="GZK51" s="36"/>
      <c r="GZL51" s="36"/>
      <c r="GZO51" s="36"/>
      <c r="GZP51" s="36"/>
      <c r="GZS51" s="36"/>
      <c r="GZT51" s="36"/>
      <c r="GZW51" s="36"/>
      <c r="GZX51" s="36"/>
      <c r="HAA51" s="36"/>
      <c r="HAB51" s="36"/>
      <c r="HAE51" s="36"/>
      <c r="HAF51" s="36"/>
      <c r="HAI51" s="36"/>
      <c r="HAJ51" s="36"/>
      <c r="HAM51" s="36"/>
      <c r="HAN51" s="36"/>
      <c r="HAQ51" s="36"/>
      <c r="HAR51" s="36"/>
      <c r="HAU51" s="36"/>
      <c r="HAV51" s="36"/>
      <c r="HAY51" s="36"/>
      <c r="HAZ51" s="36"/>
      <c r="HBC51" s="36"/>
      <c r="HBD51" s="36"/>
      <c r="HBG51" s="36"/>
      <c r="HBH51" s="36"/>
      <c r="HBK51" s="36"/>
      <c r="HBL51" s="36"/>
      <c r="HBO51" s="36"/>
      <c r="HBP51" s="36"/>
      <c r="HBS51" s="36"/>
      <c r="HBT51" s="36"/>
      <c r="HBW51" s="36"/>
      <c r="HBX51" s="36"/>
      <c r="HCA51" s="36"/>
      <c r="HCB51" s="36"/>
      <c r="HCE51" s="36"/>
      <c r="HCF51" s="36"/>
      <c r="HCI51" s="36"/>
      <c r="HCJ51" s="36"/>
      <c r="HCM51" s="36"/>
      <c r="HCN51" s="36"/>
      <c r="HCQ51" s="36"/>
      <c r="HCR51" s="36"/>
      <c r="HCU51" s="36"/>
      <c r="HCV51" s="36"/>
      <c r="HCY51" s="36"/>
      <c r="HCZ51" s="36"/>
      <c r="HDC51" s="36"/>
      <c r="HDD51" s="36"/>
      <c r="HDG51" s="36"/>
      <c r="HDH51" s="36"/>
      <c r="HDK51" s="36"/>
      <c r="HDL51" s="36"/>
      <c r="HDO51" s="36"/>
      <c r="HDP51" s="36"/>
      <c r="HDS51" s="36"/>
      <c r="HDT51" s="36"/>
      <c r="HDW51" s="36"/>
      <c r="HDX51" s="36"/>
      <c r="HEA51" s="36"/>
      <c r="HEB51" s="36"/>
      <c r="HEE51" s="36"/>
      <c r="HEF51" s="36"/>
      <c r="HEI51" s="36"/>
      <c r="HEJ51" s="36"/>
      <c r="HEM51" s="36"/>
      <c r="HEN51" s="36"/>
      <c r="HEQ51" s="36"/>
      <c r="HER51" s="36"/>
      <c r="HEU51" s="36"/>
      <c r="HEV51" s="36"/>
      <c r="HEY51" s="36"/>
      <c r="HEZ51" s="36"/>
      <c r="HFC51" s="36"/>
      <c r="HFD51" s="36"/>
      <c r="HFG51" s="36"/>
      <c r="HFH51" s="36"/>
      <c r="HFK51" s="36"/>
      <c r="HFL51" s="36"/>
      <c r="HFO51" s="36"/>
      <c r="HFP51" s="36"/>
      <c r="HFS51" s="36"/>
      <c r="HFT51" s="36"/>
      <c r="HFW51" s="36"/>
      <c r="HFX51" s="36"/>
      <c r="HGA51" s="36"/>
      <c r="HGB51" s="36"/>
      <c r="HGE51" s="36"/>
      <c r="HGF51" s="36"/>
      <c r="HGI51" s="36"/>
      <c r="HGJ51" s="36"/>
      <c r="HGM51" s="36"/>
      <c r="HGN51" s="36"/>
      <c r="HGQ51" s="36"/>
      <c r="HGR51" s="36"/>
      <c r="HGU51" s="36"/>
      <c r="HGV51" s="36"/>
      <c r="HGY51" s="36"/>
      <c r="HGZ51" s="36"/>
      <c r="HHC51" s="36"/>
      <c r="HHD51" s="36"/>
      <c r="HHG51" s="36"/>
      <c r="HHH51" s="36"/>
      <c r="HHK51" s="36"/>
      <c r="HHL51" s="36"/>
      <c r="HHO51" s="36"/>
      <c r="HHP51" s="36"/>
      <c r="HHS51" s="36"/>
      <c r="HHT51" s="36"/>
      <c r="HHW51" s="36"/>
      <c r="HHX51" s="36"/>
      <c r="HIA51" s="36"/>
      <c r="HIB51" s="36"/>
      <c r="HIE51" s="36"/>
      <c r="HIF51" s="36"/>
      <c r="HII51" s="36"/>
      <c r="HIJ51" s="36"/>
      <c r="HIM51" s="36"/>
      <c r="HIN51" s="36"/>
      <c r="HIQ51" s="36"/>
      <c r="HIR51" s="36"/>
      <c r="HIU51" s="36"/>
      <c r="HIV51" s="36"/>
      <c r="HIY51" s="36"/>
      <c r="HIZ51" s="36"/>
      <c r="HJC51" s="36"/>
      <c r="HJD51" s="36"/>
      <c r="HJG51" s="36"/>
      <c r="HJH51" s="36"/>
      <c r="HJK51" s="36"/>
      <c r="HJL51" s="36"/>
      <c r="HJO51" s="36"/>
      <c r="HJP51" s="36"/>
      <c r="HJS51" s="36"/>
      <c r="HJT51" s="36"/>
      <c r="HJW51" s="36"/>
      <c r="HJX51" s="36"/>
      <c r="HKA51" s="36"/>
      <c r="HKB51" s="36"/>
      <c r="HKE51" s="36"/>
      <c r="HKF51" s="36"/>
      <c r="HKI51" s="36"/>
      <c r="HKJ51" s="36"/>
      <c r="HKM51" s="36"/>
      <c r="HKN51" s="36"/>
      <c r="HKQ51" s="36"/>
      <c r="HKR51" s="36"/>
      <c r="HKU51" s="36"/>
      <c r="HKV51" s="36"/>
      <c r="HKY51" s="36"/>
      <c r="HKZ51" s="36"/>
      <c r="HLC51" s="36"/>
      <c r="HLD51" s="36"/>
      <c r="HLG51" s="36"/>
      <c r="HLH51" s="36"/>
      <c r="HLK51" s="36"/>
      <c r="HLL51" s="36"/>
      <c r="HLO51" s="36"/>
      <c r="HLP51" s="36"/>
      <c r="HLS51" s="36"/>
      <c r="HLT51" s="36"/>
      <c r="HLW51" s="36"/>
      <c r="HLX51" s="36"/>
      <c r="HMA51" s="36"/>
      <c r="HMB51" s="36"/>
      <c r="HME51" s="36"/>
      <c r="HMF51" s="36"/>
      <c r="HMI51" s="36"/>
      <c r="HMJ51" s="36"/>
      <c r="HMM51" s="36"/>
      <c r="HMN51" s="36"/>
      <c r="HMQ51" s="36"/>
      <c r="HMR51" s="36"/>
      <c r="HMU51" s="36"/>
      <c r="HMV51" s="36"/>
      <c r="HMY51" s="36"/>
      <c r="HMZ51" s="36"/>
      <c r="HNC51" s="36"/>
      <c r="HND51" s="36"/>
      <c r="HNG51" s="36"/>
      <c r="HNH51" s="36"/>
      <c r="HNK51" s="36"/>
      <c r="HNL51" s="36"/>
      <c r="HNO51" s="36"/>
      <c r="HNP51" s="36"/>
      <c r="HNS51" s="36"/>
      <c r="HNT51" s="36"/>
      <c r="HNW51" s="36"/>
      <c r="HNX51" s="36"/>
      <c r="HOA51" s="36"/>
      <c r="HOB51" s="36"/>
      <c r="HOE51" s="36"/>
      <c r="HOF51" s="36"/>
      <c r="HOI51" s="36"/>
      <c r="HOJ51" s="36"/>
      <c r="HOM51" s="36"/>
      <c r="HON51" s="36"/>
      <c r="HOQ51" s="36"/>
      <c r="HOR51" s="36"/>
      <c r="HOU51" s="36"/>
      <c r="HOV51" s="36"/>
      <c r="HOY51" s="36"/>
      <c r="HOZ51" s="36"/>
      <c r="HPC51" s="36"/>
      <c r="HPD51" s="36"/>
      <c r="HPG51" s="36"/>
      <c r="HPH51" s="36"/>
      <c r="HPK51" s="36"/>
      <c r="HPL51" s="36"/>
      <c r="HPO51" s="36"/>
      <c r="HPP51" s="36"/>
      <c r="HPS51" s="36"/>
      <c r="HPT51" s="36"/>
      <c r="HPW51" s="36"/>
      <c r="HPX51" s="36"/>
      <c r="HQA51" s="36"/>
      <c r="HQB51" s="36"/>
      <c r="HQE51" s="36"/>
      <c r="HQF51" s="36"/>
      <c r="HQI51" s="36"/>
      <c r="HQJ51" s="36"/>
      <c r="HQM51" s="36"/>
      <c r="HQN51" s="36"/>
      <c r="HQQ51" s="36"/>
      <c r="HQR51" s="36"/>
      <c r="HQU51" s="36"/>
      <c r="HQV51" s="36"/>
      <c r="HQY51" s="36"/>
      <c r="HQZ51" s="36"/>
      <c r="HRC51" s="36"/>
      <c r="HRD51" s="36"/>
      <c r="HRG51" s="36"/>
      <c r="HRH51" s="36"/>
      <c r="HRK51" s="36"/>
      <c r="HRL51" s="36"/>
      <c r="HRO51" s="36"/>
      <c r="HRP51" s="36"/>
      <c r="HRS51" s="36"/>
      <c r="HRT51" s="36"/>
      <c r="HRW51" s="36"/>
      <c r="HRX51" s="36"/>
      <c r="HSA51" s="36"/>
      <c r="HSB51" s="36"/>
      <c r="HSE51" s="36"/>
      <c r="HSF51" s="36"/>
      <c r="HSI51" s="36"/>
      <c r="HSJ51" s="36"/>
      <c r="HSM51" s="36"/>
      <c r="HSN51" s="36"/>
      <c r="HSQ51" s="36"/>
      <c r="HSR51" s="36"/>
      <c r="HSU51" s="36"/>
      <c r="HSV51" s="36"/>
      <c r="HSY51" s="36"/>
      <c r="HSZ51" s="36"/>
      <c r="HTC51" s="36"/>
      <c r="HTD51" s="36"/>
      <c r="HTG51" s="36"/>
      <c r="HTH51" s="36"/>
      <c r="HTK51" s="36"/>
      <c r="HTL51" s="36"/>
      <c r="HTO51" s="36"/>
      <c r="HTP51" s="36"/>
      <c r="HTS51" s="36"/>
      <c r="HTT51" s="36"/>
      <c r="HTW51" s="36"/>
      <c r="HTX51" s="36"/>
      <c r="HUA51" s="36"/>
      <c r="HUB51" s="36"/>
      <c r="HUE51" s="36"/>
      <c r="HUF51" s="36"/>
      <c r="HUI51" s="36"/>
      <c r="HUJ51" s="36"/>
      <c r="HUM51" s="36"/>
      <c r="HUN51" s="36"/>
      <c r="HUQ51" s="36"/>
      <c r="HUR51" s="36"/>
      <c r="HUU51" s="36"/>
      <c r="HUV51" s="36"/>
      <c r="HUY51" s="36"/>
      <c r="HUZ51" s="36"/>
      <c r="HVC51" s="36"/>
      <c r="HVD51" s="36"/>
      <c r="HVG51" s="36"/>
      <c r="HVH51" s="36"/>
      <c r="HVK51" s="36"/>
      <c r="HVL51" s="36"/>
      <c r="HVO51" s="36"/>
      <c r="HVP51" s="36"/>
      <c r="HVS51" s="36"/>
      <c r="HVT51" s="36"/>
      <c r="HVW51" s="36"/>
      <c r="HVX51" s="36"/>
      <c r="HWA51" s="36"/>
      <c r="HWB51" s="36"/>
      <c r="HWE51" s="36"/>
      <c r="HWF51" s="36"/>
      <c r="HWI51" s="36"/>
      <c r="HWJ51" s="36"/>
      <c r="HWM51" s="36"/>
      <c r="HWN51" s="36"/>
      <c r="HWQ51" s="36"/>
      <c r="HWR51" s="36"/>
      <c r="HWU51" s="36"/>
      <c r="HWV51" s="36"/>
      <c r="HWY51" s="36"/>
      <c r="HWZ51" s="36"/>
      <c r="HXC51" s="36"/>
      <c r="HXD51" s="36"/>
      <c r="HXG51" s="36"/>
      <c r="HXH51" s="36"/>
      <c r="HXK51" s="36"/>
      <c r="HXL51" s="36"/>
      <c r="HXO51" s="36"/>
      <c r="HXP51" s="36"/>
      <c r="HXS51" s="36"/>
      <c r="HXT51" s="36"/>
      <c r="HXW51" s="36"/>
      <c r="HXX51" s="36"/>
      <c r="HYA51" s="36"/>
      <c r="HYB51" s="36"/>
      <c r="HYE51" s="36"/>
      <c r="HYF51" s="36"/>
      <c r="HYI51" s="36"/>
      <c r="HYJ51" s="36"/>
      <c r="HYM51" s="36"/>
      <c r="HYN51" s="36"/>
      <c r="HYQ51" s="36"/>
      <c r="HYR51" s="36"/>
      <c r="HYU51" s="36"/>
      <c r="HYV51" s="36"/>
      <c r="HYY51" s="36"/>
      <c r="HYZ51" s="36"/>
      <c r="HZC51" s="36"/>
      <c r="HZD51" s="36"/>
      <c r="HZG51" s="36"/>
      <c r="HZH51" s="36"/>
      <c r="HZK51" s="36"/>
      <c r="HZL51" s="36"/>
      <c r="HZO51" s="36"/>
      <c r="HZP51" s="36"/>
      <c r="HZS51" s="36"/>
      <c r="HZT51" s="36"/>
      <c r="HZW51" s="36"/>
      <c r="HZX51" s="36"/>
      <c r="IAA51" s="36"/>
      <c r="IAB51" s="36"/>
      <c r="IAE51" s="36"/>
      <c r="IAF51" s="36"/>
      <c r="IAI51" s="36"/>
      <c r="IAJ51" s="36"/>
      <c r="IAM51" s="36"/>
      <c r="IAN51" s="36"/>
      <c r="IAQ51" s="36"/>
      <c r="IAR51" s="36"/>
      <c r="IAU51" s="36"/>
      <c r="IAV51" s="36"/>
      <c r="IAY51" s="36"/>
      <c r="IAZ51" s="36"/>
      <c r="IBC51" s="36"/>
      <c r="IBD51" s="36"/>
      <c r="IBG51" s="36"/>
      <c r="IBH51" s="36"/>
      <c r="IBK51" s="36"/>
      <c r="IBL51" s="36"/>
      <c r="IBO51" s="36"/>
      <c r="IBP51" s="36"/>
      <c r="IBS51" s="36"/>
      <c r="IBT51" s="36"/>
      <c r="IBW51" s="36"/>
      <c r="IBX51" s="36"/>
      <c r="ICA51" s="36"/>
      <c r="ICB51" s="36"/>
      <c r="ICE51" s="36"/>
      <c r="ICF51" s="36"/>
      <c r="ICI51" s="36"/>
      <c r="ICJ51" s="36"/>
      <c r="ICM51" s="36"/>
      <c r="ICN51" s="36"/>
      <c r="ICQ51" s="36"/>
      <c r="ICR51" s="36"/>
      <c r="ICU51" s="36"/>
      <c r="ICV51" s="36"/>
      <c r="ICY51" s="36"/>
      <c r="ICZ51" s="36"/>
      <c r="IDC51" s="36"/>
      <c r="IDD51" s="36"/>
      <c r="IDG51" s="36"/>
      <c r="IDH51" s="36"/>
      <c r="IDK51" s="36"/>
      <c r="IDL51" s="36"/>
      <c r="IDO51" s="36"/>
      <c r="IDP51" s="36"/>
      <c r="IDS51" s="36"/>
      <c r="IDT51" s="36"/>
      <c r="IDW51" s="36"/>
      <c r="IDX51" s="36"/>
      <c r="IEA51" s="36"/>
      <c r="IEB51" s="36"/>
      <c r="IEE51" s="36"/>
      <c r="IEF51" s="36"/>
      <c r="IEI51" s="36"/>
      <c r="IEJ51" s="36"/>
      <c r="IEM51" s="36"/>
      <c r="IEN51" s="36"/>
      <c r="IEQ51" s="36"/>
      <c r="IER51" s="36"/>
      <c r="IEU51" s="36"/>
      <c r="IEV51" s="36"/>
      <c r="IEY51" s="36"/>
      <c r="IEZ51" s="36"/>
      <c r="IFC51" s="36"/>
      <c r="IFD51" s="36"/>
      <c r="IFG51" s="36"/>
      <c r="IFH51" s="36"/>
      <c r="IFK51" s="36"/>
      <c r="IFL51" s="36"/>
      <c r="IFO51" s="36"/>
      <c r="IFP51" s="36"/>
      <c r="IFS51" s="36"/>
      <c r="IFT51" s="36"/>
      <c r="IFW51" s="36"/>
      <c r="IFX51" s="36"/>
      <c r="IGA51" s="36"/>
      <c r="IGB51" s="36"/>
      <c r="IGE51" s="36"/>
      <c r="IGF51" s="36"/>
      <c r="IGI51" s="36"/>
      <c r="IGJ51" s="36"/>
      <c r="IGM51" s="36"/>
      <c r="IGN51" s="36"/>
      <c r="IGQ51" s="36"/>
      <c r="IGR51" s="36"/>
      <c r="IGU51" s="36"/>
      <c r="IGV51" s="36"/>
      <c r="IGY51" s="36"/>
      <c r="IGZ51" s="36"/>
      <c r="IHC51" s="36"/>
      <c r="IHD51" s="36"/>
      <c r="IHG51" s="36"/>
      <c r="IHH51" s="36"/>
      <c r="IHK51" s="36"/>
      <c r="IHL51" s="36"/>
      <c r="IHO51" s="36"/>
      <c r="IHP51" s="36"/>
      <c r="IHS51" s="36"/>
      <c r="IHT51" s="36"/>
      <c r="IHW51" s="36"/>
      <c r="IHX51" s="36"/>
      <c r="IIA51" s="36"/>
      <c r="IIB51" s="36"/>
      <c r="IIE51" s="36"/>
      <c r="IIF51" s="36"/>
      <c r="III51" s="36"/>
      <c r="IIJ51" s="36"/>
      <c r="IIM51" s="36"/>
      <c r="IIN51" s="36"/>
      <c r="IIQ51" s="36"/>
      <c r="IIR51" s="36"/>
      <c r="IIU51" s="36"/>
      <c r="IIV51" s="36"/>
      <c r="IIY51" s="36"/>
      <c r="IIZ51" s="36"/>
      <c r="IJC51" s="36"/>
      <c r="IJD51" s="36"/>
      <c r="IJG51" s="36"/>
      <c r="IJH51" s="36"/>
      <c r="IJK51" s="36"/>
      <c r="IJL51" s="36"/>
      <c r="IJO51" s="36"/>
      <c r="IJP51" s="36"/>
      <c r="IJS51" s="36"/>
      <c r="IJT51" s="36"/>
      <c r="IJW51" s="36"/>
      <c r="IJX51" s="36"/>
      <c r="IKA51" s="36"/>
      <c r="IKB51" s="36"/>
      <c r="IKE51" s="36"/>
      <c r="IKF51" s="36"/>
      <c r="IKI51" s="36"/>
      <c r="IKJ51" s="36"/>
      <c r="IKM51" s="36"/>
      <c r="IKN51" s="36"/>
      <c r="IKQ51" s="36"/>
      <c r="IKR51" s="36"/>
      <c r="IKU51" s="36"/>
      <c r="IKV51" s="36"/>
      <c r="IKY51" s="36"/>
      <c r="IKZ51" s="36"/>
      <c r="ILC51" s="36"/>
      <c r="ILD51" s="36"/>
      <c r="ILG51" s="36"/>
      <c r="ILH51" s="36"/>
      <c r="ILK51" s="36"/>
      <c r="ILL51" s="36"/>
      <c r="ILO51" s="36"/>
      <c r="ILP51" s="36"/>
      <c r="ILS51" s="36"/>
      <c r="ILT51" s="36"/>
      <c r="ILW51" s="36"/>
      <c r="ILX51" s="36"/>
      <c r="IMA51" s="36"/>
      <c r="IMB51" s="36"/>
      <c r="IME51" s="36"/>
      <c r="IMF51" s="36"/>
      <c r="IMI51" s="36"/>
      <c r="IMJ51" s="36"/>
      <c r="IMM51" s="36"/>
      <c r="IMN51" s="36"/>
      <c r="IMQ51" s="36"/>
      <c r="IMR51" s="36"/>
      <c r="IMU51" s="36"/>
      <c r="IMV51" s="36"/>
      <c r="IMY51" s="36"/>
      <c r="IMZ51" s="36"/>
      <c r="INC51" s="36"/>
      <c r="IND51" s="36"/>
      <c r="ING51" s="36"/>
      <c r="INH51" s="36"/>
      <c r="INK51" s="36"/>
      <c r="INL51" s="36"/>
      <c r="INO51" s="36"/>
      <c r="INP51" s="36"/>
      <c r="INS51" s="36"/>
      <c r="INT51" s="36"/>
      <c r="INW51" s="36"/>
      <c r="INX51" s="36"/>
      <c r="IOA51" s="36"/>
      <c r="IOB51" s="36"/>
      <c r="IOE51" s="36"/>
      <c r="IOF51" s="36"/>
      <c r="IOI51" s="36"/>
      <c r="IOJ51" s="36"/>
      <c r="IOM51" s="36"/>
      <c r="ION51" s="36"/>
      <c r="IOQ51" s="36"/>
      <c r="IOR51" s="36"/>
      <c r="IOU51" s="36"/>
      <c r="IOV51" s="36"/>
      <c r="IOY51" s="36"/>
      <c r="IOZ51" s="36"/>
      <c r="IPC51" s="36"/>
      <c r="IPD51" s="36"/>
      <c r="IPG51" s="36"/>
      <c r="IPH51" s="36"/>
      <c r="IPK51" s="36"/>
      <c r="IPL51" s="36"/>
      <c r="IPO51" s="36"/>
      <c r="IPP51" s="36"/>
      <c r="IPS51" s="36"/>
      <c r="IPT51" s="36"/>
      <c r="IPW51" s="36"/>
      <c r="IPX51" s="36"/>
      <c r="IQA51" s="36"/>
      <c r="IQB51" s="36"/>
      <c r="IQE51" s="36"/>
      <c r="IQF51" s="36"/>
      <c r="IQI51" s="36"/>
      <c r="IQJ51" s="36"/>
      <c r="IQM51" s="36"/>
      <c r="IQN51" s="36"/>
      <c r="IQQ51" s="36"/>
      <c r="IQR51" s="36"/>
      <c r="IQU51" s="36"/>
      <c r="IQV51" s="36"/>
      <c r="IQY51" s="36"/>
      <c r="IQZ51" s="36"/>
      <c r="IRC51" s="36"/>
      <c r="IRD51" s="36"/>
      <c r="IRG51" s="36"/>
      <c r="IRH51" s="36"/>
      <c r="IRK51" s="36"/>
      <c r="IRL51" s="36"/>
      <c r="IRO51" s="36"/>
      <c r="IRP51" s="36"/>
      <c r="IRS51" s="36"/>
      <c r="IRT51" s="36"/>
      <c r="IRW51" s="36"/>
      <c r="IRX51" s="36"/>
      <c r="ISA51" s="36"/>
      <c r="ISB51" s="36"/>
      <c r="ISE51" s="36"/>
      <c r="ISF51" s="36"/>
      <c r="ISI51" s="36"/>
      <c r="ISJ51" s="36"/>
      <c r="ISM51" s="36"/>
      <c r="ISN51" s="36"/>
      <c r="ISQ51" s="36"/>
      <c r="ISR51" s="36"/>
      <c r="ISU51" s="36"/>
      <c r="ISV51" s="36"/>
      <c r="ISY51" s="36"/>
      <c r="ISZ51" s="36"/>
      <c r="ITC51" s="36"/>
      <c r="ITD51" s="36"/>
      <c r="ITG51" s="36"/>
      <c r="ITH51" s="36"/>
      <c r="ITK51" s="36"/>
      <c r="ITL51" s="36"/>
      <c r="ITO51" s="36"/>
      <c r="ITP51" s="36"/>
      <c r="ITS51" s="36"/>
      <c r="ITT51" s="36"/>
      <c r="ITW51" s="36"/>
      <c r="ITX51" s="36"/>
      <c r="IUA51" s="36"/>
      <c r="IUB51" s="36"/>
      <c r="IUE51" s="36"/>
      <c r="IUF51" s="36"/>
      <c r="IUI51" s="36"/>
      <c r="IUJ51" s="36"/>
      <c r="IUM51" s="36"/>
      <c r="IUN51" s="36"/>
      <c r="IUQ51" s="36"/>
      <c r="IUR51" s="36"/>
      <c r="IUU51" s="36"/>
      <c r="IUV51" s="36"/>
      <c r="IUY51" s="36"/>
      <c r="IUZ51" s="36"/>
      <c r="IVC51" s="36"/>
      <c r="IVD51" s="36"/>
      <c r="IVG51" s="36"/>
      <c r="IVH51" s="36"/>
      <c r="IVK51" s="36"/>
      <c r="IVL51" s="36"/>
      <c r="IVO51" s="36"/>
      <c r="IVP51" s="36"/>
      <c r="IVS51" s="36"/>
      <c r="IVT51" s="36"/>
      <c r="IVW51" s="36"/>
      <c r="IVX51" s="36"/>
      <c r="IWA51" s="36"/>
      <c r="IWB51" s="36"/>
      <c r="IWE51" s="36"/>
      <c r="IWF51" s="36"/>
      <c r="IWI51" s="36"/>
      <c r="IWJ51" s="36"/>
      <c r="IWM51" s="36"/>
      <c r="IWN51" s="36"/>
      <c r="IWQ51" s="36"/>
      <c r="IWR51" s="36"/>
      <c r="IWU51" s="36"/>
      <c r="IWV51" s="36"/>
      <c r="IWY51" s="36"/>
      <c r="IWZ51" s="36"/>
      <c r="IXC51" s="36"/>
      <c r="IXD51" s="36"/>
      <c r="IXG51" s="36"/>
      <c r="IXH51" s="36"/>
      <c r="IXK51" s="36"/>
      <c r="IXL51" s="36"/>
      <c r="IXO51" s="36"/>
      <c r="IXP51" s="36"/>
      <c r="IXS51" s="36"/>
      <c r="IXT51" s="36"/>
      <c r="IXW51" s="36"/>
      <c r="IXX51" s="36"/>
      <c r="IYA51" s="36"/>
      <c r="IYB51" s="36"/>
      <c r="IYE51" s="36"/>
      <c r="IYF51" s="36"/>
      <c r="IYI51" s="36"/>
      <c r="IYJ51" s="36"/>
      <c r="IYM51" s="36"/>
      <c r="IYN51" s="36"/>
      <c r="IYQ51" s="36"/>
      <c r="IYR51" s="36"/>
      <c r="IYU51" s="36"/>
      <c r="IYV51" s="36"/>
      <c r="IYY51" s="36"/>
      <c r="IYZ51" s="36"/>
      <c r="IZC51" s="36"/>
      <c r="IZD51" s="36"/>
      <c r="IZG51" s="36"/>
      <c r="IZH51" s="36"/>
      <c r="IZK51" s="36"/>
      <c r="IZL51" s="36"/>
      <c r="IZO51" s="36"/>
      <c r="IZP51" s="36"/>
      <c r="IZS51" s="36"/>
      <c r="IZT51" s="36"/>
      <c r="IZW51" s="36"/>
      <c r="IZX51" s="36"/>
      <c r="JAA51" s="36"/>
      <c r="JAB51" s="36"/>
      <c r="JAE51" s="36"/>
      <c r="JAF51" s="36"/>
      <c r="JAI51" s="36"/>
      <c r="JAJ51" s="36"/>
      <c r="JAM51" s="36"/>
      <c r="JAN51" s="36"/>
      <c r="JAQ51" s="36"/>
      <c r="JAR51" s="36"/>
      <c r="JAU51" s="36"/>
      <c r="JAV51" s="36"/>
      <c r="JAY51" s="36"/>
      <c r="JAZ51" s="36"/>
      <c r="JBC51" s="36"/>
      <c r="JBD51" s="36"/>
      <c r="JBG51" s="36"/>
      <c r="JBH51" s="36"/>
      <c r="JBK51" s="36"/>
      <c r="JBL51" s="36"/>
      <c r="JBO51" s="36"/>
      <c r="JBP51" s="36"/>
      <c r="JBS51" s="36"/>
      <c r="JBT51" s="36"/>
      <c r="JBW51" s="36"/>
      <c r="JBX51" s="36"/>
      <c r="JCA51" s="36"/>
      <c r="JCB51" s="36"/>
      <c r="JCE51" s="36"/>
      <c r="JCF51" s="36"/>
      <c r="JCI51" s="36"/>
      <c r="JCJ51" s="36"/>
      <c r="JCM51" s="36"/>
      <c r="JCN51" s="36"/>
      <c r="JCQ51" s="36"/>
      <c r="JCR51" s="36"/>
      <c r="JCU51" s="36"/>
      <c r="JCV51" s="36"/>
      <c r="JCY51" s="36"/>
      <c r="JCZ51" s="36"/>
      <c r="JDC51" s="36"/>
      <c r="JDD51" s="36"/>
      <c r="JDG51" s="36"/>
      <c r="JDH51" s="36"/>
      <c r="JDK51" s="36"/>
      <c r="JDL51" s="36"/>
      <c r="JDO51" s="36"/>
      <c r="JDP51" s="36"/>
      <c r="JDS51" s="36"/>
      <c r="JDT51" s="36"/>
      <c r="JDW51" s="36"/>
      <c r="JDX51" s="36"/>
      <c r="JEA51" s="36"/>
      <c r="JEB51" s="36"/>
      <c r="JEE51" s="36"/>
      <c r="JEF51" s="36"/>
      <c r="JEI51" s="36"/>
      <c r="JEJ51" s="36"/>
      <c r="JEM51" s="36"/>
      <c r="JEN51" s="36"/>
      <c r="JEQ51" s="36"/>
      <c r="JER51" s="36"/>
      <c r="JEU51" s="36"/>
      <c r="JEV51" s="36"/>
      <c r="JEY51" s="36"/>
      <c r="JEZ51" s="36"/>
      <c r="JFC51" s="36"/>
      <c r="JFD51" s="36"/>
      <c r="JFG51" s="36"/>
      <c r="JFH51" s="36"/>
      <c r="JFK51" s="36"/>
      <c r="JFL51" s="36"/>
      <c r="JFO51" s="36"/>
      <c r="JFP51" s="36"/>
      <c r="JFS51" s="36"/>
      <c r="JFT51" s="36"/>
      <c r="JFW51" s="36"/>
      <c r="JFX51" s="36"/>
      <c r="JGA51" s="36"/>
      <c r="JGB51" s="36"/>
      <c r="JGE51" s="36"/>
      <c r="JGF51" s="36"/>
      <c r="JGI51" s="36"/>
      <c r="JGJ51" s="36"/>
      <c r="JGM51" s="36"/>
      <c r="JGN51" s="36"/>
      <c r="JGQ51" s="36"/>
      <c r="JGR51" s="36"/>
      <c r="JGU51" s="36"/>
      <c r="JGV51" s="36"/>
      <c r="JGY51" s="36"/>
      <c r="JGZ51" s="36"/>
      <c r="JHC51" s="36"/>
      <c r="JHD51" s="36"/>
      <c r="JHG51" s="36"/>
      <c r="JHH51" s="36"/>
      <c r="JHK51" s="36"/>
      <c r="JHL51" s="36"/>
      <c r="JHO51" s="36"/>
      <c r="JHP51" s="36"/>
      <c r="JHS51" s="36"/>
      <c r="JHT51" s="36"/>
      <c r="JHW51" s="36"/>
      <c r="JHX51" s="36"/>
      <c r="JIA51" s="36"/>
      <c r="JIB51" s="36"/>
      <c r="JIE51" s="36"/>
      <c r="JIF51" s="36"/>
      <c r="JII51" s="36"/>
      <c r="JIJ51" s="36"/>
      <c r="JIM51" s="36"/>
      <c r="JIN51" s="36"/>
      <c r="JIQ51" s="36"/>
      <c r="JIR51" s="36"/>
      <c r="JIU51" s="36"/>
      <c r="JIV51" s="36"/>
      <c r="JIY51" s="36"/>
      <c r="JIZ51" s="36"/>
      <c r="JJC51" s="36"/>
      <c r="JJD51" s="36"/>
      <c r="JJG51" s="36"/>
      <c r="JJH51" s="36"/>
      <c r="JJK51" s="36"/>
      <c r="JJL51" s="36"/>
      <c r="JJO51" s="36"/>
      <c r="JJP51" s="36"/>
      <c r="JJS51" s="36"/>
      <c r="JJT51" s="36"/>
      <c r="JJW51" s="36"/>
      <c r="JJX51" s="36"/>
      <c r="JKA51" s="36"/>
      <c r="JKB51" s="36"/>
      <c r="JKE51" s="36"/>
      <c r="JKF51" s="36"/>
      <c r="JKI51" s="36"/>
      <c r="JKJ51" s="36"/>
      <c r="JKM51" s="36"/>
      <c r="JKN51" s="36"/>
      <c r="JKQ51" s="36"/>
      <c r="JKR51" s="36"/>
      <c r="JKU51" s="36"/>
      <c r="JKV51" s="36"/>
      <c r="JKY51" s="36"/>
      <c r="JKZ51" s="36"/>
      <c r="JLC51" s="36"/>
      <c r="JLD51" s="36"/>
      <c r="JLG51" s="36"/>
      <c r="JLH51" s="36"/>
      <c r="JLK51" s="36"/>
      <c r="JLL51" s="36"/>
      <c r="JLO51" s="36"/>
      <c r="JLP51" s="36"/>
      <c r="JLS51" s="36"/>
      <c r="JLT51" s="36"/>
      <c r="JLW51" s="36"/>
      <c r="JLX51" s="36"/>
      <c r="JMA51" s="36"/>
      <c r="JMB51" s="36"/>
      <c r="JME51" s="36"/>
      <c r="JMF51" s="36"/>
      <c r="JMI51" s="36"/>
      <c r="JMJ51" s="36"/>
      <c r="JMM51" s="36"/>
      <c r="JMN51" s="36"/>
      <c r="JMQ51" s="36"/>
      <c r="JMR51" s="36"/>
      <c r="JMU51" s="36"/>
      <c r="JMV51" s="36"/>
      <c r="JMY51" s="36"/>
      <c r="JMZ51" s="36"/>
      <c r="JNC51" s="36"/>
      <c r="JND51" s="36"/>
      <c r="JNG51" s="36"/>
      <c r="JNH51" s="36"/>
      <c r="JNK51" s="36"/>
      <c r="JNL51" s="36"/>
      <c r="JNO51" s="36"/>
      <c r="JNP51" s="36"/>
      <c r="JNS51" s="36"/>
      <c r="JNT51" s="36"/>
      <c r="JNW51" s="36"/>
      <c r="JNX51" s="36"/>
      <c r="JOA51" s="36"/>
      <c r="JOB51" s="36"/>
      <c r="JOE51" s="36"/>
      <c r="JOF51" s="36"/>
      <c r="JOI51" s="36"/>
      <c r="JOJ51" s="36"/>
      <c r="JOM51" s="36"/>
      <c r="JON51" s="36"/>
      <c r="JOQ51" s="36"/>
      <c r="JOR51" s="36"/>
      <c r="JOU51" s="36"/>
      <c r="JOV51" s="36"/>
      <c r="JOY51" s="36"/>
      <c r="JOZ51" s="36"/>
      <c r="JPC51" s="36"/>
      <c r="JPD51" s="36"/>
      <c r="JPG51" s="36"/>
      <c r="JPH51" s="36"/>
      <c r="JPK51" s="36"/>
      <c r="JPL51" s="36"/>
      <c r="JPO51" s="36"/>
      <c r="JPP51" s="36"/>
      <c r="JPS51" s="36"/>
      <c r="JPT51" s="36"/>
      <c r="JPW51" s="36"/>
      <c r="JPX51" s="36"/>
      <c r="JQA51" s="36"/>
      <c r="JQB51" s="36"/>
      <c r="JQE51" s="36"/>
      <c r="JQF51" s="36"/>
      <c r="JQI51" s="36"/>
      <c r="JQJ51" s="36"/>
      <c r="JQM51" s="36"/>
      <c r="JQN51" s="36"/>
      <c r="JQQ51" s="36"/>
      <c r="JQR51" s="36"/>
      <c r="JQU51" s="36"/>
      <c r="JQV51" s="36"/>
      <c r="JQY51" s="36"/>
      <c r="JQZ51" s="36"/>
      <c r="JRC51" s="36"/>
      <c r="JRD51" s="36"/>
      <c r="JRG51" s="36"/>
      <c r="JRH51" s="36"/>
      <c r="JRK51" s="36"/>
      <c r="JRL51" s="36"/>
      <c r="JRO51" s="36"/>
      <c r="JRP51" s="36"/>
      <c r="JRS51" s="36"/>
      <c r="JRT51" s="36"/>
      <c r="JRW51" s="36"/>
      <c r="JRX51" s="36"/>
      <c r="JSA51" s="36"/>
      <c r="JSB51" s="36"/>
      <c r="JSE51" s="36"/>
      <c r="JSF51" s="36"/>
      <c r="JSI51" s="36"/>
      <c r="JSJ51" s="36"/>
      <c r="JSM51" s="36"/>
      <c r="JSN51" s="36"/>
      <c r="JSQ51" s="36"/>
      <c r="JSR51" s="36"/>
      <c r="JSU51" s="36"/>
      <c r="JSV51" s="36"/>
      <c r="JSY51" s="36"/>
      <c r="JSZ51" s="36"/>
      <c r="JTC51" s="36"/>
      <c r="JTD51" s="36"/>
      <c r="JTG51" s="36"/>
      <c r="JTH51" s="36"/>
      <c r="JTK51" s="36"/>
      <c r="JTL51" s="36"/>
      <c r="JTO51" s="36"/>
      <c r="JTP51" s="36"/>
      <c r="JTS51" s="36"/>
      <c r="JTT51" s="36"/>
      <c r="JTW51" s="36"/>
      <c r="JTX51" s="36"/>
      <c r="JUA51" s="36"/>
      <c r="JUB51" s="36"/>
      <c r="JUE51" s="36"/>
      <c r="JUF51" s="36"/>
      <c r="JUI51" s="36"/>
      <c r="JUJ51" s="36"/>
      <c r="JUM51" s="36"/>
      <c r="JUN51" s="36"/>
      <c r="JUQ51" s="36"/>
      <c r="JUR51" s="36"/>
      <c r="JUU51" s="36"/>
      <c r="JUV51" s="36"/>
      <c r="JUY51" s="36"/>
      <c r="JUZ51" s="36"/>
      <c r="JVC51" s="36"/>
      <c r="JVD51" s="36"/>
      <c r="JVG51" s="36"/>
      <c r="JVH51" s="36"/>
      <c r="JVK51" s="36"/>
      <c r="JVL51" s="36"/>
      <c r="JVO51" s="36"/>
      <c r="JVP51" s="36"/>
      <c r="JVS51" s="36"/>
      <c r="JVT51" s="36"/>
      <c r="JVW51" s="36"/>
      <c r="JVX51" s="36"/>
      <c r="JWA51" s="36"/>
      <c r="JWB51" s="36"/>
      <c r="JWE51" s="36"/>
      <c r="JWF51" s="36"/>
      <c r="JWI51" s="36"/>
      <c r="JWJ51" s="36"/>
      <c r="JWM51" s="36"/>
      <c r="JWN51" s="36"/>
      <c r="JWQ51" s="36"/>
      <c r="JWR51" s="36"/>
      <c r="JWU51" s="36"/>
      <c r="JWV51" s="36"/>
      <c r="JWY51" s="36"/>
      <c r="JWZ51" s="36"/>
      <c r="JXC51" s="36"/>
      <c r="JXD51" s="36"/>
      <c r="JXG51" s="36"/>
      <c r="JXH51" s="36"/>
      <c r="JXK51" s="36"/>
      <c r="JXL51" s="36"/>
      <c r="JXO51" s="36"/>
      <c r="JXP51" s="36"/>
      <c r="JXS51" s="36"/>
      <c r="JXT51" s="36"/>
      <c r="JXW51" s="36"/>
      <c r="JXX51" s="36"/>
      <c r="JYA51" s="36"/>
      <c r="JYB51" s="36"/>
      <c r="JYE51" s="36"/>
      <c r="JYF51" s="36"/>
      <c r="JYI51" s="36"/>
      <c r="JYJ51" s="36"/>
      <c r="JYM51" s="36"/>
      <c r="JYN51" s="36"/>
      <c r="JYQ51" s="36"/>
      <c r="JYR51" s="36"/>
      <c r="JYU51" s="36"/>
      <c r="JYV51" s="36"/>
      <c r="JYY51" s="36"/>
      <c r="JYZ51" s="36"/>
      <c r="JZC51" s="36"/>
      <c r="JZD51" s="36"/>
      <c r="JZG51" s="36"/>
      <c r="JZH51" s="36"/>
      <c r="JZK51" s="36"/>
      <c r="JZL51" s="36"/>
      <c r="JZO51" s="36"/>
      <c r="JZP51" s="36"/>
      <c r="JZS51" s="36"/>
      <c r="JZT51" s="36"/>
      <c r="JZW51" s="36"/>
      <c r="JZX51" s="36"/>
      <c r="KAA51" s="36"/>
      <c r="KAB51" s="36"/>
      <c r="KAE51" s="36"/>
      <c r="KAF51" s="36"/>
      <c r="KAI51" s="36"/>
      <c r="KAJ51" s="36"/>
      <c r="KAM51" s="36"/>
      <c r="KAN51" s="36"/>
      <c r="KAQ51" s="36"/>
      <c r="KAR51" s="36"/>
      <c r="KAU51" s="36"/>
      <c r="KAV51" s="36"/>
      <c r="KAY51" s="36"/>
      <c r="KAZ51" s="36"/>
      <c r="KBC51" s="36"/>
      <c r="KBD51" s="36"/>
      <c r="KBG51" s="36"/>
      <c r="KBH51" s="36"/>
      <c r="KBK51" s="36"/>
      <c r="KBL51" s="36"/>
      <c r="KBO51" s="36"/>
      <c r="KBP51" s="36"/>
      <c r="KBS51" s="36"/>
      <c r="KBT51" s="36"/>
      <c r="KBW51" s="36"/>
      <c r="KBX51" s="36"/>
      <c r="KCA51" s="36"/>
      <c r="KCB51" s="36"/>
      <c r="KCE51" s="36"/>
      <c r="KCF51" s="36"/>
      <c r="KCI51" s="36"/>
      <c r="KCJ51" s="36"/>
      <c r="KCM51" s="36"/>
      <c r="KCN51" s="36"/>
      <c r="KCQ51" s="36"/>
      <c r="KCR51" s="36"/>
      <c r="KCU51" s="36"/>
      <c r="KCV51" s="36"/>
      <c r="KCY51" s="36"/>
      <c r="KCZ51" s="36"/>
      <c r="KDC51" s="36"/>
      <c r="KDD51" s="36"/>
      <c r="KDG51" s="36"/>
      <c r="KDH51" s="36"/>
      <c r="KDK51" s="36"/>
      <c r="KDL51" s="36"/>
      <c r="KDO51" s="36"/>
      <c r="KDP51" s="36"/>
      <c r="KDS51" s="36"/>
      <c r="KDT51" s="36"/>
      <c r="KDW51" s="36"/>
      <c r="KDX51" s="36"/>
      <c r="KEA51" s="36"/>
      <c r="KEB51" s="36"/>
      <c r="KEE51" s="36"/>
      <c r="KEF51" s="36"/>
      <c r="KEI51" s="36"/>
      <c r="KEJ51" s="36"/>
      <c r="KEM51" s="36"/>
      <c r="KEN51" s="36"/>
      <c r="KEQ51" s="36"/>
      <c r="KER51" s="36"/>
      <c r="KEU51" s="36"/>
      <c r="KEV51" s="36"/>
      <c r="KEY51" s="36"/>
      <c r="KEZ51" s="36"/>
      <c r="KFC51" s="36"/>
      <c r="KFD51" s="36"/>
      <c r="KFG51" s="36"/>
      <c r="KFH51" s="36"/>
      <c r="KFK51" s="36"/>
      <c r="KFL51" s="36"/>
      <c r="KFO51" s="36"/>
      <c r="KFP51" s="36"/>
      <c r="KFS51" s="36"/>
      <c r="KFT51" s="36"/>
      <c r="KFW51" s="36"/>
      <c r="KFX51" s="36"/>
      <c r="KGA51" s="36"/>
      <c r="KGB51" s="36"/>
      <c r="KGE51" s="36"/>
      <c r="KGF51" s="36"/>
      <c r="KGI51" s="36"/>
      <c r="KGJ51" s="36"/>
      <c r="KGM51" s="36"/>
      <c r="KGN51" s="36"/>
      <c r="KGQ51" s="36"/>
      <c r="KGR51" s="36"/>
      <c r="KGU51" s="36"/>
      <c r="KGV51" s="36"/>
      <c r="KGY51" s="36"/>
      <c r="KGZ51" s="36"/>
      <c r="KHC51" s="36"/>
      <c r="KHD51" s="36"/>
      <c r="KHG51" s="36"/>
      <c r="KHH51" s="36"/>
      <c r="KHK51" s="36"/>
      <c r="KHL51" s="36"/>
      <c r="KHO51" s="36"/>
      <c r="KHP51" s="36"/>
      <c r="KHS51" s="36"/>
      <c r="KHT51" s="36"/>
      <c r="KHW51" s="36"/>
      <c r="KHX51" s="36"/>
      <c r="KIA51" s="36"/>
      <c r="KIB51" s="36"/>
      <c r="KIE51" s="36"/>
      <c r="KIF51" s="36"/>
      <c r="KII51" s="36"/>
      <c r="KIJ51" s="36"/>
      <c r="KIM51" s="36"/>
      <c r="KIN51" s="36"/>
      <c r="KIQ51" s="36"/>
      <c r="KIR51" s="36"/>
      <c r="KIU51" s="36"/>
      <c r="KIV51" s="36"/>
      <c r="KIY51" s="36"/>
      <c r="KIZ51" s="36"/>
      <c r="KJC51" s="36"/>
      <c r="KJD51" s="36"/>
      <c r="KJG51" s="36"/>
      <c r="KJH51" s="36"/>
      <c r="KJK51" s="36"/>
      <c r="KJL51" s="36"/>
      <c r="KJO51" s="36"/>
      <c r="KJP51" s="36"/>
      <c r="KJS51" s="36"/>
      <c r="KJT51" s="36"/>
      <c r="KJW51" s="36"/>
      <c r="KJX51" s="36"/>
      <c r="KKA51" s="36"/>
      <c r="KKB51" s="36"/>
      <c r="KKE51" s="36"/>
      <c r="KKF51" s="36"/>
      <c r="KKI51" s="36"/>
      <c r="KKJ51" s="36"/>
      <c r="KKM51" s="36"/>
      <c r="KKN51" s="36"/>
      <c r="KKQ51" s="36"/>
      <c r="KKR51" s="36"/>
      <c r="KKU51" s="36"/>
      <c r="KKV51" s="36"/>
      <c r="KKY51" s="36"/>
      <c r="KKZ51" s="36"/>
      <c r="KLC51" s="36"/>
      <c r="KLD51" s="36"/>
      <c r="KLG51" s="36"/>
      <c r="KLH51" s="36"/>
      <c r="KLK51" s="36"/>
      <c r="KLL51" s="36"/>
      <c r="KLO51" s="36"/>
      <c r="KLP51" s="36"/>
      <c r="KLS51" s="36"/>
      <c r="KLT51" s="36"/>
      <c r="KLW51" s="36"/>
      <c r="KLX51" s="36"/>
      <c r="KMA51" s="36"/>
      <c r="KMB51" s="36"/>
      <c r="KME51" s="36"/>
      <c r="KMF51" s="36"/>
      <c r="KMI51" s="36"/>
      <c r="KMJ51" s="36"/>
      <c r="KMM51" s="36"/>
      <c r="KMN51" s="36"/>
      <c r="KMQ51" s="36"/>
      <c r="KMR51" s="36"/>
      <c r="KMU51" s="36"/>
      <c r="KMV51" s="36"/>
      <c r="KMY51" s="36"/>
      <c r="KMZ51" s="36"/>
      <c r="KNC51" s="36"/>
      <c r="KND51" s="36"/>
      <c r="KNG51" s="36"/>
      <c r="KNH51" s="36"/>
      <c r="KNK51" s="36"/>
      <c r="KNL51" s="36"/>
      <c r="KNO51" s="36"/>
      <c r="KNP51" s="36"/>
      <c r="KNS51" s="36"/>
      <c r="KNT51" s="36"/>
      <c r="KNW51" s="36"/>
      <c r="KNX51" s="36"/>
      <c r="KOA51" s="36"/>
      <c r="KOB51" s="36"/>
      <c r="KOE51" s="36"/>
      <c r="KOF51" s="36"/>
      <c r="KOI51" s="36"/>
      <c r="KOJ51" s="36"/>
      <c r="KOM51" s="36"/>
      <c r="KON51" s="36"/>
      <c r="KOQ51" s="36"/>
      <c r="KOR51" s="36"/>
      <c r="KOU51" s="36"/>
      <c r="KOV51" s="36"/>
      <c r="KOY51" s="36"/>
      <c r="KOZ51" s="36"/>
      <c r="KPC51" s="36"/>
      <c r="KPD51" s="36"/>
      <c r="KPG51" s="36"/>
      <c r="KPH51" s="36"/>
      <c r="KPK51" s="36"/>
      <c r="KPL51" s="36"/>
      <c r="KPO51" s="36"/>
      <c r="KPP51" s="36"/>
      <c r="KPS51" s="36"/>
      <c r="KPT51" s="36"/>
      <c r="KPW51" s="36"/>
      <c r="KPX51" s="36"/>
      <c r="KQA51" s="36"/>
      <c r="KQB51" s="36"/>
      <c r="KQE51" s="36"/>
      <c r="KQF51" s="36"/>
      <c r="KQI51" s="36"/>
      <c r="KQJ51" s="36"/>
      <c r="KQM51" s="36"/>
      <c r="KQN51" s="36"/>
      <c r="KQQ51" s="36"/>
      <c r="KQR51" s="36"/>
      <c r="KQU51" s="36"/>
      <c r="KQV51" s="36"/>
      <c r="KQY51" s="36"/>
      <c r="KQZ51" s="36"/>
      <c r="KRC51" s="36"/>
      <c r="KRD51" s="36"/>
      <c r="KRG51" s="36"/>
      <c r="KRH51" s="36"/>
      <c r="KRK51" s="36"/>
      <c r="KRL51" s="36"/>
      <c r="KRO51" s="36"/>
      <c r="KRP51" s="36"/>
      <c r="KRS51" s="36"/>
      <c r="KRT51" s="36"/>
      <c r="KRW51" s="36"/>
      <c r="KRX51" s="36"/>
      <c r="KSA51" s="36"/>
      <c r="KSB51" s="36"/>
      <c r="KSE51" s="36"/>
      <c r="KSF51" s="36"/>
      <c r="KSI51" s="36"/>
      <c r="KSJ51" s="36"/>
      <c r="KSM51" s="36"/>
      <c r="KSN51" s="36"/>
      <c r="KSQ51" s="36"/>
      <c r="KSR51" s="36"/>
      <c r="KSU51" s="36"/>
      <c r="KSV51" s="36"/>
      <c r="KSY51" s="36"/>
      <c r="KSZ51" s="36"/>
      <c r="KTC51" s="36"/>
      <c r="KTD51" s="36"/>
      <c r="KTG51" s="36"/>
      <c r="KTH51" s="36"/>
      <c r="KTK51" s="36"/>
      <c r="KTL51" s="36"/>
      <c r="KTO51" s="36"/>
      <c r="KTP51" s="36"/>
      <c r="KTS51" s="36"/>
      <c r="KTT51" s="36"/>
      <c r="KTW51" s="36"/>
      <c r="KTX51" s="36"/>
      <c r="KUA51" s="36"/>
      <c r="KUB51" s="36"/>
      <c r="KUE51" s="36"/>
      <c r="KUF51" s="36"/>
      <c r="KUI51" s="36"/>
      <c r="KUJ51" s="36"/>
      <c r="KUM51" s="36"/>
      <c r="KUN51" s="36"/>
      <c r="KUQ51" s="36"/>
      <c r="KUR51" s="36"/>
      <c r="KUU51" s="36"/>
      <c r="KUV51" s="36"/>
      <c r="KUY51" s="36"/>
      <c r="KUZ51" s="36"/>
      <c r="KVC51" s="36"/>
      <c r="KVD51" s="36"/>
      <c r="KVG51" s="36"/>
      <c r="KVH51" s="36"/>
      <c r="KVK51" s="36"/>
      <c r="KVL51" s="36"/>
      <c r="KVO51" s="36"/>
      <c r="KVP51" s="36"/>
      <c r="KVS51" s="36"/>
      <c r="KVT51" s="36"/>
      <c r="KVW51" s="36"/>
      <c r="KVX51" s="36"/>
      <c r="KWA51" s="36"/>
      <c r="KWB51" s="36"/>
      <c r="KWE51" s="36"/>
      <c r="KWF51" s="36"/>
      <c r="KWI51" s="36"/>
      <c r="KWJ51" s="36"/>
      <c r="KWM51" s="36"/>
      <c r="KWN51" s="36"/>
      <c r="KWQ51" s="36"/>
      <c r="KWR51" s="36"/>
      <c r="KWU51" s="36"/>
      <c r="KWV51" s="36"/>
      <c r="KWY51" s="36"/>
      <c r="KWZ51" s="36"/>
      <c r="KXC51" s="36"/>
      <c r="KXD51" s="36"/>
      <c r="KXG51" s="36"/>
      <c r="KXH51" s="36"/>
      <c r="KXK51" s="36"/>
      <c r="KXL51" s="36"/>
      <c r="KXO51" s="36"/>
      <c r="KXP51" s="36"/>
      <c r="KXS51" s="36"/>
      <c r="KXT51" s="36"/>
      <c r="KXW51" s="36"/>
      <c r="KXX51" s="36"/>
      <c r="KYA51" s="36"/>
      <c r="KYB51" s="36"/>
      <c r="KYE51" s="36"/>
      <c r="KYF51" s="36"/>
      <c r="KYI51" s="36"/>
      <c r="KYJ51" s="36"/>
      <c r="KYM51" s="36"/>
      <c r="KYN51" s="36"/>
      <c r="KYQ51" s="36"/>
      <c r="KYR51" s="36"/>
      <c r="KYU51" s="36"/>
      <c r="KYV51" s="36"/>
      <c r="KYY51" s="36"/>
      <c r="KYZ51" s="36"/>
      <c r="KZC51" s="36"/>
      <c r="KZD51" s="36"/>
      <c r="KZG51" s="36"/>
      <c r="KZH51" s="36"/>
      <c r="KZK51" s="36"/>
      <c r="KZL51" s="36"/>
      <c r="KZO51" s="36"/>
      <c r="KZP51" s="36"/>
      <c r="KZS51" s="36"/>
      <c r="KZT51" s="36"/>
      <c r="KZW51" s="36"/>
      <c r="KZX51" s="36"/>
      <c r="LAA51" s="36"/>
      <c r="LAB51" s="36"/>
      <c r="LAE51" s="36"/>
      <c r="LAF51" s="36"/>
      <c r="LAI51" s="36"/>
      <c r="LAJ51" s="36"/>
      <c r="LAM51" s="36"/>
      <c r="LAN51" s="36"/>
      <c r="LAQ51" s="36"/>
      <c r="LAR51" s="36"/>
      <c r="LAU51" s="36"/>
      <c r="LAV51" s="36"/>
      <c r="LAY51" s="36"/>
      <c r="LAZ51" s="36"/>
      <c r="LBC51" s="36"/>
      <c r="LBD51" s="36"/>
      <c r="LBG51" s="36"/>
      <c r="LBH51" s="36"/>
      <c r="LBK51" s="36"/>
      <c r="LBL51" s="36"/>
      <c r="LBO51" s="36"/>
      <c r="LBP51" s="36"/>
      <c r="LBS51" s="36"/>
      <c r="LBT51" s="36"/>
      <c r="LBW51" s="36"/>
      <c r="LBX51" s="36"/>
      <c r="LCA51" s="36"/>
      <c r="LCB51" s="36"/>
      <c r="LCE51" s="36"/>
      <c r="LCF51" s="36"/>
      <c r="LCI51" s="36"/>
      <c r="LCJ51" s="36"/>
      <c r="LCM51" s="36"/>
      <c r="LCN51" s="36"/>
      <c r="LCQ51" s="36"/>
      <c r="LCR51" s="36"/>
      <c r="LCU51" s="36"/>
      <c r="LCV51" s="36"/>
      <c r="LCY51" s="36"/>
      <c r="LCZ51" s="36"/>
      <c r="LDC51" s="36"/>
      <c r="LDD51" s="36"/>
      <c r="LDG51" s="36"/>
      <c r="LDH51" s="36"/>
      <c r="LDK51" s="36"/>
      <c r="LDL51" s="36"/>
      <c r="LDO51" s="36"/>
      <c r="LDP51" s="36"/>
      <c r="LDS51" s="36"/>
      <c r="LDT51" s="36"/>
      <c r="LDW51" s="36"/>
      <c r="LDX51" s="36"/>
      <c r="LEA51" s="36"/>
      <c r="LEB51" s="36"/>
      <c r="LEE51" s="36"/>
      <c r="LEF51" s="36"/>
      <c r="LEI51" s="36"/>
      <c r="LEJ51" s="36"/>
      <c r="LEM51" s="36"/>
      <c r="LEN51" s="36"/>
      <c r="LEQ51" s="36"/>
      <c r="LER51" s="36"/>
      <c r="LEU51" s="36"/>
      <c r="LEV51" s="36"/>
      <c r="LEY51" s="36"/>
      <c r="LEZ51" s="36"/>
      <c r="LFC51" s="36"/>
      <c r="LFD51" s="36"/>
      <c r="LFG51" s="36"/>
      <c r="LFH51" s="36"/>
      <c r="LFK51" s="36"/>
      <c r="LFL51" s="36"/>
      <c r="LFO51" s="36"/>
      <c r="LFP51" s="36"/>
      <c r="LFS51" s="36"/>
      <c r="LFT51" s="36"/>
      <c r="LFW51" s="36"/>
      <c r="LFX51" s="36"/>
      <c r="LGA51" s="36"/>
      <c r="LGB51" s="36"/>
      <c r="LGE51" s="36"/>
      <c r="LGF51" s="36"/>
      <c r="LGI51" s="36"/>
      <c r="LGJ51" s="36"/>
      <c r="LGM51" s="36"/>
      <c r="LGN51" s="36"/>
      <c r="LGQ51" s="36"/>
      <c r="LGR51" s="36"/>
      <c r="LGU51" s="36"/>
      <c r="LGV51" s="36"/>
      <c r="LGY51" s="36"/>
      <c r="LGZ51" s="36"/>
      <c r="LHC51" s="36"/>
      <c r="LHD51" s="36"/>
      <c r="LHG51" s="36"/>
      <c r="LHH51" s="36"/>
      <c r="LHK51" s="36"/>
      <c r="LHL51" s="36"/>
      <c r="LHO51" s="36"/>
      <c r="LHP51" s="36"/>
      <c r="LHS51" s="36"/>
      <c r="LHT51" s="36"/>
      <c r="LHW51" s="36"/>
      <c r="LHX51" s="36"/>
      <c r="LIA51" s="36"/>
      <c r="LIB51" s="36"/>
      <c r="LIE51" s="36"/>
      <c r="LIF51" s="36"/>
      <c r="LII51" s="36"/>
      <c r="LIJ51" s="36"/>
      <c r="LIM51" s="36"/>
      <c r="LIN51" s="36"/>
      <c r="LIQ51" s="36"/>
      <c r="LIR51" s="36"/>
      <c r="LIU51" s="36"/>
      <c r="LIV51" s="36"/>
      <c r="LIY51" s="36"/>
      <c r="LIZ51" s="36"/>
      <c r="LJC51" s="36"/>
      <c r="LJD51" s="36"/>
      <c r="LJG51" s="36"/>
      <c r="LJH51" s="36"/>
      <c r="LJK51" s="36"/>
      <c r="LJL51" s="36"/>
      <c r="LJO51" s="36"/>
      <c r="LJP51" s="36"/>
      <c r="LJS51" s="36"/>
      <c r="LJT51" s="36"/>
      <c r="LJW51" s="36"/>
      <c r="LJX51" s="36"/>
      <c r="LKA51" s="36"/>
      <c r="LKB51" s="36"/>
      <c r="LKE51" s="36"/>
      <c r="LKF51" s="36"/>
      <c r="LKI51" s="36"/>
      <c r="LKJ51" s="36"/>
      <c r="LKM51" s="36"/>
      <c r="LKN51" s="36"/>
      <c r="LKQ51" s="36"/>
      <c r="LKR51" s="36"/>
      <c r="LKU51" s="36"/>
      <c r="LKV51" s="36"/>
      <c r="LKY51" s="36"/>
      <c r="LKZ51" s="36"/>
      <c r="LLC51" s="36"/>
      <c r="LLD51" s="36"/>
      <c r="LLG51" s="36"/>
      <c r="LLH51" s="36"/>
      <c r="LLK51" s="36"/>
      <c r="LLL51" s="36"/>
      <c r="LLO51" s="36"/>
      <c r="LLP51" s="36"/>
      <c r="LLS51" s="36"/>
      <c r="LLT51" s="36"/>
      <c r="LLW51" s="36"/>
      <c r="LLX51" s="36"/>
      <c r="LMA51" s="36"/>
      <c r="LMB51" s="36"/>
      <c r="LME51" s="36"/>
      <c r="LMF51" s="36"/>
      <c r="LMI51" s="36"/>
      <c r="LMJ51" s="36"/>
      <c r="LMM51" s="36"/>
      <c r="LMN51" s="36"/>
      <c r="LMQ51" s="36"/>
      <c r="LMR51" s="36"/>
      <c r="LMU51" s="36"/>
      <c r="LMV51" s="36"/>
      <c r="LMY51" s="36"/>
      <c r="LMZ51" s="36"/>
      <c r="LNC51" s="36"/>
      <c r="LND51" s="36"/>
      <c r="LNG51" s="36"/>
      <c r="LNH51" s="36"/>
      <c r="LNK51" s="36"/>
      <c r="LNL51" s="36"/>
      <c r="LNO51" s="36"/>
      <c r="LNP51" s="36"/>
      <c r="LNS51" s="36"/>
      <c r="LNT51" s="36"/>
      <c r="LNW51" s="36"/>
      <c r="LNX51" s="36"/>
      <c r="LOA51" s="36"/>
      <c r="LOB51" s="36"/>
      <c r="LOE51" s="36"/>
      <c r="LOF51" s="36"/>
      <c r="LOI51" s="36"/>
      <c r="LOJ51" s="36"/>
      <c r="LOM51" s="36"/>
      <c r="LON51" s="36"/>
      <c r="LOQ51" s="36"/>
      <c r="LOR51" s="36"/>
      <c r="LOU51" s="36"/>
      <c r="LOV51" s="36"/>
      <c r="LOY51" s="36"/>
      <c r="LOZ51" s="36"/>
      <c r="LPC51" s="36"/>
      <c r="LPD51" s="36"/>
      <c r="LPG51" s="36"/>
      <c r="LPH51" s="36"/>
      <c r="LPK51" s="36"/>
      <c r="LPL51" s="36"/>
      <c r="LPO51" s="36"/>
      <c r="LPP51" s="36"/>
      <c r="LPS51" s="36"/>
      <c r="LPT51" s="36"/>
      <c r="LPW51" s="36"/>
      <c r="LPX51" s="36"/>
      <c r="LQA51" s="36"/>
      <c r="LQB51" s="36"/>
      <c r="LQE51" s="36"/>
      <c r="LQF51" s="36"/>
      <c r="LQI51" s="36"/>
      <c r="LQJ51" s="36"/>
      <c r="LQM51" s="36"/>
      <c r="LQN51" s="36"/>
      <c r="LQQ51" s="36"/>
      <c r="LQR51" s="36"/>
      <c r="LQU51" s="36"/>
      <c r="LQV51" s="36"/>
      <c r="LQY51" s="36"/>
      <c r="LQZ51" s="36"/>
      <c r="LRC51" s="36"/>
      <c r="LRD51" s="36"/>
      <c r="LRG51" s="36"/>
      <c r="LRH51" s="36"/>
      <c r="LRK51" s="36"/>
      <c r="LRL51" s="36"/>
      <c r="LRO51" s="36"/>
      <c r="LRP51" s="36"/>
      <c r="LRS51" s="36"/>
      <c r="LRT51" s="36"/>
      <c r="LRW51" s="36"/>
      <c r="LRX51" s="36"/>
      <c r="LSA51" s="36"/>
      <c r="LSB51" s="36"/>
      <c r="LSE51" s="36"/>
      <c r="LSF51" s="36"/>
      <c r="LSI51" s="36"/>
      <c r="LSJ51" s="36"/>
      <c r="LSM51" s="36"/>
      <c r="LSN51" s="36"/>
      <c r="LSQ51" s="36"/>
      <c r="LSR51" s="36"/>
      <c r="LSU51" s="36"/>
      <c r="LSV51" s="36"/>
      <c r="LSY51" s="36"/>
      <c r="LSZ51" s="36"/>
      <c r="LTC51" s="36"/>
      <c r="LTD51" s="36"/>
      <c r="LTG51" s="36"/>
      <c r="LTH51" s="36"/>
      <c r="LTK51" s="36"/>
      <c r="LTL51" s="36"/>
      <c r="LTO51" s="36"/>
      <c r="LTP51" s="36"/>
      <c r="LTS51" s="36"/>
      <c r="LTT51" s="36"/>
      <c r="LTW51" s="36"/>
      <c r="LTX51" s="36"/>
      <c r="LUA51" s="36"/>
      <c r="LUB51" s="36"/>
      <c r="LUE51" s="36"/>
      <c r="LUF51" s="36"/>
      <c r="LUI51" s="36"/>
      <c r="LUJ51" s="36"/>
      <c r="LUM51" s="36"/>
      <c r="LUN51" s="36"/>
      <c r="LUQ51" s="36"/>
      <c r="LUR51" s="36"/>
      <c r="LUU51" s="36"/>
      <c r="LUV51" s="36"/>
      <c r="LUY51" s="36"/>
      <c r="LUZ51" s="36"/>
      <c r="LVC51" s="36"/>
      <c r="LVD51" s="36"/>
      <c r="LVG51" s="36"/>
      <c r="LVH51" s="36"/>
      <c r="LVK51" s="36"/>
      <c r="LVL51" s="36"/>
      <c r="LVO51" s="36"/>
      <c r="LVP51" s="36"/>
      <c r="LVS51" s="36"/>
      <c r="LVT51" s="36"/>
      <c r="LVW51" s="36"/>
      <c r="LVX51" s="36"/>
      <c r="LWA51" s="36"/>
      <c r="LWB51" s="36"/>
      <c r="LWE51" s="36"/>
      <c r="LWF51" s="36"/>
      <c r="LWI51" s="36"/>
      <c r="LWJ51" s="36"/>
      <c r="LWM51" s="36"/>
      <c r="LWN51" s="36"/>
      <c r="LWQ51" s="36"/>
      <c r="LWR51" s="36"/>
      <c r="LWU51" s="36"/>
      <c r="LWV51" s="36"/>
      <c r="LWY51" s="36"/>
      <c r="LWZ51" s="36"/>
      <c r="LXC51" s="36"/>
      <c r="LXD51" s="36"/>
      <c r="LXG51" s="36"/>
      <c r="LXH51" s="36"/>
      <c r="LXK51" s="36"/>
      <c r="LXL51" s="36"/>
      <c r="LXO51" s="36"/>
      <c r="LXP51" s="36"/>
      <c r="LXS51" s="36"/>
      <c r="LXT51" s="36"/>
      <c r="LXW51" s="36"/>
      <c r="LXX51" s="36"/>
      <c r="LYA51" s="36"/>
      <c r="LYB51" s="36"/>
      <c r="LYE51" s="36"/>
      <c r="LYF51" s="36"/>
      <c r="LYI51" s="36"/>
      <c r="LYJ51" s="36"/>
      <c r="LYM51" s="36"/>
      <c r="LYN51" s="36"/>
      <c r="LYQ51" s="36"/>
      <c r="LYR51" s="36"/>
      <c r="LYU51" s="36"/>
      <c r="LYV51" s="36"/>
      <c r="LYY51" s="36"/>
      <c r="LYZ51" s="36"/>
      <c r="LZC51" s="36"/>
      <c r="LZD51" s="36"/>
      <c r="LZG51" s="36"/>
      <c r="LZH51" s="36"/>
      <c r="LZK51" s="36"/>
      <c r="LZL51" s="36"/>
      <c r="LZO51" s="36"/>
      <c r="LZP51" s="36"/>
      <c r="LZS51" s="36"/>
      <c r="LZT51" s="36"/>
      <c r="LZW51" s="36"/>
      <c r="LZX51" s="36"/>
      <c r="MAA51" s="36"/>
      <c r="MAB51" s="36"/>
      <c r="MAE51" s="36"/>
      <c r="MAF51" s="36"/>
      <c r="MAI51" s="36"/>
      <c r="MAJ51" s="36"/>
      <c r="MAM51" s="36"/>
      <c r="MAN51" s="36"/>
      <c r="MAQ51" s="36"/>
      <c r="MAR51" s="36"/>
      <c r="MAU51" s="36"/>
      <c r="MAV51" s="36"/>
      <c r="MAY51" s="36"/>
      <c r="MAZ51" s="36"/>
      <c r="MBC51" s="36"/>
      <c r="MBD51" s="36"/>
      <c r="MBG51" s="36"/>
      <c r="MBH51" s="36"/>
      <c r="MBK51" s="36"/>
      <c r="MBL51" s="36"/>
      <c r="MBO51" s="36"/>
      <c r="MBP51" s="36"/>
      <c r="MBS51" s="36"/>
      <c r="MBT51" s="36"/>
      <c r="MBW51" s="36"/>
      <c r="MBX51" s="36"/>
      <c r="MCA51" s="36"/>
      <c r="MCB51" s="36"/>
      <c r="MCE51" s="36"/>
      <c r="MCF51" s="36"/>
      <c r="MCI51" s="36"/>
      <c r="MCJ51" s="36"/>
      <c r="MCM51" s="36"/>
      <c r="MCN51" s="36"/>
      <c r="MCQ51" s="36"/>
      <c r="MCR51" s="36"/>
      <c r="MCU51" s="36"/>
      <c r="MCV51" s="36"/>
      <c r="MCY51" s="36"/>
      <c r="MCZ51" s="36"/>
      <c r="MDC51" s="36"/>
      <c r="MDD51" s="36"/>
      <c r="MDG51" s="36"/>
      <c r="MDH51" s="36"/>
      <c r="MDK51" s="36"/>
      <c r="MDL51" s="36"/>
      <c r="MDO51" s="36"/>
      <c r="MDP51" s="36"/>
      <c r="MDS51" s="36"/>
      <c r="MDT51" s="36"/>
      <c r="MDW51" s="36"/>
      <c r="MDX51" s="36"/>
      <c r="MEA51" s="36"/>
      <c r="MEB51" s="36"/>
      <c r="MEE51" s="36"/>
      <c r="MEF51" s="36"/>
      <c r="MEI51" s="36"/>
      <c r="MEJ51" s="36"/>
      <c r="MEM51" s="36"/>
      <c r="MEN51" s="36"/>
      <c r="MEQ51" s="36"/>
      <c r="MER51" s="36"/>
      <c r="MEU51" s="36"/>
      <c r="MEV51" s="36"/>
      <c r="MEY51" s="36"/>
      <c r="MEZ51" s="36"/>
      <c r="MFC51" s="36"/>
      <c r="MFD51" s="36"/>
      <c r="MFG51" s="36"/>
      <c r="MFH51" s="36"/>
      <c r="MFK51" s="36"/>
      <c r="MFL51" s="36"/>
      <c r="MFO51" s="36"/>
      <c r="MFP51" s="36"/>
      <c r="MFS51" s="36"/>
      <c r="MFT51" s="36"/>
      <c r="MFW51" s="36"/>
      <c r="MFX51" s="36"/>
      <c r="MGA51" s="36"/>
      <c r="MGB51" s="36"/>
      <c r="MGE51" s="36"/>
      <c r="MGF51" s="36"/>
      <c r="MGI51" s="36"/>
      <c r="MGJ51" s="36"/>
      <c r="MGM51" s="36"/>
      <c r="MGN51" s="36"/>
      <c r="MGQ51" s="36"/>
      <c r="MGR51" s="36"/>
      <c r="MGU51" s="36"/>
      <c r="MGV51" s="36"/>
      <c r="MGY51" s="36"/>
      <c r="MGZ51" s="36"/>
      <c r="MHC51" s="36"/>
      <c r="MHD51" s="36"/>
      <c r="MHG51" s="36"/>
      <c r="MHH51" s="36"/>
      <c r="MHK51" s="36"/>
      <c r="MHL51" s="36"/>
      <c r="MHO51" s="36"/>
      <c r="MHP51" s="36"/>
      <c r="MHS51" s="36"/>
      <c r="MHT51" s="36"/>
      <c r="MHW51" s="36"/>
      <c r="MHX51" s="36"/>
      <c r="MIA51" s="36"/>
      <c r="MIB51" s="36"/>
      <c r="MIE51" s="36"/>
      <c r="MIF51" s="36"/>
      <c r="MII51" s="36"/>
      <c r="MIJ51" s="36"/>
      <c r="MIM51" s="36"/>
      <c r="MIN51" s="36"/>
      <c r="MIQ51" s="36"/>
      <c r="MIR51" s="36"/>
      <c r="MIU51" s="36"/>
      <c r="MIV51" s="36"/>
      <c r="MIY51" s="36"/>
      <c r="MIZ51" s="36"/>
      <c r="MJC51" s="36"/>
      <c r="MJD51" s="36"/>
      <c r="MJG51" s="36"/>
      <c r="MJH51" s="36"/>
      <c r="MJK51" s="36"/>
      <c r="MJL51" s="36"/>
      <c r="MJO51" s="36"/>
      <c r="MJP51" s="36"/>
      <c r="MJS51" s="36"/>
      <c r="MJT51" s="36"/>
      <c r="MJW51" s="36"/>
      <c r="MJX51" s="36"/>
      <c r="MKA51" s="36"/>
      <c r="MKB51" s="36"/>
      <c r="MKE51" s="36"/>
      <c r="MKF51" s="36"/>
      <c r="MKI51" s="36"/>
      <c r="MKJ51" s="36"/>
      <c r="MKM51" s="36"/>
      <c r="MKN51" s="36"/>
      <c r="MKQ51" s="36"/>
      <c r="MKR51" s="36"/>
      <c r="MKU51" s="36"/>
      <c r="MKV51" s="36"/>
      <c r="MKY51" s="36"/>
      <c r="MKZ51" s="36"/>
      <c r="MLC51" s="36"/>
      <c r="MLD51" s="36"/>
      <c r="MLG51" s="36"/>
      <c r="MLH51" s="36"/>
      <c r="MLK51" s="36"/>
      <c r="MLL51" s="36"/>
      <c r="MLO51" s="36"/>
      <c r="MLP51" s="36"/>
      <c r="MLS51" s="36"/>
      <c r="MLT51" s="36"/>
      <c r="MLW51" s="36"/>
      <c r="MLX51" s="36"/>
      <c r="MMA51" s="36"/>
      <c r="MMB51" s="36"/>
      <c r="MME51" s="36"/>
      <c r="MMF51" s="36"/>
      <c r="MMI51" s="36"/>
      <c r="MMJ51" s="36"/>
      <c r="MMM51" s="36"/>
      <c r="MMN51" s="36"/>
      <c r="MMQ51" s="36"/>
      <c r="MMR51" s="36"/>
      <c r="MMU51" s="36"/>
      <c r="MMV51" s="36"/>
      <c r="MMY51" s="36"/>
      <c r="MMZ51" s="36"/>
      <c r="MNC51" s="36"/>
      <c r="MND51" s="36"/>
      <c r="MNG51" s="36"/>
      <c r="MNH51" s="36"/>
      <c r="MNK51" s="36"/>
      <c r="MNL51" s="36"/>
      <c r="MNO51" s="36"/>
      <c r="MNP51" s="36"/>
      <c r="MNS51" s="36"/>
      <c r="MNT51" s="36"/>
      <c r="MNW51" s="36"/>
      <c r="MNX51" s="36"/>
      <c r="MOA51" s="36"/>
      <c r="MOB51" s="36"/>
      <c r="MOE51" s="36"/>
      <c r="MOF51" s="36"/>
      <c r="MOI51" s="36"/>
      <c r="MOJ51" s="36"/>
      <c r="MOM51" s="36"/>
      <c r="MON51" s="36"/>
      <c r="MOQ51" s="36"/>
      <c r="MOR51" s="36"/>
      <c r="MOU51" s="36"/>
      <c r="MOV51" s="36"/>
      <c r="MOY51" s="36"/>
      <c r="MOZ51" s="36"/>
      <c r="MPC51" s="36"/>
      <c r="MPD51" s="36"/>
      <c r="MPG51" s="36"/>
      <c r="MPH51" s="36"/>
      <c r="MPK51" s="36"/>
      <c r="MPL51" s="36"/>
      <c r="MPO51" s="36"/>
      <c r="MPP51" s="36"/>
      <c r="MPS51" s="36"/>
      <c r="MPT51" s="36"/>
      <c r="MPW51" s="36"/>
      <c r="MPX51" s="36"/>
      <c r="MQA51" s="36"/>
      <c r="MQB51" s="36"/>
      <c r="MQE51" s="36"/>
      <c r="MQF51" s="36"/>
      <c r="MQI51" s="36"/>
      <c r="MQJ51" s="36"/>
      <c r="MQM51" s="36"/>
      <c r="MQN51" s="36"/>
      <c r="MQQ51" s="36"/>
      <c r="MQR51" s="36"/>
      <c r="MQU51" s="36"/>
      <c r="MQV51" s="36"/>
      <c r="MQY51" s="36"/>
      <c r="MQZ51" s="36"/>
      <c r="MRC51" s="36"/>
      <c r="MRD51" s="36"/>
      <c r="MRG51" s="36"/>
      <c r="MRH51" s="36"/>
      <c r="MRK51" s="36"/>
      <c r="MRL51" s="36"/>
      <c r="MRO51" s="36"/>
      <c r="MRP51" s="36"/>
      <c r="MRS51" s="36"/>
      <c r="MRT51" s="36"/>
      <c r="MRW51" s="36"/>
      <c r="MRX51" s="36"/>
      <c r="MSA51" s="36"/>
      <c r="MSB51" s="36"/>
      <c r="MSE51" s="36"/>
      <c r="MSF51" s="36"/>
      <c r="MSI51" s="36"/>
      <c r="MSJ51" s="36"/>
      <c r="MSM51" s="36"/>
      <c r="MSN51" s="36"/>
      <c r="MSQ51" s="36"/>
      <c r="MSR51" s="36"/>
      <c r="MSU51" s="36"/>
      <c r="MSV51" s="36"/>
      <c r="MSY51" s="36"/>
      <c r="MSZ51" s="36"/>
      <c r="MTC51" s="36"/>
      <c r="MTD51" s="36"/>
      <c r="MTG51" s="36"/>
      <c r="MTH51" s="36"/>
      <c r="MTK51" s="36"/>
      <c r="MTL51" s="36"/>
      <c r="MTO51" s="36"/>
      <c r="MTP51" s="36"/>
      <c r="MTS51" s="36"/>
      <c r="MTT51" s="36"/>
      <c r="MTW51" s="36"/>
      <c r="MTX51" s="36"/>
      <c r="MUA51" s="36"/>
      <c r="MUB51" s="36"/>
      <c r="MUE51" s="36"/>
      <c r="MUF51" s="36"/>
      <c r="MUI51" s="36"/>
      <c r="MUJ51" s="36"/>
      <c r="MUM51" s="36"/>
      <c r="MUN51" s="36"/>
      <c r="MUQ51" s="36"/>
      <c r="MUR51" s="36"/>
      <c r="MUU51" s="36"/>
      <c r="MUV51" s="36"/>
      <c r="MUY51" s="36"/>
      <c r="MUZ51" s="36"/>
      <c r="MVC51" s="36"/>
      <c r="MVD51" s="36"/>
      <c r="MVG51" s="36"/>
      <c r="MVH51" s="36"/>
      <c r="MVK51" s="36"/>
      <c r="MVL51" s="36"/>
      <c r="MVO51" s="36"/>
      <c r="MVP51" s="36"/>
      <c r="MVS51" s="36"/>
      <c r="MVT51" s="36"/>
      <c r="MVW51" s="36"/>
      <c r="MVX51" s="36"/>
      <c r="MWA51" s="36"/>
      <c r="MWB51" s="36"/>
      <c r="MWE51" s="36"/>
      <c r="MWF51" s="36"/>
      <c r="MWI51" s="36"/>
      <c r="MWJ51" s="36"/>
      <c r="MWM51" s="36"/>
      <c r="MWN51" s="36"/>
      <c r="MWQ51" s="36"/>
      <c r="MWR51" s="36"/>
      <c r="MWU51" s="36"/>
      <c r="MWV51" s="36"/>
      <c r="MWY51" s="36"/>
      <c r="MWZ51" s="36"/>
      <c r="MXC51" s="36"/>
      <c r="MXD51" s="36"/>
      <c r="MXG51" s="36"/>
      <c r="MXH51" s="36"/>
      <c r="MXK51" s="36"/>
      <c r="MXL51" s="36"/>
      <c r="MXO51" s="36"/>
      <c r="MXP51" s="36"/>
      <c r="MXS51" s="36"/>
      <c r="MXT51" s="36"/>
      <c r="MXW51" s="36"/>
      <c r="MXX51" s="36"/>
      <c r="MYA51" s="36"/>
      <c r="MYB51" s="36"/>
      <c r="MYE51" s="36"/>
      <c r="MYF51" s="36"/>
      <c r="MYI51" s="36"/>
      <c r="MYJ51" s="36"/>
      <c r="MYM51" s="36"/>
      <c r="MYN51" s="36"/>
      <c r="MYQ51" s="36"/>
      <c r="MYR51" s="36"/>
      <c r="MYU51" s="36"/>
      <c r="MYV51" s="36"/>
      <c r="MYY51" s="36"/>
      <c r="MYZ51" s="36"/>
      <c r="MZC51" s="36"/>
      <c r="MZD51" s="36"/>
      <c r="MZG51" s="36"/>
      <c r="MZH51" s="36"/>
      <c r="MZK51" s="36"/>
      <c r="MZL51" s="36"/>
      <c r="MZO51" s="36"/>
      <c r="MZP51" s="36"/>
      <c r="MZS51" s="36"/>
      <c r="MZT51" s="36"/>
      <c r="MZW51" s="36"/>
      <c r="MZX51" s="36"/>
      <c r="NAA51" s="36"/>
      <c r="NAB51" s="36"/>
      <c r="NAE51" s="36"/>
      <c r="NAF51" s="36"/>
      <c r="NAI51" s="36"/>
      <c r="NAJ51" s="36"/>
      <c r="NAM51" s="36"/>
      <c r="NAN51" s="36"/>
      <c r="NAQ51" s="36"/>
      <c r="NAR51" s="36"/>
      <c r="NAU51" s="36"/>
      <c r="NAV51" s="36"/>
      <c r="NAY51" s="36"/>
      <c r="NAZ51" s="36"/>
      <c r="NBC51" s="36"/>
      <c r="NBD51" s="36"/>
      <c r="NBG51" s="36"/>
      <c r="NBH51" s="36"/>
      <c r="NBK51" s="36"/>
      <c r="NBL51" s="36"/>
      <c r="NBO51" s="36"/>
      <c r="NBP51" s="36"/>
      <c r="NBS51" s="36"/>
      <c r="NBT51" s="36"/>
      <c r="NBW51" s="36"/>
      <c r="NBX51" s="36"/>
      <c r="NCA51" s="36"/>
      <c r="NCB51" s="36"/>
      <c r="NCE51" s="36"/>
      <c r="NCF51" s="36"/>
      <c r="NCI51" s="36"/>
      <c r="NCJ51" s="36"/>
      <c r="NCM51" s="36"/>
      <c r="NCN51" s="36"/>
      <c r="NCQ51" s="36"/>
      <c r="NCR51" s="36"/>
      <c r="NCU51" s="36"/>
      <c r="NCV51" s="36"/>
      <c r="NCY51" s="36"/>
      <c r="NCZ51" s="36"/>
      <c r="NDC51" s="36"/>
      <c r="NDD51" s="36"/>
      <c r="NDG51" s="36"/>
      <c r="NDH51" s="36"/>
      <c r="NDK51" s="36"/>
      <c r="NDL51" s="36"/>
      <c r="NDO51" s="36"/>
      <c r="NDP51" s="36"/>
      <c r="NDS51" s="36"/>
      <c r="NDT51" s="36"/>
      <c r="NDW51" s="36"/>
      <c r="NDX51" s="36"/>
      <c r="NEA51" s="36"/>
      <c r="NEB51" s="36"/>
      <c r="NEE51" s="36"/>
      <c r="NEF51" s="36"/>
      <c r="NEI51" s="36"/>
      <c r="NEJ51" s="36"/>
      <c r="NEM51" s="36"/>
      <c r="NEN51" s="36"/>
      <c r="NEQ51" s="36"/>
      <c r="NER51" s="36"/>
      <c r="NEU51" s="36"/>
      <c r="NEV51" s="36"/>
      <c r="NEY51" s="36"/>
      <c r="NEZ51" s="36"/>
      <c r="NFC51" s="36"/>
      <c r="NFD51" s="36"/>
      <c r="NFG51" s="36"/>
      <c r="NFH51" s="36"/>
      <c r="NFK51" s="36"/>
      <c r="NFL51" s="36"/>
      <c r="NFO51" s="36"/>
      <c r="NFP51" s="36"/>
      <c r="NFS51" s="36"/>
      <c r="NFT51" s="36"/>
      <c r="NFW51" s="36"/>
      <c r="NFX51" s="36"/>
      <c r="NGA51" s="36"/>
      <c r="NGB51" s="36"/>
      <c r="NGE51" s="36"/>
      <c r="NGF51" s="36"/>
      <c r="NGI51" s="36"/>
      <c r="NGJ51" s="36"/>
      <c r="NGM51" s="36"/>
      <c r="NGN51" s="36"/>
      <c r="NGQ51" s="36"/>
      <c r="NGR51" s="36"/>
      <c r="NGU51" s="36"/>
      <c r="NGV51" s="36"/>
      <c r="NGY51" s="36"/>
      <c r="NGZ51" s="36"/>
      <c r="NHC51" s="36"/>
      <c r="NHD51" s="36"/>
      <c r="NHG51" s="36"/>
      <c r="NHH51" s="36"/>
      <c r="NHK51" s="36"/>
      <c r="NHL51" s="36"/>
      <c r="NHO51" s="36"/>
      <c r="NHP51" s="36"/>
      <c r="NHS51" s="36"/>
      <c r="NHT51" s="36"/>
      <c r="NHW51" s="36"/>
      <c r="NHX51" s="36"/>
      <c r="NIA51" s="36"/>
      <c r="NIB51" s="36"/>
      <c r="NIE51" s="36"/>
      <c r="NIF51" s="36"/>
      <c r="NII51" s="36"/>
      <c r="NIJ51" s="36"/>
      <c r="NIM51" s="36"/>
      <c r="NIN51" s="36"/>
      <c r="NIQ51" s="36"/>
      <c r="NIR51" s="36"/>
      <c r="NIU51" s="36"/>
      <c r="NIV51" s="36"/>
      <c r="NIY51" s="36"/>
      <c r="NIZ51" s="36"/>
      <c r="NJC51" s="36"/>
      <c r="NJD51" s="36"/>
      <c r="NJG51" s="36"/>
      <c r="NJH51" s="36"/>
      <c r="NJK51" s="36"/>
      <c r="NJL51" s="36"/>
      <c r="NJO51" s="36"/>
      <c r="NJP51" s="36"/>
      <c r="NJS51" s="36"/>
      <c r="NJT51" s="36"/>
      <c r="NJW51" s="36"/>
      <c r="NJX51" s="36"/>
      <c r="NKA51" s="36"/>
      <c r="NKB51" s="36"/>
      <c r="NKE51" s="36"/>
      <c r="NKF51" s="36"/>
      <c r="NKI51" s="36"/>
      <c r="NKJ51" s="36"/>
      <c r="NKM51" s="36"/>
      <c r="NKN51" s="36"/>
      <c r="NKQ51" s="36"/>
      <c r="NKR51" s="36"/>
      <c r="NKU51" s="36"/>
      <c r="NKV51" s="36"/>
      <c r="NKY51" s="36"/>
      <c r="NKZ51" s="36"/>
      <c r="NLC51" s="36"/>
      <c r="NLD51" s="36"/>
      <c r="NLG51" s="36"/>
      <c r="NLH51" s="36"/>
      <c r="NLK51" s="36"/>
      <c r="NLL51" s="36"/>
      <c r="NLO51" s="36"/>
      <c r="NLP51" s="36"/>
      <c r="NLS51" s="36"/>
      <c r="NLT51" s="36"/>
      <c r="NLW51" s="36"/>
      <c r="NLX51" s="36"/>
      <c r="NMA51" s="36"/>
      <c r="NMB51" s="36"/>
      <c r="NME51" s="36"/>
      <c r="NMF51" s="36"/>
      <c r="NMI51" s="36"/>
      <c r="NMJ51" s="36"/>
      <c r="NMM51" s="36"/>
      <c r="NMN51" s="36"/>
      <c r="NMQ51" s="36"/>
      <c r="NMR51" s="36"/>
      <c r="NMU51" s="36"/>
      <c r="NMV51" s="36"/>
      <c r="NMY51" s="36"/>
      <c r="NMZ51" s="36"/>
      <c r="NNC51" s="36"/>
      <c r="NND51" s="36"/>
      <c r="NNG51" s="36"/>
      <c r="NNH51" s="36"/>
      <c r="NNK51" s="36"/>
      <c r="NNL51" s="36"/>
      <c r="NNO51" s="36"/>
      <c r="NNP51" s="36"/>
      <c r="NNS51" s="36"/>
      <c r="NNT51" s="36"/>
      <c r="NNW51" s="36"/>
      <c r="NNX51" s="36"/>
      <c r="NOA51" s="36"/>
      <c r="NOB51" s="36"/>
      <c r="NOE51" s="36"/>
      <c r="NOF51" s="36"/>
      <c r="NOI51" s="36"/>
      <c r="NOJ51" s="36"/>
      <c r="NOM51" s="36"/>
      <c r="NON51" s="36"/>
      <c r="NOQ51" s="36"/>
      <c r="NOR51" s="36"/>
      <c r="NOU51" s="36"/>
      <c r="NOV51" s="36"/>
      <c r="NOY51" s="36"/>
      <c r="NOZ51" s="36"/>
      <c r="NPC51" s="36"/>
      <c r="NPD51" s="36"/>
      <c r="NPG51" s="36"/>
      <c r="NPH51" s="36"/>
      <c r="NPK51" s="36"/>
      <c r="NPL51" s="36"/>
      <c r="NPO51" s="36"/>
      <c r="NPP51" s="36"/>
      <c r="NPS51" s="36"/>
      <c r="NPT51" s="36"/>
      <c r="NPW51" s="36"/>
      <c r="NPX51" s="36"/>
      <c r="NQA51" s="36"/>
      <c r="NQB51" s="36"/>
      <c r="NQE51" s="36"/>
      <c r="NQF51" s="36"/>
      <c r="NQI51" s="36"/>
      <c r="NQJ51" s="36"/>
      <c r="NQM51" s="36"/>
      <c r="NQN51" s="36"/>
      <c r="NQQ51" s="36"/>
      <c r="NQR51" s="36"/>
      <c r="NQU51" s="36"/>
      <c r="NQV51" s="36"/>
      <c r="NQY51" s="36"/>
      <c r="NQZ51" s="36"/>
      <c r="NRC51" s="36"/>
      <c r="NRD51" s="36"/>
      <c r="NRG51" s="36"/>
      <c r="NRH51" s="36"/>
      <c r="NRK51" s="36"/>
      <c r="NRL51" s="36"/>
      <c r="NRO51" s="36"/>
      <c r="NRP51" s="36"/>
      <c r="NRS51" s="36"/>
      <c r="NRT51" s="36"/>
      <c r="NRW51" s="36"/>
      <c r="NRX51" s="36"/>
      <c r="NSA51" s="36"/>
      <c r="NSB51" s="36"/>
      <c r="NSE51" s="36"/>
      <c r="NSF51" s="36"/>
      <c r="NSI51" s="36"/>
      <c r="NSJ51" s="36"/>
      <c r="NSM51" s="36"/>
      <c r="NSN51" s="36"/>
      <c r="NSQ51" s="36"/>
      <c r="NSR51" s="36"/>
      <c r="NSU51" s="36"/>
      <c r="NSV51" s="36"/>
      <c r="NSY51" s="36"/>
      <c r="NSZ51" s="36"/>
      <c r="NTC51" s="36"/>
      <c r="NTD51" s="36"/>
      <c r="NTG51" s="36"/>
      <c r="NTH51" s="36"/>
      <c r="NTK51" s="36"/>
      <c r="NTL51" s="36"/>
      <c r="NTO51" s="36"/>
      <c r="NTP51" s="36"/>
      <c r="NTS51" s="36"/>
      <c r="NTT51" s="36"/>
      <c r="NTW51" s="36"/>
      <c r="NTX51" s="36"/>
      <c r="NUA51" s="36"/>
      <c r="NUB51" s="36"/>
      <c r="NUE51" s="36"/>
      <c r="NUF51" s="36"/>
      <c r="NUI51" s="36"/>
      <c r="NUJ51" s="36"/>
      <c r="NUM51" s="36"/>
      <c r="NUN51" s="36"/>
      <c r="NUQ51" s="36"/>
      <c r="NUR51" s="36"/>
      <c r="NUU51" s="36"/>
      <c r="NUV51" s="36"/>
      <c r="NUY51" s="36"/>
      <c r="NUZ51" s="36"/>
      <c r="NVC51" s="36"/>
      <c r="NVD51" s="36"/>
      <c r="NVG51" s="36"/>
      <c r="NVH51" s="36"/>
      <c r="NVK51" s="36"/>
      <c r="NVL51" s="36"/>
      <c r="NVO51" s="36"/>
      <c r="NVP51" s="36"/>
      <c r="NVS51" s="36"/>
      <c r="NVT51" s="36"/>
      <c r="NVW51" s="36"/>
      <c r="NVX51" s="36"/>
      <c r="NWA51" s="36"/>
      <c r="NWB51" s="36"/>
      <c r="NWE51" s="36"/>
      <c r="NWF51" s="36"/>
      <c r="NWI51" s="36"/>
      <c r="NWJ51" s="36"/>
      <c r="NWM51" s="36"/>
      <c r="NWN51" s="36"/>
      <c r="NWQ51" s="36"/>
      <c r="NWR51" s="36"/>
      <c r="NWU51" s="36"/>
      <c r="NWV51" s="36"/>
      <c r="NWY51" s="36"/>
      <c r="NWZ51" s="36"/>
      <c r="NXC51" s="36"/>
      <c r="NXD51" s="36"/>
      <c r="NXG51" s="36"/>
      <c r="NXH51" s="36"/>
      <c r="NXK51" s="36"/>
      <c r="NXL51" s="36"/>
      <c r="NXO51" s="36"/>
      <c r="NXP51" s="36"/>
      <c r="NXS51" s="36"/>
      <c r="NXT51" s="36"/>
      <c r="NXW51" s="36"/>
      <c r="NXX51" s="36"/>
      <c r="NYA51" s="36"/>
      <c r="NYB51" s="36"/>
      <c r="NYE51" s="36"/>
      <c r="NYF51" s="36"/>
      <c r="NYI51" s="36"/>
      <c r="NYJ51" s="36"/>
      <c r="NYM51" s="36"/>
      <c r="NYN51" s="36"/>
      <c r="NYQ51" s="36"/>
      <c r="NYR51" s="36"/>
      <c r="NYU51" s="36"/>
      <c r="NYV51" s="36"/>
      <c r="NYY51" s="36"/>
      <c r="NYZ51" s="36"/>
      <c r="NZC51" s="36"/>
      <c r="NZD51" s="36"/>
      <c r="NZG51" s="36"/>
      <c r="NZH51" s="36"/>
      <c r="NZK51" s="36"/>
      <c r="NZL51" s="36"/>
      <c r="NZO51" s="36"/>
      <c r="NZP51" s="36"/>
      <c r="NZS51" s="36"/>
      <c r="NZT51" s="36"/>
      <c r="NZW51" s="36"/>
      <c r="NZX51" s="36"/>
      <c r="OAA51" s="36"/>
      <c r="OAB51" s="36"/>
      <c r="OAE51" s="36"/>
      <c r="OAF51" s="36"/>
      <c r="OAI51" s="36"/>
      <c r="OAJ51" s="36"/>
      <c r="OAM51" s="36"/>
      <c r="OAN51" s="36"/>
      <c r="OAQ51" s="36"/>
      <c r="OAR51" s="36"/>
      <c r="OAU51" s="36"/>
      <c r="OAV51" s="36"/>
      <c r="OAY51" s="36"/>
      <c r="OAZ51" s="36"/>
      <c r="OBC51" s="36"/>
      <c r="OBD51" s="36"/>
      <c r="OBG51" s="36"/>
      <c r="OBH51" s="36"/>
      <c r="OBK51" s="36"/>
      <c r="OBL51" s="36"/>
      <c r="OBO51" s="36"/>
      <c r="OBP51" s="36"/>
      <c r="OBS51" s="36"/>
      <c r="OBT51" s="36"/>
      <c r="OBW51" s="36"/>
      <c r="OBX51" s="36"/>
      <c r="OCA51" s="36"/>
      <c r="OCB51" s="36"/>
      <c r="OCE51" s="36"/>
      <c r="OCF51" s="36"/>
      <c r="OCI51" s="36"/>
      <c r="OCJ51" s="36"/>
      <c r="OCM51" s="36"/>
      <c r="OCN51" s="36"/>
      <c r="OCQ51" s="36"/>
      <c r="OCR51" s="36"/>
      <c r="OCU51" s="36"/>
      <c r="OCV51" s="36"/>
      <c r="OCY51" s="36"/>
      <c r="OCZ51" s="36"/>
      <c r="ODC51" s="36"/>
      <c r="ODD51" s="36"/>
      <c r="ODG51" s="36"/>
      <c r="ODH51" s="36"/>
      <c r="ODK51" s="36"/>
      <c r="ODL51" s="36"/>
      <c r="ODO51" s="36"/>
      <c r="ODP51" s="36"/>
      <c r="ODS51" s="36"/>
      <c r="ODT51" s="36"/>
      <c r="ODW51" s="36"/>
      <c r="ODX51" s="36"/>
      <c r="OEA51" s="36"/>
      <c r="OEB51" s="36"/>
      <c r="OEE51" s="36"/>
      <c r="OEF51" s="36"/>
      <c r="OEI51" s="36"/>
      <c r="OEJ51" s="36"/>
      <c r="OEM51" s="36"/>
      <c r="OEN51" s="36"/>
      <c r="OEQ51" s="36"/>
      <c r="OER51" s="36"/>
      <c r="OEU51" s="36"/>
      <c r="OEV51" s="36"/>
      <c r="OEY51" s="36"/>
      <c r="OEZ51" s="36"/>
      <c r="OFC51" s="36"/>
      <c r="OFD51" s="36"/>
      <c r="OFG51" s="36"/>
      <c r="OFH51" s="36"/>
      <c r="OFK51" s="36"/>
      <c r="OFL51" s="36"/>
      <c r="OFO51" s="36"/>
      <c r="OFP51" s="36"/>
      <c r="OFS51" s="36"/>
      <c r="OFT51" s="36"/>
      <c r="OFW51" s="36"/>
      <c r="OFX51" s="36"/>
      <c r="OGA51" s="36"/>
      <c r="OGB51" s="36"/>
      <c r="OGE51" s="36"/>
      <c r="OGF51" s="36"/>
      <c r="OGI51" s="36"/>
      <c r="OGJ51" s="36"/>
      <c r="OGM51" s="36"/>
      <c r="OGN51" s="36"/>
      <c r="OGQ51" s="36"/>
      <c r="OGR51" s="36"/>
      <c r="OGU51" s="36"/>
      <c r="OGV51" s="36"/>
      <c r="OGY51" s="36"/>
      <c r="OGZ51" s="36"/>
      <c r="OHC51" s="36"/>
      <c r="OHD51" s="36"/>
      <c r="OHG51" s="36"/>
      <c r="OHH51" s="36"/>
      <c r="OHK51" s="36"/>
      <c r="OHL51" s="36"/>
      <c r="OHO51" s="36"/>
      <c r="OHP51" s="36"/>
      <c r="OHS51" s="36"/>
      <c r="OHT51" s="36"/>
      <c r="OHW51" s="36"/>
      <c r="OHX51" s="36"/>
      <c r="OIA51" s="36"/>
      <c r="OIB51" s="36"/>
      <c r="OIE51" s="36"/>
      <c r="OIF51" s="36"/>
      <c r="OII51" s="36"/>
      <c r="OIJ51" s="36"/>
      <c r="OIM51" s="36"/>
      <c r="OIN51" s="36"/>
      <c r="OIQ51" s="36"/>
      <c r="OIR51" s="36"/>
      <c r="OIU51" s="36"/>
      <c r="OIV51" s="36"/>
      <c r="OIY51" s="36"/>
      <c r="OIZ51" s="36"/>
      <c r="OJC51" s="36"/>
      <c r="OJD51" s="36"/>
      <c r="OJG51" s="36"/>
      <c r="OJH51" s="36"/>
      <c r="OJK51" s="36"/>
      <c r="OJL51" s="36"/>
      <c r="OJO51" s="36"/>
      <c r="OJP51" s="36"/>
      <c r="OJS51" s="36"/>
      <c r="OJT51" s="36"/>
      <c r="OJW51" s="36"/>
      <c r="OJX51" s="36"/>
      <c r="OKA51" s="36"/>
      <c r="OKB51" s="36"/>
      <c r="OKE51" s="36"/>
      <c r="OKF51" s="36"/>
      <c r="OKI51" s="36"/>
      <c r="OKJ51" s="36"/>
      <c r="OKM51" s="36"/>
      <c r="OKN51" s="36"/>
      <c r="OKQ51" s="36"/>
      <c r="OKR51" s="36"/>
      <c r="OKU51" s="36"/>
      <c r="OKV51" s="36"/>
      <c r="OKY51" s="36"/>
      <c r="OKZ51" s="36"/>
      <c r="OLC51" s="36"/>
      <c r="OLD51" s="36"/>
      <c r="OLG51" s="36"/>
      <c r="OLH51" s="36"/>
      <c r="OLK51" s="36"/>
      <c r="OLL51" s="36"/>
      <c r="OLO51" s="36"/>
      <c r="OLP51" s="36"/>
      <c r="OLS51" s="36"/>
      <c r="OLT51" s="36"/>
      <c r="OLW51" s="36"/>
      <c r="OLX51" s="36"/>
      <c r="OMA51" s="36"/>
      <c r="OMB51" s="36"/>
      <c r="OME51" s="36"/>
      <c r="OMF51" s="36"/>
      <c r="OMI51" s="36"/>
      <c r="OMJ51" s="36"/>
      <c r="OMM51" s="36"/>
      <c r="OMN51" s="36"/>
      <c r="OMQ51" s="36"/>
      <c r="OMR51" s="36"/>
      <c r="OMU51" s="36"/>
      <c r="OMV51" s="36"/>
      <c r="OMY51" s="36"/>
      <c r="OMZ51" s="36"/>
      <c r="ONC51" s="36"/>
      <c r="OND51" s="36"/>
      <c r="ONG51" s="36"/>
      <c r="ONH51" s="36"/>
      <c r="ONK51" s="36"/>
      <c r="ONL51" s="36"/>
      <c r="ONO51" s="36"/>
      <c r="ONP51" s="36"/>
      <c r="ONS51" s="36"/>
      <c r="ONT51" s="36"/>
      <c r="ONW51" s="36"/>
      <c r="ONX51" s="36"/>
      <c r="OOA51" s="36"/>
      <c r="OOB51" s="36"/>
      <c r="OOE51" s="36"/>
      <c r="OOF51" s="36"/>
      <c r="OOI51" s="36"/>
      <c r="OOJ51" s="36"/>
      <c r="OOM51" s="36"/>
      <c r="OON51" s="36"/>
      <c r="OOQ51" s="36"/>
      <c r="OOR51" s="36"/>
      <c r="OOU51" s="36"/>
      <c r="OOV51" s="36"/>
      <c r="OOY51" s="36"/>
      <c r="OOZ51" s="36"/>
      <c r="OPC51" s="36"/>
      <c r="OPD51" s="36"/>
      <c r="OPG51" s="36"/>
      <c r="OPH51" s="36"/>
      <c r="OPK51" s="36"/>
      <c r="OPL51" s="36"/>
      <c r="OPO51" s="36"/>
      <c r="OPP51" s="36"/>
      <c r="OPS51" s="36"/>
      <c r="OPT51" s="36"/>
      <c r="OPW51" s="36"/>
      <c r="OPX51" s="36"/>
      <c r="OQA51" s="36"/>
      <c r="OQB51" s="36"/>
      <c r="OQE51" s="36"/>
      <c r="OQF51" s="36"/>
      <c r="OQI51" s="36"/>
      <c r="OQJ51" s="36"/>
      <c r="OQM51" s="36"/>
      <c r="OQN51" s="36"/>
      <c r="OQQ51" s="36"/>
      <c r="OQR51" s="36"/>
      <c r="OQU51" s="36"/>
      <c r="OQV51" s="36"/>
      <c r="OQY51" s="36"/>
      <c r="OQZ51" s="36"/>
      <c r="ORC51" s="36"/>
      <c r="ORD51" s="36"/>
      <c r="ORG51" s="36"/>
      <c r="ORH51" s="36"/>
      <c r="ORK51" s="36"/>
      <c r="ORL51" s="36"/>
      <c r="ORO51" s="36"/>
      <c r="ORP51" s="36"/>
      <c r="ORS51" s="36"/>
      <c r="ORT51" s="36"/>
      <c r="ORW51" s="36"/>
      <c r="ORX51" s="36"/>
      <c r="OSA51" s="36"/>
      <c r="OSB51" s="36"/>
      <c r="OSE51" s="36"/>
      <c r="OSF51" s="36"/>
      <c r="OSI51" s="36"/>
      <c r="OSJ51" s="36"/>
      <c r="OSM51" s="36"/>
      <c r="OSN51" s="36"/>
      <c r="OSQ51" s="36"/>
      <c r="OSR51" s="36"/>
      <c r="OSU51" s="36"/>
      <c r="OSV51" s="36"/>
      <c r="OSY51" s="36"/>
      <c r="OSZ51" s="36"/>
      <c r="OTC51" s="36"/>
      <c r="OTD51" s="36"/>
      <c r="OTG51" s="36"/>
      <c r="OTH51" s="36"/>
      <c r="OTK51" s="36"/>
      <c r="OTL51" s="36"/>
      <c r="OTO51" s="36"/>
      <c r="OTP51" s="36"/>
      <c r="OTS51" s="36"/>
      <c r="OTT51" s="36"/>
      <c r="OTW51" s="36"/>
      <c r="OTX51" s="36"/>
      <c r="OUA51" s="36"/>
      <c r="OUB51" s="36"/>
      <c r="OUE51" s="36"/>
      <c r="OUF51" s="36"/>
      <c r="OUI51" s="36"/>
      <c r="OUJ51" s="36"/>
      <c r="OUM51" s="36"/>
      <c r="OUN51" s="36"/>
      <c r="OUQ51" s="36"/>
      <c r="OUR51" s="36"/>
      <c r="OUU51" s="36"/>
      <c r="OUV51" s="36"/>
      <c r="OUY51" s="36"/>
      <c r="OUZ51" s="36"/>
      <c r="OVC51" s="36"/>
      <c r="OVD51" s="36"/>
      <c r="OVG51" s="36"/>
      <c r="OVH51" s="36"/>
      <c r="OVK51" s="36"/>
      <c r="OVL51" s="36"/>
      <c r="OVO51" s="36"/>
      <c r="OVP51" s="36"/>
      <c r="OVS51" s="36"/>
      <c r="OVT51" s="36"/>
      <c r="OVW51" s="36"/>
      <c r="OVX51" s="36"/>
      <c r="OWA51" s="36"/>
      <c r="OWB51" s="36"/>
      <c r="OWE51" s="36"/>
      <c r="OWF51" s="36"/>
      <c r="OWI51" s="36"/>
      <c r="OWJ51" s="36"/>
      <c r="OWM51" s="36"/>
      <c r="OWN51" s="36"/>
      <c r="OWQ51" s="36"/>
      <c r="OWR51" s="36"/>
      <c r="OWU51" s="36"/>
      <c r="OWV51" s="36"/>
      <c r="OWY51" s="36"/>
      <c r="OWZ51" s="36"/>
      <c r="OXC51" s="36"/>
      <c r="OXD51" s="36"/>
      <c r="OXG51" s="36"/>
      <c r="OXH51" s="36"/>
      <c r="OXK51" s="36"/>
      <c r="OXL51" s="36"/>
      <c r="OXO51" s="36"/>
      <c r="OXP51" s="36"/>
      <c r="OXS51" s="36"/>
      <c r="OXT51" s="36"/>
      <c r="OXW51" s="36"/>
      <c r="OXX51" s="36"/>
      <c r="OYA51" s="36"/>
      <c r="OYB51" s="36"/>
      <c r="OYE51" s="36"/>
      <c r="OYF51" s="36"/>
      <c r="OYI51" s="36"/>
      <c r="OYJ51" s="36"/>
      <c r="OYM51" s="36"/>
      <c r="OYN51" s="36"/>
      <c r="OYQ51" s="36"/>
      <c r="OYR51" s="36"/>
      <c r="OYU51" s="36"/>
      <c r="OYV51" s="36"/>
      <c r="OYY51" s="36"/>
      <c r="OYZ51" s="36"/>
      <c r="OZC51" s="36"/>
      <c r="OZD51" s="36"/>
      <c r="OZG51" s="36"/>
      <c r="OZH51" s="36"/>
      <c r="OZK51" s="36"/>
      <c r="OZL51" s="36"/>
      <c r="OZO51" s="36"/>
      <c r="OZP51" s="36"/>
      <c r="OZS51" s="36"/>
      <c r="OZT51" s="36"/>
      <c r="OZW51" s="36"/>
      <c r="OZX51" s="36"/>
      <c r="PAA51" s="36"/>
      <c r="PAB51" s="36"/>
      <c r="PAE51" s="36"/>
      <c r="PAF51" s="36"/>
      <c r="PAI51" s="36"/>
      <c r="PAJ51" s="36"/>
      <c r="PAM51" s="36"/>
      <c r="PAN51" s="36"/>
      <c r="PAQ51" s="36"/>
      <c r="PAR51" s="36"/>
      <c r="PAU51" s="36"/>
      <c r="PAV51" s="36"/>
      <c r="PAY51" s="36"/>
      <c r="PAZ51" s="36"/>
      <c r="PBC51" s="36"/>
      <c r="PBD51" s="36"/>
      <c r="PBG51" s="36"/>
      <c r="PBH51" s="36"/>
      <c r="PBK51" s="36"/>
      <c r="PBL51" s="36"/>
      <c r="PBO51" s="36"/>
      <c r="PBP51" s="36"/>
      <c r="PBS51" s="36"/>
      <c r="PBT51" s="36"/>
      <c r="PBW51" s="36"/>
      <c r="PBX51" s="36"/>
      <c r="PCA51" s="36"/>
      <c r="PCB51" s="36"/>
      <c r="PCE51" s="36"/>
      <c r="PCF51" s="36"/>
      <c r="PCI51" s="36"/>
      <c r="PCJ51" s="36"/>
      <c r="PCM51" s="36"/>
      <c r="PCN51" s="36"/>
      <c r="PCQ51" s="36"/>
      <c r="PCR51" s="36"/>
      <c r="PCU51" s="36"/>
      <c r="PCV51" s="36"/>
      <c r="PCY51" s="36"/>
      <c r="PCZ51" s="36"/>
      <c r="PDC51" s="36"/>
      <c r="PDD51" s="36"/>
      <c r="PDG51" s="36"/>
      <c r="PDH51" s="36"/>
      <c r="PDK51" s="36"/>
      <c r="PDL51" s="36"/>
      <c r="PDO51" s="36"/>
      <c r="PDP51" s="36"/>
      <c r="PDS51" s="36"/>
      <c r="PDT51" s="36"/>
      <c r="PDW51" s="36"/>
      <c r="PDX51" s="36"/>
      <c r="PEA51" s="36"/>
      <c r="PEB51" s="36"/>
      <c r="PEE51" s="36"/>
      <c r="PEF51" s="36"/>
      <c r="PEI51" s="36"/>
      <c r="PEJ51" s="36"/>
      <c r="PEM51" s="36"/>
      <c r="PEN51" s="36"/>
      <c r="PEQ51" s="36"/>
      <c r="PER51" s="36"/>
      <c r="PEU51" s="36"/>
      <c r="PEV51" s="36"/>
      <c r="PEY51" s="36"/>
      <c r="PEZ51" s="36"/>
      <c r="PFC51" s="36"/>
      <c r="PFD51" s="36"/>
      <c r="PFG51" s="36"/>
      <c r="PFH51" s="36"/>
      <c r="PFK51" s="36"/>
      <c r="PFL51" s="36"/>
      <c r="PFO51" s="36"/>
      <c r="PFP51" s="36"/>
      <c r="PFS51" s="36"/>
      <c r="PFT51" s="36"/>
      <c r="PFW51" s="36"/>
      <c r="PFX51" s="36"/>
      <c r="PGA51" s="36"/>
      <c r="PGB51" s="36"/>
      <c r="PGE51" s="36"/>
      <c r="PGF51" s="36"/>
      <c r="PGI51" s="36"/>
      <c r="PGJ51" s="36"/>
      <c r="PGM51" s="36"/>
      <c r="PGN51" s="36"/>
      <c r="PGQ51" s="36"/>
      <c r="PGR51" s="36"/>
      <c r="PGU51" s="36"/>
      <c r="PGV51" s="36"/>
      <c r="PGY51" s="36"/>
      <c r="PGZ51" s="36"/>
      <c r="PHC51" s="36"/>
      <c r="PHD51" s="36"/>
      <c r="PHG51" s="36"/>
      <c r="PHH51" s="36"/>
      <c r="PHK51" s="36"/>
      <c r="PHL51" s="36"/>
      <c r="PHO51" s="36"/>
      <c r="PHP51" s="36"/>
      <c r="PHS51" s="36"/>
      <c r="PHT51" s="36"/>
      <c r="PHW51" s="36"/>
      <c r="PHX51" s="36"/>
      <c r="PIA51" s="36"/>
      <c r="PIB51" s="36"/>
      <c r="PIE51" s="36"/>
      <c r="PIF51" s="36"/>
      <c r="PII51" s="36"/>
      <c r="PIJ51" s="36"/>
      <c r="PIM51" s="36"/>
      <c r="PIN51" s="36"/>
      <c r="PIQ51" s="36"/>
      <c r="PIR51" s="36"/>
      <c r="PIU51" s="36"/>
      <c r="PIV51" s="36"/>
      <c r="PIY51" s="36"/>
      <c r="PIZ51" s="36"/>
      <c r="PJC51" s="36"/>
      <c r="PJD51" s="36"/>
      <c r="PJG51" s="36"/>
      <c r="PJH51" s="36"/>
      <c r="PJK51" s="36"/>
      <c r="PJL51" s="36"/>
      <c r="PJO51" s="36"/>
      <c r="PJP51" s="36"/>
      <c r="PJS51" s="36"/>
      <c r="PJT51" s="36"/>
      <c r="PJW51" s="36"/>
      <c r="PJX51" s="36"/>
      <c r="PKA51" s="36"/>
      <c r="PKB51" s="36"/>
      <c r="PKE51" s="36"/>
      <c r="PKF51" s="36"/>
      <c r="PKI51" s="36"/>
      <c r="PKJ51" s="36"/>
      <c r="PKM51" s="36"/>
      <c r="PKN51" s="36"/>
      <c r="PKQ51" s="36"/>
      <c r="PKR51" s="36"/>
      <c r="PKU51" s="36"/>
      <c r="PKV51" s="36"/>
      <c r="PKY51" s="36"/>
      <c r="PKZ51" s="36"/>
      <c r="PLC51" s="36"/>
      <c r="PLD51" s="36"/>
      <c r="PLG51" s="36"/>
      <c r="PLH51" s="36"/>
      <c r="PLK51" s="36"/>
      <c r="PLL51" s="36"/>
      <c r="PLO51" s="36"/>
      <c r="PLP51" s="36"/>
      <c r="PLS51" s="36"/>
      <c r="PLT51" s="36"/>
      <c r="PLW51" s="36"/>
      <c r="PLX51" s="36"/>
      <c r="PMA51" s="36"/>
      <c r="PMB51" s="36"/>
      <c r="PME51" s="36"/>
      <c r="PMF51" s="36"/>
      <c r="PMI51" s="36"/>
      <c r="PMJ51" s="36"/>
      <c r="PMM51" s="36"/>
      <c r="PMN51" s="36"/>
      <c r="PMQ51" s="36"/>
      <c r="PMR51" s="36"/>
      <c r="PMU51" s="36"/>
      <c r="PMV51" s="36"/>
      <c r="PMY51" s="36"/>
      <c r="PMZ51" s="36"/>
      <c r="PNC51" s="36"/>
      <c r="PND51" s="36"/>
      <c r="PNG51" s="36"/>
      <c r="PNH51" s="36"/>
      <c r="PNK51" s="36"/>
      <c r="PNL51" s="36"/>
      <c r="PNO51" s="36"/>
      <c r="PNP51" s="36"/>
      <c r="PNS51" s="36"/>
      <c r="PNT51" s="36"/>
      <c r="PNW51" s="36"/>
      <c r="PNX51" s="36"/>
      <c r="POA51" s="36"/>
      <c r="POB51" s="36"/>
      <c r="POE51" s="36"/>
      <c r="POF51" s="36"/>
      <c r="POI51" s="36"/>
      <c r="POJ51" s="36"/>
      <c r="POM51" s="36"/>
      <c r="PON51" s="36"/>
      <c r="POQ51" s="36"/>
      <c r="POR51" s="36"/>
      <c r="POU51" s="36"/>
      <c r="POV51" s="36"/>
      <c r="POY51" s="36"/>
      <c r="POZ51" s="36"/>
      <c r="PPC51" s="36"/>
      <c r="PPD51" s="36"/>
      <c r="PPG51" s="36"/>
      <c r="PPH51" s="36"/>
      <c r="PPK51" s="36"/>
      <c r="PPL51" s="36"/>
      <c r="PPO51" s="36"/>
      <c r="PPP51" s="36"/>
      <c r="PPS51" s="36"/>
      <c r="PPT51" s="36"/>
      <c r="PPW51" s="36"/>
      <c r="PPX51" s="36"/>
      <c r="PQA51" s="36"/>
      <c r="PQB51" s="36"/>
      <c r="PQE51" s="36"/>
      <c r="PQF51" s="36"/>
      <c r="PQI51" s="36"/>
      <c r="PQJ51" s="36"/>
      <c r="PQM51" s="36"/>
      <c r="PQN51" s="36"/>
      <c r="PQQ51" s="36"/>
      <c r="PQR51" s="36"/>
      <c r="PQU51" s="36"/>
      <c r="PQV51" s="36"/>
      <c r="PQY51" s="36"/>
      <c r="PQZ51" s="36"/>
      <c r="PRC51" s="36"/>
      <c r="PRD51" s="36"/>
      <c r="PRG51" s="36"/>
      <c r="PRH51" s="36"/>
      <c r="PRK51" s="36"/>
      <c r="PRL51" s="36"/>
      <c r="PRO51" s="36"/>
      <c r="PRP51" s="36"/>
      <c r="PRS51" s="36"/>
      <c r="PRT51" s="36"/>
      <c r="PRW51" s="36"/>
      <c r="PRX51" s="36"/>
      <c r="PSA51" s="36"/>
      <c r="PSB51" s="36"/>
      <c r="PSE51" s="36"/>
      <c r="PSF51" s="36"/>
      <c r="PSI51" s="36"/>
      <c r="PSJ51" s="36"/>
      <c r="PSM51" s="36"/>
      <c r="PSN51" s="36"/>
      <c r="PSQ51" s="36"/>
      <c r="PSR51" s="36"/>
      <c r="PSU51" s="36"/>
      <c r="PSV51" s="36"/>
      <c r="PSY51" s="36"/>
      <c r="PSZ51" s="36"/>
      <c r="PTC51" s="36"/>
      <c r="PTD51" s="36"/>
      <c r="PTG51" s="36"/>
      <c r="PTH51" s="36"/>
      <c r="PTK51" s="36"/>
      <c r="PTL51" s="36"/>
      <c r="PTO51" s="36"/>
      <c r="PTP51" s="36"/>
      <c r="PTS51" s="36"/>
      <c r="PTT51" s="36"/>
      <c r="PTW51" s="36"/>
      <c r="PTX51" s="36"/>
      <c r="PUA51" s="36"/>
      <c r="PUB51" s="36"/>
      <c r="PUE51" s="36"/>
      <c r="PUF51" s="36"/>
      <c r="PUI51" s="36"/>
      <c r="PUJ51" s="36"/>
      <c r="PUM51" s="36"/>
      <c r="PUN51" s="36"/>
      <c r="PUQ51" s="36"/>
      <c r="PUR51" s="36"/>
      <c r="PUU51" s="36"/>
      <c r="PUV51" s="36"/>
      <c r="PUY51" s="36"/>
      <c r="PUZ51" s="36"/>
      <c r="PVC51" s="36"/>
      <c r="PVD51" s="36"/>
      <c r="PVG51" s="36"/>
      <c r="PVH51" s="36"/>
      <c r="PVK51" s="36"/>
      <c r="PVL51" s="36"/>
      <c r="PVO51" s="36"/>
      <c r="PVP51" s="36"/>
      <c r="PVS51" s="36"/>
      <c r="PVT51" s="36"/>
      <c r="PVW51" s="36"/>
      <c r="PVX51" s="36"/>
      <c r="PWA51" s="36"/>
      <c r="PWB51" s="36"/>
      <c r="PWE51" s="36"/>
      <c r="PWF51" s="36"/>
      <c r="PWI51" s="36"/>
      <c r="PWJ51" s="36"/>
      <c r="PWM51" s="36"/>
      <c r="PWN51" s="36"/>
      <c r="PWQ51" s="36"/>
      <c r="PWR51" s="36"/>
      <c r="PWU51" s="36"/>
      <c r="PWV51" s="36"/>
      <c r="PWY51" s="36"/>
      <c r="PWZ51" s="36"/>
      <c r="PXC51" s="36"/>
      <c r="PXD51" s="36"/>
      <c r="PXG51" s="36"/>
      <c r="PXH51" s="36"/>
      <c r="PXK51" s="36"/>
      <c r="PXL51" s="36"/>
      <c r="PXO51" s="36"/>
      <c r="PXP51" s="36"/>
      <c r="PXS51" s="36"/>
      <c r="PXT51" s="36"/>
      <c r="PXW51" s="36"/>
      <c r="PXX51" s="36"/>
      <c r="PYA51" s="36"/>
      <c r="PYB51" s="36"/>
      <c r="PYE51" s="36"/>
      <c r="PYF51" s="36"/>
      <c r="PYI51" s="36"/>
      <c r="PYJ51" s="36"/>
      <c r="PYM51" s="36"/>
      <c r="PYN51" s="36"/>
      <c r="PYQ51" s="36"/>
      <c r="PYR51" s="36"/>
      <c r="PYU51" s="36"/>
      <c r="PYV51" s="36"/>
      <c r="PYY51" s="36"/>
      <c r="PYZ51" s="36"/>
      <c r="PZC51" s="36"/>
      <c r="PZD51" s="36"/>
      <c r="PZG51" s="36"/>
      <c r="PZH51" s="36"/>
      <c r="PZK51" s="36"/>
      <c r="PZL51" s="36"/>
      <c r="PZO51" s="36"/>
      <c r="PZP51" s="36"/>
      <c r="PZS51" s="36"/>
      <c r="PZT51" s="36"/>
      <c r="PZW51" s="36"/>
      <c r="PZX51" s="36"/>
      <c r="QAA51" s="36"/>
      <c r="QAB51" s="36"/>
      <c r="QAE51" s="36"/>
      <c r="QAF51" s="36"/>
      <c r="QAI51" s="36"/>
      <c r="QAJ51" s="36"/>
      <c r="QAM51" s="36"/>
      <c r="QAN51" s="36"/>
      <c r="QAQ51" s="36"/>
      <c r="QAR51" s="36"/>
      <c r="QAU51" s="36"/>
      <c r="QAV51" s="36"/>
      <c r="QAY51" s="36"/>
      <c r="QAZ51" s="36"/>
      <c r="QBC51" s="36"/>
      <c r="QBD51" s="36"/>
      <c r="QBG51" s="36"/>
      <c r="QBH51" s="36"/>
      <c r="QBK51" s="36"/>
      <c r="QBL51" s="36"/>
      <c r="QBO51" s="36"/>
      <c r="QBP51" s="36"/>
      <c r="QBS51" s="36"/>
      <c r="QBT51" s="36"/>
      <c r="QBW51" s="36"/>
      <c r="QBX51" s="36"/>
      <c r="QCA51" s="36"/>
      <c r="QCB51" s="36"/>
      <c r="QCE51" s="36"/>
      <c r="QCF51" s="36"/>
      <c r="QCI51" s="36"/>
      <c r="QCJ51" s="36"/>
      <c r="QCM51" s="36"/>
      <c r="QCN51" s="36"/>
      <c r="QCQ51" s="36"/>
      <c r="QCR51" s="36"/>
      <c r="QCU51" s="36"/>
      <c r="QCV51" s="36"/>
      <c r="QCY51" s="36"/>
      <c r="QCZ51" s="36"/>
      <c r="QDC51" s="36"/>
      <c r="QDD51" s="36"/>
      <c r="QDG51" s="36"/>
      <c r="QDH51" s="36"/>
      <c r="QDK51" s="36"/>
      <c r="QDL51" s="36"/>
      <c r="QDO51" s="36"/>
      <c r="QDP51" s="36"/>
      <c r="QDS51" s="36"/>
      <c r="QDT51" s="36"/>
      <c r="QDW51" s="36"/>
      <c r="QDX51" s="36"/>
      <c r="QEA51" s="36"/>
      <c r="QEB51" s="36"/>
      <c r="QEE51" s="36"/>
      <c r="QEF51" s="36"/>
      <c r="QEI51" s="36"/>
      <c r="QEJ51" s="36"/>
      <c r="QEM51" s="36"/>
      <c r="QEN51" s="36"/>
      <c r="QEQ51" s="36"/>
      <c r="QER51" s="36"/>
      <c r="QEU51" s="36"/>
      <c r="QEV51" s="36"/>
      <c r="QEY51" s="36"/>
      <c r="QEZ51" s="36"/>
      <c r="QFC51" s="36"/>
      <c r="QFD51" s="36"/>
      <c r="QFG51" s="36"/>
      <c r="QFH51" s="36"/>
      <c r="QFK51" s="36"/>
      <c r="QFL51" s="36"/>
      <c r="QFO51" s="36"/>
      <c r="QFP51" s="36"/>
      <c r="QFS51" s="36"/>
      <c r="QFT51" s="36"/>
      <c r="QFW51" s="36"/>
      <c r="QFX51" s="36"/>
      <c r="QGA51" s="36"/>
      <c r="QGB51" s="36"/>
      <c r="QGE51" s="36"/>
      <c r="QGF51" s="36"/>
      <c r="QGI51" s="36"/>
      <c r="QGJ51" s="36"/>
      <c r="QGM51" s="36"/>
      <c r="QGN51" s="36"/>
      <c r="QGQ51" s="36"/>
      <c r="QGR51" s="36"/>
      <c r="QGU51" s="36"/>
      <c r="QGV51" s="36"/>
      <c r="QGY51" s="36"/>
      <c r="QGZ51" s="36"/>
      <c r="QHC51" s="36"/>
      <c r="QHD51" s="36"/>
      <c r="QHG51" s="36"/>
      <c r="QHH51" s="36"/>
      <c r="QHK51" s="36"/>
      <c r="QHL51" s="36"/>
      <c r="QHO51" s="36"/>
      <c r="QHP51" s="36"/>
      <c r="QHS51" s="36"/>
      <c r="QHT51" s="36"/>
      <c r="QHW51" s="36"/>
      <c r="QHX51" s="36"/>
      <c r="QIA51" s="36"/>
      <c r="QIB51" s="36"/>
      <c r="QIE51" s="36"/>
      <c r="QIF51" s="36"/>
      <c r="QII51" s="36"/>
      <c r="QIJ51" s="36"/>
      <c r="QIM51" s="36"/>
      <c r="QIN51" s="36"/>
      <c r="QIQ51" s="36"/>
      <c r="QIR51" s="36"/>
      <c r="QIU51" s="36"/>
      <c r="QIV51" s="36"/>
      <c r="QIY51" s="36"/>
      <c r="QIZ51" s="36"/>
      <c r="QJC51" s="36"/>
      <c r="QJD51" s="36"/>
      <c r="QJG51" s="36"/>
      <c r="QJH51" s="36"/>
      <c r="QJK51" s="36"/>
      <c r="QJL51" s="36"/>
      <c r="QJO51" s="36"/>
      <c r="QJP51" s="36"/>
      <c r="QJS51" s="36"/>
      <c r="QJT51" s="36"/>
      <c r="QJW51" s="36"/>
      <c r="QJX51" s="36"/>
      <c r="QKA51" s="36"/>
      <c r="QKB51" s="36"/>
      <c r="QKE51" s="36"/>
      <c r="QKF51" s="36"/>
      <c r="QKI51" s="36"/>
      <c r="QKJ51" s="36"/>
      <c r="QKM51" s="36"/>
      <c r="QKN51" s="36"/>
      <c r="QKQ51" s="36"/>
      <c r="QKR51" s="36"/>
      <c r="QKU51" s="36"/>
      <c r="QKV51" s="36"/>
      <c r="QKY51" s="36"/>
      <c r="QKZ51" s="36"/>
      <c r="QLC51" s="36"/>
      <c r="QLD51" s="36"/>
      <c r="QLG51" s="36"/>
      <c r="QLH51" s="36"/>
      <c r="QLK51" s="36"/>
      <c r="QLL51" s="36"/>
      <c r="QLO51" s="36"/>
      <c r="QLP51" s="36"/>
      <c r="QLS51" s="36"/>
      <c r="QLT51" s="36"/>
      <c r="QLW51" s="36"/>
      <c r="QLX51" s="36"/>
      <c r="QMA51" s="36"/>
      <c r="QMB51" s="36"/>
      <c r="QME51" s="36"/>
      <c r="QMF51" s="36"/>
      <c r="QMI51" s="36"/>
      <c r="QMJ51" s="36"/>
      <c r="QMM51" s="36"/>
      <c r="QMN51" s="36"/>
      <c r="QMQ51" s="36"/>
      <c r="QMR51" s="36"/>
      <c r="QMU51" s="36"/>
      <c r="QMV51" s="36"/>
      <c r="QMY51" s="36"/>
      <c r="QMZ51" s="36"/>
      <c r="QNC51" s="36"/>
      <c r="QND51" s="36"/>
      <c r="QNG51" s="36"/>
      <c r="QNH51" s="36"/>
      <c r="QNK51" s="36"/>
      <c r="QNL51" s="36"/>
      <c r="QNO51" s="36"/>
      <c r="QNP51" s="36"/>
      <c r="QNS51" s="36"/>
      <c r="QNT51" s="36"/>
      <c r="QNW51" s="36"/>
      <c r="QNX51" s="36"/>
      <c r="QOA51" s="36"/>
      <c r="QOB51" s="36"/>
      <c r="QOE51" s="36"/>
      <c r="QOF51" s="36"/>
      <c r="QOI51" s="36"/>
      <c r="QOJ51" s="36"/>
      <c r="QOM51" s="36"/>
      <c r="QON51" s="36"/>
      <c r="QOQ51" s="36"/>
      <c r="QOR51" s="36"/>
      <c r="QOU51" s="36"/>
      <c r="QOV51" s="36"/>
      <c r="QOY51" s="36"/>
      <c r="QOZ51" s="36"/>
      <c r="QPC51" s="36"/>
      <c r="QPD51" s="36"/>
      <c r="QPG51" s="36"/>
      <c r="QPH51" s="36"/>
      <c r="QPK51" s="36"/>
      <c r="QPL51" s="36"/>
      <c r="QPO51" s="36"/>
      <c r="QPP51" s="36"/>
      <c r="QPS51" s="36"/>
      <c r="QPT51" s="36"/>
      <c r="QPW51" s="36"/>
      <c r="QPX51" s="36"/>
      <c r="QQA51" s="36"/>
      <c r="QQB51" s="36"/>
      <c r="QQE51" s="36"/>
      <c r="QQF51" s="36"/>
      <c r="QQI51" s="36"/>
      <c r="QQJ51" s="36"/>
      <c r="QQM51" s="36"/>
      <c r="QQN51" s="36"/>
      <c r="QQQ51" s="36"/>
      <c r="QQR51" s="36"/>
      <c r="QQU51" s="36"/>
      <c r="QQV51" s="36"/>
      <c r="QQY51" s="36"/>
      <c r="QQZ51" s="36"/>
      <c r="QRC51" s="36"/>
      <c r="QRD51" s="36"/>
      <c r="QRG51" s="36"/>
      <c r="QRH51" s="36"/>
      <c r="QRK51" s="36"/>
      <c r="QRL51" s="36"/>
      <c r="QRO51" s="36"/>
      <c r="QRP51" s="36"/>
      <c r="QRS51" s="36"/>
      <c r="QRT51" s="36"/>
      <c r="QRW51" s="36"/>
      <c r="QRX51" s="36"/>
      <c r="QSA51" s="36"/>
      <c r="QSB51" s="36"/>
      <c r="QSE51" s="36"/>
      <c r="QSF51" s="36"/>
      <c r="QSI51" s="36"/>
      <c r="QSJ51" s="36"/>
      <c r="QSM51" s="36"/>
      <c r="QSN51" s="36"/>
      <c r="QSQ51" s="36"/>
      <c r="QSR51" s="36"/>
      <c r="QSU51" s="36"/>
      <c r="QSV51" s="36"/>
      <c r="QSY51" s="36"/>
      <c r="QSZ51" s="36"/>
      <c r="QTC51" s="36"/>
      <c r="QTD51" s="36"/>
      <c r="QTG51" s="36"/>
      <c r="QTH51" s="36"/>
      <c r="QTK51" s="36"/>
      <c r="QTL51" s="36"/>
      <c r="QTO51" s="36"/>
      <c r="QTP51" s="36"/>
      <c r="QTS51" s="36"/>
      <c r="QTT51" s="36"/>
      <c r="QTW51" s="36"/>
      <c r="QTX51" s="36"/>
      <c r="QUA51" s="36"/>
      <c r="QUB51" s="36"/>
      <c r="QUE51" s="36"/>
      <c r="QUF51" s="36"/>
      <c r="QUI51" s="36"/>
      <c r="QUJ51" s="36"/>
      <c r="QUM51" s="36"/>
      <c r="QUN51" s="36"/>
      <c r="QUQ51" s="36"/>
      <c r="QUR51" s="36"/>
      <c r="QUU51" s="36"/>
      <c r="QUV51" s="36"/>
      <c r="QUY51" s="36"/>
      <c r="QUZ51" s="36"/>
      <c r="QVC51" s="36"/>
      <c r="QVD51" s="36"/>
      <c r="QVG51" s="36"/>
      <c r="QVH51" s="36"/>
      <c r="QVK51" s="36"/>
      <c r="QVL51" s="36"/>
      <c r="QVO51" s="36"/>
      <c r="QVP51" s="36"/>
      <c r="QVS51" s="36"/>
      <c r="QVT51" s="36"/>
      <c r="QVW51" s="36"/>
      <c r="QVX51" s="36"/>
      <c r="QWA51" s="36"/>
      <c r="QWB51" s="36"/>
      <c r="QWE51" s="36"/>
      <c r="QWF51" s="36"/>
      <c r="QWI51" s="36"/>
      <c r="QWJ51" s="36"/>
      <c r="QWM51" s="36"/>
      <c r="QWN51" s="36"/>
      <c r="QWQ51" s="36"/>
      <c r="QWR51" s="36"/>
      <c r="QWU51" s="36"/>
      <c r="QWV51" s="36"/>
      <c r="QWY51" s="36"/>
      <c r="QWZ51" s="36"/>
      <c r="QXC51" s="36"/>
      <c r="QXD51" s="36"/>
      <c r="QXG51" s="36"/>
      <c r="QXH51" s="36"/>
      <c r="QXK51" s="36"/>
      <c r="QXL51" s="36"/>
      <c r="QXO51" s="36"/>
      <c r="QXP51" s="36"/>
      <c r="QXS51" s="36"/>
      <c r="QXT51" s="36"/>
      <c r="QXW51" s="36"/>
      <c r="QXX51" s="36"/>
      <c r="QYA51" s="36"/>
      <c r="QYB51" s="36"/>
      <c r="QYE51" s="36"/>
      <c r="QYF51" s="36"/>
      <c r="QYI51" s="36"/>
      <c r="QYJ51" s="36"/>
      <c r="QYM51" s="36"/>
      <c r="QYN51" s="36"/>
      <c r="QYQ51" s="36"/>
      <c r="QYR51" s="36"/>
      <c r="QYU51" s="36"/>
      <c r="QYV51" s="36"/>
      <c r="QYY51" s="36"/>
      <c r="QYZ51" s="36"/>
      <c r="QZC51" s="36"/>
      <c r="QZD51" s="36"/>
      <c r="QZG51" s="36"/>
      <c r="QZH51" s="36"/>
      <c r="QZK51" s="36"/>
      <c r="QZL51" s="36"/>
      <c r="QZO51" s="36"/>
      <c r="QZP51" s="36"/>
      <c r="QZS51" s="36"/>
      <c r="QZT51" s="36"/>
      <c r="QZW51" s="36"/>
      <c r="QZX51" s="36"/>
      <c r="RAA51" s="36"/>
      <c r="RAB51" s="36"/>
      <c r="RAE51" s="36"/>
      <c r="RAF51" s="36"/>
      <c r="RAI51" s="36"/>
      <c r="RAJ51" s="36"/>
      <c r="RAM51" s="36"/>
      <c r="RAN51" s="36"/>
      <c r="RAQ51" s="36"/>
      <c r="RAR51" s="36"/>
      <c r="RAU51" s="36"/>
      <c r="RAV51" s="36"/>
      <c r="RAY51" s="36"/>
      <c r="RAZ51" s="36"/>
      <c r="RBC51" s="36"/>
      <c r="RBD51" s="36"/>
      <c r="RBG51" s="36"/>
      <c r="RBH51" s="36"/>
      <c r="RBK51" s="36"/>
      <c r="RBL51" s="36"/>
      <c r="RBO51" s="36"/>
      <c r="RBP51" s="36"/>
      <c r="RBS51" s="36"/>
      <c r="RBT51" s="36"/>
      <c r="RBW51" s="36"/>
      <c r="RBX51" s="36"/>
      <c r="RCA51" s="36"/>
      <c r="RCB51" s="36"/>
      <c r="RCE51" s="36"/>
      <c r="RCF51" s="36"/>
      <c r="RCI51" s="36"/>
      <c r="RCJ51" s="36"/>
      <c r="RCM51" s="36"/>
      <c r="RCN51" s="36"/>
      <c r="RCQ51" s="36"/>
      <c r="RCR51" s="36"/>
      <c r="RCU51" s="36"/>
      <c r="RCV51" s="36"/>
      <c r="RCY51" s="36"/>
      <c r="RCZ51" s="36"/>
      <c r="RDC51" s="36"/>
      <c r="RDD51" s="36"/>
      <c r="RDG51" s="36"/>
      <c r="RDH51" s="36"/>
      <c r="RDK51" s="36"/>
      <c r="RDL51" s="36"/>
      <c r="RDO51" s="36"/>
      <c r="RDP51" s="36"/>
      <c r="RDS51" s="36"/>
      <c r="RDT51" s="36"/>
      <c r="RDW51" s="36"/>
      <c r="RDX51" s="36"/>
      <c r="REA51" s="36"/>
      <c r="REB51" s="36"/>
      <c r="REE51" s="36"/>
      <c r="REF51" s="36"/>
      <c r="REI51" s="36"/>
      <c r="REJ51" s="36"/>
      <c r="REM51" s="36"/>
      <c r="REN51" s="36"/>
      <c r="REQ51" s="36"/>
      <c r="RER51" s="36"/>
      <c r="REU51" s="36"/>
      <c r="REV51" s="36"/>
      <c r="REY51" s="36"/>
      <c r="REZ51" s="36"/>
      <c r="RFC51" s="36"/>
      <c r="RFD51" s="36"/>
      <c r="RFG51" s="36"/>
      <c r="RFH51" s="36"/>
      <c r="RFK51" s="36"/>
      <c r="RFL51" s="36"/>
      <c r="RFO51" s="36"/>
      <c r="RFP51" s="36"/>
      <c r="RFS51" s="36"/>
      <c r="RFT51" s="36"/>
      <c r="RFW51" s="36"/>
      <c r="RFX51" s="36"/>
      <c r="RGA51" s="36"/>
      <c r="RGB51" s="36"/>
      <c r="RGE51" s="36"/>
      <c r="RGF51" s="36"/>
      <c r="RGI51" s="36"/>
      <c r="RGJ51" s="36"/>
      <c r="RGM51" s="36"/>
      <c r="RGN51" s="36"/>
      <c r="RGQ51" s="36"/>
      <c r="RGR51" s="36"/>
      <c r="RGU51" s="36"/>
      <c r="RGV51" s="36"/>
      <c r="RGY51" s="36"/>
      <c r="RGZ51" s="36"/>
      <c r="RHC51" s="36"/>
      <c r="RHD51" s="36"/>
      <c r="RHG51" s="36"/>
      <c r="RHH51" s="36"/>
      <c r="RHK51" s="36"/>
      <c r="RHL51" s="36"/>
      <c r="RHO51" s="36"/>
      <c r="RHP51" s="36"/>
      <c r="RHS51" s="36"/>
      <c r="RHT51" s="36"/>
      <c r="RHW51" s="36"/>
      <c r="RHX51" s="36"/>
      <c r="RIA51" s="36"/>
      <c r="RIB51" s="36"/>
      <c r="RIE51" s="36"/>
      <c r="RIF51" s="36"/>
      <c r="RII51" s="36"/>
      <c r="RIJ51" s="36"/>
      <c r="RIM51" s="36"/>
      <c r="RIN51" s="36"/>
      <c r="RIQ51" s="36"/>
      <c r="RIR51" s="36"/>
      <c r="RIU51" s="36"/>
      <c r="RIV51" s="36"/>
      <c r="RIY51" s="36"/>
      <c r="RIZ51" s="36"/>
      <c r="RJC51" s="36"/>
      <c r="RJD51" s="36"/>
      <c r="RJG51" s="36"/>
      <c r="RJH51" s="36"/>
      <c r="RJK51" s="36"/>
      <c r="RJL51" s="36"/>
      <c r="RJO51" s="36"/>
      <c r="RJP51" s="36"/>
      <c r="RJS51" s="36"/>
      <c r="RJT51" s="36"/>
      <c r="RJW51" s="36"/>
      <c r="RJX51" s="36"/>
      <c r="RKA51" s="36"/>
      <c r="RKB51" s="36"/>
      <c r="RKE51" s="36"/>
      <c r="RKF51" s="36"/>
      <c r="RKI51" s="36"/>
      <c r="RKJ51" s="36"/>
      <c r="RKM51" s="36"/>
      <c r="RKN51" s="36"/>
      <c r="RKQ51" s="36"/>
      <c r="RKR51" s="36"/>
      <c r="RKU51" s="36"/>
      <c r="RKV51" s="36"/>
      <c r="RKY51" s="36"/>
      <c r="RKZ51" s="36"/>
      <c r="RLC51" s="36"/>
      <c r="RLD51" s="36"/>
      <c r="RLG51" s="36"/>
      <c r="RLH51" s="36"/>
      <c r="RLK51" s="36"/>
      <c r="RLL51" s="36"/>
      <c r="RLO51" s="36"/>
      <c r="RLP51" s="36"/>
      <c r="RLS51" s="36"/>
      <c r="RLT51" s="36"/>
      <c r="RLW51" s="36"/>
      <c r="RLX51" s="36"/>
      <c r="RMA51" s="36"/>
      <c r="RMB51" s="36"/>
      <c r="RME51" s="36"/>
      <c r="RMF51" s="36"/>
      <c r="RMI51" s="36"/>
      <c r="RMJ51" s="36"/>
      <c r="RMM51" s="36"/>
      <c r="RMN51" s="36"/>
      <c r="RMQ51" s="36"/>
      <c r="RMR51" s="36"/>
      <c r="RMU51" s="36"/>
      <c r="RMV51" s="36"/>
      <c r="RMY51" s="36"/>
      <c r="RMZ51" s="36"/>
      <c r="RNC51" s="36"/>
      <c r="RND51" s="36"/>
      <c r="RNG51" s="36"/>
      <c r="RNH51" s="36"/>
      <c r="RNK51" s="36"/>
      <c r="RNL51" s="36"/>
      <c r="RNO51" s="36"/>
      <c r="RNP51" s="36"/>
      <c r="RNS51" s="36"/>
      <c r="RNT51" s="36"/>
      <c r="RNW51" s="36"/>
      <c r="RNX51" s="36"/>
      <c r="ROA51" s="36"/>
      <c r="ROB51" s="36"/>
      <c r="ROE51" s="36"/>
      <c r="ROF51" s="36"/>
      <c r="ROI51" s="36"/>
      <c r="ROJ51" s="36"/>
      <c r="ROM51" s="36"/>
      <c r="RON51" s="36"/>
      <c r="ROQ51" s="36"/>
      <c r="ROR51" s="36"/>
      <c r="ROU51" s="36"/>
      <c r="ROV51" s="36"/>
      <c r="ROY51" s="36"/>
      <c r="ROZ51" s="36"/>
      <c r="RPC51" s="36"/>
      <c r="RPD51" s="36"/>
      <c r="RPG51" s="36"/>
      <c r="RPH51" s="36"/>
      <c r="RPK51" s="36"/>
      <c r="RPL51" s="36"/>
      <c r="RPO51" s="36"/>
      <c r="RPP51" s="36"/>
      <c r="RPS51" s="36"/>
      <c r="RPT51" s="36"/>
      <c r="RPW51" s="36"/>
      <c r="RPX51" s="36"/>
      <c r="RQA51" s="36"/>
      <c r="RQB51" s="36"/>
      <c r="RQE51" s="36"/>
      <c r="RQF51" s="36"/>
      <c r="RQI51" s="36"/>
      <c r="RQJ51" s="36"/>
      <c r="RQM51" s="36"/>
      <c r="RQN51" s="36"/>
      <c r="RQQ51" s="36"/>
      <c r="RQR51" s="36"/>
      <c r="RQU51" s="36"/>
      <c r="RQV51" s="36"/>
      <c r="RQY51" s="36"/>
      <c r="RQZ51" s="36"/>
      <c r="RRC51" s="36"/>
      <c r="RRD51" s="36"/>
      <c r="RRG51" s="36"/>
      <c r="RRH51" s="36"/>
      <c r="RRK51" s="36"/>
      <c r="RRL51" s="36"/>
      <c r="RRO51" s="36"/>
      <c r="RRP51" s="36"/>
      <c r="RRS51" s="36"/>
      <c r="RRT51" s="36"/>
      <c r="RRW51" s="36"/>
      <c r="RRX51" s="36"/>
      <c r="RSA51" s="36"/>
      <c r="RSB51" s="36"/>
      <c r="RSE51" s="36"/>
      <c r="RSF51" s="36"/>
      <c r="RSI51" s="36"/>
      <c r="RSJ51" s="36"/>
      <c r="RSM51" s="36"/>
      <c r="RSN51" s="36"/>
      <c r="RSQ51" s="36"/>
      <c r="RSR51" s="36"/>
      <c r="RSU51" s="36"/>
      <c r="RSV51" s="36"/>
      <c r="RSY51" s="36"/>
      <c r="RSZ51" s="36"/>
      <c r="RTC51" s="36"/>
      <c r="RTD51" s="36"/>
      <c r="RTG51" s="36"/>
      <c r="RTH51" s="36"/>
      <c r="RTK51" s="36"/>
      <c r="RTL51" s="36"/>
      <c r="RTO51" s="36"/>
      <c r="RTP51" s="36"/>
      <c r="RTS51" s="36"/>
      <c r="RTT51" s="36"/>
      <c r="RTW51" s="36"/>
      <c r="RTX51" s="36"/>
      <c r="RUA51" s="36"/>
      <c r="RUB51" s="36"/>
      <c r="RUE51" s="36"/>
      <c r="RUF51" s="36"/>
      <c r="RUI51" s="36"/>
      <c r="RUJ51" s="36"/>
      <c r="RUM51" s="36"/>
      <c r="RUN51" s="36"/>
      <c r="RUQ51" s="36"/>
      <c r="RUR51" s="36"/>
      <c r="RUU51" s="36"/>
      <c r="RUV51" s="36"/>
      <c r="RUY51" s="36"/>
      <c r="RUZ51" s="36"/>
      <c r="RVC51" s="36"/>
      <c r="RVD51" s="36"/>
      <c r="RVG51" s="36"/>
      <c r="RVH51" s="36"/>
      <c r="RVK51" s="36"/>
      <c r="RVL51" s="36"/>
      <c r="RVO51" s="36"/>
      <c r="RVP51" s="36"/>
      <c r="RVS51" s="36"/>
      <c r="RVT51" s="36"/>
      <c r="RVW51" s="36"/>
      <c r="RVX51" s="36"/>
      <c r="RWA51" s="36"/>
      <c r="RWB51" s="36"/>
      <c r="RWE51" s="36"/>
      <c r="RWF51" s="36"/>
      <c r="RWI51" s="36"/>
      <c r="RWJ51" s="36"/>
      <c r="RWM51" s="36"/>
      <c r="RWN51" s="36"/>
      <c r="RWQ51" s="36"/>
      <c r="RWR51" s="36"/>
      <c r="RWU51" s="36"/>
      <c r="RWV51" s="36"/>
      <c r="RWY51" s="36"/>
      <c r="RWZ51" s="36"/>
      <c r="RXC51" s="36"/>
      <c r="RXD51" s="36"/>
      <c r="RXG51" s="36"/>
      <c r="RXH51" s="36"/>
      <c r="RXK51" s="36"/>
      <c r="RXL51" s="36"/>
      <c r="RXO51" s="36"/>
      <c r="RXP51" s="36"/>
      <c r="RXS51" s="36"/>
      <c r="RXT51" s="36"/>
      <c r="RXW51" s="36"/>
      <c r="RXX51" s="36"/>
      <c r="RYA51" s="36"/>
      <c r="RYB51" s="36"/>
      <c r="RYE51" s="36"/>
      <c r="RYF51" s="36"/>
      <c r="RYI51" s="36"/>
      <c r="RYJ51" s="36"/>
      <c r="RYM51" s="36"/>
      <c r="RYN51" s="36"/>
      <c r="RYQ51" s="36"/>
      <c r="RYR51" s="36"/>
      <c r="RYU51" s="36"/>
      <c r="RYV51" s="36"/>
      <c r="RYY51" s="36"/>
      <c r="RYZ51" s="36"/>
      <c r="RZC51" s="36"/>
      <c r="RZD51" s="36"/>
      <c r="RZG51" s="36"/>
      <c r="RZH51" s="36"/>
      <c r="RZK51" s="36"/>
      <c r="RZL51" s="36"/>
      <c r="RZO51" s="36"/>
      <c r="RZP51" s="36"/>
      <c r="RZS51" s="36"/>
      <c r="RZT51" s="36"/>
      <c r="RZW51" s="36"/>
      <c r="RZX51" s="36"/>
      <c r="SAA51" s="36"/>
      <c r="SAB51" s="36"/>
      <c r="SAE51" s="36"/>
      <c r="SAF51" s="36"/>
      <c r="SAI51" s="36"/>
      <c r="SAJ51" s="36"/>
      <c r="SAM51" s="36"/>
      <c r="SAN51" s="36"/>
      <c r="SAQ51" s="36"/>
      <c r="SAR51" s="36"/>
      <c r="SAU51" s="36"/>
      <c r="SAV51" s="36"/>
      <c r="SAY51" s="36"/>
      <c r="SAZ51" s="36"/>
      <c r="SBC51" s="36"/>
      <c r="SBD51" s="36"/>
      <c r="SBG51" s="36"/>
      <c r="SBH51" s="36"/>
      <c r="SBK51" s="36"/>
      <c r="SBL51" s="36"/>
      <c r="SBO51" s="36"/>
      <c r="SBP51" s="36"/>
      <c r="SBS51" s="36"/>
      <c r="SBT51" s="36"/>
      <c r="SBW51" s="36"/>
      <c r="SBX51" s="36"/>
      <c r="SCA51" s="36"/>
      <c r="SCB51" s="36"/>
      <c r="SCE51" s="36"/>
      <c r="SCF51" s="36"/>
      <c r="SCI51" s="36"/>
      <c r="SCJ51" s="36"/>
      <c r="SCM51" s="36"/>
      <c r="SCN51" s="36"/>
      <c r="SCQ51" s="36"/>
      <c r="SCR51" s="36"/>
      <c r="SCU51" s="36"/>
      <c r="SCV51" s="36"/>
      <c r="SCY51" s="36"/>
      <c r="SCZ51" s="36"/>
      <c r="SDC51" s="36"/>
      <c r="SDD51" s="36"/>
      <c r="SDG51" s="36"/>
      <c r="SDH51" s="36"/>
      <c r="SDK51" s="36"/>
      <c r="SDL51" s="36"/>
      <c r="SDO51" s="36"/>
      <c r="SDP51" s="36"/>
      <c r="SDS51" s="36"/>
      <c r="SDT51" s="36"/>
      <c r="SDW51" s="36"/>
      <c r="SDX51" s="36"/>
      <c r="SEA51" s="36"/>
      <c r="SEB51" s="36"/>
      <c r="SEE51" s="36"/>
      <c r="SEF51" s="36"/>
      <c r="SEI51" s="36"/>
      <c r="SEJ51" s="36"/>
      <c r="SEM51" s="36"/>
      <c r="SEN51" s="36"/>
      <c r="SEQ51" s="36"/>
      <c r="SER51" s="36"/>
      <c r="SEU51" s="36"/>
      <c r="SEV51" s="36"/>
      <c r="SEY51" s="36"/>
      <c r="SEZ51" s="36"/>
      <c r="SFC51" s="36"/>
      <c r="SFD51" s="36"/>
      <c r="SFG51" s="36"/>
      <c r="SFH51" s="36"/>
      <c r="SFK51" s="36"/>
      <c r="SFL51" s="36"/>
      <c r="SFO51" s="36"/>
      <c r="SFP51" s="36"/>
      <c r="SFS51" s="36"/>
      <c r="SFT51" s="36"/>
      <c r="SFW51" s="36"/>
      <c r="SFX51" s="36"/>
      <c r="SGA51" s="36"/>
      <c r="SGB51" s="36"/>
      <c r="SGE51" s="36"/>
      <c r="SGF51" s="36"/>
      <c r="SGI51" s="36"/>
      <c r="SGJ51" s="36"/>
      <c r="SGM51" s="36"/>
      <c r="SGN51" s="36"/>
      <c r="SGQ51" s="36"/>
      <c r="SGR51" s="36"/>
      <c r="SGU51" s="36"/>
      <c r="SGV51" s="36"/>
      <c r="SGY51" s="36"/>
      <c r="SGZ51" s="36"/>
      <c r="SHC51" s="36"/>
      <c r="SHD51" s="36"/>
      <c r="SHG51" s="36"/>
      <c r="SHH51" s="36"/>
      <c r="SHK51" s="36"/>
      <c r="SHL51" s="36"/>
      <c r="SHO51" s="36"/>
      <c r="SHP51" s="36"/>
      <c r="SHS51" s="36"/>
      <c r="SHT51" s="36"/>
      <c r="SHW51" s="36"/>
      <c r="SHX51" s="36"/>
      <c r="SIA51" s="36"/>
      <c r="SIB51" s="36"/>
      <c r="SIE51" s="36"/>
      <c r="SIF51" s="36"/>
      <c r="SII51" s="36"/>
      <c r="SIJ51" s="36"/>
      <c r="SIM51" s="36"/>
      <c r="SIN51" s="36"/>
      <c r="SIQ51" s="36"/>
      <c r="SIR51" s="36"/>
      <c r="SIU51" s="36"/>
      <c r="SIV51" s="36"/>
      <c r="SIY51" s="36"/>
      <c r="SIZ51" s="36"/>
      <c r="SJC51" s="36"/>
      <c r="SJD51" s="36"/>
      <c r="SJG51" s="36"/>
      <c r="SJH51" s="36"/>
      <c r="SJK51" s="36"/>
      <c r="SJL51" s="36"/>
      <c r="SJO51" s="36"/>
      <c r="SJP51" s="36"/>
      <c r="SJS51" s="36"/>
      <c r="SJT51" s="36"/>
      <c r="SJW51" s="36"/>
      <c r="SJX51" s="36"/>
      <c r="SKA51" s="36"/>
      <c r="SKB51" s="36"/>
      <c r="SKE51" s="36"/>
      <c r="SKF51" s="36"/>
      <c r="SKI51" s="36"/>
      <c r="SKJ51" s="36"/>
      <c r="SKM51" s="36"/>
      <c r="SKN51" s="36"/>
      <c r="SKQ51" s="36"/>
      <c r="SKR51" s="36"/>
      <c r="SKU51" s="36"/>
      <c r="SKV51" s="36"/>
      <c r="SKY51" s="36"/>
      <c r="SKZ51" s="36"/>
      <c r="SLC51" s="36"/>
      <c r="SLD51" s="36"/>
      <c r="SLG51" s="36"/>
      <c r="SLH51" s="36"/>
      <c r="SLK51" s="36"/>
      <c r="SLL51" s="36"/>
      <c r="SLO51" s="36"/>
      <c r="SLP51" s="36"/>
      <c r="SLS51" s="36"/>
      <c r="SLT51" s="36"/>
      <c r="SLW51" s="36"/>
      <c r="SLX51" s="36"/>
      <c r="SMA51" s="36"/>
      <c r="SMB51" s="36"/>
      <c r="SME51" s="36"/>
      <c r="SMF51" s="36"/>
      <c r="SMI51" s="36"/>
      <c r="SMJ51" s="36"/>
      <c r="SMM51" s="36"/>
      <c r="SMN51" s="36"/>
      <c r="SMQ51" s="36"/>
      <c r="SMR51" s="36"/>
      <c r="SMU51" s="36"/>
      <c r="SMV51" s="36"/>
      <c r="SMY51" s="36"/>
      <c r="SMZ51" s="36"/>
      <c r="SNC51" s="36"/>
      <c r="SND51" s="36"/>
      <c r="SNG51" s="36"/>
      <c r="SNH51" s="36"/>
      <c r="SNK51" s="36"/>
      <c r="SNL51" s="36"/>
      <c r="SNO51" s="36"/>
      <c r="SNP51" s="36"/>
      <c r="SNS51" s="36"/>
      <c r="SNT51" s="36"/>
      <c r="SNW51" s="36"/>
      <c r="SNX51" s="36"/>
      <c r="SOA51" s="36"/>
      <c r="SOB51" s="36"/>
      <c r="SOE51" s="36"/>
      <c r="SOF51" s="36"/>
      <c r="SOI51" s="36"/>
      <c r="SOJ51" s="36"/>
      <c r="SOM51" s="36"/>
      <c r="SON51" s="36"/>
      <c r="SOQ51" s="36"/>
      <c r="SOR51" s="36"/>
      <c r="SOU51" s="36"/>
      <c r="SOV51" s="36"/>
      <c r="SOY51" s="36"/>
      <c r="SOZ51" s="36"/>
      <c r="SPC51" s="36"/>
      <c r="SPD51" s="36"/>
      <c r="SPG51" s="36"/>
      <c r="SPH51" s="36"/>
      <c r="SPK51" s="36"/>
      <c r="SPL51" s="36"/>
      <c r="SPO51" s="36"/>
      <c r="SPP51" s="36"/>
      <c r="SPS51" s="36"/>
      <c r="SPT51" s="36"/>
      <c r="SPW51" s="36"/>
      <c r="SPX51" s="36"/>
      <c r="SQA51" s="36"/>
      <c r="SQB51" s="36"/>
      <c r="SQE51" s="36"/>
      <c r="SQF51" s="36"/>
      <c r="SQI51" s="36"/>
      <c r="SQJ51" s="36"/>
      <c r="SQM51" s="36"/>
      <c r="SQN51" s="36"/>
      <c r="SQQ51" s="36"/>
      <c r="SQR51" s="36"/>
      <c r="SQU51" s="36"/>
      <c r="SQV51" s="36"/>
      <c r="SQY51" s="36"/>
      <c r="SQZ51" s="36"/>
      <c r="SRC51" s="36"/>
      <c r="SRD51" s="36"/>
      <c r="SRG51" s="36"/>
      <c r="SRH51" s="36"/>
      <c r="SRK51" s="36"/>
      <c r="SRL51" s="36"/>
      <c r="SRO51" s="36"/>
      <c r="SRP51" s="36"/>
      <c r="SRS51" s="36"/>
      <c r="SRT51" s="36"/>
      <c r="SRW51" s="36"/>
      <c r="SRX51" s="36"/>
      <c r="SSA51" s="36"/>
      <c r="SSB51" s="36"/>
      <c r="SSE51" s="36"/>
      <c r="SSF51" s="36"/>
      <c r="SSI51" s="36"/>
      <c r="SSJ51" s="36"/>
      <c r="SSM51" s="36"/>
      <c r="SSN51" s="36"/>
      <c r="SSQ51" s="36"/>
      <c r="SSR51" s="36"/>
      <c r="SSU51" s="36"/>
      <c r="SSV51" s="36"/>
      <c r="SSY51" s="36"/>
      <c r="SSZ51" s="36"/>
      <c r="STC51" s="36"/>
      <c r="STD51" s="36"/>
      <c r="STG51" s="36"/>
      <c r="STH51" s="36"/>
      <c r="STK51" s="36"/>
      <c r="STL51" s="36"/>
      <c r="STO51" s="36"/>
      <c r="STP51" s="36"/>
      <c r="STS51" s="36"/>
      <c r="STT51" s="36"/>
      <c r="STW51" s="36"/>
      <c r="STX51" s="36"/>
      <c r="SUA51" s="36"/>
      <c r="SUB51" s="36"/>
      <c r="SUE51" s="36"/>
      <c r="SUF51" s="36"/>
      <c r="SUI51" s="36"/>
      <c r="SUJ51" s="36"/>
      <c r="SUM51" s="36"/>
      <c r="SUN51" s="36"/>
      <c r="SUQ51" s="36"/>
      <c r="SUR51" s="36"/>
      <c r="SUU51" s="36"/>
      <c r="SUV51" s="36"/>
      <c r="SUY51" s="36"/>
      <c r="SUZ51" s="36"/>
      <c r="SVC51" s="36"/>
      <c r="SVD51" s="36"/>
      <c r="SVG51" s="36"/>
      <c r="SVH51" s="36"/>
      <c r="SVK51" s="36"/>
      <c r="SVL51" s="36"/>
      <c r="SVO51" s="36"/>
      <c r="SVP51" s="36"/>
      <c r="SVS51" s="36"/>
      <c r="SVT51" s="36"/>
      <c r="SVW51" s="36"/>
      <c r="SVX51" s="36"/>
      <c r="SWA51" s="36"/>
      <c r="SWB51" s="36"/>
      <c r="SWE51" s="36"/>
      <c r="SWF51" s="36"/>
      <c r="SWI51" s="36"/>
      <c r="SWJ51" s="36"/>
      <c r="SWM51" s="36"/>
      <c r="SWN51" s="36"/>
      <c r="SWQ51" s="36"/>
      <c r="SWR51" s="36"/>
      <c r="SWU51" s="36"/>
      <c r="SWV51" s="36"/>
      <c r="SWY51" s="36"/>
      <c r="SWZ51" s="36"/>
      <c r="SXC51" s="36"/>
      <c r="SXD51" s="36"/>
      <c r="SXG51" s="36"/>
      <c r="SXH51" s="36"/>
      <c r="SXK51" s="36"/>
      <c r="SXL51" s="36"/>
      <c r="SXO51" s="36"/>
      <c r="SXP51" s="36"/>
      <c r="SXS51" s="36"/>
      <c r="SXT51" s="36"/>
      <c r="SXW51" s="36"/>
      <c r="SXX51" s="36"/>
      <c r="SYA51" s="36"/>
      <c r="SYB51" s="36"/>
      <c r="SYE51" s="36"/>
      <c r="SYF51" s="36"/>
      <c r="SYI51" s="36"/>
      <c r="SYJ51" s="36"/>
      <c r="SYM51" s="36"/>
      <c r="SYN51" s="36"/>
      <c r="SYQ51" s="36"/>
      <c r="SYR51" s="36"/>
      <c r="SYU51" s="36"/>
      <c r="SYV51" s="36"/>
      <c r="SYY51" s="36"/>
      <c r="SYZ51" s="36"/>
      <c r="SZC51" s="36"/>
      <c r="SZD51" s="36"/>
      <c r="SZG51" s="36"/>
      <c r="SZH51" s="36"/>
      <c r="SZK51" s="36"/>
      <c r="SZL51" s="36"/>
      <c r="SZO51" s="36"/>
      <c r="SZP51" s="36"/>
      <c r="SZS51" s="36"/>
      <c r="SZT51" s="36"/>
      <c r="SZW51" s="36"/>
      <c r="SZX51" s="36"/>
      <c r="TAA51" s="36"/>
      <c r="TAB51" s="36"/>
      <c r="TAE51" s="36"/>
      <c r="TAF51" s="36"/>
      <c r="TAI51" s="36"/>
      <c r="TAJ51" s="36"/>
      <c r="TAM51" s="36"/>
      <c r="TAN51" s="36"/>
      <c r="TAQ51" s="36"/>
      <c r="TAR51" s="36"/>
      <c r="TAU51" s="36"/>
      <c r="TAV51" s="36"/>
      <c r="TAY51" s="36"/>
      <c r="TAZ51" s="36"/>
      <c r="TBC51" s="36"/>
      <c r="TBD51" s="36"/>
      <c r="TBG51" s="36"/>
      <c r="TBH51" s="36"/>
      <c r="TBK51" s="36"/>
      <c r="TBL51" s="36"/>
      <c r="TBO51" s="36"/>
      <c r="TBP51" s="36"/>
      <c r="TBS51" s="36"/>
      <c r="TBT51" s="36"/>
      <c r="TBW51" s="36"/>
      <c r="TBX51" s="36"/>
      <c r="TCA51" s="36"/>
      <c r="TCB51" s="36"/>
      <c r="TCE51" s="36"/>
      <c r="TCF51" s="36"/>
      <c r="TCI51" s="36"/>
      <c r="TCJ51" s="36"/>
      <c r="TCM51" s="36"/>
      <c r="TCN51" s="36"/>
      <c r="TCQ51" s="36"/>
      <c r="TCR51" s="36"/>
      <c r="TCU51" s="36"/>
      <c r="TCV51" s="36"/>
      <c r="TCY51" s="36"/>
      <c r="TCZ51" s="36"/>
      <c r="TDC51" s="36"/>
      <c r="TDD51" s="36"/>
      <c r="TDG51" s="36"/>
      <c r="TDH51" s="36"/>
      <c r="TDK51" s="36"/>
      <c r="TDL51" s="36"/>
      <c r="TDO51" s="36"/>
      <c r="TDP51" s="36"/>
      <c r="TDS51" s="36"/>
      <c r="TDT51" s="36"/>
      <c r="TDW51" s="36"/>
      <c r="TDX51" s="36"/>
      <c r="TEA51" s="36"/>
      <c r="TEB51" s="36"/>
      <c r="TEE51" s="36"/>
      <c r="TEF51" s="36"/>
      <c r="TEI51" s="36"/>
      <c r="TEJ51" s="36"/>
      <c r="TEM51" s="36"/>
      <c r="TEN51" s="36"/>
      <c r="TEQ51" s="36"/>
      <c r="TER51" s="36"/>
      <c r="TEU51" s="36"/>
      <c r="TEV51" s="36"/>
      <c r="TEY51" s="36"/>
      <c r="TEZ51" s="36"/>
      <c r="TFC51" s="36"/>
      <c r="TFD51" s="36"/>
      <c r="TFG51" s="36"/>
      <c r="TFH51" s="36"/>
      <c r="TFK51" s="36"/>
      <c r="TFL51" s="36"/>
      <c r="TFO51" s="36"/>
      <c r="TFP51" s="36"/>
      <c r="TFS51" s="36"/>
      <c r="TFT51" s="36"/>
      <c r="TFW51" s="36"/>
      <c r="TFX51" s="36"/>
      <c r="TGA51" s="36"/>
      <c r="TGB51" s="36"/>
      <c r="TGE51" s="36"/>
      <c r="TGF51" s="36"/>
      <c r="TGI51" s="36"/>
      <c r="TGJ51" s="36"/>
      <c r="TGM51" s="36"/>
      <c r="TGN51" s="36"/>
      <c r="TGQ51" s="36"/>
      <c r="TGR51" s="36"/>
      <c r="TGU51" s="36"/>
      <c r="TGV51" s="36"/>
      <c r="TGY51" s="36"/>
      <c r="TGZ51" s="36"/>
      <c r="THC51" s="36"/>
      <c r="THD51" s="36"/>
      <c r="THG51" s="36"/>
      <c r="THH51" s="36"/>
      <c r="THK51" s="36"/>
      <c r="THL51" s="36"/>
      <c r="THO51" s="36"/>
      <c r="THP51" s="36"/>
      <c r="THS51" s="36"/>
      <c r="THT51" s="36"/>
      <c r="THW51" s="36"/>
      <c r="THX51" s="36"/>
      <c r="TIA51" s="36"/>
      <c r="TIB51" s="36"/>
      <c r="TIE51" s="36"/>
      <c r="TIF51" s="36"/>
      <c r="TII51" s="36"/>
      <c r="TIJ51" s="36"/>
      <c r="TIM51" s="36"/>
      <c r="TIN51" s="36"/>
      <c r="TIQ51" s="36"/>
      <c r="TIR51" s="36"/>
      <c r="TIU51" s="36"/>
      <c r="TIV51" s="36"/>
      <c r="TIY51" s="36"/>
      <c r="TIZ51" s="36"/>
      <c r="TJC51" s="36"/>
      <c r="TJD51" s="36"/>
      <c r="TJG51" s="36"/>
      <c r="TJH51" s="36"/>
      <c r="TJK51" s="36"/>
      <c r="TJL51" s="36"/>
      <c r="TJO51" s="36"/>
      <c r="TJP51" s="36"/>
      <c r="TJS51" s="36"/>
      <c r="TJT51" s="36"/>
      <c r="TJW51" s="36"/>
      <c r="TJX51" s="36"/>
      <c r="TKA51" s="36"/>
      <c r="TKB51" s="36"/>
      <c r="TKE51" s="36"/>
      <c r="TKF51" s="36"/>
      <c r="TKI51" s="36"/>
      <c r="TKJ51" s="36"/>
      <c r="TKM51" s="36"/>
      <c r="TKN51" s="36"/>
      <c r="TKQ51" s="36"/>
      <c r="TKR51" s="36"/>
      <c r="TKU51" s="36"/>
      <c r="TKV51" s="36"/>
      <c r="TKY51" s="36"/>
      <c r="TKZ51" s="36"/>
      <c r="TLC51" s="36"/>
      <c r="TLD51" s="36"/>
      <c r="TLG51" s="36"/>
      <c r="TLH51" s="36"/>
      <c r="TLK51" s="36"/>
      <c r="TLL51" s="36"/>
      <c r="TLO51" s="36"/>
      <c r="TLP51" s="36"/>
      <c r="TLS51" s="36"/>
      <c r="TLT51" s="36"/>
      <c r="TLW51" s="36"/>
      <c r="TLX51" s="36"/>
      <c r="TMA51" s="36"/>
      <c r="TMB51" s="36"/>
      <c r="TME51" s="36"/>
      <c r="TMF51" s="36"/>
      <c r="TMI51" s="36"/>
      <c r="TMJ51" s="36"/>
      <c r="TMM51" s="36"/>
      <c r="TMN51" s="36"/>
      <c r="TMQ51" s="36"/>
      <c r="TMR51" s="36"/>
      <c r="TMU51" s="36"/>
      <c r="TMV51" s="36"/>
      <c r="TMY51" s="36"/>
      <c r="TMZ51" s="36"/>
      <c r="TNC51" s="36"/>
      <c r="TND51" s="36"/>
      <c r="TNG51" s="36"/>
      <c r="TNH51" s="36"/>
      <c r="TNK51" s="36"/>
      <c r="TNL51" s="36"/>
      <c r="TNO51" s="36"/>
      <c r="TNP51" s="36"/>
      <c r="TNS51" s="36"/>
      <c r="TNT51" s="36"/>
      <c r="TNW51" s="36"/>
      <c r="TNX51" s="36"/>
      <c r="TOA51" s="36"/>
      <c r="TOB51" s="36"/>
      <c r="TOE51" s="36"/>
      <c r="TOF51" s="36"/>
      <c r="TOI51" s="36"/>
      <c r="TOJ51" s="36"/>
      <c r="TOM51" s="36"/>
      <c r="TON51" s="36"/>
      <c r="TOQ51" s="36"/>
      <c r="TOR51" s="36"/>
      <c r="TOU51" s="36"/>
      <c r="TOV51" s="36"/>
      <c r="TOY51" s="36"/>
      <c r="TOZ51" s="36"/>
      <c r="TPC51" s="36"/>
      <c r="TPD51" s="36"/>
      <c r="TPG51" s="36"/>
      <c r="TPH51" s="36"/>
      <c r="TPK51" s="36"/>
      <c r="TPL51" s="36"/>
      <c r="TPO51" s="36"/>
      <c r="TPP51" s="36"/>
      <c r="TPS51" s="36"/>
      <c r="TPT51" s="36"/>
      <c r="TPW51" s="36"/>
      <c r="TPX51" s="36"/>
      <c r="TQA51" s="36"/>
      <c r="TQB51" s="36"/>
      <c r="TQE51" s="36"/>
      <c r="TQF51" s="36"/>
      <c r="TQI51" s="36"/>
      <c r="TQJ51" s="36"/>
      <c r="TQM51" s="36"/>
      <c r="TQN51" s="36"/>
      <c r="TQQ51" s="36"/>
      <c r="TQR51" s="36"/>
      <c r="TQU51" s="36"/>
      <c r="TQV51" s="36"/>
      <c r="TQY51" s="36"/>
      <c r="TQZ51" s="36"/>
      <c r="TRC51" s="36"/>
      <c r="TRD51" s="36"/>
      <c r="TRG51" s="36"/>
      <c r="TRH51" s="36"/>
      <c r="TRK51" s="36"/>
      <c r="TRL51" s="36"/>
      <c r="TRO51" s="36"/>
      <c r="TRP51" s="36"/>
      <c r="TRS51" s="36"/>
      <c r="TRT51" s="36"/>
      <c r="TRW51" s="36"/>
      <c r="TRX51" s="36"/>
      <c r="TSA51" s="36"/>
      <c r="TSB51" s="36"/>
      <c r="TSE51" s="36"/>
      <c r="TSF51" s="36"/>
      <c r="TSI51" s="36"/>
      <c r="TSJ51" s="36"/>
      <c r="TSM51" s="36"/>
      <c r="TSN51" s="36"/>
      <c r="TSQ51" s="36"/>
      <c r="TSR51" s="36"/>
      <c r="TSU51" s="36"/>
      <c r="TSV51" s="36"/>
      <c r="TSY51" s="36"/>
      <c r="TSZ51" s="36"/>
      <c r="TTC51" s="36"/>
      <c r="TTD51" s="36"/>
      <c r="TTG51" s="36"/>
      <c r="TTH51" s="36"/>
      <c r="TTK51" s="36"/>
      <c r="TTL51" s="36"/>
      <c r="TTO51" s="36"/>
      <c r="TTP51" s="36"/>
      <c r="TTS51" s="36"/>
      <c r="TTT51" s="36"/>
      <c r="TTW51" s="36"/>
      <c r="TTX51" s="36"/>
      <c r="TUA51" s="36"/>
      <c r="TUB51" s="36"/>
      <c r="TUE51" s="36"/>
      <c r="TUF51" s="36"/>
      <c r="TUI51" s="36"/>
      <c r="TUJ51" s="36"/>
      <c r="TUM51" s="36"/>
      <c r="TUN51" s="36"/>
      <c r="TUQ51" s="36"/>
      <c r="TUR51" s="36"/>
      <c r="TUU51" s="36"/>
      <c r="TUV51" s="36"/>
      <c r="TUY51" s="36"/>
      <c r="TUZ51" s="36"/>
      <c r="TVC51" s="36"/>
      <c r="TVD51" s="36"/>
      <c r="TVG51" s="36"/>
      <c r="TVH51" s="36"/>
      <c r="TVK51" s="36"/>
      <c r="TVL51" s="36"/>
      <c r="TVO51" s="36"/>
      <c r="TVP51" s="36"/>
      <c r="TVS51" s="36"/>
      <c r="TVT51" s="36"/>
      <c r="TVW51" s="36"/>
      <c r="TVX51" s="36"/>
      <c r="TWA51" s="36"/>
      <c r="TWB51" s="36"/>
      <c r="TWE51" s="36"/>
      <c r="TWF51" s="36"/>
      <c r="TWI51" s="36"/>
      <c r="TWJ51" s="36"/>
      <c r="TWM51" s="36"/>
      <c r="TWN51" s="36"/>
      <c r="TWQ51" s="36"/>
      <c r="TWR51" s="36"/>
      <c r="TWU51" s="36"/>
      <c r="TWV51" s="36"/>
      <c r="TWY51" s="36"/>
      <c r="TWZ51" s="36"/>
      <c r="TXC51" s="36"/>
      <c r="TXD51" s="36"/>
      <c r="TXG51" s="36"/>
      <c r="TXH51" s="36"/>
      <c r="TXK51" s="36"/>
      <c r="TXL51" s="36"/>
      <c r="TXO51" s="36"/>
      <c r="TXP51" s="36"/>
      <c r="TXS51" s="36"/>
      <c r="TXT51" s="36"/>
      <c r="TXW51" s="36"/>
      <c r="TXX51" s="36"/>
      <c r="TYA51" s="36"/>
      <c r="TYB51" s="36"/>
      <c r="TYE51" s="36"/>
      <c r="TYF51" s="36"/>
      <c r="TYI51" s="36"/>
      <c r="TYJ51" s="36"/>
      <c r="TYM51" s="36"/>
      <c r="TYN51" s="36"/>
      <c r="TYQ51" s="36"/>
      <c r="TYR51" s="36"/>
      <c r="TYU51" s="36"/>
      <c r="TYV51" s="36"/>
      <c r="TYY51" s="36"/>
      <c r="TYZ51" s="36"/>
      <c r="TZC51" s="36"/>
      <c r="TZD51" s="36"/>
      <c r="TZG51" s="36"/>
      <c r="TZH51" s="36"/>
      <c r="TZK51" s="36"/>
      <c r="TZL51" s="36"/>
      <c r="TZO51" s="36"/>
      <c r="TZP51" s="36"/>
      <c r="TZS51" s="36"/>
      <c r="TZT51" s="36"/>
      <c r="TZW51" s="36"/>
      <c r="TZX51" s="36"/>
      <c r="UAA51" s="36"/>
      <c r="UAB51" s="36"/>
      <c r="UAE51" s="36"/>
      <c r="UAF51" s="36"/>
      <c r="UAI51" s="36"/>
      <c r="UAJ51" s="36"/>
      <c r="UAM51" s="36"/>
      <c r="UAN51" s="36"/>
      <c r="UAQ51" s="36"/>
      <c r="UAR51" s="36"/>
      <c r="UAU51" s="36"/>
      <c r="UAV51" s="36"/>
      <c r="UAY51" s="36"/>
      <c r="UAZ51" s="36"/>
      <c r="UBC51" s="36"/>
      <c r="UBD51" s="36"/>
      <c r="UBG51" s="36"/>
      <c r="UBH51" s="36"/>
      <c r="UBK51" s="36"/>
      <c r="UBL51" s="36"/>
      <c r="UBO51" s="36"/>
      <c r="UBP51" s="36"/>
      <c r="UBS51" s="36"/>
      <c r="UBT51" s="36"/>
      <c r="UBW51" s="36"/>
      <c r="UBX51" s="36"/>
      <c r="UCA51" s="36"/>
      <c r="UCB51" s="36"/>
      <c r="UCE51" s="36"/>
      <c r="UCF51" s="36"/>
      <c r="UCI51" s="36"/>
      <c r="UCJ51" s="36"/>
      <c r="UCM51" s="36"/>
      <c r="UCN51" s="36"/>
      <c r="UCQ51" s="36"/>
      <c r="UCR51" s="36"/>
      <c r="UCU51" s="36"/>
      <c r="UCV51" s="36"/>
      <c r="UCY51" s="36"/>
      <c r="UCZ51" s="36"/>
      <c r="UDC51" s="36"/>
      <c r="UDD51" s="36"/>
      <c r="UDG51" s="36"/>
      <c r="UDH51" s="36"/>
      <c r="UDK51" s="36"/>
      <c r="UDL51" s="36"/>
      <c r="UDO51" s="36"/>
      <c r="UDP51" s="36"/>
      <c r="UDS51" s="36"/>
      <c r="UDT51" s="36"/>
      <c r="UDW51" s="36"/>
      <c r="UDX51" s="36"/>
      <c r="UEA51" s="36"/>
      <c r="UEB51" s="36"/>
      <c r="UEE51" s="36"/>
      <c r="UEF51" s="36"/>
      <c r="UEI51" s="36"/>
      <c r="UEJ51" s="36"/>
      <c r="UEM51" s="36"/>
      <c r="UEN51" s="36"/>
      <c r="UEQ51" s="36"/>
      <c r="UER51" s="36"/>
      <c r="UEU51" s="36"/>
      <c r="UEV51" s="36"/>
      <c r="UEY51" s="36"/>
      <c r="UEZ51" s="36"/>
      <c r="UFC51" s="36"/>
      <c r="UFD51" s="36"/>
      <c r="UFG51" s="36"/>
      <c r="UFH51" s="36"/>
      <c r="UFK51" s="36"/>
      <c r="UFL51" s="36"/>
      <c r="UFO51" s="36"/>
      <c r="UFP51" s="36"/>
      <c r="UFS51" s="36"/>
      <c r="UFT51" s="36"/>
      <c r="UFW51" s="36"/>
      <c r="UFX51" s="36"/>
      <c r="UGA51" s="36"/>
      <c r="UGB51" s="36"/>
      <c r="UGE51" s="36"/>
      <c r="UGF51" s="36"/>
      <c r="UGI51" s="36"/>
      <c r="UGJ51" s="36"/>
      <c r="UGM51" s="36"/>
      <c r="UGN51" s="36"/>
      <c r="UGQ51" s="36"/>
      <c r="UGR51" s="36"/>
      <c r="UGU51" s="36"/>
      <c r="UGV51" s="36"/>
      <c r="UGY51" s="36"/>
      <c r="UGZ51" s="36"/>
      <c r="UHC51" s="36"/>
      <c r="UHD51" s="36"/>
      <c r="UHG51" s="36"/>
      <c r="UHH51" s="36"/>
      <c r="UHK51" s="36"/>
      <c r="UHL51" s="36"/>
      <c r="UHO51" s="36"/>
      <c r="UHP51" s="36"/>
      <c r="UHS51" s="36"/>
      <c r="UHT51" s="36"/>
      <c r="UHW51" s="36"/>
      <c r="UHX51" s="36"/>
      <c r="UIA51" s="36"/>
      <c r="UIB51" s="36"/>
      <c r="UIE51" s="36"/>
      <c r="UIF51" s="36"/>
      <c r="UII51" s="36"/>
      <c r="UIJ51" s="36"/>
      <c r="UIM51" s="36"/>
      <c r="UIN51" s="36"/>
      <c r="UIQ51" s="36"/>
      <c r="UIR51" s="36"/>
      <c r="UIU51" s="36"/>
      <c r="UIV51" s="36"/>
      <c r="UIY51" s="36"/>
      <c r="UIZ51" s="36"/>
      <c r="UJC51" s="36"/>
      <c r="UJD51" s="36"/>
      <c r="UJG51" s="36"/>
      <c r="UJH51" s="36"/>
      <c r="UJK51" s="36"/>
      <c r="UJL51" s="36"/>
      <c r="UJO51" s="36"/>
      <c r="UJP51" s="36"/>
      <c r="UJS51" s="36"/>
      <c r="UJT51" s="36"/>
      <c r="UJW51" s="36"/>
      <c r="UJX51" s="36"/>
      <c r="UKA51" s="36"/>
      <c r="UKB51" s="36"/>
      <c r="UKE51" s="36"/>
      <c r="UKF51" s="36"/>
      <c r="UKI51" s="36"/>
      <c r="UKJ51" s="36"/>
      <c r="UKM51" s="36"/>
      <c r="UKN51" s="36"/>
      <c r="UKQ51" s="36"/>
      <c r="UKR51" s="36"/>
      <c r="UKU51" s="36"/>
      <c r="UKV51" s="36"/>
      <c r="UKY51" s="36"/>
      <c r="UKZ51" s="36"/>
      <c r="ULC51" s="36"/>
      <c r="ULD51" s="36"/>
      <c r="ULG51" s="36"/>
      <c r="ULH51" s="36"/>
      <c r="ULK51" s="36"/>
      <c r="ULL51" s="36"/>
      <c r="ULO51" s="36"/>
      <c r="ULP51" s="36"/>
      <c r="ULS51" s="36"/>
      <c r="ULT51" s="36"/>
      <c r="ULW51" s="36"/>
      <c r="ULX51" s="36"/>
      <c r="UMA51" s="36"/>
      <c r="UMB51" s="36"/>
      <c r="UME51" s="36"/>
      <c r="UMF51" s="36"/>
      <c r="UMI51" s="36"/>
      <c r="UMJ51" s="36"/>
      <c r="UMM51" s="36"/>
      <c r="UMN51" s="36"/>
      <c r="UMQ51" s="36"/>
      <c r="UMR51" s="36"/>
      <c r="UMU51" s="36"/>
      <c r="UMV51" s="36"/>
      <c r="UMY51" s="36"/>
      <c r="UMZ51" s="36"/>
      <c r="UNC51" s="36"/>
      <c r="UND51" s="36"/>
      <c r="UNG51" s="36"/>
      <c r="UNH51" s="36"/>
      <c r="UNK51" s="36"/>
      <c r="UNL51" s="36"/>
      <c r="UNO51" s="36"/>
      <c r="UNP51" s="36"/>
      <c r="UNS51" s="36"/>
      <c r="UNT51" s="36"/>
      <c r="UNW51" s="36"/>
      <c r="UNX51" s="36"/>
      <c r="UOA51" s="36"/>
      <c r="UOB51" s="36"/>
      <c r="UOE51" s="36"/>
      <c r="UOF51" s="36"/>
      <c r="UOI51" s="36"/>
      <c r="UOJ51" s="36"/>
      <c r="UOM51" s="36"/>
      <c r="UON51" s="36"/>
      <c r="UOQ51" s="36"/>
      <c r="UOR51" s="36"/>
      <c r="UOU51" s="36"/>
      <c r="UOV51" s="36"/>
      <c r="UOY51" s="36"/>
      <c r="UOZ51" s="36"/>
      <c r="UPC51" s="36"/>
      <c r="UPD51" s="36"/>
      <c r="UPG51" s="36"/>
      <c r="UPH51" s="36"/>
      <c r="UPK51" s="36"/>
      <c r="UPL51" s="36"/>
      <c r="UPO51" s="36"/>
      <c r="UPP51" s="36"/>
      <c r="UPS51" s="36"/>
      <c r="UPT51" s="36"/>
      <c r="UPW51" s="36"/>
      <c r="UPX51" s="36"/>
      <c r="UQA51" s="36"/>
      <c r="UQB51" s="36"/>
      <c r="UQE51" s="36"/>
      <c r="UQF51" s="36"/>
      <c r="UQI51" s="36"/>
      <c r="UQJ51" s="36"/>
      <c r="UQM51" s="36"/>
      <c r="UQN51" s="36"/>
      <c r="UQQ51" s="36"/>
      <c r="UQR51" s="36"/>
      <c r="UQU51" s="36"/>
      <c r="UQV51" s="36"/>
      <c r="UQY51" s="36"/>
      <c r="UQZ51" s="36"/>
      <c r="URC51" s="36"/>
      <c r="URD51" s="36"/>
      <c r="URG51" s="36"/>
      <c r="URH51" s="36"/>
      <c r="URK51" s="36"/>
      <c r="URL51" s="36"/>
      <c r="URO51" s="36"/>
      <c r="URP51" s="36"/>
      <c r="URS51" s="36"/>
      <c r="URT51" s="36"/>
      <c r="URW51" s="36"/>
      <c r="URX51" s="36"/>
      <c r="USA51" s="36"/>
      <c r="USB51" s="36"/>
      <c r="USE51" s="36"/>
      <c r="USF51" s="36"/>
      <c r="USI51" s="36"/>
      <c r="USJ51" s="36"/>
      <c r="USM51" s="36"/>
      <c r="USN51" s="36"/>
      <c r="USQ51" s="36"/>
      <c r="USR51" s="36"/>
      <c r="USU51" s="36"/>
      <c r="USV51" s="36"/>
      <c r="USY51" s="36"/>
      <c r="USZ51" s="36"/>
      <c r="UTC51" s="36"/>
      <c r="UTD51" s="36"/>
      <c r="UTG51" s="36"/>
      <c r="UTH51" s="36"/>
      <c r="UTK51" s="36"/>
      <c r="UTL51" s="36"/>
      <c r="UTO51" s="36"/>
      <c r="UTP51" s="36"/>
      <c r="UTS51" s="36"/>
      <c r="UTT51" s="36"/>
      <c r="UTW51" s="36"/>
      <c r="UTX51" s="36"/>
      <c r="UUA51" s="36"/>
      <c r="UUB51" s="36"/>
      <c r="UUE51" s="36"/>
      <c r="UUF51" s="36"/>
      <c r="UUI51" s="36"/>
      <c r="UUJ51" s="36"/>
      <c r="UUM51" s="36"/>
      <c r="UUN51" s="36"/>
      <c r="UUQ51" s="36"/>
      <c r="UUR51" s="36"/>
      <c r="UUU51" s="36"/>
      <c r="UUV51" s="36"/>
      <c r="UUY51" s="36"/>
      <c r="UUZ51" s="36"/>
      <c r="UVC51" s="36"/>
      <c r="UVD51" s="36"/>
      <c r="UVG51" s="36"/>
      <c r="UVH51" s="36"/>
      <c r="UVK51" s="36"/>
      <c r="UVL51" s="36"/>
      <c r="UVO51" s="36"/>
      <c r="UVP51" s="36"/>
      <c r="UVS51" s="36"/>
      <c r="UVT51" s="36"/>
      <c r="UVW51" s="36"/>
      <c r="UVX51" s="36"/>
      <c r="UWA51" s="36"/>
      <c r="UWB51" s="36"/>
      <c r="UWE51" s="36"/>
      <c r="UWF51" s="36"/>
      <c r="UWI51" s="36"/>
      <c r="UWJ51" s="36"/>
      <c r="UWM51" s="36"/>
      <c r="UWN51" s="36"/>
      <c r="UWQ51" s="36"/>
      <c r="UWR51" s="36"/>
      <c r="UWU51" s="36"/>
      <c r="UWV51" s="36"/>
      <c r="UWY51" s="36"/>
      <c r="UWZ51" s="36"/>
      <c r="UXC51" s="36"/>
      <c r="UXD51" s="36"/>
      <c r="UXG51" s="36"/>
      <c r="UXH51" s="36"/>
      <c r="UXK51" s="36"/>
      <c r="UXL51" s="36"/>
      <c r="UXO51" s="36"/>
      <c r="UXP51" s="36"/>
      <c r="UXS51" s="36"/>
      <c r="UXT51" s="36"/>
      <c r="UXW51" s="36"/>
      <c r="UXX51" s="36"/>
      <c r="UYA51" s="36"/>
      <c r="UYB51" s="36"/>
      <c r="UYE51" s="36"/>
      <c r="UYF51" s="36"/>
      <c r="UYI51" s="36"/>
      <c r="UYJ51" s="36"/>
      <c r="UYM51" s="36"/>
      <c r="UYN51" s="36"/>
      <c r="UYQ51" s="36"/>
      <c r="UYR51" s="36"/>
      <c r="UYU51" s="36"/>
      <c r="UYV51" s="36"/>
      <c r="UYY51" s="36"/>
      <c r="UYZ51" s="36"/>
      <c r="UZC51" s="36"/>
      <c r="UZD51" s="36"/>
      <c r="UZG51" s="36"/>
      <c r="UZH51" s="36"/>
      <c r="UZK51" s="36"/>
      <c r="UZL51" s="36"/>
      <c r="UZO51" s="36"/>
      <c r="UZP51" s="36"/>
      <c r="UZS51" s="36"/>
      <c r="UZT51" s="36"/>
      <c r="UZW51" s="36"/>
      <c r="UZX51" s="36"/>
      <c r="VAA51" s="36"/>
      <c r="VAB51" s="36"/>
      <c r="VAE51" s="36"/>
      <c r="VAF51" s="36"/>
      <c r="VAI51" s="36"/>
      <c r="VAJ51" s="36"/>
      <c r="VAM51" s="36"/>
      <c r="VAN51" s="36"/>
      <c r="VAQ51" s="36"/>
      <c r="VAR51" s="36"/>
      <c r="VAU51" s="36"/>
      <c r="VAV51" s="36"/>
      <c r="VAY51" s="36"/>
      <c r="VAZ51" s="36"/>
      <c r="VBC51" s="36"/>
      <c r="VBD51" s="36"/>
      <c r="VBG51" s="36"/>
      <c r="VBH51" s="36"/>
      <c r="VBK51" s="36"/>
      <c r="VBL51" s="36"/>
      <c r="VBO51" s="36"/>
      <c r="VBP51" s="36"/>
      <c r="VBS51" s="36"/>
      <c r="VBT51" s="36"/>
      <c r="VBW51" s="36"/>
      <c r="VBX51" s="36"/>
      <c r="VCA51" s="36"/>
      <c r="VCB51" s="36"/>
      <c r="VCE51" s="36"/>
      <c r="VCF51" s="36"/>
      <c r="VCI51" s="36"/>
      <c r="VCJ51" s="36"/>
      <c r="VCM51" s="36"/>
      <c r="VCN51" s="36"/>
      <c r="VCQ51" s="36"/>
      <c r="VCR51" s="36"/>
      <c r="VCU51" s="36"/>
      <c r="VCV51" s="36"/>
      <c r="VCY51" s="36"/>
      <c r="VCZ51" s="36"/>
      <c r="VDC51" s="36"/>
      <c r="VDD51" s="36"/>
      <c r="VDG51" s="36"/>
      <c r="VDH51" s="36"/>
      <c r="VDK51" s="36"/>
      <c r="VDL51" s="36"/>
      <c r="VDO51" s="36"/>
      <c r="VDP51" s="36"/>
      <c r="VDS51" s="36"/>
      <c r="VDT51" s="36"/>
      <c r="VDW51" s="36"/>
      <c r="VDX51" s="36"/>
      <c r="VEA51" s="36"/>
      <c r="VEB51" s="36"/>
      <c r="VEE51" s="36"/>
      <c r="VEF51" s="36"/>
      <c r="VEI51" s="36"/>
      <c r="VEJ51" s="36"/>
      <c r="VEM51" s="36"/>
      <c r="VEN51" s="36"/>
      <c r="VEQ51" s="36"/>
      <c r="VER51" s="36"/>
      <c r="VEU51" s="36"/>
      <c r="VEV51" s="36"/>
      <c r="VEY51" s="36"/>
      <c r="VEZ51" s="36"/>
      <c r="VFC51" s="36"/>
      <c r="VFD51" s="36"/>
      <c r="VFG51" s="36"/>
      <c r="VFH51" s="36"/>
      <c r="VFK51" s="36"/>
      <c r="VFL51" s="36"/>
      <c r="VFO51" s="36"/>
      <c r="VFP51" s="36"/>
      <c r="VFS51" s="36"/>
      <c r="VFT51" s="36"/>
      <c r="VFW51" s="36"/>
      <c r="VFX51" s="36"/>
      <c r="VGA51" s="36"/>
      <c r="VGB51" s="36"/>
      <c r="VGE51" s="36"/>
      <c r="VGF51" s="36"/>
      <c r="VGI51" s="36"/>
      <c r="VGJ51" s="36"/>
      <c r="VGM51" s="36"/>
      <c r="VGN51" s="36"/>
      <c r="VGQ51" s="36"/>
      <c r="VGR51" s="36"/>
      <c r="VGU51" s="36"/>
      <c r="VGV51" s="36"/>
      <c r="VGY51" s="36"/>
      <c r="VGZ51" s="36"/>
      <c r="VHC51" s="36"/>
      <c r="VHD51" s="36"/>
      <c r="VHG51" s="36"/>
      <c r="VHH51" s="36"/>
      <c r="VHK51" s="36"/>
      <c r="VHL51" s="36"/>
      <c r="VHO51" s="36"/>
      <c r="VHP51" s="36"/>
      <c r="VHS51" s="36"/>
      <c r="VHT51" s="36"/>
      <c r="VHW51" s="36"/>
      <c r="VHX51" s="36"/>
      <c r="VIA51" s="36"/>
      <c r="VIB51" s="36"/>
      <c r="VIE51" s="36"/>
      <c r="VIF51" s="36"/>
      <c r="VII51" s="36"/>
      <c r="VIJ51" s="36"/>
      <c r="VIM51" s="36"/>
      <c r="VIN51" s="36"/>
      <c r="VIQ51" s="36"/>
      <c r="VIR51" s="36"/>
      <c r="VIU51" s="36"/>
      <c r="VIV51" s="36"/>
      <c r="VIY51" s="36"/>
      <c r="VIZ51" s="36"/>
      <c r="VJC51" s="36"/>
      <c r="VJD51" s="36"/>
      <c r="VJG51" s="36"/>
      <c r="VJH51" s="36"/>
      <c r="VJK51" s="36"/>
      <c r="VJL51" s="36"/>
      <c r="VJO51" s="36"/>
      <c r="VJP51" s="36"/>
      <c r="VJS51" s="36"/>
      <c r="VJT51" s="36"/>
      <c r="VJW51" s="36"/>
      <c r="VJX51" s="36"/>
      <c r="VKA51" s="36"/>
      <c r="VKB51" s="36"/>
      <c r="VKE51" s="36"/>
      <c r="VKF51" s="36"/>
      <c r="VKI51" s="36"/>
      <c r="VKJ51" s="36"/>
      <c r="VKM51" s="36"/>
      <c r="VKN51" s="36"/>
      <c r="VKQ51" s="36"/>
      <c r="VKR51" s="36"/>
      <c r="VKU51" s="36"/>
      <c r="VKV51" s="36"/>
      <c r="VKY51" s="36"/>
      <c r="VKZ51" s="36"/>
      <c r="VLC51" s="36"/>
      <c r="VLD51" s="36"/>
      <c r="VLG51" s="36"/>
      <c r="VLH51" s="36"/>
      <c r="VLK51" s="36"/>
      <c r="VLL51" s="36"/>
      <c r="VLO51" s="36"/>
      <c r="VLP51" s="36"/>
      <c r="VLS51" s="36"/>
      <c r="VLT51" s="36"/>
      <c r="VLW51" s="36"/>
      <c r="VLX51" s="36"/>
      <c r="VMA51" s="36"/>
      <c r="VMB51" s="36"/>
      <c r="VME51" s="36"/>
      <c r="VMF51" s="36"/>
      <c r="VMI51" s="36"/>
      <c r="VMJ51" s="36"/>
      <c r="VMM51" s="36"/>
      <c r="VMN51" s="36"/>
      <c r="VMQ51" s="36"/>
      <c r="VMR51" s="36"/>
      <c r="VMU51" s="36"/>
      <c r="VMV51" s="36"/>
      <c r="VMY51" s="36"/>
      <c r="VMZ51" s="36"/>
      <c r="VNC51" s="36"/>
      <c r="VND51" s="36"/>
      <c r="VNG51" s="36"/>
      <c r="VNH51" s="36"/>
      <c r="VNK51" s="36"/>
      <c r="VNL51" s="36"/>
      <c r="VNO51" s="36"/>
      <c r="VNP51" s="36"/>
      <c r="VNS51" s="36"/>
      <c r="VNT51" s="36"/>
      <c r="VNW51" s="36"/>
      <c r="VNX51" s="36"/>
      <c r="VOA51" s="36"/>
      <c r="VOB51" s="36"/>
      <c r="VOE51" s="36"/>
      <c r="VOF51" s="36"/>
      <c r="VOI51" s="36"/>
      <c r="VOJ51" s="36"/>
      <c r="VOM51" s="36"/>
      <c r="VON51" s="36"/>
      <c r="VOQ51" s="36"/>
      <c r="VOR51" s="36"/>
      <c r="VOU51" s="36"/>
      <c r="VOV51" s="36"/>
      <c r="VOY51" s="36"/>
      <c r="VOZ51" s="36"/>
      <c r="VPC51" s="36"/>
      <c r="VPD51" s="36"/>
      <c r="VPG51" s="36"/>
      <c r="VPH51" s="36"/>
      <c r="VPK51" s="36"/>
      <c r="VPL51" s="36"/>
      <c r="VPO51" s="36"/>
      <c r="VPP51" s="36"/>
      <c r="VPS51" s="36"/>
      <c r="VPT51" s="36"/>
      <c r="VPW51" s="36"/>
      <c r="VPX51" s="36"/>
      <c r="VQA51" s="36"/>
      <c r="VQB51" s="36"/>
      <c r="VQE51" s="36"/>
      <c r="VQF51" s="36"/>
      <c r="VQI51" s="36"/>
      <c r="VQJ51" s="36"/>
      <c r="VQM51" s="36"/>
      <c r="VQN51" s="36"/>
      <c r="VQQ51" s="36"/>
      <c r="VQR51" s="36"/>
      <c r="VQU51" s="36"/>
      <c r="VQV51" s="36"/>
      <c r="VQY51" s="36"/>
      <c r="VQZ51" s="36"/>
      <c r="VRC51" s="36"/>
      <c r="VRD51" s="36"/>
      <c r="VRG51" s="36"/>
      <c r="VRH51" s="36"/>
      <c r="VRK51" s="36"/>
      <c r="VRL51" s="36"/>
      <c r="VRO51" s="36"/>
      <c r="VRP51" s="36"/>
      <c r="VRS51" s="36"/>
      <c r="VRT51" s="36"/>
      <c r="VRW51" s="36"/>
      <c r="VRX51" s="36"/>
      <c r="VSA51" s="36"/>
      <c r="VSB51" s="36"/>
      <c r="VSE51" s="36"/>
      <c r="VSF51" s="36"/>
      <c r="VSI51" s="36"/>
      <c r="VSJ51" s="36"/>
      <c r="VSM51" s="36"/>
      <c r="VSN51" s="36"/>
      <c r="VSQ51" s="36"/>
      <c r="VSR51" s="36"/>
      <c r="VSU51" s="36"/>
      <c r="VSV51" s="36"/>
      <c r="VSY51" s="36"/>
      <c r="VSZ51" s="36"/>
      <c r="VTC51" s="36"/>
      <c r="VTD51" s="36"/>
      <c r="VTG51" s="36"/>
      <c r="VTH51" s="36"/>
      <c r="VTK51" s="36"/>
      <c r="VTL51" s="36"/>
      <c r="VTO51" s="36"/>
      <c r="VTP51" s="36"/>
      <c r="VTS51" s="36"/>
      <c r="VTT51" s="36"/>
      <c r="VTW51" s="36"/>
      <c r="VTX51" s="36"/>
      <c r="VUA51" s="36"/>
      <c r="VUB51" s="36"/>
      <c r="VUE51" s="36"/>
      <c r="VUF51" s="36"/>
      <c r="VUI51" s="36"/>
      <c r="VUJ51" s="36"/>
      <c r="VUM51" s="36"/>
      <c r="VUN51" s="36"/>
      <c r="VUQ51" s="36"/>
      <c r="VUR51" s="36"/>
      <c r="VUU51" s="36"/>
      <c r="VUV51" s="36"/>
      <c r="VUY51" s="36"/>
      <c r="VUZ51" s="36"/>
      <c r="VVC51" s="36"/>
      <c r="VVD51" s="36"/>
      <c r="VVG51" s="36"/>
      <c r="VVH51" s="36"/>
      <c r="VVK51" s="36"/>
      <c r="VVL51" s="36"/>
      <c r="VVO51" s="36"/>
      <c r="VVP51" s="36"/>
      <c r="VVS51" s="36"/>
      <c r="VVT51" s="36"/>
      <c r="VVW51" s="36"/>
      <c r="VVX51" s="36"/>
      <c r="VWA51" s="36"/>
      <c r="VWB51" s="36"/>
      <c r="VWE51" s="36"/>
      <c r="VWF51" s="36"/>
      <c r="VWI51" s="36"/>
      <c r="VWJ51" s="36"/>
      <c r="VWM51" s="36"/>
      <c r="VWN51" s="36"/>
      <c r="VWQ51" s="36"/>
      <c r="VWR51" s="36"/>
      <c r="VWU51" s="36"/>
      <c r="VWV51" s="36"/>
      <c r="VWY51" s="36"/>
      <c r="VWZ51" s="36"/>
      <c r="VXC51" s="36"/>
      <c r="VXD51" s="36"/>
      <c r="VXG51" s="36"/>
      <c r="VXH51" s="36"/>
      <c r="VXK51" s="36"/>
      <c r="VXL51" s="36"/>
      <c r="VXO51" s="36"/>
      <c r="VXP51" s="36"/>
      <c r="VXS51" s="36"/>
      <c r="VXT51" s="36"/>
      <c r="VXW51" s="36"/>
      <c r="VXX51" s="36"/>
      <c r="VYA51" s="36"/>
      <c r="VYB51" s="36"/>
      <c r="VYE51" s="36"/>
      <c r="VYF51" s="36"/>
      <c r="VYI51" s="36"/>
      <c r="VYJ51" s="36"/>
      <c r="VYM51" s="36"/>
      <c r="VYN51" s="36"/>
      <c r="VYQ51" s="36"/>
      <c r="VYR51" s="36"/>
      <c r="VYU51" s="36"/>
      <c r="VYV51" s="36"/>
      <c r="VYY51" s="36"/>
      <c r="VYZ51" s="36"/>
      <c r="VZC51" s="36"/>
      <c r="VZD51" s="36"/>
      <c r="VZG51" s="36"/>
      <c r="VZH51" s="36"/>
      <c r="VZK51" s="36"/>
      <c r="VZL51" s="36"/>
      <c r="VZO51" s="36"/>
      <c r="VZP51" s="36"/>
      <c r="VZS51" s="36"/>
      <c r="VZT51" s="36"/>
      <c r="VZW51" s="36"/>
      <c r="VZX51" s="36"/>
      <c r="WAA51" s="36"/>
      <c r="WAB51" s="36"/>
      <c r="WAE51" s="36"/>
      <c r="WAF51" s="36"/>
      <c r="WAI51" s="36"/>
      <c r="WAJ51" s="36"/>
      <c r="WAM51" s="36"/>
      <c r="WAN51" s="36"/>
      <c r="WAQ51" s="36"/>
      <c r="WAR51" s="36"/>
      <c r="WAU51" s="36"/>
      <c r="WAV51" s="36"/>
      <c r="WAY51" s="36"/>
      <c r="WAZ51" s="36"/>
      <c r="WBC51" s="36"/>
      <c r="WBD51" s="36"/>
      <c r="WBG51" s="36"/>
      <c r="WBH51" s="36"/>
      <c r="WBK51" s="36"/>
      <c r="WBL51" s="36"/>
      <c r="WBO51" s="36"/>
      <c r="WBP51" s="36"/>
      <c r="WBS51" s="36"/>
      <c r="WBT51" s="36"/>
      <c r="WBW51" s="36"/>
      <c r="WBX51" s="36"/>
      <c r="WCA51" s="36"/>
      <c r="WCB51" s="36"/>
      <c r="WCE51" s="36"/>
      <c r="WCF51" s="36"/>
      <c r="WCI51" s="36"/>
      <c r="WCJ51" s="36"/>
      <c r="WCM51" s="36"/>
      <c r="WCN51" s="36"/>
      <c r="WCQ51" s="36"/>
      <c r="WCR51" s="36"/>
      <c r="WCU51" s="36"/>
      <c r="WCV51" s="36"/>
      <c r="WCY51" s="36"/>
      <c r="WCZ51" s="36"/>
      <c r="WDC51" s="36"/>
      <c r="WDD51" s="36"/>
      <c r="WDG51" s="36"/>
      <c r="WDH51" s="36"/>
      <c r="WDK51" s="36"/>
      <c r="WDL51" s="36"/>
      <c r="WDO51" s="36"/>
      <c r="WDP51" s="36"/>
      <c r="WDS51" s="36"/>
      <c r="WDT51" s="36"/>
      <c r="WDW51" s="36"/>
      <c r="WDX51" s="36"/>
      <c r="WEA51" s="36"/>
      <c r="WEB51" s="36"/>
      <c r="WEE51" s="36"/>
      <c r="WEF51" s="36"/>
      <c r="WEI51" s="36"/>
      <c r="WEJ51" s="36"/>
      <c r="WEM51" s="36"/>
      <c r="WEN51" s="36"/>
      <c r="WEQ51" s="36"/>
      <c r="WER51" s="36"/>
      <c r="WEU51" s="36"/>
      <c r="WEV51" s="36"/>
      <c r="WEY51" s="36"/>
      <c r="WEZ51" s="36"/>
      <c r="WFC51" s="36"/>
      <c r="WFD51" s="36"/>
      <c r="WFG51" s="36"/>
      <c r="WFH51" s="36"/>
      <c r="WFK51" s="36"/>
      <c r="WFL51" s="36"/>
      <c r="WFO51" s="36"/>
      <c r="WFP51" s="36"/>
      <c r="WFS51" s="36"/>
      <c r="WFT51" s="36"/>
      <c r="WFW51" s="36"/>
      <c r="WFX51" s="36"/>
      <c r="WGA51" s="36"/>
      <c r="WGB51" s="36"/>
      <c r="WGE51" s="36"/>
      <c r="WGF51" s="36"/>
      <c r="WGI51" s="36"/>
      <c r="WGJ51" s="36"/>
      <c r="WGM51" s="36"/>
      <c r="WGN51" s="36"/>
      <c r="WGQ51" s="36"/>
      <c r="WGR51" s="36"/>
      <c r="WGU51" s="36"/>
      <c r="WGV51" s="36"/>
      <c r="WGY51" s="36"/>
      <c r="WGZ51" s="36"/>
      <c r="WHC51" s="36"/>
      <c r="WHD51" s="36"/>
      <c r="WHG51" s="36"/>
      <c r="WHH51" s="36"/>
      <c r="WHK51" s="36"/>
      <c r="WHL51" s="36"/>
      <c r="WHO51" s="36"/>
      <c r="WHP51" s="36"/>
      <c r="WHS51" s="36"/>
      <c r="WHT51" s="36"/>
      <c r="WHW51" s="36"/>
      <c r="WHX51" s="36"/>
      <c r="WIA51" s="36"/>
      <c r="WIB51" s="36"/>
      <c r="WIE51" s="36"/>
      <c r="WIF51" s="36"/>
      <c r="WII51" s="36"/>
      <c r="WIJ51" s="36"/>
      <c r="WIM51" s="36"/>
      <c r="WIN51" s="36"/>
      <c r="WIQ51" s="36"/>
      <c r="WIR51" s="36"/>
      <c r="WIU51" s="36"/>
      <c r="WIV51" s="36"/>
      <c r="WIY51" s="36"/>
      <c r="WIZ51" s="36"/>
      <c r="WJC51" s="36"/>
      <c r="WJD51" s="36"/>
      <c r="WJG51" s="36"/>
      <c r="WJH51" s="36"/>
      <c r="WJK51" s="36"/>
      <c r="WJL51" s="36"/>
      <c r="WJO51" s="36"/>
      <c r="WJP51" s="36"/>
      <c r="WJS51" s="36"/>
      <c r="WJT51" s="36"/>
      <c r="WJW51" s="36"/>
      <c r="WJX51" s="36"/>
      <c r="WKA51" s="36"/>
      <c r="WKB51" s="36"/>
      <c r="WKE51" s="36"/>
      <c r="WKF51" s="36"/>
      <c r="WKI51" s="36"/>
      <c r="WKJ51" s="36"/>
      <c r="WKM51" s="36"/>
      <c r="WKN51" s="36"/>
      <c r="WKQ51" s="36"/>
      <c r="WKR51" s="36"/>
      <c r="WKU51" s="36"/>
      <c r="WKV51" s="36"/>
      <c r="WKY51" s="36"/>
      <c r="WKZ51" s="36"/>
      <c r="WLC51" s="36"/>
      <c r="WLD51" s="36"/>
      <c r="WLG51" s="36"/>
      <c r="WLH51" s="36"/>
      <c r="WLK51" s="36"/>
      <c r="WLL51" s="36"/>
      <c r="WLO51" s="36"/>
      <c r="WLP51" s="36"/>
      <c r="WLS51" s="36"/>
      <c r="WLT51" s="36"/>
      <c r="WLW51" s="36"/>
      <c r="WLX51" s="36"/>
      <c r="WMA51" s="36"/>
      <c r="WMB51" s="36"/>
      <c r="WME51" s="36"/>
      <c r="WMF51" s="36"/>
      <c r="WMI51" s="36"/>
      <c r="WMJ51" s="36"/>
      <c r="WMM51" s="36"/>
      <c r="WMN51" s="36"/>
      <c r="WMQ51" s="36"/>
      <c r="WMR51" s="36"/>
      <c r="WMU51" s="36"/>
      <c r="WMV51" s="36"/>
      <c r="WMY51" s="36"/>
      <c r="WMZ51" s="36"/>
      <c r="WNC51" s="36"/>
      <c r="WND51" s="36"/>
      <c r="WNG51" s="36"/>
      <c r="WNH51" s="36"/>
      <c r="WNK51" s="36"/>
      <c r="WNL51" s="36"/>
      <c r="WNO51" s="36"/>
      <c r="WNP51" s="36"/>
      <c r="WNS51" s="36"/>
      <c r="WNT51" s="36"/>
      <c r="WNW51" s="36"/>
      <c r="WNX51" s="36"/>
      <c r="WOA51" s="36"/>
      <c r="WOB51" s="36"/>
      <c r="WOE51" s="36"/>
      <c r="WOF51" s="36"/>
      <c r="WOI51" s="36"/>
      <c r="WOJ51" s="36"/>
      <c r="WOM51" s="36"/>
      <c r="WON51" s="36"/>
      <c r="WOQ51" s="36"/>
      <c r="WOR51" s="36"/>
      <c r="WOU51" s="36"/>
      <c r="WOV51" s="36"/>
      <c r="WOY51" s="36"/>
      <c r="WOZ51" s="36"/>
      <c r="WPC51" s="36"/>
      <c r="WPD51" s="36"/>
      <c r="WPG51" s="36"/>
      <c r="WPH51" s="36"/>
      <c r="WPK51" s="36"/>
      <c r="WPL51" s="36"/>
      <c r="WPO51" s="36"/>
      <c r="WPP51" s="36"/>
      <c r="WPS51" s="36"/>
      <c r="WPT51" s="36"/>
      <c r="WPW51" s="36"/>
      <c r="WPX51" s="36"/>
      <c r="WQA51" s="36"/>
      <c r="WQB51" s="36"/>
      <c r="WQE51" s="36"/>
      <c r="WQF51" s="36"/>
      <c r="WQI51" s="36"/>
      <c r="WQJ51" s="36"/>
      <c r="WQM51" s="36"/>
      <c r="WQN51" s="36"/>
      <c r="WQQ51" s="36"/>
      <c r="WQR51" s="36"/>
      <c r="WQU51" s="36"/>
      <c r="WQV51" s="36"/>
      <c r="WQY51" s="36"/>
      <c r="WQZ51" s="36"/>
      <c r="WRC51" s="36"/>
      <c r="WRD51" s="36"/>
      <c r="WRG51" s="36"/>
      <c r="WRH51" s="36"/>
      <c r="WRK51" s="36"/>
      <c r="WRL51" s="36"/>
      <c r="WRO51" s="36"/>
      <c r="WRP51" s="36"/>
      <c r="WRS51" s="36"/>
      <c r="WRT51" s="36"/>
      <c r="WRW51" s="36"/>
      <c r="WRX51" s="36"/>
      <c r="WSA51" s="36"/>
      <c r="WSB51" s="36"/>
      <c r="WSE51" s="36"/>
      <c r="WSF51" s="36"/>
      <c r="WSI51" s="36"/>
      <c r="WSJ51" s="36"/>
      <c r="WSM51" s="36"/>
      <c r="WSN51" s="36"/>
      <c r="WSQ51" s="36"/>
      <c r="WSR51" s="36"/>
      <c r="WSU51" s="36"/>
      <c r="WSV51" s="36"/>
      <c r="WSY51" s="36"/>
      <c r="WSZ51" s="36"/>
      <c r="WTC51" s="36"/>
      <c r="WTD51" s="36"/>
      <c r="WTG51" s="36"/>
      <c r="WTH51" s="36"/>
      <c r="WTK51" s="36"/>
      <c r="WTL51" s="36"/>
      <c r="WTO51" s="36"/>
      <c r="WTP51" s="36"/>
      <c r="WTS51" s="36"/>
      <c r="WTT51" s="36"/>
      <c r="WTW51" s="36"/>
      <c r="WTX51" s="36"/>
      <c r="WUA51" s="36"/>
      <c r="WUB51" s="36"/>
      <c r="WUE51" s="36"/>
      <c r="WUF51" s="36"/>
      <c r="WUI51" s="36"/>
      <c r="WUJ51" s="36"/>
      <c r="WUM51" s="36"/>
      <c r="WUN51" s="36"/>
      <c r="WUQ51" s="36"/>
      <c r="WUR51" s="36"/>
      <c r="WUU51" s="36"/>
      <c r="WUV51" s="36"/>
      <c r="WUY51" s="36"/>
      <c r="WUZ51" s="36"/>
      <c r="WVC51" s="36"/>
      <c r="WVD51" s="36"/>
      <c r="WVG51" s="36"/>
      <c r="WVH51" s="36"/>
      <c r="WVK51" s="36"/>
      <c r="WVL51" s="36"/>
      <c r="WVO51" s="36"/>
      <c r="WVP51" s="36"/>
      <c r="WVS51" s="36"/>
      <c r="WVT51" s="36"/>
      <c r="WVW51" s="36"/>
      <c r="WVX51" s="36"/>
      <c r="WWA51" s="36"/>
      <c r="WWB51" s="36"/>
      <c r="WWE51" s="36"/>
      <c r="WWF51" s="36"/>
      <c r="WWI51" s="36"/>
      <c r="WWJ51" s="36"/>
      <c r="WWM51" s="36"/>
      <c r="WWN51" s="36"/>
      <c r="WWQ51" s="36"/>
      <c r="WWR51" s="36"/>
      <c r="WWU51" s="36"/>
      <c r="WWV51" s="36"/>
      <c r="WWY51" s="36"/>
      <c r="WWZ51" s="36"/>
      <c r="WXC51" s="36"/>
      <c r="WXD51" s="36"/>
      <c r="WXG51" s="36"/>
      <c r="WXH51" s="36"/>
      <c r="WXK51" s="36"/>
      <c r="WXL51" s="36"/>
      <c r="WXO51" s="36"/>
      <c r="WXP51" s="36"/>
      <c r="WXS51" s="36"/>
      <c r="WXT51" s="36"/>
      <c r="WXW51" s="36"/>
      <c r="WXX51" s="36"/>
      <c r="WYA51" s="36"/>
      <c r="WYB51" s="36"/>
      <c r="WYE51" s="36"/>
      <c r="WYF51" s="36"/>
      <c r="WYI51" s="36"/>
      <c r="WYJ51" s="36"/>
      <c r="WYM51" s="36"/>
      <c r="WYN51" s="36"/>
      <c r="WYQ51" s="36"/>
      <c r="WYR51" s="36"/>
      <c r="WYU51" s="36"/>
      <c r="WYV51" s="36"/>
      <c r="WYY51" s="36"/>
      <c r="WYZ51" s="36"/>
      <c r="WZC51" s="36"/>
      <c r="WZD51" s="36"/>
      <c r="WZG51" s="36"/>
      <c r="WZH51" s="36"/>
      <c r="WZK51" s="36"/>
      <c r="WZL51" s="36"/>
      <c r="WZO51" s="36"/>
      <c r="WZP51" s="36"/>
      <c r="WZS51" s="36"/>
      <c r="WZT51" s="36"/>
      <c r="WZW51" s="36"/>
      <c r="WZX51" s="36"/>
      <c r="XAA51" s="36"/>
      <c r="XAB51" s="36"/>
      <c r="XAE51" s="36"/>
      <c r="XAF51" s="36"/>
      <c r="XAI51" s="36"/>
      <c r="XAJ51" s="36"/>
      <c r="XAM51" s="36"/>
      <c r="XAN51" s="36"/>
      <c r="XAQ51" s="36"/>
      <c r="XAR51" s="36"/>
      <c r="XAU51" s="36"/>
      <c r="XAV51" s="36"/>
      <c r="XAY51" s="36"/>
      <c r="XAZ51" s="36"/>
      <c r="XBC51" s="36"/>
      <c r="XBD51" s="36"/>
      <c r="XBG51" s="36"/>
      <c r="XBH51" s="36"/>
      <c r="XBK51" s="36"/>
      <c r="XBL51" s="36"/>
      <c r="XBO51" s="36"/>
      <c r="XBP51" s="36"/>
      <c r="XBS51" s="36"/>
      <c r="XBT51" s="36"/>
      <c r="XBW51" s="36"/>
      <c r="XBX51" s="36"/>
      <c r="XCA51" s="36"/>
      <c r="XCB51" s="36"/>
      <c r="XCE51" s="36"/>
      <c r="XCF51" s="36"/>
      <c r="XCI51" s="36"/>
      <c r="XCJ51" s="36"/>
      <c r="XCM51" s="36"/>
      <c r="XCN51" s="36"/>
      <c r="XCQ51" s="36"/>
      <c r="XCR51" s="36"/>
      <c r="XCU51" s="36"/>
      <c r="XCV51" s="36"/>
      <c r="XCY51" s="36"/>
      <c r="XCZ51" s="36"/>
      <c r="XDC51" s="36"/>
      <c r="XDD51" s="36"/>
    </row>
    <row r="52" spans="1:16332" x14ac:dyDescent="0.3">
      <c r="A52" s="228">
        <v>2023</v>
      </c>
      <c r="B52" s="10" t="s">
        <v>290</v>
      </c>
      <c r="C52" s="34">
        <v>16672.875310000003</v>
      </c>
      <c r="D52" s="34">
        <v>8379.3256000000001</v>
      </c>
      <c r="E52" s="12">
        <f>C52+D52</f>
        <v>25052.200910000003</v>
      </c>
      <c r="F52" s="12">
        <v>291528.462</v>
      </c>
      <c r="G52" s="34">
        <f>E52-F52</f>
        <v>-266476.26108999999</v>
      </c>
      <c r="H52" s="36"/>
      <c r="I52" s="12"/>
      <c r="K52" s="36"/>
      <c r="L52" s="36"/>
      <c r="O52" s="36"/>
      <c r="P52" s="36"/>
      <c r="S52" s="36"/>
      <c r="T52" s="36"/>
      <c r="W52" s="36"/>
      <c r="X52" s="36"/>
      <c r="AA52" s="36"/>
      <c r="AB52" s="36"/>
      <c r="AE52" s="36"/>
      <c r="AF52" s="36"/>
      <c r="AI52" s="36"/>
      <c r="AJ52" s="36"/>
      <c r="AM52" s="36"/>
      <c r="AN52" s="36"/>
      <c r="AQ52" s="36"/>
      <c r="AR52" s="36"/>
      <c r="AU52" s="36"/>
      <c r="AV52" s="36"/>
      <c r="AY52" s="36"/>
      <c r="AZ52" s="36"/>
      <c r="BC52" s="36"/>
      <c r="BD52" s="36"/>
      <c r="BG52" s="36"/>
      <c r="BH52" s="36"/>
      <c r="BK52" s="36"/>
      <c r="BL52" s="36"/>
      <c r="BO52" s="36"/>
      <c r="BP52" s="36"/>
      <c r="BS52" s="36"/>
      <c r="BT52" s="36"/>
      <c r="BW52" s="36"/>
      <c r="BX52" s="36"/>
      <c r="CA52" s="36"/>
      <c r="CB52" s="36"/>
      <c r="CE52" s="36"/>
      <c r="CF52" s="36"/>
      <c r="CI52" s="36"/>
      <c r="CJ52" s="36"/>
      <c r="CM52" s="36"/>
      <c r="CN52" s="36"/>
      <c r="CQ52" s="36"/>
      <c r="CR52" s="36"/>
      <c r="CU52" s="36"/>
      <c r="CV52" s="36"/>
      <c r="CY52" s="36"/>
      <c r="CZ52" s="36"/>
      <c r="DC52" s="36"/>
      <c r="DD52" s="36"/>
      <c r="DG52" s="36"/>
      <c r="DH52" s="36"/>
      <c r="DK52" s="36"/>
      <c r="DL52" s="36"/>
      <c r="DO52" s="36"/>
      <c r="DP52" s="36"/>
      <c r="DS52" s="36"/>
      <c r="DT52" s="36"/>
      <c r="DW52" s="36"/>
      <c r="DX52" s="36"/>
      <c r="EA52" s="36"/>
      <c r="EB52" s="36"/>
      <c r="EE52" s="36"/>
      <c r="EF52" s="36"/>
      <c r="EI52" s="36"/>
      <c r="EJ52" s="36"/>
      <c r="EM52" s="36"/>
      <c r="EN52" s="36"/>
      <c r="EQ52" s="36"/>
      <c r="ER52" s="36"/>
      <c r="EU52" s="36"/>
      <c r="EV52" s="36"/>
      <c r="EY52" s="36"/>
      <c r="EZ52" s="36"/>
      <c r="FC52" s="36"/>
      <c r="FD52" s="36"/>
      <c r="FG52" s="36"/>
      <c r="FH52" s="36"/>
      <c r="FK52" s="36"/>
      <c r="FL52" s="36"/>
      <c r="FO52" s="36"/>
      <c r="FP52" s="36"/>
      <c r="FS52" s="36"/>
      <c r="FT52" s="36"/>
      <c r="FW52" s="36"/>
      <c r="FX52" s="36"/>
      <c r="GA52" s="36"/>
      <c r="GB52" s="36"/>
      <c r="GE52" s="36"/>
      <c r="GF52" s="36"/>
      <c r="GI52" s="36"/>
      <c r="GJ52" s="36"/>
      <c r="GM52" s="36"/>
      <c r="GN52" s="36"/>
      <c r="GQ52" s="36"/>
      <c r="GR52" s="36"/>
      <c r="GU52" s="36"/>
      <c r="GV52" s="36"/>
      <c r="GY52" s="36"/>
      <c r="GZ52" s="36"/>
      <c r="HC52" s="36"/>
      <c r="HD52" s="36"/>
      <c r="HG52" s="36"/>
      <c r="HH52" s="36"/>
      <c r="HK52" s="36"/>
      <c r="HL52" s="36"/>
      <c r="HO52" s="36"/>
      <c r="HP52" s="36"/>
      <c r="HS52" s="36"/>
      <c r="HT52" s="36"/>
      <c r="HW52" s="36"/>
      <c r="HX52" s="36"/>
      <c r="IA52" s="36"/>
      <c r="IB52" s="36"/>
      <c r="IE52" s="36"/>
      <c r="IF52" s="36"/>
      <c r="II52" s="36"/>
      <c r="IJ52" s="36"/>
      <c r="IM52" s="36"/>
      <c r="IN52" s="36"/>
      <c r="IQ52" s="36"/>
      <c r="IR52" s="36"/>
      <c r="IU52" s="36"/>
      <c r="IV52" s="36"/>
      <c r="IY52" s="36"/>
      <c r="IZ52" s="36"/>
      <c r="JC52" s="36"/>
      <c r="JD52" s="36"/>
      <c r="JG52" s="36"/>
      <c r="JH52" s="36"/>
      <c r="JK52" s="36"/>
      <c r="JL52" s="36"/>
      <c r="JO52" s="36"/>
      <c r="JP52" s="36"/>
      <c r="JS52" s="36"/>
      <c r="JT52" s="36"/>
      <c r="JW52" s="36"/>
      <c r="JX52" s="36"/>
      <c r="KA52" s="36"/>
      <c r="KB52" s="36"/>
      <c r="KE52" s="36"/>
      <c r="KF52" s="36"/>
      <c r="KI52" s="36"/>
      <c r="KJ52" s="36"/>
      <c r="KM52" s="36"/>
      <c r="KN52" s="36"/>
      <c r="KQ52" s="36"/>
      <c r="KR52" s="36"/>
      <c r="KU52" s="36"/>
      <c r="KV52" s="36"/>
      <c r="KY52" s="36"/>
      <c r="KZ52" s="36"/>
      <c r="LC52" s="36"/>
      <c r="LD52" s="36"/>
      <c r="LG52" s="36"/>
      <c r="LH52" s="36"/>
      <c r="LK52" s="36"/>
      <c r="LL52" s="36"/>
      <c r="LO52" s="36"/>
      <c r="LP52" s="36"/>
      <c r="LS52" s="36"/>
      <c r="LT52" s="36"/>
      <c r="LW52" s="36"/>
      <c r="LX52" s="36"/>
      <c r="MA52" s="36"/>
      <c r="MB52" s="36"/>
      <c r="ME52" s="36"/>
      <c r="MF52" s="36"/>
      <c r="MI52" s="36"/>
      <c r="MJ52" s="36"/>
      <c r="MM52" s="36"/>
      <c r="MN52" s="36"/>
      <c r="MQ52" s="36"/>
      <c r="MR52" s="36"/>
      <c r="MU52" s="36"/>
      <c r="MV52" s="36"/>
      <c r="MY52" s="36"/>
      <c r="MZ52" s="36"/>
      <c r="NC52" s="36"/>
      <c r="ND52" s="36"/>
      <c r="NG52" s="36"/>
      <c r="NH52" s="36"/>
      <c r="NK52" s="36"/>
      <c r="NL52" s="36"/>
      <c r="NO52" s="36"/>
      <c r="NP52" s="36"/>
      <c r="NS52" s="36"/>
      <c r="NT52" s="36"/>
      <c r="NW52" s="36"/>
      <c r="NX52" s="36"/>
      <c r="OA52" s="36"/>
      <c r="OB52" s="36"/>
      <c r="OE52" s="36"/>
      <c r="OF52" s="36"/>
      <c r="OI52" s="36"/>
      <c r="OJ52" s="36"/>
      <c r="OM52" s="36"/>
      <c r="ON52" s="36"/>
      <c r="OQ52" s="36"/>
      <c r="OR52" s="36"/>
      <c r="OU52" s="36"/>
      <c r="OV52" s="36"/>
      <c r="OY52" s="36"/>
      <c r="OZ52" s="36"/>
      <c r="PC52" s="36"/>
      <c r="PD52" s="36"/>
      <c r="PG52" s="36"/>
      <c r="PH52" s="36"/>
      <c r="PK52" s="36"/>
      <c r="PL52" s="36"/>
      <c r="PO52" s="36"/>
      <c r="PP52" s="36"/>
      <c r="PS52" s="36"/>
      <c r="PT52" s="36"/>
      <c r="PW52" s="36"/>
      <c r="PX52" s="36"/>
      <c r="QA52" s="36"/>
      <c r="QB52" s="36"/>
      <c r="QE52" s="36"/>
      <c r="QF52" s="36"/>
      <c r="QI52" s="36"/>
      <c r="QJ52" s="36"/>
      <c r="QM52" s="36"/>
      <c r="QN52" s="36"/>
      <c r="QQ52" s="36"/>
      <c r="QR52" s="36"/>
      <c r="QU52" s="36"/>
      <c r="QV52" s="36"/>
      <c r="QY52" s="36"/>
      <c r="QZ52" s="36"/>
      <c r="RC52" s="36"/>
      <c r="RD52" s="36"/>
      <c r="RG52" s="36"/>
      <c r="RH52" s="36"/>
      <c r="RK52" s="36"/>
      <c r="RL52" s="36"/>
      <c r="RO52" s="36"/>
      <c r="RP52" s="36"/>
      <c r="RS52" s="36"/>
      <c r="RT52" s="36"/>
      <c r="RW52" s="36"/>
      <c r="RX52" s="36"/>
      <c r="SA52" s="36"/>
      <c r="SB52" s="36"/>
      <c r="SE52" s="36"/>
      <c r="SF52" s="36"/>
      <c r="SI52" s="36"/>
      <c r="SJ52" s="36"/>
      <c r="SM52" s="36"/>
      <c r="SN52" s="36"/>
      <c r="SQ52" s="36"/>
      <c r="SR52" s="36"/>
      <c r="SU52" s="36"/>
      <c r="SV52" s="36"/>
      <c r="SY52" s="36"/>
      <c r="SZ52" s="36"/>
      <c r="TC52" s="36"/>
      <c r="TD52" s="36"/>
      <c r="TG52" s="36"/>
      <c r="TH52" s="36"/>
      <c r="TK52" s="36"/>
      <c r="TL52" s="36"/>
      <c r="TO52" s="36"/>
      <c r="TP52" s="36"/>
      <c r="TS52" s="36"/>
      <c r="TT52" s="36"/>
      <c r="TW52" s="36"/>
      <c r="TX52" s="36"/>
      <c r="UA52" s="36"/>
      <c r="UB52" s="36"/>
      <c r="UE52" s="36"/>
      <c r="UF52" s="36"/>
      <c r="UI52" s="36"/>
      <c r="UJ52" s="36"/>
      <c r="UM52" s="36"/>
      <c r="UN52" s="36"/>
      <c r="UQ52" s="36"/>
      <c r="UR52" s="36"/>
      <c r="UU52" s="36"/>
      <c r="UV52" s="36"/>
      <c r="UY52" s="36"/>
      <c r="UZ52" s="36"/>
      <c r="VC52" s="36"/>
      <c r="VD52" s="36"/>
      <c r="VG52" s="36"/>
      <c r="VH52" s="36"/>
      <c r="VK52" s="36"/>
      <c r="VL52" s="36"/>
      <c r="VO52" s="36"/>
      <c r="VP52" s="36"/>
      <c r="VS52" s="36"/>
      <c r="VT52" s="36"/>
      <c r="VW52" s="36"/>
      <c r="VX52" s="36"/>
      <c r="WA52" s="36"/>
      <c r="WB52" s="36"/>
      <c r="WE52" s="36"/>
      <c r="WF52" s="36"/>
      <c r="WI52" s="36"/>
      <c r="WJ52" s="36"/>
      <c r="WM52" s="36"/>
      <c r="WN52" s="36"/>
      <c r="WQ52" s="36"/>
      <c r="WR52" s="36"/>
      <c r="WU52" s="36"/>
      <c r="WV52" s="36"/>
      <c r="WY52" s="36"/>
      <c r="WZ52" s="36"/>
      <c r="XC52" s="36"/>
      <c r="XD52" s="36"/>
      <c r="XG52" s="36"/>
      <c r="XH52" s="36"/>
      <c r="XK52" s="36"/>
      <c r="XL52" s="36"/>
      <c r="XO52" s="36"/>
      <c r="XP52" s="36"/>
      <c r="XS52" s="36"/>
      <c r="XT52" s="36"/>
      <c r="XW52" s="36"/>
      <c r="XX52" s="36"/>
      <c r="YA52" s="36"/>
      <c r="YB52" s="36"/>
      <c r="YE52" s="36"/>
      <c r="YF52" s="36"/>
      <c r="YI52" s="36"/>
      <c r="YJ52" s="36"/>
      <c r="YM52" s="36"/>
      <c r="YN52" s="36"/>
      <c r="YQ52" s="36"/>
      <c r="YR52" s="36"/>
      <c r="YU52" s="36"/>
      <c r="YV52" s="36"/>
      <c r="YY52" s="36"/>
      <c r="YZ52" s="36"/>
      <c r="ZC52" s="36"/>
      <c r="ZD52" s="36"/>
      <c r="ZG52" s="36"/>
      <c r="ZH52" s="36"/>
      <c r="ZK52" s="36"/>
      <c r="ZL52" s="36"/>
      <c r="ZO52" s="36"/>
      <c r="ZP52" s="36"/>
      <c r="ZS52" s="36"/>
      <c r="ZT52" s="36"/>
      <c r="ZW52" s="36"/>
      <c r="ZX52" s="36"/>
      <c r="AAA52" s="36"/>
      <c r="AAB52" s="36"/>
      <c r="AAE52" s="36"/>
      <c r="AAF52" s="36"/>
      <c r="AAI52" s="36"/>
      <c r="AAJ52" s="36"/>
      <c r="AAM52" s="36"/>
      <c r="AAN52" s="36"/>
      <c r="AAQ52" s="36"/>
      <c r="AAR52" s="36"/>
      <c r="AAU52" s="36"/>
      <c r="AAV52" s="36"/>
      <c r="AAY52" s="36"/>
      <c r="AAZ52" s="36"/>
      <c r="ABC52" s="36"/>
      <c r="ABD52" s="36"/>
      <c r="ABG52" s="36"/>
      <c r="ABH52" s="36"/>
      <c r="ABK52" s="36"/>
      <c r="ABL52" s="36"/>
      <c r="ABO52" s="36"/>
      <c r="ABP52" s="36"/>
      <c r="ABS52" s="36"/>
      <c r="ABT52" s="36"/>
      <c r="ABW52" s="36"/>
      <c r="ABX52" s="36"/>
      <c r="ACA52" s="36"/>
      <c r="ACB52" s="36"/>
      <c r="ACE52" s="36"/>
      <c r="ACF52" s="36"/>
      <c r="ACI52" s="36"/>
      <c r="ACJ52" s="36"/>
      <c r="ACM52" s="36"/>
      <c r="ACN52" s="36"/>
      <c r="ACQ52" s="36"/>
      <c r="ACR52" s="36"/>
      <c r="ACU52" s="36"/>
      <c r="ACV52" s="36"/>
      <c r="ACY52" s="36"/>
      <c r="ACZ52" s="36"/>
      <c r="ADC52" s="36"/>
      <c r="ADD52" s="36"/>
      <c r="ADG52" s="36"/>
      <c r="ADH52" s="36"/>
      <c r="ADK52" s="36"/>
      <c r="ADL52" s="36"/>
      <c r="ADO52" s="36"/>
      <c r="ADP52" s="36"/>
      <c r="ADS52" s="36"/>
      <c r="ADT52" s="36"/>
      <c r="ADW52" s="36"/>
      <c r="ADX52" s="36"/>
      <c r="AEA52" s="36"/>
      <c r="AEB52" s="36"/>
      <c r="AEE52" s="36"/>
      <c r="AEF52" s="36"/>
      <c r="AEI52" s="36"/>
      <c r="AEJ52" s="36"/>
      <c r="AEM52" s="36"/>
      <c r="AEN52" s="36"/>
      <c r="AEQ52" s="36"/>
      <c r="AER52" s="36"/>
      <c r="AEU52" s="36"/>
      <c r="AEV52" s="36"/>
      <c r="AEY52" s="36"/>
      <c r="AEZ52" s="36"/>
      <c r="AFC52" s="36"/>
      <c r="AFD52" s="36"/>
      <c r="AFG52" s="36"/>
      <c r="AFH52" s="36"/>
      <c r="AFK52" s="36"/>
      <c r="AFL52" s="36"/>
      <c r="AFO52" s="36"/>
      <c r="AFP52" s="36"/>
      <c r="AFS52" s="36"/>
      <c r="AFT52" s="36"/>
      <c r="AFW52" s="36"/>
      <c r="AFX52" s="36"/>
      <c r="AGA52" s="36"/>
      <c r="AGB52" s="36"/>
      <c r="AGE52" s="36"/>
      <c r="AGF52" s="36"/>
      <c r="AGI52" s="36"/>
      <c r="AGJ52" s="36"/>
      <c r="AGM52" s="36"/>
      <c r="AGN52" s="36"/>
      <c r="AGQ52" s="36"/>
      <c r="AGR52" s="36"/>
      <c r="AGU52" s="36"/>
      <c r="AGV52" s="36"/>
      <c r="AGY52" s="36"/>
      <c r="AGZ52" s="36"/>
      <c r="AHC52" s="36"/>
      <c r="AHD52" s="36"/>
      <c r="AHG52" s="36"/>
      <c r="AHH52" s="36"/>
      <c r="AHK52" s="36"/>
      <c r="AHL52" s="36"/>
      <c r="AHO52" s="36"/>
      <c r="AHP52" s="36"/>
      <c r="AHS52" s="36"/>
      <c r="AHT52" s="36"/>
      <c r="AHW52" s="36"/>
      <c r="AHX52" s="36"/>
      <c r="AIA52" s="36"/>
      <c r="AIB52" s="36"/>
      <c r="AIE52" s="36"/>
      <c r="AIF52" s="36"/>
      <c r="AII52" s="36"/>
      <c r="AIJ52" s="36"/>
      <c r="AIM52" s="36"/>
      <c r="AIN52" s="36"/>
      <c r="AIQ52" s="36"/>
      <c r="AIR52" s="36"/>
      <c r="AIU52" s="36"/>
      <c r="AIV52" s="36"/>
      <c r="AIY52" s="36"/>
      <c r="AIZ52" s="36"/>
      <c r="AJC52" s="36"/>
      <c r="AJD52" s="36"/>
      <c r="AJG52" s="36"/>
      <c r="AJH52" s="36"/>
      <c r="AJK52" s="36"/>
      <c r="AJL52" s="36"/>
      <c r="AJO52" s="36"/>
      <c r="AJP52" s="36"/>
      <c r="AJS52" s="36"/>
      <c r="AJT52" s="36"/>
      <c r="AJW52" s="36"/>
      <c r="AJX52" s="36"/>
      <c r="AKA52" s="36"/>
      <c r="AKB52" s="36"/>
      <c r="AKE52" s="36"/>
      <c r="AKF52" s="36"/>
      <c r="AKI52" s="36"/>
      <c r="AKJ52" s="36"/>
      <c r="AKM52" s="36"/>
      <c r="AKN52" s="36"/>
      <c r="AKQ52" s="36"/>
      <c r="AKR52" s="36"/>
      <c r="AKU52" s="36"/>
      <c r="AKV52" s="36"/>
      <c r="AKY52" s="36"/>
      <c r="AKZ52" s="36"/>
      <c r="ALC52" s="36"/>
      <c r="ALD52" s="36"/>
      <c r="ALG52" s="36"/>
      <c r="ALH52" s="36"/>
      <c r="ALK52" s="36"/>
      <c r="ALL52" s="36"/>
      <c r="ALO52" s="36"/>
      <c r="ALP52" s="36"/>
      <c r="ALS52" s="36"/>
      <c r="ALT52" s="36"/>
      <c r="ALW52" s="36"/>
      <c r="ALX52" s="36"/>
      <c r="AMA52" s="36"/>
      <c r="AMB52" s="36"/>
      <c r="AME52" s="36"/>
      <c r="AMF52" s="36"/>
      <c r="AMI52" s="36"/>
      <c r="AMJ52" s="36"/>
      <c r="AMM52" s="36"/>
      <c r="AMN52" s="36"/>
      <c r="AMQ52" s="36"/>
      <c r="AMR52" s="36"/>
      <c r="AMU52" s="36"/>
      <c r="AMV52" s="36"/>
      <c r="AMY52" s="36"/>
      <c r="AMZ52" s="36"/>
      <c r="ANC52" s="36"/>
      <c r="AND52" s="36"/>
      <c r="ANG52" s="36"/>
      <c r="ANH52" s="36"/>
      <c r="ANK52" s="36"/>
      <c r="ANL52" s="36"/>
      <c r="ANO52" s="36"/>
      <c r="ANP52" s="36"/>
      <c r="ANS52" s="36"/>
      <c r="ANT52" s="36"/>
      <c r="ANW52" s="36"/>
      <c r="ANX52" s="36"/>
      <c r="AOA52" s="36"/>
      <c r="AOB52" s="36"/>
      <c r="AOE52" s="36"/>
      <c r="AOF52" s="36"/>
      <c r="AOI52" s="36"/>
      <c r="AOJ52" s="36"/>
      <c r="AOM52" s="36"/>
      <c r="AON52" s="36"/>
      <c r="AOQ52" s="36"/>
      <c r="AOR52" s="36"/>
      <c r="AOU52" s="36"/>
      <c r="AOV52" s="36"/>
      <c r="AOY52" s="36"/>
      <c r="AOZ52" s="36"/>
      <c r="APC52" s="36"/>
      <c r="APD52" s="36"/>
      <c r="APG52" s="36"/>
      <c r="APH52" s="36"/>
      <c r="APK52" s="36"/>
      <c r="APL52" s="36"/>
      <c r="APO52" s="36"/>
      <c r="APP52" s="36"/>
      <c r="APS52" s="36"/>
      <c r="APT52" s="36"/>
      <c r="APW52" s="36"/>
      <c r="APX52" s="36"/>
      <c r="AQA52" s="36"/>
      <c r="AQB52" s="36"/>
      <c r="AQE52" s="36"/>
      <c r="AQF52" s="36"/>
      <c r="AQI52" s="36"/>
      <c r="AQJ52" s="36"/>
      <c r="AQM52" s="36"/>
      <c r="AQN52" s="36"/>
      <c r="AQQ52" s="36"/>
      <c r="AQR52" s="36"/>
      <c r="AQU52" s="36"/>
      <c r="AQV52" s="36"/>
      <c r="AQY52" s="36"/>
      <c r="AQZ52" s="36"/>
      <c r="ARC52" s="36"/>
      <c r="ARD52" s="36"/>
      <c r="ARG52" s="36"/>
      <c r="ARH52" s="36"/>
      <c r="ARK52" s="36"/>
      <c r="ARL52" s="36"/>
      <c r="ARO52" s="36"/>
      <c r="ARP52" s="36"/>
      <c r="ARS52" s="36"/>
      <c r="ART52" s="36"/>
      <c r="ARW52" s="36"/>
      <c r="ARX52" s="36"/>
      <c r="ASA52" s="36"/>
      <c r="ASB52" s="36"/>
      <c r="ASE52" s="36"/>
      <c r="ASF52" s="36"/>
      <c r="ASI52" s="36"/>
      <c r="ASJ52" s="36"/>
      <c r="ASM52" s="36"/>
      <c r="ASN52" s="36"/>
      <c r="ASQ52" s="36"/>
      <c r="ASR52" s="36"/>
      <c r="ASU52" s="36"/>
      <c r="ASV52" s="36"/>
      <c r="ASY52" s="36"/>
      <c r="ASZ52" s="36"/>
      <c r="ATC52" s="36"/>
      <c r="ATD52" s="36"/>
      <c r="ATG52" s="36"/>
      <c r="ATH52" s="36"/>
      <c r="ATK52" s="36"/>
      <c r="ATL52" s="36"/>
      <c r="ATO52" s="36"/>
      <c r="ATP52" s="36"/>
      <c r="ATS52" s="36"/>
      <c r="ATT52" s="36"/>
      <c r="ATW52" s="36"/>
      <c r="ATX52" s="36"/>
      <c r="AUA52" s="36"/>
      <c r="AUB52" s="36"/>
      <c r="AUE52" s="36"/>
      <c r="AUF52" s="36"/>
      <c r="AUI52" s="36"/>
      <c r="AUJ52" s="36"/>
      <c r="AUM52" s="36"/>
      <c r="AUN52" s="36"/>
      <c r="AUQ52" s="36"/>
      <c r="AUR52" s="36"/>
      <c r="AUU52" s="36"/>
      <c r="AUV52" s="36"/>
      <c r="AUY52" s="36"/>
      <c r="AUZ52" s="36"/>
      <c r="AVC52" s="36"/>
      <c r="AVD52" s="36"/>
      <c r="AVG52" s="36"/>
      <c r="AVH52" s="36"/>
      <c r="AVK52" s="36"/>
      <c r="AVL52" s="36"/>
      <c r="AVO52" s="36"/>
      <c r="AVP52" s="36"/>
      <c r="AVS52" s="36"/>
      <c r="AVT52" s="36"/>
      <c r="AVW52" s="36"/>
      <c r="AVX52" s="36"/>
      <c r="AWA52" s="36"/>
      <c r="AWB52" s="36"/>
      <c r="AWE52" s="36"/>
      <c r="AWF52" s="36"/>
      <c r="AWI52" s="36"/>
      <c r="AWJ52" s="36"/>
      <c r="AWM52" s="36"/>
      <c r="AWN52" s="36"/>
      <c r="AWQ52" s="36"/>
      <c r="AWR52" s="36"/>
      <c r="AWU52" s="36"/>
      <c r="AWV52" s="36"/>
      <c r="AWY52" s="36"/>
      <c r="AWZ52" s="36"/>
      <c r="AXC52" s="36"/>
      <c r="AXD52" s="36"/>
      <c r="AXG52" s="36"/>
      <c r="AXH52" s="36"/>
      <c r="AXK52" s="36"/>
      <c r="AXL52" s="36"/>
      <c r="AXO52" s="36"/>
      <c r="AXP52" s="36"/>
      <c r="AXS52" s="36"/>
      <c r="AXT52" s="36"/>
      <c r="AXW52" s="36"/>
      <c r="AXX52" s="36"/>
      <c r="AYA52" s="36"/>
      <c r="AYB52" s="36"/>
      <c r="AYE52" s="36"/>
      <c r="AYF52" s="36"/>
      <c r="AYI52" s="36"/>
      <c r="AYJ52" s="36"/>
      <c r="AYM52" s="36"/>
      <c r="AYN52" s="36"/>
      <c r="AYQ52" s="36"/>
      <c r="AYR52" s="36"/>
      <c r="AYU52" s="36"/>
      <c r="AYV52" s="36"/>
      <c r="AYY52" s="36"/>
      <c r="AYZ52" s="36"/>
      <c r="AZC52" s="36"/>
      <c r="AZD52" s="36"/>
      <c r="AZG52" s="36"/>
      <c r="AZH52" s="36"/>
      <c r="AZK52" s="36"/>
      <c r="AZL52" s="36"/>
      <c r="AZO52" s="36"/>
      <c r="AZP52" s="36"/>
      <c r="AZS52" s="36"/>
      <c r="AZT52" s="36"/>
      <c r="AZW52" s="36"/>
      <c r="AZX52" s="36"/>
      <c r="BAA52" s="36"/>
      <c r="BAB52" s="36"/>
      <c r="BAE52" s="36"/>
      <c r="BAF52" s="36"/>
      <c r="BAI52" s="36"/>
      <c r="BAJ52" s="36"/>
      <c r="BAM52" s="36"/>
      <c r="BAN52" s="36"/>
      <c r="BAQ52" s="36"/>
      <c r="BAR52" s="36"/>
      <c r="BAU52" s="36"/>
      <c r="BAV52" s="36"/>
      <c r="BAY52" s="36"/>
      <c r="BAZ52" s="36"/>
      <c r="BBC52" s="36"/>
      <c r="BBD52" s="36"/>
      <c r="BBG52" s="36"/>
      <c r="BBH52" s="36"/>
      <c r="BBK52" s="36"/>
      <c r="BBL52" s="36"/>
      <c r="BBO52" s="36"/>
      <c r="BBP52" s="36"/>
      <c r="BBS52" s="36"/>
      <c r="BBT52" s="36"/>
      <c r="BBW52" s="36"/>
      <c r="BBX52" s="36"/>
      <c r="BCA52" s="36"/>
      <c r="BCB52" s="36"/>
      <c r="BCE52" s="36"/>
      <c r="BCF52" s="36"/>
      <c r="BCI52" s="36"/>
      <c r="BCJ52" s="36"/>
      <c r="BCM52" s="36"/>
      <c r="BCN52" s="36"/>
      <c r="BCQ52" s="36"/>
      <c r="BCR52" s="36"/>
      <c r="BCU52" s="36"/>
      <c r="BCV52" s="36"/>
      <c r="BCY52" s="36"/>
      <c r="BCZ52" s="36"/>
      <c r="BDC52" s="36"/>
      <c r="BDD52" s="36"/>
      <c r="BDG52" s="36"/>
      <c r="BDH52" s="36"/>
      <c r="BDK52" s="36"/>
      <c r="BDL52" s="36"/>
      <c r="BDO52" s="36"/>
      <c r="BDP52" s="36"/>
      <c r="BDS52" s="36"/>
      <c r="BDT52" s="36"/>
      <c r="BDW52" s="36"/>
      <c r="BDX52" s="36"/>
      <c r="BEA52" s="36"/>
      <c r="BEB52" s="36"/>
      <c r="BEE52" s="36"/>
      <c r="BEF52" s="36"/>
      <c r="BEI52" s="36"/>
      <c r="BEJ52" s="36"/>
      <c r="BEM52" s="36"/>
      <c r="BEN52" s="36"/>
      <c r="BEQ52" s="36"/>
      <c r="BER52" s="36"/>
      <c r="BEU52" s="36"/>
      <c r="BEV52" s="36"/>
      <c r="BEY52" s="36"/>
      <c r="BEZ52" s="36"/>
      <c r="BFC52" s="36"/>
      <c r="BFD52" s="36"/>
      <c r="BFG52" s="36"/>
      <c r="BFH52" s="36"/>
      <c r="BFK52" s="36"/>
      <c r="BFL52" s="36"/>
      <c r="BFO52" s="36"/>
      <c r="BFP52" s="36"/>
      <c r="BFS52" s="36"/>
      <c r="BFT52" s="36"/>
      <c r="BFW52" s="36"/>
      <c r="BFX52" s="36"/>
      <c r="BGA52" s="36"/>
      <c r="BGB52" s="36"/>
      <c r="BGE52" s="36"/>
      <c r="BGF52" s="36"/>
      <c r="BGI52" s="36"/>
      <c r="BGJ52" s="36"/>
      <c r="BGM52" s="36"/>
      <c r="BGN52" s="36"/>
      <c r="BGQ52" s="36"/>
      <c r="BGR52" s="36"/>
      <c r="BGU52" s="36"/>
      <c r="BGV52" s="36"/>
      <c r="BGY52" s="36"/>
      <c r="BGZ52" s="36"/>
      <c r="BHC52" s="36"/>
      <c r="BHD52" s="36"/>
      <c r="BHG52" s="36"/>
      <c r="BHH52" s="36"/>
      <c r="BHK52" s="36"/>
      <c r="BHL52" s="36"/>
      <c r="BHO52" s="36"/>
      <c r="BHP52" s="36"/>
      <c r="BHS52" s="36"/>
      <c r="BHT52" s="36"/>
      <c r="BHW52" s="36"/>
      <c r="BHX52" s="36"/>
      <c r="BIA52" s="36"/>
      <c r="BIB52" s="36"/>
      <c r="BIE52" s="36"/>
      <c r="BIF52" s="36"/>
      <c r="BII52" s="36"/>
      <c r="BIJ52" s="36"/>
      <c r="BIM52" s="36"/>
      <c r="BIN52" s="36"/>
      <c r="BIQ52" s="36"/>
      <c r="BIR52" s="36"/>
      <c r="BIU52" s="36"/>
      <c r="BIV52" s="36"/>
      <c r="BIY52" s="36"/>
      <c r="BIZ52" s="36"/>
      <c r="BJC52" s="36"/>
      <c r="BJD52" s="36"/>
      <c r="BJG52" s="36"/>
      <c r="BJH52" s="36"/>
      <c r="BJK52" s="36"/>
      <c r="BJL52" s="36"/>
      <c r="BJO52" s="36"/>
      <c r="BJP52" s="36"/>
      <c r="BJS52" s="36"/>
      <c r="BJT52" s="36"/>
      <c r="BJW52" s="36"/>
      <c r="BJX52" s="36"/>
      <c r="BKA52" s="36"/>
      <c r="BKB52" s="36"/>
      <c r="BKE52" s="36"/>
      <c r="BKF52" s="36"/>
      <c r="BKI52" s="36"/>
      <c r="BKJ52" s="36"/>
      <c r="BKM52" s="36"/>
      <c r="BKN52" s="36"/>
      <c r="BKQ52" s="36"/>
      <c r="BKR52" s="36"/>
      <c r="BKU52" s="36"/>
      <c r="BKV52" s="36"/>
      <c r="BKY52" s="36"/>
      <c r="BKZ52" s="36"/>
      <c r="BLC52" s="36"/>
      <c r="BLD52" s="36"/>
      <c r="BLG52" s="36"/>
      <c r="BLH52" s="36"/>
      <c r="BLK52" s="36"/>
      <c r="BLL52" s="36"/>
      <c r="BLO52" s="36"/>
      <c r="BLP52" s="36"/>
      <c r="BLS52" s="36"/>
      <c r="BLT52" s="36"/>
      <c r="BLW52" s="36"/>
      <c r="BLX52" s="36"/>
      <c r="BMA52" s="36"/>
      <c r="BMB52" s="36"/>
      <c r="BME52" s="36"/>
      <c r="BMF52" s="36"/>
      <c r="BMI52" s="36"/>
      <c r="BMJ52" s="36"/>
      <c r="BMM52" s="36"/>
      <c r="BMN52" s="36"/>
      <c r="BMQ52" s="36"/>
      <c r="BMR52" s="36"/>
      <c r="BMU52" s="36"/>
      <c r="BMV52" s="36"/>
      <c r="BMY52" s="36"/>
      <c r="BMZ52" s="36"/>
      <c r="BNC52" s="36"/>
      <c r="BND52" s="36"/>
      <c r="BNG52" s="36"/>
      <c r="BNH52" s="36"/>
      <c r="BNK52" s="36"/>
      <c r="BNL52" s="36"/>
      <c r="BNO52" s="36"/>
      <c r="BNP52" s="36"/>
      <c r="BNS52" s="36"/>
      <c r="BNT52" s="36"/>
      <c r="BNW52" s="36"/>
      <c r="BNX52" s="36"/>
      <c r="BOA52" s="36"/>
      <c r="BOB52" s="36"/>
      <c r="BOE52" s="36"/>
      <c r="BOF52" s="36"/>
      <c r="BOI52" s="36"/>
      <c r="BOJ52" s="36"/>
      <c r="BOM52" s="36"/>
      <c r="BON52" s="36"/>
      <c r="BOQ52" s="36"/>
      <c r="BOR52" s="36"/>
      <c r="BOU52" s="36"/>
      <c r="BOV52" s="36"/>
      <c r="BOY52" s="36"/>
      <c r="BOZ52" s="36"/>
      <c r="BPC52" s="36"/>
      <c r="BPD52" s="36"/>
      <c r="BPG52" s="36"/>
      <c r="BPH52" s="36"/>
      <c r="BPK52" s="36"/>
      <c r="BPL52" s="36"/>
      <c r="BPO52" s="36"/>
      <c r="BPP52" s="36"/>
      <c r="BPS52" s="36"/>
      <c r="BPT52" s="36"/>
      <c r="BPW52" s="36"/>
      <c r="BPX52" s="36"/>
      <c r="BQA52" s="36"/>
      <c r="BQB52" s="36"/>
      <c r="BQE52" s="36"/>
      <c r="BQF52" s="36"/>
      <c r="BQI52" s="36"/>
      <c r="BQJ52" s="36"/>
      <c r="BQM52" s="36"/>
      <c r="BQN52" s="36"/>
      <c r="BQQ52" s="36"/>
      <c r="BQR52" s="36"/>
      <c r="BQU52" s="36"/>
      <c r="BQV52" s="36"/>
      <c r="BQY52" s="36"/>
      <c r="BQZ52" s="36"/>
      <c r="BRC52" s="36"/>
      <c r="BRD52" s="36"/>
      <c r="BRG52" s="36"/>
      <c r="BRH52" s="36"/>
      <c r="BRK52" s="36"/>
      <c r="BRL52" s="36"/>
      <c r="BRO52" s="36"/>
      <c r="BRP52" s="36"/>
      <c r="BRS52" s="36"/>
      <c r="BRT52" s="36"/>
      <c r="BRW52" s="36"/>
      <c r="BRX52" s="36"/>
      <c r="BSA52" s="36"/>
      <c r="BSB52" s="36"/>
      <c r="BSE52" s="36"/>
      <c r="BSF52" s="36"/>
      <c r="BSI52" s="36"/>
      <c r="BSJ52" s="36"/>
      <c r="BSM52" s="36"/>
      <c r="BSN52" s="36"/>
      <c r="BSQ52" s="36"/>
      <c r="BSR52" s="36"/>
      <c r="BSU52" s="36"/>
      <c r="BSV52" s="36"/>
      <c r="BSY52" s="36"/>
      <c r="BSZ52" s="36"/>
      <c r="BTC52" s="36"/>
      <c r="BTD52" s="36"/>
      <c r="BTG52" s="36"/>
      <c r="BTH52" s="36"/>
      <c r="BTK52" s="36"/>
      <c r="BTL52" s="36"/>
      <c r="BTO52" s="36"/>
      <c r="BTP52" s="36"/>
      <c r="BTS52" s="36"/>
      <c r="BTT52" s="36"/>
      <c r="BTW52" s="36"/>
      <c r="BTX52" s="36"/>
      <c r="BUA52" s="36"/>
      <c r="BUB52" s="36"/>
      <c r="BUE52" s="36"/>
      <c r="BUF52" s="36"/>
      <c r="BUI52" s="36"/>
      <c r="BUJ52" s="36"/>
      <c r="BUM52" s="36"/>
      <c r="BUN52" s="36"/>
      <c r="BUQ52" s="36"/>
      <c r="BUR52" s="36"/>
      <c r="BUU52" s="36"/>
      <c r="BUV52" s="36"/>
      <c r="BUY52" s="36"/>
      <c r="BUZ52" s="36"/>
      <c r="BVC52" s="36"/>
      <c r="BVD52" s="36"/>
      <c r="BVG52" s="36"/>
      <c r="BVH52" s="36"/>
      <c r="BVK52" s="36"/>
      <c r="BVL52" s="36"/>
      <c r="BVO52" s="36"/>
      <c r="BVP52" s="36"/>
      <c r="BVS52" s="36"/>
      <c r="BVT52" s="36"/>
      <c r="BVW52" s="36"/>
      <c r="BVX52" s="36"/>
      <c r="BWA52" s="36"/>
      <c r="BWB52" s="36"/>
      <c r="BWE52" s="36"/>
      <c r="BWF52" s="36"/>
      <c r="BWI52" s="36"/>
      <c r="BWJ52" s="36"/>
      <c r="BWM52" s="36"/>
      <c r="BWN52" s="36"/>
      <c r="BWQ52" s="36"/>
      <c r="BWR52" s="36"/>
      <c r="BWU52" s="36"/>
      <c r="BWV52" s="36"/>
      <c r="BWY52" s="36"/>
      <c r="BWZ52" s="36"/>
      <c r="BXC52" s="36"/>
      <c r="BXD52" s="36"/>
      <c r="BXG52" s="36"/>
      <c r="BXH52" s="36"/>
      <c r="BXK52" s="36"/>
      <c r="BXL52" s="36"/>
      <c r="BXO52" s="36"/>
      <c r="BXP52" s="36"/>
      <c r="BXS52" s="36"/>
      <c r="BXT52" s="36"/>
      <c r="BXW52" s="36"/>
      <c r="BXX52" s="36"/>
      <c r="BYA52" s="36"/>
      <c r="BYB52" s="36"/>
      <c r="BYE52" s="36"/>
      <c r="BYF52" s="36"/>
      <c r="BYI52" s="36"/>
      <c r="BYJ52" s="36"/>
      <c r="BYM52" s="36"/>
      <c r="BYN52" s="36"/>
      <c r="BYQ52" s="36"/>
      <c r="BYR52" s="36"/>
      <c r="BYU52" s="36"/>
      <c r="BYV52" s="36"/>
      <c r="BYY52" s="36"/>
      <c r="BYZ52" s="36"/>
      <c r="BZC52" s="36"/>
      <c r="BZD52" s="36"/>
      <c r="BZG52" s="36"/>
      <c r="BZH52" s="36"/>
      <c r="BZK52" s="36"/>
      <c r="BZL52" s="36"/>
      <c r="BZO52" s="36"/>
      <c r="BZP52" s="36"/>
      <c r="BZS52" s="36"/>
      <c r="BZT52" s="36"/>
      <c r="BZW52" s="36"/>
      <c r="BZX52" s="36"/>
      <c r="CAA52" s="36"/>
      <c r="CAB52" s="36"/>
      <c r="CAE52" s="36"/>
      <c r="CAF52" s="36"/>
      <c r="CAI52" s="36"/>
      <c r="CAJ52" s="36"/>
      <c r="CAM52" s="36"/>
      <c r="CAN52" s="36"/>
      <c r="CAQ52" s="36"/>
      <c r="CAR52" s="36"/>
      <c r="CAU52" s="36"/>
      <c r="CAV52" s="36"/>
      <c r="CAY52" s="36"/>
      <c r="CAZ52" s="36"/>
      <c r="CBC52" s="36"/>
      <c r="CBD52" s="36"/>
      <c r="CBG52" s="36"/>
      <c r="CBH52" s="36"/>
      <c r="CBK52" s="36"/>
      <c r="CBL52" s="36"/>
      <c r="CBO52" s="36"/>
      <c r="CBP52" s="36"/>
      <c r="CBS52" s="36"/>
      <c r="CBT52" s="36"/>
      <c r="CBW52" s="36"/>
      <c r="CBX52" s="36"/>
      <c r="CCA52" s="36"/>
      <c r="CCB52" s="36"/>
      <c r="CCE52" s="36"/>
      <c r="CCF52" s="36"/>
      <c r="CCI52" s="36"/>
      <c r="CCJ52" s="36"/>
      <c r="CCM52" s="36"/>
      <c r="CCN52" s="36"/>
      <c r="CCQ52" s="36"/>
      <c r="CCR52" s="36"/>
      <c r="CCU52" s="36"/>
      <c r="CCV52" s="36"/>
      <c r="CCY52" s="36"/>
      <c r="CCZ52" s="36"/>
      <c r="CDC52" s="36"/>
      <c r="CDD52" s="36"/>
      <c r="CDG52" s="36"/>
      <c r="CDH52" s="36"/>
      <c r="CDK52" s="36"/>
      <c r="CDL52" s="36"/>
      <c r="CDO52" s="36"/>
      <c r="CDP52" s="36"/>
      <c r="CDS52" s="36"/>
      <c r="CDT52" s="36"/>
      <c r="CDW52" s="36"/>
      <c r="CDX52" s="36"/>
      <c r="CEA52" s="36"/>
      <c r="CEB52" s="36"/>
      <c r="CEE52" s="36"/>
      <c r="CEF52" s="36"/>
      <c r="CEI52" s="36"/>
      <c r="CEJ52" s="36"/>
      <c r="CEM52" s="36"/>
      <c r="CEN52" s="36"/>
      <c r="CEQ52" s="36"/>
      <c r="CER52" s="36"/>
      <c r="CEU52" s="36"/>
      <c r="CEV52" s="36"/>
      <c r="CEY52" s="36"/>
      <c r="CEZ52" s="36"/>
      <c r="CFC52" s="36"/>
      <c r="CFD52" s="36"/>
      <c r="CFG52" s="36"/>
      <c r="CFH52" s="36"/>
      <c r="CFK52" s="36"/>
      <c r="CFL52" s="36"/>
      <c r="CFO52" s="36"/>
      <c r="CFP52" s="36"/>
      <c r="CFS52" s="36"/>
      <c r="CFT52" s="36"/>
      <c r="CFW52" s="36"/>
      <c r="CFX52" s="36"/>
      <c r="CGA52" s="36"/>
      <c r="CGB52" s="36"/>
      <c r="CGE52" s="36"/>
      <c r="CGF52" s="36"/>
      <c r="CGI52" s="36"/>
      <c r="CGJ52" s="36"/>
      <c r="CGM52" s="36"/>
      <c r="CGN52" s="36"/>
      <c r="CGQ52" s="36"/>
      <c r="CGR52" s="36"/>
      <c r="CGU52" s="36"/>
      <c r="CGV52" s="36"/>
      <c r="CGY52" s="36"/>
      <c r="CGZ52" s="36"/>
      <c r="CHC52" s="36"/>
      <c r="CHD52" s="36"/>
      <c r="CHG52" s="36"/>
      <c r="CHH52" s="36"/>
      <c r="CHK52" s="36"/>
      <c r="CHL52" s="36"/>
      <c r="CHO52" s="36"/>
      <c r="CHP52" s="36"/>
      <c r="CHS52" s="36"/>
      <c r="CHT52" s="36"/>
      <c r="CHW52" s="36"/>
      <c r="CHX52" s="36"/>
      <c r="CIA52" s="36"/>
      <c r="CIB52" s="36"/>
      <c r="CIE52" s="36"/>
      <c r="CIF52" s="36"/>
      <c r="CII52" s="36"/>
      <c r="CIJ52" s="36"/>
      <c r="CIM52" s="36"/>
      <c r="CIN52" s="36"/>
      <c r="CIQ52" s="36"/>
      <c r="CIR52" s="36"/>
      <c r="CIU52" s="36"/>
      <c r="CIV52" s="36"/>
      <c r="CIY52" s="36"/>
      <c r="CIZ52" s="36"/>
      <c r="CJC52" s="36"/>
      <c r="CJD52" s="36"/>
      <c r="CJG52" s="36"/>
      <c r="CJH52" s="36"/>
      <c r="CJK52" s="36"/>
      <c r="CJL52" s="36"/>
      <c r="CJO52" s="36"/>
      <c r="CJP52" s="36"/>
      <c r="CJS52" s="36"/>
      <c r="CJT52" s="36"/>
      <c r="CJW52" s="36"/>
      <c r="CJX52" s="36"/>
      <c r="CKA52" s="36"/>
      <c r="CKB52" s="36"/>
      <c r="CKE52" s="36"/>
      <c r="CKF52" s="36"/>
      <c r="CKI52" s="36"/>
      <c r="CKJ52" s="36"/>
      <c r="CKM52" s="36"/>
      <c r="CKN52" s="36"/>
      <c r="CKQ52" s="36"/>
      <c r="CKR52" s="36"/>
      <c r="CKU52" s="36"/>
      <c r="CKV52" s="36"/>
      <c r="CKY52" s="36"/>
      <c r="CKZ52" s="36"/>
      <c r="CLC52" s="36"/>
      <c r="CLD52" s="36"/>
      <c r="CLG52" s="36"/>
      <c r="CLH52" s="36"/>
      <c r="CLK52" s="36"/>
      <c r="CLL52" s="36"/>
      <c r="CLO52" s="36"/>
      <c r="CLP52" s="36"/>
      <c r="CLS52" s="36"/>
      <c r="CLT52" s="36"/>
      <c r="CLW52" s="36"/>
      <c r="CLX52" s="36"/>
      <c r="CMA52" s="36"/>
      <c r="CMB52" s="36"/>
      <c r="CME52" s="36"/>
      <c r="CMF52" s="36"/>
      <c r="CMI52" s="36"/>
      <c r="CMJ52" s="36"/>
      <c r="CMM52" s="36"/>
      <c r="CMN52" s="36"/>
      <c r="CMQ52" s="36"/>
      <c r="CMR52" s="36"/>
      <c r="CMU52" s="36"/>
      <c r="CMV52" s="36"/>
      <c r="CMY52" s="36"/>
      <c r="CMZ52" s="36"/>
      <c r="CNC52" s="36"/>
      <c r="CND52" s="36"/>
      <c r="CNG52" s="36"/>
      <c r="CNH52" s="36"/>
      <c r="CNK52" s="36"/>
      <c r="CNL52" s="36"/>
      <c r="CNO52" s="36"/>
      <c r="CNP52" s="36"/>
      <c r="CNS52" s="36"/>
      <c r="CNT52" s="36"/>
      <c r="CNW52" s="36"/>
      <c r="CNX52" s="36"/>
      <c r="COA52" s="36"/>
      <c r="COB52" s="36"/>
      <c r="COE52" s="36"/>
      <c r="COF52" s="36"/>
      <c r="COI52" s="36"/>
      <c r="COJ52" s="36"/>
      <c r="COM52" s="36"/>
      <c r="CON52" s="36"/>
      <c r="COQ52" s="36"/>
      <c r="COR52" s="36"/>
      <c r="COU52" s="36"/>
      <c r="COV52" s="36"/>
      <c r="COY52" s="36"/>
      <c r="COZ52" s="36"/>
      <c r="CPC52" s="36"/>
      <c r="CPD52" s="36"/>
      <c r="CPG52" s="36"/>
      <c r="CPH52" s="36"/>
      <c r="CPK52" s="36"/>
      <c r="CPL52" s="36"/>
      <c r="CPO52" s="36"/>
      <c r="CPP52" s="36"/>
      <c r="CPS52" s="36"/>
      <c r="CPT52" s="36"/>
      <c r="CPW52" s="36"/>
      <c r="CPX52" s="36"/>
      <c r="CQA52" s="36"/>
      <c r="CQB52" s="36"/>
      <c r="CQE52" s="36"/>
      <c r="CQF52" s="36"/>
      <c r="CQI52" s="36"/>
      <c r="CQJ52" s="36"/>
      <c r="CQM52" s="36"/>
      <c r="CQN52" s="36"/>
      <c r="CQQ52" s="36"/>
      <c r="CQR52" s="36"/>
      <c r="CQU52" s="36"/>
      <c r="CQV52" s="36"/>
      <c r="CQY52" s="36"/>
      <c r="CQZ52" s="36"/>
      <c r="CRC52" s="36"/>
      <c r="CRD52" s="36"/>
      <c r="CRG52" s="36"/>
      <c r="CRH52" s="36"/>
      <c r="CRK52" s="36"/>
      <c r="CRL52" s="36"/>
      <c r="CRO52" s="36"/>
      <c r="CRP52" s="36"/>
      <c r="CRS52" s="36"/>
      <c r="CRT52" s="36"/>
      <c r="CRW52" s="36"/>
      <c r="CRX52" s="36"/>
      <c r="CSA52" s="36"/>
      <c r="CSB52" s="36"/>
      <c r="CSE52" s="36"/>
      <c r="CSF52" s="36"/>
      <c r="CSI52" s="36"/>
      <c r="CSJ52" s="36"/>
      <c r="CSM52" s="36"/>
      <c r="CSN52" s="36"/>
      <c r="CSQ52" s="36"/>
      <c r="CSR52" s="36"/>
      <c r="CSU52" s="36"/>
      <c r="CSV52" s="36"/>
      <c r="CSY52" s="36"/>
      <c r="CSZ52" s="36"/>
      <c r="CTC52" s="36"/>
      <c r="CTD52" s="36"/>
      <c r="CTG52" s="36"/>
      <c r="CTH52" s="36"/>
      <c r="CTK52" s="36"/>
      <c r="CTL52" s="36"/>
      <c r="CTO52" s="36"/>
      <c r="CTP52" s="36"/>
      <c r="CTS52" s="36"/>
      <c r="CTT52" s="36"/>
      <c r="CTW52" s="36"/>
      <c r="CTX52" s="36"/>
      <c r="CUA52" s="36"/>
      <c r="CUB52" s="36"/>
      <c r="CUE52" s="36"/>
      <c r="CUF52" s="36"/>
      <c r="CUI52" s="36"/>
      <c r="CUJ52" s="36"/>
      <c r="CUM52" s="36"/>
      <c r="CUN52" s="36"/>
      <c r="CUQ52" s="36"/>
      <c r="CUR52" s="36"/>
      <c r="CUU52" s="36"/>
      <c r="CUV52" s="36"/>
      <c r="CUY52" s="36"/>
      <c r="CUZ52" s="36"/>
      <c r="CVC52" s="36"/>
      <c r="CVD52" s="36"/>
      <c r="CVG52" s="36"/>
      <c r="CVH52" s="36"/>
      <c r="CVK52" s="36"/>
      <c r="CVL52" s="36"/>
      <c r="CVO52" s="36"/>
      <c r="CVP52" s="36"/>
      <c r="CVS52" s="36"/>
      <c r="CVT52" s="36"/>
      <c r="CVW52" s="36"/>
      <c r="CVX52" s="36"/>
      <c r="CWA52" s="36"/>
      <c r="CWB52" s="36"/>
      <c r="CWE52" s="36"/>
      <c r="CWF52" s="36"/>
      <c r="CWI52" s="36"/>
      <c r="CWJ52" s="36"/>
      <c r="CWM52" s="36"/>
      <c r="CWN52" s="36"/>
      <c r="CWQ52" s="36"/>
      <c r="CWR52" s="36"/>
      <c r="CWU52" s="36"/>
      <c r="CWV52" s="36"/>
      <c r="CWY52" s="36"/>
      <c r="CWZ52" s="36"/>
      <c r="CXC52" s="36"/>
      <c r="CXD52" s="36"/>
      <c r="CXG52" s="36"/>
      <c r="CXH52" s="36"/>
      <c r="CXK52" s="36"/>
      <c r="CXL52" s="36"/>
      <c r="CXO52" s="36"/>
      <c r="CXP52" s="36"/>
      <c r="CXS52" s="36"/>
      <c r="CXT52" s="36"/>
      <c r="CXW52" s="36"/>
      <c r="CXX52" s="36"/>
      <c r="CYA52" s="36"/>
      <c r="CYB52" s="36"/>
      <c r="CYE52" s="36"/>
      <c r="CYF52" s="36"/>
      <c r="CYI52" s="36"/>
      <c r="CYJ52" s="36"/>
      <c r="CYM52" s="36"/>
      <c r="CYN52" s="36"/>
      <c r="CYQ52" s="36"/>
      <c r="CYR52" s="36"/>
      <c r="CYU52" s="36"/>
      <c r="CYV52" s="36"/>
      <c r="CYY52" s="36"/>
      <c r="CYZ52" s="36"/>
      <c r="CZC52" s="36"/>
      <c r="CZD52" s="36"/>
      <c r="CZG52" s="36"/>
      <c r="CZH52" s="36"/>
      <c r="CZK52" s="36"/>
      <c r="CZL52" s="36"/>
      <c r="CZO52" s="36"/>
      <c r="CZP52" s="36"/>
      <c r="CZS52" s="36"/>
      <c r="CZT52" s="36"/>
      <c r="CZW52" s="36"/>
      <c r="CZX52" s="36"/>
      <c r="DAA52" s="36"/>
      <c r="DAB52" s="36"/>
      <c r="DAE52" s="36"/>
      <c r="DAF52" s="36"/>
      <c r="DAI52" s="36"/>
      <c r="DAJ52" s="36"/>
      <c r="DAM52" s="36"/>
      <c r="DAN52" s="36"/>
      <c r="DAQ52" s="36"/>
      <c r="DAR52" s="36"/>
      <c r="DAU52" s="36"/>
      <c r="DAV52" s="36"/>
      <c r="DAY52" s="36"/>
      <c r="DAZ52" s="36"/>
      <c r="DBC52" s="36"/>
      <c r="DBD52" s="36"/>
      <c r="DBG52" s="36"/>
      <c r="DBH52" s="36"/>
      <c r="DBK52" s="36"/>
      <c r="DBL52" s="36"/>
      <c r="DBO52" s="36"/>
      <c r="DBP52" s="36"/>
      <c r="DBS52" s="36"/>
      <c r="DBT52" s="36"/>
      <c r="DBW52" s="36"/>
      <c r="DBX52" s="36"/>
      <c r="DCA52" s="36"/>
      <c r="DCB52" s="36"/>
      <c r="DCE52" s="36"/>
      <c r="DCF52" s="36"/>
      <c r="DCI52" s="36"/>
      <c r="DCJ52" s="36"/>
      <c r="DCM52" s="36"/>
      <c r="DCN52" s="36"/>
      <c r="DCQ52" s="36"/>
      <c r="DCR52" s="36"/>
      <c r="DCU52" s="36"/>
      <c r="DCV52" s="36"/>
      <c r="DCY52" s="36"/>
      <c r="DCZ52" s="36"/>
      <c r="DDC52" s="36"/>
      <c r="DDD52" s="36"/>
      <c r="DDG52" s="36"/>
      <c r="DDH52" s="36"/>
      <c r="DDK52" s="36"/>
      <c r="DDL52" s="36"/>
      <c r="DDO52" s="36"/>
      <c r="DDP52" s="36"/>
      <c r="DDS52" s="36"/>
      <c r="DDT52" s="36"/>
      <c r="DDW52" s="36"/>
      <c r="DDX52" s="36"/>
      <c r="DEA52" s="36"/>
      <c r="DEB52" s="36"/>
      <c r="DEE52" s="36"/>
      <c r="DEF52" s="36"/>
      <c r="DEI52" s="36"/>
      <c r="DEJ52" s="36"/>
      <c r="DEM52" s="36"/>
      <c r="DEN52" s="36"/>
      <c r="DEQ52" s="36"/>
      <c r="DER52" s="36"/>
      <c r="DEU52" s="36"/>
      <c r="DEV52" s="36"/>
      <c r="DEY52" s="36"/>
      <c r="DEZ52" s="36"/>
      <c r="DFC52" s="36"/>
      <c r="DFD52" s="36"/>
      <c r="DFG52" s="36"/>
      <c r="DFH52" s="36"/>
      <c r="DFK52" s="36"/>
      <c r="DFL52" s="36"/>
      <c r="DFO52" s="36"/>
      <c r="DFP52" s="36"/>
      <c r="DFS52" s="36"/>
      <c r="DFT52" s="36"/>
      <c r="DFW52" s="36"/>
      <c r="DFX52" s="36"/>
      <c r="DGA52" s="36"/>
      <c r="DGB52" s="36"/>
      <c r="DGE52" s="36"/>
      <c r="DGF52" s="36"/>
      <c r="DGI52" s="36"/>
      <c r="DGJ52" s="36"/>
      <c r="DGM52" s="36"/>
      <c r="DGN52" s="36"/>
      <c r="DGQ52" s="36"/>
      <c r="DGR52" s="36"/>
      <c r="DGU52" s="36"/>
      <c r="DGV52" s="36"/>
      <c r="DGY52" s="36"/>
      <c r="DGZ52" s="36"/>
      <c r="DHC52" s="36"/>
      <c r="DHD52" s="36"/>
      <c r="DHG52" s="36"/>
      <c r="DHH52" s="36"/>
      <c r="DHK52" s="36"/>
      <c r="DHL52" s="36"/>
      <c r="DHO52" s="36"/>
      <c r="DHP52" s="36"/>
      <c r="DHS52" s="36"/>
      <c r="DHT52" s="36"/>
      <c r="DHW52" s="36"/>
      <c r="DHX52" s="36"/>
      <c r="DIA52" s="36"/>
      <c r="DIB52" s="36"/>
      <c r="DIE52" s="36"/>
      <c r="DIF52" s="36"/>
      <c r="DII52" s="36"/>
      <c r="DIJ52" s="36"/>
      <c r="DIM52" s="36"/>
      <c r="DIN52" s="36"/>
      <c r="DIQ52" s="36"/>
      <c r="DIR52" s="36"/>
      <c r="DIU52" s="36"/>
      <c r="DIV52" s="36"/>
      <c r="DIY52" s="36"/>
      <c r="DIZ52" s="36"/>
      <c r="DJC52" s="36"/>
      <c r="DJD52" s="36"/>
      <c r="DJG52" s="36"/>
      <c r="DJH52" s="36"/>
      <c r="DJK52" s="36"/>
      <c r="DJL52" s="36"/>
      <c r="DJO52" s="36"/>
      <c r="DJP52" s="36"/>
      <c r="DJS52" s="36"/>
      <c r="DJT52" s="36"/>
      <c r="DJW52" s="36"/>
      <c r="DJX52" s="36"/>
      <c r="DKA52" s="36"/>
      <c r="DKB52" s="36"/>
      <c r="DKE52" s="36"/>
      <c r="DKF52" s="36"/>
      <c r="DKI52" s="36"/>
      <c r="DKJ52" s="36"/>
      <c r="DKM52" s="36"/>
      <c r="DKN52" s="36"/>
      <c r="DKQ52" s="36"/>
      <c r="DKR52" s="36"/>
      <c r="DKU52" s="36"/>
      <c r="DKV52" s="36"/>
      <c r="DKY52" s="36"/>
      <c r="DKZ52" s="36"/>
      <c r="DLC52" s="36"/>
      <c r="DLD52" s="36"/>
      <c r="DLG52" s="36"/>
      <c r="DLH52" s="36"/>
      <c r="DLK52" s="36"/>
      <c r="DLL52" s="36"/>
      <c r="DLO52" s="36"/>
      <c r="DLP52" s="36"/>
      <c r="DLS52" s="36"/>
      <c r="DLT52" s="36"/>
      <c r="DLW52" s="36"/>
      <c r="DLX52" s="36"/>
      <c r="DMA52" s="36"/>
      <c r="DMB52" s="36"/>
      <c r="DME52" s="36"/>
      <c r="DMF52" s="36"/>
      <c r="DMI52" s="36"/>
      <c r="DMJ52" s="36"/>
      <c r="DMM52" s="36"/>
      <c r="DMN52" s="36"/>
      <c r="DMQ52" s="36"/>
      <c r="DMR52" s="36"/>
      <c r="DMU52" s="36"/>
      <c r="DMV52" s="36"/>
      <c r="DMY52" s="36"/>
      <c r="DMZ52" s="36"/>
      <c r="DNC52" s="36"/>
      <c r="DND52" s="36"/>
      <c r="DNG52" s="36"/>
      <c r="DNH52" s="36"/>
      <c r="DNK52" s="36"/>
      <c r="DNL52" s="36"/>
      <c r="DNO52" s="36"/>
      <c r="DNP52" s="36"/>
      <c r="DNS52" s="36"/>
      <c r="DNT52" s="36"/>
      <c r="DNW52" s="36"/>
      <c r="DNX52" s="36"/>
      <c r="DOA52" s="36"/>
      <c r="DOB52" s="36"/>
      <c r="DOE52" s="36"/>
      <c r="DOF52" s="36"/>
      <c r="DOI52" s="36"/>
      <c r="DOJ52" s="36"/>
      <c r="DOM52" s="36"/>
      <c r="DON52" s="36"/>
      <c r="DOQ52" s="36"/>
      <c r="DOR52" s="36"/>
      <c r="DOU52" s="36"/>
      <c r="DOV52" s="36"/>
      <c r="DOY52" s="36"/>
      <c r="DOZ52" s="36"/>
      <c r="DPC52" s="36"/>
      <c r="DPD52" s="36"/>
      <c r="DPG52" s="36"/>
      <c r="DPH52" s="36"/>
      <c r="DPK52" s="36"/>
      <c r="DPL52" s="36"/>
      <c r="DPO52" s="36"/>
      <c r="DPP52" s="36"/>
      <c r="DPS52" s="36"/>
      <c r="DPT52" s="36"/>
      <c r="DPW52" s="36"/>
      <c r="DPX52" s="36"/>
      <c r="DQA52" s="36"/>
      <c r="DQB52" s="36"/>
      <c r="DQE52" s="36"/>
      <c r="DQF52" s="36"/>
      <c r="DQI52" s="36"/>
      <c r="DQJ52" s="36"/>
      <c r="DQM52" s="36"/>
      <c r="DQN52" s="36"/>
      <c r="DQQ52" s="36"/>
      <c r="DQR52" s="36"/>
      <c r="DQU52" s="36"/>
      <c r="DQV52" s="36"/>
      <c r="DQY52" s="36"/>
      <c r="DQZ52" s="36"/>
      <c r="DRC52" s="36"/>
      <c r="DRD52" s="36"/>
      <c r="DRG52" s="36"/>
      <c r="DRH52" s="36"/>
      <c r="DRK52" s="36"/>
      <c r="DRL52" s="36"/>
      <c r="DRO52" s="36"/>
      <c r="DRP52" s="36"/>
      <c r="DRS52" s="36"/>
      <c r="DRT52" s="36"/>
      <c r="DRW52" s="36"/>
      <c r="DRX52" s="36"/>
      <c r="DSA52" s="36"/>
      <c r="DSB52" s="36"/>
      <c r="DSE52" s="36"/>
      <c r="DSF52" s="36"/>
      <c r="DSI52" s="36"/>
      <c r="DSJ52" s="36"/>
      <c r="DSM52" s="36"/>
      <c r="DSN52" s="36"/>
      <c r="DSQ52" s="36"/>
      <c r="DSR52" s="36"/>
      <c r="DSU52" s="36"/>
      <c r="DSV52" s="36"/>
      <c r="DSY52" s="36"/>
      <c r="DSZ52" s="36"/>
      <c r="DTC52" s="36"/>
      <c r="DTD52" s="36"/>
      <c r="DTG52" s="36"/>
      <c r="DTH52" s="36"/>
      <c r="DTK52" s="36"/>
      <c r="DTL52" s="36"/>
      <c r="DTO52" s="36"/>
      <c r="DTP52" s="36"/>
      <c r="DTS52" s="36"/>
      <c r="DTT52" s="36"/>
      <c r="DTW52" s="36"/>
      <c r="DTX52" s="36"/>
      <c r="DUA52" s="36"/>
      <c r="DUB52" s="36"/>
      <c r="DUE52" s="36"/>
      <c r="DUF52" s="36"/>
      <c r="DUI52" s="36"/>
      <c r="DUJ52" s="36"/>
      <c r="DUM52" s="36"/>
      <c r="DUN52" s="36"/>
      <c r="DUQ52" s="36"/>
      <c r="DUR52" s="36"/>
      <c r="DUU52" s="36"/>
      <c r="DUV52" s="36"/>
      <c r="DUY52" s="36"/>
      <c r="DUZ52" s="36"/>
      <c r="DVC52" s="36"/>
      <c r="DVD52" s="36"/>
      <c r="DVG52" s="36"/>
      <c r="DVH52" s="36"/>
      <c r="DVK52" s="36"/>
      <c r="DVL52" s="36"/>
      <c r="DVO52" s="36"/>
      <c r="DVP52" s="36"/>
      <c r="DVS52" s="36"/>
      <c r="DVT52" s="36"/>
      <c r="DVW52" s="36"/>
      <c r="DVX52" s="36"/>
      <c r="DWA52" s="36"/>
      <c r="DWB52" s="36"/>
      <c r="DWE52" s="36"/>
      <c r="DWF52" s="36"/>
      <c r="DWI52" s="36"/>
      <c r="DWJ52" s="36"/>
      <c r="DWM52" s="36"/>
      <c r="DWN52" s="36"/>
      <c r="DWQ52" s="36"/>
      <c r="DWR52" s="36"/>
      <c r="DWU52" s="36"/>
      <c r="DWV52" s="36"/>
      <c r="DWY52" s="36"/>
      <c r="DWZ52" s="36"/>
      <c r="DXC52" s="36"/>
      <c r="DXD52" s="36"/>
      <c r="DXG52" s="36"/>
      <c r="DXH52" s="36"/>
      <c r="DXK52" s="36"/>
      <c r="DXL52" s="36"/>
      <c r="DXO52" s="36"/>
      <c r="DXP52" s="36"/>
      <c r="DXS52" s="36"/>
      <c r="DXT52" s="36"/>
      <c r="DXW52" s="36"/>
      <c r="DXX52" s="36"/>
      <c r="DYA52" s="36"/>
      <c r="DYB52" s="36"/>
      <c r="DYE52" s="36"/>
      <c r="DYF52" s="36"/>
      <c r="DYI52" s="36"/>
      <c r="DYJ52" s="36"/>
      <c r="DYM52" s="36"/>
      <c r="DYN52" s="36"/>
      <c r="DYQ52" s="36"/>
      <c r="DYR52" s="36"/>
      <c r="DYU52" s="36"/>
      <c r="DYV52" s="36"/>
      <c r="DYY52" s="36"/>
      <c r="DYZ52" s="36"/>
      <c r="DZC52" s="36"/>
      <c r="DZD52" s="36"/>
      <c r="DZG52" s="36"/>
      <c r="DZH52" s="36"/>
      <c r="DZK52" s="36"/>
      <c r="DZL52" s="36"/>
      <c r="DZO52" s="36"/>
      <c r="DZP52" s="36"/>
      <c r="DZS52" s="36"/>
      <c r="DZT52" s="36"/>
      <c r="DZW52" s="36"/>
      <c r="DZX52" s="36"/>
      <c r="EAA52" s="36"/>
      <c r="EAB52" s="36"/>
      <c r="EAE52" s="36"/>
      <c r="EAF52" s="36"/>
      <c r="EAI52" s="36"/>
      <c r="EAJ52" s="36"/>
      <c r="EAM52" s="36"/>
      <c r="EAN52" s="36"/>
      <c r="EAQ52" s="36"/>
      <c r="EAR52" s="36"/>
      <c r="EAU52" s="36"/>
      <c r="EAV52" s="36"/>
      <c r="EAY52" s="36"/>
      <c r="EAZ52" s="36"/>
      <c r="EBC52" s="36"/>
      <c r="EBD52" s="36"/>
      <c r="EBG52" s="36"/>
      <c r="EBH52" s="36"/>
      <c r="EBK52" s="36"/>
      <c r="EBL52" s="36"/>
      <c r="EBO52" s="36"/>
      <c r="EBP52" s="36"/>
      <c r="EBS52" s="36"/>
      <c r="EBT52" s="36"/>
      <c r="EBW52" s="36"/>
      <c r="EBX52" s="36"/>
      <c r="ECA52" s="36"/>
      <c r="ECB52" s="36"/>
      <c r="ECE52" s="36"/>
      <c r="ECF52" s="36"/>
      <c r="ECI52" s="36"/>
      <c r="ECJ52" s="36"/>
      <c r="ECM52" s="36"/>
      <c r="ECN52" s="36"/>
      <c r="ECQ52" s="36"/>
      <c r="ECR52" s="36"/>
      <c r="ECU52" s="36"/>
      <c r="ECV52" s="36"/>
      <c r="ECY52" s="36"/>
      <c r="ECZ52" s="36"/>
      <c r="EDC52" s="36"/>
      <c r="EDD52" s="36"/>
      <c r="EDG52" s="36"/>
      <c r="EDH52" s="36"/>
      <c r="EDK52" s="36"/>
      <c r="EDL52" s="36"/>
      <c r="EDO52" s="36"/>
      <c r="EDP52" s="36"/>
      <c r="EDS52" s="36"/>
      <c r="EDT52" s="36"/>
      <c r="EDW52" s="36"/>
      <c r="EDX52" s="36"/>
      <c r="EEA52" s="36"/>
      <c r="EEB52" s="36"/>
      <c r="EEE52" s="36"/>
      <c r="EEF52" s="36"/>
      <c r="EEI52" s="36"/>
      <c r="EEJ52" s="36"/>
      <c r="EEM52" s="36"/>
      <c r="EEN52" s="36"/>
      <c r="EEQ52" s="36"/>
      <c r="EER52" s="36"/>
      <c r="EEU52" s="36"/>
      <c r="EEV52" s="36"/>
      <c r="EEY52" s="36"/>
      <c r="EEZ52" s="36"/>
      <c r="EFC52" s="36"/>
      <c r="EFD52" s="36"/>
      <c r="EFG52" s="36"/>
      <c r="EFH52" s="36"/>
      <c r="EFK52" s="36"/>
      <c r="EFL52" s="36"/>
      <c r="EFO52" s="36"/>
      <c r="EFP52" s="36"/>
      <c r="EFS52" s="36"/>
      <c r="EFT52" s="36"/>
      <c r="EFW52" s="36"/>
      <c r="EFX52" s="36"/>
      <c r="EGA52" s="36"/>
      <c r="EGB52" s="36"/>
      <c r="EGE52" s="36"/>
      <c r="EGF52" s="36"/>
      <c r="EGI52" s="36"/>
      <c r="EGJ52" s="36"/>
      <c r="EGM52" s="36"/>
      <c r="EGN52" s="36"/>
      <c r="EGQ52" s="36"/>
      <c r="EGR52" s="36"/>
      <c r="EGU52" s="36"/>
      <c r="EGV52" s="36"/>
      <c r="EGY52" s="36"/>
      <c r="EGZ52" s="36"/>
      <c r="EHC52" s="36"/>
      <c r="EHD52" s="36"/>
      <c r="EHG52" s="36"/>
      <c r="EHH52" s="36"/>
      <c r="EHK52" s="36"/>
      <c r="EHL52" s="36"/>
      <c r="EHO52" s="36"/>
      <c r="EHP52" s="36"/>
      <c r="EHS52" s="36"/>
      <c r="EHT52" s="36"/>
      <c r="EHW52" s="36"/>
      <c r="EHX52" s="36"/>
      <c r="EIA52" s="36"/>
      <c r="EIB52" s="36"/>
      <c r="EIE52" s="36"/>
      <c r="EIF52" s="36"/>
      <c r="EII52" s="36"/>
      <c r="EIJ52" s="36"/>
      <c r="EIM52" s="36"/>
      <c r="EIN52" s="36"/>
      <c r="EIQ52" s="36"/>
      <c r="EIR52" s="36"/>
      <c r="EIU52" s="36"/>
      <c r="EIV52" s="36"/>
      <c r="EIY52" s="36"/>
      <c r="EIZ52" s="36"/>
      <c r="EJC52" s="36"/>
      <c r="EJD52" s="36"/>
      <c r="EJG52" s="36"/>
      <c r="EJH52" s="36"/>
      <c r="EJK52" s="36"/>
      <c r="EJL52" s="36"/>
      <c r="EJO52" s="36"/>
      <c r="EJP52" s="36"/>
      <c r="EJS52" s="36"/>
      <c r="EJT52" s="36"/>
      <c r="EJW52" s="36"/>
      <c r="EJX52" s="36"/>
      <c r="EKA52" s="36"/>
      <c r="EKB52" s="36"/>
      <c r="EKE52" s="36"/>
      <c r="EKF52" s="36"/>
      <c r="EKI52" s="36"/>
      <c r="EKJ52" s="36"/>
      <c r="EKM52" s="36"/>
      <c r="EKN52" s="36"/>
      <c r="EKQ52" s="36"/>
      <c r="EKR52" s="36"/>
      <c r="EKU52" s="36"/>
      <c r="EKV52" s="36"/>
      <c r="EKY52" s="36"/>
      <c r="EKZ52" s="36"/>
      <c r="ELC52" s="36"/>
      <c r="ELD52" s="36"/>
      <c r="ELG52" s="36"/>
      <c r="ELH52" s="36"/>
      <c r="ELK52" s="36"/>
      <c r="ELL52" s="36"/>
      <c r="ELO52" s="36"/>
      <c r="ELP52" s="36"/>
      <c r="ELS52" s="36"/>
      <c r="ELT52" s="36"/>
      <c r="ELW52" s="36"/>
      <c r="ELX52" s="36"/>
      <c r="EMA52" s="36"/>
      <c r="EMB52" s="36"/>
      <c r="EME52" s="36"/>
      <c r="EMF52" s="36"/>
      <c r="EMI52" s="36"/>
      <c r="EMJ52" s="36"/>
      <c r="EMM52" s="36"/>
      <c r="EMN52" s="36"/>
      <c r="EMQ52" s="36"/>
      <c r="EMR52" s="36"/>
      <c r="EMU52" s="36"/>
      <c r="EMV52" s="36"/>
      <c r="EMY52" s="36"/>
      <c r="EMZ52" s="36"/>
      <c r="ENC52" s="36"/>
      <c r="END52" s="36"/>
      <c r="ENG52" s="36"/>
      <c r="ENH52" s="36"/>
      <c r="ENK52" s="36"/>
      <c r="ENL52" s="36"/>
      <c r="ENO52" s="36"/>
      <c r="ENP52" s="36"/>
      <c r="ENS52" s="36"/>
      <c r="ENT52" s="36"/>
      <c r="ENW52" s="36"/>
      <c r="ENX52" s="36"/>
      <c r="EOA52" s="36"/>
      <c r="EOB52" s="36"/>
      <c r="EOE52" s="36"/>
      <c r="EOF52" s="36"/>
      <c r="EOI52" s="36"/>
      <c r="EOJ52" s="36"/>
      <c r="EOM52" s="36"/>
      <c r="EON52" s="36"/>
      <c r="EOQ52" s="36"/>
      <c r="EOR52" s="36"/>
      <c r="EOU52" s="36"/>
      <c r="EOV52" s="36"/>
      <c r="EOY52" s="36"/>
      <c r="EOZ52" s="36"/>
      <c r="EPC52" s="36"/>
      <c r="EPD52" s="36"/>
      <c r="EPG52" s="36"/>
      <c r="EPH52" s="36"/>
      <c r="EPK52" s="36"/>
      <c r="EPL52" s="36"/>
      <c r="EPO52" s="36"/>
      <c r="EPP52" s="36"/>
      <c r="EPS52" s="36"/>
      <c r="EPT52" s="36"/>
      <c r="EPW52" s="36"/>
      <c r="EPX52" s="36"/>
      <c r="EQA52" s="36"/>
      <c r="EQB52" s="36"/>
      <c r="EQE52" s="36"/>
      <c r="EQF52" s="36"/>
      <c r="EQI52" s="36"/>
      <c r="EQJ52" s="36"/>
      <c r="EQM52" s="36"/>
      <c r="EQN52" s="36"/>
      <c r="EQQ52" s="36"/>
      <c r="EQR52" s="36"/>
      <c r="EQU52" s="36"/>
      <c r="EQV52" s="36"/>
      <c r="EQY52" s="36"/>
      <c r="EQZ52" s="36"/>
      <c r="ERC52" s="36"/>
      <c r="ERD52" s="36"/>
      <c r="ERG52" s="36"/>
      <c r="ERH52" s="36"/>
      <c r="ERK52" s="36"/>
      <c r="ERL52" s="36"/>
      <c r="ERO52" s="36"/>
      <c r="ERP52" s="36"/>
      <c r="ERS52" s="36"/>
      <c r="ERT52" s="36"/>
      <c r="ERW52" s="36"/>
      <c r="ERX52" s="36"/>
      <c r="ESA52" s="36"/>
      <c r="ESB52" s="36"/>
      <c r="ESE52" s="36"/>
      <c r="ESF52" s="36"/>
      <c r="ESI52" s="36"/>
      <c r="ESJ52" s="36"/>
      <c r="ESM52" s="36"/>
      <c r="ESN52" s="36"/>
      <c r="ESQ52" s="36"/>
      <c r="ESR52" s="36"/>
      <c r="ESU52" s="36"/>
      <c r="ESV52" s="36"/>
      <c r="ESY52" s="36"/>
      <c r="ESZ52" s="36"/>
      <c r="ETC52" s="36"/>
      <c r="ETD52" s="36"/>
      <c r="ETG52" s="36"/>
      <c r="ETH52" s="36"/>
      <c r="ETK52" s="36"/>
      <c r="ETL52" s="36"/>
      <c r="ETO52" s="36"/>
      <c r="ETP52" s="36"/>
      <c r="ETS52" s="36"/>
      <c r="ETT52" s="36"/>
      <c r="ETW52" s="36"/>
      <c r="ETX52" s="36"/>
      <c r="EUA52" s="36"/>
      <c r="EUB52" s="36"/>
      <c r="EUE52" s="36"/>
      <c r="EUF52" s="36"/>
      <c r="EUI52" s="36"/>
      <c r="EUJ52" s="36"/>
      <c r="EUM52" s="36"/>
      <c r="EUN52" s="36"/>
      <c r="EUQ52" s="36"/>
      <c r="EUR52" s="36"/>
      <c r="EUU52" s="36"/>
      <c r="EUV52" s="36"/>
      <c r="EUY52" s="36"/>
      <c r="EUZ52" s="36"/>
      <c r="EVC52" s="36"/>
      <c r="EVD52" s="36"/>
      <c r="EVG52" s="36"/>
      <c r="EVH52" s="36"/>
      <c r="EVK52" s="36"/>
      <c r="EVL52" s="36"/>
      <c r="EVO52" s="36"/>
      <c r="EVP52" s="36"/>
      <c r="EVS52" s="36"/>
      <c r="EVT52" s="36"/>
      <c r="EVW52" s="36"/>
      <c r="EVX52" s="36"/>
      <c r="EWA52" s="36"/>
      <c r="EWB52" s="36"/>
      <c r="EWE52" s="36"/>
      <c r="EWF52" s="36"/>
      <c r="EWI52" s="36"/>
      <c r="EWJ52" s="36"/>
      <c r="EWM52" s="36"/>
      <c r="EWN52" s="36"/>
      <c r="EWQ52" s="36"/>
      <c r="EWR52" s="36"/>
      <c r="EWU52" s="36"/>
      <c r="EWV52" s="36"/>
      <c r="EWY52" s="36"/>
      <c r="EWZ52" s="36"/>
      <c r="EXC52" s="36"/>
      <c r="EXD52" s="36"/>
      <c r="EXG52" s="36"/>
      <c r="EXH52" s="36"/>
      <c r="EXK52" s="36"/>
      <c r="EXL52" s="36"/>
      <c r="EXO52" s="36"/>
      <c r="EXP52" s="36"/>
      <c r="EXS52" s="36"/>
      <c r="EXT52" s="36"/>
      <c r="EXW52" s="36"/>
      <c r="EXX52" s="36"/>
      <c r="EYA52" s="36"/>
      <c r="EYB52" s="36"/>
      <c r="EYE52" s="36"/>
      <c r="EYF52" s="36"/>
      <c r="EYI52" s="36"/>
      <c r="EYJ52" s="36"/>
      <c r="EYM52" s="36"/>
      <c r="EYN52" s="36"/>
      <c r="EYQ52" s="36"/>
      <c r="EYR52" s="36"/>
      <c r="EYU52" s="36"/>
      <c r="EYV52" s="36"/>
      <c r="EYY52" s="36"/>
      <c r="EYZ52" s="36"/>
      <c r="EZC52" s="36"/>
      <c r="EZD52" s="36"/>
      <c r="EZG52" s="36"/>
      <c r="EZH52" s="36"/>
      <c r="EZK52" s="36"/>
      <c r="EZL52" s="36"/>
      <c r="EZO52" s="36"/>
      <c r="EZP52" s="36"/>
      <c r="EZS52" s="36"/>
      <c r="EZT52" s="36"/>
      <c r="EZW52" s="36"/>
      <c r="EZX52" s="36"/>
      <c r="FAA52" s="36"/>
      <c r="FAB52" s="36"/>
      <c r="FAE52" s="36"/>
      <c r="FAF52" s="36"/>
      <c r="FAI52" s="36"/>
      <c r="FAJ52" s="36"/>
      <c r="FAM52" s="36"/>
      <c r="FAN52" s="36"/>
      <c r="FAQ52" s="36"/>
      <c r="FAR52" s="36"/>
      <c r="FAU52" s="36"/>
      <c r="FAV52" s="36"/>
      <c r="FAY52" s="36"/>
      <c r="FAZ52" s="36"/>
      <c r="FBC52" s="36"/>
      <c r="FBD52" s="36"/>
      <c r="FBG52" s="36"/>
      <c r="FBH52" s="36"/>
      <c r="FBK52" s="36"/>
      <c r="FBL52" s="36"/>
      <c r="FBO52" s="36"/>
      <c r="FBP52" s="36"/>
      <c r="FBS52" s="36"/>
      <c r="FBT52" s="36"/>
      <c r="FBW52" s="36"/>
      <c r="FBX52" s="36"/>
      <c r="FCA52" s="36"/>
      <c r="FCB52" s="36"/>
      <c r="FCE52" s="36"/>
      <c r="FCF52" s="36"/>
      <c r="FCI52" s="36"/>
      <c r="FCJ52" s="36"/>
      <c r="FCM52" s="36"/>
      <c r="FCN52" s="36"/>
      <c r="FCQ52" s="36"/>
      <c r="FCR52" s="36"/>
      <c r="FCU52" s="36"/>
      <c r="FCV52" s="36"/>
      <c r="FCY52" s="36"/>
      <c r="FCZ52" s="36"/>
      <c r="FDC52" s="36"/>
      <c r="FDD52" s="36"/>
      <c r="FDG52" s="36"/>
      <c r="FDH52" s="36"/>
      <c r="FDK52" s="36"/>
      <c r="FDL52" s="36"/>
      <c r="FDO52" s="36"/>
      <c r="FDP52" s="36"/>
      <c r="FDS52" s="36"/>
      <c r="FDT52" s="36"/>
      <c r="FDW52" s="36"/>
      <c r="FDX52" s="36"/>
      <c r="FEA52" s="36"/>
      <c r="FEB52" s="36"/>
      <c r="FEE52" s="36"/>
      <c r="FEF52" s="36"/>
      <c r="FEI52" s="36"/>
      <c r="FEJ52" s="36"/>
      <c r="FEM52" s="36"/>
      <c r="FEN52" s="36"/>
      <c r="FEQ52" s="36"/>
      <c r="FER52" s="36"/>
      <c r="FEU52" s="36"/>
      <c r="FEV52" s="36"/>
      <c r="FEY52" s="36"/>
      <c r="FEZ52" s="36"/>
      <c r="FFC52" s="36"/>
      <c r="FFD52" s="36"/>
      <c r="FFG52" s="36"/>
      <c r="FFH52" s="36"/>
      <c r="FFK52" s="36"/>
      <c r="FFL52" s="36"/>
      <c r="FFO52" s="36"/>
      <c r="FFP52" s="36"/>
      <c r="FFS52" s="36"/>
      <c r="FFT52" s="36"/>
      <c r="FFW52" s="36"/>
      <c r="FFX52" s="36"/>
      <c r="FGA52" s="36"/>
      <c r="FGB52" s="36"/>
      <c r="FGE52" s="36"/>
      <c r="FGF52" s="36"/>
      <c r="FGI52" s="36"/>
      <c r="FGJ52" s="36"/>
      <c r="FGM52" s="36"/>
      <c r="FGN52" s="36"/>
      <c r="FGQ52" s="36"/>
      <c r="FGR52" s="36"/>
      <c r="FGU52" s="36"/>
      <c r="FGV52" s="36"/>
      <c r="FGY52" s="36"/>
      <c r="FGZ52" s="36"/>
      <c r="FHC52" s="36"/>
      <c r="FHD52" s="36"/>
      <c r="FHG52" s="36"/>
      <c r="FHH52" s="36"/>
      <c r="FHK52" s="36"/>
      <c r="FHL52" s="36"/>
      <c r="FHO52" s="36"/>
      <c r="FHP52" s="36"/>
      <c r="FHS52" s="36"/>
      <c r="FHT52" s="36"/>
      <c r="FHW52" s="36"/>
      <c r="FHX52" s="36"/>
      <c r="FIA52" s="36"/>
      <c r="FIB52" s="36"/>
      <c r="FIE52" s="36"/>
      <c r="FIF52" s="36"/>
      <c r="FII52" s="36"/>
      <c r="FIJ52" s="36"/>
      <c r="FIM52" s="36"/>
      <c r="FIN52" s="36"/>
      <c r="FIQ52" s="36"/>
      <c r="FIR52" s="36"/>
      <c r="FIU52" s="36"/>
      <c r="FIV52" s="36"/>
      <c r="FIY52" s="36"/>
      <c r="FIZ52" s="36"/>
      <c r="FJC52" s="36"/>
      <c r="FJD52" s="36"/>
      <c r="FJG52" s="36"/>
      <c r="FJH52" s="36"/>
      <c r="FJK52" s="36"/>
      <c r="FJL52" s="36"/>
      <c r="FJO52" s="36"/>
      <c r="FJP52" s="36"/>
      <c r="FJS52" s="36"/>
      <c r="FJT52" s="36"/>
      <c r="FJW52" s="36"/>
      <c r="FJX52" s="36"/>
      <c r="FKA52" s="36"/>
      <c r="FKB52" s="36"/>
      <c r="FKE52" s="36"/>
      <c r="FKF52" s="36"/>
      <c r="FKI52" s="36"/>
      <c r="FKJ52" s="36"/>
      <c r="FKM52" s="36"/>
      <c r="FKN52" s="36"/>
      <c r="FKQ52" s="36"/>
      <c r="FKR52" s="36"/>
      <c r="FKU52" s="36"/>
      <c r="FKV52" s="36"/>
      <c r="FKY52" s="36"/>
      <c r="FKZ52" s="36"/>
      <c r="FLC52" s="36"/>
      <c r="FLD52" s="36"/>
      <c r="FLG52" s="36"/>
      <c r="FLH52" s="36"/>
      <c r="FLK52" s="36"/>
      <c r="FLL52" s="36"/>
      <c r="FLO52" s="36"/>
      <c r="FLP52" s="36"/>
      <c r="FLS52" s="36"/>
      <c r="FLT52" s="36"/>
      <c r="FLW52" s="36"/>
      <c r="FLX52" s="36"/>
      <c r="FMA52" s="36"/>
      <c r="FMB52" s="36"/>
      <c r="FME52" s="36"/>
      <c r="FMF52" s="36"/>
      <c r="FMI52" s="36"/>
      <c r="FMJ52" s="36"/>
      <c r="FMM52" s="36"/>
      <c r="FMN52" s="36"/>
      <c r="FMQ52" s="36"/>
      <c r="FMR52" s="36"/>
      <c r="FMU52" s="36"/>
      <c r="FMV52" s="36"/>
      <c r="FMY52" s="36"/>
      <c r="FMZ52" s="36"/>
      <c r="FNC52" s="36"/>
      <c r="FND52" s="36"/>
      <c r="FNG52" s="36"/>
      <c r="FNH52" s="36"/>
      <c r="FNK52" s="36"/>
      <c r="FNL52" s="36"/>
      <c r="FNO52" s="36"/>
      <c r="FNP52" s="36"/>
      <c r="FNS52" s="36"/>
      <c r="FNT52" s="36"/>
      <c r="FNW52" s="36"/>
      <c r="FNX52" s="36"/>
      <c r="FOA52" s="36"/>
      <c r="FOB52" s="36"/>
      <c r="FOE52" s="36"/>
      <c r="FOF52" s="36"/>
      <c r="FOI52" s="36"/>
      <c r="FOJ52" s="36"/>
      <c r="FOM52" s="36"/>
      <c r="FON52" s="36"/>
      <c r="FOQ52" s="36"/>
      <c r="FOR52" s="36"/>
      <c r="FOU52" s="36"/>
      <c r="FOV52" s="36"/>
      <c r="FOY52" s="36"/>
      <c r="FOZ52" s="36"/>
      <c r="FPC52" s="36"/>
      <c r="FPD52" s="36"/>
      <c r="FPG52" s="36"/>
      <c r="FPH52" s="36"/>
      <c r="FPK52" s="36"/>
      <c r="FPL52" s="36"/>
      <c r="FPO52" s="36"/>
      <c r="FPP52" s="36"/>
      <c r="FPS52" s="36"/>
      <c r="FPT52" s="36"/>
      <c r="FPW52" s="36"/>
      <c r="FPX52" s="36"/>
      <c r="FQA52" s="36"/>
      <c r="FQB52" s="36"/>
      <c r="FQE52" s="36"/>
      <c r="FQF52" s="36"/>
      <c r="FQI52" s="36"/>
      <c r="FQJ52" s="36"/>
      <c r="FQM52" s="36"/>
      <c r="FQN52" s="36"/>
      <c r="FQQ52" s="36"/>
      <c r="FQR52" s="36"/>
      <c r="FQU52" s="36"/>
      <c r="FQV52" s="36"/>
      <c r="FQY52" s="36"/>
      <c r="FQZ52" s="36"/>
      <c r="FRC52" s="36"/>
      <c r="FRD52" s="36"/>
      <c r="FRG52" s="36"/>
      <c r="FRH52" s="36"/>
      <c r="FRK52" s="36"/>
      <c r="FRL52" s="36"/>
      <c r="FRO52" s="36"/>
      <c r="FRP52" s="36"/>
      <c r="FRS52" s="36"/>
      <c r="FRT52" s="36"/>
      <c r="FRW52" s="36"/>
      <c r="FRX52" s="36"/>
      <c r="FSA52" s="36"/>
      <c r="FSB52" s="36"/>
      <c r="FSE52" s="36"/>
      <c r="FSF52" s="36"/>
      <c r="FSI52" s="36"/>
      <c r="FSJ52" s="36"/>
      <c r="FSM52" s="36"/>
      <c r="FSN52" s="36"/>
      <c r="FSQ52" s="36"/>
      <c r="FSR52" s="36"/>
      <c r="FSU52" s="36"/>
      <c r="FSV52" s="36"/>
      <c r="FSY52" s="36"/>
      <c r="FSZ52" s="36"/>
      <c r="FTC52" s="36"/>
      <c r="FTD52" s="36"/>
      <c r="FTG52" s="36"/>
      <c r="FTH52" s="36"/>
      <c r="FTK52" s="36"/>
      <c r="FTL52" s="36"/>
      <c r="FTO52" s="36"/>
      <c r="FTP52" s="36"/>
      <c r="FTS52" s="36"/>
      <c r="FTT52" s="36"/>
      <c r="FTW52" s="36"/>
      <c r="FTX52" s="36"/>
      <c r="FUA52" s="36"/>
      <c r="FUB52" s="36"/>
      <c r="FUE52" s="36"/>
      <c r="FUF52" s="36"/>
      <c r="FUI52" s="36"/>
      <c r="FUJ52" s="36"/>
      <c r="FUM52" s="36"/>
      <c r="FUN52" s="36"/>
      <c r="FUQ52" s="36"/>
      <c r="FUR52" s="36"/>
      <c r="FUU52" s="36"/>
      <c r="FUV52" s="36"/>
      <c r="FUY52" s="36"/>
      <c r="FUZ52" s="36"/>
      <c r="FVC52" s="36"/>
      <c r="FVD52" s="36"/>
      <c r="FVG52" s="36"/>
      <c r="FVH52" s="36"/>
      <c r="FVK52" s="36"/>
      <c r="FVL52" s="36"/>
      <c r="FVO52" s="36"/>
      <c r="FVP52" s="36"/>
      <c r="FVS52" s="36"/>
      <c r="FVT52" s="36"/>
      <c r="FVW52" s="36"/>
      <c r="FVX52" s="36"/>
      <c r="FWA52" s="36"/>
      <c r="FWB52" s="36"/>
      <c r="FWE52" s="36"/>
      <c r="FWF52" s="36"/>
      <c r="FWI52" s="36"/>
      <c r="FWJ52" s="36"/>
      <c r="FWM52" s="36"/>
      <c r="FWN52" s="36"/>
      <c r="FWQ52" s="36"/>
      <c r="FWR52" s="36"/>
      <c r="FWU52" s="36"/>
      <c r="FWV52" s="36"/>
      <c r="FWY52" s="36"/>
      <c r="FWZ52" s="36"/>
      <c r="FXC52" s="36"/>
      <c r="FXD52" s="36"/>
      <c r="FXG52" s="36"/>
      <c r="FXH52" s="36"/>
      <c r="FXK52" s="36"/>
      <c r="FXL52" s="36"/>
      <c r="FXO52" s="36"/>
      <c r="FXP52" s="36"/>
      <c r="FXS52" s="36"/>
      <c r="FXT52" s="36"/>
      <c r="FXW52" s="36"/>
      <c r="FXX52" s="36"/>
      <c r="FYA52" s="36"/>
      <c r="FYB52" s="36"/>
      <c r="FYE52" s="36"/>
      <c r="FYF52" s="36"/>
      <c r="FYI52" s="36"/>
      <c r="FYJ52" s="36"/>
      <c r="FYM52" s="36"/>
      <c r="FYN52" s="36"/>
      <c r="FYQ52" s="36"/>
      <c r="FYR52" s="36"/>
      <c r="FYU52" s="36"/>
      <c r="FYV52" s="36"/>
      <c r="FYY52" s="36"/>
      <c r="FYZ52" s="36"/>
      <c r="FZC52" s="36"/>
      <c r="FZD52" s="36"/>
      <c r="FZG52" s="36"/>
      <c r="FZH52" s="36"/>
      <c r="FZK52" s="36"/>
      <c r="FZL52" s="36"/>
      <c r="FZO52" s="36"/>
      <c r="FZP52" s="36"/>
      <c r="FZS52" s="36"/>
      <c r="FZT52" s="36"/>
      <c r="FZW52" s="36"/>
      <c r="FZX52" s="36"/>
      <c r="GAA52" s="36"/>
      <c r="GAB52" s="36"/>
      <c r="GAE52" s="36"/>
      <c r="GAF52" s="36"/>
      <c r="GAI52" s="36"/>
      <c r="GAJ52" s="36"/>
      <c r="GAM52" s="36"/>
      <c r="GAN52" s="36"/>
      <c r="GAQ52" s="36"/>
      <c r="GAR52" s="36"/>
      <c r="GAU52" s="36"/>
      <c r="GAV52" s="36"/>
      <c r="GAY52" s="36"/>
      <c r="GAZ52" s="36"/>
      <c r="GBC52" s="36"/>
      <c r="GBD52" s="36"/>
      <c r="GBG52" s="36"/>
      <c r="GBH52" s="36"/>
      <c r="GBK52" s="36"/>
      <c r="GBL52" s="36"/>
      <c r="GBO52" s="36"/>
      <c r="GBP52" s="36"/>
      <c r="GBS52" s="36"/>
      <c r="GBT52" s="36"/>
      <c r="GBW52" s="36"/>
      <c r="GBX52" s="36"/>
      <c r="GCA52" s="36"/>
      <c r="GCB52" s="36"/>
      <c r="GCE52" s="36"/>
      <c r="GCF52" s="36"/>
      <c r="GCI52" s="36"/>
      <c r="GCJ52" s="36"/>
      <c r="GCM52" s="36"/>
      <c r="GCN52" s="36"/>
      <c r="GCQ52" s="36"/>
      <c r="GCR52" s="36"/>
      <c r="GCU52" s="36"/>
      <c r="GCV52" s="36"/>
      <c r="GCY52" s="36"/>
      <c r="GCZ52" s="36"/>
      <c r="GDC52" s="36"/>
      <c r="GDD52" s="36"/>
      <c r="GDG52" s="36"/>
      <c r="GDH52" s="36"/>
      <c r="GDK52" s="36"/>
      <c r="GDL52" s="36"/>
      <c r="GDO52" s="36"/>
      <c r="GDP52" s="36"/>
      <c r="GDS52" s="36"/>
      <c r="GDT52" s="36"/>
      <c r="GDW52" s="36"/>
      <c r="GDX52" s="36"/>
      <c r="GEA52" s="36"/>
      <c r="GEB52" s="36"/>
      <c r="GEE52" s="36"/>
      <c r="GEF52" s="36"/>
      <c r="GEI52" s="36"/>
      <c r="GEJ52" s="36"/>
      <c r="GEM52" s="36"/>
      <c r="GEN52" s="36"/>
      <c r="GEQ52" s="36"/>
      <c r="GER52" s="36"/>
      <c r="GEU52" s="36"/>
      <c r="GEV52" s="36"/>
      <c r="GEY52" s="36"/>
      <c r="GEZ52" s="36"/>
      <c r="GFC52" s="36"/>
      <c r="GFD52" s="36"/>
      <c r="GFG52" s="36"/>
      <c r="GFH52" s="36"/>
      <c r="GFK52" s="36"/>
      <c r="GFL52" s="36"/>
      <c r="GFO52" s="36"/>
      <c r="GFP52" s="36"/>
      <c r="GFS52" s="36"/>
      <c r="GFT52" s="36"/>
      <c r="GFW52" s="36"/>
      <c r="GFX52" s="36"/>
      <c r="GGA52" s="36"/>
      <c r="GGB52" s="36"/>
      <c r="GGE52" s="36"/>
      <c r="GGF52" s="36"/>
      <c r="GGI52" s="36"/>
      <c r="GGJ52" s="36"/>
      <c r="GGM52" s="36"/>
      <c r="GGN52" s="36"/>
      <c r="GGQ52" s="36"/>
      <c r="GGR52" s="36"/>
      <c r="GGU52" s="36"/>
      <c r="GGV52" s="36"/>
      <c r="GGY52" s="36"/>
      <c r="GGZ52" s="36"/>
      <c r="GHC52" s="36"/>
      <c r="GHD52" s="36"/>
      <c r="GHG52" s="36"/>
      <c r="GHH52" s="36"/>
      <c r="GHK52" s="36"/>
      <c r="GHL52" s="36"/>
      <c r="GHO52" s="36"/>
      <c r="GHP52" s="36"/>
      <c r="GHS52" s="36"/>
      <c r="GHT52" s="36"/>
      <c r="GHW52" s="36"/>
      <c r="GHX52" s="36"/>
      <c r="GIA52" s="36"/>
      <c r="GIB52" s="36"/>
      <c r="GIE52" s="36"/>
      <c r="GIF52" s="36"/>
      <c r="GII52" s="36"/>
      <c r="GIJ52" s="36"/>
      <c r="GIM52" s="36"/>
      <c r="GIN52" s="36"/>
      <c r="GIQ52" s="36"/>
      <c r="GIR52" s="36"/>
      <c r="GIU52" s="36"/>
      <c r="GIV52" s="36"/>
      <c r="GIY52" s="36"/>
      <c r="GIZ52" s="36"/>
      <c r="GJC52" s="36"/>
      <c r="GJD52" s="36"/>
      <c r="GJG52" s="36"/>
      <c r="GJH52" s="36"/>
      <c r="GJK52" s="36"/>
      <c r="GJL52" s="36"/>
      <c r="GJO52" s="36"/>
      <c r="GJP52" s="36"/>
      <c r="GJS52" s="36"/>
      <c r="GJT52" s="36"/>
      <c r="GJW52" s="36"/>
      <c r="GJX52" s="36"/>
      <c r="GKA52" s="36"/>
      <c r="GKB52" s="36"/>
      <c r="GKE52" s="36"/>
      <c r="GKF52" s="36"/>
      <c r="GKI52" s="36"/>
      <c r="GKJ52" s="36"/>
      <c r="GKM52" s="36"/>
      <c r="GKN52" s="36"/>
      <c r="GKQ52" s="36"/>
      <c r="GKR52" s="36"/>
      <c r="GKU52" s="36"/>
      <c r="GKV52" s="36"/>
      <c r="GKY52" s="36"/>
      <c r="GKZ52" s="36"/>
      <c r="GLC52" s="36"/>
      <c r="GLD52" s="36"/>
      <c r="GLG52" s="36"/>
      <c r="GLH52" s="36"/>
      <c r="GLK52" s="36"/>
      <c r="GLL52" s="36"/>
      <c r="GLO52" s="36"/>
      <c r="GLP52" s="36"/>
      <c r="GLS52" s="36"/>
      <c r="GLT52" s="36"/>
      <c r="GLW52" s="36"/>
      <c r="GLX52" s="36"/>
      <c r="GMA52" s="36"/>
      <c r="GMB52" s="36"/>
      <c r="GME52" s="36"/>
      <c r="GMF52" s="36"/>
      <c r="GMI52" s="36"/>
      <c r="GMJ52" s="36"/>
      <c r="GMM52" s="36"/>
      <c r="GMN52" s="36"/>
      <c r="GMQ52" s="36"/>
      <c r="GMR52" s="36"/>
      <c r="GMU52" s="36"/>
      <c r="GMV52" s="36"/>
      <c r="GMY52" s="36"/>
      <c r="GMZ52" s="36"/>
      <c r="GNC52" s="36"/>
      <c r="GND52" s="36"/>
      <c r="GNG52" s="36"/>
      <c r="GNH52" s="36"/>
      <c r="GNK52" s="36"/>
      <c r="GNL52" s="36"/>
      <c r="GNO52" s="36"/>
      <c r="GNP52" s="36"/>
      <c r="GNS52" s="36"/>
      <c r="GNT52" s="36"/>
      <c r="GNW52" s="36"/>
      <c r="GNX52" s="36"/>
      <c r="GOA52" s="36"/>
      <c r="GOB52" s="36"/>
      <c r="GOE52" s="36"/>
      <c r="GOF52" s="36"/>
      <c r="GOI52" s="36"/>
      <c r="GOJ52" s="36"/>
      <c r="GOM52" s="36"/>
      <c r="GON52" s="36"/>
      <c r="GOQ52" s="36"/>
      <c r="GOR52" s="36"/>
      <c r="GOU52" s="36"/>
      <c r="GOV52" s="36"/>
      <c r="GOY52" s="36"/>
      <c r="GOZ52" s="36"/>
      <c r="GPC52" s="36"/>
      <c r="GPD52" s="36"/>
      <c r="GPG52" s="36"/>
      <c r="GPH52" s="36"/>
      <c r="GPK52" s="36"/>
      <c r="GPL52" s="36"/>
      <c r="GPO52" s="36"/>
      <c r="GPP52" s="36"/>
      <c r="GPS52" s="36"/>
      <c r="GPT52" s="36"/>
      <c r="GPW52" s="36"/>
      <c r="GPX52" s="36"/>
      <c r="GQA52" s="36"/>
      <c r="GQB52" s="36"/>
      <c r="GQE52" s="36"/>
      <c r="GQF52" s="36"/>
      <c r="GQI52" s="36"/>
      <c r="GQJ52" s="36"/>
      <c r="GQM52" s="36"/>
      <c r="GQN52" s="36"/>
      <c r="GQQ52" s="36"/>
      <c r="GQR52" s="36"/>
      <c r="GQU52" s="36"/>
      <c r="GQV52" s="36"/>
      <c r="GQY52" s="36"/>
      <c r="GQZ52" s="36"/>
      <c r="GRC52" s="36"/>
      <c r="GRD52" s="36"/>
      <c r="GRG52" s="36"/>
      <c r="GRH52" s="36"/>
      <c r="GRK52" s="36"/>
      <c r="GRL52" s="36"/>
      <c r="GRO52" s="36"/>
      <c r="GRP52" s="36"/>
      <c r="GRS52" s="36"/>
      <c r="GRT52" s="36"/>
      <c r="GRW52" s="36"/>
      <c r="GRX52" s="36"/>
      <c r="GSA52" s="36"/>
      <c r="GSB52" s="36"/>
      <c r="GSE52" s="36"/>
      <c r="GSF52" s="36"/>
      <c r="GSI52" s="36"/>
      <c r="GSJ52" s="36"/>
      <c r="GSM52" s="36"/>
      <c r="GSN52" s="36"/>
      <c r="GSQ52" s="36"/>
      <c r="GSR52" s="36"/>
      <c r="GSU52" s="36"/>
      <c r="GSV52" s="36"/>
      <c r="GSY52" s="36"/>
      <c r="GSZ52" s="36"/>
      <c r="GTC52" s="36"/>
      <c r="GTD52" s="36"/>
      <c r="GTG52" s="36"/>
      <c r="GTH52" s="36"/>
      <c r="GTK52" s="36"/>
      <c r="GTL52" s="36"/>
      <c r="GTO52" s="36"/>
      <c r="GTP52" s="36"/>
      <c r="GTS52" s="36"/>
      <c r="GTT52" s="36"/>
      <c r="GTW52" s="36"/>
      <c r="GTX52" s="36"/>
      <c r="GUA52" s="36"/>
      <c r="GUB52" s="36"/>
      <c r="GUE52" s="36"/>
      <c r="GUF52" s="36"/>
      <c r="GUI52" s="36"/>
      <c r="GUJ52" s="36"/>
      <c r="GUM52" s="36"/>
      <c r="GUN52" s="36"/>
      <c r="GUQ52" s="36"/>
      <c r="GUR52" s="36"/>
      <c r="GUU52" s="36"/>
      <c r="GUV52" s="36"/>
      <c r="GUY52" s="36"/>
      <c r="GUZ52" s="36"/>
      <c r="GVC52" s="36"/>
      <c r="GVD52" s="36"/>
      <c r="GVG52" s="36"/>
      <c r="GVH52" s="36"/>
      <c r="GVK52" s="36"/>
      <c r="GVL52" s="36"/>
      <c r="GVO52" s="36"/>
      <c r="GVP52" s="36"/>
      <c r="GVS52" s="36"/>
      <c r="GVT52" s="36"/>
      <c r="GVW52" s="36"/>
      <c r="GVX52" s="36"/>
      <c r="GWA52" s="36"/>
      <c r="GWB52" s="36"/>
      <c r="GWE52" s="36"/>
      <c r="GWF52" s="36"/>
      <c r="GWI52" s="36"/>
      <c r="GWJ52" s="36"/>
      <c r="GWM52" s="36"/>
      <c r="GWN52" s="36"/>
      <c r="GWQ52" s="36"/>
      <c r="GWR52" s="36"/>
      <c r="GWU52" s="36"/>
      <c r="GWV52" s="36"/>
      <c r="GWY52" s="36"/>
      <c r="GWZ52" s="36"/>
      <c r="GXC52" s="36"/>
      <c r="GXD52" s="36"/>
      <c r="GXG52" s="36"/>
      <c r="GXH52" s="36"/>
      <c r="GXK52" s="36"/>
      <c r="GXL52" s="36"/>
      <c r="GXO52" s="36"/>
      <c r="GXP52" s="36"/>
      <c r="GXS52" s="36"/>
      <c r="GXT52" s="36"/>
      <c r="GXW52" s="36"/>
      <c r="GXX52" s="36"/>
      <c r="GYA52" s="36"/>
      <c r="GYB52" s="36"/>
      <c r="GYE52" s="36"/>
      <c r="GYF52" s="36"/>
      <c r="GYI52" s="36"/>
      <c r="GYJ52" s="36"/>
      <c r="GYM52" s="36"/>
      <c r="GYN52" s="36"/>
      <c r="GYQ52" s="36"/>
      <c r="GYR52" s="36"/>
      <c r="GYU52" s="36"/>
      <c r="GYV52" s="36"/>
      <c r="GYY52" s="36"/>
      <c r="GYZ52" s="36"/>
      <c r="GZC52" s="36"/>
      <c r="GZD52" s="36"/>
      <c r="GZG52" s="36"/>
      <c r="GZH52" s="36"/>
      <c r="GZK52" s="36"/>
      <c r="GZL52" s="36"/>
      <c r="GZO52" s="36"/>
      <c r="GZP52" s="36"/>
      <c r="GZS52" s="36"/>
      <c r="GZT52" s="36"/>
      <c r="GZW52" s="36"/>
      <c r="GZX52" s="36"/>
      <c r="HAA52" s="36"/>
      <c r="HAB52" s="36"/>
      <c r="HAE52" s="36"/>
      <c r="HAF52" s="36"/>
      <c r="HAI52" s="36"/>
      <c r="HAJ52" s="36"/>
      <c r="HAM52" s="36"/>
      <c r="HAN52" s="36"/>
      <c r="HAQ52" s="36"/>
      <c r="HAR52" s="36"/>
      <c r="HAU52" s="36"/>
      <c r="HAV52" s="36"/>
      <c r="HAY52" s="36"/>
      <c r="HAZ52" s="36"/>
      <c r="HBC52" s="36"/>
      <c r="HBD52" s="36"/>
      <c r="HBG52" s="36"/>
      <c r="HBH52" s="36"/>
      <c r="HBK52" s="36"/>
      <c r="HBL52" s="36"/>
      <c r="HBO52" s="36"/>
      <c r="HBP52" s="36"/>
      <c r="HBS52" s="36"/>
      <c r="HBT52" s="36"/>
      <c r="HBW52" s="36"/>
      <c r="HBX52" s="36"/>
      <c r="HCA52" s="36"/>
      <c r="HCB52" s="36"/>
      <c r="HCE52" s="36"/>
      <c r="HCF52" s="36"/>
      <c r="HCI52" s="36"/>
      <c r="HCJ52" s="36"/>
      <c r="HCM52" s="36"/>
      <c r="HCN52" s="36"/>
      <c r="HCQ52" s="36"/>
      <c r="HCR52" s="36"/>
      <c r="HCU52" s="36"/>
      <c r="HCV52" s="36"/>
      <c r="HCY52" s="36"/>
      <c r="HCZ52" s="36"/>
      <c r="HDC52" s="36"/>
      <c r="HDD52" s="36"/>
      <c r="HDG52" s="36"/>
      <c r="HDH52" s="36"/>
      <c r="HDK52" s="36"/>
      <c r="HDL52" s="36"/>
      <c r="HDO52" s="36"/>
      <c r="HDP52" s="36"/>
      <c r="HDS52" s="36"/>
      <c r="HDT52" s="36"/>
      <c r="HDW52" s="36"/>
      <c r="HDX52" s="36"/>
      <c r="HEA52" s="36"/>
      <c r="HEB52" s="36"/>
      <c r="HEE52" s="36"/>
      <c r="HEF52" s="36"/>
      <c r="HEI52" s="36"/>
      <c r="HEJ52" s="36"/>
      <c r="HEM52" s="36"/>
      <c r="HEN52" s="36"/>
      <c r="HEQ52" s="36"/>
      <c r="HER52" s="36"/>
      <c r="HEU52" s="36"/>
      <c r="HEV52" s="36"/>
      <c r="HEY52" s="36"/>
      <c r="HEZ52" s="36"/>
      <c r="HFC52" s="36"/>
      <c r="HFD52" s="36"/>
      <c r="HFG52" s="36"/>
      <c r="HFH52" s="36"/>
      <c r="HFK52" s="36"/>
      <c r="HFL52" s="36"/>
      <c r="HFO52" s="36"/>
      <c r="HFP52" s="36"/>
      <c r="HFS52" s="36"/>
      <c r="HFT52" s="36"/>
      <c r="HFW52" s="36"/>
      <c r="HFX52" s="36"/>
      <c r="HGA52" s="36"/>
      <c r="HGB52" s="36"/>
      <c r="HGE52" s="36"/>
      <c r="HGF52" s="36"/>
      <c r="HGI52" s="36"/>
      <c r="HGJ52" s="36"/>
      <c r="HGM52" s="36"/>
      <c r="HGN52" s="36"/>
      <c r="HGQ52" s="36"/>
      <c r="HGR52" s="36"/>
      <c r="HGU52" s="36"/>
      <c r="HGV52" s="36"/>
      <c r="HGY52" s="36"/>
      <c r="HGZ52" s="36"/>
      <c r="HHC52" s="36"/>
      <c r="HHD52" s="36"/>
      <c r="HHG52" s="36"/>
      <c r="HHH52" s="36"/>
      <c r="HHK52" s="36"/>
      <c r="HHL52" s="36"/>
      <c r="HHO52" s="36"/>
      <c r="HHP52" s="36"/>
      <c r="HHS52" s="36"/>
      <c r="HHT52" s="36"/>
      <c r="HHW52" s="36"/>
      <c r="HHX52" s="36"/>
      <c r="HIA52" s="36"/>
      <c r="HIB52" s="36"/>
      <c r="HIE52" s="36"/>
      <c r="HIF52" s="36"/>
      <c r="HII52" s="36"/>
      <c r="HIJ52" s="36"/>
      <c r="HIM52" s="36"/>
      <c r="HIN52" s="36"/>
      <c r="HIQ52" s="36"/>
      <c r="HIR52" s="36"/>
      <c r="HIU52" s="36"/>
      <c r="HIV52" s="36"/>
      <c r="HIY52" s="36"/>
      <c r="HIZ52" s="36"/>
      <c r="HJC52" s="36"/>
      <c r="HJD52" s="36"/>
      <c r="HJG52" s="36"/>
      <c r="HJH52" s="36"/>
      <c r="HJK52" s="36"/>
      <c r="HJL52" s="36"/>
      <c r="HJO52" s="36"/>
      <c r="HJP52" s="36"/>
      <c r="HJS52" s="36"/>
      <c r="HJT52" s="36"/>
      <c r="HJW52" s="36"/>
      <c r="HJX52" s="36"/>
      <c r="HKA52" s="36"/>
      <c r="HKB52" s="36"/>
      <c r="HKE52" s="36"/>
      <c r="HKF52" s="36"/>
      <c r="HKI52" s="36"/>
      <c r="HKJ52" s="36"/>
      <c r="HKM52" s="36"/>
      <c r="HKN52" s="36"/>
      <c r="HKQ52" s="36"/>
      <c r="HKR52" s="36"/>
      <c r="HKU52" s="36"/>
      <c r="HKV52" s="36"/>
      <c r="HKY52" s="36"/>
      <c r="HKZ52" s="36"/>
      <c r="HLC52" s="36"/>
      <c r="HLD52" s="36"/>
      <c r="HLG52" s="36"/>
      <c r="HLH52" s="36"/>
      <c r="HLK52" s="36"/>
      <c r="HLL52" s="36"/>
      <c r="HLO52" s="36"/>
      <c r="HLP52" s="36"/>
      <c r="HLS52" s="36"/>
      <c r="HLT52" s="36"/>
      <c r="HLW52" s="36"/>
      <c r="HLX52" s="36"/>
      <c r="HMA52" s="36"/>
      <c r="HMB52" s="36"/>
      <c r="HME52" s="36"/>
      <c r="HMF52" s="36"/>
      <c r="HMI52" s="36"/>
      <c r="HMJ52" s="36"/>
      <c r="HMM52" s="36"/>
      <c r="HMN52" s="36"/>
      <c r="HMQ52" s="36"/>
      <c r="HMR52" s="36"/>
      <c r="HMU52" s="36"/>
      <c r="HMV52" s="36"/>
      <c r="HMY52" s="36"/>
      <c r="HMZ52" s="36"/>
      <c r="HNC52" s="36"/>
      <c r="HND52" s="36"/>
      <c r="HNG52" s="36"/>
      <c r="HNH52" s="36"/>
      <c r="HNK52" s="36"/>
      <c r="HNL52" s="36"/>
      <c r="HNO52" s="36"/>
      <c r="HNP52" s="36"/>
      <c r="HNS52" s="36"/>
      <c r="HNT52" s="36"/>
      <c r="HNW52" s="36"/>
      <c r="HNX52" s="36"/>
      <c r="HOA52" s="36"/>
      <c r="HOB52" s="36"/>
      <c r="HOE52" s="36"/>
      <c r="HOF52" s="36"/>
      <c r="HOI52" s="36"/>
      <c r="HOJ52" s="36"/>
      <c r="HOM52" s="36"/>
      <c r="HON52" s="36"/>
      <c r="HOQ52" s="36"/>
      <c r="HOR52" s="36"/>
      <c r="HOU52" s="36"/>
      <c r="HOV52" s="36"/>
      <c r="HOY52" s="36"/>
      <c r="HOZ52" s="36"/>
      <c r="HPC52" s="36"/>
      <c r="HPD52" s="36"/>
      <c r="HPG52" s="36"/>
      <c r="HPH52" s="36"/>
      <c r="HPK52" s="36"/>
      <c r="HPL52" s="36"/>
      <c r="HPO52" s="36"/>
      <c r="HPP52" s="36"/>
      <c r="HPS52" s="36"/>
      <c r="HPT52" s="36"/>
      <c r="HPW52" s="36"/>
      <c r="HPX52" s="36"/>
      <c r="HQA52" s="36"/>
      <c r="HQB52" s="36"/>
      <c r="HQE52" s="36"/>
      <c r="HQF52" s="36"/>
      <c r="HQI52" s="36"/>
      <c r="HQJ52" s="36"/>
      <c r="HQM52" s="36"/>
      <c r="HQN52" s="36"/>
      <c r="HQQ52" s="36"/>
      <c r="HQR52" s="36"/>
      <c r="HQU52" s="36"/>
      <c r="HQV52" s="36"/>
      <c r="HQY52" s="36"/>
      <c r="HQZ52" s="36"/>
      <c r="HRC52" s="36"/>
      <c r="HRD52" s="36"/>
      <c r="HRG52" s="36"/>
      <c r="HRH52" s="36"/>
      <c r="HRK52" s="36"/>
      <c r="HRL52" s="36"/>
      <c r="HRO52" s="36"/>
      <c r="HRP52" s="36"/>
      <c r="HRS52" s="36"/>
      <c r="HRT52" s="36"/>
      <c r="HRW52" s="36"/>
      <c r="HRX52" s="36"/>
      <c r="HSA52" s="36"/>
      <c r="HSB52" s="36"/>
      <c r="HSE52" s="36"/>
      <c r="HSF52" s="36"/>
      <c r="HSI52" s="36"/>
      <c r="HSJ52" s="36"/>
      <c r="HSM52" s="36"/>
      <c r="HSN52" s="36"/>
      <c r="HSQ52" s="36"/>
      <c r="HSR52" s="36"/>
      <c r="HSU52" s="36"/>
      <c r="HSV52" s="36"/>
      <c r="HSY52" s="36"/>
      <c r="HSZ52" s="36"/>
      <c r="HTC52" s="36"/>
      <c r="HTD52" s="36"/>
      <c r="HTG52" s="36"/>
      <c r="HTH52" s="36"/>
      <c r="HTK52" s="36"/>
      <c r="HTL52" s="36"/>
      <c r="HTO52" s="36"/>
      <c r="HTP52" s="36"/>
      <c r="HTS52" s="36"/>
      <c r="HTT52" s="36"/>
      <c r="HTW52" s="36"/>
      <c r="HTX52" s="36"/>
      <c r="HUA52" s="36"/>
      <c r="HUB52" s="36"/>
      <c r="HUE52" s="36"/>
      <c r="HUF52" s="36"/>
      <c r="HUI52" s="36"/>
      <c r="HUJ52" s="36"/>
      <c r="HUM52" s="36"/>
      <c r="HUN52" s="36"/>
      <c r="HUQ52" s="36"/>
      <c r="HUR52" s="36"/>
      <c r="HUU52" s="36"/>
      <c r="HUV52" s="36"/>
      <c r="HUY52" s="36"/>
      <c r="HUZ52" s="36"/>
      <c r="HVC52" s="36"/>
      <c r="HVD52" s="36"/>
      <c r="HVG52" s="36"/>
      <c r="HVH52" s="36"/>
      <c r="HVK52" s="36"/>
      <c r="HVL52" s="36"/>
      <c r="HVO52" s="36"/>
      <c r="HVP52" s="36"/>
      <c r="HVS52" s="36"/>
      <c r="HVT52" s="36"/>
      <c r="HVW52" s="36"/>
      <c r="HVX52" s="36"/>
      <c r="HWA52" s="36"/>
      <c r="HWB52" s="36"/>
      <c r="HWE52" s="36"/>
      <c r="HWF52" s="36"/>
      <c r="HWI52" s="36"/>
      <c r="HWJ52" s="36"/>
      <c r="HWM52" s="36"/>
      <c r="HWN52" s="36"/>
      <c r="HWQ52" s="36"/>
      <c r="HWR52" s="36"/>
      <c r="HWU52" s="36"/>
      <c r="HWV52" s="36"/>
      <c r="HWY52" s="36"/>
      <c r="HWZ52" s="36"/>
      <c r="HXC52" s="36"/>
      <c r="HXD52" s="36"/>
      <c r="HXG52" s="36"/>
      <c r="HXH52" s="36"/>
      <c r="HXK52" s="36"/>
      <c r="HXL52" s="36"/>
      <c r="HXO52" s="36"/>
      <c r="HXP52" s="36"/>
      <c r="HXS52" s="36"/>
      <c r="HXT52" s="36"/>
      <c r="HXW52" s="36"/>
      <c r="HXX52" s="36"/>
      <c r="HYA52" s="36"/>
      <c r="HYB52" s="36"/>
      <c r="HYE52" s="36"/>
      <c r="HYF52" s="36"/>
      <c r="HYI52" s="36"/>
      <c r="HYJ52" s="36"/>
      <c r="HYM52" s="36"/>
      <c r="HYN52" s="36"/>
      <c r="HYQ52" s="36"/>
      <c r="HYR52" s="36"/>
      <c r="HYU52" s="36"/>
      <c r="HYV52" s="36"/>
      <c r="HYY52" s="36"/>
      <c r="HYZ52" s="36"/>
      <c r="HZC52" s="36"/>
      <c r="HZD52" s="36"/>
      <c r="HZG52" s="36"/>
      <c r="HZH52" s="36"/>
      <c r="HZK52" s="36"/>
      <c r="HZL52" s="36"/>
      <c r="HZO52" s="36"/>
      <c r="HZP52" s="36"/>
      <c r="HZS52" s="36"/>
      <c r="HZT52" s="36"/>
      <c r="HZW52" s="36"/>
      <c r="HZX52" s="36"/>
      <c r="IAA52" s="36"/>
      <c r="IAB52" s="36"/>
      <c r="IAE52" s="36"/>
      <c r="IAF52" s="36"/>
      <c r="IAI52" s="36"/>
      <c r="IAJ52" s="36"/>
      <c r="IAM52" s="36"/>
      <c r="IAN52" s="36"/>
      <c r="IAQ52" s="36"/>
      <c r="IAR52" s="36"/>
      <c r="IAU52" s="36"/>
      <c r="IAV52" s="36"/>
      <c r="IAY52" s="36"/>
      <c r="IAZ52" s="36"/>
      <c r="IBC52" s="36"/>
      <c r="IBD52" s="36"/>
      <c r="IBG52" s="36"/>
      <c r="IBH52" s="36"/>
      <c r="IBK52" s="36"/>
      <c r="IBL52" s="36"/>
      <c r="IBO52" s="36"/>
      <c r="IBP52" s="36"/>
      <c r="IBS52" s="36"/>
      <c r="IBT52" s="36"/>
      <c r="IBW52" s="36"/>
      <c r="IBX52" s="36"/>
      <c r="ICA52" s="36"/>
      <c r="ICB52" s="36"/>
      <c r="ICE52" s="36"/>
      <c r="ICF52" s="36"/>
      <c r="ICI52" s="36"/>
      <c r="ICJ52" s="36"/>
      <c r="ICM52" s="36"/>
      <c r="ICN52" s="36"/>
      <c r="ICQ52" s="36"/>
      <c r="ICR52" s="36"/>
      <c r="ICU52" s="36"/>
      <c r="ICV52" s="36"/>
      <c r="ICY52" s="36"/>
      <c r="ICZ52" s="36"/>
      <c r="IDC52" s="36"/>
      <c r="IDD52" s="36"/>
      <c r="IDG52" s="36"/>
      <c r="IDH52" s="36"/>
      <c r="IDK52" s="36"/>
      <c r="IDL52" s="36"/>
      <c r="IDO52" s="36"/>
      <c r="IDP52" s="36"/>
      <c r="IDS52" s="36"/>
      <c r="IDT52" s="36"/>
      <c r="IDW52" s="36"/>
      <c r="IDX52" s="36"/>
      <c r="IEA52" s="36"/>
      <c r="IEB52" s="36"/>
      <c r="IEE52" s="36"/>
      <c r="IEF52" s="36"/>
      <c r="IEI52" s="36"/>
      <c r="IEJ52" s="36"/>
      <c r="IEM52" s="36"/>
      <c r="IEN52" s="36"/>
      <c r="IEQ52" s="36"/>
      <c r="IER52" s="36"/>
      <c r="IEU52" s="36"/>
      <c r="IEV52" s="36"/>
      <c r="IEY52" s="36"/>
      <c r="IEZ52" s="36"/>
      <c r="IFC52" s="36"/>
      <c r="IFD52" s="36"/>
      <c r="IFG52" s="36"/>
      <c r="IFH52" s="36"/>
      <c r="IFK52" s="36"/>
      <c r="IFL52" s="36"/>
      <c r="IFO52" s="36"/>
      <c r="IFP52" s="36"/>
      <c r="IFS52" s="36"/>
      <c r="IFT52" s="36"/>
      <c r="IFW52" s="36"/>
      <c r="IFX52" s="36"/>
      <c r="IGA52" s="36"/>
      <c r="IGB52" s="36"/>
      <c r="IGE52" s="36"/>
      <c r="IGF52" s="36"/>
      <c r="IGI52" s="36"/>
      <c r="IGJ52" s="36"/>
      <c r="IGM52" s="36"/>
      <c r="IGN52" s="36"/>
      <c r="IGQ52" s="36"/>
      <c r="IGR52" s="36"/>
      <c r="IGU52" s="36"/>
      <c r="IGV52" s="36"/>
      <c r="IGY52" s="36"/>
      <c r="IGZ52" s="36"/>
      <c r="IHC52" s="36"/>
      <c r="IHD52" s="36"/>
      <c r="IHG52" s="36"/>
      <c r="IHH52" s="36"/>
      <c r="IHK52" s="36"/>
      <c r="IHL52" s="36"/>
      <c r="IHO52" s="36"/>
      <c r="IHP52" s="36"/>
      <c r="IHS52" s="36"/>
      <c r="IHT52" s="36"/>
      <c r="IHW52" s="36"/>
      <c r="IHX52" s="36"/>
      <c r="IIA52" s="36"/>
      <c r="IIB52" s="36"/>
      <c r="IIE52" s="36"/>
      <c r="IIF52" s="36"/>
      <c r="III52" s="36"/>
      <c r="IIJ52" s="36"/>
      <c r="IIM52" s="36"/>
      <c r="IIN52" s="36"/>
      <c r="IIQ52" s="36"/>
      <c r="IIR52" s="36"/>
      <c r="IIU52" s="36"/>
      <c r="IIV52" s="36"/>
      <c r="IIY52" s="36"/>
      <c r="IIZ52" s="36"/>
      <c r="IJC52" s="36"/>
      <c r="IJD52" s="36"/>
      <c r="IJG52" s="36"/>
      <c r="IJH52" s="36"/>
      <c r="IJK52" s="36"/>
      <c r="IJL52" s="36"/>
      <c r="IJO52" s="36"/>
      <c r="IJP52" s="36"/>
      <c r="IJS52" s="36"/>
      <c r="IJT52" s="36"/>
      <c r="IJW52" s="36"/>
      <c r="IJX52" s="36"/>
      <c r="IKA52" s="36"/>
      <c r="IKB52" s="36"/>
      <c r="IKE52" s="36"/>
      <c r="IKF52" s="36"/>
      <c r="IKI52" s="36"/>
      <c r="IKJ52" s="36"/>
      <c r="IKM52" s="36"/>
      <c r="IKN52" s="36"/>
      <c r="IKQ52" s="36"/>
      <c r="IKR52" s="36"/>
      <c r="IKU52" s="36"/>
      <c r="IKV52" s="36"/>
      <c r="IKY52" s="36"/>
      <c r="IKZ52" s="36"/>
      <c r="ILC52" s="36"/>
      <c r="ILD52" s="36"/>
      <c r="ILG52" s="36"/>
      <c r="ILH52" s="36"/>
      <c r="ILK52" s="36"/>
      <c r="ILL52" s="36"/>
      <c r="ILO52" s="36"/>
      <c r="ILP52" s="36"/>
      <c r="ILS52" s="36"/>
      <c r="ILT52" s="36"/>
      <c r="ILW52" s="36"/>
      <c r="ILX52" s="36"/>
      <c r="IMA52" s="36"/>
      <c r="IMB52" s="36"/>
      <c r="IME52" s="36"/>
      <c r="IMF52" s="36"/>
      <c r="IMI52" s="36"/>
      <c r="IMJ52" s="36"/>
      <c r="IMM52" s="36"/>
      <c r="IMN52" s="36"/>
      <c r="IMQ52" s="36"/>
      <c r="IMR52" s="36"/>
      <c r="IMU52" s="36"/>
      <c r="IMV52" s="36"/>
      <c r="IMY52" s="36"/>
      <c r="IMZ52" s="36"/>
      <c r="INC52" s="36"/>
      <c r="IND52" s="36"/>
      <c r="ING52" s="36"/>
      <c r="INH52" s="36"/>
      <c r="INK52" s="36"/>
      <c r="INL52" s="36"/>
      <c r="INO52" s="36"/>
      <c r="INP52" s="36"/>
      <c r="INS52" s="36"/>
      <c r="INT52" s="36"/>
      <c r="INW52" s="36"/>
      <c r="INX52" s="36"/>
      <c r="IOA52" s="36"/>
      <c r="IOB52" s="36"/>
      <c r="IOE52" s="36"/>
      <c r="IOF52" s="36"/>
      <c r="IOI52" s="36"/>
      <c r="IOJ52" s="36"/>
      <c r="IOM52" s="36"/>
      <c r="ION52" s="36"/>
      <c r="IOQ52" s="36"/>
      <c r="IOR52" s="36"/>
      <c r="IOU52" s="36"/>
      <c r="IOV52" s="36"/>
      <c r="IOY52" s="36"/>
      <c r="IOZ52" s="36"/>
      <c r="IPC52" s="36"/>
      <c r="IPD52" s="36"/>
      <c r="IPG52" s="36"/>
      <c r="IPH52" s="36"/>
      <c r="IPK52" s="36"/>
      <c r="IPL52" s="36"/>
      <c r="IPO52" s="36"/>
      <c r="IPP52" s="36"/>
      <c r="IPS52" s="36"/>
      <c r="IPT52" s="36"/>
      <c r="IPW52" s="36"/>
      <c r="IPX52" s="36"/>
      <c r="IQA52" s="36"/>
      <c r="IQB52" s="36"/>
      <c r="IQE52" s="36"/>
      <c r="IQF52" s="36"/>
      <c r="IQI52" s="36"/>
      <c r="IQJ52" s="36"/>
      <c r="IQM52" s="36"/>
      <c r="IQN52" s="36"/>
      <c r="IQQ52" s="36"/>
      <c r="IQR52" s="36"/>
      <c r="IQU52" s="36"/>
      <c r="IQV52" s="36"/>
      <c r="IQY52" s="36"/>
      <c r="IQZ52" s="36"/>
      <c r="IRC52" s="36"/>
      <c r="IRD52" s="36"/>
      <c r="IRG52" s="36"/>
      <c r="IRH52" s="36"/>
      <c r="IRK52" s="36"/>
      <c r="IRL52" s="36"/>
      <c r="IRO52" s="36"/>
      <c r="IRP52" s="36"/>
      <c r="IRS52" s="36"/>
      <c r="IRT52" s="36"/>
      <c r="IRW52" s="36"/>
      <c r="IRX52" s="36"/>
      <c r="ISA52" s="36"/>
      <c r="ISB52" s="36"/>
      <c r="ISE52" s="36"/>
      <c r="ISF52" s="36"/>
      <c r="ISI52" s="36"/>
      <c r="ISJ52" s="36"/>
      <c r="ISM52" s="36"/>
      <c r="ISN52" s="36"/>
      <c r="ISQ52" s="36"/>
      <c r="ISR52" s="36"/>
      <c r="ISU52" s="36"/>
      <c r="ISV52" s="36"/>
      <c r="ISY52" s="36"/>
      <c r="ISZ52" s="36"/>
      <c r="ITC52" s="36"/>
      <c r="ITD52" s="36"/>
      <c r="ITG52" s="36"/>
      <c r="ITH52" s="36"/>
      <c r="ITK52" s="36"/>
      <c r="ITL52" s="36"/>
      <c r="ITO52" s="36"/>
      <c r="ITP52" s="36"/>
      <c r="ITS52" s="36"/>
      <c r="ITT52" s="36"/>
      <c r="ITW52" s="36"/>
      <c r="ITX52" s="36"/>
      <c r="IUA52" s="36"/>
      <c r="IUB52" s="36"/>
      <c r="IUE52" s="36"/>
      <c r="IUF52" s="36"/>
      <c r="IUI52" s="36"/>
      <c r="IUJ52" s="36"/>
      <c r="IUM52" s="36"/>
      <c r="IUN52" s="36"/>
      <c r="IUQ52" s="36"/>
      <c r="IUR52" s="36"/>
      <c r="IUU52" s="36"/>
      <c r="IUV52" s="36"/>
      <c r="IUY52" s="36"/>
      <c r="IUZ52" s="36"/>
      <c r="IVC52" s="36"/>
      <c r="IVD52" s="36"/>
      <c r="IVG52" s="36"/>
      <c r="IVH52" s="36"/>
      <c r="IVK52" s="36"/>
      <c r="IVL52" s="36"/>
      <c r="IVO52" s="36"/>
      <c r="IVP52" s="36"/>
      <c r="IVS52" s="36"/>
      <c r="IVT52" s="36"/>
      <c r="IVW52" s="36"/>
      <c r="IVX52" s="36"/>
      <c r="IWA52" s="36"/>
      <c r="IWB52" s="36"/>
      <c r="IWE52" s="36"/>
      <c r="IWF52" s="36"/>
      <c r="IWI52" s="36"/>
      <c r="IWJ52" s="36"/>
      <c r="IWM52" s="36"/>
      <c r="IWN52" s="36"/>
      <c r="IWQ52" s="36"/>
      <c r="IWR52" s="36"/>
      <c r="IWU52" s="36"/>
      <c r="IWV52" s="36"/>
      <c r="IWY52" s="36"/>
      <c r="IWZ52" s="36"/>
      <c r="IXC52" s="36"/>
      <c r="IXD52" s="36"/>
      <c r="IXG52" s="36"/>
      <c r="IXH52" s="36"/>
      <c r="IXK52" s="36"/>
      <c r="IXL52" s="36"/>
      <c r="IXO52" s="36"/>
      <c r="IXP52" s="36"/>
      <c r="IXS52" s="36"/>
      <c r="IXT52" s="36"/>
      <c r="IXW52" s="36"/>
      <c r="IXX52" s="36"/>
      <c r="IYA52" s="36"/>
      <c r="IYB52" s="36"/>
      <c r="IYE52" s="36"/>
      <c r="IYF52" s="36"/>
      <c r="IYI52" s="36"/>
      <c r="IYJ52" s="36"/>
      <c r="IYM52" s="36"/>
      <c r="IYN52" s="36"/>
      <c r="IYQ52" s="36"/>
      <c r="IYR52" s="36"/>
      <c r="IYU52" s="36"/>
      <c r="IYV52" s="36"/>
      <c r="IYY52" s="36"/>
      <c r="IYZ52" s="36"/>
      <c r="IZC52" s="36"/>
      <c r="IZD52" s="36"/>
      <c r="IZG52" s="36"/>
      <c r="IZH52" s="36"/>
      <c r="IZK52" s="36"/>
      <c r="IZL52" s="36"/>
      <c r="IZO52" s="36"/>
      <c r="IZP52" s="36"/>
      <c r="IZS52" s="36"/>
      <c r="IZT52" s="36"/>
      <c r="IZW52" s="36"/>
      <c r="IZX52" s="36"/>
      <c r="JAA52" s="36"/>
      <c r="JAB52" s="36"/>
      <c r="JAE52" s="36"/>
      <c r="JAF52" s="36"/>
      <c r="JAI52" s="36"/>
      <c r="JAJ52" s="36"/>
      <c r="JAM52" s="36"/>
      <c r="JAN52" s="36"/>
      <c r="JAQ52" s="36"/>
      <c r="JAR52" s="36"/>
      <c r="JAU52" s="36"/>
      <c r="JAV52" s="36"/>
      <c r="JAY52" s="36"/>
      <c r="JAZ52" s="36"/>
      <c r="JBC52" s="36"/>
      <c r="JBD52" s="36"/>
      <c r="JBG52" s="36"/>
      <c r="JBH52" s="36"/>
      <c r="JBK52" s="36"/>
      <c r="JBL52" s="36"/>
      <c r="JBO52" s="36"/>
      <c r="JBP52" s="36"/>
      <c r="JBS52" s="36"/>
      <c r="JBT52" s="36"/>
      <c r="JBW52" s="36"/>
      <c r="JBX52" s="36"/>
      <c r="JCA52" s="36"/>
      <c r="JCB52" s="36"/>
      <c r="JCE52" s="36"/>
      <c r="JCF52" s="36"/>
      <c r="JCI52" s="36"/>
      <c r="JCJ52" s="36"/>
      <c r="JCM52" s="36"/>
      <c r="JCN52" s="36"/>
      <c r="JCQ52" s="36"/>
      <c r="JCR52" s="36"/>
      <c r="JCU52" s="36"/>
      <c r="JCV52" s="36"/>
      <c r="JCY52" s="36"/>
      <c r="JCZ52" s="36"/>
      <c r="JDC52" s="36"/>
      <c r="JDD52" s="36"/>
      <c r="JDG52" s="36"/>
      <c r="JDH52" s="36"/>
      <c r="JDK52" s="36"/>
      <c r="JDL52" s="36"/>
      <c r="JDO52" s="36"/>
      <c r="JDP52" s="36"/>
      <c r="JDS52" s="36"/>
      <c r="JDT52" s="36"/>
      <c r="JDW52" s="36"/>
      <c r="JDX52" s="36"/>
      <c r="JEA52" s="36"/>
      <c r="JEB52" s="36"/>
      <c r="JEE52" s="36"/>
      <c r="JEF52" s="36"/>
      <c r="JEI52" s="36"/>
      <c r="JEJ52" s="36"/>
      <c r="JEM52" s="36"/>
      <c r="JEN52" s="36"/>
      <c r="JEQ52" s="36"/>
      <c r="JER52" s="36"/>
      <c r="JEU52" s="36"/>
      <c r="JEV52" s="36"/>
      <c r="JEY52" s="36"/>
      <c r="JEZ52" s="36"/>
      <c r="JFC52" s="36"/>
      <c r="JFD52" s="36"/>
      <c r="JFG52" s="36"/>
      <c r="JFH52" s="36"/>
      <c r="JFK52" s="36"/>
      <c r="JFL52" s="36"/>
      <c r="JFO52" s="36"/>
      <c r="JFP52" s="36"/>
      <c r="JFS52" s="36"/>
      <c r="JFT52" s="36"/>
      <c r="JFW52" s="36"/>
      <c r="JFX52" s="36"/>
      <c r="JGA52" s="36"/>
      <c r="JGB52" s="36"/>
      <c r="JGE52" s="36"/>
      <c r="JGF52" s="36"/>
      <c r="JGI52" s="36"/>
      <c r="JGJ52" s="36"/>
      <c r="JGM52" s="36"/>
      <c r="JGN52" s="36"/>
      <c r="JGQ52" s="36"/>
      <c r="JGR52" s="36"/>
      <c r="JGU52" s="36"/>
      <c r="JGV52" s="36"/>
      <c r="JGY52" s="36"/>
      <c r="JGZ52" s="36"/>
      <c r="JHC52" s="36"/>
      <c r="JHD52" s="36"/>
      <c r="JHG52" s="36"/>
      <c r="JHH52" s="36"/>
      <c r="JHK52" s="36"/>
      <c r="JHL52" s="36"/>
      <c r="JHO52" s="36"/>
      <c r="JHP52" s="36"/>
      <c r="JHS52" s="36"/>
      <c r="JHT52" s="36"/>
      <c r="JHW52" s="36"/>
      <c r="JHX52" s="36"/>
      <c r="JIA52" s="36"/>
      <c r="JIB52" s="36"/>
      <c r="JIE52" s="36"/>
      <c r="JIF52" s="36"/>
      <c r="JII52" s="36"/>
      <c r="JIJ52" s="36"/>
      <c r="JIM52" s="36"/>
      <c r="JIN52" s="36"/>
      <c r="JIQ52" s="36"/>
      <c r="JIR52" s="36"/>
      <c r="JIU52" s="36"/>
      <c r="JIV52" s="36"/>
      <c r="JIY52" s="36"/>
      <c r="JIZ52" s="36"/>
      <c r="JJC52" s="36"/>
      <c r="JJD52" s="36"/>
      <c r="JJG52" s="36"/>
      <c r="JJH52" s="36"/>
      <c r="JJK52" s="36"/>
      <c r="JJL52" s="36"/>
      <c r="JJO52" s="36"/>
      <c r="JJP52" s="36"/>
      <c r="JJS52" s="36"/>
      <c r="JJT52" s="36"/>
      <c r="JJW52" s="36"/>
      <c r="JJX52" s="36"/>
      <c r="JKA52" s="36"/>
      <c r="JKB52" s="36"/>
      <c r="JKE52" s="36"/>
      <c r="JKF52" s="36"/>
      <c r="JKI52" s="36"/>
      <c r="JKJ52" s="36"/>
      <c r="JKM52" s="36"/>
      <c r="JKN52" s="36"/>
      <c r="JKQ52" s="36"/>
      <c r="JKR52" s="36"/>
      <c r="JKU52" s="36"/>
      <c r="JKV52" s="36"/>
      <c r="JKY52" s="36"/>
      <c r="JKZ52" s="36"/>
      <c r="JLC52" s="36"/>
      <c r="JLD52" s="36"/>
      <c r="JLG52" s="36"/>
      <c r="JLH52" s="36"/>
      <c r="JLK52" s="36"/>
      <c r="JLL52" s="36"/>
      <c r="JLO52" s="36"/>
      <c r="JLP52" s="36"/>
      <c r="JLS52" s="36"/>
      <c r="JLT52" s="36"/>
      <c r="JLW52" s="36"/>
      <c r="JLX52" s="36"/>
      <c r="JMA52" s="36"/>
      <c r="JMB52" s="36"/>
      <c r="JME52" s="36"/>
      <c r="JMF52" s="36"/>
      <c r="JMI52" s="36"/>
      <c r="JMJ52" s="36"/>
      <c r="JMM52" s="36"/>
      <c r="JMN52" s="36"/>
      <c r="JMQ52" s="36"/>
      <c r="JMR52" s="36"/>
      <c r="JMU52" s="36"/>
      <c r="JMV52" s="36"/>
      <c r="JMY52" s="36"/>
      <c r="JMZ52" s="36"/>
      <c r="JNC52" s="36"/>
      <c r="JND52" s="36"/>
      <c r="JNG52" s="36"/>
      <c r="JNH52" s="36"/>
      <c r="JNK52" s="36"/>
      <c r="JNL52" s="36"/>
      <c r="JNO52" s="36"/>
      <c r="JNP52" s="36"/>
      <c r="JNS52" s="36"/>
      <c r="JNT52" s="36"/>
      <c r="JNW52" s="36"/>
      <c r="JNX52" s="36"/>
      <c r="JOA52" s="36"/>
      <c r="JOB52" s="36"/>
      <c r="JOE52" s="36"/>
      <c r="JOF52" s="36"/>
      <c r="JOI52" s="36"/>
      <c r="JOJ52" s="36"/>
      <c r="JOM52" s="36"/>
      <c r="JON52" s="36"/>
      <c r="JOQ52" s="36"/>
      <c r="JOR52" s="36"/>
      <c r="JOU52" s="36"/>
      <c r="JOV52" s="36"/>
      <c r="JOY52" s="36"/>
      <c r="JOZ52" s="36"/>
      <c r="JPC52" s="36"/>
      <c r="JPD52" s="36"/>
      <c r="JPG52" s="36"/>
      <c r="JPH52" s="36"/>
      <c r="JPK52" s="36"/>
      <c r="JPL52" s="36"/>
      <c r="JPO52" s="36"/>
      <c r="JPP52" s="36"/>
      <c r="JPS52" s="36"/>
      <c r="JPT52" s="36"/>
      <c r="JPW52" s="36"/>
      <c r="JPX52" s="36"/>
      <c r="JQA52" s="36"/>
      <c r="JQB52" s="36"/>
      <c r="JQE52" s="36"/>
      <c r="JQF52" s="36"/>
      <c r="JQI52" s="36"/>
      <c r="JQJ52" s="36"/>
      <c r="JQM52" s="36"/>
      <c r="JQN52" s="36"/>
      <c r="JQQ52" s="36"/>
      <c r="JQR52" s="36"/>
      <c r="JQU52" s="36"/>
      <c r="JQV52" s="36"/>
      <c r="JQY52" s="36"/>
      <c r="JQZ52" s="36"/>
      <c r="JRC52" s="36"/>
      <c r="JRD52" s="36"/>
      <c r="JRG52" s="36"/>
      <c r="JRH52" s="36"/>
      <c r="JRK52" s="36"/>
      <c r="JRL52" s="36"/>
      <c r="JRO52" s="36"/>
      <c r="JRP52" s="36"/>
      <c r="JRS52" s="36"/>
      <c r="JRT52" s="36"/>
      <c r="JRW52" s="36"/>
      <c r="JRX52" s="36"/>
      <c r="JSA52" s="36"/>
      <c r="JSB52" s="36"/>
      <c r="JSE52" s="36"/>
      <c r="JSF52" s="36"/>
      <c r="JSI52" s="36"/>
      <c r="JSJ52" s="36"/>
      <c r="JSM52" s="36"/>
      <c r="JSN52" s="36"/>
      <c r="JSQ52" s="36"/>
      <c r="JSR52" s="36"/>
      <c r="JSU52" s="36"/>
      <c r="JSV52" s="36"/>
      <c r="JSY52" s="36"/>
      <c r="JSZ52" s="36"/>
      <c r="JTC52" s="36"/>
      <c r="JTD52" s="36"/>
      <c r="JTG52" s="36"/>
      <c r="JTH52" s="36"/>
      <c r="JTK52" s="36"/>
      <c r="JTL52" s="36"/>
      <c r="JTO52" s="36"/>
      <c r="JTP52" s="36"/>
      <c r="JTS52" s="36"/>
      <c r="JTT52" s="36"/>
      <c r="JTW52" s="36"/>
      <c r="JTX52" s="36"/>
      <c r="JUA52" s="36"/>
      <c r="JUB52" s="36"/>
      <c r="JUE52" s="36"/>
      <c r="JUF52" s="36"/>
      <c r="JUI52" s="36"/>
      <c r="JUJ52" s="36"/>
      <c r="JUM52" s="36"/>
      <c r="JUN52" s="36"/>
      <c r="JUQ52" s="36"/>
      <c r="JUR52" s="36"/>
      <c r="JUU52" s="36"/>
      <c r="JUV52" s="36"/>
      <c r="JUY52" s="36"/>
      <c r="JUZ52" s="36"/>
      <c r="JVC52" s="36"/>
      <c r="JVD52" s="36"/>
      <c r="JVG52" s="36"/>
      <c r="JVH52" s="36"/>
      <c r="JVK52" s="36"/>
      <c r="JVL52" s="36"/>
      <c r="JVO52" s="36"/>
      <c r="JVP52" s="36"/>
      <c r="JVS52" s="36"/>
      <c r="JVT52" s="36"/>
      <c r="JVW52" s="36"/>
      <c r="JVX52" s="36"/>
      <c r="JWA52" s="36"/>
      <c r="JWB52" s="36"/>
      <c r="JWE52" s="36"/>
      <c r="JWF52" s="36"/>
      <c r="JWI52" s="36"/>
      <c r="JWJ52" s="36"/>
      <c r="JWM52" s="36"/>
      <c r="JWN52" s="36"/>
      <c r="JWQ52" s="36"/>
      <c r="JWR52" s="36"/>
      <c r="JWU52" s="36"/>
      <c r="JWV52" s="36"/>
      <c r="JWY52" s="36"/>
      <c r="JWZ52" s="36"/>
      <c r="JXC52" s="36"/>
      <c r="JXD52" s="36"/>
      <c r="JXG52" s="36"/>
      <c r="JXH52" s="36"/>
      <c r="JXK52" s="36"/>
      <c r="JXL52" s="36"/>
      <c r="JXO52" s="36"/>
      <c r="JXP52" s="36"/>
      <c r="JXS52" s="36"/>
      <c r="JXT52" s="36"/>
      <c r="JXW52" s="36"/>
      <c r="JXX52" s="36"/>
      <c r="JYA52" s="36"/>
      <c r="JYB52" s="36"/>
      <c r="JYE52" s="36"/>
      <c r="JYF52" s="36"/>
      <c r="JYI52" s="36"/>
      <c r="JYJ52" s="36"/>
      <c r="JYM52" s="36"/>
      <c r="JYN52" s="36"/>
      <c r="JYQ52" s="36"/>
      <c r="JYR52" s="36"/>
      <c r="JYU52" s="36"/>
      <c r="JYV52" s="36"/>
      <c r="JYY52" s="36"/>
      <c r="JYZ52" s="36"/>
      <c r="JZC52" s="36"/>
      <c r="JZD52" s="36"/>
      <c r="JZG52" s="36"/>
      <c r="JZH52" s="36"/>
      <c r="JZK52" s="36"/>
      <c r="JZL52" s="36"/>
      <c r="JZO52" s="36"/>
      <c r="JZP52" s="36"/>
      <c r="JZS52" s="36"/>
      <c r="JZT52" s="36"/>
      <c r="JZW52" s="36"/>
      <c r="JZX52" s="36"/>
      <c r="KAA52" s="36"/>
      <c r="KAB52" s="36"/>
      <c r="KAE52" s="36"/>
      <c r="KAF52" s="36"/>
      <c r="KAI52" s="36"/>
      <c r="KAJ52" s="36"/>
      <c r="KAM52" s="36"/>
      <c r="KAN52" s="36"/>
      <c r="KAQ52" s="36"/>
      <c r="KAR52" s="36"/>
      <c r="KAU52" s="36"/>
      <c r="KAV52" s="36"/>
      <c r="KAY52" s="36"/>
      <c r="KAZ52" s="36"/>
      <c r="KBC52" s="36"/>
      <c r="KBD52" s="36"/>
      <c r="KBG52" s="36"/>
      <c r="KBH52" s="36"/>
      <c r="KBK52" s="36"/>
      <c r="KBL52" s="36"/>
      <c r="KBO52" s="36"/>
      <c r="KBP52" s="36"/>
      <c r="KBS52" s="36"/>
      <c r="KBT52" s="36"/>
      <c r="KBW52" s="36"/>
      <c r="KBX52" s="36"/>
      <c r="KCA52" s="36"/>
      <c r="KCB52" s="36"/>
      <c r="KCE52" s="36"/>
      <c r="KCF52" s="36"/>
      <c r="KCI52" s="36"/>
      <c r="KCJ52" s="36"/>
      <c r="KCM52" s="36"/>
      <c r="KCN52" s="36"/>
      <c r="KCQ52" s="36"/>
      <c r="KCR52" s="36"/>
      <c r="KCU52" s="36"/>
      <c r="KCV52" s="36"/>
      <c r="KCY52" s="36"/>
      <c r="KCZ52" s="36"/>
      <c r="KDC52" s="36"/>
      <c r="KDD52" s="36"/>
      <c r="KDG52" s="36"/>
      <c r="KDH52" s="36"/>
      <c r="KDK52" s="36"/>
      <c r="KDL52" s="36"/>
      <c r="KDO52" s="36"/>
      <c r="KDP52" s="36"/>
      <c r="KDS52" s="36"/>
      <c r="KDT52" s="36"/>
      <c r="KDW52" s="36"/>
      <c r="KDX52" s="36"/>
      <c r="KEA52" s="36"/>
      <c r="KEB52" s="36"/>
      <c r="KEE52" s="36"/>
      <c r="KEF52" s="36"/>
      <c r="KEI52" s="36"/>
      <c r="KEJ52" s="36"/>
      <c r="KEM52" s="36"/>
      <c r="KEN52" s="36"/>
      <c r="KEQ52" s="36"/>
      <c r="KER52" s="36"/>
      <c r="KEU52" s="36"/>
      <c r="KEV52" s="36"/>
      <c r="KEY52" s="36"/>
      <c r="KEZ52" s="36"/>
      <c r="KFC52" s="36"/>
      <c r="KFD52" s="36"/>
      <c r="KFG52" s="36"/>
      <c r="KFH52" s="36"/>
      <c r="KFK52" s="36"/>
      <c r="KFL52" s="36"/>
      <c r="KFO52" s="36"/>
      <c r="KFP52" s="36"/>
      <c r="KFS52" s="36"/>
      <c r="KFT52" s="36"/>
      <c r="KFW52" s="36"/>
      <c r="KFX52" s="36"/>
      <c r="KGA52" s="36"/>
      <c r="KGB52" s="36"/>
      <c r="KGE52" s="36"/>
      <c r="KGF52" s="36"/>
      <c r="KGI52" s="36"/>
      <c r="KGJ52" s="36"/>
      <c r="KGM52" s="36"/>
      <c r="KGN52" s="36"/>
      <c r="KGQ52" s="36"/>
      <c r="KGR52" s="36"/>
      <c r="KGU52" s="36"/>
      <c r="KGV52" s="36"/>
      <c r="KGY52" s="36"/>
      <c r="KGZ52" s="36"/>
      <c r="KHC52" s="36"/>
      <c r="KHD52" s="36"/>
      <c r="KHG52" s="36"/>
      <c r="KHH52" s="36"/>
      <c r="KHK52" s="36"/>
      <c r="KHL52" s="36"/>
      <c r="KHO52" s="36"/>
      <c r="KHP52" s="36"/>
      <c r="KHS52" s="36"/>
      <c r="KHT52" s="36"/>
      <c r="KHW52" s="36"/>
      <c r="KHX52" s="36"/>
      <c r="KIA52" s="36"/>
      <c r="KIB52" s="36"/>
      <c r="KIE52" s="36"/>
      <c r="KIF52" s="36"/>
      <c r="KII52" s="36"/>
      <c r="KIJ52" s="36"/>
      <c r="KIM52" s="36"/>
      <c r="KIN52" s="36"/>
      <c r="KIQ52" s="36"/>
      <c r="KIR52" s="36"/>
      <c r="KIU52" s="36"/>
      <c r="KIV52" s="36"/>
      <c r="KIY52" s="36"/>
      <c r="KIZ52" s="36"/>
      <c r="KJC52" s="36"/>
      <c r="KJD52" s="36"/>
      <c r="KJG52" s="36"/>
      <c r="KJH52" s="36"/>
      <c r="KJK52" s="36"/>
      <c r="KJL52" s="36"/>
      <c r="KJO52" s="36"/>
      <c r="KJP52" s="36"/>
      <c r="KJS52" s="36"/>
      <c r="KJT52" s="36"/>
      <c r="KJW52" s="36"/>
      <c r="KJX52" s="36"/>
      <c r="KKA52" s="36"/>
      <c r="KKB52" s="36"/>
      <c r="KKE52" s="36"/>
      <c r="KKF52" s="36"/>
      <c r="KKI52" s="36"/>
      <c r="KKJ52" s="36"/>
      <c r="KKM52" s="36"/>
      <c r="KKN52" s="36"/>
      <c r="KKQ52" s="36"/>
      <c r="KKR52" s="36"/>
      <c r="KKU52" s="36"/>
      <c r="KKV52" s="36"/>
      <c r="KKY52" s="36"/>
      <c r="KKZ52" s="36"/>
      <c r="KLC52" s="36"/>
      <c r="KLD52" s="36"/>
      <c r="KLG52" s="36"/>
      <c r="KLH52" s="36"/>
      <c r="KLK52" s="36"/>
      <c r="KLL52" s="36"/>
      <c r="KLO52" s="36"/>
      <c r="KLP52" s="36"/>
      <c r="KLS52" s="36"/>
      <c r="KLT52" s="36"/>
      <c r="KLW52" s="36"/>
      <c r="KLX52" s="36"/>
      <c r="KMA52" s="36"/>
      <c r="KMB52" s="36"/>
      <c r="KME52" s="36"/>
      <c r="KMF52" s="36"/>
      <c r="KMI52" s="36"/>
      <c r="KMJ52" s="36"/>
      <c r="KMM52" s="36"/>
      <c r="KMN52" s="36"/>
      <c r="KMQ52" s="36"/>
      <c r="KMR52" s="36"/>
      <c r="KMU52" s="36"/>
      <c r="KMV52" s="36"/>
      <c r="KMY52" s="36"/>
      <c r="KMZ52" s="36"/>
      <c r="KNC52" s="36"/>
      <c r="KND52" s="36"/>
      <c r="KNG52" s="36"/>
      <c r="KNH52" s="36"/>
      <c r="KNK52" s="36"/>
      <c r="KNL52" s="36"/>
      <c r="KNO52" s="36"/>
      <c r="KNP52" s="36"/>
      <c r="KNS52" s="36"/>
      <c r="KNT52" s="36"/>
      <c r="KNW52" s="36"/>
      <c r="KNX52" s="36"/>
      <c r="KOA52" s="36"/>
      <c r="KOB52" s="36"/>
      <c r="KOE52" s="36"/>
      <c r="KOF52" s="36"/>
      <c r="KOI52" s="36"/>
      <c r="KOJ52" s="36"/>
      <c r="KOM52" s="36"/>
      <c r="KON52" s="36"/>
      <c r="KOQ52" s="36"/>
      <c r="KOR52" s="36"/>
      <c r="KOU52" s="36"/>
      <c r="KOV52" s="36"/>
      <c r="KOY52" s="36"/>
      <c r="KOZ52" s="36"/>
      <c r="KPC52" s="36"/>
      <c r="KPD52" s="36"/>
      <c r="KPG52" s="36"/>
      <c r="KPH52" s="36"/>
      <c r="KPK52" s="36"/>
      <c r="KPL52" s="36"/>
      <c r="KPO52" s="36"/>
      <c r="KPP52" s="36"/>
      <c r="KPS52" s="36"/>
      <c r="KPT52" s="36"/>
      <c r="KPW52" s="36"/>
      <c r="KPX52" s="36"/>
      <c r="KQA52" s="36"/>
      <c r="KQB52" s="36"/>
      <c r="KQE52" s="36"/>
      <c r="KQF52" s="36"/>
      <c r="KQI52" s="36"/>
      <c r="KQJ52" s="36"/>
      <c r="KQM52" s="36"/>
      <c r="KQN52" s="36"/>
      <c r="KQQ52" s="36"/>
      <c r="KQR52" s="36"/>
      <c r="KQU52" s="36"/>
      <c r="KQV52" s="36"/>
      <c r="KQY52" s="36"/>
      <c r="KQZ52" s="36"/>
      <c r="KRC52" s="36"/>
      <c r="KRD52" s="36"/>
      <c r="KRG52" s="36"/>
      <c r="KRH52" s="36"/>
      <c r="KRK52" s="36"/>
      <c r="KRL52" s="36"/>
      <c r="KRO52" s="36"/>
      <c r="KRP52" s="36"/>
      <c r="KRS52" s="36"/>
      <c r="KRT52" s="36"/>
      <c r="KRW52" s="36"/>
      <c r="KRX52" s="36"/>
      <c r="KSA52" s="36"/>
      <c r="KSB52" s="36"/>
      <c r="KSE52" s="36"/>
      <c r="KSF52" s="36"/>
      <c r="KSI52" s="36"/>
      <c r="KSJ52" s="36"/>
      <c r="KSM52" s="36"/>
      <c r="KSN52" s="36"/>
      <c r="KSQ52" s="36"/>
      <c r="KSR52" s="36"/>
      <c r="KSU52" s="36"/>
      <c r="KSV52" s="36"/>
      <c r="KSY52" s="36"/>
      <c r="KSZ52" s="36"/>
      <c r="KTC52" s="36"/>
      <c r="KTD52" s="36"/>
      <c r="KTG52" s="36"/>
      <c r="KTH52" s="36"/>
      <c r="KTK52" s="36"/>
      <c r="KTL52" s="36"/>
      <c r="KTO52" s="36"/>
      <c r="KTP52" s="36"/>
      <c r="KTS52" s="36"/>
      <c r="KTT52" s="36"/>
      <c r="KTW52" s="36"/>
      <c r="KTX52" s="36"/>
      <c r="KUA52" s="36"/>
      <c r="KUB52" s="36"/>
      <c r="KUE52" s="36"/>
      <c r="KUF52" s="36"/>
      <c r="KUI52" s="36"/>
      <c r="KUJ52" s="36"/>
      <c r="KUM52" s="36"/>
      <c r="KUN52" s="36"/>
      <c r="KUQ52" s="36"/>
      <c r="KUR52" s="36"/>
      <c r="KUU52" s="36"/>
      <c r="KUV52" s="36"/>
      <c r="KUY52" s="36"/>
      <c r="KUZ52" s="36"/>
      <c r="KVC52" s="36"/>
      <c r="KVD52" s="36"/>
      <c r="KVG52" s="36"/>
      <c r="KVH52" s="36"/>
      <c r="KVK52" s="36"/>
      <c r="KVL52" s="36"/>
      <c r="KVO52" s="36"/>
      <c r="KVP52" s="36"/>
      <c r="KVS52" s="36"/>
      <c r="KVT52" s="36"/>
      <c r="KVW52" s="36"/>
      <c r="KVX52" s="36"/>
      <c r="KWA52" s="36"/>
      <c r="KWB52" s="36"/>
      <c r="KWE52" s="36"/>
      <c r="KWF52" s="36"/>
      <c r="KWI52" s="36"/>
      <c r="KWJ52" s="36"/>
      <c r="KWM52" s="36"/>
      <c r="KWN52" s="36"/>
      <c r="KWQ52" s="36"/>
      <c r="KWR52" s="36"/>
      <c r="KWU52" s="36"/>
      <c r="KWV52" s="36"/>
      <c r="KWY52" s="36"/>
      <c r="KWZ52" s="36"/>
      <c r="KXC52" s="36"/>
      <c r="KXD52" s="36"/>
      <c r="KXG52" s="36"/>
      <c r="KXH52" s="36"/>
      <c r="KXK52" s="36"/>
      <c r="KXL52" s="36"/>
      <c r="KXO52" s="36"/>
      <c r="KXP52" s="36"/>
      <c r="KXS52" s="36"/>
      <c r="KXT52" s="36"/>
      <c r="KXW52" s="36"/>
      <c r="KXX52" s="36"/>
      <c r="KYA52" s="36"/>
      <c r="KYB52" s="36"/>
      <c r="KYE52" s="36"/>
      <c r="KYF52" s="36"/>
      <c r="KYI52" s="36"/>
      <c r="KYJ52" s="36"/>
      <c r="KYM52" s="36"/>
      <c r="KYN52" s="36"/>
      <c r="KYQ52" s="36"/>
      <c r="KYR52" s="36"/>
      <c r="KYU52" s="36"/>
      <c r="KYV52" s="36"/>
      <c r="KYY52" s="36"/>
      <c r="KYZ52" s="36"/>
      <c r="KZC52" s="36"/>
      <c r="KZD52" s="36"/>
      <c r="KZG52" s="36"/>
      <c r="KZH52" s="36"/>
      <c r="KZK52" s="36"/>
      <c r="KZL52" s="36"/>
      <c r="KZO52" s="36"/>
      <c r="KZP52" s="36"/>
      <c r="KZS52" s="36"/>
      <c r="KZT52" s="36"/>
      <c r="KZW52" s="36"/>
      <c r="KZX52" s="36"/>
      <c r="LAA52" s="36"/>
      <c r="LAB52" s="36"/>
      <c r="LAE52" s="36"/>
      <c r="LAF52" s="36"/>
      <c r="LAI52" s="36"/>
      <c r="LAJ52" s="36"/>
      <c r="LAM52" s="36"/>
      <c r="LAN52" s="36"/>
      <c r="LAQ52" s="36"/>
      <c r="LAR52" s="36"/>
      <c r="LAU52" s="36"/>
      <c r="LAV52" s="36"/>
      <c r="LAY52" s="36"/>
      <c r="LAZ52" s="36"/>
      <c r="LBC52" s="36"/>
      <c r="LBD52" s="36"/>
      <c r="LBG52" s="36"/>
      <c r="LBH52" s="36"/>
      <c r="LBK52" s="36"/>
      <c r="LBL52" s="36"/>
      <c r="LBO52" s="36"/>
      <c r="LBP52" s="36"/>
      <c r="LBS52" s="36"/>
      <c r="LBT52" s="36"/>
      <c r="LBW52" s="36"/>
      <c r="LBX52" s="36"/>
      <c r="LCA52" s="36"/>
      <c r="LCB52" s="36"/>
      <c r="LCE52" s="36"/>
      <c r="LCF52" s="36"/>
      <c r="LCI52" s="36"/>
      <c r="LCJ52" s="36"/>
      <c r="LCM52" s="36"/>
      <c r="LCN52" s="36"/>
      <c r="LCQ52" s="36"/>
      <c r="LCR52" s="36"/>
      <c r="LCU52" s="36"/>
      <c r="LCV52" s="36"/>
      <c r="LCY52" s="36"/>
      <c r="LCZ52" s="36"/>
      <c r="LDC52" s="36"/>
      <c r="LDD52" s="36"/>
      <c r="LDG52" s="36"/>
      <c r="LDH52" s="36"/>
      <c r="LDK52" s="36"/>
      <c r="LDL52" s="36"/>
      <c r="LDO52" s="36"/>
      <c r="LDP52" s="36"/>
      <c r="LDS52" s="36"/>
      <c r="LDT52" s="36"/>
      <c r="LDW52" s="36"/>
      <c r="LDX52" s="36"/>
      <c r="LEA52" s="36"/>
      <c r="LEB52" s="36"/>
      <c r="LEE52" s="36"/>
      <c r="LEF52" s="36"/>
      <c r="LEI52" s="36"/>
      <c r="LEJ52" s="36"/>
      <c r="LEM52" s="36"/>
      <c r="LEN52" s="36"/>
      <c r="LEQ52" s="36"/>
      <c r="LER52" s="36"/>
      <c r="LEU52" s="36"/>
      <c r="LEV52" s="36"/>
      <c r="LEY52" s="36"/>
      <c r="LEZ52" s="36"/>
      <c r="LFC52" s="36"/>
      <c r="LFD52" s="36"/>
      <c r="LFG52" s="36"/>
      <c r="LFH52" s="36"/>
      <c r="LFK52" s="36"/>
      <c r="LFL52" s="36"/>
      <c r="LFO52" s="36"/>
      <c r="LFP52" s="36"/>
      <c r="LFS52" s="36"/>
      <c r="LFT52" s="36"/>
      <c r="LFW52" s="36"/>
      <c r="LFX52" s="36"/>
      <c r="LGA52" s="36"/>
      <c r="LGB52" s="36"/>
      <c r="LGE52" s="36"/>
      <c r="LGF52" s="36"/>
      <c r="LGI52" s="36"/>
      <c r="LGJ52" s="36"/>
      <c r="LGM52" s="36"/>
      <c r="LGN52" s="36"/>
      <c r="LGQ52" s="36"/>
      <c r="LGR52" s="36"/>
      <c r="LGU52" s="36"/>
      <c r="LGV52" s="36"/>
      <c r="LGY52" s="36"/>
      <c r="LGZ52" s="36"/>
      <c r="LHC52" s="36"/>
      <c r="LHD52" s="36"/>
      <c r="LHG52" s="36"/>
      <c r="LHH52" s="36"/>
      <c r="LHK52" s="36"/>
      <c r="LHL52" s="36"/>
      <c r="LHO52" s="36"/>
      <c r="LHP52" s="36"/>
      <c r="LHS52" s="36"/>
      <c r="LHT52" s="36"/>
      <c r="LHW52" s="36"/>
      <c r="LHX52" s="36"/>
      <c r="LIA52" s="36"/>
      <c r="LIB52" s="36"/>
      <c r="LIE52" s="36"/>
      <c r="LIF52" s="36"/>
      <c r="LII52" s="36"/>
      <c r="LIJ52" s="36"/>
      <c r="LIM52" s="36"/>
      <c r="LIN52" s="36"/>
      <c r="LIQ52" s="36"/>
      <c r="LIR52" s="36"/>
      <c r="LIU52" s="36"/>
      <c r="LIV52" s="36"/>
      <c r="LIY52" s="36"/>
      <c r="LIZ52" s="36"/>
      <c r="LJC52" s="36"/>
      <c r="LJD52" s="36"/>
      <c r="LJG52" s="36"/>
      <c r="LJH52" s="36"/>
      <c r="LJK52" s="36"/>
      <c r="LJL52" s="36"/>
      <c r="LJO52" s="36"/>
      <c r="LJP52" s="36"/>
      <c r="LJS52" s="36"/>
      <c r="LJT52" s="36"/>
      <c r="LJW52" s="36"/>
      <c r="LJX52" s="36"/>
      <c r="LKA52" s="36"/>
      <c r="LKB52" s="36"/>
      <c r="LKE52" s="36"/>
      <c r="LKF52" s="36"/>
      <c r="LKI52" s="36"/>
      <c r="LKJ52" s="36"/>
      <c r="LKM52" s="36"/>
      <c r="LKN52" s="36"/>
      <c r="LKQ52" s="36"/>
      <c r="LKR52" s="36"/>
      <c r="LKU52" s="36"/>
      <c r="LKV52" s="36"/>
      <c r="LKY52" s="36"/>
      <c r="LKZ52" s="36"/>
      <c r="LLC52" s="36"/>
      <c r="LLD52" s="36"/>
      <c r="LLG52" s="36"/>
      <c r="LLH52" s="36"/>
      <c r="LLK52" s="36"/>
      <c r="LLL52" s="36"/>
      <c r="LLO52" s="36"/>
      <c r="LLP52" s="36"/>
      <c r="LLS52" s="36"/>
      <c r="LLT52" s="36"/>
      <c r="LLW52" s="36"/>
      <c r="LLX52" s="36"/>
      <c r="LMA52" s="36"/>
      <c r="LMB52" s="36"/>
      <c r="LME52" s="36"/>
      <c r="LMF52" s="36"/>
      <c r="LMI52" s="36"/>
      <c r="LMJ52" s="36"/>
      <c r="LMM52" s="36"/>
      <c r="LMN52" s="36"/>
      <c r="LMQ52" s="36"/>
      <c r="LMR52" s="36"/>
      <c r="LMU52" s="36"/>
      <c r="LMV52" s="36"/>
      <c r="LMY52" s="36"/>
      <c r="LMZ52" s="36"/>
      <c r="LNC52" s="36"/>
      <c r="LND52" s="36"/>
      <c r="LNG52" s="36"/>
      <c r="LNH52" s="36"/>
      <c r="LNK52" s="36"/>
      <c r="LNL52" s="36"/>
      <c r="LNO52" s="36"/>
      <c r="LNP52" s="36"/>
      <c r="LNS52" s="36"/>
      <c r="LNT52" s="36"/>
      <c r="LNW52" s="36"/>
      <c r="LNX52" s="36"/>
      <c r="LOA52" s="36"/>
      <c r="LOB52" s="36"/>
      <c r="LOE52" s="36"/>
      <c r="LOF52" s="36"/>
      <c r="LOI52" s="36"/>
      <c r="LOJ52" s="36"/>
      <c r="LOM52" s="36"/>
      <c r="LON52" s="36"/>
      <c r="LOQ52" s="36"/>
      <c r="LOR52" s="36"/>
      <c r="LOU52" s="36"/>
      <c r="LOV52" s="36"/>
      <c r="LOY52" s="36"/>
      <c r="LOZ52" s="36"/>
      <c r="LPC52" s="36"/>
      <c r="LPD52" s="36"/>
      <c r="LPG52" s="36"/>
      <c r="LPH52" s="36"/>
      <c r="LPK52" s="36"/>
      <c r="LPL52" s="36"/>
      <c r="LPO52" s="36"/>
      <c r="LPP52" s="36"/>
      <c r="LPS52" s="36"/>
      <c r="LPT52" s="36"/>
      <c r="LPW52" s="36"/>
      <c r="LPX52" s="36"/>
      <c r="LQA52" s="36"/>
      <c r="LQB52" s="36"/>
      <c r="LQE52" s="36"/>
      <c r="LQF52" s="36"/>
      <c r="LQI52" s="36"/>
      <c r="LQJ52" s="36"/>
      <c r="LQM52" s="36"/>
      <c r="LQN52" s="36"/>
      <c r="LQQ52" s="36"/>
      <c r="LQR52" s="36"/>
      <c r="LQU52" s="36"/>
      <c r="LQV52" s="36"/>
      <c r="LQY52" s="36"/>
      <c r="LQZ52" s="36"/>
      <c r="LRC52" s="36"/>
      <c r="LRD52" s="36"/>
      <c r="LRG52" s="36"/>
      <c r="LRH52" s="36"/>
      <c r="LRK52" s="36"/>
      <c r="LRL52" s="36"/>
      <c r="LRO52" s="36"/>
      <c r="LRP52" s="36"/>
      <c r="LRS52" s="36"/>
      <c r="LRT52" s="36"/>
      <c r="LRW52" s="36"/>
      <c r="LRX52" s="36"/>
      <c r="LSA52" s="36"/>
      <c r="LSB52" s="36"/>
      <c r="LSE52" s="36"/>
      <c r="LSF52" s="36"/>
      <c r="LSI52" s="36"/>
      <c r="LSJ52" s="36"/>
      <c r="LSM52" s="36"/>
      <c r="LSN52" s="36"/>
      <c r="LSQ52" s="36"/>
      <c r="LSR52" s="36"/>
      <c r="LSU52" s="36"/>
      <c r="LSV52" s="36"/>
      <c r="LSY52" s="36"/>
      <c r="LSZ52" s="36"/>
      <c r="LTC52" s="36"/>
      <c r="LTD52" s="36"/>
      <c r="LTG52" s="36"/>
      <c r="LTH52" s="36"/>
      <c r="LTK52" s="36"/>
      <c r="LTL52" s="36"/>
      <c r="LTO52" s="36"/>
      <c r="LTP52" s="36"/>
      <c r="LTS52" s="36"/>
      <c r="LTT52" s="36"/>
      <c r="LTW52" s="36"/>
      <c r="LTX52" s="36"/>
      <c r="LUA52" s="36"/>
      <c r="LUB52" s="36"/>
      <c r="LUE52" s="36"/>
      <c r="LUF52" s="36"/>
      <c r="LUI52" s="36"/>
      <c r="LUJ52" s="36"/>
      <c r="LUM52" s="36"/>
      <c r="LUN52" s="36"/>
      <c r="LUQ52" s="36"/>
      <c r="LUR52" s="36"/>
      <c r="LUU52" s="36"/>
      <c r="LUV52" s="36"/>
      <c r="LUY52" s="36"/>
      <c r="LUZ52" s="36"/>
      <c r="LVC52" s="36"/>
      <c r="LVD52" s="36"/>
      <c r="LVG52" s="36"/>
      <c r="LVH52" s="36"/>
      <c r="LVK52" s="36"/>
      <c r="LVL52" s="36"/>
      <c r="LVO52" s="36"/>
      <c r="LVP52" s="36"/>
      <c r="LVS52" s="36"/>
      <c r="LVT52" s="36"/>
      <c r="LVW52" s="36"/>
      <c r="LVX52" s="36"/>
      <c r="LWA52" s="36"/>
      <c r="LWB52" s="36"/>
      <c r="LWE52" s="36"/>
      <c r="LWF52" s="36"/>
      <c r="LWI52" s="36"/>
      <c r="LWJ52" s="36"/>
      <c r="LWM52" s="36"/>
      <c r="LWN52" s="36"/>
      <c r="LWQ52" s="36"/>
      <c r="LWR52" s="36"/>
      <c r="LWU52" s="36"/>
      <c r="LWV52" s="36"/>
      <c r="LWY52" s="36"/>
      <c r="LWZ52" s="36"/>
      <c r="LXC52" s="36"/>
      <c r="LXD52" s="36"/>
      <c r="LXG52" s="36"/>
      <c r="LXH52" s="36"/>
      <c r="LXK52" s="36"/>
      <c r="LXL52" s="36"/>
      <c r="LXO52" s="36"/>
      <c r="LXP52" s="36"/>
      <c r="LXS52" s="36"/>
      <c r="LXT52" s="36"/>
      <c r="LXW52" s="36"/>
      <c r="LXX52" s="36"/>
      <c r="LYA52" s="36"/>
      <c r="LYB52" s="36"/>
      <c r="LYE52" s="36"/>
      <c r="LYF52" s="36"/>
      <c r="LYI52" s="36"/>
      <c r="LYJ52" s="36"/>
      <c r="LYM52" s="36"/>
      <c r="LYN52" s="36"/>
      <c r="LYQ52" s="36"/>
      <c r="LYR52" s="36"/>
      <c r="LYU52" s="36"/>
      <c r="LYV52" s="36"/>
      <c r="LYY52" s="36"/>
      <c r="LYZ52" s="36"/>
      <c r="LZC52" s="36"/>
      <c r="LZD52" s="36"/>
      <c r="LZG52" s="36"/>
      <c r="LZH52" s="36"/>
      <c r="LZK52" s="36"/>
      <c r="LZL52" s="36"/>
      <c r="LZO52" s="36"/>
      <c r="LZP52" s="36"/>
      <c r="LZS52" s="36"/>
      <c r="LZT52" s="36"/>
      <c r="LZW52" s="36"/>
      <c r="LZX52" s="36"/>
      <c r="MAA52" s="36"/>
      <c r="MAB52" s="36"/>
      <c r="MAE52" s="36"/>
      <c r="MAF52" s="36"/>
      <c r="MAI52" s="36"/>
      <c r="MAJ52" s="36"/>
      <c r="MAM52" s="36"/>
      <c r="MAN52" s="36"/>
      <c r="MAQ52" s="36"/>
      <c r="MAR52" s="36"/>
      <c r="MAU52" s="36"/>
      <c r="MAV52" s="36"/>
      <c r="MAY52" s="36"/>
      <c r="MAZ52" s="36"/>
      <c r="MBC52" s="36"/>
      <c r="MBD52" s="36"/>
      <c r="MBG52" s="36"/>
      <c r="MBH52" s="36"/>
      <c r="MBK52" s="36"/>
      <c r="MBL52" s="36"/>
      <c r="MBO52" s="36"/>
      <c r="MBP52" s="36"/>
      <c r="MBS52" s="36"/>
      <c r="MBT52" s="36"/>
      <c r="MBW52" s="36"/>
      <c r="MBX52" s="36"/>
      <c r="MCA52" s="36"/>
      <c r="MCB52" s="36"/>
      <c r="MCE52" s="36"/>
      <c r="MCF52" s="36"/>
      <c r="MCI52" s="36"/>
      <c r="MCJ52" s="36"/>
      <c r="MCM52" s="36"/>
      <c r="MCN52" s="36"/>
      <c r="MCQ52" s="36"/>
      <c r="MCR52" s="36"/>
      <c r="MCU52" s="36"/>
      <c r="MCV52" s="36"/>
      <c r="MCY52" s="36"/>
      <c r="MCZ52" s="36"/>
      <c r="MDC52" s="36"/>
      <c r="MDD52" s="36"/>
      <c r="MDG52" s="36"/>
      <c r="MDH52" s="36"/>
      <c r="MDK52" s="36"/>
      <c r="MDL52" s="36"/>
      <c r="MDO52" s="36"/>
      <c r="MDP52" s="36"/>
      <c r="MDS52" s="36"/>
      <c r="MDT52" s="36"/>
      <c r="MDW52" s="36"/>
      <c r="MDX52" s="36"/>
      <c r="MEA52" s="36"/>
      <c r="MEB52" s="36"/>
      <c r="MEE52" s="36"/>
      <c r="MEF52" s="36"/>
      <c r="MEI52" s="36"/>
      <c r="MEJ52" s="36"/>
      <c r="MEM52" s="36"/>
      <c r="MEN52" s="36"/>
      <c r="MEQ52" s="36"/>
      <c r="MER52" s="36"/>
      <c r="MEU52" s="36"/>
      <c r="MEV52" s="36"/>
      <c r="MEY52" s="36"/>
      <c r="MEZ52" s="36"/>
      <c r="MFC52" s="36"/>
      <c r="MFD52" s="36"/>
      <c r="MFG52" s="36"/>
      <c r="MFH52" s="36"/>
      <c r="MFK52" s="36"/>
      <c r="MFL52" s="36"/>
      <c r="MFO52" s="36"/>
      <c r="MFP52" s="36"/>
      <c r="MFS52" s="36"/>
      <c r="MFT52" s="36"/>
      <c r="MFW52" s="36"/>
      <c r="MFX52" s="36"/>
      <c r="MGA52" s="36"/>
      <c r="MGB52" s="36"/>
      <c r="MGE52" s="36"/>
      <c r="MGF52" s="36"/>
      <c r="MGI52" s="36"/>
      <c r="MGJ52" s="36"/>
      <c r="MGM52" s="36"/>
      <c r="MGN52" s="36"/>
      <c r="MGQ52" s="36"/>
      <c r="MGR52" s="36"/>
      <c r="MGU52" s="36"/>
      <c r="MGV52" s="36"/>
      <c r="MGY52" s="36"/>
      <c r="MGZ52" s="36"/>
      <c r="MHC52" s="36"/>
      <c r="MHD52" s="36"/>
      <c r="MHG52" s="36"/>
      <c r="MHH52" s="36"/>
      <c r="MHK52" s="36"/>
      <c r="MHL52" s="36"/>
      <c r="MHO52" s="36"/>
      <c r="MHP52" s="36"/>
      <c r="MHS52" s="36"/>
      <c r="MHT52" s="36"/>
      <c r="MHW52" s="36"/>
      <c r="MHX52" s="36"/>
      <c r="MIA52" s="36"/>
      <c r="MIB52" s="36"/>
      <c r="MIE52" s="36"/>
      <c r="MIF52" s="36"/>
      <c r="MII52" s="36"/>
      <c r="MIJ52" s="36"/>
      <c r="MIM52" s="36"/>
      <c r="MIN52" s="36"/>
      <c r="MIQ52" s="36"/>
      <c r="MIR52" s="36"/>
      <c r="MIU52" s="36"/>
      <c r="MIV52" s="36"/>
      <c r="MIY52" s="36"/>
      <c r="MIZ52" s="36"/>
      <c r="MJC52" s="36"/>
      <c r="MJD52" s="36"/>
      <c r="MJG52" s="36"/>
      <c r="MJH52" s="36"/>
      <c r="MJK52" s="36"/>
      <c r="MJL52" s="36"/>
      <c r="MJO52" s="36"/>
      <c r="MJP52" s="36"/>
      <c r="MJS52" s="36"/>
      <c r="MJT52" s="36"/>
      <c r="MJW52" s="36"/>
      <c r="MJX52" s="36"/>
      <c r="MKA52" s="36"/>
      <c r="MKB52" s="36"/>
      <c r="MKE52" s="36"/>
      <c r="MKF52" s="36"/>
      <c r="MKI52" s="36"/>
      <c r="MKJ52" s="36"/>
      <c r="MKM52" s="36"/>
      <c r="MKN52" s="36"/>
      <c r="MKQ52" s="36"/>
      <c r="MKR52" s="36"/>
      <c r="MKU52" s="36"/>
      <c r="MKV52" s="36"/>
      <c r="MKY52" s="36"/>
      <c r="MKZ52" s="36"/>
      <c r="MLC52" s="36"/>
      <c r="MLD52" s="36"/>
      <c r="MLG52" s="36"/>
      <c r="MLH52" s="36"/>
      <c r="MLK52" s="36"/>
      <c r="MLL52" s="36"/>
      <c r="MLO52" s="36"/>
      <c r="MLP52" s="36"/>
      <c r="MLS52" s="36"/>
      <c r="MLT52" s="36"/>
      <c r="MLW52" s="36"/>
      <c r="MLX52" s="36"/>
      <c r="MMA52" s="36"/>
      <c r="MMB52" s="36"/>
      <c r="MME52" s="36"/>
      <c r="MMF52" s="36"/>
      <c r="MMI52" s="36"/>
      <c r="MMJ52" s="36"/>
      <c r="MMM52" s="36"/>
      <c r="MMN52" s="36"/>
      <c r="MMQ52" s="36"/>
      <c r="MMR52" s="36"/>
      <c r="MMU52" s="36"/>
      <c r="MMV52" s="36"/>
      <c r="MMY52" s="36"/>
      <c r="MMZ52" s="36"/>
      <c r="MNC52" s="36"/>
      <c r="MND52" s="36"/>
      <c r="MNG52" s="36"/>
      <c r="MNH52" s="36"/>
      <c r="MNK52" s="36"/>
      <c r="MNL52" s="36"/>
      <c r="MNO52" s="36"/>
      <c r="MNP52" s="36"/>
      <c r="MNS52" s="36"/>
      <c r="MNT52" s="36"/>
      <c r="MNW52" s="36"/>
      <c r="MNX52" s="36"/>
      <c r="MOA52" s="36"/>
      <c r="MOB52" s="36"/>
      <c r="MOE52" s="36"/>
      <c r="MOF52" s="36"/>
      <c r="MOI52" s="36"/>
      <c r="MOJ52" s="36"/>
      <c r="MOM52" s="36"/>
      <c r="MON52" s="36"/>
      <c r="MOQ52" s="36"/>
      <c r="MOR52" s="36"/>
      <c r="MOU52" s="36"/>
      <c r="MOV52" s="36"/>
      <c r="MOY52" s="36"/>
      <c r="MOZ52" s="36"/>
      <c r="MPC52" s="36"/>
      <c r="MPD52" s="36"/>
      <c r="MPG52" s="36"/>
      <c r="MPH52" s="36"/>
      <c r="MPK52" s="36"/>
      <c r="MPL52" s="36"/>
      <c r="MPO52" s="36"/>
      <c r="MPP52" s="36"/>
      <c r="MPS52" s="36"/>
      <c r="MPT52" s="36"/>
      <c r="MPW52" s="36"/>
      <c r="MPX52" s="36"/>
      <c r="MQA52" s="36"/>
      <c r="MQB52" s="36"/>
      <c r="MQE52" s="36"/>
      <c r="MQF52" s="36"/>
      <c r="MQI52" s="36"/>
      <c r="MQJ52" s="36"/>
      <c r="MQM52" s="36"/>
      <c r="MQN52" s="36"/>
      <c r="MQQ52" s="36"/>
      <c r="MQR52" s="36"/>
      <c r="MQU52" s="36"/>
      <c r="MQV52" s="36"/>
      <c r="MQY52" s="36"/>
      <c r="MQZ52" s="36"/>
      <c r="MRC52" s="36"/>
      <c r="MRD52" s="36"/>
      <c r="MRG52" s="36"/>
      <c r="MRH52" s="36"/>
      <c r="MRK52" s="36"/>
      <c r="MRL52" s="36"/>
      <c r="MRO52" s="36"/>
      <c r="MRP52" s="36"/>
      <c r="MRS52" s="36"/>
      <c r="MRT52" s="36"/>
      <c r="MRW52" s="36"/>
      <c r="MRX52" s="36"/>
      <c r="MSA52" s="36"/>
      <c r="MSB52" s="36"/>
      <c r="MSE52" s="36"/>
      <c r="MSF52" s="36"/>
      <c r="MSI52" s="36"/>
      <c r="MSJ52" s="36"/>
      <c r="MSM52" s="36"/>
      <c r="MSN52" s="36"/>
      <c r="MSQ52" s="36"/>
      <c r="MSR52" s="36"/>
      <c r="MSU52" s="36"/>
      <c r="MSV52" s="36"/>
      <c r="MSY52" s="36"/>
      <c r="MSZ52" s="36"/>
      <c r="MTC52" s="36"/>
      <c r="MTD52" s="36"/>
      <c r="MTG52" s="36"/>
      <c r="MTH52" s="36"/>
      <c r="MTK52" s="36"/>
      <c r="MTL52" s="36"/>
      <c r="MTO52" s="36"/>
      <c r="MTP52" s="36"/>
      <c r="MTS52" s="36"/>
      <c r="MTT52" s="36"/>
      <c r="MTW52" s="36"/>
      <c r="MTX52" s="36"/>
      <c r="MUA52" s="36"/>
      <c r="MUB52" s="36"/>
      <c r="MUE52" s="36"/>
      <c r="MUF52" s="36"/>
      <c r="MUI52" s="36"/>
      <c r="MUJ52" s="36"/>
      <c r="MUM52" s="36"/>
      <c r="MUN52" s="36"/>
      <c r="MUQ52" s="36"/>
      <c r="MUR52" s="36"/>
      <c r="MUU52" s="36"/>
      <c r="MUV52" s="36"/>
      <c r="MUY52" s="36"/>
      <c r="MUZ52" s="36"/>
      <c r="MVC52" s="36"/>
      <c r="MVD52" s="36"/>
      <c r="MVG52" s="36"/>
      <c r="MVH52" s="36"/>
      <c r="MVK52" s="36"/>
      <c r="MVL52" s="36"/>
      <c r="MVO52" s="36"/>
      <c r="MVP52" s="36"/>
      <c r="MVS52" s="36"/>
      <c r="MVT52" s="36"/>
      <c r="MVW52" s="36"/>
      <c r="MVX52" s="36"/>
      <c r="MWA52" s="36"/>
      <c r="MWB52" s="36"/>
      <c r="MWE52" s="36"/>
      <c r="MWF52" s="36"/>
      <c r="MWI52" s="36"/>
      <c r="MWJ52" s="36"/>
      <c r="MWM52" s="36"/>
      <c r="MWN52" s="36"/>
      <c r="MWQ52" s="36"/>
      <c r="MWR52" s="36"/>
      <c r="MWU52" s="36"/>
      <c r="MWV52" s="36"/>
      <c r="MWY52" s="36"/>
      <c r="MWZ52" s="36"/>
      <c r="MXC52" s="36"/>
      <c r="MXD52" s="36"/>
      <c r="MXG52" s="36"/>
      <c r="MXH52" s="36"/>
      <c r="MXK52" s="36"/>
      <c r="MXL52" s="36"/>
      <c r="MXO52" s="36"/>
      <c r="MXP52" s="36"/>
      <c r="MXS52" s="36"/>
      <c r="MXT52" s="36"/>
      <c r="MXW52" s="36"/>
      <c r="MXX52" s="36"/>
      <c r="MYA52" s="36"/>
      <c r="MYB52" s="36"/>
      <c r="MYE52" s="36"/>
      <c r="MYF52" s="36"/>
      <c r="MYI52" s="36"/>
      <c r="MYJ52" s="36"/>
      <c r="MYM52" s="36"/>
      <c r="MYN52" s="36"/>
      <c r="MYQ52" s="36"/>
      <c r="MYR52" s="36"/>
      <c r="MYU52" s="36"/>
      <c r="MYV52" s="36"/>
      <c r="MYY52" s="36"/>
      <c r="MYZ52" s="36"/>
      <c r="MZC52" s="36"/>
      <c r="MZD52" s="36"/>
      <c r="MZG52" s="36"/>
      <c r="MZH52" s="36"/>
      <c r="MZK52" s="36"/>
      <c r="MZL52" s="36"/>
      <c r="MZO52" s="36"/>
      <c r="MZP52" s="36"/>
      <c r="MZS52" s="36"/>
      <c r="MZT52" s="36"/>
      <c r="MZW52" s="36"/>
      <c r="MZX52" s="36"/>
      <c r="NAA52" s="36"/>
      <c r="NAB52" s="36"/>
      <c r="NAE52" s="36"/>
      <c r="NAF52" s="36"/>
      <c r="NAI52" s="36"/>
      <c r="NAJ52" s="36"/>
      <c r="NAM52" s="36"/>
      <c r="NAN52" s="36"/>
      <c r="NAQ52" s="36"/>
      <c r="NAR52" s="36"/>
      <c r="NAU52" s="36"/>
      <c r="NAV52" s="36"/>
      <c r="NAY52" s="36"/>
      <c r="NAZ52" s="36"/>
      <c r="NBC52" s="36"/>
      <c r="NBD52" s="36"/>
      <c r="NBG52" s="36"/>
      <c r="NBH52" s="36"/>
      <c r="NBK52" s="36"/>
      <c r="NBL52" s="36"/>
      <c r="NBO52" s="36"/>
      <c r="NBP52" s="36"/>
      <c r="NBS52" s="36"/>
      <c r="NBT52" s="36"/>
      <c r="NBW52" s="36"/>
      <c r="NBX52" s="36"/>
      <c r="NCA52" s="36"/>
      <c r="NCB52" s="36"/>
      <c r="NCE52" s="36"/>
      <c r="NCF52" s="36"/>
      <c r="NCI52" s="36"/>
      <c r="NCJ52" s="36"/>
      <c r="NCM52" s="36"/>
      <c r="NCN52" s="36"/>
      <c r="NCQ52" s="36"/>
      <c r="NCR52" s="36"/>
      <c r="NCU52" s="36"/>
      <c r="NCV52" s="36"/>
      <c r="NCY52" s="36"/>
      <c r="NCZ52" s="36"/>
      <c r="NDC52" s="36"/>
      <c r="NDD52" s="36"/>
      <c r="NDG52" s="36"/>
      <c r="NDH52" s="36"/>
      <c r="NDK52" s="36"/>
      <c r="NDL52" s="36"/>
      <c r="NDO52" s="36"/>
      <c r="NDP52" s="36"/>
      <c r="NDS52" s="36"/>
      <c r="NDT52" s="36"/>
      <c r="NDW52" s="36"/>
      <c r="NDX52" s="36"/>
      <c r="NEA52" s="36"/>
      <c r="NEB52" s="36"/>
      <c r="NEE52" s="36"/>
      <c r="NEF52" s="36"/>
      <c r="NEI52" s="36"/>
      <c r="NEJ52" s="36"/>
      <c r="NEM52" s="36"/>
      <c r="NEN52" s="36"/>
      <c r="NEQ52" s="36"/>
      <c r="NER52" s="36"/>
      <c r="NEU52" s="36"/>
      <c r="NEV52" s="36"/>
      <c r="NEY52" s="36"/>
      <c r="NEZ52" s="36"/>
      <c r="NFC52" s="36"/>
      <c r="NFD52" s="36"/>
      <c r="NFG52" s="36"/>
      <c r="NFH52" s="36"/>
      <c r="NFK52" s="36"/>
      <c r="NFL52" s="36"/>
      <c r="NFO52" s="36"/>
      <c r="NFP52" s="36"/>
      <c r="NFS52" s="36"/>
      <c r="NFT52" s="36"/>
      <c r="NFW52" s="36"/>
      <c r="NFX52" s="36"/>
      <c r="NGA52" s="36"/>
      <c r="NGB52" s="36"/>
      <c r="NGE52" s="36"/>
      <c r="NGF52" s="36"/>
      <c r="NGI52" s="36"/>
      <c r="NGJ52" s="36"/>
      <c r="NGM52" s="36"/>
      <c r="NGN52" s="36"/>
      <c r="NGQ52" s="36"/>
      <c r="NGR52" s="36"/>
      <c r="NGU52" s="36"/>
      <c r="NGV52" s="36"/>
      <c r="NGY52" s="36"/>
      <c r="NGZ52" s="36"/>
      <c r="NHC52" s="36"/>
      <c r="NHD52" s="36"/>
      <c r="NHG52" s="36"/>
      <c r="NHH52" s="36"/>
      <c r="NHK52" s="36"/>
      <c r="NHL52" s="36"/>
      <c r="NHO52" s="36"/>
      <c r="NHP52" s="36"/>
      <c r="NHS52" s="36"/>
      <c r="NHT52" s="36"/>
      <c r="NHW52" s="36"/>
      <c r="NHX52" s="36"/>
      <c r="NIA52" s="36"/>
      <c r="NIB52" s="36"/>
      <c r="NIE52" s="36"/>
      <c r="NIF52" s="36"/>
      <c r="NII52" s="36"/>
      <c r="NIJ52" s="36"/>
      <c r="NIM52" s="36"/>
      <c r="NIN52" s="36"/>
      <c r="NIQ52" s="36"/>
      <c r="NIR52" s="36"/>
      <c r="NIU52" s="36"/>
      <c r="NIV52" s="36"/>
      <c r="NIY52" s="36"/>
      <c r="NIZ52" s="36"/>
      <c r="NJC52" s="36"/>
      <c r="NJD52" s="36"/>
      <c r="NJG52" s="36"/>
      <c r="NJH52" s="36"/>
      <c r="NJK52" s="36"/>
      <c r="NJL52" s="36"/>
      <c r="NJO52" s="36"/>
      <c r="NJP52" s="36"/>
      <c r="NJS52" s="36"/>
      <c r="NJT52" s="36"/>
      <c r="NJW52" s="36"/>
      <c r="NJX52" s="36"/>
      <c r="NKA52" s="36"/>
      <c r="NKB52" s="36"/>
      <c r="NKE52" s="36"/>
      <c r="NKF52" s="36"/>
      <c r="NKI52" s="36"/>
      <c r="NKJ52" s="36"/>
      <c r="NKM52" s="36"/>
      <c r="NKN52" s="36"/>
      <c r="NKQ52" s="36"/>
      <c r="NKR52" s="36"/>
      <c r="NKU52" s="36"/>
      <c r="NKV52" s="36"/>
      <c r="NKY52" s="36"/>
      <c r="NKZ52" s="36"/>
      <c r="NLC52" s="36"/>
      <c r="NLD52" s="36"/>
      <c r="NLG52" s="36"/>
      <c r="NLH52" s="36"/>
      <c r="NLK52" s="36"/>
      <c r="NLL52" s="36"/>
      <c r="NLO52" s="36"/>
      <c r="NLP52" s="36"/>
      <c r="NLS52" s="36"/>
      <c r="NLT52" s="36"/>
      <c r="NLW52" s="36"/>
      <c r="NLX52" s="36"/>
      <c r="NMA52" s="36"/>
      <c r="NMB52" s="36"/>
      <c r="NME52" s="36"/>
      <c r="NMF52" s="36"/>
      <c r="NMI52" s="36"/>
      <c r="NMJ52" s="36"/>
      <c r="NMM52" s="36"/>
      <c r="NMN52" s="36"/>
      <c r="NMQ52" s="36"/>
      <c r="NMR52" s="36"/>
      <c r="NMU52" s="36"/>
      <c r="NMV52" s="36"/>
      <c r="NMY52" s="36"/>
      <c r="NMZ52" s="36"/>
      <c r="NNC52" s="36"/>
      <c r="NND52" s="36"/>
      <c r="NNG52" s="36"/>
      <c r="NNH52" s="36"/>
      <c r="NNK52" s="36"/>
      <c r="NNL52" s="36"/>
      <c r="NNO52" s="36"/>
      <c r="NNP52" s="36"/>
      <c r="NNS52" s="36"/>
      <c r="NNT52" s="36"/>
      <c r="NNW52" s="36"/>
      <c r="NNX52" s="36"/>
      <c r="NOA52" s="36"/>
      <c r="NOB52" s="36"/>
      <c r="NOE52" s="36"/>
      <c r="NOF52" s="36"/>
      <c r="NOI52" s="36"/>
      <c r="NOJ52" s="36"/>
      <c r="NOM52" s="36"/>
      <c r="NON52" s="36"/>
      <c r="NOQ52" s="36"/>
      <c r="NOR52" s="36"/>
      <c r="NOU52" s="36"/>
      <c r="NOV52" s="36"/>
      <c r="NOY52" s="36"/>
      <c r="NOZ52" s="36"/>
      <c r="NPC52" s="36"/>
      <c r="NPD52" s="36"/>
      <c r="NPG52" s="36"/>
      <c r="NPH52" s="36"/>
      <c r="NPK52" s="36"/>
      <c r="NPL52" s="36"/>
      <c r="NPO52" s="36"/>
      <c r="NPP52" s="36"/>
      <c r="NPS52" s="36"/>
      <c r="NPT52" s="36"/>
      <c r="NPW52" s="36"/>
      <c r="NPX52" s="36"/>
      <c r="NQA52" s="36"/>
      <c r="NQB52" s="36"/>
      <c r="NQE52" s="36"/>
      <c r="NQF52" s="36"/>
      <c r="NQI52" s="36"/>
      <c r="NQJ52" s="36"/>
      <c r="NQM52" s="36"/>
      <c r="NQN52" s="36"/>
      <c r="NQQ52" s="36"/>
      <c r="NQR52" s="36"/>
      <c r="NQU52" s="36"/>
      <c r="NQV52" s="36"/>
      <c r="NQY52" s="36"/>
      <c r="NQZ52" s="36"/>
      <c r="NRC52" s="36"/>
      <c r="NRD52" s="36"/>
      <c r="NRG52" s="36"/>
      <c r="NRH52" s="36"/>
      <c r="NRK52" s="36"/>
      <c r="NRL52" s="36"/>
      <c r="NRO52" s="36"/>
      <c r="NRP52" s="36"/>
      <c r="NRS52" s="36"/>
      <c r="NRT52" s="36"/>
      <c r="NRW52" s="36"/>
      <c r="NRX52" s="36"/>
      <c r="NSA52" s="36"/>
      <c r="NSB52" s="36"/>
      <c r="NSE52" s="36"/>
      <c r="NSF52" s="36"/>
      <c r="NSI52" s="36"/>
      <c r="NSJ52" s="36"/>
      <c r="NSM52" s="36"/>
      <c r="NSN52" s="36"/>
      <c r="NSQ52" s="36"/>
      <c r="NSR52" s="36"/>
      <c r="NSU52" s="36"/>
      <c r="NSV52" s="36"/>
      <c r="NSY52" s="36"/>
      <c r="NSZ52" s="36"/>
      <c r="NTC52" s="36"/>
      <c r="NTD52" s="36"/>
      <c r="NTG52" s="36"/>
      <c r="NTH52" s="36"/>
      <c r="NTK52" s="36"/>
      <c r="NTL52" s="36"/>
      <c r="NTO52" s="36"/>
      <c r="NTP52" s="36"/>
      <c r="NTS52" s="36"/>
      <c r="NTT52" s="36"/>
      <c r="NTW52" s="36"/>
      <c r="NTX52" s="36"/>
      <c r="NUA52" s="36"/>
      <c r="NUB52" s="36"/>
      <c r="NUE52" s="36"/>
      <c r="NUF52" s="36"/>
      <c r="NUI52" s="36"/>
      <c r="NUJ52" s="36"/>
      <c r="NUM52" s="36"/>
      <c r="NUN52" s="36"/>
      <c r="NUQ52" s="36"/>
      <c r="NUR52" s="36"/>
      <c r="NUU52" s="36"/>
      <c r="NUV52" s="36"/>
      <c r="NUY52" s="36"/>
      <c r="NUZ52" s="36"/>
      <c r="NVC52" s="36"/>
      <c r="NVD52" s="36"/>
      <c r="NVG52" s="36"/>
      <c r="NVH52" s="36"/>
      <c r="NVK52" s="36"/>
      <c r="NVL52" s="36"/>
      <c r="NVO52" s="36"/>
      <c r="NVP52" s="36"/>
      <c r="NVS52" s="36"/>
      <c r="NVT52" s="36"/>
      <c r="NVW52" s="36"/>
      <c r="NVX52" s="36"/>
      <c r="NWA52" s="36"/>
      <c r="NWB52" s="36"/>
      <c r="NWE52" s="36"/>
      <c r="NWF52" s="36"/>
      <c r="NWI52" s="36"/>
      <c r="NWJ52" s="36"/>
      <c r="NWM52" s="36"/>
      <c r="NWN52" s="36"/>
      <c r="NWQ52" s="36"/>
      <c r="NWR52" s="36"/>
      <c r="NWU52" s="36"/>
      <c r="NWV52" s="36"/>
      <c r="NWY52" s="36"/>
      <c r="NWZ52" s="36"/>
      <c r="NXC52" s="36"/>
      <c r="NXD52" s="36"/>
      <c r="NXG52" s="36"/>
      <c r="NXH52" s="36"/>
      <c r="NXK52" s="36"/>
      <c r="NXL52" s="36"/>
      <c r="NXO52" s="36"/>
      <c r="NXP52" s="36"/>
      <c r="NXS52" s="36"/>
      <c r="NXT52" s="36"/>
      <c r="NXW52" s="36"/>
      <c r="NXX52" s="36"/>
      <c r="NYA52" s="36"/>
      <c r="NYB52" s="36"/>
      <c r="NYE52" s="36"/>
      <c r="NYF52" s="36"/>
      <c r="NYI52" s="36"/>
      <c r="NYJ52" s="36"/>
      <c r="NYM52" s="36"/>
      <c r="NYN52" s="36"/>
      <c r="NYQ52" s="36"/>
      <c r="NYR52" s="36"/>
      <c r="NYU52" s="36"/>
      <c r="NYV52" s="36"/>
      <c r="NYY52" s="36"/>
      <c r="NYZ52" s="36"/>
      <c r="NZC52" s="36"/>
      <c r="NZD52" s="36"/>
      <c r="NZG52" s="36"/>
      <c r="NZH52" s="36"/>
      <c r="NZK52" s="36"/>
      <c r="NZL52" s="36"/>
      <c r="NZO52" s="36"/>
      <c r="NZP52" s="36"/>
      <c r="NZS52" s="36"/>
      <c r="NZT52" s="36"/>
      <c r="NZW52" s="36"/>
      <c r="NZX52" s="36"/>
      <c r="OAA52" s="36"/>
      <c r="OAB52" s="36"/>
      <c r="OAE52" s="36"/>
      <c r="OAF52" s="36"/>
      <c r="OAI52" s="36"/>
      <c r="OAJ52" s="36"/>
      <c r="OAM52" s="36"/>
      <c r="OAN52" s="36"/>
      <c r="OAQ52" s="36"/>
      <c r="OAR52" s="36"/>
      <c r="OAU52" s="36"/>
      <c r="OAV52" s="36"/>
      <c r="OAY52" s="36"/>
      <c r="OAZ52" s="36"/>
      <c r="OBC52" s="36"/>
      <c r="OBD52" s="36"/>
      <c r="OBG52" s="36"/>
      <c r="OBH52" s="36"/>
      <c r="OBK52" s="36"/>
      <c r="OBL52" s="36"/>
      <c r="OBO52" s="36"/>
      <c r="OBP52" s="36"/>
      <c r="OBS52" s="36"/>
      <c r="OBT52" s="36"/>
      <c r="OBW52" s="36"/>
      <c r="OBX52" s="36"/>
      <c r="OCA52" s="36"/>
      <c r="OCB52" s="36"/>
      <c r="OCE52" s="36"/>
      <c r="OCF52" s="36"/>
      <c r="OCI52" s="36"/>
      <c r="OCJ52" s="36"/>
      <c r="OCM52" s="36"/>
      <c r="OCN52" s="36"/>
      <c r="OCQ52" s="36"/>
      <c r="OCR52" s="36"/>
      <c r="OCU52" s="36"/>
      <c r="OCV52" s="36"/>
      <c r="OCY52" s="36"/>
      <c r="OCZ52" s="36"/>
      <c r="ODC52" s="36"/>
      <c r="ODD52" s="36"/>
      <c r="ODG52" s="36"/>
      <c r="ODH52" s="36"/>
      <c r="ODK52" s="36"/>
      <c r="ODL52" s="36"/>
      <c r="ODO52" s="36"/>
      <c r="ODP52" s="36"/>
      <c r="ODS52" s="36"/>
      <c r="ODT52" s="36"/>
      <c r="ODW52" s="36"/>
      <c r="ODX52" s="36"/>
      <c r="OEA52" s="36"/>
      <c r="OEB52" s="36"/>
      <c r="OEE52" s="36"/>
      <c r="OEF52" s="36"/>
      <c r="OEI52" s="36"/>
      <c r="OEJ52" s="36"/>
      <c r="OEM52" s="36"/>
      <c r="OEN52" s="36"/>
      <c r="OEQ52" s="36"/>
      <c r="OER52" s="36"/>
      <c r="OEU52" s="36"/>
      <c r="OEV52" s="36"/>
      <c r="OEY52" s="36"/>
      <c r="OEZ52" s="36"/>
      <c r="OFC52" s="36"/>
      <c r="OFD52" s="36"/>
      <c r="OFG52" s="36"/>
      <c r="OFH52" s="36"/>
      <c r="OFK52" s="36"/>
      <c r="OFL52" s="36"/>
      <c r="OFO52" s="36"/>
      <c r="OFP52" s="36"/>
      <c r="OFS52" s="36"/>
      <c r="OFT52" s="36"/>
      <c r="OFW52" s="36"/>
      <c r="OFX52" s="36"/>
      <c r="OGA52" s="36"/>
      <c r="OGB52" s="36"/>
      <c r="OGE52" s="36"/>
      <c r="OGF52" s="36"/>
      <c r="OGI52" s="36"/>
      <c r="OGJ52" s="36"/>
      <c r="OGM52" s="36"/>
      <c r="OGN52" s="36"/>
      <c r="OGQ52" s="36"/>
      <c r="OGR52" s="36"/>
      <c r="OGU52" s="36"/>
      <c r="OGV52" s="36"/>
      <c r="OGY52" s="36"/>
      <c r="OGZ52" s="36"/>
      <c r="OHC52" s="36"/>
      <c r="OHD52" s="36"/>
      <c r="OHG52" s="36"/>
      <c r="OHH52" s="36"/>
      <c r="OHK52" s="36"/>
      <c r="OHL52" s="36"/>
      <c r="OHO52" s="36"/>
      <c r="OHP52" s="36"/>
      <c r="OHS52" s="36"/>
      <c r="OHT52" s="36"/>
      <c r="OHW52" s="36"/>
      <c r="OHX52" s="36"/>
      <c r="OIA52" s="36"/>
      <c r="OIB52" s="36"/>
      <c r="OIE52" s="36"/>
      <c r="OIF52" s="36"/>
      <c r="OII52" s="36"/>
      <c r="OIJ52" s="36"/>
      <c r="OIM52" s="36"/>
      <c r="OIN52" s="36"/>
      <c r="OIQ52" s="36"/>
      <c r="OIR52" s="36"/>
      <c r="OIU52" s="36"/>
      <c r="OIV52" s="36"/>
      <c r="OIY52" s="36"/>
      <c r="OIZ52" s="36"/>
      <c r="OJC52" s="36"/>
      <c r="OJD52" s="36"/>
      <c r="OJG52" s="36"/>
      <c r="OJH52" s="36"/>
      <c r="OJK52" s="36"/>
      <c r="OJL52" s="36"/>
      <c r="OJO52" s="36"/>
      <c r="OJP52" s="36"/>
      <c r="OJS52" s="36"/>
      <c r="OJT52" s="36"/>
      <c r="OJW52" s="36"/>
      <c r="OJX52" s="36"/>
      <c r="OKA52" s="36"/>
      <c r="OKB52" s="36"/>
      <c r="OKE52" s="36"/>
      <c r="OKF52" s="36"/>
      <c r="OKI52" s="36"/>
      <c r="OKJ52" s="36"/>
      <c r="OKM52" s="36"/>
      <c r="OKN52" s="36"/>
      <c r="OKQ52" s="36"/>
      <c r="OKR52" s="36"/>
      <c r="OKU52" s="36"/>
      <c r="OKV52" s="36"/>
      <c r="OKY52" s="36"/>
      <c r="OKZ52" s="36"/>
      <c r="OLC52" s="36"/>
      <c r="OLD52" s="36"/>
      <c r="OLG52" s="36"/>
      <c r="OLH52" s="36"/>
      <c r="OLK52" s="36"/>
      <c r="OLL52" s="36"/>
      <c r="OLO52" s="36"/>
      <c r="OLP52" s="36"/>
      <c r="OLS52" s="36"/>
      <c r="OLT52" s="36"/>
      <c r="OLW52" s="36"/>
      <c r="OLX52" s="36"/>
      <c r="OMA52" s="36"/>
      <c r="OMB52" s="36"/>
      <c r="OME52" s="36"/>
      <c r="OMF52" s="36"/>
      <c r="OMI52" s="36"/>
      <c r="OMJ52" s="36"/>
      <c r="OMM52" s="36"/>
      <c r="OMN52" s="36"/>
      <c r="OMQ52" s="36"/>
      <c r="OMR52" s="36"/>
      <c r="OMU52" s="36"/>
      <c r="OMV52" s="36"/>
      <c r="OMY52" s="36"/>
      <c r="OMZ52" s="36"/>
      <c r="ONC52" s="36"/>
      <c r="OND52" s="36"/>
      <c r="ONG52" s="36"/>
      <c r="ONH52" s="36"/>
      <c r="ONK52" s="36"/>
      <c r="ONL52" s="36"/>
      <c r="ONO52" s="36"/>
      <c r="ONP52" s="36"/>
      <c r="ONS52" s="36"/>
      <c r="ONT52" s="36"/>
      <c r="ONW52" s="36"/>
      <c r="ONX52" s="36"/>
      <c r="OOA52" s="36"/>
      <c r="OOB52" s="36"/>
      <c r="OOE52" s="36"/>
      <c r="OOF52" s="36"/>
      <c r="OOI52" s="36"/>
      <c r="OOJ52" s="36"/>
      <c r="OOM52" s="36"/>
      <c r="OON52" s="36"/>
      <c r="OOQ52" s="36"/>
      <c r="OOR52" s="36"/>
      <c r="OOU52" s="36"/>
      <c r="OOV52" s="36"/>
      <c r="OOY52" s="36"/>
      <c r="OOZ52" s="36"/>
      <c r="OPC52" s="36"/>
      <c r="OPD52" s="36"/>
      <c r="OPG52" s="36"/>
      <c r="OPH52" s="36"/>
      <c r="OPK52" s="36"/>
      <c r="OPL52" s="36"/>
      <c r="OPO52" s="36"/>
      <c r="OPP52" s="36"/>
      <c r="OPS52" s="36"/>
      <c r="OPT52" s="36"/>
      <c r="OPW52" s="36"/>
      <c r="OPX52" s="36"/>
      <c r="OQA52" s="36"/>
      <c r="OQB52" s="36"/>
      <c r="OQE52" s="36"/>
      <c r="OQF52" s="36"/>
      <c r="OQI52" s="36"/>
      <c r="OQJ52" s="36"/>
      <c r="OQM52" s="36"/>
      <c r="OQN52" s="36"/>
      <c r="OQQ52" s="36"/>
      <c r="OQR52" s="36"/>
      <c r="OQU52" s="36"/>
      <c r="OQV52" s="36"/>
      <c r="OQY52" s="36"/>
      <c r="OQZ52" s="36"/>
      <c r="ORC52" s="36"/>
      <c r="ORD52" s="36"/>
      <c r="ORG52" s="36"/>
      <c r="ORH52" s="36"/>
      <c r="ORK52" s="36"/>
      <c r="ORL52" s="36"/>
      <c r="ORO52" s="36"/>
      <c r="ORP52" s="36"/>
      <c r="ORS52" s="36"/>
      <c r="ORT52" s="36"/>
      <c r="ORW52" s="36"/>
      <c r="ORX52" s="36"/>
      <c r="OSA52" s="36"/>
      <c r="OSB52" s="36"/>
      <c r="OSE52" s="36"/>
      <c r="OSF52" s="36"/>
      <c r="OSI52" s="36"/>
      <c r="OSJ52" s="36"/>
      <c r="OSM52" s="36"/>
      <c r="OSN52" s="36"/>
      <c r="OSQ52" s="36"/>
      <c r="OSR52" s="36"/>
      <c r="OSU52" s="36"/>
      <c r="OSV52" s="36"/>
      <c r="OSY52" s="36"/>
      <c r="OSZ52" s="36"/>
      <c r="OTC52" s="36"/>
      <c r="OTD52" s="36"/>
      <c r="OTG52" s="36"/>
      <c r="OTH52" s="36"/>
      <c r="OTK52" s="36"/>
      <c r="OTL52" s="36"/>
      <c r="OTO52" s="36"/>
      <c r="OTP52" s="36"/>
      <c r="OTS52" s="36"/>
      <c r="OTT52" s="36"/>
      <c r="OTW52" s="36"/>
      <c r="OTX52" s="36"/>
      <c r="OUA52" s="36"/>
      <c r="OUB52" s="36"/>
      <c r="OUE52" s="36"/>
      <c r="OUF52" s="36"/>
      <c r="OUI52" s="36"/>
      <c r="OUJ52" s="36"/>
      <c r="OUM52" s="36"/>
      <c r="OUN52" s="36"/>
      <c r="OUQ52" s="36"/>
      <c r="OUR52" s="36"/>
      <c r="OUU52" s="36"/>
      <c r="OUV52" s="36"/>
      <c r="OUY52" s="36"/>
      <c r="OUZ52" s="36"/>
      <c r="OVC52" s="36"/>
      <c r="OVD52" s="36"/>
      <c r="OVG52" s="36"/>
      <c r="OVH52" s="36"/>
      <c r="OVK52" s="36"/>
      <c r="OVL52" s="36"/>
      <c r="OVO52" s="36"/>
      <c r="OVP52" s="36"/>
      <c r="OVS52" s="36"/>
      <c r="OVT52" s="36"/>
      <c r="OVW52" s="36"/>
      <c r="OVX52" s="36"/>
      <c r="OWA52" s="36"/>
      <c r="OWB52" s="36"/>
      <c r="OWE52" s="36"/>
      <c r="OWF52" s="36"/>
      <c r="OWI52" s="36"/>
      <c r="OWJ52" s="36"/>
      <c r="OWM52" s="36"/>
      <c r="OWN52" s="36"/>
      <c r="OWQ52" s="36"/>
      <c r="OWR52" s="36"/>
      <c r="OWU52" s="36"/>
      <c r="OWV52" s="36"/>
      <c r="OWY52" s="36"/>
      <c r="OWZ52" s="36"/>
      <c r="OXC52" s="36"/>
      <c r="OXD52" s="36"/>
      <c r="OXG52" s="36"/>
      <c r="OXH52" s="36"/>
      <c r="OXK52" s="36"/>
      <c r="OXL52" s="36"/>
      <c r="OXO52" s="36"/>
      <c r="OXP52" s="36"/>
      <c r="OXS52" s="36"/>
      <c r="OXT52" s="36"/>
      <c r="OXW52" s="36"/>
      <c r="OXX52" s="36"/>
      <c r="OYA52" s="36"/>
      <c r="OYB52" s="36"/>
      <c r="OYE52" s="36"/>
      <c r="OYF52" s="36"/>
      <c r="OYI52" s="36"/>
      <c r="OYJ52" s="36"/>
      <c r="OYM52" s="36"/>
      <c r="OYN52" s="36"/>
      <c r="OYQ52" s="36"/>
      <c r="OYR52" s="36"/>
      <c r="OYU52" s="36"/>
      <c r="OYV52" s="36"/>
      <c r="OYY52" s="36"/>
      <c r="OYZ52" s="36"/>
      <c r="OZC52" s="36"/>
      <c r="OZD52" s="36"/>
      <c r="OZG52" s="36"/>
      <c r="OZH52" s="36"/>
      <c r="OZK52" s="36"/>
      <c r="OZL52" s="36"/>
      <c r="OZO52" s="36"/>
      <c r="OZP52" s="36"/>
      <c r="OZS52" s="36"/>
      <c r="OZT52" s="36"/>
      <c r="OZW52" s="36"/>
      <c r="OZX52" s="36"/>
      <c r="PAA52" s="36"/>
      <c r="PAB52" s="36"/>
      <c r="PAE52" s="36"/>
      <c r="PAF52" s="36"/>
      <c r="PAI52" s="36"/>
      <c r="PAJ52" s="36"/>
      <c r="PAM52" s="36"/>
      <c r="PAN52" s="36"/>
      <c r="PAQ52" s="36"/>
      <c r="PAR52" s="36"/>
      <c r="PAU52" s="36"/>
      <c r="PAV52" s="36"/>
      <c r="PAY52" s="36"/>
      <c r="PAZ52" s="36"/>
      <c r="PBC52" s="36"/>
      <c r="PBD52" s="36"/>
      <c r="PBG52" s="36"/>
      <c r="PBH52" s="36"/>
      <c r="PBK52" s="36"/>
      <c r="PBL52" s="36"/>
      <c r="PBO52" s="36"/>
      <c r="PBP52" s="36"/>
      <c r="PBS52" s="36"/>
      <c r="PBT52" s="36"/>
      <c r="PBW52" s="36"/>
      <c r="PBX52" s="36"/>
      <c r="PCA52" s="36"/>
      <c r="PCB52" s="36"/>
      <c r="PCE52" s="36"/>
      <c r="PCF52" s="36"/>
      <c r="PCI52" s="36"/>
      <c r="PCJ52" s="36"/>
      <c r="PCM52" s="36"/>
      <c r="PCN52" s="36"/>
      <c r="PCQ52" s="36"/>
      <c r="PCR52" s="36"/>
      <c r="PCU52" s="36"/>
      <c r="PCV52" s="36"/>
      <c r="PCY52" s="36"/>
      <c r="PCZ52" s="36"/>
      <c r="PDC52" s="36"/>
      <c r="PDD52" s="36"/>
      <c r="PDG52" s="36"/>
      <c r="PDH52" s="36"/>
      <c r="PDK52" s="36"/>
      <c r="PDL52" s="36"/>
      <c r="PDO52" s="36"/>
      <c r="PDP52" s="36"/>
      <c r="PDS52" s="36"/>
      <c r="PDT52" s="36"/>
      <c r="PDW52" s="36"/>
      <c r="PDX52" s="36"/>
      <c r="PEA52" s="36"/>
      <c r="PEB52" s="36"/>
      <c r="PEE52" s="36"/>
      <c r="PEF52" s="36"/>
      <c r="PEI52" s="36"/>
      <c r="PEJ52" s="36"/>
      <c r="PEM52" s="36"/>
      <c r="PEN52" s="36"/>
      <c r="PEQ52" s="36"/>
      <c r="PER52" s="36"/>
      <c r="PEU52" s="36"/>
      <c r="PEV52" s="36"/>
      <c r="PEY52" s="36"/>
      <c r="PEZ52" s="36"/>
      <c r="PFC52" s="36"/>
      <c r="PFD52" s="36"/>
      <c r="PFG52" s="36"/>
      <c r="PFH52" s="36"/>
      <c r="PFK52" s="36"/>
      <c r="PFL52" s="36"/>
      <c r="PFO52" s="36"/>
      <c r="PFP52" s="36"/>
      <c r="PFS52" s="36"/>
      <c r="PFT52" s="36"/>
      <c r="PFW52" s="36"/>
      <c r="PFX52" s="36"/>
      <c r="PGA52" s="36"/>
      <c r="PGB52" s="36"/>
      <c r="PGE52" s="36"/>
      <c r="PGF52" s="36"/>
      <c r="PGI52" s="36"/>
      <c r="PGJ52" s="36"/>
      <c r="PGM52" s="36"/>
      <c r="PGN52" s="36"/>
      <c r="PGQ52" s="36"/>
      <c r="PGR52" s="36"/>
      <c r="PGU52" s="36"/>
      <c r="PGV52" s="36"/>
      <c r="PGY52" s="36"/>
      <c r="PGZ52" s="36"/>
      <c r="PHC52" s="36"/>
      <c r="PHD52" s="36"/>
      <c r="PHG52" s="36"/>
      <c r="PHH52" s="36"/>
      <c r="PHK52" s="36"/>
      <c r="PHL52" s="36"/>
      <c r="PHO52" s="36"/>
      <c r="PHP52" s="36"/>
      <c r="PHS52" s="36"/>
      <c r="PHT52" s="36"/>
      <c r="PHW52" s="36"/>
      <c r="PHX52" s="36"/>
      <c r="PIA52" s="36"/>
      <c r="PIB52" s="36"/>
      <c r="PIE52" s="36"/>
      <c r="PIF52" s="36"/>
      <c r="PII52" s="36"/>
      <c r="PIJ52" s="36"/>
      <c r="PIM52" s="36"/>
      <c r="PIN52" s="36"/>
      <c r="PIQ52" s="36"/>
      <c r="PIR52" s="36"/>
      <c r="PIU52" s="36"/>
      <c r="PIV52" s="36"/>
      <c r="PIY52" s="36"/>
      <c r="PIZ52" s="36"/>
      <c r="PJC52" s="36"/>
      <c r="PJD52" s="36"/>
      <c r="PJG52" s="36"/>
      <c r="PJH52" s="36"/>
      <c r="PJK52" s="36"/>
      <c r="PJL52" s="36"/>
      <c r="PJO52" s="36"/>
      <c r="PJP52" s="36"/>
      <c r="PJS52" s="36"/>
      <c r="PJT52" s="36"/>
      <c r="PJW52" s="36"/>
      <c r="PJX52" s="36"/>
      <c r="PKA52" s="36"/>
      <c r="PKB52" s="36"/>
      <c r="PKE52" s="36"/>
      <c r="PKF52" s="36"/>
      <c r="PKI52" s="36"/>
      <c r="PKJ52" s="36"/>
      <c r="PKM52" s="36"/>
      <c r="PKN52" s="36"/>
      <c r="PKQ52" s="36"/>
      <c r="PKR52" s="36"/>
      <c r="PKU52" s="36"/>
      <c r="PKV52" s="36"/>
      <c r="PKY52" s="36"/>
      <c r="PKZ52" s="36"/>
      <c r="PLC52" s="36"/>
      <c r="PLD52" s="36"/>
      <c r="PLG52" s="36"/>
      <c r="PLH52" s="36"/>
      <c r="PLK52" s="36"/>
      <c r="PLL52" s="36"/>
      <c r="PLO52" s="36"/>
      <c r="PLP52" s="36"/>
      <c r="PLS52" s="36"/>
      <c r="PLT52" s="36"/>
      <c r="PLW52" s="36"/>
      <c r="PLX52" s="36"/>
      <c r="PMA52" s="36"/>
      <c r="PMB52" s="36"/>
      <c r="PME52" s="36"/>
      <c r="PMF52" s="36"/>
      <c r="PMI52" s="36"/>
      <c r="PMJ52" s="36"/>
      <c r="PMM52" s="36"/>
      <c r="PMN52" s="36"/>
      <c r="PMQ52" s="36"/>
      <c r="PMR52" s="36"/>
      <c r="PMU52" s="36"/>
      <c r="PMV52" s="36"/>
      <c r="PMY52" s="36"/>
      <c r="PMZ52" s="36"/>
      <c r="PNC52" s="36"/>
      <c r="PND52" s="36"/>
      <c r="PNG52" s="36"/>
      <c r="PNH52" s="36"/>
      <c r="PNK52" s="36"/>
      <c r="PNL52" s="36"/>
      <c r="PNO52" s="36"/>
      <c r="PNP52" s="36"/>
      <c r="PNS52" s="36"/>
      <c r="PNT52" s="36"/>
      <c r="PNW52" s="36"/>
      <c r="PNX52" s="36"/>
      <c r="POA52" s="36"/>
      <c r="POB52" s="36"/>
      <c r="POE52" s="36"/>
      <c r="POF52" s="36"/>
      <c r="POI52" s="36"/>
      <c r="POJ52" s="36"/>
      <c r="POM52" s="36"/>
      <c r="PON52" s="36"/>
      <c r="POQ52" s="36"/>
      <c r="POR52" s="36"/>
      <c r="POU52" s="36"/>
      <c r="POV52" s="36"/>
      <c r="POY52" s="36"/>
      <c r="POZ52" s="36"/>
      <c r="PPC52" s="36"/>
      <c r="PPD52" s="36"/>
      <c r="PPG52" s="36"/>
      <c r="PPH52" s="36"/>
      <c r="PPK52" s="36"/>
      <c r="PPL52" s="36"/>
      <c r="PPO52" s="36"/>
      <c r="PPP52" s="36"/>
      <c r="PPS52" s="36"/>
      <c r="PPT52" s="36"/>
      <c r="PPW52" s="36"/>
      <c r="PPX52" s="36"/>
      <c r="PQA52" s="36"/>
      <c r="PQB52" s="36"/>
      <c r="PQE52" s="36"/>
      <c r="PQF52" s="36"/>
      <c r="PQI52" s="36"/>
      <c r="PQJ52" s="36"/>
      <c r="PQM52" s="36"/>
      <c r="PQN52" s="36"/>
      <c r="PQQ52" s="36"/>
      <c r="PQR52" s="36"/>
      <c r="PQU52" s="36"/>
      <c r="PQV52" s="36"/>
      <c r="PQY52" s="36"/>
      <c r="PQZ52" s="36"/>
      <c r="PRC52" s="36"/>
      <c r="PRD52" s="36"/>
      <c r="PRG52" s="36"/>
      <c r="PRH52" s="36"/>
      <c r="PRK52" s="36"/>
      <c r="PRL52" s="36"/>
      <c r="PRO52" s="36"/>
      <c r="PRP52" s="36"/>
      <c r="PRS52" s="36"/>
      <c r="PRT52" s="36"/>
      <c r="PRW52" s="36"/>
      <c r="PRX52" s="36"/>
      <c r="PSA52" s="36"/>
      <c r="PSB52" s="36"/>
      <c r="PSE52" s="36"/>
      <c r="PSF52" s="36"/>
      <c r="PSI52" s="36"/>
      <c r="PSJ52" s="36"/>
      <c r="PSM52" s="36"/>
      <c r="PSN52" s="36"/>
      <c r="PSQ52" s="36"/>
      <c r="PSR52" s="36"/>
      <c r="PSU52" s="36"/>
      <c r="PSV52" s="36"/>
      <c r="PSY52" s="36"/>
      <c r="PSZ52" s="36"/>
      <c r="PTC52" s="36"/>
      <c r="PTD52" s="36"/>
      <c r="PTG52" s="36"/>
      <c r="PTH52" s="36"/>
      <c r="PTK52" s="36"/>
      <c r="PTL52" s="36"/>
      <c r="PTO52" s="36"/>
      <c r="PTP52" s="36"/>
      <c r="PTS52" s="36"/>
      <c r="PTT52" s="36"/>
      <c r="PTW52" s="36"/>
      <c r="PTX52" s="36"/>
      <c r="PUA52" s="36"/>
      <c r="PUB52" s="36"/>
      <c r="PUE52" s="36"/>
      <c r="PUF52" s="36"/>
      <c r="PUI52" s="36"/>
      <c r="PUJ52" s="36"/>
      <c r="PUM52" s="36"/>
      <c r="PUN52" s="36"/>
      <c r="PUQ52" s="36"/>
      <c r="PUR52" s="36"/>
      <c r="PUU52" s="36"/>
      <c r="PUV52" s="36"/>
      <c r="PUY52" s="36"/>
      <c r="PUZ52" s="36"/>
      <c r="PVC52" s="36"/>
      <c r="PVD52" s="36"/>
      <c r="PVG52" s="36"/>
      <c r="PVH52" s="36"/>
      <c r="PVK52" s="36"/>
      <c r="PVL52" s="36"/>
      <c r="PVO52" s="36"/>
      <c r="PVP52" s="36"/>
      <c r="PVS52" s="36"/>
      <c r="PVT52" s="36"/>
      <c r="PVW52" s="36"/>
      <c r="PVX52" s="36"/>
      <c r="PWA52" s="36"/>
      <c r="PWB52" s="36"/>
      <c r="PWE52" s="36"/>
      <c r="PWF52" s="36"/>
      <c r="PWI52" s="36"/>
      <c r="PWJ52" s="36"/>
      <c r="PWM52" s="36"/>
      <c r="PWN52" s="36"/>
      <c r="PWQ52" s="36"/>
      <c r="PWR52" s="36"/>
      <c r="PWU52" s="36"/>
      <c r="PWV52" s="36"/>
      <c r="PWY52" s="36"/>
      <c r="PWZ52" s="36"/>
      <c r="PXC52" s="36"/>
      <c r="PXD52" s="36"/>
      <c r="PXG52" s="36"/>
      <c r="PXH52" s="36"/>
      <c r="PXK52" s="36"/>
      <c r="PXL52" s="36"/>
      <c r="PXO52" s="36"/>
      <c r="PXP52" s="36"/>
      <c r="PXS52" s="36"/>
      <c r="PXT52" s="36"/>
      <c r="PXW52" s="36"/>
      <c r="PXX52" s="36"/>
      <c r="PYA52" s="36"/>
      <c r="PYB52" s="36"/>
      <c r="PYE52" s="36"/>
      <c r="PYF52" s="36"/>
      <c r="PYI52" s="36"/>
      <c r="PYJ52" s="36"/>
      <c r="PYM52" s="36"/>
      <c r="PYN52" s="36"/>
      <c r="PYQ52" s="36"/>
      <c r="PYR52" s="36"/>
      <c r="PYU52" s="36"/>
      <c r="PYV52" s="36"/>
      <c r="PYY52" s="36"/>
      <c r="PYZ52" s="36"/>
      <c r="PZC52" s="36"/>
      <c r="PZD52" s="36"/>
      <c r="PZG52" s="36"/>
      <c r="PZH52" s="36"/>
      <c r="PZK52" s="36"/>
      <c r="PZL52" s="36"/>
      <c r="PZO52" s="36"/>
      <c r="PZP52" s="36"/>
      <c r="PZS52" s="36"/>
      <c r="PZT52" s="36"/>
      <c r="PZW52" s="36"/>
      <c r="PZX52" s="36"/>
      <c r="QAA52" s="36"/>
      <c r="QAB52" s="36"/>
      <c r="QAE52" s="36"/>
      <c r="QAF52" s="36"/>
      <c r="QAI52" s="36"/>
      <c r="QAJ52" s="36"/>
      <c r="QAM52" s="36"/>
      <c r="QAN52" s="36"/>
      <c r="QAQ52" s="36"/>
      <c r="QAR52" s="36"/>
      <c r="QAU52" s="36"/>
      <c r="QAV52" s="36"/>
      <c r="QAY52" s="36"/>
      <c r="QAZ52" s="36"/>
      <c r="QBC52" s="36"/>
      <c r="QBD52" s="36"/>
      <c r="QBG52" s="36"/>
      <c r="QBH52" s="36"/>
      <c r="QBK52" s="36"/>
      <c r="QBL52" s="36"/>
      <c r="QBO52" s="36"/>
      <c r="QBP52" s="36"/>
      <c r="QBS52" s="36"/>
      <c r="QBT52" s="36"/>
      <c r="QBW52" s="36"/>
      <c r="QBX52" s="36"/>
      <c r="QCA52" s="36"/>
      <c r="QCB52" s="36"/>
      <c r="QCE52" s="36"/>
      <c r="QCF52" s="36"/>
      <c r="QCI52" s="36"/>
      <c r="QCJ52" s="36"/>
      <c r="QCM52" s="36"/>
      <c r="QCN52" s="36"/>
      <c r="QCQ52" s="36"/>
      <c r="QCR52" s="36"/>
      <c r="QCU52" s="36"/>
      <c r="QCV52" s="36"/>
      <c r="QCY52" s="36"/>
      <c r="QCZ52" s="36"/>
      <c r="QDC52" s="36"/>
      <c r="QDD52" s="36"/>
      <c r="QDG52" s="36"/>
      <c r="QDH52" s="36"/>
      <c r="QDK52" s="36"/>
      <c r="QDL52" s="36"/>
      <c r="QDO52" s="36"/>
      <c r="QDP52" s="36"/>
      <c r="QDS52" s="36"/>
      <c r="QDT52" s="36"/>
      <c r="QDW52" s="36"/>
      <c r="QDX52" s="36"/>
      <c r="QEA52" s="36"/>
      <c r="QEB52" s="36"/>
      <c r="QEE52" s="36"/>
      <c r="QEF52" s="36"/>
      <c r="QEI52" s="36"/>
      <c r="QEJ52" s="36"/>
      <c r="QEM52" s="36"/>
      <c r="QEN52" s="36"/>
      <c r="QEQ52" s="36"/>
      <c r="QER52" s="36"/>
      <c r="QEU52" s="36"/>
      <c r="QEV52" s="36"/>
      <c r="QEY52" s="36"/>
      <c r="QEZ52" s="36"/>
      <c r="QFC52" s="36"/>
      <c r="QFD52" s="36"/>
      <c r="QFG52" s="36"/>
      <c r="QFH52" s="36"/>
      <c r="QFK52" s="36"/>
      <c r="QFL52" s="36"/>
      <c r="QFO52" s="36"/>
      <c r="QFP52" s="36"/>
      <c r="QFS52" s="36"/>
      <c r="QFT52" s="36"/>
      <c r="QFW52" s="36"/>
      <c r="QFX52" s="36"/>
      <c r="QGA52" s="36"/>
      <c r="QGB52" s="36"/>
      <c r="QGE52" s="36"/>
      <c r="QGF52" s="36"/>
      <c r="QGI52" s="36"/>
      <c r="QGJ52" s="36"/>
      <c r="QGM52" s="36"/>
      <c r="QGN52" s="36"/>
      <c r="QGQ52" s="36"/>
      <c r="QGR52" s="36"/>
      <c r="QGU52" s="36"/>
      <c r="QGV52" s="36"/>
      <c r="QGY52" s="36"/>
      <c r="QGZ52" s="36"/>
      <c r="QHC52" s="36"/>
      <c r="QHD52" s="36"/>
      <c r="QHG52" s="36"/>
      <c r="QHH52" s="36"/>
      <c r="QHK52" s="36"/>
      <c r="QHL52" s="36"/>
      <c r="QHO52" s="36"/>
      <c r="QHP52" s="36"/>
      <c r="QHS52" s="36"/>
      <c r="QHT52" s="36"/>
      <c r="QHW52" s="36"/>
      <c r="QHX52" s="36"/>
      <c r="QIA52" s="36"/>
      <c r="QIB52" s="36"/>
      <c r="QIE52" s="36"/>
      <c r="QIF52" s="36"/>
      <c r="QII52" s="36"/>
      <c r="QIJ52" s="36"/>
      <c r="QIM52" s="36"/>
      <c r="QIN52" s="36"/>
      <c r="QIQ52" s="36"/>
      <c r="QIR52" s="36"/>
      <c r="QIU52" s="36"/>
      <c r="QIV52" s="36"/>
      <c r="QIY52" s="36"/>
      <c r="QIZ52" s="36"/>
      <c r="QJC52" s="36"/>
      <c r="QJD52" s="36"/>
      <c r="QJG52" s="36"/>
      <c r="QJH52" s="36"/>
      <c r="QJK52" s="36"/>
      <c r="QJL52" s="36"/>
      <c r="QJO52" s="36"/>
      <c r="QJP52" s="36"/>
      <c r="QJS52" s="36"/>
      <c r="QJT52" s="36"/>
      <c r="QJW52" s="36"/>
      <c r="QJX52" s="36"/>
      <c r="QKA52" s="36"/>
      <c r="QKB52" s="36"/>
      <c r="QKE52" s="36"/>
      <c r="QKF52" s="36"/>
      <c r="QKI52" s="36"/>
      <c r="QKJ52" s="36"/>
      <c r="QKM52" s="36"/>
      <c r="QKN52" s="36"/>
      <c r="QKQ52" s="36"/>
      <c r="QKR52" s="36"/>
      <c r="QKU52" s="36"/>
      <c r="QKV52" s="36"/>
      <c r="QKY52" s="36"/>
      <c r="QKZ52" s="36"/>
      <c r="QLC52" s="36"/>
      <c r="QLD52" s="36"/>
      <c r="QLG52" s="36"/>
      <c r="QLH52" s="36"/>
      <c r="QLK52" s="36"/>
      <c r="QLL52" s="36"/>
      <c r="QLO52" s="36"/>
      <c r="QLP52" s="36"/>
      <c r="QLS52" s="36"/>
      <c r="QLT52" s="36"/>
      <c r="QLW52" s="36"/>
      <c r="QLX52" s="36"/>
      <c r="QMA52" s="36"/>
      <c r="QMB52" s="36"/>
      <c r="QME52" s="36"/>
      <c r="QMF52" s="36"/>
      <c r="QMI52" s="36"/>
      <c r="QMJ52" s="36"/>
      <c r="QMM52" s="36"/>
      <c r="QMN52" s="36"/>
      <c r="QMQ52" s="36"/>
      <c r="QMR52" s="36"/>
      <c r="QMU52" s="36"/>
      <c r="QMV52" s="36"/>
      <c r="QMY52" s="36"/>
      <c r="QMZ52" s="36"/>
      <c r="QNC52" s="36"/>
      <c r="QND52" s="36"/>
      <c r="QNG52" s="36"/>
      <c r="QNH52" s="36"/>
      <c r="QNK52" s="36"/>
      <c r="QNL52" s="36"/>
      <c r="QNO52" s="36"/>
      <c r="QNP52" s="36"/>
      <c r="QNS52" s="36"/>
      <c r="QNT52" s="36"/>
      <c r="QNW52" s="36"/>
      <c r="QNX52" s="36"/>
      <c r="QOA52" s="36"/>
      <c r="QOB52" s="36"/>
      <c r="QOE52" s="36"/>
      <c r="QOF52" s="36"/>
      <c r="QOI52" s="36"/>
      <c r="QOJ52" s="36"/>
      <c r="QOM52" s="36"/>
      <c r="QON52" s="36"/>
      <c r="QOQ52" s="36"/>
      <c r="QOR52" s="36"/>
      <c r="QOU52" s="36"/>
      <c r="QOV52" s="36"/>
      <c r="QOY52" s="36"/>
      <c r="QOZ52" s="36"/>
      <c r="QPC52" s="36"/>
      <c r="QPD52" s="36"/>
      <c r="QPG52" s="36"/>
      <c r="QPH52" s="36"/>
      <c r="QPK52" s="36"/>
      <c r="QPL52" s="36"/>
      <c r="QPO52" s="36"/>
      <c r="QPP52" s="36"/>
      <c r="QPS52" s="36"/>
      <c r="QPT52" s="36"/>
      <c r="QPW52" s="36"/>
      <c r="QPX52" s="36"/>
      <c r="QQA52" s="36"/>
      <c r="QQB52" s="36"/>
      <c r="QQE52" s="36"/>
      <c r="QQF52" s="36"/>
      <c r="QQI52" s="36"/>
      <c r="QQJ52" s="36"/>
      <c r="QQM52" s="36"/>
      <c r="QQN52" s="36"/>
      <c r="QQQ52" s="36"/>
      <c r="QQR52" s="36"/>
      <c r="QQU52" s="36"/>
      <c r="QQV52" s="36"/>
      <c r="QQY52" s="36"/>
      <c r="QQZ52" s="36"/>
      <c r="QRC52" s="36"/>
      <c r="QRD52" s="36"/>
      <c r="QRG52" s="36"/>
      <c r="QRH52" s="36"/>
      <c r="QRK52" s="36"/>
      <c r="QRL52" s="36"/>
      <c r="QRO52" s="36"/>
      <c r="QRP52" s="36"/>
      <c r="QRS52" s="36"/>
      <c r="QRT52" s="36"/>
      <c r="QRW52" s="36"/>
      <c r="QRX52" s="36"/>
      <c r="QSA52" s="36"/>
      <c r="QSB52" s="36"/>
      <c r="QSE52" s="36"/>
      <c r="QSF52" s="36"/>
      <c r="QSI52" s="36"/>
      <c r="QSJ52" s="36"/>
      <c r="QSM52" s="36"/>
      <c r="QSN52" s="36"/>
      <c r="QSQ52" s="36"/>
      <c r="QSR52" s="36"/>
      <c r="QSU52" s="36"/>
      <c r="QSV52" s="36"/>
      <c r="QSY52" s="36"/>
      <c r="QSZ52" s="36"/>
      <c r="QTC52" s="36"/>
      <c r="QTD52" s="36"/>
      <c r="QTG52" s="36"/>
      <c r="QTH52" s="36"/>
      <c r="QTK52" s="36"/>
      <c r="QTL52" s="36"/>
      <c r="QTO52" s="36"/>
      <c r="QTP52" s="36"/>
      <c r="QTS52" s="36"/>
      <c r="QTT52" s="36"/>
      <c r="QTW52" s="36"/>
      <c r="QTX52" s="36"/>
      <c r="QUA52" s="36"/>
      <c r="QUB52" s="36"/>
      <c r="QUE52" s="36"/>
      <c r="QUF52" s="36"/>
      <c r="QUI52" s="36"/>
      <c r="QUJ52" s="36"/>
      <c r="QUM52" s="36"/>
      <c r="QUN52" s="36"/>
      <c r="QUQ52" s="36"/>
      <c r="QUR52" s="36"/>
      <c r="QUU52" s="36"/>
      <c r="QUV52" s="36"/>
      <c r="QUY52" s="36"/>
      <c r="QUZ52" s="36"/>
      <c r="QVC52" s="36"/>
      <c r="QVD52" s="36"/>
      <c r="QVG52" s="36"/>
      <c r="QVH52" s="36"/>
      <c r="QVK52" s="36"/>
      <c r="QVL52" s="36"/>
      <c r="QVO52" s="36"/>
      <c r="QVP52" s="36"/>
      <c r="QVS52" s="36"/>
      <c r="QVT52" s="36"/>
      <c r="QVW52" s="36"/>
      <c r="QVX52" s="36"/>
      <c r="QWA52" s="36"/>
      <c r="QWB52" s="36"/>
      <c r="QWE52" s="36"/>
      <c r="QWF52" s="36"/>
      <c r="QWI52" s="36"/>
      <c r="QWJ52" s="36"/>
      <c r="QWM52" s="36"/>
      <c r="QWN52" s="36"/>
      <c r="QWQ52" s="36"/>
      <c r="QWR52" s="36"/>
      <c r="QWU52" s="36"/>
      <c r="QWV52" s="36"/>
      <c r="QWY52" s="36"/>
      <c r="QWZ52" s="36"/>
      <c r="QXC52" s="36"/>
      <c r="QXD52" s="36"/>
      <c r="QXG52" s="36"/>
      <c r="QXH52" s="36"/>
      <c r="QXK52" s="36"/>
      <c r="QXL52" s="36"/>
      <c r="QXO52" s="36"/>
      <c r="QXP52" s="36"/>
      <c r="QXS52" s="36"/>
      <c r="QXT52" s="36"/>
      <c r="QXW52" s="36"/>
      <c r="QXX52" s="36"/>
      <c r="QYA52" s="36"/>
      <c r="QYB52" s="36"/>
      <c r="QYE52" s="36"/>
      <c r="QYF52" s="36"/>
      <c r="QYI52" s="36"/>
      <c r="QYJ52" s="36"/>
      <c r="QYM52" s="36"/>
      <c r="QYN52" s="36"/>
      <c r="QYQ52" s="36"/>
      <c r="QYR52" s="36"/>
      <c r="QYU52" s="36"/>
      <c r="QYV52" s="36"/>
      <c r="QYY52" s="36"/>
      <c r="QYZ52" s="36"/>
      <c r="QZC52" s="36"/>
      <c r="QZD52" s="36"/>
      <c r="QZG52" s="36"/>
      <c r="QZH52" s="36"/>
      <c r="QZK52" s="36"/>
      <c r="QZL52" s="36"/>
      <c r="QZO52" s="36"/>
      <c r="QZP52" s="36"/>
      <c r="QZS52" s="36"/>
      <c r="QZT52" s="36"/>
      <c r="QZW52" s="36"/>
      <c r="QZX52" s="36"/>
      <c r="RAA52" s="36"/>
      <c r="RAB52" s="36"/>
      <c r="RAE52" s="36"/>
      <c r="RAF52" s="36"/>
      <c r="RAI52" s="36"/>
      <c r="RAJ52" s="36"/>
      <c r="RAM52" s="36"/>
      <c r="RAN52" s="36"/>
      <c r="RAQ52" s="36"/>
      <c r="RAR52" s="36"/>
      <c r="RAU52" s="36"/>
      <c r="RAV52" s="36"/>
      <c r="RAY52" s="36"/>
      <c r="RAZ52" s="36"/>
      <c r="RBC52" s="36"/>
      <c r="RBD52" s="36"/>
      <c r="RBG52" s="36"/>
      <c r="RBH52" s="36"/>
      <c r="RBK52" s="36"/>
      <c r="RBL52" s="36"/>
      <c r="RBO52" s="36"/>
      <c r="RBP52" s="36"/>
      <c r="RBS52" s="36"/>
      <c r="RBT52" s="36"/>
      <c r="RBW52" s="36"/>
      <c r="RBX52" s="36"/>
      <c r="RCA52" s="36"/>
      <c r="RCB52" s="36"/>
      <c r="RCE52" s="36"/>
      <c r="RCF52" s="36"/>
      <c r="RCI52" s="36"/>
      <c r="RCJ52" s="36"/>
      <c r="RCM52" s="36"/>
      <c r="RCN52" s="36"/>
      <c r="RCQ52" s="36"/>
      <c r="RCR52" s="36"/>
      <c r="RCU52" s="36"/>
      <c r="RCV52" s="36"/>
      <c r="RCY52" s="36"/>
      <c r="RCZ52" s="36"/>
      <c r="RDC52" s="36"/>
      <c r="RDD52" s="36"/>
      <c r="RDG52" s="36"/>
      <c r="RDH52" s="36"/>
      <c r="RDK52" s="36"/>
      <c r="RDL52" s="36"/>
      <c r="RDO52" s="36"/>
      <c r="RDP52" s="36"/>
      <c r="RDS52" s="36"/>
      <c r="RDT52" s="36"/>
      <c r="RDW52" s="36"/>
      <c r="RDX52" s="36"/>
      <c r="REA52" s="36"/>
      <c r="REB52" s="36"/>
      <c r="REE52" s="36"/>
      <c r="REF52" s="36"/>
      <c r="REI52" s="36"/>
      <c r="REJ52" s="36"/>
      <c r="REM52" s="36"/>
      <c r="REN52" s="36"/>
      <c r="REQ52" s="36"/>
      <c r="RER52" s="36"/>
      <c r="REU52" s="36"/>
      <c r="REV52" s="36"/>
      <c r="REY52" s="36"/>
      <c r="REZ52" s="36"/>
      <c r="RFC52" s="36"/>
      <c r="RFD52" s="36"/>
      <c r="RFG52" s="36"/>
      <c r="RFH52" s="36"/>
      <c r="RFK52" s="36"/>
      <c r="RFL52" s="36"/>
      <c r="RFO52" s="36"/>
      <c r="RFP52" s="36"/>
      <c r="RFS52" s="36"/>
      <c r="RFT52" s="36"/>
      <c r="RFW52" s="36"/>
      <c r="RFX52" s="36"/>
      <c r="RGA52" s="36"/>
      <c r="RGB52" s="36"/>
      <c r="RGE52" s="36"/>
      <c r="RGF52" s="36"/>
      <c r="RGI52" s="36"/>
      <c r="RGJ52" s="36"/>
      <c r="RGM52" s="36"/>
      <c r="RGN52" s="36"/>
      <c r="RGQ52" s="36"/>
      <c r="RGR52" s="36"/>
      <c r="RGU52" s="36"/>
      <c r="RGV52" s="36"/>
      <c r="RGY52" s="36"/>
      <c r="RGZ52" s="36"/>
      <c r="RHC52" s="36"/>
      <c r="RHD52" s="36"/>
      <c r="RHG52" s="36"/>
      <c r="RHH52" s="36"/>
      <c r="RHK52" s="36"/>
      <c r="RHL52" s="36"/>
      <c r="RHO52" s="36"/>
      <c r="RHP52" s="36"/>
      <c r="RHS52" s="36"/>
      <c r="RHT52" s="36"/>
      <c r="RHW52" s="36"/>
      <c r="RHX52" s="36"/>
      <c r="RIA52" s="36"/>
      <c r="RIB52" s="36"/>
      <c r="RIE52" s="36"/>
      <c r="RIF52" s="36"/>
      <c r="RII52" s="36"/>
      <c r="RIJ52" s="36"/>
      <c r="RIM52" s="36"/>
      <c r="RIN52" s="36"/>
      <c r="RIQ52" s="36"/>
      <c r="RIR52" s="36"/>
      <c r="RIU52" s="36"/>
      <c r="RIV52" s="36"/>
      <c r="RIY52" s="36"/>
      <c r="RIZ52" s="36"/>
      <c r="RJC52" s="36"/>
      <c r="RJD52" s="36"/>
      <c r="RJG52" s="36"/>
      <c r="RJH52" s="36"/>
      <c r="RJK52" s="36"/>
      <c r="RJL52" s="36"/>
      <c r="RJO52" s="36"/>
      <c r="RJP52" s="36"/>
      <c r="RJS52" s="36"/>
      <c r="RJT52" s="36"/>
      <c r="RJW52" s="36"/>
      <c r="RJX52" s="36"/>
      <c r="RKA52" s="36"/>
      <c r="RKB52" s="36"/>
      <c r="RKE52" s="36"/>
      <c r="RKF52" s="36"/>
      <c r="RKI52" s="36"/>
      <c r="RKJ52" s="36"/>
      <c r="RKM52" s="36"/>
      <c r="RKN52" s="36"/>
      <c r="RKQ52" s="36"/>
      <c r="RKR52" s="36"/>
      <c r="RKU52" s="36"/>
      <c r="RKV52" s="36"/>
      <c r="RKY52" s="36"/>
      <c r="RKZ52" s="36"/>
      <c r="RLC52" s="36"/>
      <c r="RLD52" s="36"/>
      <c r="RLG52" s="36"/>
      <c r="RLH52" s="36"/>
      <c r="RLK52" s="36"/>
      <c r="RLL52" s="36"/>
      <c r="RLO52" s="36"/>
      <c r="RLP52" s="36"/>
      <c r="RLS52" s="36"/>
      <c r="RLT52" s="36"/>
      <c r="RLW52" s="36"/>
      <c r="RLX52" s="36"/>
      <c r="RMA52" s="36"/>
      <c r="RMB52" s="36"/>
      <c r="RME52" s="36"/>
      <c r="RMF52" s="36"/>
      <c r="RMI52" s="36"/>
      <c r="RMJ52" s="36"/>
      <c r="RMM52" s="36"/>
      <c r="RMN52" s="36"/>
      <c r="RMQ52" s="36"/>
      <c r="RMR52" s="36"/>
      <c r="RMU52" s="36"/>
      <c r="RMV52" s="36"/>
      <c r="RMY52" s="36"/>
      <c r="RMZ52" s="36"/>
      <c r="RNC52" s="36"/>
      <c r="RND52" s="36"/>
      <c r="RNG52" s="36"/>
      <c r="RNH52" s="36"/>
      <c r="RNK52" s="36"/>
      <c r="RNL52" s="36"/>
      <c r="RNO52" s="36"/>
      <c r="RNP52" s="36"/>
      <c r="RNS52" s="36"/>
      <c r="RNT52" s="36"/>
      <c r="RNW52" s="36"/>
      <c r="RNX52" s="36"/>
      <c r="ROA52" s="36"/>
      <c r="ROB52" s="36"/>
      <c r="ROE52" s="36"/>
      <c r="ROF52" s="36"/>
      <c r="ROI52" s="36"/>
      <c r="ROJ52" s="36"/>
      <c r="ROM52" s="36"/>
      <c r="RON52" s="36"/>
      <c r="ROQ52" s="36"/>
      <c r="ROR52" s="36"/>
      <c r="ROU52" s="36"/>
      <c r="ROV52" s="36"/>
      <c r="ROY52" s="36"/>
      <c r="ROZ52" s="36"/>
      <c r="RPC52" s="36"/>
      <c r="RPD52" s="36"/>
      <c r="RPG52" s="36"/>
      <c r="RPH52" s="36"/>
      <c r="RPK52" s="36"/>
      <c r="RPL52" s="36"/>
      <c r="RPO52" s="36"/>
      <c r="RPP52" s="36"/>
      <c r="RPS52" s="36"/>
      <c r="RPT52" s="36"/>
      <c r="RPW52" s="36"/>
      <c r="RPX52" s="36"/>
      <c r="RQA52" s="36"/>
      <c r="RQB52" s="36"/>
      <c r="RQE52" s="36"/>
      <c r="RQF52" s="36"/>
      <c r="RQI52" s="36"/>
      <c r="RQJ52" s="36"/>
      <c r="RQM52" s="36"/>
      <c r="RQN52" s="36"/>
      <c r="RQQ52" s="36"/>
      <c r="RQR52" s="36"/>
      <c r="RQU52" s="36"/>
      <c r="RQV52" s="36"/>
      <c r="RQY52" s="36"/>
      <c r="RQZ52" s="36"/>
      <c r="RRC52" s="36"/>
      <c r="RRD52" s="36"/>
      <c r="RRG52" s="36"/>
      <c r="RRH52" s="36"/>
      <c r="RRK52" s="36"/>
      <c r="RRL52" s="36"/>
      <c r="RRO52" s="36"/>
      <c r="RRP52" s="36"/>
      <c r="RRS52" s="36"/>
      <c r="RRT52" s="36"/>
      <c r="RRW52" s="36"/>
      <c r="RRX52" s="36"/>
      <c r="RSA52" s="36"/>
      <c r="RSB52" s="36"/>
      <c r="RSE52" s="36"/>
      <c r="RSF52" s="36"/>
      <c r="RSI52" s="36"/>
      <c r="RSJ52" s="36"/>
      <c r="RSM52" s="36"/>
      <c r="RSN52" s="36"/>
      <c r="RSQ52" s="36"/>
      <c r="RSR52" s="36"/>
      <c r="RSU52" s="36"/>
      <c r="RSV52" s="36"/>
      <c r="RSY52" s="36"/>
      <c r="RSZ52" s="36"/>
      <c r="RTC52" s="36"/>
      <c r="RTD52" s="36"/>
      <c r="RTG52" s="36"/>
      <c r="RTH52" s="36"/>
      <c r="RTK52" s="36"/>
      <c r="RTL52" s="36"/>
      <c r="RTO52" s="36"/>
      <c r="RTP52" s="36"/>
      <c r="RTS52" s="36"/>
      <c r="RTT52" s="36"/>
      <c r="RTW52" s="36"/>
      <c r="RTX52" s="36"/>
      <c r="RUA52" s="36"/>
      <c r="RUB52" s="36"/>
      <c r="RUE52" s="36"/>
      <c r="RUF52" s="36"/>
      <c r="RUI52" s="36"/>
      <c r="RUJ52" s="36"/>
      <c r="RUM52" s="36"/>
      <c r="RUN52" s="36"/>
      <c r="RUQ52" s="36"/>
      <c r="RUR52" s="36"/>
      <c r="RUU52" s="36"/>
      <c r="RUV52" s="36"/>
      <c r="RUY52" s="36"/>
      <c r="RUZ52" s="36"/>
      <c r="RVC52" s="36"/>
      <c r="RVD52" s="36"/>
      <c r="RVG52" s="36"/>
      <c r="RVH52" s="36"/>
      <c r="RVK52" s="36"/>
      <c r="RVL52" s="36"/>
      <c r="RVO52" s="36"/>
      <c r="RVP52" s="36"/>
      <c r="RVS52" s="36"/>
      <c r="RVT52" s="36"/>
      <c r="RVW52" s="36"/>
      <c r="RVX52" s="36"/>
      <c r="RWA52" s="36"/>
      <c r="RWB52" s="36"/>
      <c r="RWE52" s="36"/>
      <c r="RWF52" s="36"/>
      <c r="RWI52" s="36"/>
      <c r="RWJ52" s="36"/>
      <c r="RWM52" s="36"/>
      <c r="RWN52" s="36"/>
      <c r="RWQ52" s="36"/>
      <c r="RWR52" s="36"/>
      <c r="RWU52" s="36"/>
      <c r="RWV52" s="36"/>
      <c r="RWY52" s="36"/>
      <c r="RWZ52" s="36"/>
      <c r="RXC52" s="36"/>
      <c r="RXD52" s="36"/>
      <c r="RXG52" s="36"/>
      <c r="RXH52" s="36"/>
      <c r="RXK52" s="36"/>
      <c r="RXL52" s="36"/>
      <c r="RXO52" s="36"/>
      <c r="RXP52" s="36"/>
      <c r="RXS52" s="36"/>
      <c r="RXT52" s="36"/>
      <c r="RXW52" s="36"/>
      <c r="RXX52" s="36"/>
      <c r="RYA52" s="36"/>
      <c r="RYB52" s="36"/>
      <c r="RYE52" s="36"/>
      <c r="RYF52" s="36"/>
      <c r="RYI52" s="36"/>
      <c r="RYJ52" s="36"/>
      <c r="RYM52" s="36"/>
      <c r="RYN52" s="36"/>
      <c r="RYQ52" s="36"/>
      <c r="RYR52" s="36"/>
      <c r="RYU52" s="36"/>
      <c r="RYV52" s="36"/>
      <c r="RYY52" s="36"/>
      <c r="RYZ52" s="36"/>
      <c r="RZC52" s="36"/>
      <c r="RZD52" s="36"/>
      <c r="RZG52" s="36"/>
      <c r="RZH52" s="36"/>
      <c r="RZK52" s="36"/>
      <c r="RZL52" s="36"/>
      <c r="RZO52" s="36"/>
      <c r="RZP52" s="36"/>
      <c r="RZS52" s="36"/>
      <c r="RZT52" s="36"/>
      <c r="RZW52" s="36"/>
      <c r="RZX52" s="36"/>
      <c r="SAA52" s="36"/>
      <c r="SAB52" s="36"/>
      <c r="SAE52" s="36"/>
      <c r="SAF52" s="36"/>
      <c r="SAI52" s="36"/>
      <c r="SAJ52" s="36"/>
      <c r="SAM52" s="36"/>
      <c r="SAN52" s="36"/>
      <c r="SAQ52" s="36"/>
      <c r="SAR52" s="36"/>
      <c r="SAU52" s="36"/>
      <c r="SAV52" s="36"/>
      <c r="SAY52" s="36"/>
      <c r="SAZ52" s="36"/>
      <c r="SBC52" s="36"/>
      <c r="SBD52" s="36"/>
      <c r="SBG52" s="36"/>
      <c r="SBH52" s="36"/>
      <c r="SBK52" s="36"/>
      <c r="SBL52" s="36"/>
      <c r="SBO52" s="36"/>
      <c r="SBP52" s="36"/>
      <c r="SBS52" s="36"/>
      <c r="SBT52" s="36"/>
      <c r="SBW52" s="36"/>
      <c r="SBX52" s="36"/>
      <c r="SCA52" s="36"/>
      <c r="SCB52" s="36"/>
      <c r="SCE52" s="36"/>
      <c r="SCF52" s="36"/>
      <c r="SCI52" s="36"/>
      <c r="SCJ52" s="36"/>
      <c r="SCM52" s="36"/>
      <c r="SCN52" s="36"/>
      <c r="SCQ52" s="36"/>
      <c r="SCR52" s="36"/>
      <c r="SCU52" s="36"/>
      <c r="SCV52" s="36"/>
      <c r="SCY52" s="36"/>
      <c r="SCZ52" s="36"/>
      <c r="SDC52" s="36"/>
      <c r="SDD52" s="36"/>
      <c r="SDG52" s="36"/>
      <c r="SDH52" s="36"/>
      <c r="SDK52" s="36"/>
      <c r="SDL52" s="36"/>
      <c r="SDO52" s="36"/>
      <c r="SDP52" s="36"/>
      <c r="SDS52" s="36"/>
      <c r="SDT52" s="36"/>
      <c r="SDW52" s="36"/>
      <c r="SDX52" s="36"/>
      <c r="SEA52" s="36"/>
      <c r="SEB52" s="36"/>
      <c r="SEE52" s="36"/>
      <c r="SEF52" s="36"/>
      <c r="SEI52" s="36"/>
      <c r="SEJ52" s="36"/>
      <c r="SEM52" s="36"/>
      <c r="SEN52" s="36"/>
      <c r="SEQ52" s="36"/>
      <c r="SER52" s="36"/>
      <c r="SEU52" s="36"/>
      <c r="SEV52" s="36"/>
      <c r="SEY52" s="36"/>
      <c r="SEZ52" s="36"/>
      <c r="SFC52" s="36"/>
      <c r="SFD52" s="36"/>
      <c r="SFG52" s="36"/>
      <c r="SFH52" s="36"/>
      <c r="SFK52" s="36"/>
      <c r="SFL52" s="36"/>
      <c r="SFO52" s="36"/>
      <c r="SFP52" s="36"/>
      <c r="SFS52" s="36"/>
      <c r="SFT52" s="36"/>
      <c r="SFW52" s="36"/>
      <c r="SFX52" s="36"/>
      <c r="SGA52" s="36"/>
      <c r="SGB52" s="36"/>
      <c r="SGE52" s="36"/>
      <c r="SGF52" s="36"/>
      <c r="SGI52" s="36"/>
      <c r="SGJ52" s="36"/>
      <c r="SGM52" s="36"/>
      <c r="SGN52" s="36"/>
      <c r="SGQ52" s="36"/>
      <c r="SGR52" s="36"/>
      <c r="SGU52" s="36"/>
      <c r="SGV52" s="36"/>
      <c r="SGY52" s="36"/>
      <c r="SGZ52" s="36"/>
      <c r="SHC52" s="36"/>
      <c r="SHD52" s="36"/>
      <c r="SHG52" s="36"/>
      <c r="SHH52" s="36"/>
      <c r="SHK52" s="36"/>
      <c r="SHL52" s="36"/>
      <c r="SHO52" s="36"/>
      <c r="SHP52" s="36"/>
      <c r="SHS52" s="36"/>
      <c r="SHT52" s="36"/>
      <c r="SHW52" s="36"/>
      <c r="SHX52" s="36"/>
      <c r="SIA52" s="36"/>
      <c r="SIB52" s="36"/>
      <c r="SIE52" s="36"/>
      <c r="SIF52" s="36"/>
      <c r="SII52" s="36"/>
      <c r="SIJ52" s="36"/>
      <c r="SIM52" s="36"/>
      <c r="SIN52" s="36"/>
      <c r="SIQ52" s="36"/>
      <c r="SIR52" s="36"/>
      <c r="SIU52" s="36"/>
      <c r="SIV52" s="36"/>
      <c r="SIY52" s="36"/>
      <c r="SIZ52" s="36"/>
      <c r="SJC52" s="36"/>
      <c r="SJD52" s="36"/>
      <c r="SJG52" s="36"/>
      <c r="SJH52" s="36"/>
      <c r="SJK52" s="36"/>
      <c r="SJL52" s="36"/>
      <c r="SJO52" s="36"/>
      <c r="SJP52" s="36"/>
      <c r="SJS52" s="36"/>
      <c r="SJT52" s="36"/>
      <c r="SJW52" s="36"/>
      <c r="SJX52" s="36"/>
      <c r="SKA52" s="36"/>
      <c r="SKB52" s="36"/>
      <c r="SKE52" s="36"/>
      <c r="SKF52" s="36"/>
      <c r="SKI52" s="36"/>
      <c r="SKJ52" s="36"/>
      <c r="SKM52" s="36"/>
      <c r="SKN52" s="36"/>
      <c r="SKQ52" s="36"/>
      <c r="SKR52" s="36"/>
      <c r="SKU52" s="36"/>
      <c r="SKV52" s="36"/>
      <c r="SKY52" s="36"/>
      <c r="SKZ52" s="36"/>
      <c r="SLC52" s="36"/>
      <c r="SLD52" s="36"/>
      <c r="SLG52" s="36"/>
      <c r="SLH52" s="36"/>
      <c r="SLK52" s="36"/>
      <c r="SLL52" s="36"/>
      <c r="SLO52" s="36"/>
      <c r="SLP52" s="36"/>
      <c r="SLS52" s="36"/>
      <c r="SLT52" s="36"/>
      <c r="SLW52" s="36"/>
      <c r="SLX52" s="36"/>
      <c r="SMA52" s="36"/>
      <c r="SMB52" s="36"/>
      <c r="SME52" s="36"/>
      <c r="SMF52" s="36"/>
      <c r="SMI52" s="36"/>
      <c r="SMJ52" s="36"/>
      <c r="SMM52" s="36"/>
      <c r="SMN52" s="36"/>
      <c r="SMQ52" s="36"/>
      <c r="SMR52" s="36"/>
      <c r="SMU52" s="36"/>
      <c r="SMV52" s="36"/>
      <c r="SMY52" s="36"/>
      <c r="SMZ52" s="36"/>
      <c r="SNC52" s="36"/>
      <c r="SND52" s="36"/>
      <c r="SNG52" s="36"/>
      <c r="SNH52" s="36"/>
      <c r="SNK52" s="36"/>
      <c r="SNL52" s="36"/>
      <c r="SNO52" s="36"/>
      <c r="SNP52" s="36"/>
      <c r="SNS52" s="36"/>
      <c r="SNT52" s="36"/>
      <c r="SNW52" s="36"/>
      <c r="SNX52" s="36"/>
      <c r="SOA52" s="36"/>
      <c r="SOB52" s="36"/>
      <c r="SOE52" s="36"/>
      <c r="SOF52" s="36"/>
      <c r="SOI52" s="36"/>
      <c r="SOJ52" s="36"/>
      <c r="SOM52" s="36"/>
      <c r="SON52" s="36"/>
      <c r="SOQ52" s="36"/>
      <c r="SOR52" s="36"/>
      <c r="SOU52" s="36"/>
      <c r="SOV52" s="36"/>
      <c r="SOY52" s="36"/>
      <c r="SOZ52" s="36"/>
      <c r="SPC52" s="36"/>
      <c r="SPD52" s="36"/>
      <c r="SPG52" s="36"/>
      <c r="SPH52" s="36"/>
      <c r="SPK52" s="36"/>
      <c r="SPL52" s="36"/>
      <c r="SPO52" s="36"/>
      <c r="SPP52" s="36"/>
      <c r="SPS52" s="36"/>
      <c r="SPT52" s="36"/>
      <c r="SPW52" s="36"/>
      <c r="SPX52" s="36"/>
      <c r="SQA52" s="36"/>
      <c r="SQB52" s="36"/>
      <c r="SQE52" s="36"/>
      <c r="SQF52" s="36"/>
      <c r="SQI52" s="36"/>
      <c r="SQJ52" s="36"/>
      <c r="SQM52" s="36"/>
      <c r="SQN52" s="36"/>
      <c r="SQQ52" s="36"/>
      <c r="SQR52" s="36"/>
      <c r="SQU52" s="36"/>
      <c r="SQV52" s="36"/>
      <c r="SQY52" s="36"/>
      <c r="SQZ52" s="36"/>
      <c r="SRC52" s="36"/>
      <c r="SRD52" s="36"/>
      <c r="SRG52" s="36"/>
      <c r="SRH52" s="36"/>
      <c r="SRK52" s="36"/>
      <c r="SRL52" s="36"/>
      <c r="SRO52" s="36"/>
      <c r="SRP52" s="36"/>
      <c r="SRS52" s="36"/>
      <c r="SRT52" s="36"/>
      <c r="SRW52" s="36"/>
      <c r="SRX52" s="36"/>
      <c r="SSA52" s="36"/>
      <c r="SSB52" s="36"/>
      <c r="SSE52" s="36"/>
      <c r="SSF52" s="36"/>
      <c r="SSI52" s="36"/>
      <c r="SSJ52" s="36"/>
      <c r="SSM52" s="36"/>
      <c r="SSN52" s="36"/>
      <c r="SSQ52" s="36"/>
      <c r="SSR52" s="36"/>
      <c r="SSU52" s="36"/>
      <c r="SSV52" s="36"/>
      <c r="SSY52" s="36"/>
      <c r="SSZ52" s="36"/>
      <c r="STC52" s="36"/>
      <c r="STD52" s="36"/>
      <c r="STG52" s="36"/>
      <c r="STH52" s="36"/>
      <c r="STK52" s="36"/>
      <c r="STL52" s="36"/>
      <c r="STO52" s="36"/>
      <c r="STP52" s="36"/>
      <c r="STS52" s="36"/>
      <c r="STT52" s="36"/>
      <c r="STW52" s="36"/>
      <c r="STX52" s="36"/>
      <c r="SUA52" s="36"/>
      <c r="SUB52" s="36"/>
      <c r="SUE52" s="36"/>
      <c r="SUF52" s="36"/>
      <c r="SUI52" s="36"/>
      <c r="SUJ52" s="36"/>
      <c r="SUM52" s="36"/>
      <c r="SUN52" s="36"/>
      <c r="SUQ52" s="36"/>
      <c r="SUR52" s="36"/>
      <c r="SUU52" s="36"/>
      <c r="SUV52" s="36"/>
      <c r="SUY52" s="36"/>
      <c r="SUZ52" s="36"/>
      <c r="SVC52" s="36"/>
      <c r="SVD52" s="36"/>
      <c r="SVG52" s="36"/>
      <c r="SVH52" s="36"/>
      <c r="SVK52" s="36"/>
      <c r="SVL52" s="36"/>
      <c r="SVO52" s="36"/>
      <c r="SVP52" s="36"/>
      <c r="SVS52" s="36"/>
      <c r="SVT52" s="36"/>
      <c r="SVW52" s="36"/>
      <c r="SVX52" s="36"/>
      <c r="SWA52" s="36"/>
      <c r="SWB52" s="36"/>
      <c r="SWE52" s="36"/>
      <c r="SWF52" s="36"/>
      <c r="SWI52" s="36"/>
      <c r="SWJ52" s="36"/>
      <c r="SWM52" s="36"/>
      <c r="SWN52" s="36"/>
      <c r="SWQ52" s="36"/>
      <c r="SWR52" s="36"/>
      <c r="SWU52" s="36"/>
      <c r="SWV52" s="36"/>
      <c r="SWY52" s="36"/>
      <c r="SWZ52" s="36"/>
      <c r="SXC52" s="36"/>
      <c r="SXD52" s="36"/>
      <c r="SXG52" s="36"/>
      <c r="SXH52" s="36"/>
      <c r="SXK52" s="36"/>
      <c r="SXL52" s="36"/>
      <c r="SXO52" s="36"/>
      <c r="SXP52" s="36"/>
      <c r="SXS52" s="36"/>
      <c r="SXT52" s="36"/>
      <c r="SXW52" s="36"/>
      <c r="SXX52" s="36"/>
      <c r="SYA52" s="36"/>
      <c r="SYB52" s="36"/>
      <c r="SYE52" s="36"/>
      <c r="SYF52" s="36"/>
      <c r="SYI52" s="36"/>
      <c r="SYJ52" s="36"/>
      <c r="SYM52" s="36"/>
      <c r="SYN52" s="36"/>
      <c r="SYQ52" s="36"/>
      <c r="SYR52" s="36"/>
      <c r="SYU52" s="36"/>
      <c r="SYV52" s="36"/>
      <c r="SYY52" s="36"/>
      <c r="SYZ52" s="36"/>
      <c r="SZC52" s="36"/>
      <c r="SZD52" s="36"/>
      <c r="SZG52" s="36"/>
      <c r="SZH52" s="36"/>
      <c r="SZK52" s="36"/>
      <c r="SZL52" s="36"/>
      <c r="SZO52" s="36"/>
      <c r="SZP52" s="36"/>
      <c r="SZS52" s="36"/>
      <c r="SZT52" s="36"/>
      <c r="SZW52" s="36"/>
      <c r="SZX52" s="36"/>
      <c r="TAA52" s="36"/>
      <c r="TAB52" s="36"/>
      <c r="TAE52" s="36"/>
      <c r="TAF52" s="36"/>
      <c r="TAI52" s="36"/>
      <c r="TAJ52" s="36"/>
      <c r="TAM52" s="36"/>
      <c r="TAN52" s="36"/>
      <c r="TAQ52" s="36"/>
      <c r="TAR52" s="36"/>
      <c r="TAU52" s="36"/>
      <c r="TAV52" s="36"/>
      <c r="TAY52" s="36"/>
      <c r="TAZ52" s="36"/>
      <c r="TBC52" s="36"/>
      <c r="TBD52" s="36"/>
      <c r="TBG52" s="36"/>
      <c r="TBH52" s="36"/>
      <c r="TBK52" s="36"/>
      <c r="TBL52" s="36"/>
      <c r="TBO52" s="36"/>
      <c r="TBP52" s="36"/>
      <c r="TBS52" s="36"/>
      <c r="TBT52" s="36"/>
      <c r="TBW52" s="36"/>
      <c r="TBX52" s="36"/>
      <c r="TCA52" s="36"/>
      <c r="TCB52" s="36"/>
      <c r="TCE52" s="36"/>
      <c r="TCF52" s="36"/>
      <c r="TCI52" s="36"/>
      <c r="TCJ52" s="36"/>
      <c r="TCM52" s="36"/>
      <c r="TCN52" s="36"/>
      <c r="TCQ52" s="36"/>
      <c r="TCR52" s="36"/>
      <c r="TCU52" s="36"/>
      <c r="TCV52" s="36"/>
      <c r="TCY52" s="36"/>
      <c r="TCZ52" s="36"/>
      <c r="TDC52" s="36"/>
      <c r="TDD52" s="36"/>
      <c r="TDG52" s="36"/>
      <c r="TDH52" s="36"/>
      <c r="TDK52" s="36"/>
      <c r="TDL52" s="36"/>
      <c r="TDO52" s="36"/>
      <c r="TDP52" s="36"/>
      <c r="TDS52" s="36"/>
      <c r="TDT52" s="36"/>
      <c r="TDW52" s="36"/>
      <c r="TDX52" s="36"/>
      <c r="TEA52" s="36"/>
      <c r="TEB52" s="36"/>
      <c r="TEE52" s="36"/>
      <c r="TEF52" s="36"/>
      <c r="TEI52" s="36"/>
      <c r="TEJ52" s="36"/>
      <c r="TEM52" s="36"/>
      <c r="TEN52" s="36"/>
      <c r="TEQ52" s="36"/>
      <c r="TER52" s="36"/>
      <c r="TEU52" s="36"/>
      <c r="TEV52" s="36"/>
      <c r="TEY52" s="36"/>
      <c r="TEZ52" s="36"/>
      <c r="TFC52" s="36"/>
      <c r="TFD52" s="36"/>
      <c r="TFG52" s="36"/>
      <c r="TFH52" s="36"/>
      <c r="TFK52" s="36"/>
      <c r="TFL52" s="36"/>
      <c r="TFO52" s="36"/>
      <c r="TFP52" s="36"/>
      <c r="TFS52" s="36"/>
      <c r="TFT52" s="36"/>
      <c r="TFW52" s="36"/>
      <c r="TFX52" s="36"/>
      <c r="TGA52" s="36"/>
      <c r="TGB52" s="36"/>
      <c r="TGE52" s="36"/>
      <c r="TGF52" s="36"/>
      <c r="TGI52" s="36"/>
      <c r="TGJ52" s="36"/>
      <c r="TGM52" s="36"/>
      <c r="TGN52" s="36"/>
      <c r="TGQ52" s="36"/>
      <c r="TGR52" s="36"/>
      <c r="TGU52" s="36"/>
      <c r="TGV52" s="36"/>
      <c r="TGY52" s="36"/>
      <c r="TGZ52" s="36"/>
      <c r="THC52" s="36"/>
      <c r="THD52" s="36"/>
      <c r="THG52" s="36"/>
      <c r="THH52" s="36"/>
      <c r="THK52" s="36"/>
      <c r="THL52" s="36"/>
      <c r="THO52" s="36"/>
      <c r="THP52" s="36"/>
      <c r="THS52" s="36"/>
      <c r="THT52" s="36"/>
      <c r="THW52" s="36"/>
      <c r="THX52" s="36"/>
      <c r="TIA52" s="36"/>
      <c r="TIB52" s="36"/>
      <c r="TIE52" s="36"/>
      <c r="TIF52" s="36"/>
      <c r="TII52" s="36"/>
      <c r="TIJ52" s="36"/>
      <c r="TIM52" s="36"/>
      <c r="TIN52" s="36"/>
      <c r="TIQ52" s="36"/>
      <c r="TIR52" s="36"/>
      <c r="TIU52" s="36"/>
      <c r="TIV52" s="36"/>
      <c r="TIY52" s="36"/>
      <c r="TIZ52" s="36"/>
      <c r="TJC52" s="36"/>
      <c r="TJD52" s="36"/>
      <c r="TJG52" s="36"/>
      <c r="TJH52" s="36"/>
      <c r="TJK52" s="36"/>
      <c r="TJL52" s="36"/>
      <c r="TJO52" s="36"/>
      <c r="TJP52" s="36"/>
      <c r="TJS52" s="36"/>
      <c r="TJT52" s="36"/>
      <c r="TJW52" s="36"/>
      <c r="TJX52" s="36"/>
      <c r="TKA52" s="36"/>
      <c r="TKB52" s="36"/>
      <c r="TKE52" s="36"/>
      <c r="TKF52" s="36"/>
      <c r="TKI52" s="36"/>
      <c r="TKJ52" s="36"/>
      <c r="TKM52" s="36"/>
      <c r="TKN52" s="36"/>
      <c r="TKQ52" s="36"/>
      <c r="TKR52" s="36"/>
      <c r="TKU52" s="36"/>
      <c r="TKV52" s="36"/>
      <c r="TKY52" s="36"/>
      <c r="TKZ52" s="36"/>
      <c r="TLC52" s="36"/>
      <c r="TLD52" s="36"/>
      <c r="TLG52" s="36"/>
      <c r="TLH52" s="36"/>
      <c r="TLK52" s="36"/>
      <c r="TLL52" s="36"/>
      <c r="TLO52" s="36"/>
      <c r="TLP52" s="36"/>
      <c r="TLS52" s="36"/>
      <c r="TLT52" s="36"/>
      <c r="TLW52" s="36"/>
      <c r="TLX52" s="36"/>
      <c r="TMA52" s="36"/>
      <c r="TMB52" s="36"/>
      <c r="TME52" s="36"/>
      <c r="TMF52" s="36"/>
      <c r="TMI52" s="36"/>
      <c r="TMJ52" s="36"/>
      <c r="TMM52" s="36"/>
      <c r="TMN52" s="36"/>
      <c r="TMQ52" s="36"/>
      <c r="TMR52" s="36"/>
      <c r="TMU52" s="36"/>
      <c r="TMV52" s="36"/>
      <c r="TMY52" s="36"/>
      <c r="TMZ52" s="36"/>
      <c r="TNC52" s="36"/>
      <c r="TND52" s="36"/>
      <c r="TNG52" s="36"/>
      <c r="TNH52" s="36"/>
      <c r="TNK52" s="36"/>
      <c r="TNL52" s="36"/>
      <c r="TNO52" s="36"/>
      <c r="TNP52" s="36"/>
      <c r="TNS52" s="36"/>
      <c r="TNT52" s="36"/>
      <c r="TNW52" s="36"/>
      <c r="TNX52" s="36"/>
      <c r="TOA52" s="36"/>
      <c r="TOB52" s="36"/>
      <c r="TOE52" s="36"/>
      <c r="TOF52" s="36"/>
      <c r="TOI52" s="36"/>
      <c r="TOJ52" s="36"/>
      <c r="TOM52" s="36"/>
      <c r="TON52" s="36"/>
      <c r="TOQ52" s="36"/>
      <c r="TOR52" s="36"/>
      <c r="TOU52" s="36"/>
      <c r="TOV52" s="36"/>
      <c r="TOY52" s="36"/>
      <c r="TOZ52" s="36"/>
      <c r="TPC52" s="36"/>
      <c r="TPD52" s="36"/>
      <c r="TPG52" s="36"/>
      <c r="TPH52" s="36"/>
      <c r="TPK52" s="36"/>
      <c r="TPL52" s="36"/>
      <c r="TPO52" s="36"/>
      <c r="TPP52" s="36"/>
      <c r="TPS52" s="36"/>
      <c r="TPT52" s="36"/>
      <c r="TPW52" s="36"/>
      <c r="TPX52" s="36"/>
      <c r="TQA52" s="36"/>
      <c r="TQB52" s="36"/>
      <c r="TQE52" s="36"/>
      <c r="TQF52" s="36"/>
      <c r="TQI52" s="36"/>
      <c r="TQJ52" s="36"/>
      <c r="TQM52" s="36"/>
      <c r="TQN52" s="36"/>
      <c r="TQQ52" s="36"/>
      <c r="TQR52" s="36"/>
      <c r="TQU52" s="36"/>
      <c r="TQV52" s="36"/>
      <c r="TQY52" s="36"/>
      <c r="TQZ52" s="36"/>
      <c r="TRC52" s="36"/>
      <c r="TRD52" s="36"/>
      <c r="TRG52" s="36"/>
      <c r="TRH52" s="36"/>
      <c r="TRK52" s="36"/>
      <c r="TRL52" s="36"/>
      <c r="TRO52" s="36"/>
      <c r="TRP52" s="36"/>
      <c r="TRS52" s="36"/>
      <c r="TRT52" s="36"/>
      <c r="TRW52" s="36"/>
      <c r="TRX52" s="36"/>
      <c r="TSA52" s="36"/>
      <c r="TSB52" s="36"/>
      <c r="TSE52" s="36"/>
      <c r="TSF52" s="36"/>
      <c r="TSI52" s="36"/>
      <c r="TSJ52" s="36"/>
      <c r="TSM52" s="36"/>
      <c r="TSN52" s="36"/>
      <c r="TSQ52" s="36"/>
      <c r="TSR52" s="36"/>
      <c r="TSU52" s="36"/>
      <c r="TSV52" s="36"/>
      <c r="TSY52" s="36"/>
      <c r="TSZ52" s="36"/>
      <c r="TTC52" s="36"/>
      <c r="TTD52" s="36"/>
      <c r="TTG52" s="36"/>
      <c r="TTH52" s="36"/>
      <c r="TTK52" s="36"/>
      <c r="TTL52" s="36"/>
      <c r="TTO52" s="36"/>
      <c r="TTP52" s="36"/>
      <c r="TTS52" s="36"/>
      <c r="TTT52" s="36"/>
      <c r="TTW52" s="36"/>
      <c r="TTX52" s="36"/>
      <c r="TUA52" s="36"/>
      <c r="TUB52" s="36"/>
      <c r="TUE52" s="36"/>
      <c r="TUF52" s="36"/>
      <c r="TUI52" s="36"/>
      <c r="TUJ52" s="36"/>
      <c r="TUM52" s="36"/>
      <c r="TUN52" s="36"/>
      <c r="TUQ52" s="36"/>
      <c r="TUR52" s="36"/>
      <c r="TUU52" s="36"/>
      <c r="TUV52" s="36"/>
      <c r="TUY52" s="36"/>
      <c r="TUZ52" s="36"/>
      <c r="TVC52" s="36"/>
      <c r="TVD52" s="36"/>
      <c r="TVG52" s="36"/>
      <c r="TVH52" s="36"/>
      <c r="TVK52" s="36"/>
      <c r="TVL52" s="36"/>
      <c r="TVO52" s="36"/>
      <c r="TVP52" s="36"/>
      <c r="TVS52" s="36"/>
      <c r="TVT52" s="36"/>
      <c r="TVW52" s="36"/>
      <c r="TVX52" s="36"/>
      <c r="TWA52" s="36"/>
      <c r="TWB52" s="36"/>
      <c r="TWE52" s="36"/>
      <c r="TWF52" s="36"/>
      <c r="TWI52" s="36"/>
      <c r="TWJ52" s="36"/>
      <c r="TWM52" s="36"/>
      <c r="TWN52" s="36"/>
      <c r="TWQ52" s="36"/>
      <c r="TWR52" s="36"/>
      <c r="TWU52" s="36"/>
      <c r="TWV52" s="36"/>
      <c r="TWY52" s="36"/>
      <c r="TWZ52" s="36"/>
      <c r="TXC52" s="36"/>
      <c r="TXD52" s="36"/>
      <c r="TXG52" s="36"/>
      <c r="TXH52" s="36"/>
      <c r="TXK52" s="36"/>
      <c r="TXL52" s="36"/>
      <c r="TXO52" s="36"/>
      <c r="TXP52" s="36"/>
      <c r="TXS52" s="36"/>
      <c r="TXT52" s="36"/>
      <c r="TXW52" s="36"/>
      <c r="TXX52" s="36"/>
      <c r="TYA52" s="36"/>
      <c r="TYB52" s="36"/>
      <c r="TYE52" s="36"/>
      <c r="TYF52" s="36"/>
      <c r="TYI52" s="36"/>
      <c r="TYJ52" s="36"/>
      <c r="TYM52" s="36"/>
      <c r="TYN52" s="36"/>
      <c r="TYQ52" s="36"/>
      <c r="TYR52" s="36"/>
      <c r="TYU52" s="36"/>
      <c r="TYV52" s="36"/>
      <c r="TYY52" s="36"/>
      <c r="TYZ52" s="36"/>
      <c r="TZC52" s="36"/>
      <c r="TZD52" s="36"/>
      <c r="TZG52" s="36"/>
      <c r="TZH52" s="36"/>
      <c r="TZK52" s="36"/>
      <c r="TZL52" s="36"/>
      <c r="TZO52" s="36"/>
      <c r="TZP52" s="36"/>
      <c r="TZS52" s="36"/>
      <c r="TZT52" s="36"/>
      <c r="TZW52" s="36"/>
      <c r="TZX52" s="36"/>
      <c r="UAA52" s="36"/>
      <c r="UAB52" s="36"/>
      <c r="UAE52" s="36"/>
      <c r="UAF52" s="36"/>
      <c r="UAI52" s="36"/>
      <c r="UAJ52" s="36"/>
      <c r="UAM52" s="36"/>
      <c r="UAN52" s="36"/>
      <c r="UAQ52" s="36"/>
      <c r="UAR52" s="36"/>
      <c r="UAU52" s="36"/>
      <c r="UAV52" s="36"/>
      <c r="UAY52" s="36"/>
      <c r="UAZ52" s="36"/>
      <c r="UBC52" s="36"/>
      <c r="UBD52" s="36"/>
      <c r="UBG52" s="36"/>
      <c r="UBH52" s="36"/>
      <c r="UBK52" s="36"/>
      <c r="UBL52" s="36"/>
      <c r="UBO52" s="36"/>
      <c r="UBP52" s="36"/>
      <c r="UBS52" s="36"/>
      <c r="UBT52" s="36"/>
      <c r="UBW52" s="36"/>
      <c r="UBX52" s="36"/>
      <c r="UCA52" s="36"/>
      <c r="UCB52" s="36"/>
      <c r="UCE52" s="36"/>
      <c r="UCF52" s="36"/>
      <c r="UCI52" s="36"/>
      <c r="UCJ52" s="36"/>
      <c r="UCM52" s="36"/>
      <c r="UCN52" s="36"/>
      <c r="UCQ52" s="36"/>
      <c r="UCR52" s="36"/>
      <c r="UCU52" s="36"/>
      <c r="UCV52" s="36"/>
      <c r="UCY52" s="36"/>
      <c r="UCZ52" s="36"/>
      <c r="UDC52" s="36"/>
      <c r="UDD52" s="36"/>
      <c r="UDG52" s="36"/>
      <c r="UDH52" s="36"/>
      <c r="UDK52" s="36"/>
      <c r="UDL52" s="36"/>
      <c r="UDO52" s="36"/>
      <c r="UDP52" s="36"/>
      <c r="UDS52" s="36"/>
      <c r="UDT52" s="36"/>
      <c r="UDW52" s="36"/>
      <c r="UDX52" s="36"/>
      <c r="UEA52" s="36"/>
      <c r="UEB52" s="36"/>
      <c r="UEE52" s="36"/>
      <c r="UEF52" s="36"/>
      <c r="UEI52" s="36"/>
      <c r="UEJ52" s="36"/>
      <c r="UEM52" s="36"/>
      <c r="UEN52" s="36"/>
      <c r="UEQ52" s="36"/>
      <c r="UER52" s="36"/>
      <c r="UEU52" s="36"/>
      <c r="UEV52" s="36"/>
      <c r="UEY52" s="36"/>
      <c r="UEZ52" s="36"/>
      <c r="UFC52" s="36"/>
      <c r="UFD52" s="36"/>
      <c r="UFG52" s="36"/>
      <c r="UFH52" s="36"/>
      <c r="UFK52" s="36"/>
      <c r="UFL52" s="36"/>
      <c r="UFO52" s="36"/>
      <c r="UFP52" s="36"/>
      <c r="UFS52" s="36"/>
      <c r="UFT52" s="36"/>
      <c r="UFW52" s="36"/>
      <c r="UFX52" s="36"/>
      <c r="UGA52" s="36"/>
      <c r="UGB52" s="36"/>
      <c r="UGE52" s="36"/>
      <c r="UGF52" s="36"/>
      <c r="UGI52" s="36"/>
      <c r="UGJ52" s="36"/>
      <c r="UGM52" s="36"/>
      <c r="UGN52" s="36"/>
      <c r="UGQ52" s="36"/>
      <c r="UGR52" s="36"/>
      <c r="UGU52" s="36"/>
      <c r="UGV52" s="36"/>
      <c r="UGY52" s="36"/>
      <c r="UGZ52" s="36"/>
      <c r="UHC52" s="36"/>
      <c r="UHD52" s="36"/>
      <c r="UHG52" s="36"/>
      <c r="UHH52" s="36"/>
      <c r="UHK52" s="36"/>
      <c r="UHL52" s="36"/>
      <c r="UHO52" s="36"/>
      <c r="UHP52" s="36"/>
      <c r="UHS52" s="36"/>
      <c r="UHT52" s="36"/>
      <c r="UHW52" s="36"/>
      <c r="UHX52" s="36"/>
      <c r="UIA52" s="36"/>
      <c r="UIB52" s="36"/>
      <c r="UIE52" s="36"/>
      <c r="UIF52" s="36"/>
      <c r="UII52" s="36"/>
      <c r="UIJ52" s="36"/>
      <c r="UIM52" s="36"/>
      <c r="UIN52" s="36"/>
      <c r="UIQ52" s="36"/>
      <c r="UIR52" s="36"/>
      <c r="UIU52" s="36"/>
      <c r="UIV52" s="36"/>
      <c r="UIY52" s="36"/>
      <c r="UIZ52" s="36"/>
      <c r="UJC52" s="36"/>
      <c r="UJD52" s="36"/>
      <c r="UJG52" s="36"/>
      <c r="UJH52" s="36"/>
      <c r="UJK52" s="36"/>
      <c r="UJL52" s="36"/>
      <c r="UJO52" s="36"/>
      <c r="UJP52" s="36"/>
      <c r="UJS52" s="36"/>
      <c r="UJT52" s="36"/>
      <c r="UJW52" s="36"/>
      <c r="UJX52" s="36"/>
      <c r="UKA52" s="36"/>
      <c r="UKB52" s="36"/>
      <c r="UKE52" s="36"/>
      <c r="UKF52" s="36"/>
      <c r="UKI52" s="36"/>
      <c r="UKJ52" s="36"/>
      <c r="UKM52" s="36"/>
      <c r="UKN52" s="36"/>
      <c r="UKQ52" s="36"/>
      <c r="UKR52" s="36"/>
      <c r="UKU52" s="36"/>
      <c r="UKV52" s="36"/>
      <c r="UKY52" s="36"/>
      <c r="UKZ52" s="36"/>
      <c r="ULC52" s="36"/>
      <c r="ULD52" s="36"/>
      <c r="ULG52" s="36"/>
      <c r="ULH52" s="36"/>
      <c r="ULK52" s="36"/>
      <c r="ULL52" s="36"/>
      <c r="ULO52" s="36"/>
      <c r="ULP52" s="36"/>
      <c r="ULS52" s="36"/>
      <c r="ULT52" s="36"/>
      <c r="ULW52" s="36"/>
      <c r="ULX52" s="36"/>
      <c r="UMA52" s="36"/>
      <c r="UMB52" s="36"/>
      <c r="UME52" s="36"/>
      <c r="UMF52" s="36"/>
      <c r="UMI52" s="36"/>
      <c r="UMJ52" s="36"/>
      <c r="UMM52" s="36"/>
      <c r="UMN52" s="36"/>
      <c r="UMQ52" s="36"/>
      <c r="UMR52" s="36"/>
      <c r="UMU52" s="36"/>
      <c r="UMV52" s="36"/>
      <c r="UMY52" s="36"/>
      <c r="UMZ52" s="36"/>
      <c r="UNC52" s="36"/>
      <c r="UND52" s="36"/>
      <c r="UNG52" s="36"/>
      <c r="UNH52" s="36"/>
      <c r="UNK52" s="36"/>
      <c r="UNL52" s="36"/>
      <c r="UNO52" s="36"/>
      <c r="UNP52" s="36"/>
      <c r="UNS52" s="36"/>
      <c r="UNT52" s="36"/>
      <c r="UNW52" s="36"/>
      <c r="UNX52" s="36"/>
      <c r="UOA52" s="36"/>
      <c r="UOB52" s="36"/>
      <c r="UOE52" s="36"/>
      <c r="UOF52" s="36"/>
      <c r="UOI52" s="36"/>
      <c r="UOJ52" s="36"/>
      <c r="UOM52" s="36"/>
      <c r="UON52" s="36"/>
      <c r="UOQ52" s="36"/>
      <c r="UOR52" s="36"/>
      <c r="UOU52" s="36"/>
      <c r="UOV52" s="36"/>
      <c r="UOY52" s="36"/>
      <c r="UOZ52" s="36"/>
      <c r="UPC52" s="36"/>
      <c r="UPD52" s="36"/>
      <c r="UPG52" s="36"/>
      <c r="UPH52" s="36"/>
      <c r="UPK52" s="36"/>
      <c r="UPL52" s="36"/>
      <c r="UPO52" s="36"/>
      <c r="UPP52" s="36"/>
      <c r="UPS52" s="36"/>
      <c r="UPT52" s="36"/>
      <c r="UPW52" s="36"/>
      <c r="UPX52" s="36"/>
      <c r="UQA52" s="36"/>
      <c r="UQB52" s="36"/>
      <c r="UQE52" s="36"/>
      <c r="UQF52" s="36"/>
      <c r="UQI52" s="36"/>
      <c r="UQJ52" s="36"/>
      <c r="UQM52" s="36"/>
      <c r="UQN52" s="36"/>
      <c r="UQQ52" s="36"/>
      <c r="UQR52" s="36"/>
      <c r="UQU52" s="36"/>
      <c r="UQV52" s="36"/>
      <c r="UQY52" s="36"/>
      <c r="UQZ52" s="36"/>
      <c r="URC52" s="36"/>
      <c r="URD52" s="36"/>
      <c r="URG52" s="36"/>
      <c r="URH52" s="36"/>
      <c r="URK52" s="36"/>
      <c r="URL52" s="36"/>
      <c r="URO52" s="36"/>
      <c r="URP52" s="36"/>
      <c r="URS52" s="36"/>
      <c r="URT52" s="36"/>
      <c r="URW52" s="36"/>
      <c r="URX52" s="36"/>
      <c r="USA52" s="36"/>
      <c r="USB52" s="36"/>
      <c r="USE52" s="36"/>
      <c r="USF52" s="36"/>
      <c r="USI52" s="36"/>
      <c r="USJ52" s="36"/>
      <c r="USM52" s="36"/>
      <c r="USN52" s="36"/>
      <c r="USQ52" s="36"/>
      <c r="USR52" s="36"/>
      <c r="USU52" s="36"/>
      <c r="USV52" s="36"/>
      <c r="USY52" s="36"/>
      <c r="USZ52" s="36"/>
      <c r="UTC52" s="36"/>
      <c r="UTD52" s="36"/>
      <c r="UTG52" s="36"/>
      <c r="UTH52" s="36"/>
      <c r="UTK52" s="36"/>
      <c r="UTL52" s="36"/>
      <c r="UTO52" s="36"/>
      <c r="UTP52" s="36"/>
      <c r="UTS52" s="36"/>
      <c r="UTT52" s="36"/>
      <c r="UTW52" s="36"/>
      <c r="UTX52" s="36"/>
      <c r="UUA52" s="36"/>
      <c r="UUB52" s="36"/>
      <c r="UUE52" s="36"/>
      <c r="UUF52" s="36"/>
      <c r="UUI52" s="36"/>
      <c r="UUJ52" s="36"/>
      <c r="UUM52" s="36"/>
      <c r="UUN52" s="36"/>
      <c r="UUQ52" s="36"/>
      <c r="UUR52" s="36"/>
      <c r="UUU52" s="36"/>
      <c r="UUV52" s="36"/>
      <c r="UUY52" s="36"/>
      <c r="UUZ52" s="36"/>
      <c r="UVC52" s="36"/>
      <c r="UVD52" s="36"/>
      <c r="UVG52" s="36"/>
      <c r="UVH52" s="36"/>
      <c r="UVK52" s="36"/>
      <c r="UVL52" s="36"/>
      <c r="UVO52" s="36"/>
      <c r="UVP52" s="36"/>
      <c r="UVS52" s="36"/>
      <c r="UVT52" s="36"/>
      <c r="UVW52" s="36"/>
      <c r="UVX52" s="36"/>
      <c r="UWA52" s="36"/>
      <c r="UWB52" s="36"/>
      <c r="UWE52" s="36"/>
      <c r="UWF52" s="36"/>
      <c r="UWI52" s="36"/>
      <c r="UWJ52" s="36"/>
      <c r="UWM52" s="36"/>
      <c r="UWN52" s="36"/>
      <c r="UWQ52" s="36"/>
      <c r="UWR52" s="36"/>
      <c r="UWU52" s="36"/>
      <c r="UWV52" s="36"/>
      <c r="UWY52" s="36"/>
      <c r="UWZ52" s="36"/>
      <c r="UXC52" s="36"/>
      <c r="UXD52" s="36"/>
      <c r="UXG52" s="36"/>
      <c r="UXH52" s="36"/>
      <c r="UXK52" s="36"/>
      <c r="UXL52" s="36"/>
      <c r="UXO52" s="36"/>
      <c r="UXP52" s="36"/>
      <c r="UXS52" s="36"/>
      <c r="UXT52" s="36"/>
      <c r="UXW52" s="36"/>
      <c r="UXX52" s="36"/>
      <c r="UYA52" s="36"/>
      <c r="UYB52" s="36"/>
      <c r="UYE52" s="36"/>
      <c r="UYF52" s="36"/>
      <c r="UYI52" s="36"/>
      <c r="UYJ52" s="36"/>
      <c r="UYM52" s="36"/>
      <c r="UYN52" s="36"/>
      <c r="UYQ52" s="36"/>
      <c r="UYR52" s="36"/>
      <c r="UYU52" s="36"/>
      <c r="UYV52" s="36"/>
      <c r="UYY52" s="36"/>
      <c r="UYZ52" s="36"/>
      <c r="UZC52" s="36"/>
      <c r="UZD52" s="36"/>
      <c r="UZG52" s="36"/>
      <c r="UZH52" s="36"/>
      <c r="UZK52" s="36"/>
      <c r="UZL52" s="36"/>
      <c r="UZO52" s="36"/>
      <c r="UZP52" s="36"/>
      <c r="UZS52" s="36"/>
      <c r="UZT52" s="36"/>
      <c r="UZW52" s="36"/>
      <c r="UZX52" s="36"/>
      <c r="VAA52" s="36"/>
      <c r="VAB52" s="36"/>
      <c r="VAE52" s="36"/>
      <c r="VAF52" s="36"/>
      <c r="VAI52" s="36"/>
      <c r="VAJ52" s="36"/>
      <c r="VAM52" s="36"/>
      <c r="VAN52" s="36"/>
      <c r="VAQ52" s="36"/>
      <c r="VAR52" s="36"/>
      <c r="VAU52" s="36"/>
      <c r="VAV52" s="36"/>
      <c r="VAY52" s="36"/>
      <c r="VAZ52" s="36"/>
      <c r="VBC52" s="36"/>
      <c r="VBD52" s="36"/>
      <c r="VBG52" s="36"/>
      <c r="VBH52" s="36"/>
      <c r="VBK52" s="36"/>
      <c r="VBL52" s="36"/>
      <c r="VBO52" s="36"/>
      <c r="VBP52" s="36"/>
      <c r="VBS52" s="36"/>
      <c r="VBT52" s="36"/>
      <c r="VBW52" s="36"/>
      <c r="VBX52" s="36"/>
      <c r="VCA52" s="36"/>
      <c r="VCB52" s="36"/>
      <c r="VCE52" s="36"/>
      <c r="VCF52" s="36"/>
      <c r="VCI52" s="36"/>
      <c r="VCJ52" s="36"/>
      <c r="VCM52" s="36"/>
      <c r="VCN52" s="36"/>
      <c r="VCQ52" s="36"/>
      <c r="VCR52" s="36"/>
      <c r="VCU52" s="36"/>
      <c r="VCV52" s="36"/>
      <c r="VCY52" s="36"/>
      <c r="VCZ52" s="36"/>
      <c r="VDC52" s="36"/>
      <c r="VDD52" s="36"/>
      <c r="VDG52" s="36"/>
      <c r="VDH52" s="36"/>
      <c r="VDK52" s="36"/>
      <c r="VDL52" s="36"/>
      <c r="VDO52" s="36"/>
      <c r="VDP52" s="36"/>
      <c r="VDS52" s="36"/>
      <c r="VDT52" s="36"/>
      <c r="VDW52" s="36"/>
      <c r="VDX52" s="36"/>
      <c r="VEA52" s="36"/>
      <c r="VEB52" s="36"/>
      <c r="VEE52" s="36"/>
      <c r="VEF52" s="36"/>
      <c r="VEI52" s="36"/>
      <c r="VEJ52" s="36"/>
      <c r="VEM52" s="36"/>
      <c r="VEN52" s="36"/>
      <c r="VEQ52" s="36"/>
      <c r="VER52" s="36"/>
      <c r="VEU52" s="36"/>
      <c r="VEV52" s="36"/>
      <c r="VEY52" s="36"/>
      <c r="VEZ52" s="36"/>
      <c r="VFC52" s="36"/>
      <c r="VFD52" s="36"/>
      <c r="VFG52" s="36"/>
      <c r="VFH52" s="36"/>
      <c r="VFK52" s="36"/>
      <c r="VFL52" s="36"/>
      <c r="VFO52" s="36"/>
      <c r="VFP52" s="36"/>
      <c r="VFS52" s="36"/>
      <c r="VFT52" s="36"/>
      <c r="VFW52" s="36"/>
      <c r="VFX52" s="36"/>
      <c r="VGA52" s="36"/>
      <c r="VGB52" s="36"/>
      <c r="VGE52" s="36"/>
      <c r="VGF52" s="36"/>
      <c r="VGI52" s="36"/>
      <c r="VGJ52" s="36"/>
      <c r="VGM52" s="36"/>
      <c r="VGN52" s="36"/>
      <c r="VGQ52" s="36"/>
      <c r="VGR52" s="36"/>
      <c r="VGU52" s="36"/>
      <c r="VGV52" s="36"/>
      <c r="VGY52" s="36"/>
      <c r="VGZ52" s="36"/>
      <c r="VHC52" s="36"/>
      <c r="VHD52" s="36"/>
      <c r="VHG52" s="36"/>
      <c r="VHH52" s="36"/>
      <c r="VHK52" s="36"/>
      <c r="VHL52" s="36"/>
      <c r="VHO52" s="36"/>
      <c r="VHP52" s="36"/>
      <c r="VHS52" s="36"/>
      <c r="VHT52" s="36"/>
      <c r="VHW52" s="36"/>
      <c r="VHX52" s="36"/>
      <c r="VIA52" s="36"/>
      <c r="VIB52" s="36"/>
      <c r="VIE52" s="36"/>
      <c r="VIF52" s="36"/>
      <c r="VII52" s="36"/>
      <c r="VIJ52" s="36"/>
      <c r="VIM52" s="36"/>
      <c r="VIN52" s="36"/>
      <c r="VIQ52" s="36"/>
      <c r="VIR52" s="36"/>
      <c r="VIU52" s="36"/>
      <c r="VIV52" s="36"/>
      <c r="VIY52" s="36"/>
      <c r="VIZ52" s="36"/>
      <c r="VJC52" s="36"/>
      <c r="VJD52" s="36"/>
      <c r="VJG52" s="36"/>
      <c r="VJH52" s="36"/>
      <c r="VJK52" s="36"/>
      <c r="VJL52" s="36"/>
      <c r="VJO52" s="36"/>
      <c r="VJP52" s="36"/>
      <c r="VJS52" s="36"/>
      <c r="VJT52" s="36"/>
      <c r="VJW52" s="36"/>
      <c r="VJX52" s="36"/>
      <c r="VKA52" s="36"/>
      <c r="VKB52" s="36"/>
      <c r="VKE52" s="36"/>
      <c r="VKF52" s="36"/>
      <c r="VKI52" s="36"/>
      <c r="VKJ52" s="36"/>
      <c r="VKM52" s="36"/>
      <c r="VKN52" s="36"/>
      <c r="VKQ52" s="36"/>
      <c r="VKR52" s="36"/>
      <c r="VKU52" s="36"/>
      <c r="VKV52" s="36"/>
      <c r="VKY52" s="36"/>
      <c r="VKZ52" s="36"/>
      <c r="VLC52" s="36"/>
      <c r="VLD52" s="36"/>
      <c r="VLG52" s="36"/>
      <c r="VLH52" s="36"/>
      <c r="VLK52" s="36"/>
      <c r="VLL52" s="36"/>
      <c r="VLO52" s="36"/>
      <c r="VLP52" s="36"/>
      <c r="VLS52" s="36"/>
      <c r="VLT52" s="36"/>
      <c r="VLW52" s="36"/>
      <c r="VLX52" s="36"/>
      <c r="VMA52" s="36"/>
      <c r="VMB52" s="36"/>
      <c r="VME52" s="36"/>
      <c r="VMF52" s="36"/>
      <c r="VMI52" s="36"/>
      <c r="VMJ52" s="36"/>
      <c r="VMM52" s="36"/>
      <c r="VMN52" s="36"/>
      <c r="VMQ52" s="36"/>
      <c r="VMR52" s="36"/>
      <c r="VMU52" s="36"/>
      <c r="VMV52" s="36"/>
      <c r="VMY52" s="36"/>
      <c r="VMZ52" s="36"/>
      <c r="VNC52" s="36"/>
      <c r="VND52" s="36"/>
      <c r="VNG52" s="36"/>
      <c r="VNH52" s="36"/>
      <c r="VNK52" s="36"/>
      <c r="VNL52" s="36"/>
      <c r="VNO52" s="36"/>
      <c r="VNP52" s="36"/>
      <c r="VNS52" s="36"/>
      <c r="VNT52" s="36"/>
      <c r="VNW52" s="36"/>
      <c r="VNX52" s="36"/>
      <c r="VOA52" s="36"/>
      <c r="VOB52" s="36"/>
      <c r="VOE52" s="36"/>
      <c r="VOF52" s="36"/>
      <c r="VOI52" s="36"/>
      <c r="VOJ52" s="36"/>
      <c r="VOM52" s="36"/>
      <c r="VON52" s="36"/>
      <c r="VOQ52" s="36"/>
      <c r="VOR52" s="36"/>
      <c r="VOU52" s="36"/>
      <c r="VOV52" s="36"/>
      <c r="VOY52" s="36"/>
      <c r="VOZ52" s="36"/>
      <c r="VPC52" s="36"/>
      <c r="VPD52" s="36"/>
      <c r="VPG52" s="36"/>
      <c r="VPH52" s="36"/>
      <c r="VPK52" s="36"/>
      <c r="VPL52" s="36"/>
      <c r="VPO52" s="36"/>
      <c r="VPP52" s="36"/>
      <c r="VPS52" s="36"/>
      <c r="VPT52" s="36"/>
      <c r="VPW52" s="36"/>
      <c r="VPX52" s="36"/>
      <c r="VQA52" s="36"/>
      <c r="VQB52" s="36"/>
      <c r="VQE52" s="36"/>
      <c r="VQF52" s="36"/>
      <c r="VQI52" s="36"/>
      <c r="VQJ52" s="36"/>
      <c r="VQM52" s="36"/>
      <c r="VQN52" s="36"/>
      <c r="VQQ52" s="36"/>
      <c r="VQR52" s="36"/>
      <c r="VQU52" s="36"/>
      <c r="VQV52" s="36"/>
      <c r="VQY52" s="36"/>
      <c r="VQZ52" s="36"/>
      <c r="VRC52" s="36"/>
      <c r="VRD52" s="36"/>
      <c r="VRG52" s="36"/>
      <c r="VRH52" s="36"/>
      <c r="VRK52" s="36"/>
      <c r="VRL52" s="36"/>
      <c r="VRO52" s="36"/>
      <c r="VRP52" s="36"/>
      <c r="VRS52" s="36"/>
      <c r="VRT52" s="36"/>
      <c r="VRW52" s="36"/>
      <c r="VRX52" s="36"/>
      <c r="VSA52" s="36"/>
      <c r="VSB52" s="36"/>
      <c r="VSE52" s="36"/>
      <c r="VSF52" s="36"/>
      <c r="VSI52" s="36"/>
      <c r="VSJ52" s="36"/>
      <c r="VSM52" s="36"/>
      <c r="VSN52" s="36"/>
      <c r="VSQ52" s="36"/>
      <c r="VSR52" s="36"/>
      <c r="VSU52" s="36"/>
      <c r="VSV52" s="36"/>
      <c r="VSY52" s="36"/>
      <c r="VSZ52" s="36"/>
      <c r="VTC52" s="36"/>
      <c r="VTD52" s="36"/>
      <c r="VTG52" s="36"/>
      <c r="VTH52" s="36"/>
      <c r="VTK52" s="36"/>
      <c r="VTL52" s="36"/>
      <c r="VTO52" s="36"/>
      <c r="VTP52" s="36"/>
      <c r="VTS52" s="36"/>
      <c r="VTT52" s="36"/>
      <c r="VTW52" s="36"/>
      <c r="VTX52" s="36"/>
      <c r="VUA52" s="36"/>
      <c r="VUB52" s="36"/>
      <c r="VUE52" s="36"/>
      <c r="VUF52" s="36"/>
      <c r="VUI52" s="36"/>
      <c r="VUJ52" s="36"/>
      <c r="VUM52" s="36"/>
      <c r="VUN52" s="36"/>
      <c r="VUQ52" s="36"/>
      <c r="VUR52" s="36"/>
      <c r="VUU52" s="36"/>
      <c r="VUV52" s="36"/>
      <c r="VUY52" s="36"/>
      <c r="VUZ52" s="36"/>
      <c r="VVC52" s="36"/>
      <c r="VVD52" s="36"/>
      <c r="VVG52" s="36"/>
      <c r="VVH52" s="36"/>
      <c r="VVK52" s="36"/>
      <c r="VVL52" s="36"/>
      <c r="VVO52" s="36"/>
      <c r="VVP52" s="36"/>
      <c r="VVS52" s="36"/>
      <c r="VVT52" s="36"/>
      <c r="VVW52" s="36"/>
      <c r="VVX52" s="36"/>
      <c r="VWA52" s="36"/>
      <c r="VWB52" s="36"/>
      <c r="VWE52" s="36"/>
      <c r="VWF52" s="36"/>
      <c r="VWI52" s="36"/>
      <c r="VWJ52" s="36"/>
      <c r="VWM52" s="36"/>
      <c r="VWN52" s="36"/>
      <c r="VWQ52" s="36"/>
      <c r="VWR52" s="36"/>
      <c r="VWU52" s="36"/>
      <c r="VWV52" s="36"/>
      <c r="VWY52" s="36"/>
      <c r="VWZ52" s="36"/>
      <c r="VXC52" s="36"/>
      <c r="VXD52" s="36"/>
      <c r="VXG52" s="36"/>
      <c r="VXH52" s="36"/>
      <c r="VXK52" s="36"/>
      <c r="VXL52" s="36"/>
      <c r="VXO52" s="36"/>
      <c r="VXP52" s="36"/>
      <c r="VXS52" s="36"/>
      <c r="VXT52" s="36"/>
      <c r="VXW52" s="36"/>
      <c r="VXX52" s="36"/>
      <c r="VYA52" s="36"/>
      <c r="VYB52" s="36"/>
      <c r="VYE52" s="36"/>
      <c r="VYF52" s="36"/>
      <c r="VYI52" s="36"/>
      <c r="VYJ52" s="36"/>
      <c r="VYM52" s="36"/>
      <c r="VYN52" s="36"/>
      <c r="VYQ52" s="36"/>
      <c r="VYR52" s="36"/>
      <c r="VYU52" s="36"/>
      <c r="VYV52" s="36"/>
      <c r="VYY52" s="36"/>
      <c r="VYZ52" s="36"/>
      <c r="VZC52" s="36"/>
      <c r="VZD52" s="36"/>
      <c r="VZG52" s="36"/>
      <c r="VZH52" s="36"/>
      <c r="VZK52" s="36"/>
      <c r="VZL52" s="36"/>
      <c r="VZO52" s="36"/>
      <c r="VZP52" s="36"/>
      <c r="VZS52" s="36"/>
      <c r="VZT52" s="36"/>
      <c r="VZW52" s="36"/>
      <c r="VZX52" s="36"/>
      <c r="WAA52" s="36"/>
      <c r="WAB52" s="36"/>
      <c r="WAE52" s="36"/>
      <c r="WAF52" s="36"/>
      <c r="WAI52" s="36"/>
      <c r="WAJ52" s="36"/>
      <c r="WAM52" s="36"/>
      <c r="WAN52" s="36"/>
      <c r="WAQ52" s="36"/>
      <c r="WAR52" s="36"/>
      <c r="WAU52" s="36"/>
      <c r="WAV52" s="36"/>
      <c r="WAY52" s="36"/>
      <c r="WAZ52" s="36"/>
      <c r="WBC52" s="36"/>
      <c r="WBD52" s="36"/>
      <c r="WBG52" s="36"/>
      <c r="WBH52" s="36"/>
      <c r="WBK52" s="36"/>
      <c r="WBL52" s="36"/>
      <c r="WBO52" s="36"/>
      <c r="WBP52" s="36"/>
      <c r="WBS52" s="36"/>
      <c r="WBT52" s="36"/>
      <c r="WBW52" s="36"/>
      <c r="WBX52" s="36"/>
      <c r="WCA52" s="36"/>
      <c r="WCB52" s="36"/>
      <c r="WCE52" s="36"/>
      <c r="WCF52" s="36"/>
      <c r="WCI52" s="36"/>
      <c r="WCJ52" s="36"/>
      <c r="WCM52" s="36"/>
      <c r="WCN52" s="36"/>
      <c r="WCQ52" s="36"/>
      <c r="WCR52" s="36"/>
      <c r="WCU52" s="36"/>
      <c r="WCV52" s="36"/>
      <c r="WCY52" s="36"/>
      <c r="WCZ52" s="36"/>
      <c r="WDC52" s="36"/>
      <c r="WDD52" s="36"/>
      <c r="WDG52" s="36"/>
      <c r="WDH52" s="36"/>
      <c r="WDK52" s="36"/>
      <c r="WDL52" s="36"/>
      <c r="WDO52" s="36"/>
      <c r="WDP52" s="36"/>
      <c r="WDS52" s="36"/>
      <c r="WDT52" s="36"/>
      <c r="WDW52" s="36"/>
      <c r="WDX52" s="36"/>
      <c r="WEA52" s="36"/>
      <c r="WEB52" s="36"/>
      <c r="WEE52" s="36"/>
      <c r="WEF52" s="36"/>
      <c r="WEI52" s="36"/>
      <c r="WEJ52" s="36"/>
      <c r="WEM52" s="36"/>
      <c r="WEN52" s="36"/>
      <c r="WEQ52" s="36"/>
      <c r="WER52" s="36"/>
      <c r="WEU52" s="36"/>
      <c r="WEV52" s="36"/>
      <c r="WEY52" s="36"/>
      <c r="WEZ52" s="36"/>
      <c r="WFC52" s="36"/>
      <c r="WFD52" s="36"/>
      <c r="WFG52" s="36"/>
      <c r="WFH52" s="36"/>
      <c r="WFK52" s="36"/>
      <c r="WFL52" s="36"/>
      <c r="WFO52" s="36"/>
      <c r="WFP52" s="36"/>
      <c r="WFS52" s="36"/>
      <c r="WFT52" s="36"/>
      <c r="WFW52" s="36"/>
      <c r="WFX52" s="36"/>
      <c r="WGA52" s="36"/>
      <c r="WGB52" s="36"/>
      <c r="WGE52" s="36"/>
      <c r="WGF52" s="36"/>
      <c r="WGI52" s="36"/>
      <c r="WGJ52" s="36"/>
      <c r="WGM52" s="36"/>
      <c r="WGN52" s="36"/>
      <c r="WGQ52" s="36"/>
      <c r="WGR52" s="36"/>
      <c r="WGU52" s="36"/>
      <c r="WGV52" s="36"/>
      <c r="WGY52" s="36"/>
      <c r="WGZ52" s="36"/>
      <c r="WHC52" s="36"/>
      <c r="WHD52" s="36"/>
      <c r="WHG52" s="36"/>
      <c r="WHH52" s="36"/>
      <c r="WHK52" s="36"/>
      <c r="WHL52" s="36"/>
      <c r="WHO52" s="36"/>
      <c r="WHP52" s="36"/>
      <c r="WHS52" s="36"/>
      <c r="WHT52" s="36"/>
      <c r="WHW52" s="36"/>
      <c r="WHX52" s="36"/>
      <c r="WIA52" s="36"/>
      <c r="WIB52" s="36"/>
      <c r="WIE52" s="36"/>
      <c r="WIF52" s="36"/>
      <c r="WII52" s="36"/>
      <c r="WIJ52" s="36"/>
      <c r="WIM52" s="36"/>
      <c r="WIN52" s="36"/>
      <c r="WIQ52" s="36"/>
      <c r="WIR52" s="36"/>
      <c r="WIU52" s="36"/>
      <c r="WIV52" s="36"/>
      <c r="WIY52" s="36"/>
      <c r="WIZ52" s="36"/>
      <c r="WJC52" s="36"/>
      <c r="WJD52" s="36"/>
      <c r="WJG52" s="36"/>
      <c r="WJH52" s="36"/>
      <c r="WJK52" s="36"/>
      <c r="WJL52" s="36"/>
      <c r="WJO52" s="36"/>
      <c r="WJP52" s="36"/>
      <c r="WJS52" s="36"/>
      <c r="WJT52" s="36"/>
      <c r="WJW52" s="36"/>
      <c r="WJX52" s="36"/>
      <c r="WKA52" s="36"/>
      <c r="WKB52" s="36"/>
      <c r="WKE52" s="36"/>
      <c r="WKF52" s="36"/>
      <c r="WKI52" s="36"/>
      <c r="WKJ52" s="36"/>
      <c r="WKM52" s="36"/>
      <c r="WKN52" s="36"/>
      <c r="WKQ52" s="36"/>
      <c r="WKR52" s="36"/>
      <c r="WKU52" s="36"/>
      <c r="WKV52" s="36"/>
      <c r="WKY52" s="36"/>
      <c r="WKZ52" s="36"/>
      <c r="WLC52" s="36"/>
      <c r="WLD52" s="36"/>
      <c r="WLG52" s="36"/>
      <c r="WLH52" s="36"/>
      <c r="WLK52" s="36"/>
      <c r="WLL52" s="36"/>
      <c r="WLO52" s="36"/>
      <c r="WLP52" s="36"/>
      <c r="WLS52" s="36"/>
      <c r="WLT52" s="36"/>
      <c r="WLW52" s="36"/>
      <c r="WLX52" s="36"/>
      <c r="WMA52" s="36"/>
      <c r="WMB52" s="36"/>
      <c r="WME52" s="36"/>
      <c r="WMF52" s="36"/>
      <c r="WMI52" s="36"/>
      <c r="WMJ52" s="36"/>
      <c r="WMM52" s="36"/>
      <c r="WMN52" s="36"/>
      <c r="WMQ52" s="36"/>
      <c r="WMR52" s="36"/>
      <c r="WMU52" s="36"/>
      <c r="WMV52" s="36"/>
      <c r="WMY52" s="36"/>
      <c r="WMZ52" s="36"/>
      <c r="WNC52" s="36"/>
      <c r="WND52" s="36"/>
      <c r="WNG52" s="36"/>
      <c r="WNH52" s="36"/>
      <c r="WNK52" s="36"/>
      <c r="WNL52" s="36"/>
      <c r="WNO52" s="36"/>
      <c r="WNP52" s="36"/>
      <c r="WNS52" s="36"/>
      <c r="WNT52" s="36"/>
      <c r="WNW52" s="36"/>
      <c r="WNX52" s="36"/>
      <c r="WOA52" s="36"/>
      <c r="WOB52" s="36"/>
      <c r="WOE52" s="36"/>
      <c r="WOF52" s="36"/>
      <c r="WOI52" s="36"/>
      <c r="WOJ52" s="36"/>
      <c r="WOM52" s="36"/>
      <c r="WON52" s="36"/>
      <c r="WOQ52" s="36"/>
      <c r="WOR52" s="36"/>
      <c r="WOU52" s="36"/>
      <c r="WOV52" s="36"/>
      <c r="WOY52" s="36"/>
      <c r="WOZ52" s="36"/>
      <c r="WPC52" s="36"/>
      <c r="WPD52" s="36"/>
      <c r="WPG52" s="36"/>
      <c r="WPH52" s="36"/>
      <c r="WPK52" s="36"/>
      <c r="WPL52" s="36"/>
      <c r="WPO52" s="36"/>
      <c r="WPP52" s="36"/>
      <c r="WPS52" s="36"/>
      <c r="WPT52" s="36"/>
      <c r="WPW52" s="36"/>
      <c r="WPX52" s="36"/>
      <c r="WQA52" s="36"/>
      <c r="WQB52" s="36"/>
      <c r="WQE52" s="36"/>
      <c r="WQF52" s="36"/>
      <c r="WQI52" s="36"/>
      <c r="WQJ52" s="36"/>
      <c r="WQM52" s="36"/>
      <c r="WQN52" s="36"/>
      <c r="WQQ52" s="36"/>
      <c r="WQR52" s="36"/>
      <c r="WQU52" s="36"/>
      <c r="WQV52" s="36"/>
      <c r="WQY52" s="36"/>
      <c r="WQZ52" s="36"/>
      <c r="WRC52" s="36"/>
      <c r="WRD52" s="36"/>
      <c r="WRG52" s="36"/>
      <c r="WRH52" s="36"/>
      <c r="WRK52" s="36"/>
      <c r="WRL52" s="36"/>
      <c r="WRO52" s="36"/>
      <c r="WRP52" s="36"/>
      <c r="WRS52" s="36"/>
      <c r="WRT52" s="36"/>
      <c r="WRW52" s="36"/>
      <c r="WRX52" s="36"/>
      <c r="WSA52" s="36"/>
      <c r="WSB52" s="36"/>
      <c r="WSE52" s="36"/>
      <c r="WSF52" s="36"/>
      <c r="WSI52" s="36"/>
      <c r="WSJ52" s="36"/>
      <c r="WSM52" s="36"/>
      <c r="WSN52" s="36"/>
      <c r="WSQ52" s="36"/>
      <c r="WSR52" s="36"/>
      <c r="WSU52" s="36"/>
      <c r="WSV52" s="36"/>
      <c r="WSY52" s="36"/>
      <c r="WSZ52" s="36"/>
      <c r="WTC52" s="36"/>
      <c r="WTD52" s="36"/>
      <c r="WTG52" s="36"/>
      <c r="WTH52" s="36"/>
      <c r="WTK52" s="36"/>
      <c r="WTL52" s="36"/>
      <c r="WTO52" s="36"/>
      <c r="WTP52" s="36"/>
      <c r="WTS52" s="36"/>
      <c r="WTT52" s="36"/>
      <c r="WTW52" s="36"/>
      <c r="WTX52" s="36"/>
      <c r="WUA52" s="36"/>
      <c r="WUB52" s="36"/>
      <c r="WUE52" s="36"/>
      <c r="WUF52" s="36"/>
      <c r="WUI52" s="36"/>
      <c r="WUJ52" s="36"/>
      <c r="WUM52" s="36"/>
      <c r="WUN52" s="36"/>
      <c r="WUQ52" s="36"/>
      <c r="WUR52" s="36"/>
      <c r="WUU52" s="36"/>
      <c r="WUV52" s="36"/>
      <c r="WUY52" s="36"/>
      <c r="WUZ52" s="36"/>
      <c r="WVC52" s="36"/>
      <c r="WVD52" s="36"/>
      <c r="WVG52" s="36"/>
      <c r="WVH52" s="36"/>
      <c r="WVK52" s="36"/>
      <c r="WVL52" s="36"/>
      <c r="WVO52" s="36"/>
      <c r="WVP52" s="36"/>
      <c r="WVS52" s="36"/>
      <c r="WVT52" s="36"/>
      <c r="WVW52" s="36"/>
      <c r="WVX52" s="36"/>
      <c r="WWA52" s="36"/>
      <c r="WWB52" s="36"/>
      <c r="WWE52" s="36"/>
      <c r="WWF52" s="36"/>
      <c r="WWI52" s="36"/>
      <c r="WWJ52" s="36"/>
      <c r="WWM52" s="36"/>
      <c r="WWN52" s="36"/>
      <c r="WWQ52" s="36"/>
      <c r="WWR52" s="36"/>
      <c r="WWU52" s="36"/>
      <c r="WWV52" s="36"/>
      <c r="WWY52" s="36"/>
      <c r="WWZ52" s="36"/>
      <c r="WXC52" s="36"/>
      <c r="WXD52" s="36"/>
      <c r="WXG52" s="36"/>
      <c r="WXH52" s="36"/>
      <c r="WXK52" s="36"/>
      <c r="WXL52" s="36"/>
      <c r="WXO52" s="36"/>
      <c r="WXP52" s="36"/>
      <c r="WXS52" s="36"/>
      <c r="WXT52" s="36"/>
      <c r="WXW52" s="36"/>
      <c r="WXX52" s="36"/>
      <c r="WYA52" s="36"/>
      <c r="WYB52" s="36"/>
      <c r="WYE52" s="36"/>
      <c r="WYF52" s="36"/>
      <c r="WYI52" s="36"/>
      <c r="WYJ52" s="36"/>
      <c r="WYM52" s="36"/>
      <c r="WYN52" s="36"/>
      <c r="WYQ52" s="36"/>
      <c r="WYR52" s="36"/>
      <c r="WYU52" s="36"/>
      <c r="WYV52" s="36"/>
      <c r="WYY52" s="36"/>
      <c r="WYZ52" s="36"/>
      <c r="WZC52" s="36"/>
      <c r="WZD52" s="36"/>
      <c r="WZG52" s="36"/>
      <c r="WZH52" s="36"/>
      <c r="WZK52" s="36"/>
      <c r="WZL52" s="36"/>
      <c r="WZO52" s="36"/>
      <c r="WZP52" s="36"/>
      <c r="WZS52" s="36"/>
      <c r="WZT52" s="36"/>
      <c r="WZW52" s="36"/>
      <c r="WZX52" s="36"/>
      <c r="XAA52" s="36"/>
      <c r="XAB52" s="36"/>
      <c r="XAE52" s="36"/>
      <c r="XAF52" s="36"/>
      <c r="XAI52" s="36"/>
      <c r="XAJ52" s="36"/>
      <c r="XAM52" s="36"/>
      <c r="XAN52" s="36"/>
      <c r="XAQ52" s="36"/>
      <c r="XAR52" s="36"/>
      <c r="XAU52" s="36"/>
      <c r="XAV52" s="36"/>
      <c r="XAY52" s="36"/>
      <c r="XAZ52" s="36"/>
      <c r="XBC52" s="36"/>
      <c r="XBD52" s="36"/>
      <c r="XBG52" s="36"/>
      <c r="XBH52" s="36"/>
      <c r="XBK52" s="36"/>
      <c r="XBL52" s="36"/>
      <c r="XBO52" s="36"/>
      <c r="XBP52" s="36"/>
      <c r="XBS52" s="36"/>
      <c r="XBT52" s="36"/>
      <c r="XBW52" s="36"/>
      <c r="XBX52" s="36"/>
      <c r="XCA52" s="36"/>
      <c r="XCB52" s="36"/>
      <c r="XCE52" s="36"/>
      <c r="XCF52" s="36"/>
      <c r="XCI52" s="36"/>
      <c r="XCJ52" s="36"/>
      <c r="XCM52" s="36"/>
      <c r="XCN52" s="36"/>
      <c r="XCQ52" s="36"/>
      <c r="XCR52" s="36"/>
      <c r="XCU52" s="36"/>
      <c r="XCV52" s="36"/>
      <c r="XCY52" s="36"/>
      <c r="XCZ52" s="36"/>
      <c r="XDC52" s="36"/>
      <c r="XDD52" s="36"/>
    </row>
    <row r="53" spans="1:16332" x14ac:dyDescent="0.3">
      <c r="B53" s="10" t="s">
        <v>352</v>
      </c>
      <c r="C53" s="34">
        <v>17324</v>
      </c>
      <c r="D53" s="34">
        <v>11576</v>
      </c>
      <c r="E53" s="12">
        <f>C53+D53</f>
        <v>28900</v>
      </c>
      <c r="F53" s="12">
        <v>321608</v>
      </c>
      <c r="G53" s="34">
        <f>E53-F53</f>
        <v>-292708</v>
      </c>
      <c r="H53" s="36"/>
      <c r="I53" s="12"/>
      <c r="K53" s="36"/>
      <c r="L53" s="36"/>
      <c r="O53" s="36"/>
      <c r="P53" s="36"/>
      <c r="S53" s="36"/>
      <c r="T53" s="36"/>
      <c r="W53" s="36"/>
      <c r="X53" s="36"/>
      <c r="AA53" s="36"/>
      <c r="AB53" s="36"/>
      <c r="AE53" s="36"/>
      <c r="AF53" s="36"/>
      <c r="AI53" s="36"/>
      <c r="AJ53" s="36"/>
      <c r="AM53" s="36"/>
      <c r="AN53" s="36"/>
      <c r="AQ53" s="36"/>
      <c r="AR53" s="36"/>
      <c r="AU53" s="36"/>
      <c r="AV53" s="36"/>
      <c r="AY53" s="36"/>
      <c r="AZ53" s="36"/>
      <c r="BC53" s="36"/>
      <c r="BD53" s="36"/>
      <c r="BG53" s="36"/>
      <c r="BH53" s="36"/>
      <c r="BK53" s="36"/>
      <c r="BL53" s="36"/>
      <c r="BO53" s="36"/>
      <c r="BP53" s="36"/>
      <c r="BS53" s="36"/>
      <c r="BT53" s="36"/>
      <c r="BW53" s="36"/>
      <c r="BX53" s="36"/>
      <c r="CA53" s="36"/>
      <c r="CB53" s="36"/>
      <c r="CE53" s="36"/>
      <c r="CF53" s="36"/>
      <c r="CI53" s="36"/>
      <c r="CJ53" s="36"/>
      <c r="CM53" s="36"/>
      <c r="CN53" s="36"/>
      <c r="CQ53" s="36"/>
      <c r="CR53" s="36"/>
      <c r="CU53" s="36"/>
      <c r="CV53" s="36"/>
      <c r="CY53" s="36"/>
      <c r="CZ53" s="36"/>
      <c r="DC53" s="36"/>
      <c r="DD53" s="36"/>
      <c r="DG53" s="36"/>
      <c r="DH53" s="36"/>
      <c r="DK53" s="36"/>
      <c r="DL53" s="36"/>
      <c r="DO53" s="36"/>
      <c r="DP53" s="36"/>
      <c r="DS53" s="36"/>
      <c r="DT53" s="36"/>
      <c r="DW53" s="36"/>
      <c r="DX53" s="36"/>
      <c r="EA53" s="36"/>
      <c r="EB53" s="36"/>
      <c r="EE53" s="36"/>
      <c r="EF53" s="36"/>
      <c r="EI53" s="36"/>
      <c r="EJ53" s="36"/>
      <c r="EM53" s="36"/>
      <c r="EN53" s="36"/>
      <c r="EQ53" s="36"/>
      <c r="ER53" s="36"/>
      <c r="EU53" s="36"/>
      <c r="EV53" s="36"/>
      <c r="EY53" s="36"/>
      <c r="EZ53" s="36"/>
      <c r="FC53" s="36"/>
      <c r="FD53" s="36"/>
      <c r="FG53" s="36"/>
      <c r="FH53" s="36"/>
      <c r="FK53" s="36"/>
      <c r="FL53" s="36"/>
      <c r="FO53" s="36"/>
      <c r="FP53" s="36"/>
      <c r="FS53" s="36"/>
      <c r="FT53" s="36"/>
      <c r="FW53" s="36"/>
      <c r="FX53" s="36"/>
      <c r="GA53" s="36"/>
      <c r="GB53" s="36"/>
      <c r="GE53" s="36"/>
      <c r="GF53" s="36"/>
      <c r="GI53" s="36"/>
      <c r="GJ53" s="36"/>
      <c r="GM53" s="36"/>
      <c r="GN53" s="36"/>
      <c r="GQ53" s="36"/>
      <c r="GR53" s="36"/>
      <c r="GU53" s="36"/>
      <c r="GV53" s="36"/>
      <c r="GY53" s="36"/>
      <c r="GZ53" s="36"/>
      <c r="HC53" s="36"/>
      <c r="HD53" s="36"/>
      <c r="HG53" s="36"/>
      <c r="HH53" s="36"/>
      <c r="HK53" s="36"/>
      <c r="HL53" s="36"/>
      <c r="HO53" s="36"/>
      <c r="HP53" s="36"/>
      <c r="HS53" s="36"/>
      <c r="HT53" s="36"/>
      <c r="HW53" s="36"/>
      <c r="HX53" s="36"/>
      <c r="IA53" s="36"/>
      <c r="IB53" s="36"/>
      <c r="IE53" s="36"/>
      <c r="IF53" s="36"/>
      <c r="II53" s="36"/>
      <c r="IJ53" s="36"/>
      <c r="IM53" s="36"/>
      <c r="IN53" s="36"/>
      <c r="IQ53" s="36"/>
      <c r="IR53" s="36"/>
      <c r="IU53" s="36"/>
      <c r="IV53" s="36"/>
      <c r="IY53" s="36"/>
      <c r="IZ53" s="36"/>
      <c r="JC53" s="36"/>
      <c r="JD53" s="36"/>
      <c r="JG53" s="36"/>
      <c r="JH53" s="36"/>
      <c r="JK53" s="36"/>
      <c r="JL53" s="36"/>
      <c r="JO53" s="36"/>
      <c r="JP53" s="36"/>
      <c r="JS53" s="36"/>
      <c r="JT53" s="36"/>
      <c r="JW53" s="36"/>
      <c r="JX53" s="36"/>
      <c r="KA53" s="36"/>
      <c r="KB53" s="36"/>
      <c r="KE53" s="36"/>
      <c r="KF53" s="36"/>
      <c r="KI53" s="36"/>
      <c r="KJ53" s="36"/>
      <c r="KM53" s="36"/>
      <c r="KN53" s="36"/>
      <c r="KQ53" s="36"/>
      <c r="KR53" s="36"/>
      <c r="KU53" s="36"/>
      <c r="KV53" s="36"/>
      <c r="KY53" s="36"/>
      <c r="KZ53" s="36"/>
      <c r="LC53" s="36"/>
      <c r="LD53" s="36"/>
      <c r="LG53" s="36"/>
      <c r="LH53" s="36"/>
      <c r="LK53" s="36"/>
      <c r="LL53" s="36"/>
      <c r="LO53" s="36"/>
      <c r="LP53" s="36"/>
      <c r="LS53" s="36"/>
      <c r="LT53" s="36"/>
      <c r="LW53" s="36"/>
      <c r="LX53" s="36"/>
      <c r="MA53" s="36"/>
      <c r="MB53" s="36"/>
      <c r="ME53" s="36"/>
      <c r="MF53" s="36"/>
      <c r="MI53" s="36"/>
      <c r="MJ53" s="36"/>
      <c r="MM53" s="36"/>
      <c r="MN53" s="36"/>
      <c r="MQ53" s="36"/>
      <c r="MR53" s="36"/>
      <c r="MU53" s="36"/>
      <c r="MV53" s="36"/>
      <c r="MY53" s="36"/>
      <c r="MZ53" s="36"/>
      <c r="NC53" s="36"/>
      <c r="ND53" s="36"/>
      <c r="NG53" s="36"/>
      <c r="NH53" s="36"/>
      <c r="NK53" s="36"/>
      <c r="NL53" s="36"/>
      <c r="NO53" s="36"/>
      <c r="NP53" s="36"/>
      <c r="NS53" s="36"/>
      <c r="NT53" s="36"/>
      <c r="NW53" s="36"/>
      <c r="NX53" s="36"/>
      <c r="OA53" s="36"/>
      <c r="OB53" s="36"/>
      <c r="OE53" s="36"/>
      <c r="OF53" s="36"/>
      <c r="OI53" s="36"/>
      <c r="OJ53" s="36"/>
      <c r="OM53" s="36"/>
      <c r="ON53" s="36"/>
      <c r="OQ53" s="36"/>
      <c r="OR53" s="36"/>
      <c r="OU53" s="36"/>
      <c r="OV53" s="36"/>
      <c r="OY53" s="36"/>
      <c r="OZ53" s="36"/>
      <c r="PC53" s="36"/>
      <c r="PD53" s="36"/>
      <c r="PG53" s="36"/>
      <c r="PH53" s="36"/>
      <c r="PK53" s="36"/>
      <c r="PL53" s="36"/>
      <c r="PO53" s="36"/>
      <c r="PP53" s="36"/>
      <c r="PS53" s="36"/>
      <c r="PT53" s="36"/>
      <c r="PW53" s="36"/>
      <c r="PX53" s="36"/>
      <c r="QA53" s="36"/>
      <c r="QB53" s="36"/>
      <c r="QE53" s="36"/>
      <c r="QF53" s="36"/>
      <c r="QI53" s="36"/>
      <c r="QJ53" s="36"/>
      <c r="QM53" s="36"/>
      <c r="QN53" s="36"/>
      <c r="QQ53" s="36"/>
      <c r="QR53" s="36"/>
      <c r="QU53" s="36"/>
      <c r="QV53" s="36"/>
      <c r="QY53" s="36"/>
      <c r="QZ53" s="36"/>
      <c r="RC53" s="36"/>
      <c r="RD53" s="36"/>
      <c r="RG53" s="36"/>
      <c r="RH53" s="36"/>
      <c r="RK53" s="36"/>
      <c r="RL53" s="36"/>
      <c r="RO53" s="36"/>
      <c r="RP53" s="36"/>
      <c r="RS53" s="36"/>
      <c r="RT53" s="36"/>
      <c r="RW53" s="36"/>
      <c r="RX53" s="36"/>
      <c r="SA53" s="36"/>
      <c r="SB53" s="36"/>
      <c r="SE53" s="36"/>
      <c r="SF53" s="36"/>
      <c r="SI53" s="36"/>
      <c r="SJ53" s="36"/>
      <c r="SM53" s="36"/>
      <c r="SN53" s="36"/>
      <c r="SQ53" s="36"/>
      <c r="SR53" s="36"/>
      <c r="SU53" s="36"/>
      <c r="SV53" s="36"/>
      <c r="SY53" s="36"/>
      <c r="SZ53" s="36"/>
      <c r="TC53" s="36"/>
      <c r="TD53" s="36"/>
      <c r="TG53" s="36"/>
      <c r="TH53" s="36"/>
      <c r="TK53" s="36"/>
      <c r="TL53" s="36"/>
      <c r="TO53" s="36"/>
      <c r="TP53" s="36"/>
      <c r="TS53" s="36"/>
      <c r="TT53" s="36"/>
      <c r="TW53" s="36"/>
      <c r="TX53" s="36"/>
      <c r="UA53" s="36"/>
      <c r="UB53" s="36"/>
      <c r="UE53" s="36"/>
      <c r="UF53" s="36"/>
      <c r="UI53" s="36"/>
      <c r="UJ53" s="36"/>
      <c r="UM53" s="36"/>
      <c r="UN53" s="36"/>
      <c r="UQ53" s="36"/>
      <c r="UR53" s="36"/>
      <c r="UU53" s="36"/>
      <c r="UV53" s="36"/>
      <c r="UY53" s="36"/>
      <c r="UZ53" s="36"/>
      <c r="VC53" s="36"/>
      <c r="VD53" s="36"/>
      <c r="VG53" s="36"/>
      <c r="VH53" s="36"/>
      <c r="VK53" s="36"/>
      <c r="VL53" s="36"/>
      <c r="VO53" s="36"/>
      <c r="VP53" s="36"/>
      <c r="VS53" s="36"/>
      <c r="VT53" s="36"/>
      <c r="VW53" s="36"/>
      <c r="VX53" s="36"/>
      <c r="WA53" s="36"/>
      <c r="WB53" s="36"/>
      <c r="WE53" s="36"/>
      <c r="WF53" s="36"/>
      <c r="WI53" s="36"/>
      <c r="WJ53" s="36"/>
      <c r="WM53" s="36"/>
      <c r="WN53" s="36"/>
      <c r="WQ53" s="36"/>
      <c r="WR53" s="36"/>
      <c r="WU53" s="36"/>
      <c r="WV53" s="36"/>
      <c r="WY53" s="36"/>
      <c r="WZ53" s="36"/>
      <c r="XC53" s="36"/>
      <c r="XD53" s="36"/>
      <c r="XG53" s="36"/>
      <c r="XH53" s="36"/>
      <c r="XK53" s="36"/>
      <c r="XL53" s="36"/>
      <c r="XO53" s="36"/>
      <c r="XP53" s="36"/>
      <c r="XS53" s="36"/>
      <c r="XT53" s="36"/>
      <c r="XW53" s="36"/>
      <c r="XX53" s="36"/>
      <c r="YA53" s="36"/>
      <c r="YB53" s="36"/>
      <c r="YE53" s="36"/>
      <c r="YF53" s="36"/>
      <c r="YI53" s="36"/>
      <c r="YJ53" s="36"/>
      <c r="YM53" s="36"/>
      <c r="YN53" s="36"/>
      <c r="YQ53" s="36"/>
      <c r="YR53" s="36"/>
      <c r="YU53" s="36"/>
      <c r="YV53" s="36"/>
      <c r="YY53" s="36"/>
      <c r="YZ53" s="36"/>
      <c r="ZC53" s="36"/>
      <c r="ZD53" s="36"/>
      <c r="ZG53" s="36"/>
      <c r="ZH53" s="36"/>
      <c r="ZK53" s="36"/>
      <c r="ZL53" s="36"/>
      <c r="ZO53" s="36"/>
      <c r="ZP53" s="36"/>
      <c r="ZS53" s="36"/>
      <c r="ZT53" s="36"/>
      <c r="ZW53" s="36"/>
      <c r="ZX53" s="36"/>
      <c r="AAA53" s="36"/>
      <c r="AAB53" s="36"/>
      <c r="AAE53" s="36"/>
      <c r="AAF53" s="36"/>
      <c r="AAI53" s="36"/>
      <c r="AAJ53" s="36"/>
      <c r="AAM53" s="36"/>
      <c r="AAN53" s="36"/>
      <c r="AAQ53" s="36"/>
      <c r="AAR53" s="36"/>
      <c r="AAU53" s="36"/>
      <c r="AAV53" s="36"/>
      <c r="AAY53" s="36"/>
      <c r="AAZ53" s="36"/>
      <c r="ABC53" s="36"/>
      <c r="ABD53" s="36"/>
      <c r="ABG53" s="36"/>
      <c r="ABH53" s="36"/>
      <c r="ABK53" s="36"/>
      <c r="ABL53" s="36"/>
      <c r="ABO53" s="36"/>
      <c r="ABP53" s="36"/>
      <c r="ABS53" s="36"/>
      <c r="ABT53" s="36"/>
      <c r="ABW53" s="36"/>
      <c r="ABX53" s="36"/>
      <c r="ACA53" s="36"/>
      <c r="ACB53" s="36"/>
      <c r="ACE53" s="36"/>
      <c r="ACF53" s="36"/>
      <c r="ACI53" s="36"/>
      <c r="ACJ53" s="36"/>
      <c r="ACM53" s="36"/>
      <c r="ACN53" s="36"/>
      <c r="ACQ53" s="36"/>
      <c r="ACR53" s="36"/>
      <c r="ACU53" s="36"/>
      <c r="ACV53" s="36"/>
      <c r="ACY53" s="36"/>
      <c r="ACZ53" s="36"/>
      <c r="ADC53" s="36"/>
      <c r="ADD53" s="36"/>
      <c r="ADG53" s="36"/>
      <c r="ADH53" s="36"/>
      <c r="ADK53" s="36"/>
      <c r="ADL53" s="36"/>
      <c r="ADO53" s="36"/>
      <c r="ADP53" s="36"/>
      <c r="ADS53" s="36"/>
      <c r="ADT53" s="36"/>
      <c r="ADW53" s="36"/>
      <c r="ADX53" s="36"/>
      <c r="AEA53" s="36"/>
      <c r="AEB53" s="36"/>
      <c r="AEE53" s="36"/>
      <c r="AEF53" s="36"/>
      <c r="AEI53" s="36"/>
      <c r="AEJ53" s="36"/>
      <c r="AEM53" s="36"/>
      <c r="AEN53" s="36"/>
      <c r="AEQ53" s="36"/>
      <c r="AER53" s="36"/>
      <c r="AEU53" s="36"/>
      <c r="AEV53" s="36"/>
      <c r="AEY53" s="36"/>
      <c r="AEZ53" s="36"/>
      <c r="AFC53" s="36"/>
      <c r="AFD53" s="36"/>
      <c r="AFG53" s="36"/>
      <c r="AFH53" s="36"/>
      <c r="AFK53" s="36"/>
      <c r="AFL53" s="36"/>
      <c r="AFO53" s="36"/>
      <c r="AFP53" s="36"/>
      <c r="AFS53" s="36"/>
      <c r="AFT53" s="36"/>
      <c r="AFW53" s="36"/>
      <c r="AFX53" s="36"/>
      <c r="AGA53" s="36"/>
      <c r="AGB53" s="36"/>
      <c r="AGE53" s="36"/>
      <c r="AGF53" s="36"/>
      <c r="AGI53" s="36"/>
      <c r="AGJ53" s="36"/>
      <c r="AGM53" s="36"/>
      <c r="AGN53" s="36"/>
      <c r="AGQ53" s="36"/>
      <c r="AGR53" s="36"/>
      <c r="AGU53" s="36"/>
      <c r="AGV53" s="36"/>
      <c r="AGY53" s="36"/>
      <c r="AGZ53" s="36"/>
      <c r="AHC53" s="36"/>
      <c r="AHD53" s="36"/>
      <c r="AHG53" s="36"/>
      <c r="AHH53" s="36"/>
      <c r="AHK53" s="36"/>
      <c r="AHL53" s="36"/>
      <c r="AHO53" s="36"/>
      <c r="AHP53" s="36"/>
      <c r="AHS53" s="36"/>
      <c r="AHT53" s="36"/>
      <c r="AHW53" s="36"/>
      <c r="AHX53" s="36"/>
      <c r="AIA53" s="36"/>
      <c r="AIB53" s="36"/>
      <c r="AIE53" s="36"/>
      <c r="AIF53" s="36"/>
      <c r="AII53" s="36"/>
      <c r="AIJ53" s="36"/>
      <c r="AIM53" s="36"/>
      <c r="AIN53" s="36"/>
      <c r="AIQ53" s="36"/>
      <c r="AIR53" s="36"/>
      <c r="AIU53" s="36"/>
      <c r="AIV53" s="36"/>
      <c r="AIY53" s="36"/>
      <c r="AIZ53" s="36"/>
      <c r="AJC53" s="36"/>
      <c r="AJD53" s="36"/>
      <c r="AJG53" s="36"/>
      <c r="AJH53" s="36"/>
      <c r="AJK53" s="36"/>
      <c r="AJL53" s="36"/>
      <c r="AJO53" s="36"/>
      <c r="AJP53" s="36"/>
      <c r="AJS53" s="36"/>
      <c r="AJT53" s="36"/>
      <c r="AJW53" s="36"/>
      <c r="AJX53" s="36"/>
      <c r="AKA53" s="36"/>
      <c r="AKB53" s="36"/>
      <c r="AKE53" s="36"/>
      <c r="AKF53" s="36"/>
      <c r="AKI53" s="36"/>
      <c r="AKJ53" s="36"/>
      <c r="AKM53" s="36"/>
      <c r="AKN53" s="36"/>
      <c r="AKQ53" s="36"/>
      <c r="AKR53" s="36"/>
      <c r="AKU53" s="36"/>
      <c r="AKV53" s="36"/>
      <c r="AKY53" s="36"/>
      <c r="AKZ53" s="36"/>
      <c r="ALC53" s="36"/>
      <c r="ALD53" s="36"/>
      <c r="ALG53" s="36"/>
      <c r="ALH53" s="36"/>
      <c r="ALK53" s="36"/>
      <c r="ALL53" s="36"/>
      <c r="ALO53" s="36"/>
      <c r="ALP53" s="36"/>
      <c r="ALS53" s="36"/>
      <c r="ALT53" s="36"/>
      <c r="ALW53" s="36"/>
      <c r="ALX53" s="36"/>
      <c r="AMA53" s="36"/>
      <c r="AMB53" s="36"/>
      <c r="AME53" s="36"/>
      <c r="AMF53" s="36"/>
      <c r="AMI53" s="36"/>
      <c r="AMJ53" s="36"/>
      <c r="AMM53" s="36"/>
      <c r="AMN53" s="36"/>
      <c r="AMQ53" s="36"/>
      <c r="AMR53" s="36"/>
      <c r="AMU53" s="36"/>
      <c r="AMV53" s="36"/>
      <c r="AMY53" s="36"/>
      <c r="AMZ53" s="36"/>
      <c r="ANC53" s="36"/>
      <c r="AND53" s="36"/>
      <c r="ANG53" s="36"/>
      <c r="ANH53" s="36"/>
      <c r="ANK53" s="36"/>
      <c r="ANL53" s="36"/>
      <c r="ANO53" s="36"/>
      <c r="ANP53" s="36"/>
      <c r="ANS53" s="36"/>
      <c r="ANT53" s="36"/>
      <c r="ANW53" s="36"/>
      <c r="ANX53" s="36"/>
      <c r="AOA53" s="36"/>
      <c r="AOB53" s="36"/>
      <c r="AOE53" s="36"/>
      <c r="AOF53" s="36"/>
      <c r="AOI53" s="36"/>
      <c r="AOJ53" s="36"/>
      <c r="AOM53" s="36"/>
      <c r="AON53" s="36"/>
      <c r="AOQ53" s="36"/>
      <c r="AOR53" s="36"/>
      <c r="AOU53" s="36"/>
      <c r="AOV53" s="36"/>
      <c r="AOY53" s="36"/>
      <c r="AOZ53" s="36"/>
      <c r="APC53" s="36"/>
      <c r="APD53" s="36"/>
      <c r="APG53" s="36"/>
      <c r="APH53" s="36"/>
      <c r="APK53" s="36"/>
      <c r="APL53" s="36"/>
      <c r="APO53" s="36"/>
      <c r="APP53" s="36"/>
      <c r="APS53" s="36"/>
      <c r="APT53" s="36"/>
      <c r="APW53" s="36"/>
      <c r="APX53" s="36"/>
      <c r="AQA53" s="36"/>
      <c r="AQB53" s="36"/>
      <c r="AQE53" s="36"/>
      <c r="AQF53" s="36"/>
      <c r="AQI53" s="36"/>
      <c r="AQJ53" s="36"/>
      <c r="AQM53" s="36"/>
      <c r="AQN53" s="36"/>
      <c r="AQQ53" s="36"/>
      <c r="AQR53" s="36"/>
      <c r="AQU53" s="36"/>
      <c r="AQV53" s="36"/>
      <c r="AQY53" s="36"/>
      <c r="AQZ53" s="36"/>
      <c r="ARC53" s="36"/>
      <c r="ARD53" s="36"/>
      <c r="ARG53" s="36"/>
      <c r="ARH53" s="36"/>
      <c r="ARK53" s="36"/>
      <c r="ARL53" s="36"/>
      <c r="ARO53" s="36"/>
      <c r="ARP53" s="36"/>
      <c r="ARS53" s="36"/>
      <c r="ART53" s="36"/>
      <c r="ARW53" s="36"/>
      <c r="ARX53" s="36"/>
      <c r="ASA53" s="36"/>
      <c r="ASB53" s="36"/>
      <c r="ASE53" s="36"/>
      <c r="ASF53" s="36"/>
      <c r="ASI53" s="36"/>
      <c r="ASJ53" s="36"/>
      <c r="ASM53" s="36"/>
      <c r="ASN53" s="36"/>
      <c r="ASQ53" s="36"/>
      <c r="ASR53" s="36"/>
      <c r="ASU53" s="36"/>
      <c r="ASV53" s="36"/>
      <c r="ASY53" s="36"/>
      <c r="ASZ53" s="36"/>
      <c r="ATC53" s="36"/>
      <c r="ATD53" s="36"/>
      <c r="ATG53" s="36"/>
      <c r="ATH53" s="36"/>
      <c r="ATK53" s="36"/>
      <c r="ATL53" s="36"/>
      <c r="ATO53" s="36"/>
      <c r="ATP53" s="36"/>
      <c r="ATS53" s="36"/>
      <c r="ATT53" s="36"/>
      <c r="ATW53" s="36"/>
      <c r="ATX53" s="36"/>
      <c r="AUA53" s="36"/>
      <c r="AUB53" s="36"/>
      <c r="AUE53" s="36"/>
      <c r="AUF53" s="36"/>
      <c r="AUI53" s="36"/>
      <c r="AUJ53" s="36"/>
      <c r="AUM53" s="36"/>
      <c r="AUN53" s="36"/>
      <c r="AUQ53" s="36"/>
      <c r="AUR53" s="36"/>
      <c r="AUU53" s="36"/>
      <c r="AUV53" s="36"/>
      <c r="AUY53" s="36"/>
      <c r="AUZ53" s="36"/>
      <c r="AVC53" s="36"/>
      <c r="AVD53" s="36"/>
      <c r="AVG53" s="36"/>
      <c r="AVH53" s="36"/>
      <c r="AVK53" s="36"/>
      <c r="AVL53" s="36"/>
      <c r="AVO53" s="36"/>
      <c r="AVP53" s="36"/>
      <c r="AVS53" s="36"/>
      <c r="AVT53" s="36"/>
      <c r="AVW53" s="36"/>
      <c r="AVX53" s="36"/>
      <c r="AWA53" s="36"/>
      <c r="AWB53" s="36"/>
      <c r="AWE53" s="36"/>
      <c r="AWF53" s="36"/>
      <c r="AWI53" s="36"/>
      <c r="AWJ53" s="36"/>
      <c r="AWM53" s="36"/>
      <c r="AWN53" s="36"/>
      <c r="AWQ53" s="36"/>
      <c r="AWR53" s="36"/>
      <c r="AWU53" s="36"/>
      <c r="AWV53" s="36"/>
      <c r="AWY53" s="36"/>
      <c r="AWZ53" s="36"/>
      <c r="AXC53" s="36"/>
      <c r="AXD53" s="36"/>
      <c r="AXG53" s="36"/>
      <c r="AXH53" s="36"/>
      <c r="AXK53" s="36"/>
      <c r="AXL53" s="36"/>
      <c r="AXO53" s="36"/>
      <c r="AXP53" s="36"/>
      <c r="AXS53" s="36"/>
      <c r="AXT53" s="36"/>
      <c r="AXW53" s="36"/>
      <c r="AXX53" s="36"/>
      <c r="AYA53" s="36"/>
      <c r="AYB53" s="36"/>
      <c r="AYE53" s="36"/>
      <c r="AYF53" s="36"/>
      <c r="AYI53" s="36"/>
      <c r="AYJ53" s="36"/>
      <c r="AYM53" s="36"/>
      <c r="AYN53" s="36"/>
      <c r="AYQ53" s="36"/>
      <c r="AYR53" s="36"/>
      <c r="AYU53" s="36"/>
      <c r="AYV53" s="36"/>
      <c r="AYY53" s="36"/>
      <c r="AYZ53" s="36"/>
      <c r="AZC53" s="36"/>
      <c r="AZD53" s="36"/>
      <c r="AZG53" s="36"/>
      <c r="AZH53" s="36"/>
      <c r="AZK53" s="36"/>
      <c r="AZL53" s="36"/>
      <c r="AZO53" s="36"/>
      <c r="AZP53" s="36"/>
      <c r="AZS53" s="36"/>
      <c r="AZT53" s="36"/>
      <c r="AZW53" s="36"/>
      <c r="AZX53" s="36"/>
      <c r="BAA53" s="36"/>
      <c r="BAB53" s="36"/>
      <c r="BAE53" s="36"/>
      <c r="BAF53" s="36"/>
      <c r="BAI53" s="36"/>
      <c r="BAJ53" s="36"/>
      <c r="BAM53" s="36"/>
      <c r="BAN53" s="36"/>
      <c r="BAQ53" s="36"/>
      <c r="BAR53" s="36"/>
      <c r="BAU53" s="36"/>
      <c r="BAV53" s="36"/>
      <c r="BAY53" s="36"/>
      <c r="BAZ53" s="36"/>
      <c r="BBC53" s="36"/>
      <c r="BBD53" s="36"/>
      <c r="BBG53" s="36"/>
      <c r="BBH53" s="36"/>
      <c r="BBK53" s="36"/>
      <c r="BBL53" s="36"/>
      <c r="BBO53" s="36"/>
      <c r="BBP53" s="36"/>
      <c r="BBS53" s="36"/>
      <c r="BBT53" s="36"/>
      <c r="BBW53" s="36"/>
      <c r="BBX53" s="36"/>
      <c r="BCA53" s="36"/>
      <c r="BCB53" s="36"/>
      <c r="BCE53" s="36"/>
      <c r="BCF53" s="36"/>
      <c r="BCI53" s="36"/>
      <c r="BCJ53" s="36"/>
      <c r="BCM53" s="36"/>
      <c r="BCN53" s="36"/>
      <c r="BCQ53" s="36"/>
      <c r="BCR53" s="36"/>
      <c r="BCU53" s="36"/>
      <c r="BCV53" s="36"/>
      <c r="BCY53" s="36"/>
      <c r="BCZ53" s="36"/>
      <c r="BDC53" s="36"/>
      <c r="BDD53" s="36"/>
      <c r="BDG53" s="36"/>
      <c r="BDH53" s="36"/>
      <c r="BDK53" s="36"/>
      <c r="BDL53" s="36"/>
      <c r="BDO53" s="36"/>
      <c r="BDP53" s="36"/>
      <c r="BDS53" s="36"/>
      <c r="BDT53" s="36"/>
      <c r="BDW53" s="36"/>
      <c r="BDX53" s="36"/>
      <c r="BEA53" s="36"/>
      <c r="BEB53" s="36"/>
      <c r="BEE53" s="36"/>
      <c r="BEF53" s="36"/>
      <c r="BEI53" s="36"/>
      <c r="BEJ53" s="36"/>
      <c r="BEM53" s="36"/>
      <c r="BEN53" s="36"/>
      <c r="BEQ53" s="36"/>
      <c r="BER53" s="36"/>
      <c r="BEU53" s="36"/>
      <c r="BEV53" s="36"/>
      <c r="BEY53" s="36"/>
      <c r="BEZ53" s="36"/>
      <c r="BFC53" s="36"/>
      <c r="BFD53" s="36"/>
      <c r="BFG53" s="36"/>
      <c r="BFH53" s="36"/>
      <c r="BFK53" s="36"/>
      <c r="BFL53" s="36"/>
      <c r="BFO53" s="36"/>
      <c r="BFP53" s="36"/>
      <c r="BFS53" s="36"/>
      <c r="BFT53" s="36"/>
      <c r="BFW53" s="36"/>
      <c r="BFX53" s="36"/>
      <c r="BGA53" s="36"/>
      <c r="BGB53" s="36"/>
      <c r="BGE53" s="36"/>
      <c r="BGF53" s="36"/>
      <c r="BGI53" s="36"/>
      <c r="BGJ53" s="36"/>
      <c r="BGM53" s="36"/>
      <c r="BGN53" s="36"/>
      <c r="BGQ53" s="36"/>
      <c r="BGR53" s="36"/>
      <c r="BGU53" s="36"/>
      <c r="BGV53" s="36"/>
      <c r="BGY53" s="36"/>
      <c r="BGZ53" s="36"/>
      <c r="BHC53" s="36"/>
      <c r="BHD53" s="36"/>
      <c r="BHG53" s="36"/>
      <c r="BHH53" s="36"/>
      <c r="BHK53" s="36"/>
      <c r="BHL53" s="36"/>
      <c r="BHO53" s="36"/>
      <c r="BHP53" s="36"/>
      <c r="BHS53" s="36"/>
      <c r="BHT53" s="36"/>
      <c r="BHW53" s="36"/>
      <c r="BHX53" s="36"/>
      <c r="BIA53" s="36"/>
      <c r="BIB53" s="36"/>
      <c r="BIE53" s="36"/>
      <c r="BIF53" s="36"/>
      <c r="BII53" s="36"/>
      <c r="BIJ53" s="36"/>
      <c r="BIM53" s="36"/>
      <c r="BIN53" s="36"/>
      <c r="BIQ53" s="36"/>
      <c r="BIR53" s="36"/>
      <c r="BIU53" s="36"/>
      <c r="BIV53" s="36"/>
      <c r="BIY53" s="36"/>
      <c r="BIZ53" s="36"/>
      <c r="BJC53" s="36"/>
      <c r="BJD53" s="36"/>
      <c r="BJG53" s="36"/>
      <c r="BJH53" s="36"/>
      <c r="BJK53" s="36"/>
      <c r="BJL53" s="36"/>
      <c r="BJO53" s="36"/>
      <c r="BJP53" s="36"/>
      <c r="BJS53" s="36"/>
      <c r="BJT53" s="36"/>
      <c r="BJW53" s="36"/>
      <c r="BJX53" s="36"/>
      <c r="BKA53" s="36"/>
      <c r="BKB53" s="36"/>
      <c r="BKE53" s="36"/>
      <c r="BKF53" s="36"/>
      <c r="BKI53" s="36"/>
      <c r="BKJ53" s="36"/>
      <c r="BKM53" s="36"/>
      <c r="BKN53" s="36"/>
      <c r="BKQ53" s="36"/>
      <c r="BKR53" s="36"/>
      <c r="BKU53" s="36"/>
      <c r="BKV53" s="36"/>
      <c r="BKY53" s="36"/>
      <c r="BKZ53" s="36"/>
      <c r="BLC53" s="36"/>
      <c r="BLD53" s="36"/>
      <c r="BLG53" s="36"/>
      <c r="BLH53" s="36"/>
      <c r="BLK53" s="36"/>
      <c r="BLL53" s="36"/>
      <c r="BLO53" s="36"/>
      <c r="BLP53" s="36"/>
      <c r="BLS53" s="36"/>
      <c r="BLT53" s="36"/>
      <c r="BLW53" s="36"/>
      <c r="BLX53" s="36"/>
      <c r="BMA53" s="36"/>
      <c r="BMB53" s="36"/>
      <c r="BME53" s="36"/>
      <c r="BMF53" s="36"/>
      <c r="BMI53" s="36"/>
      <c r="BMJ53" s="36"/>
      <c r="BMM53" s="36"/>
      <c r="BMN53" s="36"/>
      <c r="BMQ53" s="36"/>
      <c r="BMR53" s="36"/>
      <c r="BMU53" s="36"/>
      <c r="BMV53" s="36"/>
      <c r="BMY53" s="36"/>
      <c r="BMZ53" s="36"/>
      <c r="BNC53" s="36"/>
      <c r="BND53" s="36"/>
      <c r="BNG53" s="36"/>
      <c r="BNH53" s="36"/>
      <c r="BNK53" s="36"/>
      <c r="BNL53" s="36"/>
      <c r="BNO53" s="36"/>
      <c r="BNP53" s="36"/>
      <c r="BNS53" s="36"/>
      <c r="BNT53" s="36"/>
      <c r="BNW53" s="36"/>
      <c r="BNX53" s="36"/>
      <c r="BOA53" s="36"/>
      <c r="BOB53" s="36"/>
      <c r="BOE53" s="36"/>
      <c r="BOF53" s="36"/>
      <c r="BOI53" s="36"/>
      <c r="BOJ53" s="36"/>
      <c r="BOM53" s="36"/>
      <c r="BON53" s="36"/>
      <c r="BOQ53" s="36"/>
      <c r="BOR53" s="36"/>
      <c r="BOU53" s="36"/>
      <c r="BOV53" s="36"/>
      <c r="BOY53" s="36"/>
      <c r="BOZ53" s="36"/>
      <c r="BPC53" s="36"/>
      <c r="BPD53" s="36"/>
      <c r="BPG53" s="36"/>
      <c r="BPH53" s="36"/>
      <c r="BPK53" s="36"/>
      <c r="BPL53" s="36"/>
      <c r="BPO53" s="36"/>
      <c r="BPP53" s="36"/>
      <c r="BPS53" s="36"/>
      <c r="BPT53" s="36"/>
      <c r="BPW53" s="36"/>
      <c r="BPX53" s="36"/>
      <c r="BQA53" s="36"/>
      <c r="BQB53" s="36"/>
      <c r="BQE53" s="36"/>
      <c r="BQF53" s="36"/>
      <c r="BQI53" s="36"/>
      <c r="BQJ53" s="36"/>
      <c r="BQM53" s="36"/>
      <c r="BQN53" s="36"/>
      <c r="BQQ53" s="36"/>
      <c r="BQR53" s="36"/>
      <c r="BQU53" s="36"/>
      <c r="BQV53" s="36"/>
      <c r="BQY53" s="36"/>
      <c r="BQZ53" s="36"/>
      <c r="BRC53" s="36"/>
      <c r="BRD53" s="36"/>
      <c r="BRG53" s="36"/>
      <c r="BRH53" s="36"/>
      <c r="BRK53" s="36"/>
      <c r="BRL53" s="36"/>
      <c r="BRO53" s="36"/>
      <c r="BRP53" s="36"/>
      <c r="BRS53" s="36"/>
      <c r="BRT53" s="36"/>
      <c r="BRW53" s="36"/>
      <c r="BRX53" s="36"/>
      <c r="BSA53" s="36"/>
      <c r="BSB53" s="36"/>
      <c r="BSE53" s="36"/>
      <c r="BSF53" s="36"/>
      <c r="BSI53" s="36"/>
      <c r="BSJ53" s="36"/>
      <c r="BSM53" s="36"/>
      <c r="BSN53" s="36"/>
      <c r="BSQ53" s="36"/>
      <c r="BSR53" s="36"/>
      <c r="BSU53" s="36"/>
      <c r="BSV53" s="36"/>
      <c r="BSY53" s="36"/>
      <c r="BSZ53" s="36"/>
      <c r="BTC53" s="36"/>
      <c r="BTD53" s="36"/>
      <c r="BTG53" s="36"/>
      <c r="BTH53" s="36"/>
      <c r="BTK53" s="36"/>
      <c r="BTL53" s="36"/>
      <c r="BTO53" s="36"/>
      <c r="BTP53" s="36"/>
      <c r="BTS53" s="36"/>
      <c r="BTT53" s="36"/>
      <c r="BTW53" s="36"/>
      <c r="BTX53" s="36"/>
      <c r="BUA53" s="36"/>
      <c r="BUB53" s="36"/>
      <c r="BUE53" s="36"/>
      <c r="BUF53" s="36"/>
      <c r="BUI53" s="36"/>
      <c r="BUJ53" s="36"/>
      <c r="BUM53" s="36"/>
      <c r="BUN53" s="36"/>
      <c r="BUQ53" s="36"/>
      <c r="BUR53" s="36"/>
      <c r="BUU53" s="36"/>
      <c r="BUV53" s="36"/>
      <c r="BUY53" s="36"/>
      <c r="BUZ53" s="36"/>
      <c r="BVC53" s="36"/>
      <c r="BVD53" s="36"/>
      <c r="BVG53" s="36"/>
      <c r="BVH53" s="36"/>
      <c r="BVK53" s="36"/>
      <c r="BVL53" s="36"/>
      <c r="BVO53" s="36"/>
      <c r="BVP53" s="36"/>
      <c r="BVS53" s="36"/>
      <c r="BVT53" s="36"/>
      <c r="BVW53" s="36"/>
      <c r="BVX53" s="36"/>
      <c r="BWA53" s="36"/>
      <c r="BWB53" s="36"/>
      <c r="BWE53" s="36"/>
      <c r="BWF53" s="36"/>
      <c r="BWI53" s="36"/>
      <c r="BWJ53" s="36"/>
      <c r="BWM53" s="36"/>
      <c r="BWN53" s="36"/>
      <c r="BWQ53" s="36"/>
      <c r="BWR53" s="36"/>
      <c r="BWU53" s="36"/>
      <c r="BWV53" s="36"/>
      <c r="BWY53" s="36"/>
      <c r="BWZ53" s="36"/>
      <c r="BXC53" s="36"/>
      <c r="BXD53" s="36"/>
      <c r="BXG53" s="36"/>
      <c r="BXH53" s="36"/>
      <c r="BXK53" s="36"/>
      <c r="BXL53" s="36"/>
      <c r="BXO53" s="36"/>
      <c r="BXP53" s="36"/>
      <c r="BXS53" s="36"/>
      <c r="BXT53" s="36"/>
      <c r="BXW53" s="36"/>
      <c r="BXX53" s="36"/>
      <c r="BYA53" s="36"/>
      <c r="BYB53" s="36"/>
      <c r="BYE53" s="36"/>
      <c r="BYF53" s="36"/>
      <c r="BYI53" s="36"/>
      <c r="BYJ53" s="36"/>
      <c r="BYM53" s="36"/>
      <c r="BYN53" s="36"/>
      <c r="BYQ53" s="36"/>
      <c r="BYR53" s="36"/>
      <c r="BYU53" s="36"/>
      <c r="BYV53" s="36"/>
      <c r="BYY53" s="36"/>
      <c r="BYZ53" s="36"/>
      <c r="BZC53" s="36"/>
      <c r="BZD53" s="36"/>
      <c r="BZG53" s="36"/>
      <c r="BZH53" s="36"/>
      <c r="BZK53" s="36"/>
      <c r="BZL53" s="36"/>
      <c r="BZO53" s="36"/>
      <c r="BZP53" s="36"/>
      <c r="BZS53" s="36"/>
      <c r="BZT53" s="36"/>
      <c r="BZW53" s="36"/>
      <c r="BZX53" s="36"/>
      <c r="CAA53" s="36"/>
      <c r="CAB53" s="36"/>
      <c r="CAE53" s="36"/>
      <c r="CAF53" s="36"/>
      <c r="CAI53" s="36"/>
      <c r="CAJ53" s="36"/>
      <c r="CAM53" s="36"/>
      <c r="CAN53" s="36"/>
      <c r="CAQ53" s="36"/>
      <c r="CAR53" s="36"/>
      <c r="CAU53" s="36"/>
      <c r="CAV53" s="36"/>
      <c r="CAY53" s="36"/>
      <c r="CAZ53" s="36"/>
      <c r="CBC53" s="36"/>
      <c r="CBD53" s="36"/>
      <c r="CBG53" s="36"/>
      <c r="CBH53" s="36"/>
      <c r="CBK53" s="36"/>
      <c r="CBL53" s="36"/>
      <c r="CBO53" s="36"/>
      <c r="CBP53" s="36"/>
      <c r="CBS53" s="36"/>
      <c r="CBT53" s="36"/>
      <c r="CBW53" s="36"/>
      <c r="CBX53" s="36"/>
      <c r="CCA53" s="36"/>
      <c r="CCB53" s="36"/>
      <c r="CCE53" s="36"/>
      <c r="CCF53" s="36"/>
      <c r="CCI53" s="36"/>
      <c r="CCJ53" s="36"/>
      <c r="CCM53" s="36"/>
      <c r="CCN53" s="36"/>
      <c r="CCQ53" s="36"/>
      <c r="CCR53" s="36"/>
      <c r="CCU53" s="36"/>
      <c r="CCV53" s="36"/>
      <c r="CCY53" s="36"/>
      <c r="CCZ53" s="36"/>
      <c r="CDC53" s="36"/>
      <c r="CDD53" s="36"/>
      <c r="CDG53" s="36"/>
      <c r="CDH53" s="36"/>
      <c r="CDK53" s="36"/>
      <c r="CDL53" s="36"/>
      <c r="CDO53" s="36"/>
      <c r="CDP53" s="36"/>
      <c r="CDS53" s="36"/>
      <c r="CDT53" s="36"/>
      <c r="CDW53" s="36"/>
      <c r="CDX53" s="36"/>
      <c r="CEA53" s="36"/>
      <c r="CEB53" s="36"/>
      <c r="CEE53" s="36"/>
      <c r="CEF53" s="36"/>
      <c r="CEI53" s="36"/>
      <c r="CEJ53" s="36"/>
      <c r="CEM53" s="36"/>
      <c r="CEN53" s="36"/>
      <c r="CEQ53" s="36"/>
      <c r="CER53" s="36"/>
      <c r="CEU53" s="36"/>
      <c r="CEV53" s="36"/>
      <c r="CEY53" s="36"/>
      <c r="CEZ53" s="36"/>
      <c r="CFC53" s="36"/>
      <c r="CFD53" s="36"/>
      <c r="CFG53" s="36"/>
      <c r="CFH53" s="36"/>
      <c r="CFK53" s="36"/>
      <c r="CFL53" s="36"/>
      <c r="CFO53" s="36"/>
      <c r="CFP53" s="36"/>
      <c r="CFS53" s="36"/>
      <c r="CFT53" s="36"/>
      <c r="CFW53" s="36"/>
      <c r="CFX53" s="36"/>
      <c r="CGA53" s="36"/>
      <c r="CGB53" s="36"/>
      <c r="CGE53" s="36"/>
      <c r="CGF53" s="36"/>
      <c r="CGI53" s="36"/>
      <c r="CGJ53" s="36"/>
      <c r="CGM53" s="36"/>
      <c r="CGN53" s="36"/>
      <c r="CGQ53" s="36"/>
      <c r="CGR53" s="36"/>
      <c r="CGU53" s="36"/>
      <c r="CGV53" s="36"/>
      <c r="CGY53" s="36"/>
      <c r="CGZ53" s="36"/>
      <c r="CHC53" s="36"/>
      <c r="CHD53" s="36"/>
      <c r="CHG53" s="36"/>
      <c r="CHH53" s="36"/>
      <c r="CHK53" s="36"/>
      <c r="CHL53" s="36"/>
      <c r="CHO53" s="36"/>
      <c r="CHP53" s="36"/>
      <c r="CHS53" s="36"/>
      <c r="CHT53" s="36"/>
      <c r="CHW53" s="36"/>
      <c r="CHX53" s="36"/>
      <c r="CIA53" s="36"/>
      <c r="CIB53" s="36"/>
      <c r="CIE53" s="36"/>
      <c r="CIF53" s="36"/>
      <c r="CII53" s="36"/>
      <c r="CIJ53" s="36"/>
      <c r="CIM53" s="36"/>
      <c r="CIN53" s="36"/>
      <c r="CIQ53" s="36"/>
      <c r="CIR53" s="36"/>
      <c r="CIU53" s="36"/>
      <c r="CIV53" s="36"/>
      <c r="CIY53" s="36"/>
      <c r="CIZ53" s="36"/>
      <c r="CJC53" s="36"/>
      <c r="CJD53" s="36"/>
      <c r="CJG53" s="36"/>
      <c r="CJH53" s="36"/>
      <c r="CJK53" s="36"/>
      <c r="CJL53" s="36"/>
      <c r="CJO53" s="36"/>
      <c r="CJP53" s="36"/>
      <c r="CJS53" s="36"/>
      <c r="CJT53" s="36"/>
      <c r="CJW53" s="36"/>
      <c r="CJX53" s="36"/>
      <c r="CKA53" s="36"/>
      <c r="CKB53" s="36"/>
      <c r="CKE53" s="36"/>
      <c r="CKF53" s="36"/>
      <c r="CKI53" s="36"/>
      <c r="CKJ53" s="36"/>
      <c r="CKM53" s="36"/>
      <c r="CKN53" s="36"/>
      <c r="CKQ53" s="36"/>
      <c r="CKR53" s="36"/>
      <c r="CKU53" s="36"/>
      <c r="CKV53" s="36"/>
      <c r="CKY53" s="36"/>
      <c r="CKZ53" s="36"/>
      <c r="CLC53" s="36"/>
      <c r="CLD53" s="36"/>
      <c r="CLG53" s="36"/>
      <c r="CLH53" s="36"/>
      <c r="CLK53" s="36"/>
      <c r="CLL53" s="36"/>
      <c r="CLO53" s="36"/>
      <c r="CLP53" s="36"/>
      <c r="CLS53" s="36"/>
      <c r="CLT53" s="36"/>
      <c r="CLW53" s="36"/>
      <c r="CLX53" s="36"/>
      <c r="CMA53" s="36"/>
      <c r="CMB53" s="36"/>
      <c r="CME53" s="36"/>
      <c r="CMF53" s="36"/>
      <c r="CMI53" s="36"/>
      <c r="CMJ53" s="36"/>
      <c r="CMM53" s="36"/>
      <c r="CMN53" s="36"/>
      <c r="CMQ53" s="36"/>
      <c r="CMR53" s="36"/>
      <c r="CMU53" s="36"/>
      <c r="CMV53" s="36"/>
      <c r="CMY53" s="36"/>
      <c r="CMZ53" s="36"/>
      <c r="CNC53" s="36"/>
      <c r="CND53" s="36"/>
      <c r="CNG53" s="36"/>
      <c r="CNH53" s="36"/>
      <c r="CNK53" s="36"/>
      <c r="CNL53" s="36"/>
      <c r="CNO53" s="36"/>
      <c r="CNP53" s="36"/>
      <c r="CNS53" s="36"/>
      <c r="CNT53" s="36"/>
      <c r="CNW53" s="36"/>
      <c r="CNX53" s="36"/>
      <c r="COA53" s="36"/>
      <c r="COB53" s="36"/>
      <c r="COE53" s="36"/>
      <c r="COF53" s="36"/>
      <c r="COI53" s="36"/>
      <c r="COJ53" s="36"/>
      <c r="COM53" s="36"/>
      <c r="CON53" s="36"/>
      <c r="COQ53" s="36"/>
      <c r="COR53" s="36"/>
      <c r="COU53" s="36"/>
      <c r="COV53" s="36"/>
      <c r="COY53" s="36"/>
      <c r="COZ53" s="36"/>
      <c r="CPC53" s="36"/>
      <c r="CPD53" s="36"/>
      <c r="CPG53" s="36"/>
      <c r="CPH53" s="36"/>
      <c r="CPK53" s="36"/>
      <c r="CPL53" s="36"/>
      <c r="CPO53" s="36"/>
      <c r="CPP53" s="36"/>
      <c r="CPS53" s="36"/>
      <c r="CPT53" s="36"/>
      <c r="CPW53" s="36"/>
      <c r="CPX53" s="36"/>
      <c r="CQA53" s="36"/>
      <c r="CQB53" s="36"/>
      <c r="CQE53" s="36"/>
      <c r="CQF53" s="36"/>
      <c r="CQI53" s="36"/>
      <c r="CQJ53" s="36"/>
      <c r="CQM53" s="36"/>
      <c r="CQN53" s="36"/>
      <c r="CQQ53" s="36"/>
      <c r="CQR53" s="36"/>
      <c r="CQU53" s="36"/>
      <c r="CQV53" s="36"/>
      <c r="CQY53" s="36"/>
      <c r="CQZ53" s="36"/>
      <c r="CRC53" s="36"/>
      <c r="CRD53" s="36"/>
      <c r="CRG53" s="36"/>
      <c r="CRH53" s="36"/>
      <c r="CRK53" s="36"/>
      <c r="CRL53" s="36"/>
      <c r="CRO53" s="36"/>
      <c r="CRP53" s="36"/>
      <c r="CRS53" s="36"/>
      <c r="CRT53" s="36"/>
      <c r="CRW53" s="36"/>
      <c r="CRX53" s="36"/>
      <c r="CSA53" s="36"/>
      <c r="CSB53" s="36"/>
      <c r="CSE53" s="36"/>
      <c r="CSF53" s="36"/>
      <c r="CSI53" s="36"/>
      <c r="CSJ53" s="36"/>
      <c r="CSM53" s="36"/>
      <c r="CSN53" s="36"/>
      <c r="CSQ53" s="36"/>
      <c r="CSR53" s="36"/>
      <c r="CSU53" s="36"/>
      <c r="CSV53" s="36"/>
      <c r="CSY53" s="36"/>
      <c r="CSZ53" s="36"/>
      <c r="CTC53" s="36"/>
      <c r="CTD53" s="36"/>
      <c r="CTG53" s="36"/>
      <c r="CTH53" s="36"/>
      <c r="CTK53" s="36"/>
      <c r="CTL53" s="36"/>
      <c r="CTO53" s="36"/>
      <c r="CTP53" s="36"/>
      <c r="CTS53" s="36"/>
      <c r="CTT53" s="36"/>
      <c r="CTW53" s="36"/>
      <c r="CTX53" s="36"/>
      <c r="CUA53" s="36"/>
      <c r="CUB53" s="36"/>
      <c r="CUE53" s="36"/>
      <c r="CUF53" s="36"/>
      <c r="CUI53" s="36"/>
      <c r="CUJ53" s="36"/>
      <c r="CUM53" s="36"/>
      <c r="CUN53" s="36"/>
      <c r="CUQ53" s="36"/>
      <c r="CUR53" s="36"/>
      <c r="CUU53" s="36"/>
      <c r="CUV53" s="36"/>
      <c r="CUY53" s="36"/>
      <c r="CUZ53" s="36"/>
      <c r="CVC53" s="36"/>
      <c r="CVD53" s="36"/>
      <c r="CVG53" s="36"/>
      <c r="CVH53" s="36"/>
      <c r="CVK53" s="36"/>
      <c r="CVL53" s="36"/>
      <c r="CVO53" s="36"/>
      <c r="CVP53" s="36"/>
      <c r="CVS53" s="36"/>
      <c r="CVT53" s="36"/>
      <c r="CVW53" s="36"/>
      <c r="CVX53" s="36"/>
      <c r="CWA53" s="36"/>
      <c r="CWB53" s="36"/>
      <c r="CWE53" s="36"/>
      <c r="CWF53" s="36"/>
      <c r="CWI53" s="36"/>
      <c r="CWJ53" s="36"/>
      <c r="CWM53" s="36"/>
      <c r="CWN53" s="36"/>
      <c r="CWQ53" s="36"/>
      <c r="CWR53" s="36"/>
      <c r="CWU53" s="36"/>
      <c r="CWV53" s="36"/>
      <c r="CWY53" s="36"/>
      <c r="CWZ53" s="36"/>
      <c r="CXC53" s="36"/>
      <c r="CXD53" s="36"/>
      <c r="CXG53" s="36"/>
      <c r="CXH53" s="36"/>
      <c r="CXK53" s="36"/>
      <c r="CXL53" s="36"/>
      <c r="CXO53" s="36"/>
      <c r="CXP53" s="36"/>
      <c r="CXS53" s="36"/>
      <c r="CXT53" s="36"/>
      <c r="CXW53" s="36"/>
      <c r="CXX53" s="36"/>
      <c r="CYA53" s="36"/>
      <c r="CYB53" s="36"/>
      <c r="CYE53" s="36"/>
      <c r="CYF53" s="36"/>
      <c r="CYI53" s="36"/>
      <c r="CYJ53" s="36"/>
      <c r="CYM53" s="36"/>
      <c r="CYN53" s="36"/>
      <c r="CYQ53" s="36"/>
      <c r="CYR53" s="36"/>
      <c r="CYU53" s="36"/>
      <c r="CYV53" s="36"/>
      <c r="CYY53" s="36"/>
      <c r="CYZ53" s="36"/>
      <c r="CZC53" s="36"/>
      <c r="CZD53" s="36"/>
      <c r="CZG53" s="36"/>
      <c r="CZH53" s="36"/>
      <c r="CZK53" s="36"/>
      <c r="CZL53" s="36"/>
      <c r="CZO53" s="36"/>
      <c r="CZP53" s="36"/>
      <c r="CZS53" s="36"/>
      <c r="CZT53" s="36"/>
      <c r="CZW53" s="36"/>
      <c r="CZX53" s="36"/>
      <c r="DAA53" s="36"/>
      <c r="DAB53" s="36"/>
      <c r="DAE53" s="36"/>
      <c r="DAF53" s="36"/>
      <c r="DAI53" s="36"/>
      <c r="DAJ53" s="36"/>
      <c r="DAM53" s="36"/>
      <c r="DAN53" s="36"/>
      <c r="DAQ53" s="36"/>
      <c r="DAR53" s="36"/>
      <c r="DAU53" s="36"/>
      <c r="DAV53" s="36"/>
      <c r="DAY53" s="36"/>
      <c r="DAZ53" s="36"/>
      <c r="DBC53" s="36"/>
      <c r="DBD53" s="36"/>
      <c r="DBG53" s="36"/>
      <c r="DBH53" s="36"/>
      <c r="DBK53" s="36"/>
      <c r="DBL53" s="36"/>
      <c r="DBO53" s="36"/>
      <c r="DBP53" s="36"/>
      <c r="DBS53" s="36"/>
      <c r="DBT53" s="36"/>
      <c r="DBW53" s="36"/>
      <c r="DBX53" s="36"/>
      <c r="DCA53" s="36"/>
      <c r="DCB53" s="36"/>
      <c r="DCE53" s="36"/>
      <c r="DCF53" s="36"/>
      <c r="DCI53" s="36"/>
      <c r="DCJ53" s="36"/>
      <c r="DCM53" s="36"/>
      <c r="DCN53" s="36"/>
      <c r="DCQ53" s="36"/>
      <c r="DCR53" s="36"/>
      <c r="DCU53" s="36"/>
      <c r="DCV53" s="36"/>
      <c r="DCY53" s="36"/>
      <c r="DCZ53" s="36"/>
      <c r="DDC53" s="36"/>
      <c r="DDD53" s="36"/>
      <c r="DDG53" s="36"/>
      <c r="DDH53" s="36"/>
      <c r="DDK53" s="36"/>
      <c r="DDL53" s="36"/>
      <c r="DDO53" s="36"/>
      <c r="DDP53" s="36"/>
      <c r="DDS53" s="36"/>
      <c r="DDT53" s="36"/>
      <c r="DDW53" s="36"/>
      <c r="DDX53" s="36"/>
      <c r="DEA53" s="36"/>
      <c r="DEB53" s="36"/>
      <c r="DEE53" s="36"/>
      <c r="DEF53" s="36"/>
      <c r="DEI53" s="36"/>
      <c r="DEJ53" s="36"/>
      <c r="DEM53" s="36"/>
      <c r="DEN53" s="36"/>
      <c r="DEQ53" s="36"/>
      <c r="DER53" s="36"/>
      <c r="DEU53" s="36"/>
      <c r="DEV53" s="36"/>
      <c r="DEY53" s="36"/>
      <c r="DEZ53" s="36"/>
      <c r="DFC53" s="36"/>
      <c r="DFD53" s="36"/>
      <c r="DFG53" s="36"/>
      <c r="DFH53" s="36"/>
      <c r="DFK53" s="36"/>
      <c r="DFL53" s="36"/>
      <c r="DFO53" s="36"/>
      <c r="DFP53" s="36"/>
      <c r="DFS53" s="36"/>
      <c r="DFT53" s="36"/>
      <c r="DFW53" s="36"/>
      <c r="DFX53" s="36"/>
      <c r="DGA53" s="36"/>
      <c r="DGB53" s="36"/>
      <c r="DGE53" s="36"/>
      <c r="DGF53" s="36"/>
      <c r="DGI53" s="36"/>
      <c r="DGJ53" s="36"/>
      <c r="DGM53" s="36"/>
      <c r="DGN53" s="36"/>
      <c r="DGQ53" s="36"/>
      <c r="DGR53" s="36"/>
      <c r="DGU53" s="36"/>
      <c r="DGV53" s="36"/>
      <c r="DGY53" s="36"/>
      <c r="DGZ53" s="36"/>
      <c r="DHC53" s="36"/>
      <c r="DHD53" s="36"/>
      <c r="DHG53" s="36"/>
      <c r="DHH53" s="36"/>
      <c r="DHK53" s="36"/>
      <c r="DHL53" s="36"/>
      <c r="DHO53" s="36"/>
      <c r="DHP53" s="36"/>
      <c r="DHS53" s="36"/>
      <c r="DHT53" s="36"/>
      <c r="DHW53" s="36"/>
      <c r="DHX53" s="36"/>
      <c r="DIA53" s="36"/>
      <c r="DIB53" s="36"/>
      <c r="DIE53" s="36"/>
      <c r="DIF53" s="36"/>
      <c r="DII53" s="36"/>
      <c r="DIJ53" s="36"/>
      <c r="DIM53" s="36"/>
      <c r="DIN53" s="36"/>
      <c r="DIQ53" s="36"/>
      <c r="DIR53" s="36"/>
      <c r="DIU53" s="36"/>
      <c r="DIV53" s="36"/>
      <c r="DIY53" s="36"/>
      <c r="DIZ53" s="36"/>
      <c r="DJC53" s="36"/>
      <c r="DJD53" s="36"/>
      <c r="DJG53" s="36"/>
      <c r="DJH53" s="36"/>
      <c r="DJK53" s="36"/>
      <c r="DJL53" s="36"/>
      <c r="DJO53" s="36"/>
      <c r="DJP53" s="36"/>
      <c r="DJS53" s="36"/>
      <c r="DJT53" s="36"/>
      <c r="DJW53" s="36"/>
      <c r="DJX53" s="36"/>
      <c r="DKA53" s="36"/>
      <c r="DKB53" s="36"/>
      <c r="DKE53" s="36"/>
      <c r="DKF53" s="36"/>
      <c r="DKI53" s="36"/>
      <c r="DKJ53" s="36"/>
      <c r="DKM53" s="36"/>
      <c r="DKN53" s="36"/>
      <c r="DKQ53" s="36"/>
      <c r="DKR53" s="36"/>
      <c r="DKU53" s="36"/>
      <c r="DKV53" s="36"/>
      <c r="DKY53" s="36"/>
      <c r="DKZ53" s="36"/>
      <c r="DLC53" s="36"/>
      <c r="DLD53" s="36"/>
      <c r="DLG53" s="36"/>
      <c r="DLH53" s="36"/>
      <c r="DLK53" s="36"/>
      <c r="DLL53" s="36"/>
      <c r="DLO53" s="36"/>
      <c r="DLP53" s="36"/>
      <c r="DLS53" s="36"/>
      <c r="DLT53" s="36"/>
      <c r="DLW53" s="36"/>
      <c r="DLX53" s="36"/>
      <c r="DMA53" s="36"/>
      <c r="DMB53" s="36"/>
      <c r="DME53" s="36"/>
      <c r="DMF53" s="36"/>
      <c r="DMI53" s="36"/>
      <c r="DMJ53" s="36"/>
      <c r="DMM53" s="36"/>
      <c r="DMN53" s="36"/>
      <c r="DMQ53" s="36"/>
      <c r="DMR53" s="36"/>
      <c r="DMU53" s="36"/>
      <c r="DMV53" s="36"/>
      <c r="DMY53" s="36"/>
      <c r="DMZ53" s="36"/>
      <c r="DNC53" s="36"/>
      <c r="DND53" s="36"/>
      <c r="DNG53" s="36"/>
      <c r="DNH53" s="36"/>
      <c r="DNK53" s="36"/>
      <c r="DNL53" s="36"/>
      <c r="DNO53" s="36"/>
      <c r="DNP53" s="36"/>
      <c r="DNS53" s="36"/>
      <c r="DNT53" s="36"/>
      <c r="DNW53" s="36"/>
      <c r="DNX53" s="36"/>
      <c r="DOA53" s="36"/>
      <c r="DOB53" s="36"/>
      <c r="DOE53" s="36"/>
      <c r="DOF53" s="36"/>
      <c r="DOI53" s="36"/>
      <c r="DOJ53" s="36"/>
      <c r="DOM53" s="36"/>
      <c r="DON53" s="36"/>
      <c r="DOQ53" s="36"/>
      <c r="DOR53" s="36"/>
      <c r="DOU53" s="36"/>
      <c r="DOV53" s="36"/>
      <c r="DOY53" s="36"/>
      <c r="DOZ53" s="36"/>
      <c r="DPC53" s="36"/>
      <c r="DPD53" s="36"/>
      <c r="DPG53" s="36"/>
      <c r="DPH53" s="36"/>
      <c r="DPK53" s="36"/>
      <c r="DPL53" s="36"/>
      <c r="DPO53" s="36"/>
      <c r="DPP53" s="36"/>
      <c r="DPS53" s="36"/>
      <c r="DPT53" s="36"/>
      <c r="DPW53" s="36"/>
      <c r="DPX53" s="36"/>
      <c r="DQA53" s="36"/>
      <c r="DQB53" s="36"/>
      <c r="DQE53" s="36"/>
      <c r="DQF53" s="36"/>
      <c r="DQI53" s="36"/>
      <c r="DQJ53" s="36"/>
      <c r="DQM53" s="36"/>
      <c r="DQN53" s="36"/>
      <c r="DQQ53" s="36"/>
      <c r="DQR53" s="36"/>
      <c r="DQU53" s="36"/>
      <c r="DQV53" s="36"/>
      <c r="DQY53" s="36"/>
      <c r="DQZ53" s="36"/>
      <c r="DRC53" s="36"/>
      <c r="DRD53" s="36"/>
      <c r="DRG53" s="36"/>
      <c r="DRH53" s="36"/>
      <c r="DRK53" s="36"/>
      <c r="DRL53" s="36"/>
      <c r="DRO53" s="36"/>
      <c r="DRP53" s="36"/>
      <c r="DRS53" s="36"/>
      <c r="DRT53" s="36"/>
      <c r="DRW53" s="36"/>
      <c r="DRX53" s="36"/>
      <c r="DSA53" s="36"/>
      <c r="DSB53" s="36"/>
      <c r="DSE53" s="36"/>
      <c r="DSF53" s="36"/>
      <c r="DSI53" s="36"/>
      <c r="DSJ53" s="36"/>
      <c r="DSM53" s="36"/>
      <c r="DSN53" s="36"/>
      <c r="DSQ53" s="36"/>
      <c r="DSR53" s="36"/>
      <c r="DSU53" s="36"/>
      <c r="DSV53" s="36"/>
      <c r="DSY53" s="36"/>
      <c r="DSZ53" s="36"/>
      <c r="DTC53" s="36"/>
      <c r="DTD53" s="36"/>
      <c r="DTG53" s="36"/>
      <c r="DTH53" s="36"/>
      <c r="DTK53" s="36"/>
      <c r="DTL53" s="36"/>
      <c r="DTO53" s="36"/>
      <c r="DTP53" s="36"/>
      <c r="DTS53" s="36"/>
      <c r="DTT53" s="36"/>
      <c r="DTW53" s="36"/>
      <c r="DTX53" s="36"/>
      <c r="DUA53" s="36"/>
      <c r="DUB53" s="36"/>
      <c r="DUE53" s="36"/>
      <c r="DUF53" s="36"/>
      <c r="DUI53" s="36"/>
      <c r="DUJ53" s="36"/>
      <c r="DUM53" s="36"/>
      <c r="DUN53" s="36"/>
      <c r="DUQ53" s="36"/>
      <c r="DUR53" s="36"/>
      <c r="DUU53" s="36"/>
      <c r="DUV53" s="36"/>
      <c r="DUY53" s="36"/>
      <c r="DUZ53" s="36"/>
      <c r="DVC53" s="36"/>
      <c r="DVD53" s="36"/>
      <c r="DVG53" s="36"/>
      <c r="DVH53" s="36"/>
      <c r="DVK53" s="36"/>
      <c r="DVL53" s="36"/>
      <c r="DVO53" s="36"/>
      <c r="DVP53" s="36"/>
      <c r="DVS53" s="36"/>
      <c r="DVT53" s="36"/>
      <c r="DVW53" s="36"/>
      <c r="DVX53" s="36"/>
      <c r="DWA53" s="36"/>
      <c r="DWB53" s="36"/>
      <c r="DWE53" s="36"/>
      <c r="DWF53" s="36"/>
      <c r="DWI53" s="36"/>
      <c r="DWJ53" s="36"/>
      <c r="DWM53" s="36"/>
      <c r="DWN53" s="36"/>
      <c r="DWQ53" s="36"/>
      <c r="DWR53" s="36"/>
      <c r="DWU53" s="36"/>
      <c r="DWV53" s="36"/>
      <c r="DWY53" s="36"/>
      <c r="DWZ53" s="36"/>
      <c r="DXC53" s="36"/>
      <c r="DXD53" s="36"/>
      <c r="DXG53" s="36"/>
      <c r="DXH53" s="36"/>
      <c r="DXK53" s="36"/>
      <c r="DXL53" s="36"/>
      <c r="DXO53" s="36"/>
      <c r="DXP53" s="36"/>
      <c r="DXS53" s="36"/>
      <c r="DXT53" s="36"/>
      <c r="DXW53" s="36"/>
      <c r="DXX53" s="36"/>
      <c r="DYA53" s="36"/>
      <c r="DYB53" s="36"/>
      <c r="DYE53" s="36"/>
      <c r="DYF53" s="36"/>
      <c r="DYI53" s="36"/>
      <c r="DYJ53" s="36"/>
      <c r="DYM53" s="36"/>
      <c r="DYN53" s="36"/>
      <c r="DYQ53" s="36"/>
      <c r="DYR53" s="36"/>
      <c r="DYU53" s="36"/>
      <c r="DYV53" s="36"/>
      <c r="DYY53" s="36"/>
      <c r="DYZ53" s="36"/>
      <c r="DZC53" s="36"/>
      <c r="DZD53" s="36"/>
      <c r="DZG53" s="36"/>
      <c r="DZH53" s="36"/>
      <c r="DZK53" s="36"/>
      <c r="DZL53" s="36"/>
      <c r="DZO53" s="36"/>
      <c r="DZP53" s="36"/>
      <c r="DZS53" s="36"/>
      <c r="DZT53" s="36"/>
      <c r="DZW53" s="36"/>
      <c r="DZX53" s="36"/>
      <c r="EAA53" s="36"/>
      <c r="EAB53" s="36"/>
      <c r="EAE53" s="36"/>
      <c r="EAF53" s="36"/>
      <c r="EAI53" s="36"/>
      <c r="EAJ53" s="36"/>
      <c r="EAM53" s="36"/>
      <c r="EAN53" s="36"/>
      <c r="EAQ53" s="36"/>
      <c r="EAR53" s="36"/>
      <c r="EAU53" s="36"/>
      <c r="EAV53" s="36"/>
      <c r="EAY53" s="36"/>
      <c r="EAZ53" s="36"/>
      <c r="EBC53" s="36"/>
      <c r="EBD53" s="36"/>
      <c r="EBG53" s="36"/>
      <c r="EBH53" s="36"/>
      <c r="EBK53" s="36"/>
      <c r="EBL53" s="36"/>
      <c r="EBO53" s="36"/>
      <c r="EBP53" s="36"/>
      <c r="EBS53" s="36"/>
      <c r="EBT53" s="36"/>
      <c r="EBW53" s="36"/>
      <c r="EBX53" s="36"/>
      <c r="ECA53" s="36"/>
      <c r="ECB53" s="36"/>
      <c r="ECE53" s="36"/>
      <c r="ECF53" s="36"/>
      <c r="ECI53" s="36"/>
      <c r="ECJ53" s="36"/>
      <c r="ECM53" s="36"/>
      <c r="ECN53" s="36"/>
      <c r="ECQ53" s="36"/>
      <c r="ECR53" s="36"/>
      <c r="ECU53" s="36"/>
      <c r="ECV53" s="36"/>
      <c r="ECY53" s="36"/>
      <c r="ECZ53" s="36"/>
      <c r="EDC53" s="36"/>
      <c r="EDD53" s="36"/>
      <c r="EDG53" s="36"/>
      <c r="EDH53" s="36"/>
      <c r="EDK53" s="36"/>
      <c r="EDL53" s="36"/>
      <c r="EDO53" s="36"/>
      <c r="EDP53" s="36"/>
      <c r="EDS53" s="36"/>
      <c r="EDT53" s="36"/>
      <c r="EDW53" s="36"/>
      <c r="EDX53" s="36"/>
      <c r="EEA53" s="36"/>
      <c r="EEB53" s="36"/>
      <c r="EEE53" s="36"/>
      <c r="EEF53" s="36"/>
      <c r="EEI53" s="36"/>
      <c r="EEJ53" s="36"/>
      <c r="EEM53" s="36"/>
      <c r="EEN53" s="36"/>
      <c r="EEQ53" s="36"/>
      <c r="EER53" s="36"/>
      <c r="EEU53" s="36"/>
      <c r="EEV53" s="36"/>
      <c r="EEY53" s="36"/>
      <c r="EEZ53" s="36"/>
      <c r="EFC53" s="36"/>
      <c r="EFD53" s="36"/>
      <c r="EFG53" s="36"/>
      <c r="EFH53" s="36"/>
      <c r="EFK53" s="36"/>
      <c r="EFL53" s="36"/>
      <c r="EFO53" s="36"/>
      <c r="EFP53" s="36"/>
      <c r="EFS53" s="36"/>
      <c r="EFT53" s="36"/>
      <c r="EFW53" s="36"/>
      <c r="EFX53" s="36"/>
      <c r="EGA53" s="36"/>
      <c r="EGB53" s="36"/>
      <c r="EGE53" s="36"/>
      <c r="EGF53" s="36"/>
      <c r="EGI53" s="36"/>
      <c r="EGJ53" s="36"/>
      <c r="EGM53" s="36"/>
      <c r="EGN53" s="36"/>
      <c r="EGQ53" s="36"/>
      <c r="EGR53" s="36"/>
      <c r="EGU53" s="36"/>
      <c r="EGV53" s="36"/>
      <c r="EGY53" s="36"/>
      <c r="EGZ53" s="36"/>
      <c r="EHC53" s="36"/>
      <c r="EHD53" s="36"/>
      <c r="EHG53" s="36"/>
      <c r="EHH53" s="36"/>
      <c r="EHK53" s="36"/>
      <c r="EHL53" s="36"/>
      <c r="EHO53" s="36"/>
      <c r="EHP53" s="36"/>
      <c r="EHS53" s="36"/>
      <c r="EHT53" s="36"/>
      <c r="EHW53" s="36"/>
      <c r="EHX53" s="36"/>
      <c r="EIA53" s="36"/>
      <c r="EIB53" s="36"/>
      <c r="EIE53" s="36"/>
      <c r="EIF53" s="36"/>
      <c r="EII53" s="36"/>
      <c r="EIJ53" s="36"/>
      <c r="EIM53" s="36"/>
      <c r="EIN53" s="36"/>
      <c r="EIQ53" s="36"/>
      <c r="EIR53" s="36"/>
      <c r="EIU53" s="36"/>
      <c r="EIV53" s="36"/>
      <c r="EIY53" s="36"/>
      <c r="EIZ53" s="36"/>
      <c r="EJC53" s="36"/>
      <c r="EJD53" s="36"/>
      <c r="EJG53" s="36"/>
      <c r="EJH53" s="36"/>
      <c r="EJK53" s="36"/>
      <c r="EJL53" s="36"/>
      <c r="EJO53" s="36"/>
      <c r="EJP53" s="36"/>
      <c r="EJS53" s="36"/>
      <c r="EJT53" s="36"/>
      <c r="EJW53" s="36"/>
      <c r="EJX53" s="36"/>
      <c r="EKA53" s="36"/>
      <c r="EKB53" s="36"/>
      <c r="EKE53" s="36"/>
      <c r="EKF53" s="36"/>
      <c r="EKI53" s="36"/>
      <c r="EKJ53" s="36"/>
      <c r="EKM53" s="36"/>
      <c r="EKN53" s="36"/>
      <c r="EKQ53" s="36"/>
      <c r="EKR53" s="36"/>
      <c r="EKU53" s="36"/>
      <c r="EKV53" s="36"/>
      <c r="EKY53" s="36"/>
      <c r="EKZ53" s="36"/>
      <c r="ELC53" s="36"/>
      <c r="ELD53" s="36"/>
      <c r="ELG53" s="36"/>
      <c r="ELH53" s="36"/>
      <c r="ELK53" s="36"/>
      <c r="ELL53" s="36"/>
      <c r="ELO53" s="36"/>
      <c r="ELP53" s="36"/>
      <c r="ELS53" s="36"/>
      <c r="ELT53" s="36"/>
      <c r="ELW53" s="36"/>
      <c r="ELX53" s="36"/>
      <c r="EMA53" s="36"/>
      <c r="EMB53" s="36"/>
      <c r="EME53" s="36"/>
      <c r="EMF53" s="36"/>
      <c r="EMI53" s="36"/>
      <c r="EMJ53" s="36"/>
      <c r="EMM53" s="36"/>
      <c r="EMN53" s="36"/>
      <c r="EMQ53" s="36"/>
      <c r="EMR53" s="36"/>
      <c r="EMU53" s="36"/>
      <c r="EMV53" s="36"/>
      <c r="EMY53" s="36"/>
      <c r="EMZ53" s="36"/>
      <c r="ENC53" s="36"/>
      <c r="END53" s="36"/>
      <c r="ENG53" s="36"/>
      <c r="ENH53" s="36"/>
      <c r="ENK53" s="36"/>
      <c r="ENL53" s="36"/>
      <c r="ENO53" s="36"/>
      <c r="ENP53" s="36"/>
      <c r="ENS53" s="36"/>
      <c r="ENT53" s="36"/>
      <c r="ENW53" s="36"/>
      <c r="ENX53" s="36"/>
      <c r="EOA53" s="36"/>
      <c r="EOB53" s="36"/>
      <c r="EOE53" s="36"/>
      <c r="EOF53" s="36"/>
      <c r="EOI53" s="36"/>
      <c r="EOJ53" s="36"/>
      <c r="EOM53" s="36"/>
      <c r="EON53" s="36"/>
      <c r="EOQ53" s="36"/>
      <c r="EOR53" s="36"/>
      <c r="EOU53" s="36"/>
      <c r="EOV53" s="36"/>
      <c r="EOY53" s="36"/>
      <c r="EOZ53" s="36"/>
      <c r="EPC53" s="36"/>
      <c r="EPD53" s="36"/>
      <c r="EPG53" s="36"/>
      <c r="EPH53" s="36"/>
      <c r="EPK53" s="36"/>
      <c r="EPL53" s="36"/>
      <c r="EPO53" s="36"/>
      <c r="EPP53" s="36"/>
      <c r="EPS53" s="36"/>
      <c r="EPT53" s="36"/>
      <c r="EPW53" s="36"/>
      <c r="EPX53" s="36"/>
      <c r="EQA53" s="36"/>
      <c r="EQB53" s="36"/>
      <c r="EQE53" s="36"/>
      <c r="EQF53" s="36"/>
      <c r="EQI53" s="36"/>
      <c r="EQJ53" s="36"/>
      <c r="EQM53" s="36"/>
      <c r="EQN53" s="36"/>
      <c r="EQQ53" s="36"/>
      <c r="EQR53" s="36"/>
      <c r="EQU53" s="36"/>
      <c r="EQV53" s="36"/>
      <c r="EQY53" s="36"/>
      <c r="EQZ53" s="36"/>
      <c r="ERC53" s="36"/>
      <c r="ERD53" s="36"/>
      <c r="ERG53" s="36"/>
      <c r="ERH53" s="36"/>
      <c r="ERK53" s="36"/>
      <c r="ERL53" s="36"/>
      <c r="ERO53" s="36"/>
      <c r="ERP53" s="36"/>
      <c r="ERS53" s="36"/>
      <c r="ERT53" s="36"/>
      <c r="ERW53" s="36"/>
      <c r="ERX53" s="36"/>
      <c r="ESA53" s="36"/>
      <c r="ESB53" s="36"/>
      <c r="ESE53" s="36"/>
      <c r="ESF53" s="36"/>
      <c r="ESI53" s="36"/>
      <c r="ESJ53" s="36"/>
      <c r="ESM53" s="36"/>
      <c r="ESN53" s="36"/>
      <c r="ESQ53" s="36"/>
      <c r="ESR53" s="36"/>
      <c r="ESU53" s="36"/>
      <c r="ESV53" s="36"/>
      <c r="ESY53" s="36"/>
      <c r="ESZ53" s="36"/>
      <c r="ETC53" s="36"/>
      <c r="ETD53" s="36"/>
      <c r="ETG53" s="36"/>
      <c r="ETH53" s="36"/>
      <c r="ETK53" s="36"/>
      <c r="ETL53" s="36"/>
      <c r="ETO53" s="36"/>
      <c r="ETP53" s="36"/>
      <c r="ETS53" s="36"/>
      <c r="ETT53" s="36"/>
      <c r="ETW53" s="36"/>
      <c r="ETX53" s="36"/>
      <c r="EUA53" s="36"/>
      <c r="EUB53" s="36"/>
      <c r="EUE53" s="36"/>
      <c r="EUF53" s="36"/>
      <c r="EUI53" s="36"/>
      <c r="EUJ53" s="36"/>
      <c r="EUM53" s="36"/>
      <c r="EUN53" s="36"/>
      <c r="EUQ53" s="36"/>
      <c r="EUR53" s="36"/>
      <c r="EUU53" s="36"/>
      <c r="EUV53" s="36"/>
      <c r="EUY53" s="36"/>
      <c r="EUZ53" s="36"/>
      <c r="EVC53" s="36"/>
      <c r="EVD53" s="36"/>
      <c r="EVG53" s="36"/>
      <c r="EVH53" s="36"/>
      <c r="EVK53" s="36"/>
      <c r="EVL53" s="36"/>
      <c r="EVO53" s="36"/>
      <c r="EVP53" s="36"/>
      <c r="EVS53" s="36"/>
      <c r="EVT53" s="36"/>
      <c r="EVW53" s="36"/>
      <c r="EVX53" s="36"/>
      <c r="EWA53" s="36"/>
      <c r="EWB53" s="36"/>
      <c r="EWE53" s="36"/>
      <c r="EWF53" s="36"/>
      <c r="EWI53" s="36"/>
      <c r="EWJ53" s="36"/>
      <c r="EWM53" s="36"/>
      <c r="EWN53" s="36"/>
      <c r="EWQ53" s="36"/>
      <c r="EWR53" s="36"/>
      <c r="EWU53" s="36"/>
      <c r="EWV53" s="36"/>
      <c r="EWY53" s="36"/>
      <c r="EWZ53" s="36"/>
      <c r="EXC53" s="36"/>
      <c r="EXD53" s="36"/>
      <c r="EXG53" s="36"/>
      <c r="EXH53" s="36"/>
      <c r="EXK53" s="36"/>
      <c r="EXL53" s="36"/>
      <c r="EXO53" s="36"/>
      <c r="EXP53" s="36"/>
      <c r="EXS53" s="36"/>
      <c r="EXT53" s="36"/>
      <c r="EXW53" s="36"/>
      <c r="EXX53" s="36"/>
      <c r="EYA53" s="36"/>
      <c r="EYB53" s="36"/>
      <c r="EYE53" s="36"/>
      <c r="EYF53" s="36"/>
      <c r="EYI53" s="36"/>
      <c r="EYJ53" s="36"/>
      <c r="EYM53" s="36"/>
      <c r="EYN53" s="36"/>
      <c r="EYQ53" s="36"/>
      <c r="EYR53" s="36"/>
      <c r="EYU53" s="36"/>
      <c r="EYV53" s="36"/>
      <c r="EYY53" s="36"/>
      <c r="EYZ53" s="36"/>
      <c r="EZC53" s="36"/>
      <c r="EZD53" s="36"/>
      <c r="EZG53" s="36"/>
      <c r="EZH53" s="36"/>
      <c r="EZK53" s="36"/>
      <c r="EZL53" s="36"/>
      <c r="EZO53" s="36"/>
      <c r="EZP53" s="36"/>
      <c r="EZS53" s="36"/>
      <c r="EZT53" s="36"/>
      <c r="EZW53" s="36"/>
      <c r="EZX53" s="36"/>
      <c r="FAA53" s="36"/>
      <c r="FAB53" s="36"/>
      <c r="FAE53" s="36"/>
      <c r="FAF53" s="36"/>
      <c r="FAI53" s="36"/>
      <c r="FAJ53" s="36"/>
      <c r="FAM53" s="36"/>
      <c r="FAN53" s="36"/>
      <c r="FAQ53" s="36"/>
      <c r="FAR53" s="36"/>
      <c r="FAU53" s="36"/>
      <c r="FAV53" s="36"/>
      <c r="FAY53" s="36"/>
      <c r="FAZ53" s="36"/>
      <c r="FBC53" s="36"/>
      <c r="FBD53" s="36"/>
      <c r="FBG53" s="36"/>
      <c r="FBH53" s="36"/>
      <c r="FBK53" s="36"/>
      <c r="FBL53" s="36"/>
      <c r="FBO53" s="36"/>
      <c r="FBP53" s="36"/>
      <c r="FBS53" s="36"/>
      <c r="FBT53" s="36"/>
      <c r="FBW53" s="36"/>
      <c r="FBX53" s="36"/>
      <c r="FCA53" s="36"/>
      <c r="FCB53" s="36"/>
      <c r="FCE53" s="36"/>
      <c r="FCF53" s="36"/>
      <c r="FCI53" s="36"/>
      <c r="FCJ53" s="36"/>
      <c r="FCM53" s="36"/>
      <c r="FCN53" s="36"/>
      <c r="FCQ53" s="36"/>
      <c r="FCR53" s="36"/>
      <c r="FCU53" s="36"/>
      <c r="FCV53" s="36"/>
      <c r="FCY53" s="36"/>
      <c r="FCZ53" s="36"/>
      <c r="FDC53" s="36"/>
      <c r="FDD53" s="36"/>
      <c r="FDG53" s="36"/>
      <c r="FDH53" s="36"/>
      <c r="FDK53" s="36"/>
      <c r="FDL53" s="36"/>
      <c r="FDO53" s="36"/>
      <c r="FDP53" s="36"/>
      <c r="FDS53" s="36"/>
      <c r="FDT53" s="36"/>
      <c r="FDW53" s="36"/>
      <c r="FDX53" s="36"/>
      <c r="FEA53" s="36"/>
      <c r="FEB53" s="36"/>
      <c r="FEE53" s="36"/>
      <c r="FEF53" s="36"/>
      <c r="FEI53" s="36"/>
      <c r="FEJ53" s="36"/>
      <c r="FEM53" s="36"/>
      <c r="FEN53" s="36"/>
      <c r="FEQ53" s="36"/>
      <c r="FER53" s="36"/>
      <c r="FEU53" s="36"/>
      <c r="FEV53" s="36"/>
      <c r="FEY53" s="36"/>
      <c r="FEZ53" s="36"/>
      <c r="FFC53" s="36"/>
      <c r="FFD53" s="36"/>
      <c r="FFG53" s="36"/>
      <c r="FFH53" s="36"/>
      <c r="FFK53" s="36"/>
      <c r="FFL53" s="36"/>
      <c r="FFO53" s="36"/>
      <c r="FFP53" s="36"/>
      <c r="FFS53" s="36"/>
      <c r="FFT53" s="36"/>
      <c r="FFW53" s="36"/>
      <c r="FFX53" s="36"/>
      <c r="FGA53" s="36"/>
      <c r="FGB53" s="36"/>
      <c r="FGE53" s="36"/>
      <c r="FGF53" s="36"/>
      <c r="FGI53" s="36"/>
      <c r="FGJ53" s="36"/>
      <c r="FGM53" s="36"/>
      <c r="FGN53" s="36"/>
      <c r="FGQ53" s="36"/>
      <c r="FGR53" s="36"/>
      <c r="FGU53" s="36"/>
      <c r="FGV53" s="36"/>
      <c r="FGY53" s="36"/>
      <c r="FGZ53" s="36"/>
      <c r="FHC53" s="36"/>
      <c r="FHD53" s="36"/>
      <c r="FHG53" s="36"/>
      <c r="FHH53" s="36"/>
      <c r="FHK53" s="36"/>
      <c r="FHL53" s="36"/>
      <c r="FHO53" s="36"/>
      <c r="FHP53" s="36"/>
      <c r="FHS53" s="36"/>
      <c r="FHT53" s="36"/>
      <c r="FHW53" s="36"/>
      <c r="FHX53" s="36"/>
      <c r="FIA53" s="36"/>
      <c r="FIB53" s="36"/>
      <c r="FIE53" s="36"/>
      <c r="FIF53" s="36"/>
      <c r="FII53" s="36"/>
      <c r="FIJ53" s="36"/>
      <c r="FIM53" s="36"/>
      <c r="FIN53" s="36"/>
      <c r="FIQ53" s="36"/>
      <c r="FIR53" s="36"/>
      <c r="FIU53" s="36"/>
      <c r="FIV53" s="36"/>
      <c r="FIY53" s="36"/>
      <c r="FIZ53" s="36"/>
      <c r="FJC53" s="36"/>
      <c r="FJD53" s="36"/>
      <c r="FJG53" s="36"/>
      <c r="FJH53" s="36"/>
      <c r="FJK53" s="36"/>
      <c r="FJL53" s="36"/>
      <c r="FJO53" s="36"/>
      <c r="FJP53" s="36"/>
      <c r="FJS53" s="36"/>
      <c r="FJT53" s="36"/>
      <c r="FJW53" s="36"/>
      <c r="FJX53" s="36"/>
      <c r="FKA53" s="36"/>
      <c r="FKB53" s="36"/>
      <c r="FKE53" s="36"/>
      <c r="FKF53" s="36"/>
      <c r="FKI53" s="36"/>
      <c r="FKJ53" s="36"/>
      <c r="FKM53" s="36"/>
      <c r="FKN53" s="36"/>
      <c r="FKQ53" s="36"/>
      <c r="FKR53" s="36"/>
      <c r="FKU53" s="36"/>
      <c r="FKV53" s="36"/>
      <c r="FKY53" s="36"/>
      <c r="FKZ53" s="36"/>
      <c r="FLC53" s="36"/>
      <c r="FLD53" s="36"/>
      <c r="FLG53" s="36"/>
      <c r="FLH53" s="36"/>
      <c r="FLK53" s="36"/>
      <c r="FLL53" s="36"/>
      <c r="FLO53" s="36"/>
      <c r="FLP53" s="36"/>
      <c r="FLS53" s="36"/>
      <c r="FLT53" s="36"/>
      <c r="FLW53" s="36"/>
      <c r="FLX53" s="36"/>
      <c r="FMA53" s="36"/>
      <c r="FMB53" s="36"/>
      <c r="FME53" s="36"/>
      <c r="FMF53" s="36"/>
      <c r="FMI53" s="36"/>
      <c r="FMJ53" s="36"/>
      <c r="FMM53" s="36"/>
      <c r="FMN53" s="36"/>
      <c r="FMQ53" s="36"/>
      <c r="FMR53" s="36"/>
      <c r="FMU53" s="36"/>
      <c r="FMV53" s="36"/>
      <c r="FMY53" s="36"/>
      <c r="FMZ53" s="36"/>
      <c r="FNC53" s="36"/>
      <c r="FND53" s="36"/>
      <c r="FNG53" s="36"/>
      <c r="FNH53" s="36"/>
      <c r="FNK53" s="36"/>
      <c r="FNL53" s="36"/>
      <c r="FNO53" s="36"/>
      <c r="FNP53" s="36"/>
      <c r="FNS53" s="36"/>
      <c r="FNT53" s="36"/>
      <c r="FNW53" s="36"/>
      <c r="FNX53" s="36"/>
      <c r="FOA53" s="36"/>
      <c r="FOB53" s="36"/>
      <c r="FOE53" s="36"/>
      <c r="FOF53" s="36"/>
      <c r="FOI53" s="36"/>
      <c r="FOJ53" s="36"/>
      <c r="FOM53" s="36"/>
      <c r="FON53" s="36"/>
      <c r="FOQ53" s="36"/>
      <c r="FOR53" s="36"/>
      <c r="FOU53" s="36"/>
      <c r="FOV53" s="36"/>
      <c r="FOY53" s="36"/>
      <c r="FOZ53" s="36"/>
      <c r="FPC53" s="36"/>
      <c r="FPD53" s="36"/>
      <c r="FPG53" s="36"/>
      <c r="FPH53" s="36"/>
      <c r="FPK53" s="36"/>
      <c r="FPL53" s="36"/>
      <c r="FPO53" s="36"/>
      <c r="FPP53" s="36"/>
      <c r="FPS53" s="36"/>
      <c r="FPT53" s="36"/>
      <c r="FPW53" s="36"/>
      <c r="FPX53" s="36"/>
      <c r="FQA53" s="36"/>
      <c r="FQB53" s="36"/>
      <c r="FQE53" s="36"/>
      <c r="FQF53" s="36"/>
      <c r="FQI53" s="36"/>
      <c r="FQJ53" s="36"/>
      <c r="FQM53" s="36"/>
      <c r="FQN53" s="36"/>
      <c r="FQQ53" s="36"/>
      <c r="FQR53" s="36"/>
      <c r="FQU53" s="36"/>
      <c r="FQV53" s="36"/>
      <c r="FQY53" s="36"/>
      <c r="FQZ53" s="36"/>
      <c r="FRC53" s="36"/>
      <c r="FRD53" s="36"/>
      <c r="FRG53" s="36"/>
      <c r="FRH53" s="36"/>
      <c r="FRK53" s="36"/>
      <c r="FRL53" s="36"/>
      <c r="FRO53" s="36"/>
      <c r="FRP53" s="36"/>
      <c r="FRS53" s="36"/>
      <c r="FRT53" s="36"/>
      <c r="FRW53" s="36"/>
      <c r="FRX53" s="36"/>
      <c r="FSA53" s="36"/>
      <c r="FSB53" s="36"/>
      <c r="FSE53" s="36"/>
      <c r="FSF53" s="36"/>
      <c r="FSI53" s="36"/>
      <c r="FSJ53" s="36"/>
      <c r="FSM53" s="36"/>
      <c r="FSN53" s="36"/>
      <c r="FSQ53" s="36"/>
      <c r="FSR53" s="36"/>
      <c r="FSU53" s="36"/>
      <c r="FSV53" s="36"/>
      <c r="FSY53" s="36"/>
      <c r="FSZ53" s="36"/>
      <c r="FTC53" s="36"/>
      <c r="FTD53" s="36"/>
      <c r="FTG53" s="36"/>
      <c r="FTH53" s="36"/>
      <c r="FTK53" s="36"/>
      <c r="FTL53" s="36"/>
      <c r="FTO53" s="36"/>
      <c r="FTP53" s="36"/>
      <c r="FTS53" s="36"/>
      <c r="FTT53" s="36"/>
      <c r="FTW53" s="36"/>
      <c r="FTX53" s="36"/>
      <c r="FUA53" s="36"/>
      <c r="FUB53" s="36"/>
      <c r="FUE53" s="36"/>
      <c r="FUF53" s="36"/>
      <c r="FUI53" s="36"/>
      <c r="FUJ53" s="36"/>
      <c r="FUM53" s="36"/>
      <c r="FUN53" s="36"/>
      <c r="FUQ53" s="36"/>
      <c r="FUR53" s="36"/>
      <c r="FUU53" s="36"/>
      <c r="FUV53" s="36"/>
      <c r="FUY53" s="36"/>
      <c r="FUZ53" s="36"/>
      <c r="FVC53" s="36"/>
      <c r="FVD53" s="36"/>
      <c r="FVG53" s="36"/>
      <c r="FVH53" s="36"/>
      <c r="FVK53" s="36"/>
      <c r="FVL53" s="36"/>
      <c r="FVO53" s="36"/>
      <c r="FVP53" s="36"/>
      <c r="FVS53" s="36"/>
      <c r="FVT53" s="36"/>
      <c r="FVW53" s="36"/>
      <c r="FVX53" s="36"/>
      <c r="FWA53" s="36"/>
      <c r="FWB53" s="36"/>
      <c r="FWE53" s="36"/>
      <c r="FWF53" s="36"/>
      <c r="FWI53" s="36"/>
      <c r="FWJ53" s="36"/>
      <c r="FWM53" s="36"/>
      <c r="FWN53" s="36"/>
      <c r="FWQ53" s="36"/>
      <c r="FWR53" s="36"/>
      <c r="FWU53" s="36"/>
      <c r="FWV53" s="36"/>
      <c r="FWY53" s="36"/>
      <c r="FWZ53" s="36"/>
      <c r="FXC53" s="36"/>
      <c r="FXD53" s="36"/>
      <c r="FXG53" s="36"/>
      <c r="FXH53" s="36"/>
      <c r="FXK53" s="36"/>
      <c r="FXL53" s="36"/>
      <c r="FXO53" s="36"/>
      <c r="FXP53" s="36"/>
      <c r="FXS53" s="36"/>
      <c r="FXT53" s="36"/>
      <c r="FXW53" s="36"/>
      <c r="FXX53" s="36"/>
      <c r="FYA53" s="36"/>
      <c r="FYB53" s="36"/>
      <c r="FYE53" s="36"/>
      <c r="FYF53" s="36"/>
      <c r="FYI53" s="36"/>
      <c r="FYJ53" s="36"/>
      <c r="FYM53" s="36"/>
      <c r="FYN53" s="36"/>
      <c r="FYQ53" s="36"/>
      <c r="FYR53" s="36"/>
      <c r="FYU53" s="36"/>
      <c r="FYV53" s="36"/>
      <c r="FYY53" s="36"/>
      <c r="FYZ53" s="36"/>
      <c r="FZC53" s="36"/>
      <c r="FZD53" s="36"/>
      <c r="FZG53" s="36"/>
      <c r="FZH53" s="36"/>
      <c r="FZK53" s="36"/>
      <c r="FZL53" s="36"/>
      <c r="FZO53" s="36"/>
      <c r="FZP53" s="36"/>
      <c r="FZS53" s="36"/>
      <c r="FZT53" s="36"/>
      <c r="FZW53" s="36"/>
      <c r="FZX53" s="36"/>
      <c r="GAA53" s="36"/>
      <c r="GAB53" s="36"/>
      <c r="GAE53" s="36"/>
      <c r="GAF53" s="36"/>
      <c r="GAI53" s="36"/>
      <c r="GAJ53" s="36"/>
      <c r="GAM53" s="36"/>
      <c r="GAN53" s="36"/>
      <c r="GAQ53" s="36"/>
      <c r="GAR53" s="36"/>
      <c r="GAU53" s="36"/>
      <c r="GAV53" s="36"/>
      <c r="GAY53" s="36"/>
      <c r="GAZ53" s="36"/>
      <c r="GBC53" s="36"/>
      <c r="GBD53" s="36"/>
      <c r="GBG53" s="36"/>
      <c r="GBH53" s="36"/>
      <c r="GBK53" s="36"/>
      <c r="GBL53" s="36"/>
      <c r="GBO53" s="36"/>
      <c r="GBP53" s="36"/>
      <c r="GBS53" s="36"/>
      <c r="GBT53" s="36"/>
      <c r="GBW53" s="36"/>
      <c r="GBX53" s="36"/>
      <c r="GCA53" s="36"/>
      <c r="GCB53" s="36"/>
      <c r="GCE53" s="36"/>
      <c r="GCF53" s="36"/>
      <c r="GCI53" s="36"/>
      <c r="GCJ53" s="36"/>
      <c r="GCM53" s="36"/>
      <c r="GCN53" s="36"/>
      <c r="GCQ53" s="36"/>
      <c r="GCR53" s="36"/>
      <c r="GCU53" s="36"/>
      <c r="GCV53" s="36"/>
      <c r="GCY53" s="36"/>
      <c r="GCZ53" s="36"/>
      <c r="GDC53" s="36"/>
      <c r="GDD53" s="36"/>
      <c r="GDG53" s="36"/>
      <c r="GDH53" s="36"/>
      <c r="GDK53" s="36"/>
      <c r="GDL53" s="36"/>
      <c r="GDO53" s="36"/>
      <c r="GDP53" s="36"/>
      <c r="GDS53" s="36"/>
      <c r="GDT53" s="36"/>
      <c r="GDW53" s="36"/>
      <c r="GDX53" s="36"/>
      <c r="GEA53" s="36"/>
      <c r="GEB53" s="36"/>
      <c r="GEE53" s="36"/>
      <c r="GEF53" s="36"/>
      <c r="GEI53" s="36"/>
      <c r="GEJ53" s="36"/>
      <c r="GEM53" s="36"/>
      <c r="GEN53" s="36"/>
      <c r="GEQ53" s="36"/>
      <c r="GER53" s="36"/>
      <c r="GEU53" s="36"/>
      <c r="GEV53" s="36"/>
      <c r="GEY53" s="36"/>
      <c r="GEZ53" s="36"/>
      <c r="GFC53" s="36"/>
      <c r="GFD53" s="36"/>
      <c r="GFG53" s="36"/>
      <c r="GFH53" s="36"/>
      <c r="GFK53" s="36"/>
      <c r="GFL53" s="36"/>
      <c r="GFO53" s="36"/>
      <c r="GFP53" s="36"/>
      <c r="GFS53" s="36"/>
      <c r="GFT53" s="36"/>
      <c r="GFW53" s="36"/>
      <c r="GFX53" s="36"/>
      <c r="GGA53" s="36"/>
      <c r="GGB53" s="36"/>
      <c r="GGE53" s="36"/>
      <c r="GGF53" s="36"/>
      <c r="GGI53" s="36"/>
      <c r="GGJ53" s="36"/>
      <c r="GGM53" s="36"/>
      <c r="GGN53" s="36"/>
      <c r="GGQ53" s="36"/>
      <c r="GGR53" s="36"/>
      <c r="GGU53" s="36"/>
      <c r="GGV53" s="36"/>
      <c r="GGY53" s="36"/>
      <c r="GGZ53" s="36"/>
      <c r="GHC53" s="36"/>
      <c r="GHD53" s="36"/>
      <c r="GHG53" s="36"/>
      <c r="GHH53" s="36"/>
      <c r="GHK53" s="36"/>
      <c r="GHL53" s="36"/>
      <c r="GHO53" s="36"/>
      <c r="GHP53" s="36"/>
      <c r="GHS53" s="36"/>
      <c r="GHT53" s="36"/>
      <c r="GHW53" s="36"/>
      <c r="GHX53" s="36"/>
      <c r="GIA53" s="36"/>
      <c r="GIB53" s="36"/>
      <c r="GIE53" s="36"/>
      <c r="GIF53" s="36"/>
      <c r="GII53" s="36"/>
      <c r="GIJ53" s="36"/>
      <c r="GIM53" s="36"/>
      <c r="GIN53" s="36"/>
      <c r="GIQ53" s="36"/>
      <c r="GIR53" s="36"/>
      <c r="GIU53" s="36"/>
      <c r="GIV53" s="36"/>
      <c r="GIY53" s="36"/>
      <c r="GIZ53" s="36"/>
      <c r="GJC53" s="36"/>
      <c r="GJD53" s="36"/>
      <c r="GJG53" s="36"/>
      <c r="GJH53" s="36"/>
      <c r="GJK53" s="36"/>
      <c r="GJL53" s="36"/>
      <c r="GJO53" s="36"/>
      <c r="GJP53" s="36"/>
      <c r="GJS53" s="36"/>
      <c r="GJT53" s="36"/>
      <c r="GJW53" s="36"/>
      <c r="GJX53" s="36"/>
      <c r="GKA53" s="36"/>
      <c r="GKB53" s="36"/>
      <c r="GKE53" s="36"/>
      <c r="GKF53" s="36"/>
      <c r="GKI53" s="36"/>
      <c r="GKJ53" s="36"/>
      <c r="GKM53" s="36"/>
      <c r="GKN53" s="36"/>
      <c r="GKQ53" s="36"/>
      <c r="GKR53" s="36"/>
      <c r="GKU53" s="36"/>
      <c r="GKV53" s="36"/>
      <c r="GKY53" s="36"/>
      <c r="GKZ53" s="36"/>
      <c r="GLC53" s="36"/>
      <c r="GLD53" s="36"/>
      <c r="GLG53" s="36"/>
      <c r="GLH53" s="36"/>
      <c r="GLK53" s="36"/>
      <c r="GLL53" s="36"/>
      <c r="GLO53" s="36"/>
      <c r="GLP53" s="36"/>
      <c r="GLS53" s="36"/>
      <c r="GLT53" s="36"/>
      <c r="GLW53" s="36"/>
      <c r="GLX53" s="36"/>
      <c r="GMA53" s="36"/>
      <c r="GMB53" s="36"/>
      <c r="GME53" s="36"/>
      <c r="GMF53" s="36"/>
      <c r="GMI53" s="36"/>
      <c r="GMJ53" s="36"/>
      <c r="GMM53" s="36"/>
      <c r="GMN53" s="36"/>
      <c r="GMQ53" s="36"/>
      <c r="GMR53" s="36"/>
      <c r="GMU53" s="36"/>
      <c r="GMV53" s="36"/>
      <c r="GMY53" s="36"/>
      <c r="GMZ53" s="36"/>
      <c r="GNC53" s="36"/>
      <c r="GND53" s="36"/>
      <c r="GNG53" s="36"/>
      <c r="GNH53" s="36"/>
      <c r="GNK53" s="36"/>
      <c r="GNL53" s="36"/>
      <c r="GNO53" s="36"/>
      <c r="GNP53" s="36"/>
      <c r="GNS53" s="36"/>
      <c r="GNT53" s="36"/>
      <c r="GNW53" s="36"/>
      <c r="GNX53" s="36"/>
      <c r="GOA53" s="36"/>
      <c r="GOB53" s="36"/>
      <c r="GOE53" s="36"/>
      <c r="GOF53" s="36"/>
      <c r="GOI53" s="36"/>
      <c r="GOJ53" s="36"/>
      <c r="GOM53" s="36"/>
      <c r="GON53" s="36"/>
      <c r="GOQ53" s="36"/>
      <c r="GOR53" s="36"/>
      <c r="GOU53" s="36"/>
      <c r="GOV53" s="36"/>
      <c r="GOY53" s="36"/>
      <c r="GOZ53" s="36"/>
      <c r="GPC53" s="36"/>
      <c r="GPD53" s="36"/>
      <c r="GPG53" s="36"/>
      <c r="GPH53" s="36"/>
      <c r="GPK53" s="36"/>
      <c r="GPL53" s="36"/>
      <c r="GPO53" s="36"/>
      <c r="GPP53" s="36"/>
      <c r="GPS53" s="36"/>
      <c r="GPT53" s="36"/>
      <c r="GPW53" s="36"/>
      <c r="GPX53" s="36"/>
      <c r="GQA53" s="36"/>
      <c r="GQB53" s="36"/>
      <c r="GQE53" s="36"/>
      <c r="GQF53" s="36"/>
      <c r="GQI53" s="36"/>
      <c r="GQJ53" s="36"/>
      <c r="GQM53" s="36"/>
      <c r="GQN53" s="36"/>
      <c r="GQQ53" s="36"/>
      <c r="GQR53" s="36"/>
      <c r="GQU53" s="36"/>
      <c r="GQV53" s="36"/>
      <c r="GQY53" s="36"/>
      <c r="GQZ53" s="36"/>
      <c r="GRC53" s="36"/>
      <c r="GRD53" s="36"/>
      <c r="GRG53" s="36"/>
      <c r="GRH53" s="36"/>
      <c r="GRK53" s="36"/>
      <c r="GRL53" s="36"/>
      <c r="GRO53" s="36"/>
      <c r="GRP53" s="36"/>
      <c r="GRS53" s="36"/>
      <c r="GRT53" s="36"/>
      <c r="GRW53" s="36"/>
      <c r="GRX53" s="36"/>
      <c r="GSA53" s="36"/>
      <c r="GSB53" s="36"/>
      <c r="GSE53" s="36"/>
      <c r="GSF53" s="36"/>
      <c r="GSI53" s="36"/>
      <c r="GSJ53" s="36"/>
      <c r="GSM53" s="36"/>
      <c r="GSN53" s="36"/>
      <c r="GSQ53" s="36"/>
      <c r="GSR53" s="36"/>
      <c r="GSU53" s="36"/>
      <c r="GSV53" s="36"/>
      <c r="GSY53" s="36"/>
      <c r="GSZ53" s="36"/>
      <c r="GTC53" s="36"/>
      <c r="GTD53" s="36"/>
      <c r="GTG53" s="36"/>
      <c r="GTH53" s="36"/>
      <c r="GTK53" s="36"/>
      <c r="GTL53" s="36"/>
      <c r="GTO53" s="36"/>
      <c r="GTP53" s="36"/>
      <c r="GTS53" s="36"/>
      <c r="GTT53" s="36"/>
      <c r="GTW53" s="36"/>
      <c r="GTX53" s="36"/>
      <c r="GUA53" s="36"/>
      <c r="GUB53" s="36"/>
      <c r="GUE53" s="36"/>
      <c r="GUF53" s="36"/>
      <c r="GUI53" s="36"/>
      <c r="GUJ53" s="36"/>
      <c r="GUM53" s="36"/>
      <c r="GUN53" s="36"/>
      <c r="GUQ53" s="36"/>
      <c r="GUR53" s="36"/>
      <c r="GUU53" s="36"/>
      <c r="GUV53" s="36"/>
      <c r="GUY53" s="36"/>
      <c r="GUZ53" s="36"/>
      <c r="GVC53" s="36"/>
      <c r="GVD53" s="36"/>
      <c r="GVG53" s="36"/>
      <c r="GVH53" s="36"/>
      <c r="GVK53" s="36"/>
      <c r="GVL53" s="36"/>
      <c r="GVO53" s="36"/>
      <c r="GVP53" s="36"/>
      <c r="GVS53" s="36"/>
      <c r="GVT53" s="36"/>
      <c r="GVW53" s="36"/>
      <c r="GVX53" s="36"/>
      <c r="GWA53" s="36"/>
      <c r="GWB53" s="36"/>
      <c r="GWE53" s="36"/>
      <c r="GWF53" s="36"/>
      <c r="GWI53" s="36"/>
      <c r="GWJ53" s="36"/>
      <c r="GWM53" s="36"/>
      <c r="GWN53" s="36"/>
      <c r="GWQ53" s="36"/>
      <c r="GWR53" s="36"/>
      <c r="GWU53" s="36"/>
      <c r="GWV53" s="36"/>
      <c r="GWY53" s="36"/>
      <c r="GWZ53" s="36"/>
      <c r="GXC53" s="36"/>
      <c r="GXD53" s="36"/>
      <c r="GXG53" s="36"/>
      <c r="GXH53" s="36"/>
      <c r="GXK53" s="36"/>
      <c r="GXL53" s="36"/>
      <c r="GXO53" s="36"/>
      <c r="GXP53" s="36"/>
      <c r="GXS53" s="36"/>
      <c r="GXT53" s="36"/>
      <c r="GXW53" s="36"/>
      <c r="GXX53" s="36"/>
      <c r="GYA53" s="36"/>
      <c r="GYB53" s="36"/>
      <c r="GYE53" s="36"/>
      <c r="GYF53" s="36"/>
      <c r="GYI53" s="36"/>
      <c r="GYJ53" s="36"/>
      <c r="GYM53" s="36"/>
      <c r="GYN53" s="36"/>
      <c r="GYQ53" s="36"/>
      <c r="GYR53" s="36"/>
      <c r="GYU53" s="36"/>
      <c r="GYV53" s="36"/>
      <c r="GYY53" s="36"/>
      <c r="GYZ53" s="36"/>
      <c r="GZC53" s="36"/>
      <c r="GZD53" s="36"/>
      <c r="GZG53" s="36"/>
      <c r="GZH53" s="36"/>
      <c r="GZK53" s="36"/>
      <c r="GZL53" s="36"/>
      <c r="GZO53" s="36"/>
      <c r="GZP53" s="36"/>
      <c r="GZS53" s="36"/>
      <c r="GZT53" s="36"/>
      <c r="GZW53" s="36"/>
      <c r="GZX53" s="36"/>
      <c r="HAA53" s="36"/>
      <c r="HAB53" s="36"/>
      <c r="HAE53" s="36"/>
      <c r="HAF53" s="36"/>
      <c r="HAI53" s="36"/>
      <c r="HAJ53" s="36"/>
      <c r="HAM53" s="36"/>
      <c r="HAN53" s="36"/>
      <c r="HAQ53" s="36"/>
      <c r="HAR53" s="36"/>
      <c r="HAU53" s="36"/>
      <c r="HAV53" s="36"/>
      <c r="HAY53" s="36"/>
      <c r="HAZ53" s="36"/>
      <c r="HBC53" s="36"/>
      <c r="HBD53" s="36"/>
      <c r="HBG53" s="36"/>
      <c r="HBH53" s="36"/>
      <c r="HBK53" s="36"/>
      <c r="HBL53" s="36"/>
      <c r="HBO53" s="36"/>
      <c r="HBP53" s="36"/>
      <c r="HBS53" s="36"/>
      <c r="HBT53" s="36"/>
      <c r="HBW53" s="36"/>
      <c r="HBX53" s="36"/>
      <c r="HCA53" s="36"/>
      <c r="HCB53" s="36"/>
      <c r="HCE53" s="36"/>
      <c r="HCF53" s="36"/>
      <c r="HCI53" s="36"/>
      <c r="HCJ53" s="36"/>
      <c r="HCM53" s="36"/>
      <c r="HCN53" s="36"/>
      <c r="HCQ53" s="36"/>
      <c r="HCR53" s="36"/>
      <c r="HCU53" s="36"/>
      <c r="HCV53" s="36"/>
      <c r="HCY53" s="36"/>
      <c r="HCZ53" s="36"/>
      <c r="HDC53" s="36"/>
      <c r="HDD53" s="36"/>
      <c r="HDG53" s="36"/>
      <c r="HDH53" s="36"/>
      <c r="HDK53" s="36"/>
      <c r="HDL53" s="36"/>
      <c r="HDO53" s="36"/>
      <c r="HDP53" s="36"/>
      <c r="HDS53" s="36"/>
      <c r="HDT53" s="36"/>
      <c r="HDW53" s="36"/>
      <c r="HDX53" s="36"/>
      <c r="HEA53" s="36"/>
      <c r="HEB53" s="36"/>
      <c r="HEE53" s="36"/>
      <c r="HEF53" s="36"/>
      <c r="HEI53" s="36"/>
      <c r="HEJ53" s="36"/>
      <c r="HEM53" s="36"/>
      <c r="HEN53" s="36"/>
      <c r="HEQ53" s="36"/>
      <c r="HER53" s="36"/>
      <c r="HEU53" s="36"/>
      <c r="HEV53" s="36"/>
      <c r="HEY53" s="36"/>
      <c r="HEZ53" s="36"/>
      <c r="HFC53" s="36"/>
      <c r="HFD53" s="36"/>
      <c r="HFG53" s="36"/>
      <c r="HFH53" s="36"/>
      <c r="HFK53" s="36"/>
      <c r="HFL53" s="36"/>
      <c r="HFO53" s="36"/>
      <c r="HFP53" s="36"/>
      <c r="HFS53" s="36"/>
      <c r="HFT53" s="36"/>
      <c r="HFW53" s="36"/>
      <c r="HFX53" s="36"/>
      <c r="HGA53" s="36"/>
      <c r="HGB53" s="36"/>
      <c r="HGE53" s="36"/>
      <c r="HGF53" s="36"/>
      <c r="HGI53" s="36"/>
      <c r="HGJ53" s="36"/>
      <c r="HGM53" s="36"/>
      <c r="HGN53" s="36"/>
      <c r="HGQ53" s="36"/>
      <c r="HGR53" s="36"/>
      <c r="HGU53" s="36"/>
      <c r="HGV53" s="36"/>
      <c r="HGY53" s="36"/>
      <c r="HGZ53" s="36"/>
      <c r="HHC53" s="36"/>
      <c r="HHD53" s="36"/>
      <c r="HHG53" s="36"/>
      <c r="HHH53" s="36"/>
      <c r="HHK53" s="36"/>
      <c r="HHL53" s="36"/>
      <c r="HHO53" s="36"/>
      <c r="HHP53" s="36"/>
      <c r="HHS53" s="36"/>
      <c r="HHT53" s="36"/>
      <c r="HHW53" s="36"/>
      <c r="HHX53" s="36"/>
      <c r="HIA53" s="36"/>
      <c r="HIB53" s="36"/>
      <c r="HIE53" s="36"/>
      <c r="HIF53" s="36"/>
      <c r="HII53" s="36"/>
      <c r="HIJ53" s="36"/>
      <c r="HIM53" s="36"/>
      <c r="HIN53" s="36"/>
      <c r="HIQ53" s="36"/>
      <c r="HIR53" s="36"/>
      <c r="HIU53" s="36"/>
      <c r="HIV53" s="36"/>
      <c r="HIY53" s="36"/>
      <c r="HIZ53" s="36"/>
      <c r="HJC53" s="36"/>
      <c r="HJD53" s="36"/>
      <c r="HJG53" s="36"/>
      <c r="HJH53" s="36"/>
      <c r="HJK53" s="36"/>
      <c r="HJL53" s="36"/>
      <c r="HJO53" s="36"/>
      <c r="HJP53" s="36"/>
      <c r="HJS53" s="36"/>
      <c r="HJT53" s="36"/>
      <c r="HJW53" s="36"/>
      <c r="HJX53" s="36"/>
      <c r="HKA53" s="36"/>
      <c r="HKB53" s="36"/>
      <c r="HKE53" s="36"/>
      <c r="HKF53" s="36"/>
      <c r="HKI53" s="36"/>
      <c r="HKJ53" s="36"/>
      <c r="HKM53" s="36"/>
      <c r="HKN53" s="36"/>
      <c r="HKQ53" s="36"/>
      <c r="HKR53" s="36"/>
      <c r="HKU53" s="36"/>
      <c r="HKV53" s="36"/>
      <c r="HKY53" s="36"/>
      <c r="HKZ53" s="36"/>
      <c r="HLC53" s="36"/>
      <c r="HLD53" s="36"/>
      <c r="HLG53" s="36"/>
      <c r="HLH53" s="36"/>
      <c r="HLK53" s="36"/>
      <c r="HLL53" s="36"/>
      <c r="HLO53" s="36"/>
      <c r="HLP53" s="36"/>
      <c r="HLS53" s="36"/>
      <c r="HLT53" s="36"/>
      <c r="HLW53" s="36"/>
      <c r="HLX53" s="36"/>
      <c r="HMA53" s="36"/>
      <c r="HMB53" s="36"/>
      <c r="HME53" s="36"/>
      <c r="HMF53" s="36"/>
      <c r="HMI53" s="36"/>
      <c r="HMJ53" s="36"/>
      <c r="HMM53" s="36"/>
      <c r="HMN53" s="36"/>
      <c r="HMQ53" s="36"/>
      <c r="HMR53" s="36"/>
      <c r="HMU53" s="36"/>
      <c r="HMV53" s="36"/>
      <c r="HMY53" s="36"/>
      <c r="HMZ53" s="36"/>
      <c r="HNC53" s="36"/>
      <c r="HND53" s="36"/>
      <c r="HNG53" s="36"/>
      <c r="HNH53" s="36"/>
      <c r="HNK53" s="36"/>
      <c r="HNL53" s="36"/>
      <c r="HNO53" s="36"/>
      <c r="HNP53" s="36"/>
      <c r="HNS53" s="36"/>
      <c r="HNT53" s="36"/>
      <c r="HNW53" s="36"/>
      <c r="HNX53" s="36"/>
      <c r="HOA53" s="36"/>
      <c r="HOB53" s="36"/>
      <c r="HOE53" s="36"/>
      <c r="HOF53" s="36"/>
      <c r="HOI53" s="36"/>
      <c r="HOJ53" s="36"/>
      <c r="HOM53" s="36"/>
      <c r="HON53" s="36"/>
      <c r="HOQ53" s="36"/>
      <c r="HOR53" s="36"/>
      <c r="HOU53" s="36"/>
      <c r="HOV53" s="36"/>
      <c r="HOY53" s="36"/>
      <c r="HOZ53" s="36"/>
      <c r="HPC53" s="36"/>
      <c r="HPD53" s="36"/>
      <c r="HPG53" s="36"/>
      <c r="HPH53" s="36"/>
      <c r="HPK53" s="36"/>
      <c r="HPL53" s="36"/>
      <c r="HPO53" s="36"/>
      <c r="HPP53" s="36"/>
      <c r="HPS53" s="36"/>
      <c r="HPT53" s="36"/>
      <c r="HPW53" s="36"/>
      <c r="HPX53" s="36"/>
      <c r="HQA53" s="36"/>
      <c r="HQB53" s="36"/>
      <c r="HQE53" s="36"/>
      <c r="HQF53" s="36"/>
      <c r="HQI53" s="36"/>
      <c r="HQJ53" s="36"/>
      <c r="HQM53" s="36"/>
      <c r="HQN53" s="36"/>
      <c r="HQQ53" s="36"/>
      <c r="HQR53" s="36"/>
      <c r="HQU53" s="36"/>
      <c r="HQV53" s="36"/>
      <c r="HQY53" s="36"/>
      <c r="HQZ53" s="36"/>
      <c r="HRC53" s="36"/>
      <c r="HRD53" s="36"/>
      <c r="HRG53" s="36"/>
      <c r="HRH53" s="36"/>
      <c r="HRK53" s="36"/>
      <c r="HRL53" s="36"/>
      <c r="HRO53" s="36"/>
      <c r="HRP53" s="36"/>
      <c r="HRS53" s="36"/>
      <c r="HRT53" s="36"/>
      <c r="HRW53" s="36"/>
      <c r="HRX53" s="36"/>
      <c r="HSA53" s="36"/>
      <c r="HSB53" s="36"/>
      <c r="HSE53" s="36"/>
      <c r="HSF53" s="36"/>
      <c r="HSI53" s="36"/>
      <c r="HSJ53" s="36"/>
      <c r="HSM53" s="36"/>
      <c r="HSN53" s="36"/>
      <c r="HSQ53" s="36"/>
      <c r="HSR53" s="36"/>
      <c r="HSU53" s="36"/>
      <c r="HSV53" s="36"/>
      <c r="HSY53" s="36"/>
      <c r="HSZ53" s="36"/>
      <c r="HTC53" s="36"/>
      <c r="HTD53" s="36"/>
      <c r="HTG53" s="36"/>
      <c r="HTH53" s="36"/>
      <c r="HTK53" s="36"/>
      <c r="HTL53" s="36"/>
      <c r="HTO53" s="36"/>
      <c r="HTP53" s="36"/>
      <c r="HTS53" s="36"/>
      <c r="HTT53" s="36"/>
      <c r="HTW53" s="36"/>
      <c r="HTX53" s="36"/>
      <c r="HUA53" s="36"/>
      <c r="HUB53" s="36"/>
      <c r="HUE53" s="36"/>
      <c r="HUF53" s="36"/>
      <c r="HUI53" s="36"/>
      <c r="HUJ53" s="36"/>
      <c r="HUM53" s="36"/>
      <c r="HUN53" s="36"/>
      <c r="HUQ53" s="36"/>
      <c r="HUR53" s="36"/>
      <c r="HUU53" s="36"/>
      <c r="HUV53" s="36"/>
      <c r="HUY53" s="36"/>
      <c r="HUZ53" s="36"/>
      <c r="HVC53" s="36"/>
      <c r="HVD53" s="36"/>
      <c r="HVG53" s="36"/>
      <c r="HVH53" s="36"/>
      <c r="HVK53" s="36"/>
      <c r="HVL53" s="36"/>
      <c r="HVO53" s="36"/>
      <c r="HVP53" s="36"/>
      <c r="HVS53" s="36"/>
      <c r="HVT53" s="36"/>
      <c r="HVW53" s="36"/>
      <c r="HVX53" s="36"/>
      <c r="HWA53" s="36"/>
      <c r="HWB53" s="36"/>
      <c r="HWE53" s="36"/>
      <c r="HWF53" s="36"/>
      <c r="HWI53" s="36"/>
      <c r="HWJ53" s="36"/>
      <c r="HWM53" s="36"/>
      <c r="HWN53" s="36"/>
      <c r="HWQ53" s="36"/>
      <c r="HWR53" s="36"/>
      <c r="HWU53" s="36"/>
      <c r="HWV53" s="36"/>
      <c r="HWY53" s="36"/>
      <c r="HWZ53" s="36"/>
      <c r="HXC53" s="36"/>
      <c r="HXD53" s="36"/>
      <c r="HXG53" s="36"/>
      <c r="HXH53" s="36"/>
      <c r="HXK53" s="36"/>
      <c r="HXL53" s="36"/>
      <c r="HXO53" s="36"/>
      <c r="HXP53" s="36"/>
      <c r="HXS53" s="36"/>
      <c r="HXT53" s="36"/>
      <c r="HXW53" s="36"/>
      <c r="HXX53" s="36"/>
      <c r="HYA53" s="36"/>
      <c r="HYB53" s="36"/>
      <c r="HYE53" s="36"/>
      <c r="HYF53" s="36"/>
      <c r="HYI53" s="36"/>
      <c r="HYJ53" s="36"/>
      <c r="HYM53" s="36"/>
      <c r="HYN53" s="36"/>
      <c r="HYQ53" s="36"/>
      <c r="HYR53" s="36"/>
      <c r="HYU53" s="36"/>
      <c r="HYV53" s="36"/>
      <c r="HYY53" s="36"/>
      <c r="HYZ53" s="36"/>
      <c r="HZC53" s="36"/>
      <c r="HZD53" s="36"/>
      <c r="HZG53" s="36"/>
      <c r="HZH53" s="36"/>
      <c r="HZK53" s="36"/>
      <c r="HZL53" s="36"/>
      <c r="HZO53" s="36"/>
      <c r="HZP53" s="36"/>
      <c r="HZS53" s="36"/>
      <c r="HZT53" s="36"/>
      <c r="HZW53" s="36"/>
      <c r="HZX53" s="36"/>
      <c r="IAA53" s="36"/>
      <c r="IAB53" s="36"/>
      <c r="IAE53" s="36"/>
      <c r="IAF53" s="36"/>
      <c r="IAI53" s="36"/>
      <c r="IAJ53" s="36"/>
      <c r="IAM53" s="36"/>
      <c r="IAN53" s="36"/>
      <c r="IAQ53" s="36"/>
      <c r="IAR53" s="36"/>
      <c r="IAU53" s="36"/>
      <c r="IAV53" s="36"/>
      <c r="IAY53" s="36"/>
      <c r="IAZ53" s="36"/>
      <c r="IBC53" s="36"/>
      <c r="IBD53" s="36"/>
      <c r="IBG53" s="36"/>
      <c r="IBH53" s="36"/>
      <c r="IBK53" s="36"/>
      <c r="IBL53" s="36"/>
      <c r="IBO53" s="36"/>
      <c r="IBP53" s="36"/>
      <c r="IBS53" s="36"/>
      <c r="IBT53" s="36"/>
      <c r="IBW53" s="36"/>
      <c r="IBX53" s="36"/>
      <c r="ICA53" s="36"/>
      <c r="ICB53" s="36"/>
      <c r="ICE53" s="36"/>
      <c r="ICF53" s="36"/>
      <c r="ICI53" s="36"/>
      <c r="ICJ53" s="36"/>
      <c r="ICM53" s="36"/>
      <c r="ICN53" s="36"/>
      <c r="ICQ53" s="36"/>
      <c r="ICR53" s="36"/>
      <c r="ICU53" s="36"/>
      <c r="ICV53" s="36"/>
      <c r="ICY53" s="36"/>
      <c r="ICZ53" s="36"/>
      <c r="IDC53" s="36"/>
      <c r="IDD53" s="36"/>
      <c r="IDG53" s="36"/>
      <c r="IDH53" s="36"/>
      <c r="IDK53" s="36"/>
      <c r="IDL53" s="36"/>
      <c r="IDO53" s="36"/>
      <c r="IDP53" s="36"/>
      <c r="IDS53" s="36"/>
      <c r="IDT53" s="36"/>
      <c r="IDW53" s="36"/>
      <c r="IDX53" s="36"/>
      <c r="IEA53" s="36"/>
      <c r="IEB53" s="36"/>
      <c r="IEE53" s="36"/>
      <c r="IEF53" s="36"/>
      <c r="IEI53" s="36"/>
      <c r="IEJ53" s="36"/>
      <c r="IEM53" s="36"/>
      <c r="IEN53" s="36"/>
      <c r="IEQ53" s="36"/>
      <c r="IER53" s="36"/>
      <c r="IEU53" s="36"/>
      <c r="IEV53" s="36"/>
      <c r="IEY53" s="36"/>
      <c r="IEZ53" s="36"/>
      <c r="IFC53" s="36"/>
      <c r="IFD53" s="36"/>
      <c r="IFG53" s="36"/>
      <c r="IFH53" s="36"/>
      <c r="IFK53" s="36"/>
      <c r="IFL53" s="36"/>
      <c r="IFO53" s="36"/>
      <c r="IFP53" s="36"/>
      <c r="IFS53" s="36"/>
      <c r="IFT53" s="36"/>
      <c r="IFW53" s="36"/>
      <c r="IFX53" s="36"/>
      <c r="IGA53" s="36"/>
      <c r="IGB53" s="36"/>
      <c r="IGE53" s="36"/>
      <c r="IGF53" s="36"/>
      <c r="IGI53" s="36"/>
      <c r="IGJ53" s="36"/>
      <c r="IGM53" s="36"/>
      <c r="IGN53" s="36"/>
      <c r="IGQ53" s="36"/>
      <c r="IGR53" s="36"/>
      <c r="IGU53" s="36"/>
      <c r="IGV53" s="36"/>
      <c r="IGY53" s="36"/>
      <c r="IGZ53" s="36"/>
      <c r="IHC53" s="36"/>
      <c r="IHD53" s="36"/>
      <c r="IHG53" s="36"/>
      <c r="IHH53" s="36"/>
      <c r="IHK53" s="36"/>
      <c r="IHL53" s="36"/>
      <c r="IHO53" s="36"/>
      <c r="IHP53" s="36"/>
      <c r="IHS53" s="36"/>
      <c r="IHT53" s="36"/>
      <c r="IHW53" s="36"/>
      <c r="IHX53" s="36"/>
      <c r="IIA53" s="36"/>
      <c r="IIB53" s="36"/>
      <c r="IIE53" s="36"/>
      <c r="IIF53" s="36"/>
      <c r="III53" s="36"/>
      <c r="IIJ53" s="36"/>
      <c r="IIM53" s="36"/>
      <c r="IIN53" s="36"/>
      <c r="IIQ53" s="36"/>
      <c r="IIR53" s="36"/>
      <c r="IIU53" s="36"/>
      <c r="IIV53" s="36"/>
      <c r="IIY53" s="36"/>
      <c r="IIZ53" s="36"/>
      <c r="IJC53" s="36"/>
      <c r="IJD53" s="36"/>
      <c r="IJG53" s="36"/>
      <c r="IJH53" s="36"/>
      <c r="IJK53" s="36"/>
      <c r="IJL53" s="36"/>
      <c r="IJO53" s="36"/>
      <c r="IJP53" s="36"/>
      <c r="IJS53" s="36"/>
      <c r="IJT53" s="36"/>
      <c r="IJW53" s="36"/>
      <c r="IJX53" s="36"/>
      <c r="IKA53" s="36"/>
      <c r="IKB53" s="36"/>
      <c r="IKE53" s="36"/>
      <c r="IKF53" s="36"/>
      <c r="IKI53" s="36"/>
      <c r="IKJ53" s="36"/>
      <c r="IKM53" s="36"/>
      <c r="IKN53" s="36"/>
      <c r="IKQ53" s="36"/>
      <c r="IKR53" s="36"/>
      <c r="IKU53" s="36"/>
      <c r="IKV53" s="36"/>
      <c r="IKY53" s="36"/>
      <c r="IKZ53" s="36"/>
      <c r="ILC53" s="36"/>
      <c r="ILD53" s="36"/>
      <c r="ILG53" s="36"/>
      <c r="ILH53" s="36"/>
      <c r="ILK53" s="36"/>
      <c r="ILL53" s="36"/>
      <c r="ILO53" s="36"/>
      <c r="ILP53" s="36"/>
      <c r="ILS53" s="36"/>
      <c r="ILT53" s="36"/>
      <c r="ILW53" s="36"/>
      <c r="ILX53" s="36"/>
      <c r="IMA53" s="36"/>
      <c r="IMB53" s="36"/>
      <c r="IME53" s="36"/>
      <c r="IMF53" s="36"/>
      <c r="IMI53" s="36"/>
      <c r="IMJ53" s="36"/>
      <c r="IMM53" s="36"/>
      <c r="IMN53" s="36"/>
      <c r="IMQ53" s="36"/>
      <c r="IMR53" s="36"/>
      <c r="IMU53" s="36"/>
      <c r="IMV53" s="36"/>
      <c r="IMY53" s="36"/>
      <c r="IMZ53" s="36"/>
      <c r="INC53" s="36"/>
      <c r="IND53" s="36"/>
      <c r="ING53" s="36"/>
      <c r="INH53" s="36"/>
      <c r="INK53" s="36"/>
      <c r="INL53" s="36"/>
      <c r="INO53" s="36"/>
      <c r="INP53" s="36"/>
      <c r="INS53" s="36"/>
      <c r="INT53" s="36"/>
      <c r="INW53" s="36"/>
      <c r="INX53" s="36"/>
      <c r="IOA53" s="36"/>
      <c r="IOB53" s="36"/>
      <c r="IOE53" s="36"/>
      <c r="IOF53" s="36"/>
      <c r="IOI53" s="36"/>
      <c r="IOJ53" s="36"/>
      <c r="IOM53" s="36"/>
      <c r="ION53" s="36"/>
      <c r="IOQ53" s="36"/>
      <c r="IOR53" s="36"/>
      <c r="IOU53" s="36"/>
      <c r="IOV53" s="36"/>
      <c r="IOY53" s="36"/>
      <c r="IOZ53" s="36"/>
      <c r="IPC53" s="36"/>
      <c r="IPD53" s="36"/>
      <c r="IPG53" s="36"/>
      <c r="IPH53" s="36"/>
      <c r="IPK53" s="36"/>
      <c r="IPL53" s="36"/>
      <c r="IPO53" s="36"/>
      <c r="IPP53" s="36"/>
      <c r="IPS53" s="36"/>
      <c r="IPT53" s="36"/>
      <c r="IPW53" s="36"/>
      <c r="IPX53" s="36"/>
      <c r="IQA53" s="36"/>
      <c r="IQB53" s="36"/>
      <c r="IQE53" s="36"/>
      <c r="IQF53" s="36"/>
      <c r="IQI53" s="36"/>
      <c r="IQJ53" s="36"/>
      <c r="IQM53" s="36"/>
      <c r="IQN53" s="36"/>
      <c r="IQQ53" s="36"/>
      <c r="IQR53" s="36"/>
      <c r="IQU53" s="36"/>
      <c r="IQV53" s="36"/>
      <c r="IQY53" s="36"/>
      <c r="IQZ53" s="36"/>
      <c r="IRC53" s="36"/>
      <c r="IRD53" s="36"/>
      <c r="IRG53" s="36"/>
      <c r="IRH53" s="36"/>
      <c r="IRK53" s="36"/>
      <c r="IRL53" s="36"/>
      <c r="IRO53" s="36"/>
      <c r="IRP53" s="36"/>
      <c r="IRS53" s="36"/>
      <c r="IRT53" s="36"/>
      <c r="IRW53" s="36"/>
      <c r="IRX53" s="36"/>
      <c r="ISA53" s="36"/>
      <c r="ISB53" s="36"/>
      <c r="ISE53" s="36"/>
      <c r="ISF53" s="36"/>
      <c r="ISI53" s="36"/>
      <c r="ISJ53" s="36"/>
      <c r="ISM53" s="36"/>
      <c r="ISN53" s="36"/>
      <c r="ISQ53" s="36"/>
      <c r="ISR53" s="36"/>
      <c r="ISU53" s="36"/>
      <c r="ISV53" s="36"/>
      <c r="ISY53" s="36"/>
      <c r="ISZ53" s="36"/>
      <c r="ITC53" s="36"/>
      <c r="ITD53" s="36"/>
      <c r="ITG53" s="36"/>
      <c r="ITH53" s="36"/>
      <c r="ITK53" s="36"/>
      <c r="ITL53" s="36"/>
      <c r="ITO53" s="36"/>
      <c r="ITP53" s="36"/>
      <c r="ITS53" s="36"/>
      <c r="ITT53" s="36"/>
      <c r="ITW53" s="36"/>
      <c r="ITX53" s="36"/>
      <c r="IUA53" s="36"/>
      <c r="IUB53" s="36"/>
      <c r="IUE53" s="36"/>
      <c r="IUF53" s="36"/>
      <c r="IUI53" s="36"/>
      <c r="IUJ53" s="36"/>
      <c r="IUM53" s="36"/>
      <c r="IUN53" s="36"/>
      <c r="IUQ53" s="36"/>
      <c r="IUR53" s="36"/>
      <c r="IUU53" s="36"/>
      <c r="IUV53" s="36"/>
      <c r="IUY53" s="36"/>
      <c r="IUZ53" s="36"/>
      <c r="IVC53" s="36"/>
      <c r="IVD53" s="36"/>
      <c r="IVG53" s="36"/>
      <c r="IVH53" s="36"/>
      <c r="IVK53" s="36"/>
      <c r="IVL53" s="36"/>
      <c r="IVO53" s="36"/>
      <c r="IVP53" s="36"/>
      <c r="IVS53" s="36"/>
      <c r="IVT53" s="36"/>
      <c r="IVW53" s="36"/>
      <c r="IVX53" s="36"/>
      <c r="IWA53" s="36"/>
      <c r="IWB53" s="36"/>
      <c r="IWE53" s="36"/>
      <c r="IWF53" s="36"/>
      <c r="IWI53" s="36"/>
      <c r="IWJ53" s="36"/>
      <c r="IWM53" s="36"/>
      <c r="IWN53" s="36"/>
      <c r="IWQ53" s="36"/>
      <c r="IWR53" s="36"/>
      <c r="IWU53" s="36"/>
      <c r="IWV53" s="36"/>
      <c r="IWY53" s="36"/>
      <c r="IWZ53" s="36"/>
      <c r="IXC53" s="36"/>
      <c r="IXD53" s="36"/>
      <c r="IXG53" s="36"/>
      <c r="IXH53" s="36"/>
      <c r="IXK53" s="36"/>
      <c r="IXL53" s="36"/>
      <c r="IXO53" s="36"/>
      <c r="IXP53" s="36"/>
      <c r="IXS53" s="36"/>
      <c r="IXT53" s="36"/>
      <c r="IXW53" s="36"/>
      <c r="IXX53" s="36"/>
      <c r="IYA53" s="36"/>
      <c r="IYB53" s="36"/>
      <c r="IYE53" s="36"/>
      <c r="IYF53" s="36"/>
      <c r="IYI53" s="36"/>
      <c r="IYJ53" s="36"/>
      <c r="IYM53" s="36"/>
      <c r="IYN53" s="36"/>
      <c r="IYQ53" s="36"/>
      <c r="IYR53" s="36"/>
      <c r="IYU53" s="36"/>
      <c r="IYV53" s="36"/>
      <c r="IYY53" s="36"/>
      <c r="IYZ53" s="36"/>
      <c r="IZC53" s="36"/>
      <c r="IZD53" s="36"/>
      <c r="IZG53" s="36"/>
      <c r="IZH53" s="36"/>
      <c r="IZK53" s="36"/>
      <c r="IZL53" s="36"/>
      <c r="IZO53" s="36"/>
      <c r="IZP53" s="36"/>
      <c r="IZS53" s="36"/>
      <c r="IZT53" s="36"/>
      <c r="IZW53" s="36"/>
      <c r="IZX53" s="36"/>
      <c r="JAA53" s="36"/>
      <c r="JAB53" s="36"/>
      <c r="JAE53" s="36"/>
      <c r="JAF53" s="36"/>
      <c r="JAI53" s="36"/>
      <c r="JAJ53" s="36"/>
      <c r="JAM53" s="36"/>
      <c r="JAN53" s="36"/>
      <c r="JAQ53" s="36"/>
      <c r="JAR53" s="36"/>
      <c r="JAU53" s="36"/>
      <c r="JAV53" s="36"/>
      <c r="JAY53" s="36"/>
      <c r="JAZ53" s="36"/>
      <c r="JBC53" s="36"/>
      <c r="JBD53" s="36"/>
      <c r="JBG53" s="36"/>
      <c r="JBH53" s="36"/>
      <c r="JBK53" s="36"/>
      <c r="JBL53" s="36"/>
      <c r="JBO53" s="36"/>
      <c r="JBP53" s="36"/>
      <c r="JBS53" s="36"/>
      <c r="JBT53" s="36"/>
      <c r="JBW53" s="36"/>
      <c r="JBX53" s="36"/>
      <c r="JCA53" s="36"/>
      <c r="JCB53" s="36"/>
      <c r="JCE53" s="36"/>
      <c r="JCF53" s="36"/>
      <c r="JCI53" s="36"/>
      <c r="JCJ53" s="36"/>
      <c r="JCM53" s="36"/>
      <c r="JCN53" s="36"/>
      <c r="JCQ53" s="36"/>
      <c r="JCR53" s="36"/>
      <c r="JCU53" s="36"/>
      <c r="JCV53" s="36"/>
      <c r="JCY53" s="36"/>
      <c r="JCZ53" s="36"/>
      <c r="JDC53" s="36"/>
      <c r="JDD53" s="36"/>
      <c r="JDG53" s="36"/>
      <c r="JDH53" s="36"/>
      <c r="JDK53" s="36"/>
      <c r="JDL53" s="36"/>
      <c r="JDO53" s="36"/>
      <c r="JDP53" s="36"/>
      <c r="JDS53" s="36"/>
      <c r="JDT53" s="36"/>
      <c r="JDW53" s="36"/>
      <c r="JDX53" s="36"/>
      <c r="JEA53" s="36"/>
      <c r="JEB53" s="36"/>
      <c r="JEE53" s="36"/>
      <c r="JEF53" s="36"/>
      <c r="JEI53" s="36"/>
      <c r="JEJ53" s="36"/>
      <c r="JEM53" s="36"/>
      <c r="JEN53" s="36"/>
      <c r="JEQ53" s="36"/>
      <c r="JER53" s="36"/>
      <c r="JEU53" s="36"/>
      <c r="JEV53" s="36"/>
      <c r="JEY53" s="36"/>
      <c r="JEZ53" s="36"/>
      <c r="JFC53" s="36"/>
      <c r="JFD53" s="36"/>
      <c r="JFG53" s="36"/>
      <c r="JFH53" s="36"/>
      <c r="JFK53" s="36"/>
      <c r="JFL53" s="36"/>
      <c r="JFO53" s="36"/>
      <c r="JFP53" s="36"/>
      <c r="JFS53" s="36"/>
      <c r="JFT53" s="36"/>
      <c r="JFW53" s="36"/>
      <c r="JFX53" s="36"/>
      <c r="JGA53" s="36"/>
      <c r="JGB53" s="36"/>
      <c r="JGE53" s="36"/>
      <c r="JGF53" s="36"/>
      <c r="JGI53" s="36"/>
      <c r="JGJ53" s="36"/>
      <c r="JGM53" s="36"/>
      <c r="JGN53" s="36"/>
      <c r="JGQ53" s="36"/>
      <c r="JGR53" s="36"/>
      <c r="JGU53" s="36"/>
      <c r="JGV53" s="36"/>
      <c r="JGY53" s="36"/>
      <c r="JGZ53" s="36"/>
      <c r="JHC53" s="36"/>
      <c r="JHD53" s="36"/>
      <c r="JHG53" s="36"/>
      <c r="JHH53" s="36"/>
      <c r="JHK53" s="36"/>
      <c r="JHL53" s="36"/>
      <c r="JHO53" s="36"/>
      <c r="JHP53" s="36"/>
      <c r="JHS53" s="36"/>
      <c r="JHT53" s="36"/>
      <c r="JHW53" s="36"/>
      <c r="JHX53" s="36"/>
      <c r="JIA53" s="36"/>
      <c r="JIB53" s="36"/>
      <c r="JIE53" s="36"/>
      <c r="JIF53" s="36"/>
      <c r="JII53" s="36"/>
      <c r="JIJ53" s="36"/>
      <c r="JIM53" s="36"/>
      <c r="JIN53" s="36"/>
      <c r="JIQ53" s="36"/>
      <c r="JIR53" s="36"/>
      <c r="JIU53" s="36"/>
      <c r="JIV53" s="36"/>
      <c r="JIY53" s="36"/>
      <c r="JIZ53" s="36"/>
      <c r="JJC53" s="36"/>
      <c r="JJD53" s="36"/>
      <c r="JJG53" s="36"/>
      <c r="JJH53" s="36"/>
      <c r="JJK53" s="36"/>
      <c r="JJL53" s="36"/>
      <c r="JJO53" s="36"/>
      <c r="JJP53" s="36"/>
      <c r="JJS53" s="36"/>
      <c r="JJT53" s="36"/>
      <c r="JJW53" s="36"/>
      <c r="JJX53" s="36"/>
      <c r="JKA53" s="36"/>
      <c r="JKB53" s="36"/>
      <c r="JKE53" s="36"/>
      <c r="JKF53" s="36"/>
      <c r="JKI53" s="36"/>
      <c r="JKJ53" s="36"/>
      <c r="JKM53" s="36"/>
      <c r="JKN53" s="36"/>
      <c r="JKQ53" s="36"/>
      <c r="JKR53" s="36"/>
      <c r="JKU53" s="36"/>
      <c r="JKV53" s="36"/>
      <c r="JKY53" s="36"/>
      <c r="JKZ53" s="36"/>
      <c r="JLC53" s="36"/>
      <c r="JLD53" s="36"/>
      <c r="JLG53" s="36"/>
      <c r="JLH53" s="36"/>
      <c r="JLK53" s="36"/>
      <c r="JLL53" s="36"/>
      <c r="JLO53" s="36"/>
      <c r="JLP53" s="36"/>
      <c r="JLS53" s="36"/>
      <c r="JLT53" s="36"/>
      <c r="JLW53" s="36"/>
      <c r="JLX53" s="36"/>
      <c r="JMA53" s="36"/>
      <c r="JMB53" s="36"/>
      <c r="JME53" s="36"/>
      <c r="JMF53" s="36"/>
      <c r="JMI53" s="36"/>
      <c r="JMJ53" s="36"/>
      <c r="JMM53" s="36"/>
      <c r="JMN53" s="36"/>
      <c r="JMQ53" s="36"/>
      <c r="JMR53" s="36"/>
      <c r="JMU53" s="36"/>
      <c r="JMV53" s="36"/>
      <c r="JMY53" s="36"/>
      <c r="JMZ53" s="36"/>
      <c r="JNC53" s="36"/>
      <c r="JND53" s="36"/>
      <c r="JNG53" s="36"/>
      <c r="JNH53" s="36"/>
      <c r="JNK53" s="36"/>
      <c r="JNL53" s="36"/>
      <c r="JNO53" s="36"/>
      <c r="JNP53" s="36"/>
      <c r="JNS53" s="36"/>
      <c r="JNT53" s="36"/>
      <c r="JNW53" s="36"/>
      <c r="JNX53" s="36"/>
      <c r="JOA53" s="36"/>
      <c r="JOB53" s="36"/>
      <c r="JOE53" s="36"/>
      <c r="JOF53" s="36"/>
      <c r="JOI53" s="36"/>
      <c r="JOJ53" s="36"/>
      <c r="JOM53" s="36"/>
      <c r="JON53" s="36"/>
      <c r="JOQ53" s="36"/>
      <c r="JOR53" s="36"/>
      <c r="JOU53" s="36"/>
      <c r="JOV53" s="36"/>
      <c r="JOY53" s="36"/>
      <c r="JOZ53" s="36"/>
      <c r="JPC53" s="36"/>
      <c r="JPD53" s="36"/>
      <c r="JPG53" s="36"/>
      <c r="JPH53" s="36"/>
      <c r="JPK53" s="36"/>
      <c r="JPL53" s="36"/>
      <c r="JPO53" s="36"/>
      <c r="JPP53" s="36"/>
      <c r="JPS53" s="36"/>
      <c r="JPT53" s="36"/>
      <c r="JPW53" s="36"/>
      <c r="JPX53" s="36"/>
      <c r="JQA53" s="36"/>
      <c r="JQB53" s="36"/>
      <c r="JQE53" s="36"/>
      <c r="JQF53" s="36"/>
      <c r="JQI53" s="36"/>
      <c r="JQJ53" s="36"/>
      <c r="JQM53" s="36"/>
      <c r="JQN53" s="36"/>
      <c r="JQQ53" s="36"/>
      <c r="JQR53" s="36"/>
      <c r="JQU53" s="36"/>
      <c r="JQV53" s="36"/>
      <c r="JQY53" s="36"/>
      <c r="JQZ53" s="36"/>
      <c r="JRC53" s="36"/>
      <c r="JRD53" s="36"/>
      <c r="JRG53" s="36"/>
      <c r="JRH53" s="36"/>
      <c r="JRK53" s="36"/>
      <c r="JRL53" s="36"/>
      <c r="JRO53" s="36"/>
      <c r="JRP53" s="36"/>
      <c r="JRS53" s="36"/>
      <c r="JRT53" s="36"/>
      <c r="JRW53" s="36"/>
      <c r="JRX53" s="36"/>
      <c r="JSA53" s="36"/>
      <c r="JSB53" s="36"/>
      <c r="JSE53" s="36"/>
      <c r="JSF53" s="36"/>
      <c r="JSI53" s="36"/>
      <c r="JSJ53" s="36"/>
      <c r="JSM53" s="36"/>
      <c r="JSN53" s="36"/>
      <c r="JSQ53" s="36"/>
      <c r="JSR53" s="36"/>
      <c r="JSU53" s="36"/>
      <c r="JSV53" s="36"/>
      <c r="JSY53" s="36"/>
      <c r="JSZ53" s="36"/>
      <c r="JTC53" s="36"/>
      <c r="JTD53" s="36"/>
      <c r="JTG53" s="36"/>
      <c r="JTH53" s="36"/>
      <c r="JTK53" s="36"/>
      <c r="JTL53" s="36"/>
      <c r="JTO53" s="36"/>
      <c r="JTP53" s="36"/>
      <c r="JTS53" s="36"/>
      <c r="JTT53" s="36"/>
      <c r="JTW53" s="36"/>
      <c r="JTX53" s="36"/>
      <c r="JUA53" s="36"/>
      <c r="JUB53" s="36"/>
      <c r="JUE53" s="36"/>
      <c r="JUF53" s="36"/>
      <c r="JUI53" s="36"/>
      <c r="JUJ53" s="36"/>
      <c r="JUM53" s="36"/>
      <c r="JUN53" s="36"/>
      <c r="JUQ53" s="36"/>
      <c r="JUR53" s="36"/>
      <c r="JUU53" s="36"/>
      <c r="JUV53" s="36"/>
      <c r="JUY53" s="36"/>
      <c r="JUZ53" s="36"/>
      <c r="JVC53" s="36"/>
      <c r="JVD53" s="36"/>
      <c r="JVG53" s="36"/>
      <c r="JVH53" s="36"/>
      <c r="JVK53" s="36"/>
      <c r="JVL53" s="36"/>
      <c r="JVO53" s="36"/>
      <c r="JVP53" s="36"/>
      <c r="JVS53" s="36"/>
      <c r="JVT53" s="36"/>
      <c r="JVW53" s="36"/>
      <c r="JVX53" s="36"/>
      <c r="JWA53" s="36"/>
      <c r="JWB53" s="36"/>
      <c r="JWE53" s="36"/>
      <c r="JWF53" s="36"/>
      <c r="JWI53" s="36"/>
      <c r="JWJ53" s="36"/>
      <c r="JWM53" s="36"/>
      <c r="JWN53" s="36"/>
      <c r="JWQ53" s="36"/>
      <c r="JWR53" s="36"/>
      <c r="JWU53" s="36"/>
      <c r="JWV53" s="36"/>
      <c r="JWY53" s="36"/>
      <c r="JWZ53" s="36"/>
      <c r="JXC53" s="36"/>
      <c r="JXD53" s="36"/>
      <c r="JXG53" s="36"/>
      <c r="JXH53" s="36"/>
      <c r="JXK53" s="36"/>
      <c r="JXL53" s="36"/>
      <c r="JXO53" s="36"/>
      <c r="JXP53" s="36"/>
      <c r="JXS53" s="36"/>
      <c r="JXT53" s="36"/>
      <c r="JXW53" s="36"/>
      <c r="JXX53" s="36"/>
      <c r="JYA53" s="36"/>
      <c r="JYB53" s="36"/>
      <c r="JYE53" s="36"/>
      <c r="JYF53" s="36"/>
      <c r="JYI53" s="36"/>
      <c r="JYJ53" s="36"/>
      <c r="JYM53" s="36"/>
      <c r="JYN53" s="36"/>
      <c r="JYQ53" s="36"/>
      <c r="JYR53" s="36"/>
      <c r="JYU53" s="36"/>
      <c r="JYV53" s="36"/>
      <c r="JYY53" s="36"/>
      <c r="JYZ53" s="36"/>
      <c r="JZC53" s="36"/>
      <c r="JZD53" s="36"/>
      <c r="JZG53" s="36"/>
      <c r="JZH53" s="36"/>
      <c r="JZK53" s="36"/>
      <c r="JZL53" s="36"/>
      <c r="JZO53" s="36"/>
      <c r="JZP53" s="36"/>
      <c r="JZS53" s="36"/>
      <c r="JZT53" s="36"/>
      <c r="JZW53" s="36"/>
      <c r="JZX53" s="36"/>
      <c r="KAA53" s="36"/>
      <c r="KAB53" s="36"/>
      <c r="KAE53" s="36"/>
      <c r="KAF53" s="36"/>
      <c r="KAI53" s="36"/>
      <c r="KAJ53" s="36"/>
      <c r="KAM53" s="36"/>
      <c r="KAN53" s="36"/>
      <c r="KAQ53" s="36"/>
      <c r="KAR53" s="36"/>
      <c r="KAU53" s="36"/>
      <c r="KAV53" s="36"/>
      <c r="KAY53" s="36"/>
      <c r="KAZ53" s="36"/>
      <c r="KBC53" s="36"/>
      <c r="KBD53" s="36"/>
      <c r="KBG53" s="36"/>
      <c r="KBH53" s="36"/>
      <c r="KBK53" s="36"/>
      <c r="KBL53" s="36"/>
      <c r="KBO53" s="36"/>
      <c r="KBP53" s="36"/>
      <c r="KBS53" s="36"/>
      <c r="KBT53" s="36"/>
      <c r="KBW53" s="36"/>
      <c r="KBX53" s="36"/>
      <c r="KCA53" s="36"/>
      <c r="KCB53" s="36"/>
      <c r="KCE53" s="36"/>
      <c r="KCF53" s="36"/>
      <c r="KCI53" s="36"/>
      <c r="KCJ53" s="36"/>
      <c r="KCM53" s="36"/>
      <c r="KCN53" s="36"/>
      <c r="KCQ53" s="36"/>
      <c r="KCR53" s="36"/>
      <c r="KCU53" s="36"/>
      <c r="KCV53" s="36"/>
      <c r="KCY53" s="36"/>
      <c r="KCZ53" s="36"/>
      <c r="KDC53" s="36"/>
      <c r="KDD53" s="36"/>
      <c r="KDG53" s="36"/>
      <c r="KDH53" s="36"/>
      <c r="KDK53" s="36"/>
      <c r="KDL53" s="36"/>
      <c r="KDO53" s="36"/>
      <c r="KDP53" s="36"/>
      <c r="KDS53" s="36"/>
      <c r="KDT53" s="36"/>
      <c r="KDW53" s="36"/>
      <c r="KDX53" s="36"/>
      <c r="KEA53" s="36"/>
      <c r="KEB53" s="36"/>
      <c r="KEE53" s="36"/>
      <c r="KEF53" s="36"/>
      <c r="KEI53" s="36"/>
      <c r="KEJ53" s="36"/>
      <c r="KEM53" s="36"/>
      <c r="KEN53" s="36"/>
      <c r="KEQ53" s="36"/>
      <c r="KER53" s="36"/>
      <c r="KEU53" s="36"/>
      <c r="KEV53" s="36"/>
      <c r="KEY53" s="36"/>
      <c r="KEZ53" s="36"/>
      <c r="KFC53" s="36"/>
      <c r="KFD53" s="36"/>
      <c r="KFG53" s="36"/>
      <c r="KFH53" s="36"/>
      <c r="KFK53" s="36"/>
      <c r="KFL53" s="36"/>
      <c r="KFO53" s="36"/>
      <c r="KFP53" s="36"/>
      <c r="KFS53" s="36"/>
      <c r="KFT53" s="36"/>
      <c r="KFW53" s="36"/>
      <c r="KFX53" s="36"/>
      <c r="KGA53" s="36"/>
      <c r="KGB53" s="36"/>
      <c r="KGE53" s="36"/>
      <c r="KGF53" s="36"/>
      <c r="KGI53" s="36"/>
      <c r="KGJ53" s="36"/>
      <c r="KGM53" s="36"/>
      <c r="KGN53" s="36"/>
      <c r="KGQ53" s="36"/>
      <c r="KGR53" s="36"/>
      <c r="KGU53" s="36"/>
      <c r="KGV53" s="36"/>
      <c r="KGY53" s="36"/>
      <c r="KGZ53" s="36"/>
      <c r="KHC53" s="36"/>
      <c r="KHD53" s="36"/>
      <c r="KHG53" s="36"/>
      <c r="KHH53" s="36"/>
      <c r="KHK53" s="36"/>
      <c r="KHL53" s="36"/>
      <c r="KHO53" s="36"/>
      <c r="KHP53" s="36"/>
      <c r="KHS53" s="36"/>
      <c r="KHT53" s="36"/>
      <c r="KHW53" s="36"/>
      <c r="KHX53" s="36"/>
      <c r="KIA53" s="36"/>
      <c r="KIB53" s="36"/>
      <c r="KIE53" s="36"/>
      <c r="KIF53" s="36"/>
      <c r="KII53" s="36"/>
      <c r="KIJ53" s="36"/>
      <c r="KIM53" s="36"/>
      <c r="KIN53" s="36"/>
      <c r="KIQ53" s="36"/>
      <c r="KIR53" s="36"/>
      <c r="KIU53" s="36"/>
      <c r="KIV53" s="36"/>
      <c r="KIY53" s="36"/>
      <c r="KIZ53" s="36"/>
      <c r="KJC53" s="36"/>
      <c r="KJD53" s="36"/>
      <c r="KJG53" s="36"/>
      <c r="KJH53" s="36"/>
      <c r="KJK53" s="36"/>
      <c r="KJL53" s="36"/>
      <c r="KJO53" s="36"/>
      <c r="KJP53" s="36"/>
      <c r="KJS53" s="36"/>
      <c r="KJT53" s="36"/>
      <c r="KJW53" s="36"/>
      <c r="KJX53" s="36"/>
      <c r="KKA53" s="36"/>
      <c r="KKB53" s="36"/>
      <c r="KKE53" s="36"/>
      <c r="KKF53" s="36"/>
      <c r="KKI53" s="36"/>
      <c r="KKJ53" s="36"/>
      <c r="KKM53" s="36"/>
      <c r="KKN53" s="36"/>
      <c r="KKQ53" s="36"/>
      <c r="KKR53" s="36"/>
      <c r="KKU53" s="36"/>
      <c r="KKV53" s="36"/>
      <c r="KKY53" s="36"/>
      <c r="KKZ53" s="36"/>
      <c r="KLC53" s="36"/>
      <c r="KLD53" s="36"/>
      <c r="KLG53" s="36"/>
      <c r="KLH53" s="36"/>
      <c r="KLK53" s="36"/>
      <c r="KLL53" s="36"/>
      <c r="KLO53" s="36"/>
      <c r="KLP53" s="36"/>
      <c r="KLS53" s="36"/>
      <c r="KLT53" s="36"/>
      <c r="KLW53" s="36"/>
      <c r="KLX53" s="36"/>
      <c r="KMA53" s="36"/>
      <c r="KMB53" s="36"/>
      <c r="KME53" s="36"/>
      <c r="KMF53" s="36"/>
      <c r="KMI53" s="36"/>
      <c r="KMJ53" s="36"/>
      <c r="KMM53" s="36"/>
      <c r="KMN53" s="36"/>
      <c r="KMQ53" s="36"/>
      <c r="KMR53" s="36"/>
      <c r="KMU53" s="36"/>
      <c r="KMV53" s="36"/>
      <c r="KMY53" s="36"/>
      <c r="KMZ53" s="36"/>
      <c r="KNC53" s="36"/>
      <c r="KND53" s="36"/>
      <c r="KNG53" s="36"/>
      <c r="KNH53" s="36"/>
      <c r="KNK53" s="36"/>
      <c r="KNL53" s="36"/>
      <c r="KNO53" s="36"/>
      <c r="KNP53" s="36"/>
      <c r="KNS53" s="36"/>
      <c r="KNT53" s="36"/>
      <c r="KNW53" s="36"/>
      <c r="KNX53" s="36"/>
      <c r="KOA53" s="36"/>
      <c r="KOB53" s="36"/>
      <c r="KOE53" s="36"/>
      <c r="KOF53" s="36"/>
      <c r="KOI53" s="36"/>
      <c r="KOJ53" s="36"/>
      <c r="KOM53" s="36"/>
      <c r="KON53" s="36"/>
      <c r="KOQ53" s="36"/>
      <c r="KOR53" s="36"/>
      <c r="KOU53" s="36"/>
      <c r="KOV53" s="36"/>
      <c r="KOY53" s="36"/>
      <c r="KOZ53" s="36"/>
      <c r="KPC53" s="36"/>
      <c r="KPD53" s="36"/>
      <c r="KPG53" s="36"/>
      <c r="KPH53" s="36"/>
      <c r="KPK53" s="36"/>
      <c r="KPL53" s="36"/>
      <c r="KPO53" s="36"/>
      <c r="KPP53" s="36"/>
      <c r="KPS53" s="36"/>
      <c r="KPT53" s="36"/>
      <c r="KPW53" s="36"/>
      <c r="KPX53" s="36"/>
      <c r="KQA53" s="36"/>
      <c r="KQB53" s="36"/>
      <c r="KQE53" s="36"/>
      <c r="KQF53" s="36"/>
      <c r="KQI53" s="36"/>
      <c r="KQJ53" s="36"/>
      <c r="KQM53" s="36"/>
      <c r="KQN53" s="36"/>
      <c r="KQQ53" s="36"/>
      <c r="KQR53" s="36"/>
      <c r="KQU53" s="36"/>
      <c r="KQV53" s="36"/>
      <c r="KQY53" s="36"/>
      <c r="KQZ53" s="36"/>
      <c r="KRC53" s="36"/>
      <c r="KRD53" s="36"/>
      <c r="KRG53" s="36"/>
      <c r="KRH53" s="36"/>
      <c r="KRK53" s="36"/>
      <c r="KRL53" s="36"/>
      <c r="KRO53" s="36"/>
      <c r="KRP53" s="36"/>
      <c r="KRS53" s="36"/>
      <c r="KRT53" s="36"/>
      <c r="KRW53" s="36"/>
      <c r="KRX53" s="36"/>
      <c r="KSA53" s="36"/>
      <c r="KSB53" s="36"/>
      <c r="KSE53" s="36"/>
      <c r="KSF53" s="36"/>
      <c r="KSI53" s="36"/>
      <c r="KSJ53" s="36"/>
      <c r="KSM53" s="36"/>
      <c r="KSN53" s="36"/>
      <c r="KSQ53" s="36"/>
      <c r="KSR53" s="36"/>
      <c r="KSU53" s="36"/>
      <c r="KSV53" s="36"/>
      <c r="KSY53" s="36"/>
      <c r="KSZ53" s="36"/>
      <c r="KTC53" s="36"/>
      <c r="KTD53" s="36"/>
      <c r="KTG53" s="36"/>
      <c r="KTH53" s="36"/>
      <c r="KTK53" s="36"/>
      <c r="KTL53" s="36"/>
      <c r="KTO53" s="36"/>
      <c r="KTP53" s="36"/>
      <c r="KTS53" s="36"/>
      <c r="KTT53" s="36"/>
      <c r="KTW53" s="36"/>
      <c r="KTX53" s="36"/>
      <c r="KUA53" s="36"/>
      <c r="KUB53" s="36"/>
      <c r="KUE53" s="36"/>
      <c r="KUF53" s="36"/>
      <c r="KUI53" s="36"/>
      <c r="KUJ53" s="36"/>
      <c r="KUM53" s="36"/>
      <c r="KUN53" s="36"/>
      <c r="KUQ53" s="36"/>
      <c r="KUR53" s="36"/>
      <c r="KUU53" s="36"/>
      <c r="KUV53" s="36"/>
      <c r="KUY53" s="36"/>
      <c r="KUZ53" s="36"/>
      <c r="KVC53" s="36"/>
      <c r="KVD53" s="36"/>
      <c r="KVG53" s="36"/>
      <c r="KVH53" s="36"/>
      <c r="KVK53" s="36"/>
      <c r="KVL53" s="36"/>
      <c r="KVO53" s="36"/>
      <c r="KVP53" s="36"/>
      <c r="KVS53" s="36"/>
      <c r="KVT53" s="36"/>
      <c r="KVW53" s="36"/>
      <c r="KVX53" s="36"/>
      <c r="KWA53" s="36"/>
      <c r="KWB53" s="36"/>
      <c r="KWE53" s="36"/>
      <c r="KWF53" s="36"/>
      <c r="KWI53" s="36"/>
      <c r="KWJ53" s="36"/>
      <c r="KWM53" s="36"/>
      <c r="KWN53" s="36"/>
      <c r="KWQ53" s="36"/>
      <c r="KWR53" s="36"/>
      <c r="KWU53" s="36"/>
      <c r="KWV53" s="36"/>
      <c r="KWY53" s="36"/>
      <c r="KWZ53" s="36"/>
      <c r="KXC53" s="36"/>
      <c r="KXD53" s="36"/>
      <c r="KXG53" s="36"/>
      <c r="KXH53" s="36"/>
      <c r="KXK53" s="36"/>
      <c r="KXL53" s="36"/>
      <c r="KXO53" s="36"/>
      <c r="KXP53" s="36"/>
      <c r="KXS53" s="36"/>
      <c r="KXT53" s="36"/>
      <c r="KXW53" s="36"/>
      <c r="KXX53" s="36"/>
      <c r="KYA53" s="36"/>
      <c r="KYB53" s="36"/>
      <c r="KYE53" s="36"/>
      <c r="KYF53" s="36"/>
      <c r="KYI53" s="36"/>
      <c r="KYJ53" s="36"/>
      <c r="KYM53" s="36"/>
      <c r="KYN53" s="36"/>
      <c r="KYQ53" s="36"/>
      <c r="KYR53" s="36"/>
      <c r="KYU53" s="36"/>
      <c r="KYV53" s="36"/>
      <c r="KYY53" s="36"/>
      <c r="KYZ53" s="36"/>
      <c r="KZC53" s="36"/>
      <c r="KZD53" s="36"/>
      <c r="KZG53" s="36"/>
      <c r="KZH53" s="36"/>
      <c r="KZK53" s="36"/>
      <c r="KZL53" s="36"/>
      <c r="KZO53" s="36"/>
      <c r="KZP53" s="36"/>
      <c r="KZS53" s="36"/>
      <c r="KZT53" s="36"/>
      <c r="KZW53" s="36"/>
      <c r="KZX53" s="36"/>
      <c r="LAA53" s="36"/>
      <c r="LAB53" s="36"/>
      <c r="LAE53" s="36"/>
      <c r="LAF53" s="36"/>
      <c r="LAI53" s="36"/>
      <c r="LAJ53" s="36"/>
      <c r="LAM53" s="36"/>
      <c r="LAN53" s="36"/>
      <c r="LAQ53" s="36"/>
      <c r="LAR53" s="36"/>
      <c r="LAU53" s="36"/>
      <c r="LAV53" s="36"/>
      <c r="LAY53" s="36"/>
      <c r="LAZ53" s="36"/>
      <c r="LBC53" s="36"/>
      <c r="LBD53" s="36"/>
      <c r="LBG53" s="36"/>
      <c r="LBH53" s="36"/>
      <c r="LBK53" s="36"/>
      <c r="LBL53" s="36"/>
      <c r="LBO53" s="36"/>
      <c r="LBP53" s="36"/>
      <c r="LBS53" s="36"/>
      <c r="LBT53" s="36"/>
      <c r="LBW53" s="36"/>
      <c r="LBX53" s="36"/>
      <c r="LCA53" s="36"/>
      <c r="LCB53" s="36"/>
      <c r="LCE53" s="36"/>
      <c r="LCF53" s="36"/>
      <c r="LCI53" s="36"/>
      <c r="LCJ53" s="36"/>
      <c r="LCM53" s="36"/>
      <c r="LCN53" s="36"/>
      <c r="LCQ53" s="36"/>
      <c r="LCR53" s="36"/>
      <c r="LCU53" s="36"/>
      <c r="LCV53" s="36"/>
      <c r="LCY53" s="36"/>
      <c r="LCZ53" s="36"/>
      <c r="LDC53" s="36"/>
      <c r="LDD53" s="36"/>
      <c r="LDG53" s="36"/>
      <c r="LDH53" s="36"/>
      <c r="LDK53" s="36"/>
      <c r="LDL53" s="36"/>
      <c r="LDO53" s="36"/>
      <c r="LDP53" s="36"/>
      <c r="LDS53" s="36"/>
      <c r="LDT53" s="36"/>
      <c r="LDW53" s="36"/>
      <c r="LDX53" s="36"/>
      <c r="LEA53" s="36"/>
      <c r="LEB53" s="36"/>
      <c r="LEE53" s="36"/>
      <c r="LEF53" s="36"/>
      <c r="LEI53" s="36"/>
      <c r="LEJ53" s="36"/>
      <c r="LEM53" s="36"/>
      <c r="LEN53" s="36"/>
      <c r="LEQ53" s="36"/>
      <c r="LER53" s="36"/>
      <c r="LEU53" s="36"/>
      <c r="LEV53" s="36"/>
      <c r="LEY53" s="36"/>
      <c r="LEZ53" s="36"/>
      <c r="LFC53" s="36"/>
      <c r="LFD53" s="36"/>
      <c r="LFG53" s="36"/>
      <c r="LFH53" s="36"/>
      <c r="LFK53" s="36"/>
      <c r="LFL53" s="36"/>
      <c r="LFO53" s="36"/>
      <c r="LFP53" s="36"/>
      <c r="LFS53" s="36"/>
      <c r="LFT53" s="36"/>
      <c r="LFW53" s="36"/>
      <c r="LFX53" s="36"/>
      <c r="LGA53" s="36"/>
      <c r="LGB53" s="36"/>
      <c r="LGE53" s="36"/>
      <c r="LGF53" s="36"/>
      <c r="LGI53" s="36"/>
      <c r="LGJ53" s="36"/>
      <c r="LGM53" s="36"/>
      <c r="LGN53" s="36"/>
      <c r="LGQ53" s="36"/>
      <c r="LGR53" s="36"/>
      <c r="LGU53" s="36"/>
      <c r="LGV53" s="36"/>
      <c r="LGY53" s="36"/>
      <c r="LGZ53" s="36"/>
      <c r="LHC53" s="36"/>
      <c r="LHD53" s="36"/>
      <c r="LHG53" s="36"/>
      <c r="LHH53" s="36"/>
      <c r="LHK53" s="36"/>
      <c r="LHL53" s="36"/>
      <c r="LHO53" s="36"/>
      <c r="LHP53" s="36"/>
      <c r="LHS53" s="36"/>
      <c r="LHT53" s="36"/>
      <c r="LHW53" s="36"/>
      <c r="LHX53" s="36"/>
      <c r="LIA53" s="36"/>
      <c r="LIB53" s="36"/>
      <c r="LIE53" s="36"/>
      <c r="LIF53" s="36"/>
      <c r="LII53" s="36"/>
      <c r="LIJ53" s="36"/>
      <c r="LIM53" s="36"/>
      <c r="LIN53" s="36"/>
      <c r="LIQ53" s="36"/>
      <c r="LIR53" s="36"/>
      <c r="LIU53" s="36"/>
      <c r="LIV53" s="36"/>
      <c r="LIY53" s="36"/>
      <c r="LIZ53" s="36"/>
      <c r="LJC53" s="36"/>
      <c r="LJD53" s="36"/>
      <c r="LJG53" s="36"/>
      <c r="LJH53" s="36"/>
      <c r="LJK53" s="36"/>
      <c r="LJL53" s="36"/>
      <c r="LJO53" s="36"/>
      <c r="LJP53" s="36"/>
      <c r="LJS53" s="36"/>
      <c r="LJT53" s="36"/>
      <c r="LJW53" s="36"/>
      <c r="LJX53" s="36"/>
      <c r="LKA53" s="36"/>
      <c r="LKB53" s="36"/>
      <c r="LKE53" s="36"/>
      <c r="LKF53" s="36"/>
      <c r="LKI53" s="36"/>
      <c r="LKJ53" s="36"/>
      <c r="LKM53" s="36"/>
      <c r="LKN53" s="36"/>
      <c r="LKQ53" s="36"/>
      <c r="LKR53" s="36"/>
      <c r="LKU53" s="36"/>
      <c r="LKV53" s="36"/>
      <c r="LKY53" s="36"/>
      <c r="LKZ53" s="36"/>
      <c r="LLC53" s="36"/>
      <c r="LLD53" s="36"/>
      <c r="LLG53" s="36"/>
      <c r="LLH53" s="36"/>
      <c r="LLK53" s="36"/>
      <c r="LLL53" s="36"/>
      <c r="LLO53" s="36"/>
      <c r="LLP53" s="36"/>
      <c r="LLS53" s="36"/>
      <c r="LLT53" s="36"/>
      <c r="LLW53" s="36"/>
      <c r="LLX53" s="36"/>
      <c r="LMA53" s="36"/>
      <c r="LMB53" s="36"/>
      <c r="LME53" s="36"/>
      <c r="LMF53" s="36"/>
      <c r="LMI53" s="36"/>
      <c r="LMJ53" s="36"/>
      <c r="LMM53" s="36"/>
      <c r="LMN53" s="36"/>
      <c r="LMQ53" s="36"/>
      <c r="LMR53" s="36"/>
      <c r="LMU53" s="36"/>
      <c r="LMV53" s="36"/>
      <c r="LMY53" s="36"/>
      <c r="LMZ53" s="36"/>
      <c r="LNC53" s="36"/>
      <c r="LND53" s="36"/>
      <c r="LNG53" s="36"/>
      <c r="LNH53" s="36"/>
      <c r="LNK53" s="36"/>
      <c r="LNL53" s="36"/>
      <c r="LNO53" s="36"/>
      <c r="LNP53" s="36"/>
      <c r="LNS53" s="36"/>
      <c r="LNT53" s="36"/>
      <c r="LNW53" s="36"/>
      <c r="LNX53" s="36"/>
      <c r="LOA53" s="36"/>
      <c r="LOB53" s="36"/>
      <c r="LOE53" s="36"/>
      <c r="LOF53" s="36"/>
      <c r="LOI53" s="36"/>
      <c r="LOJ53" s="36"/>
      <c r="LOM53" s="36"/>
      <c r="LON53" s="36"/>
      <c r="LOQ53" s="36"/>
      <c r="LOR53" s="36"/>
      <c r="LOU53" s="36"/>
      <c r="LOV53" s="36"/>
      <c r="LOY53" s="36"/>
      <c r="LOZ53" s="36"/>
      <c r="LPC53" s="36"/>
      <c r="LPD53" s="36"/>
      <c r="LPG53" s="36"/>
      <c r="LPH53" s="36"/>
      <c r="LPK53" s="36"/>
      <c r="LPL53" s="36"/>
      <c r="LPO53" s="36"/>
      <c r="LPP53" s="36"/>
      <c r="LPS53" s="36"/>
      <c r="LPT53" s="36"/>
      <c r="LPW53" s="36"/>
      <c r="LPX53" s="36"/>
      <c r="LQA53" s="36"/>
      <c r="LQB53" s="36"/>
      <c r="LQE53" s="36"/>
      <c r="LQF53" s="36"/>
      <c r="LQI53" s="36"/>
      <c r="LQJ53" s="36"/>
      <c r="LQM53" s="36"/>
      <c r="LQN53" s="36"/>
      <c r="LQQ53" s="36"/>
      <c r="LQR53" s="36"/>
      <c r="LQU53" s="36"/>
      <c r="LQV53" s="36"/>
      <c r="LQY53" s="36"/>
      <c r="LQZ53" s="36"/>
      <c r="LRC53" s="36"/>
      <c r="LRD53" s="36"/>
      <c r="LRG53" s="36"/>
      <c r="LRH53" s="36"/>
      <c r="LRK53" s="36"/>
      <c r="LRL53" s="36"/>
      <c r="LRO53" s="36"/>
      <c r="LRP53" s="36"/>
      <c r="LRS53" s="36"/>
      <c r="LRT53" s="36"/>
      <c r="LRW53" s="36"/>
      <c r="LRX53" s="36"/>
      <c r="LSA53" s="36"/>
      <c r="LSB53" s="36"/>
      <c r="LSE53" s="36"/>
      <c r="LSF53" s="36"/>
      <c r="LSI53" s="36"/>
      <c r="LSJ53" s="36"/>
      <c r="LSM53" s="36"/>
      <c r="LSN53" s="36"/>
      <c r="LSQ53" s="36"/>
      <c r="LSR53" s="36"/>
      <c r="LSU53" s="36"/>
      <c r="LSV53" s="36"/>
      <c r="LSY53" s="36"/>
      <c r="LSZ53" s="36"/>
      <c r="LTC53" s="36"/>
      <c r="LTD53" s="36"/>
      <c r="LTG53" s="36"/>
      <c r="LTH53" s="36"/>
      <c r="LTK53" s="36"/>
      <c r="LTL53" s="36"/>
      <c r="LTO53" s="36"/>
      <c r="LTP53" s="36"/>
      <c r="LTS53" s="36"/>
      <c r="LTT53" s="36"/>
      <c r="LTW53" s="36"/>
      <c r="LTX53" s="36"/>
      <c r="LUA53" s="36"/>
      <c r="LUB53" s="36"/>
      <c r="LUE53" s="36"/>
      <c r="LUF53" s="36"/>
      <c r="LUI53" s="36"/>
      <c r="LUJ53" s="36"/>
      <c r="LUM53" s="36"/>
      <c r="LUN53" s="36"/>
      <c r="LUQ53" s="36"/>
      <c r="LUR53" s="36"/>
      <c r="LUU53" s="36"/>
      <c r="LUV53" s="36"/>
      <c r="LUY53" s="36"/>
      <c r="LUZ53" s="36"/>
      <c r="LVC53" s="36"/>
      <c r="LVD53" s="36"/>
      <c r="LVG53" s="36"/>
      <c r="LVH53" s="36"/>
      <c r="LVK53" s="36"/>
      <c r="LVL53" s="36"/>
      <c r="LVO53" s="36"/>
      <c r="LVP53" s="36"/>
      <c r="LVS53" s="36"/>
      <c r="LVT53" s="36"/>
      <c r="LVW53" s="36"/>
      <c r="LVX53" s="36"/>
      <c r="LWA53" s="36"/>
      <c r="LWB53" s="36"/>
      <c r="LWE53" s="36"/>
      <c r="LWF53" s="36"/>
      <c r="LWI53" s="36"/>
      <c r="LWJ53" s="36"/>
      <c r="LWM53" s="36"/>
      <c r="LWN53" s="36"/>
      <c r="LWQ53" s="36"/>
      <c r="LWR53" s="36"/>
      <c r="LWU53" s="36"/>
      <c r="LWV53" s="36"/>
      <c r="LWY53" s="36"/>
      <c r="LWZ53" s="36"/>
      <c r="LXC53" s="36"/>
      <c r="LXD53" s="36"/>
      <c r="LXG53" s="36"/>
      <c r="LXH53" s="36"/>
      <c r="LXK53" s="36"/>
      <c r="LXL53" s="36"/>
      <c r="LXO53" s="36"/>
      <c r="LXP53" s="36"/>
      <c r="LXS53" s="36"/>
      <c r="LXT53" s="36"/>
      <c r="LXW53" s="36"/>
      <c r="LXX53" s="36"/>
      <c r="LYA53" s="36"/>
      <c r="LYB53" s="36"/>
      <c r="LYE53" s="36"/>
      <c r="LYF53" s="36"/>
      <c r="LYI53" s="36"/>
      <c r="LYJ53" s="36"/>
      <c r="LYM53" s="36"/>
      <c r="LYN53" s="36"/>
      <c r="LYQ53" s="36"/>
      <c r="LYR53" s="36"/>
      <c r="LYU53" s="36"/>
      <c r="LYV53" s="36"/>
      <c r="LYY53" s="36"/>
      <c r="LYZ53" s="36"/>
      <c r="LZC53" s="36"/>
      <c r="LZD53" s="36"/>
      <c r="LZG53" s="36"/>
      <c r="LZH53" s="36"/>
      <c r="LZK53" s="36"/>
      <c r="LZL53" s="36"/>
      <c r="LZO53" s="36"/>
      <c r="LZP53" s="36"/>
      <c r="LZS53" s="36"/>
      <c r="LZT53" s="36"/>
      <c r="LZW53" s="36"/>
      <c r="LZX53" s="36"/>
      <c r="MAA53" s="36"/>
      <c r="MAB53" s="36"/>
      <c r="MAE53" s="36"/>
      <c r="MAF53" s="36"/>
      <c r="MAI53" s="36"/>
      <c r="MAJ53" s="36"/>
      <c r="MAM53" s="36"/>
      <c r="MAN53" s="36"/>
      <c r="MAQ53" s="36"/>
      <c r="MAR53" s="36"/>
      <c r="MAU53" s="36"/>
      <c r="MAV53" s="36"/>
      <c r="MAY53" s="36"/>
      <c r="MAZ53" s="36"/>
      <c r="MBC53" s="36"/>
      <c r="MBD53" s="36"/>
      <c r="MBG53" s="36"/>
      <c r="MBH53" s="36"/>
      <c r="MBK53" s="36"/>
      <c r="MBL53" s="36"/>
      <c r="MBO53" s="36"/>
      <c r="MBP53" s="36"/>
      <c r="MBS53" s="36"/>
      <c r="MBT53" s="36"/>
      <c r="MBW53" s="36"/>
      <c r="MBX53" s="36"/>
      <c r="MCA53" s="36"/>
      <c r="MCB53" s="36"/>
      <c r="MCE53" s="36"/>
      <c r="MCF53" s="36"/>
      <c r="MCI53" s="36"/>
      <c r="MCJ53" s="36"/>
      <c r="MCM53" s="36"/>
      <c r="MCN53" s="36"/>
      <c r="MCQ53" s="36"/>
      <c r="MCR53" s="36"/>
      <c r="MCU53" s="36"/>
      <c r="MCV53" s="36"/>
      <c r="MCY53" s="36"/>
      <c r="MCZ53" s="36"/>
      <c r="MDC53" s="36"/>
      <c r="MDD53" s="36"/>
      <c r="MDG53" s="36"/>
      <c r="MDH53" s="36"/>
      <c r="MDK53" s="36"/>
      <c r="MDL53" s="36"/>
      <c r="MDO53" s="36"/>
      <c r="MDP53" s="36"/>
      <c r="MDS53" s="36"/>
      <c r="MDT53" s="36"/>
      <c r="MDW53" s="36"/>
      <c r="MDX53" s="36"/>
      <c r="MEA53" s="36"/>
      <c r="MEB53" s="36"/>
      <c r="MEE53" s="36"/>
      <c r="MEF53" s="36"/>
      <c r="MEI53" s="36"/>
      <c r="MEJ53" s="36"/>
      <c r="MEM53" s="36"/>
      <c r="MEN53" s="36"/>
      <c r="MEQ53" s="36"/>
      <c r="MER53" s="36"/>
      <c r="MEU53" s="36"/>
      <c r="MEV53" s="36"/>
      <c r="MEY53" s="36"/>
      <c r="MEZ53" s="36"/>
      <c r="MFC53" s="36"/>
      <c r="MFD53" s="36"/>
      <c r="MFG53" s="36"/>
      <c r="MFH53" s="36"/>
      <c r="MFK53" s="36"/>
      <c r="MFL53" s="36"/>
      <c r="MFO53" s="36"/>
      <c r="MFP53" s="36"/>
      <c r="MFS53" s="36"/>
      <c r="MFT53" s="36"/>
      <c r="MFW53" s="36"/>
      <c r="MFX53" s="36"/>
      <c r="MGA53" s="36"/>
      <c r="MGB53" s="36"/>
      <c r="MGE53" s="36"/>
      <c r="MGF53" s="36"/>
      <c r="MGI53" s="36"/>
      <c r="MGJ53" s="36"/>
      <c r="MGM53" s="36"/>
      <c r="MGN53" s="36"/>
      <c r="MGQ53" s="36"/>
      <c r="MGR53" s="36"/>
      <c r="MGU53" s="36"/>
      <c r="MGV53" s="36"/>
      <c r="MGY53" s="36"/>
      <c r="MGZ53" s="36"/>
      <c r="MHC53" s="36"/>
      <c r="MHD53" s="36"/>
      <c r="MHG53" s="36"/>
      <c r="MHH53" s="36"/>
      <c r="MHK53" s="36"/>
      <c r="MHL53" s="36"/>
      <c r="MHO53" s="36"/>
      <c r="MHP53" s="36"/>
      <c r="MHS53" s="36"/>
      <c r="MHT53" s="36"/>
      <c r="MHW53" s="36"/>
      <c r="MHX53" s="36"/>
      <c r="MIA53" s="36"/>
      <c r="MIB53" s="36"/>
      <c r="MIE53" s="36"/>
      <c r="MIF53" s="36"/>
      <c r="MII53" s="36"/>
      <c r="MIJ53" s="36"/>
      <c r="MIM53" s="36"/>
      <c r="MIN53" s="36"/>
      <c r="MIQ53" s="36"/>
      <c r="MIR53" s="36"/>
      <c r="MIU53" s="36"/>
      <c r="MIV53" s="36"/>
      <c r="MIY53" s="36"/>
      <c r="MIZ53" s="36"/>
      <c r="MJC53" s="36"/>
      <c r="MJD53" s="36"/>
      <c r="MJG53" s="36"/>
      <c r="MJH53" s="36"/>
      <c r="MJK53" s="36"/>
      <c r="MJL53" s="36"/>
      <c r="MJO53" s="36"/>
      <c r="MJP53" s="36"/>
      <c r="MJS53" s="36"/>
      <c r="MJT53" s="36"/>
      <c r="MJW53" s="36"/>
      <c r="MJX53" s="36"/>
      <c r="MKA53" s="36"/>
      <c r="MKB53" s="36"/>
      <c r="MKE53" s="36"/>
      <c r="MKF53" s="36"/>
      <c r="MKI53" s="36"/>
      <c r="MKJ53" s="36"/>
      <c r="MKM53" s="36"/>
      <c r="MKN53" s="36"/>
      <c r="MKQ53" s="36"/>
      <c r="MKR53" s="36"/>
      <c r="MKU53" s="36"/>
      <c r="MKV53" s="36"/>
      <c r="MKY53" s="36"/>
      <c r="MKZ53" s="36"/>
      <c r="MLC53" s="36"/>
      <c r="MLD53" s="36"/>
      <c r="MLG53" s="36"/>
      <c r="MLH53" s="36"/>
      <c r="MLK53" s="36"/>
      <c r="MLL53" s="36"/>
      <c r="MLO53" s="36"/>
      <c r="MLP53" s="36"/>
      <c r="MLS53" s="36"/>
      <c r="MLT53" s="36"/>
      <c r="MLW53" s="36"/>
      <c r="MLX53" s="36"/>
      <c r="MMA53" s="36"/>
      <c r="MMB53" s="36"/>
      <c r="MME53" s="36"/>
      <c r="MMF53" s="36"/>
      <c r="MMI53" s="36"/>
      <c r="MMJ53" s="36"/>
      <c r="MMM53" s="36"/>
      <c r="MMN53" s="36"/>
      <c r="MMQ53" s="36"/>
      <c r="MMR53" s="36"/>
      <c r="MMU53" s="36"/>
      <c r="MMV53" s="36"/>
      <c r="MMY53" s="36"/>
      <c r="MMZ53" s="36"/>
      <c r="MNC53" s="36"/>
      <c r="MND53" s="36"/>
      <c r="MNG53" s="36"/>
      <c r="MNH53" s="36"/>
      <c r="MNK53" s="36"/>
      <c r="MNL53" s="36"/>
      <c r="MNO53" s="36"/>
      <c r="MNP53" s="36"/>
      <c r="MNS53" s="36"/>
      <c r="MNT53" s="36"/>
      <c r="MNW53" s="36"/>
      <c r="MNX53" s="36"/>
      <c r="MOA53" s="36"/>
      <c r="MOB53" s="36"/>
      <c r="MOE53" s="36"/>
      <c r="MOF53" s="36"/>
      <c r="MOI53" s="36"/>
      <c r="MOJ53" s="36"/>
      <c r="MOM53" s="36"/>
      <c r="MON53" s="36"/>
      <c r="MOQ53" s="36"/>
      <c r="MOR53" s="36"/>
      <c r="MOU53" s="36"/>
      <c r="MOV53" s="36"/>
      <c r="MOY53" s="36"/>
      <c r="MOZ53" s="36"/>
      <c r="MPC53" s="36"/>
      <c r="MPD53" s="36"/>
      <c r="MPG53" s="36"/>
      <c r="MPH53" s="36"/>
      <c r="MPK53" s="36"/>
      <c r="MPL53" s="36"/>
      <c r="MPO53" s="36"/>
      <c r="MPP53" s="36"/>
      <c r="MPS53" s="36"/>
      <c r="MPT53" s="36"/>
      <c r="MPW53" s="36"/>
      <c r="MPX53" s="36"/>
      <c r="MQA53" s="36"/>
      <c r="MQB53" s="36"/>
      <c r="MQE53" s="36"/>
      <c r="MQF53" s="36"/>
      <c r="MQI53" s="36"/>
      <c r="MQJ53" s="36"/>
      <c r="MQM53" s="36"/>
      <c r="MQN53" s="36"/>
      <c r="MQQ53" s="36"/>
      <c r="MQR53" s="36"/>
      <c r="MQU53" s="36"/>
      <c r="MQV53" s="36"/>
      <c r="MQY53" s="36"/>
      <c r="MQZ53" s="36"/>
      <c r="MRC53" s="36"/>
      <c r="MRD53" s="36"/>
      <c r="MRG53" s="36"/>
      <c r="MRH53" s="36"/>
      <c r="MRK53" s="36"/>
      <c r="MRL53" s="36"/>
      <c r="MRO53" s="36"/>
      <c r="MRP53" s="36"/>
      <c r="MRS53" s="36"/>
      <c r="MRT53" s="36"/>
      <c r="MRW53" s="36"/>
      <c r="MRX53" s="36"/>
      <c r="MSA53" s="36"/>
      <c r="MSB53" s="36"/>
      <c r="MSE53" s="36"/>
      <c r="MSF53" s="36"/>
      <c r="MSI53" s="36"/>
      <c r="MSJ53" s="36"/>
      <c r="MSM53" s="36"/>
      <c r="MSN53" s="36"/>
      <c r="MSQ53" s="36"/>
      <c r="MSR53" s="36"/>
      <c r="MSU53" s="36"/>
      <c r="MSV53" s="36"/>
      <c r="MSY53" s="36"/>
      <c r="MSZ53" s="36"/>
      <c r="MTC53" s="36"/>
      <c r="MTD53" s="36"/>
      <c r="MTG53" s="36"/>
      <c r="MTH53" s="36"/>
      <c r="MTK53" s="36"/>
      <c r="MTL53" s="36"/>
      <c r="MTO53" s="36"/>
      <c r="MTP53" s="36"/>
      <c r="MTS53" s="36"/>
      <c r="MTT53" s="36"/>
      <c r="MTW53" s="36"/>
      <c r="MTX53" s="36"/>
      <c r="MUA53" s="36"/>
      <c r="MUB53" s="36"/>
      <c r="MUE53" s="36"/>
      <c r="MUF53" s="36"/>
      <c r="MUI53" s="36"/>
      <c r="MUJ53" s="36"/>
      <c r="MUM53" s="36"/>
      <c r="MUN53" s="36"/>
      <c r="MUQ53" s="36"/>
      <c r="MUR53" s="36"/>
      <c r="MUU53" s="36"/>
      <c r="MUV53" s="36"/>
      <c r="MUY53" s="36"/>
      <c r="MUZ53" s="36"/>
      <c r="MVC53" s="36"/>
      <c r="MVD53" s="36"/>
      <c r="MVG53" s="36"/>
      <c r="MVH53" s="36"/>
      <c r="MVK53" s="36"/>
      <c r="MVL53" s="36"/>
      <c r="MVO53" s="36"/>
      <c r="MVP53" s="36"/>
      <c r="MVS53" s="36"/>
      <c r="MVT53" s="36"/>
      <c r="MVW53" s="36"/>
      <c r="MVX53" s="36"/>
      <c r="MWA53" s="36"/>
      <c r="MWB53" s="36"/>
      <c r="MWE53" s="36"/>
      <c r="MWF53" s="36"/>
      <c r="MWI53" s="36"/>
      <c r="MWJ53" s="36"/>
      <c r="MWM53" s="36"/>
      <c r="MWN53" s="36"/>
      <c r="MWQ53" s="36"/>
      <c r="MWR53" s="36"/>
      <c r="MWU53" s="36"/>
      <c r="MWV53" s="36"/>
      <c r="MWY53" s="36"/>
      <c r="MWZ53" s="36"/>
      <c r="MXC53" s="36"/>
      <c r="MXD53" s="36"/>
      <c r="MXG53" s="36"/>
      <c r="MXH53" s="36"/>
      <c r="MXK53" s="36"/>
      <c r="MXL53" s="36"/>
      <c r="MXO53" s="36"/>
      <c r="MXP53" s="36"/>
      <c r="MXS53" s="36"/>
      <c r="MXT53" s="36"/>
      <c r="MXW53" s="36"/>
      <c r="MXX53" s="36"/>
      <c r="MYA53" s="36"/>
      <c r="MYB53" s="36"/>
      <c r="MYE53" s="36"/>
      <c r="MYF53" s="36"/>
      <c r="MYI53" s="36"/>
      <c r="MYJ53" s="36"/>
      <c r="MYM53" s="36"/>
      <c r="MYN53" s="36"/>
      <c r="MYQ53" s="36"/>
      <c r="MYR53" s="36"/>
      <c r="MYU53" s="36"/>
      <c r="MYV53" s="36"/>
      <c r="MYY53" s="36"/>
      <c r="MYZ53" s="36"/>
      <c r="MZC53" s="36"/>
      <c r="MZD53" s="36"/>
      <c r="MZG53" s="36"/>
      <c r="MZH53" s="36"/>
      <c r="MZK53" s="36"/>
      <c r="MZL53" s="36"/>
      <c r="MZO53" s="36"/>
      <c r="MZP53" s="36"/>
      <c r="MZS53" s="36"/>
      <c r="MZT53" s="36"/>
      <c r="MZW53" s="36"/>
      <c r="MZX53" s="36"/>
      <c r="NAA53" s="36"/>
      <c r="NAB53" s="36"/>
      <c r="NAE53" s="36"/>
      <c r="NAF53" s="36"/>
      <c r="NAI53" s="36"/>
      <c r="NAJ53" s="36"/>
      <c r="NAM53" s="36"/>
      <c r="NAN53" s="36"/>
      <c r="NAQ53" s="36"/>
      <c r="NAR53" s="36"/>
      <c r="NAU53" s="36"/>
      <c r="NAV53" s="36"/>
      <c r="NAY53" s="36"/>
      <c r="NAZ53" s="36"/>
      <c r="NBC53" s="36"/>
      <c r="NBD53" s="36"/>
      <c r="NBG53" s="36"/>
      <c r="NBH53" s="36"/>
      <c r="NBK53" s="36"/>
      <c r="NBL53" s="36"/>
      <c r="NBO53" s="36"/>
      <c r="NBP53" s="36"/>
      <c r="NBS53" s="36"/>
      <c r="NBT53" s="36"/>
      <c r="NBW53" s="36"/>
      <c r="NBX53" s="36"/>
      <c r="NCA53" s="36"/>
      <c r="NCB53" s="36"/>
      <c r="NCE53" s="36"/>
      <c r="NCF53" s="36"/>
      <c r="NCI53" s="36"/>
      <c r="NCJ53" s="36"/>
      <c r="NCM53" s="36"/>
      <c r="NCN53" s="36"/>
      <c r="NCQ53" s="36"/>
      <c r="NCR53" s="36"/>
      <c r="NCU53" s="36"/>
      <c r="NCV53" s="36"/>
      <c r="NCY53" s="36"/>
      <c r="NCZ53" s="36"/>
      <c r="NDC53" s="36"/>
      <c r="NDD53" s="36"/>
      <c r="NDG53" s="36"/>
      <c r="NDH53" s="36"/>
      <c r="NDK53" s="36"/>
      <c r="NDL53" s="36"/>
      <c r="NDO53" s="36"/>
      <c r="NDP53" s="36"/>
      <c r="NDS53" s="36"/>
      <c r="NDT53" s="36"/>
      <c r="NDW53" s="36"/>
      <c r="NDX53" s="36"/>
      <c r="NEA53" s="36"/>
      <c r="NEB53" s="36"/>
      <c r="NEE53" s="36"/>
      <c r="NEF53" s="36"/>
      <c r="NEI53" s="36"/>
      <c r="NEJ53" s="36"/>
      <c r="NEM53" s="36"/>
      <c r="NEN53" s="36"/>
      <c r="NEQ53" s="36"/>
      <c r="NER53" s="36"/>
      <c r="NEU53" s="36"/>
      <c r="NEV53" s="36"/>
      <c r="NEY53" s="36"/>
      <c r="NEZ53" s="36"/>
      <c r="NFC53" s="36"/>
      <c r="NFD53" s="36"/>
      <c r="NFG53" s="36"/>
      <c r="NFH53" s="36"/>
      <c r="NFK53" s="36"/>
      <c r="NFL53" s="36"/>
      <c r="NFO53" s="36"/>
      <c r="NFP53" s="36"/>
      <c r="NFS53" s="36"/>
      <c r="NFT53" s="36"/>
      <c r="NFW53" s="36"/>
      <c r="NFX53" s="36"/>
      <c r="NGA53" s="36"/>
      <c r="NGB53" s="36"/>
      <c r="NGE53" s="36"/>
      <c r="NGF53" s="36"/>
      <c r="NGI53" s="36"/>
      <c r="NGJ53" s="36"/>
      <c r="NGM53" s="36"/>
      <c r="NGN53" s="36"/>
      <c r="NGQ53" s="36"/>
      <c r="NGR53" s="36"/>
      <c r="NGU53" s="36"/>
      <c r="NGV53" s="36"/>
      <c r="NGY53" s="36"/>
      <c r="NGZ53" s="36"/>
      <c r="NHC53" s="36"/>
      <c r="NHD53" s="36"/>
      <c r="NHG53" s="36"/>
      <c r="NHH53" s="36"/>
      <c r="NHK53" s="36"/>
      <c r="NHL53" s="36"/>
      <c r="NHO53" s="36"/>
      <c r="NHP53" s="36"/>
      <c r="NHS53" s="36"/>
      <c r="NHT53" s="36"/>
      <c r="NHW53" s="36"/>
      <c r="NHX53" s="36"/>
      <c r="NIA53" s="36"/>
      <c r="NIB53" s="36"/>
      <c r="NIE53" s="36"/>
      <c r="NIF53" s="36"/>
      <c r="NII53" s="36"/>
      <c r="NIJ53" s="36"/>
      <c r="NIM53" s="36"/>
      <c r="NIN53" s="36"/>
      <c r="NIQ53" s="36"/>
      <c r="NIR53" s="36"/>
      <c r="NIU53" s="36"/>
      <c r="NIV53" s="36"/>
      <c r="NIY53" s="36"/>
      <c r="NIZ53" s="36"/>
      <c r="NJC53" s="36"/>
      <c r="NJD53" s="36"/>
      <c r="NJG53" s="36"/>
      <c r="NJH53" s="36"/>
      <c r="NJK53" s="36"/>
      <c r="NJL53" s="36"/>
      <c r="NJO53" s="36"/>
      <c r="NJP53" s="36"/>
      <c r="NJS53" s="36"/>
      <c r="NJT53" s="36"/>
      <c r="NJW53" s="36"/>
      <c r="NJX53" s="36"/>
      <c r="NKA53" s="36"/>
      <c r="NKB53" s="36"/>
      <c r="NKE53" s="36"/>
      <c r="NKF53" s="36"/>
      <c r="NKI53" s="36"/>
      <c r="NKJ53" s="36"/>
      <c r="NKM53" s="36"/>
      <c r="NKN53" s="36"/>
      <c r="NKQ53" s="36"/>
      <c r="NKR53" s="36"/>
      <c r="NKU53" s="36"/>
      <c r="NKV53" s="36"/>
      <c r="NKY53" s="36"/>
      <c r="NKZ53" s="36"/>
      <c r="NLC53" s="36"/>
      <c r="NLD53" s="36"/>
      <c r="NLG53" s="36"/>
      <c r="NLH53" s="36"/>
      <c r="NLK53" s="36"/>
      <c r="NLL53" s="36"/>
      <c r="NLO53" s="36"/>
      <c r="NLP53" s="36"/>
      <c r="NLS53" s="36"/>
      <c r="NLT53" s="36"/>
      <c r="NLW53" s="36"/>
      <c r="NLX53" s="36"/>
      <c r="NMA53" s="36"/>
      <c r="NMB53" s="36"/>
      <c r="NME53" s="36"/>
      <c r="NMF53" s="36"/>
      <c r="NMI53" s="36"/>
      <c r="NMJ53" s="36"/>
      <c r="NMM53" s="36"/>
      <c r="NMN53" s="36"/>
      <c r="NMQ53" s="36"/>
      <c r="NMR53" s="36"/>
      <c r="NMU53" s="36"/>
      <c r="NMV53" s="36"/>
      <c r="NMY53" s="36"/>
      <c r="NMZ53" s="36"/>
      <c r="NNC53" s="36"/>
      <c r="NND53" s="36"/>
      <c r="NNG53" s="36"/>
      <c r="NNH53" s="36"/>
      <c r="NNK53" s="36"/>
      <c r="NNL53" s="36"/>
      <c r="NNO53" s="36"/>
      <c r="NNP53" s="36"/>
      <c r="NNS53" s="36"/>
      <c r="NNT53" s="36"/>
      <c r="NNW53" s="36"/>
      <c r="NNX53" s="36"/>
      <c r="NOA53" s="36"/>
      <c r="NOB53" s="36"/>
      <c r="NOE53" s="36"/>
      <c r="NOF53" s="36"/>
      <c r="NOI53" s="36"/>
      <c r="NOJ53" s="36"/>
      <c r="NOM53" s="36"/>
      <c r="NON53" s="36"/>
      <c r="NOQ53" s="36"/>
      <c r="NOR53" s="36"/>
      <c r="NOU53" s="36"/>
      <c r="NOV53" s="36"/>
      <c r="NOY53" s="36"/>
      <c r="NOZ53" s="36"/>
      <c r="NPC53" s="36"/>
      <c r="NPD53" s="36"/>
      <c r="NPG53" s="36"/>
      <c r="NPH53" s="36"/>
      <c r="NPK53" s="36"/>
      <c r="NPL53" s="36"/>
      <c r="NPO53" s="36"/>
      <c r="NPP53" s="36"/>
      <c r="NPS53" s="36"/>
      <c r="NPT53" s="36"/>
      <c r="NPW53" s="36"/>
      <c r="NPX53" s="36"/>
      <c r="NQA53" s="36"/>
      <c r="NQB53" s="36"/>
      <c r="NQE53" s="36"/>
      <c r="NQF53" s="36"/>
      <c r="NQI53" s="36"/>
      <c r="NQJ53" s="36"/>
      <c r="NQM53" s="36"/>
      <c r="NQN53" s="36"/>
      <c r="NQQ53" s="36"/>
      <c r="NQR53" s="36"/>
      <c r="NQU53" s="36"/>
      <c r="NQV53" s="36"/>
      <c r="NQY53" s="36"/>
      <c r="NQZ53" s="36"/>
      <c r="NRC53" s="36"/>
      <c r="NRD53" s="36"/>
      <c r="NRG53" s="36"/>
      <c r="NRH53" s="36"/>
      <c r="NRK53" s="36"/>
      <c r="NRL53" s="36"/>
      <c r="NRO53" s="36"/>
      <c r="NRP53" s="36"/>
      <c r="NRS53" s="36"/>
      <c r="NRT53" s="36"/>
      <c r="NRW53" s="36"/>
      <c r="NRX53" s="36"/>
      <c r="NSA53" s="36"/>
      <c r="NSB53" s="36"/>
      <c r="NSE53" s="36"/>
      <c r="NSF53" s="36"/>
      <c r="NSI53" s="36"/>
      <c r="NSJ53" s="36"/>
      <c r="NSM53" s="36"/>
      <c r="NSN53" s="36"/>
      <c r="NSQ53" s="36"/>
      <c r="NSR53" s="36"/>
      <c r="NSU53" s="36"/>
      <c r="NSV53" s="36"/>
      <c r="NSY53" s="36"/>
      <c r="NSZ53" s="36"/>
      <c r="NTC53" s="36"/>
      <c r="NTD53" s="36"/>
      <c r="NTG53" s="36"/>
      <c r="NTH53" s="36"/>
      <c r="NTK53" s="36"/>
      <c r="NTL53" s="36"/>
      <c r="NTO53" s="36"/>
      <c r="NTP53" s="36"/>
      <c r="NTS53" s="36"/>
      <c r="NTT53" s="36"/>
      <c r="NTW53" s="36"/>
      <c r="NTX53" s="36"/>
      <c r="NUA53" s="36"/>
      <c r="NUB53" s="36"/>
      <c r="NUE53" s="36"/>
      <c r="NUF53" s="36"/>
      <c r="NUI53" s="36"/>
      <c r="NUJ53" s="36"/>
      <c r="NUM53" s="36"/>
      <c r="NUN53" s="36"/>
      <c r="NUQ53" s="36"/>
      <c r="NUR53" s="36"/>
      <c r="NUU53" s="36"/>
      <c r="NUV53" s="36"/>
      <c r="NUY53" s="36"/>
      <c r="NUZ53" s="36"/>
      <c r="NVC53" s="36"/>
      <c r="NVD53" s="36"/>
      <c r="NVG53" s="36"/>
      <c r="NVH53" s="36"/>
      <c r="NVK53" s="36"/>
      <c r="NVL53" s="36"/>
      <c r="NVO53" s="36"/>
      <c r="NVP53" s="36"/>
      <c r="NVS53" s="36"/>
      <c r="NVT53" s="36"/>
      <c r="NVW53" s="36"/>
      <c r="NVX53" s="36"/>
      <c r="NWA53" s="36"/>
      <c r="NWB53" s="36"/>
      <c r="NWE53" s="36"/>
      <c r="NWF53" s="36"/>
      <c r="NWI53" s="36"/>
      <c r="NWJ53" s="36"/>
      <c r="NWM53" s="36"/>
      <c r="NWN53" s="36"/>
      <c r="NWQ53" s="36"/>
      <c r="NWR53" s="36"/>
      <c r="NWU53" s="36"/>
      <c r="NWV53" s="36"/>
      <c r="NWY53" s="36"/>
      <c r="NWZ53" s="36"/>
      <c r="NXC53" s="36"/>
      <c r="NXD53" s="36"/>
      <c r="NXG53" s="36"/>
      <c r="NXH53" s="36"/>
      <c r="NXK53" s="36"/>
      <c r="NXL53" s="36"/>
      <c r="NXO53" s="36"/>
      <c r="NXP53" s="36"/>
      <c r="NXS53" s="36"/>
      <c r="NXT53" s="36"/>
      <c r="NXW53" s="36"/>
      <c r="NXX53" s="36"/>
      <c r="NYA53" s="36"/>
      <c r="NYB53" s="36"/>
      <c r="NYE53" s="36"/>
      <c r="NYF53" s="36"/>
      <c r="NYI53" s="36"/>
      <c r="NYJ53" s="36"/>
      <c r="NYM53" s="36"/>
      <c r="NYN53" s="36"/>
      <c r="NYQ53" s="36"/>
      <c r="NYR53" s="36"/>
      <c r="NYU53" s="36"/>
      <c r="NYV53" s="36"/>
      <c r="NYY53" s="36"/>
      <c r="NYZ53" s="36"/>
      <c r="NZC53" s="36"/>
      <c r="NZD53" s="36"/>
      <c r="NZG53" s="36"/>
      <c r="NZH53" s="36"/>
      <c r="NZK53" s="36"/>
      <c r="NZL53" s="36"/>
      <c r="NZO53" s="36"/>
      <c r="NZP53" s="36"/>
      <c r="NZS53" s="36"/>
      <c r="NZT53" s="36"/>
      <c r="NZW53" s="36"/>
      <c r="NZX53" s="36"/>
      <c r="OAA53" s="36"/>
      <c r="OAB53" s="36"/>
      <c r="OAE53" s="36"/>
      <c r="OAF53" s="36"/>
      <c r="OAI53" s="36"/>
      <c r="OAJ53" s="36"/>
      <c r="OAM53" s="36"/>
      <c r="OAN53" s="36"/>
      <c r="OAQ53" s="36"/>
      <c r="OAR53" s="36"/>
      <c r="OAU53" s="36"/>
      <c r="OAV53" s="36"/>
      <c r="OAY53" s="36"/>
      <c r="OAZ53" s="36"/>
      <c r="OBC53" s="36"/>
      <c r="OBD53" s="36"/>
      <c r="OBG53" s="36"/>
      <c r="OBH53" s="36"/>
      <c r="OBK53" s="36"/>
      <c r="OBL53" s="36"/>
      <c r="OBO53" s="36"/>
      <c r="OBP53" s="36"/>
      <c r="OBS53" s="36"/>
      <c r="OBT53" s="36"/>
      <c r="OBW53" s="36"/>
      <c r="OBX53" s="36"/>
      <c r="OCA53" s="36"/>
      <c r="OCB53" s="36"/>
      <c r="OCE53" s="36"/>
      <c r="OCF53" s="36"/>
      <c r="OCI53" s="36"/>
      <c r="OCJ53" s="36"/>
      <c r="OCM53" s="36"/>
      <c r="OCN53" s="36"/>
      <c r="OCQ53" s="36"/>
      <c r="OCR53" s="36"/>
      <c r="OCU53" s="36"/>
      <c r="OCV53" s="36"/>
      <c r="OCY53" s="36"/>
      <c r="OCZ53" s="36"/>
      <c r="ODC53" s="36"/>
      <c r="ODD53" s="36"/>
      <c r="ODG53" s="36"/>
      <c r="ODH53" s="36"/>
      <c r="ODK53" s="36"/>
      <c r="ODL53" s="36"/>
      <c r="ODO53" s="36"/>
      <c r="ODP53" s="36"/>
      <c r="ODS53" s="36"/>
      <c r="ODT53" s="36"/>
      <c r="ODW53" s="36"/>
      <c r="ODX53" s="36"/>
      <c r="OEA53" s="36"/>
      <c r="OEB53" s="36"/>
      <c r="OEE53" s="36"/>
      <c r="OEF53" s="36"/>
      <c r="OEI53" s="36"/>
      <c r="OEJ53" s="36"/>
      <c r="OEM53" s="36"/>
      <c r="OEN53" s="36"/>
      <c r="OEQ53" s="36"/>
      <c r="OER53" s="36"/>
      <c r="OEU53" s="36"/>
      <c r="OEV53" s="36"/>
      <c r="OEY53" s="36"/>
      <c r="OEZ53" s="36"/>
      <c r="OFC53" s="36"/>
      <c r="OFD53" s="36"/>
      <c r="OFG53" s="36"/>
      <c r="OFH53" s="36"/>
      <c r="OFK53" s="36"/>
      <c r="OFL53" s="36"/>
      <c r="OFO53" s="36"/>
      <c r="OFP53" s="36"/>
      <c r="OFS53" s="36"/>
      <c r="OFT53" s="36"/>
      <c r="OFW53" s="36"/>
      <c r="OFX53" s="36"/>
      <c r="OGA53" s="36"/>
      <c r="OGB53" s="36"/>
      <c r="OGE53" s="36"/>
      <c r="OGF53" s="36"/>
      <c r="OGI53" s="36"/>
      <c r="OGJ53" s="36"/>
      <c r="OGM53" s="36"/>
      <c r="OGN53" s="36"/>
      <c r="OGQ53" s="36"/>
      <c r="OGR53" s="36"/>
      <c r="OGU53" s="36"/>
      <c r="OGV53" s="36"/>
      <c r="OGY53" s="36"/>
      <c r="OGZ53" s="36"/>
      <c r="OHC53" s="36"/>
      <c r="OHD53" s="36"/>
      <c r="OHG53" s="36"/>
      <c r="OHH53" s="36"/>
      <c r="OHK53" s="36"/>
      <c r="OHL53" s="36"/>
      <c r="OHO53" s="36"/>
      <c r="OHP53" s="36"/>
      <c r="OHS53" s="36"/>
      <c r="OHT53" s="36"/>
      <c r="OHW53" s="36"/>
      <c r="OHX53" s="36"/>
      <c r="OIA53" s="36"/>
      <c r="OIB53" s="36"/>
      <c r="OIE53" s="36"/>
      <c r="OIF53" s="36"/>
      <c r="OII53" s="36"/>
      <c r="OIJ53" s="36"/>
      <c r="OIM53" s="36"/>
      <c r="OIN53" s="36"/>
      <c r="OIQ53" s="36"/>
      <c r="OIR53" s="36"/>
      <c r="OIU53" s="36"/>
      <c r="OIV53" s="36"/>
      <c r="OIY53" s="36"/>
      <c r="OIZ53" s="36"/>
      <c r="OJC53" s="36"/>
      <c r="OJD53" s="36"/>
      <c r="OJG53" s="36"/>
      <c r="OJH53" s="36"/>
      <c r="OJK53" s="36"/>
      <c r="OJL53" s="36"/>
      <c r="OJO53" s="36"/>
      <c r="OJP53" s="36"/>
      <c r="OJS53" s="36"/>
      <c r="OJT53" s="36"/>
      <c r="OJW53" s="36"/>
      <c r="OJX53" s="36"/>
      <c r="OKA53" s="36"/>
      <c r="OKB53" s="36"/>
      <c r="OKE53" s="36"/>
      <c r="OKF53" s="36"/>
      <c r="OKI53" s="36"/>
      <c r="OKJ53" s="36"/>
      <c r="OKM53" s="36"/>
      <c r="OKN53" s="36"/>
      <c r="OKQ53" s="36"/>
      <c r="OKR53" s="36"/>
      <c r="OKU53" s="36"/>
      <c r="OKV53" s="36"/>
      <c r="OKY53" s="36"/>
      <c r="OKZ53" s="36"/>
      <c r="OLC53" s="36"/>
      <c r="OLD53" s="36"/>
      <c r="OLG53" s="36"/>
      <c r="OLH53" s="36"/>
      <c r="OLK53" s="36"/>
      <c r="OLL53" s="36"/>
      <c r="OLO53" s="36"/>
      <c r="OLP53" s="36"/>
      <c r="OLS53" s="36"/>
      <c r="OLT53" s="36"/>
      <c r="OLW53" s="36"/>
      <c r="OLX53" s="36"/>
      <c r="OMA53" s="36"/>
      <c r="OMB53" s="36"/>
      <c r="OME53" s="36"/>
      <c r="OMF53" s="36"/>
      <c r="OMI53" s="36"/>
      <c r="OMJ53" s="36"/>
      <c r="OMM53" s="36"/>
      <c r="OMN53" s="36"/>
      <c r="OMQ53" s="36"/>
      <c r="OMR53" s="36"/>
      <c r="OMU53" s="36"/>
      <c r="OMV53" s="36"/>
      <c r="OMY53" s="36"/>
      <c r="OMZ53" s="36"/>
      <c r="ONC53" s="36"/>
      <c r="OND53" s="36"/>
      <c r="ONG53" s="36"/>
      <c r="ONH53" s="36"/>
      <c r="ONK53" s="36"/>
      <c r="ONL53" s="36"/>
      <c r="ONO53" s="36"/>
      <c r="ONP53" s="36"/>
      <c r="ONS53" s="36"/>
      <c r="ONT53" s="36"/>
      <c r="ONW53" s="36"/>
      <c r="ONX53" s="36"/>
      <c r="OOA53" s="36"/>
      <c r="OOB53" s="36"/>
      <c r="OOE53" s="36"/>
      <c r="OOF53" s="36"/>
      <c r="OOI53" s="36"/>
      <c r="OOJ53" s="36"/>
      <c r="OOM53" s="36"/>
      <c r="OON53" s="36"/>
      <c r="OOQ53" s="36"/>
      <c r="OOR53" s="36"/>
      <c r="OOU53" s="36"/>
      <c r="OOV53" s="36"/>
      <c r="OOY53" s="36"/>
      <c r="OOZ53" s="36"/>
      <c r="OPC53" s="36"/>
      <c r="OPD53" s="36"/>
      <c r="OPG53" s="36"/>
      <c r="OPH53" s="36"/>
      <c r="OPK53" s="36"/>
      <c r="OPL53" s="36"/>
      <c r="OPO53" s="36"/>
      <c r="OPP53" s="36"/>
      <c r="OPS53" s="36"/>
      <c r="OPT53" s="36"/>
      <c r="OPW53" s="36"/>
      <c r="OPX53" s="36"/>
      <c r="OQA53" s="36"/>
      <c r="OQB53" s="36"/>
      <c r="OQE53" s="36"/>
      <c r="OQF53" s="36"/>
      <c r="OQI53" s="36"/>
      <c r="OQJ53" s="36"/>
      <c r="OQM53" s="36"/>
      <c r="OQN53" s="36"/>
      <c r="OQQ53" s="36"/>
      <c r="OQR53" s="36"/>
      <c r="OQU53" s="36"/>
      <c r="OQV53" s="36"/>
      <c r="OQY53" s="36"/>
      <c r="OQZ53" s="36"/>
      <c r="ORC53" s="36"/>
      <c r="ORD53" s="36"/>
      <c r="ORG53" s="36"/>
      <c r="ORH53" s="36"/>
      <c r="ORK53" s="36"/>
      <c r="ORL53" s="36"/>
      <c r="ORO53" s="36"/>
      <c r="ORP53" s="36"/>
      <c r="ORS53" s="36"/>
      <c r="ORT53" s="36"/>
      <c r="ORW53" s="36"/>
      <c r="ORX53" s="36"/>
      <c r="OSA53" s="36"/>
      <c r="OSB53" s="36"/>
      <c r="OSE53" s="36"/>
      <c r="OSF53" s="36"/>
      <c r="OSI53" s="36"/>
      <c r="OSJ53" s="36"/>
      <c r="OSM53" s="36"/>
      <c r="OSN53" s="36"/>
      <c r="OSQ53" s="36"/>
      <c r="OSR53" s="36"/>
      <c r="OSU53" s="36"/>
      <c r="OSV53" s="36"/>
      <c r="OSY53" s="36"/>
      <c r="OSZ53" s="36"/>
      <c r="OTC53" s="36"/>
      <c r="OTD53" s="36"/>
      <c r="OTG53" s="36"/>
      <c r="OTH53" s="36"/>
      <c r="OTK53" s="36"/>
      <c r="OTL53" s="36"/>
      <c r="OTO53" s="36"/>
      <c r="OTP53" s="36"/>
      <c r="OTS53" s="36"/>
      <c r="OTT53" s="36"/>
      <c r="OTW53" s="36"/>
      <c r="OTX53" s="36"/>
      <c r="OUA53" s="36"/>
      <c r="OUB53" s="36"/>
      <c r="OUE53" s="36"/>
      <c r="OUF53" s="36"/>
      <c r="OUI53" s="36"/>
      <c r="OUJ53" s="36"/>
      <c r="OUM53" s="36"/>
      <c r="OUN53" s="36"/>
      <c r="OUQ53" s="36"/>
      <c r="OUR53" s="36"/>
      <c r="OUU53" s="36"/>
      <c r="OUV53" s="36"/>
      <c r="OUY53" s="36"/>
      <c r="OUZ53" s="36"/>
      <c r="OVC53" s="36"/>
      <c r="OVD53" s="36"/>
      <c r="OVG53" s="36"/>
      <c r="OVH53" s="36"/>
      <c r="OVK53" s="36"/>
      <c r="OVL53" s="36"/>
      <c r="OVO53" s="36"/>
      <c r="OVP53" s="36"/>
      <c r="OVS53" s="36"/>
      <c r="OVT53" s="36"/>
      <c r="OVW53" s="36"/>
      <c r="OVX53" s="36"/>
      <c r="OWA53" s="36"/>
      <c r="OWB53" s="36"/>
      <c r="OWE53" s="36"/>
      <c r="OWF53" s="36"/>
      <c r="OWI53" s="36"/>
      <c r="OWJ53" s="36"/>
      <c r="OWM53" s="36"/>
      <c r="OWN53" s="36"/>
      <c r="OWQ53" s="36"/>
      <c r="OWR53" s="36"/>
      <c r="OWU53" s="36"/>
      <c r="OWV53" s="36"/>
      <c r="OWY53" s="36"/>
      <c r="OWZ53" s="36"/>
      <c r="OXC53" s="36"/>
      <c r="OXD53" s="36"/>
      <c r="OXG53" s="36"/>
      <c r="OXH53" s="36"/>
      <c r="OXK53" s="36"/>
      <c r="OXL53" s="36"/>
      <c r="OXO53" s="36"/>
      <c r="OXP53" s="36"/>
      <c r="OXS53" s="36"/>
      <c r="OXT53" s="36"/>
      <c r="OXW53" s="36"/>
      <c r="OXX53" s="36"/>
      <c r="OYA53" s="36"/>
      <c r="OYB53" s="36"/>
      <c r="OYE53" s="36"/>
      <c r="OYF53" s="36"/>
      <c r="OYI53" s="36"/>
      <c r="OYJ53" s="36"/>
      <c r="OYM53" s="36"/>
      <c r="OYN53" s="36"/>
      <c r="OYQ53" s="36"/>
      <c r="OYR53" s="36"/>
      <c r="OYU53" s="36"/>
      <c r="OYV53" s="36"/>
      <c r="OYY53" s="36"/>
      <c r="OYZ53" s="36"/>
      <c r="OZC53" s="36"/>
      <c r="OZD53" s="36"/>
      <c r="OZG53" s="36"/>
      <c r="OZH53" s="36"/>
      <c r="OZK53" s="36"/>
      <c r="OZL53" s="36"/>
      <c r="OZO53" s="36"/>
      <c r="OZP53" s="36"/>
      <c r="OZS53" s="36"/>
      <c r="OZT53" s="36"/>
      <c r="OZW53" s="36"/>
      <c r="OZX53" s="36"/>
      <c r="PAA53" s="36"/>
      <c r="PAB53" s="36"/>
      <c r="PAE53" s="36"/>
      <c r="PAF53" s="36"/>
      <c r="PAI53" s="36"/>
      <c r="PAJ53" s="36"/>
      <c r="PAM53" s="36"/>
      <c r="PAN53" s="36"/>
      <c r="PAQ53" s="36"/>
      <c r="PAR53" s="36"/>
      <c r="PAU53" s="36"/>
      <c r="PAV53" s="36"/>
      <c r="PAY53" s="36"/>
      <c r="PAZ53" s="36"/>
      <c r="PBC53" s="36"/>
      <c r="PBD53" s="36"/>
      <c r="PBG53" s="36"/>
      <c r="PBH53" s="36"/>
      <c r="PBK53" s="36"/>
      <c r="PBL53" s="36"/>
      <c r="PBO53" s="36"/>
      <c r="PBP53" s="36"/>
      <c r="PBS53" s="36"/>
      <c r="PBT53" s="36"/>
      <c r="PBW53" s="36"/>
      <c r="PBX53" s="36"/>
      <c r="PCA53" s="36"/>
      <c r="PCB53" s="36"/>
      <c r="PCE53" s="36"/>
      <c r="PCF53" s="36"/>
      <c r="PCI53" s="36"/>
      <c r="PCJ53" s="36"/>
      <c r="PCM53" s="36"/>
      <c r="PCN53" s="36"/>
      <c r="PCQ53" s="36"/>
      <c r="PCR53" s="36"/>
      <c r="PCU53" s="36"/>
      <c r="PCV53" s="36"/>
      <c r="PCY53" s="36"/>
      <c r="PCZ53" s="36"/>
      <c r="PDC53" s="36"/>
      <c r="PDD53" s="36"/>
      <c r="PDG53" s="36"/>
      <c r="PDH53" s="36"/>
      <c r="PDK53" s="36"/>
      <c r="PDL53" s="36"/>
      <c r="PDO53" s="36"/>
      <c r="PDP53" s="36"/>
      <c r="PDS53" s="36"/>
      <c r="PDT53" s="36"/>
      <c r="PDW53" s="36"/>
      <c r="PDX53" s="36"/>
      <c r="PEA53" s="36"/>
      <c r="PEB53" s="36"/>
      <c r="PEE53" s="36"/>
      <c r="PEF53" s="36"/>
      <c r="PEI53" s="36"/>
      <c r="PEJ53" s="36"/>
      <c r="PEM53" s="36"/>
      <c r="PEN53" s="36"/>
      <c r="PEQ53" s="36"/>
      <c r="PER53" s="36"/>
      <c r="PEU53" s="36"/>
      <c r="PEV53" s="36"/>
      <c r="PEY53" s="36"/>
      <c r="PEZ53" s="36"/>
      <c r="PFC53" s="36"/>
      <c r="PFD53" s="36"/>
      <c r="PFG53" s="36"/>
      <c r="PFH53" s="36"/>
      <c r="PFK53" s="36"/>
      <c r="PFL53" s="36"/>
      <c r="PFO53" s="36"/>
      <c r="PFP53" s="36"/>
      <c r="PFS53" s="36"/>
      <c r="PFT53" s="36"/>
      <c r="PFW53" s="36"/>
      <c r="PFX53" s="36"/>
      <c r="PGA53" s="36"/>
      <c r="PGB53" s="36"/>
      <c r="PGE53" s="36"/>
      <c r="PGF53" s="36"/>
      <c r="PGI53" s="36"/>
      <c r="PGJ53" s="36"/>
      <c r="PGM53" s="36"/>
      <c r="PGN53" s="36"/>
      <c r="PGQ53" s="36"/>
      <c r="PGR53" s="36"/>
      <c r="PGU53" s="36"/>
      <c r="PGV53" s="36"/>
      <c r="PGY53" s="36"/>
      <c r="PGZ53" s="36"/>
      <c r="PHC53" s="36"/>
      <c r="PHD53" s="36"/>
      <c r="PHG53" s="36"/>
      <c r="PHH53" s="36"/>
      <c r="PHK53" s="36"/>
      <c r="PHL53" s="36"/>
      <c r="PHO53" s="36"/>
      <c r="PHP53" s="36"/>
      <c r="PHS53" s="36"/>
      <c r="PHT53" s="36"/>
      <c r="PHW53" s="36"/>
      <c r="PHX53" s="36"/>
      <c r="PIA53" s="36"/>
      <c r="PIB53" s="36"/>
      <c r="PIE53" s="36"/>
      <c r="PIF53" s="36"/>
      <c r="PII53" s="36"/>
      <c r="PIJ53" s="36"/>
      <c r="PIM53" s="36"/>
      <c r="PIN53" s="36"/>
      <c r="PIQ53" s="36"/>
      <c r="PIR53" s="36"/>
      <c r="PIU53" s="36"/>
      <c r="PIV53" s="36"/>
      <c r="PIY53" s="36"/>
      <c r="PIZ53" s="36"/>
      <c r="PJC53" s="36"/>
      <c r="PJD53" s="36"/>
      <c r="PJG53" s="36"/>
      <c r="PJH53" s="36"/>
      <c r="PJK53" s="36"/>
      <c r="PJL53" s="36"/>
      <c r="PJO53" s="36"/>
      <c r="PJP53" s="36"/>
      <c r="PJS53" s="36"/>
      <c r="PJT53" s="36"/>
      <c r="PJW53" s="36"/>
      <c r="PJX53" s="36"/>
      <c r="PKA53" s="36"/>
      <c r="PKB53" s="36"/>
      <c r="PKE53" s="36"/>
      <c r="PKF53" s="36"/>
      <c r="PKI53" s="36"/>
      <c r="PKJ53" s="36"/>
      <c r="PKM53" s="36"/>
      <c r="PKN53" s="36"/>
      <c r="PKQ53" s="36"/>
      <c r="PKR53" s="36"/>
      <c r="PKU53" s="36"/>
      <c r="PKV53" s="36"/>
      <c r="PKY53" s="36"/>
      <c r="PKZ53" s="36"/>
      <c r="PLC53" s="36"/>
      <c r="PLD53" s="36"/>
      <c r="PLG53" s="36"/>
      <c r="PLH53" s="36"/>
      <c r="PLK53" s="36"/>
      <c r="PLL53" s="36"/>
      <c r="PLO53" s="36"/>
      <c r="PLP53" s="36"/>
      <c r="PLS53" s="36"/>
      <c r="PLT53" s="36"/>
      <c r="PLW53" s="36"/>
      <c r="PLX53" s="36"/>
      <c r="PMA53" s="36"/>
      <c r="PMB53" s="36"/>
      <c r="PME53" s="36"/>
      <c r="PMF53" s="36"/>
      <c r="PMI53" s="36"/>
      <c r="PMJ53" s="36"/>
      <c r="PMM53" s="36"/>
      <c r="PMN53" s="36"/>
      <c r="PMQ53" s="36"/>
      <c r="PMR53" s="36"/>
      <c r="PMU53" s="36"/>
      <c r="PMV53" s="36"/>
      <c r="PMY53" s="36"/>
      <c r="PMZ53" s="36"/>
      <c r="PNC53" s="36"/>
      <c r="PND53" s="36"/>
      <c r="PNG53" s="36"/>
      <c r="PNH53" s="36"/>
      <c r="PNK53" s="36"/>
      <c r="PNL53" s="36"/>
      <c r="PNO53" s="36"/>
      <c r="PNP53" s="36"/>
      <c r="PNS53" s="36"/>
      <c r="PNT53" s="36"/>
      <c r="PNW53" s="36"/>
      <c r="PNX53" s="36"/>
      <c r="POA53" s="36"/>
      <c r="POB53" s="36"/>
      <c r="POE53" s="36"/>
      <c r="POF53" s="36"/>
      <c r="POI53" s="36"/>
      <c r="POJ53" s="36"/>
      <c r="POM53" s="36"/>
      <c r="PON53" s="36"/>
      <c r="POQ53" s="36"/>
      <c r="POR53" s="36"/>
      <c r="POU53" s="36"/>
      <c r="POV53" s="36"/>
      <c r="POY53" s="36"/>
      <c r="POZ53" s="36"/>
      <c r="PPC53" s="36"/>
      <c r="PPD53" s="36"/>
      <c r="PPG53" s="36"/>
      <c r="PPH53" s="36"/>
      <c r="PPK53" s="36"/>
      <c r="PPL53" s="36"/>
      <c r="PPO53" s="36"/>
      <c r="PPP53" s="36"/>
      <c r="PPS53" s="36"/>
      <c r="PPT53" s="36"/>
      <c r="PPW53" s="36"/>
      <c r="PPX53" s="36"/>
      <c r="PQA53" s="36"/>
      <c r="PQB53" s="36"/>
      <c r="PQE53" s="36"/>
      <c r="PQF53" s="36"/>
      <c r="PQI53" s="36"/>
      <c r="PQJ53" s="36"/>
      <c r="PQM53" s="36"/>
      <c r="PQN53" s="36"/>
      <c r="PQQ53" s="36"/>
      <c r="PQR53" s="36"/>
      <c r="PQU53" s="36"/>
      <c r="PQV53" s="36"/>
      <c r="PQY53" s="36"/>
      <c r="PQZ53" s="36"/>
      <c r="PRC53" s="36"/>
      <c r="PRD53" s="36"/>
      <c r="PRG53" s="36"/>
      <c r="PRH53" s="36"/>
      <c r="PRK53" s="36"/>
      <c r="PRL53" s="36"/>
      <c r="PRO53" s="36"/>
      <c r="PRP53" s="36"/>
      <c r="PRS53" s="36"/>
      <c r="PRT53" s="36"/>
      <c r="PRW53" s="36"/>
      <c r="PRX53" s="36"/>
      <c r="PSA53" s="36"/>
      <c r="PSB53" s="36"/>
      <c r="PSE53" s="36"/>
      <c r="PSF53" s="36"/>
      <c r="PSI53" s="36"/>
      <c r="PSJ53" s="36"/>
      <c r="PSM53" s="36"/>
      <c r="PSN53" s="36"/>
      <c r="PSQ53" s="36"/>
      <c r="PSR53" s="36"/>
      <c r="PSU53" s="36"/>
      <c r="PSV53" s="36"/>
      <c r="PSY53" s="36"/>
      <c r="PSZ53" s="36"/>
      <c r="PTC53" s="36"/>
      <c r="PTD53" s="36"/>
      <c r="PTG53" s="36"/>
      <c r="PTH53" s="36"/>
      <c r="PTK53" s="36"/>
      <c r="PTL53" s="36"/>
      <c r="PTO53" s="36"/>
      <c r="PTP53" s="36"/>
      <c r="PTS53" s="36"/>
      <c r="PTT53" s="36"/>
      <c r="PTW53" s="36"/>
      <c r="PTX53" s="36"/>
      <c r="PUA53" s="36"/>
      <c r="PUB53" s="36"/>
      <c r="PUE53" s="36"/>
      <c r="PUF53" s="36"/>
      <c r="PUI53" s="36"/>
      <c r="PUJ53" s="36"/>
      <c r="PUM53" s="36"/>
      <c r="PUN53" s="36"/>
      <c r="PUQ53" s="36"/>
      <c r="PUR53" s="36"/>
      <c r="PUU53" s="36"/>
      <c r="PUV53" s="36"/>
      <c r="PUY53" s="36"/>
      <c r="PUZ53" s="36"/>
      <c r="PVC53" s="36"/>
      <c r="PVD53" s="36"/>
      <c r="PVG53" s="36"/>
      <c r="PVH53" s="36"/>
      <c r="PVK53" s="36"/>
      <c r="PVL53" s="36"/>
      <c r="PVO53" s="36"/>
      <c r="PVP53" s="36"/>
      <c r="PVS53" s="36"/>
      <c r="PVT53" s="36"/>
      <c r="PVW53" s="36"/>
      <c r="PVX53" s="36"/>
      <c r="PWA53" s="36"/>
      <c r="PWB53" s="36"/>
      <c r="PWE53" s="36"/>
      <c r="PWF53" s="36"/>
      <c r="PWI53" s="36"/>
      <c r="PWJ53" s="36"/>
      <c r="PWM53" s="36"/>
      <c r="PWN53" s="36"/>
      <c r="PWQ53" s="36"/>
      <c r="PWR53" s="36"/>
      <c r="PWU53" s="36"/>
      <c r="PWV53" s="36"/>
      <c r="PWY53" s="36"/>
      <c r="PWZ53" s="36"/>
      <c r="PXC53" s="36"/>
      <c r="PXD53" s="36"/>
      <c r="PXG53" s="36"/>
      <c r="PXH53" s="36"/>
      <c r="PXK53" s="36"/>
      <c r="PXL53" s="36"/>
      <c r="PXO53" s="36"/>
      <c r="PXP53" s="36"/>
      <c r="PXS53" s="36"/>
      <c r="PXT53" s="36"/>
      <c r="PXW53" s="36"/>
      <c r="PXX53" s="36"/>
      <c r="PYA53" s="36"/>
      <c r="PYB53" s="36"/>
      <c r="PYE53" s="36"/>
      <c r="PYF53" s="36"/>
      <c r="PYI53" s="36"/>
      <c r="PYJ53" s="36"/>
      <c r="PYM53" s="36"/>
      <c r="PYN53" s="36"/>
      <c r="PYQ53" s="36"/>
      <c r="PYR53" s="36"/>
      <c r="PYU53" s="36"/>
      <c r="PYV53" s="36"/>
      <c r="PYY53" s="36"/>
      <c r="PYZ53" s="36"/>
      <c r="PZC53" s="36"/>
      <c r="PZD53" s="36"/>
      <c r="PZG53" s="36"/>
      <c r="PZH53" s="36"/>
      <c r="PZK53" s="36"/>
      <c r="PZL53" s="36"/>
      <c r="PZO53" s="36"/>
      <c r="PZP53" s="36"/>
      <c r="PZS53" s="36"/>
      <c r="PZT53" s="36"/>
      <c r="PZW53" s="36"/>
      <c r="PZX53" s="36"/>
      <c r="QAA53" s="36"/>
      <c r="QAB53" s="36"/>
      <c r="QAE53" s="36"/>
      <c r="QAF53" s="36"/>
      <c r="QAI53" s="36"/>
      <c r="QAJ53" s="36"/>
      <c r="QAM53" s="36"/>
      <c r="QAN53" s="36"/>
      <c r="QAQ53" s="36"/>
      <c r="QAR53" s="36"/>
      <c r="QAU53" s="36"/>
      <c r="QAV53" s="36"/>
      <c r="QAY53" s="36"/>
      <c r="QAZ53" s="36"/>
      <c r="QBC53" s="36"/>
      <c r="QBD53" s="36"/>
      <c r="QBG53" s="36"/>
      <c r="QBH53" s="36"/>
      <c r="QBK53" s="36"/>
      <c r="QBL53" s="36"/>
      <c r="QBO53" s="36"/>
      <c r="QBP53" s="36"/>
      <c r="QBS53" s="36"/>
      <c r="QBT53" s="36"/>
      <c r="QBW53" s="36"/>
      <c r="QBX53" s="36"/>
      <c r="QCA53" s="36"/>
      <c r="QCB53" s="36"/>
      <c r="QCE53" s="36"/>
      <c r="QCF53" s="36"/>
      <c r="QCI53" s="36"/>
      <c r="QCJ53" s="36"/>
      <c r="QCM53" s="36"/>
      <c r="QCN53" s="36"/>
      <c r="QCQ53" s="36"/>
      <c r="QCR53" s="36"/>
      <c r="QCU53" s="36"/>
      <c r="QCV53" s="36"/>
      <c r="QCY53" s="36"/>
      <c r="QCZ53" s="36"/>
      <c r="QDC53" s="36"/>
      <c r="QDD53" s="36"/>
      <c r="QDG53" s="36"/>
      <c r="QDH53" s="36"/>
      <c r="QDK53" s="36"/>
      <c r="QDL53" s="36"/>
      <c r="QDO53" s="36"/>
      <c r="QDP53" s="36"/>
      <c r="QDS53" s="36"/>
      <c r="QDT53" s="36"/>
      <c r="QDW53" s="36"/>
      <c r="QDX53" s="36"/>
      <c r="QEA53" s="36"/>
      <c r="QEB53" s="36"/>
      <c r="QEE53" s="36"/>
      <c r="QEF53" s="36"/>
      <c r="QEI53" s="36"/>
      <c r="QEJ53" s="36"/>
      <c r="QEM53" s="36"/>
      <c r="QEN53" s="36"/>
      <c r="QEQ53" s="36"/>
      <c r="QER53" s="36"/>
      <c r="QEU53" s="36"/>
      <c r="QEV53" s="36"/>
      <c r="QEY53" s="36"/>
      <c r="QEZ53" s="36"/>
      <c r="QFC53" s="36"/>
      <c r="QFD53" s="36"/>
      <c r="QFG53" s="36"/>
      <c r="QFH53" s="36"/>
      <c r="QFK53" s="36"/>
      <c r="QFL53" s="36"/>
      <c r="QFO53" s="36"/>
      <c r="QFP53" s="36"/>
      <c r="QFS53" s="36"/>
      <c r="QFT53" s="36"/>
      <c r="QFW53" s="36"/>
      <c r="QFX53" s="36"/>
      <c r="QGA53" s="36"/>
      <c r="QGB53" s="36"/>
      <c r="QGE53" s="36"/>
      <c r="QGF53" s="36"/>
      <c r="QGI53" s="36"/>
      <c r="QGJ53" s="36"/>
      <c r="QGM53" s="36"/>
      <c r="QGN53" s="36"/>
      <c r="QGQ53" s="36"/>
      <c r="QGR53" s="36"/>
      <c r="QGU53" s="36"/>
      <c r="QGV53" s="36"/>
      <c r="QGY53" s="36"/>
      <c r="QGZ53" s="36"/>
      <c r="QHC53" s="36"/>
      <c r="QHD53" s="36"/>
      <c r="QHG53" s="36"/>
      <c r="QHH53" s="36"/>
      <c r="QHK53" s="36"/>
      <c r="QHL53" s="36"/>
      <c r="QHO53" s="36"/>
      <c r="QHP53" s="36"/>
      <c r="QHS53" s="36"/>
      <c r="QHT53" s="36"/>
      <c r="QHW53" s="36"/>
      <c r="QHX53" s="36"/>
      <c r="QIA53" s="36"/>
      <c r="QIB53" s="36"/>
      <c r="QIE53" s="36"/>
      <c r="QIF53" s="36"/>
      <c r="QII53" s="36"/>
      <c r="QIJ53" s="36"/>
      <c r="QIM53" s="36"/>
      <c r="QIN53" s="36"/>
      <c r="QIQ53" s="36"/>
      <c r="QIR53" s="36"/>
      <c r="QIU53" s="36"/>
      <c r="QIV53" s="36"/>
      <c r="QIY53" s="36"/>
      <c r="QIZ53" s="36"/>
      <c r="QJC53" s="36"/>
      <c r="QJD53" s="36"/>
      <c r="QJG53" s="36"/>
      <c r="QJH53" s="36"/>
      <c r="QJK53" s="36"/>
      <c r="QJL53" s="36"/>
      <c r="QJO53" s="36"/>
      <c r="QJP53" s="36"/>
      <c r="QJS53" s="36"/>
      <c r="QJT53" s="36"/>
      <c r="QJW53" s="36"/>
      <c r="QJX53" s="36"/>
      <c r="QKA53" s="36"/>
      <c r="QKB53" s="36"/>
      <c r="QKE53" s="36"/>
      <c r="QKF53" s="36"/>
      <c r="QKI53" s="36"/>
      <c r="QKJ53" s="36"/>
      <c r="QKM53" s="36"/>
      <c r="QKN53" s="36"/>
      <c r="QKQ53" s="36"/>
      <c r="QKR53" s="36"/>
      <c r="QKU53" s="36"/>
      <c r="QKV53" s="36"/>
      <c r="QKY53" s="36"/>
      <c r="QKZ53" s="36"/>
      <c r="QLC53" s="36"/>
      <c r="QLD53" s="36"/>
      <c r="QLG53" s="36"/>
      <c r="QLH53" s="36"/>
      <c r="QLK53" s="36"/>
      <c r="QLL53" s="36"/>
      <c r="QLO53" s="36"/>
      <c r="QLP53" s="36"/>
      <c r="QLS53" s="36"/>
      <c r="QLT53" s="36"/>
      <c r="QLW53" s="36"/>
      <c r="QLX53" s="36"/>
      <c r="QMA53" s="36"/>
      <c r="QMB53" s="36"/>
      <c r="QME53" s="36"/>
      <c r="QMF53" s="36"/>
      <c r="QMI53" s="36"/>
      <c r="QMJ53" s="36"/>
      <c r="QMM53" s="36"/>
      <c r="QMN53" s="36"/>
      <c r="QMQ53" s="36"/>
      <c r="QMR53" s="36"/>
      <c r="QMU53" s="36"/>
      <c r="QMV53" s="36"/>
      <c r="QMY53" s="36"/>
      <c r="QMZ53" s="36"/>
      <c r="QNC53" s="36"/>
      <c r="QND53" s="36"/>
      <c r="QNG53" s="36"/>
      <c r="QNH53" s="36"/>
      <c r="QNK53" s="36"/>
      <c r="QNL53" s="36"/>
      <c r="QNO53" s="36"/>
      <c r="QNP53" s="36"/>
      <c r="QNS53" s="36"/>
      <c r="QNT53" s="36"/>
      <c r="QNW53" s="36"/>
      <c r="QNX53" s="36"/>
      <c r="QOA53" s="36"/>
      <c r="QOB53" s="36"/>
      <c r="QOE53" s="36"/>
      <c r="QOF53" s="36"/>
      <c r="QOI53" s="36"/>
      <c r="QOJ53" s="36"/>
      <c r="QOM53" s="36"/>
      <c r="QON53" s="36"/>
      <c r="QOQ53" s="36"/>
      <c r="QOR53" s="36"/>
      <c r="QOU53" s="36"/>
      <c r="QOV53" s="36"/>
      <c r="QOY53" s="36"/>
      <c r="QOZ53" s="36"/>
      <c r="QPC53" s="36"/>
      <c r="QPD53" s="36"/>
      <c r="QPG53" s="36"/>
      <c r="QPH53" s="36"/>
      <c r="QPK53" s="36"/>
      <c r="QPL53" s="36"/>
      <c r="QPO53" s="36"/>
      <c r="QPP53" s="36"/>
      <c r="QPS53" s="36"/>
      <c r="QPT53" s="36"/>
      <c r="QPW53" s="36"/>
      <c r="QPX53" s="36"/>
      <c r="QQA53" s="36"/>
      <c r="QQB53" s="36"/>
      <c r="QQE53" s="36"/>
      <c r="QQF53" s="36"/>
      <c r="QQI53" s="36"/>
      <c r="QQJ53" s="36"/>
      <c r="QQM53" s="36"/>
      <c r="QQN53" s="36"/>
      <c r="QQQ53" s="36"/>
      <c r="QQR53" s="36"/>
      <c r="QQU53" s="36"/>
      <c r="QQV53" s="36"/>
      <c r="QQY53" s="36"/>
      <c r="QQZ53" s="36"/>
      <c r="QRC53" s="36"/>
      <c r="QRD53" s="36"/>
      <c r="QRG53" s="36"/>
      <c r="QRH53" s="36"/>
      <c r="QRK53" s="36"/>
      <c r="QRL53" s="36"/>
      <c r="QRO53" s="36"/>
      <c r="QRP53" s="36"/>
      <c r="QRS53" s="36"/>
      <c r="QRT53" s="36"/>
      <c r="QRW53" s="36"/>
      <c r="QRX53" s="36"/>
      <c r="QSA53" s="36"/>
      <c r="QSB53" s="36"/>
      <c r="QSE53" s="36"/>
      <c r="QSF53" s="36"/>
      <c r="QSI53" s="36"/>
      <c r="QSJ53" s="36"/>
      <c r="QSM53" s="36"/>
      <c r="QSN53" s="36"/>
      <c r="QSQ53" s="36"/>
      <c r="QSR53" s="36"/>
      <c r="QSU53" s="36"/>
      <c r="QSV53" s="36"/>
      <c r="QSY53" s="36"/>
      <c r="QSZ53" s="36"/>
      <c r="QTC53" s="36"/>
      <c r="QTD53" s="36"/>
      <c r="QTG53" s="36"/>
      <c r="QTH53" s="36"/>
      <c r="QTK53" s="36"/>
      <c r="QTL53" s="36"/>
      <c r="QTO53" s="36"/>
      <c r="QTP53" s="36"/>
      <c r="QTS53" s="36"/>
      <c r="QTT53" s="36"/>
      <c r="QTW53" s="36"/>
      <c r="QTX53" s="36"/>
      <c r="QUA53" s="36"/>
      <c r="QUB53" s="36"/>
      <c r="QUE53" s="36"/>
      <c r="QUF53" s="36"/>
      <c r="QUI53" s="36"/>
      <c r="QUJ53" s="36"/>
      <c r="QUM53" s="36"/>
      <c r="QUN53" s="36"/>
      <c r="QUQ53" s="36"/>
      <c r="QUR53" s="36"/>
      <c r="QUU53" s="36"/>
      <c r="QUV53" s="36"/>
      <c r="QUY53" s="36"/>
      <c r="QUZ53" s="36"/>
      <c r="QVC53" s="36"/>
      <c r="QVD53" s="36"/>
      <c r="QVG53" s="36"/>
      <c r="QVH53" s="36"/>
      <c r="QVK53" s="36"/>
      <c r="QVL53" s="36"/>
      <c r="QVO53" s="36"/>
      <c r="QVP53" s="36"/>
      <c r="QVS53" s="36"/>
      <c r="QVT53" s="36"/>
      <c r="QVW53" s="36"/>
      <c r="QVX53" s="36"/>
      <c r="QWA53" s="36"/>
      <c r="QWB53" s="36"/>
      <c r="QWE53" s="36"/>
      <c r="QWF53" s="36"/>
      <c r="QWI53" s="36"/>
      <c r="QWJ53" s="36"/>
      <c r="QWM53" s="36"/>
      <c r="QWN53" s="36"/>
      <c r="QWQ53" s="36"/>
      <c r="QWR53" s="36"/>
      <c r="QWU53" s="36"/>
      <c r="QWV53" s="36"/>
      <c r="QWY53" s="36"/>
      <c r="QWZ53" s="36"/>
      <c r="QXC53" s="36"/>
      <c r="QXD53" s="36"/>
      <c r="QXG53" s="36"/>
      <c r="QXH53" s="36"/>
      <c r="QXK53" s="36"/>
      <c r="QXL53" s="36"/>
      <c r="QXO53" s="36"/>
      <c r="QXP53" s="36"/>
      <c r="QXS53" s="36"/>
      <c r="QXT53" s="36"/>
      <c r="QXW53" s="36"/>
      <c r="QXX53" s="36"/>
      <c r="QYA53" s="36"/>
      <c r="QYB53" s="36"/>
      <c r="QYE53" s="36"/>
      <c r="QYF53" s="36"/>
      <c r="QYI53" s="36"/>
      <c r="QYJ53" s="36"/>
      <c r="QYM53" s="36"/>
      <c r="QYN53" s="36"/>
      <c r="QYQ53" s="36"/>
      <c r="QYR53" s="36"/>
      <c r="QYU53" s="36"/>
      <c r="QYV53" s="36"/>
      <c r="QYY53" s="36"/>
      <c r="QYZ53" s="36"/>
      <c r="QZC53" s="36"/>
      <c r="QZD53" s="36"/>
      <c r="QZG53" s="36"/>
      <c r="QZH53" s="36"/>
      <c r="QZK53" s="36"/>
      <c r="QZL53" s="36"/>
      <c r="QZO53" s="36"/>
      <c r="QZP53" s="36"/>
      <c r="QZS53" s="36"/>
      <c r="QZT53" s="36"/>
      <c r="QZW53" s="36"/>
      <c r="QZX53" s="36"/>
      <c r="RAA53" s="36"/>
      <c r="RAB53" s="36"/>
      <c r="RAE53" s="36"/>
      <c r="RAF53" s="36"/>
      <c r="RAI53" s="36"/>
      <c r="RAJ53" s="36"/>
      <c r="RAM53" s="36"/>
      <c r="RAN53" s="36"/>
      <c r="RAQ53" s="36"/>
      <c r="RAR53" s="36"/>
      <c r="RAU53" s="36"/>
      <c r="RAV53" s="36"/>
      <c r="RAY53" s="36"/>
      <c r="RAZ53" s="36"/>
      <c r="RBC53" s="36"/>
      <c r="RBD53" s="36"/>
      <c r="RBG53" s="36"/>
      <c r="RBH53" s="36"/>
      <c r="RBK53" s="36"/>
      <c r="RBL53" s="36"/>
      <c r="RBO53" s="36"/>
      <c r="RBP53" s="36"/>
      <c r="RBS53" s="36"/>
      <c r="RBT53" s="36"/>
      <c r="RBW53" s="36"/>
      <c r="RBX53" s="36"/>
      <c r="RCA53" s="36"/>
      <c r="RCB53" s="36"/>
      <c r="RCE53" s="36"/>
      <c r="RCF53" s="36"/>
      <c r="RCI53" s="36"/>
      <c r="RCJ53" s="36"/>
      <c r="RCM53" s="36"/>
      <c r="RCN53" s="36"/>
      <c r="RCQ53" s="36"/>
      <c r="RCR53" s="36"/>
      <c r="RCU53" s="36"/>
      <c r="RCV53" s="36"/>
      <c r="RCY53" s="36"/>
      <c r="RCZ53" s="36"/>
      <c r="RDC53" s="36"/>
      <c r="RDD53" s="36"/>
      <c r="RDG53" s="36"/>
      <c r="RDH53" s="36"/>
      <c r="RDK53" s="36"/>
      <c r="RDL53" s="36"/>
      <c r="RDO53" s="36"/>
      <c r="RDP53" s="36"/>
      <c r="RDS53" s="36"/>
      <c r="RDT53" s="36"/>
      <c r="RDW53" s="36"/>
      <c r="RDX53" s="36"/>
      <c r="REA53" s="36"/>
      <c r="REB53" s="36"/>
      <c r="REE53" s="36"/>
      <c r="REF53" s="36"/>
      <c r="REI53" s="36"/>
      <c r="REJ53" s="36"/>
      <c r="REM53" s="36"/>
      <c r="REN53" s="36"/>
      <c r="REQ53" s="36"/>
      <c r="RER53" s="36"/>
      <c r="REU53" s="36"/>
      <c r="REV53" s="36"/>
      <c r="REY53" s="36"/>
      <c r="REZ53" s="36"/>
      <c r="RFC53" s="36"/>
      <c r="RFD53" s="36"/>
      <c r="RFG53" s="36"/>
      <c r="RFH53" s="36"/>
      <c r="RFK53" s="36"/>
      <c r="RFL53" s="36"/>
      <c r="RFO53" s="36"/>
      <c r="RFP53" s="36"/>
      <c r="RFS53" s="36"/>
      <c r="RFT53" s="36"/>
      <c r="RFW53" s="36"/>
      <c r="RFX53" s="36"/>
      <c r="RGA53" s="36"/>
      <c r="RGB53" s="36"/>
      <c r="RGE53" s="36"/>
      <c r="RGF53" s="36"/>
      <c r="RGI53" s="36"/>
      <c r="RGJ53" s="36"/>
      <c r="RGM53" s="36"/>
      <c r="RGN53" s="36"/>
      <c r="RGQ53" s="36"/>
      <c r="RGR53" s="36"/>
      <c r="RGU53" s="36"/>
      <c r="RGV53" s="36"/>
      <c r="RGY53" s="36"/>
      <c r="RGZ53" s="36"/>
      <c r="RHC53" s="36"/>
      <c r="RHD53" s="36"/>
      <c r="RHG53" s="36"/>
      <c r="RHH53" s="36"/>
      <c r="RHK53" s="36"/>
      <c r="RHL53" s="36"/>
      <c r="RHO53" s="36"/>
      <c r="RHP53" s="36"/>
      <c r="RHS53" s="36"/>
      <c r="RHT53" s="36"/>
      <c r="RHW53" s="36"/>
      <c r="RHX53" s="36"/>
      <c r="RIA53" s="36"/>
      <c r="RIB53" s="36"/>
      <c r="RIE53" s="36"/>
      <c r="RIF53" s="36"/>
      <c r="RII53" s="36"/>
      <c r="RIJ53" s="36"/>
      <c r="RIM53" s="36"/>
      <c r="RIN53" s="36"/>
      <c r="RIQ53" s="36"/>
      <c r="RIR53" s="36"/>
      <c r="RIU53" s="36"/>
      <c r="RIV53" s="36"/>
      <c r="RIY53" s="36"/>
      <c r="RIZ53" s="36"/>
      <c r="RJC53" s="36"/>
      <c r="RJD53" s="36"/>
      <c r="RJG53" s="36"/>
      <c r="RJH53" s="36"/>
      <c r="RJK53" s="36"/>
      <c r="RJL53" s="36"/>
      <c r="RJO53" s="36"/>
      <c r="RJP53" s="36"/>
      <c r="RJS53" s="36"/>
      <c r="RJT53" s="36"/>
      <c r="RJW53" s="36"/>
      <c r="RJX53" s="36"/>
      <c r="RKA53" s="36"/>
      <c r="RKB53" s="36"/>
      <c r="RKE53" s="36"/>
      <c r="RKF53" s="36"/>
      <c r="RKI53" s="36"/>
      <c r="RKJ53" s="36"/>
      <c r="RKM53" s="36"/>
      <c r="RKN53" s="36"/>
      <c r="RKQ53" s="36"/>
      <c r="RKR53" s="36"/>
      <c r="RKU53" s="36"/>
      <c r="RKV53" s="36"/>
      <c r="RKY53" s="36"/>
      <c r="RKZ53" s="36"/>
      <c r="RLC53" s="36"/>
      <c r="RLD53" s="36"/>
      <c r="RLG53" s="36"/>
      <c r="RLH53" s="36"/>
      <c r="RLK53" s="36"/>
      <c r="RLL53" s="36"/>
      <c r="RLO53" s="36"/>
      <c r="RLP53" s="36"/>
      <c r="RLS53" s="36"/>
      <c r="RLT53" s="36"/>
      <c r="RLW53" s="36"/>
      <c r="RLX53" s="36"/>
      <c r="RMA53" s="36"/>
      <c r="RMB53" s="36"/>
      <c r="RME53" s="36"/>
      <c r="RMF53" s="36"/>
      <c r="RMI53" s="36"/>
      <c r="RMJ53" s="36"/>
      <c r="RMM53" s="36"/>
      <c r="RMN53" s="36"/>
      <c r="RMQ53" s="36"/>
      <c r="RMR53" s="36"/>
      <c r="RMU53" s="36"/>
      <c r="RMV53" s="36"/>
      <c r="RMY53" s="36"/>
      <c r="RMZ53" s="36"/>
      <c r="RNC53" s="36"/>
      <c r="RND53" s="36"/>
      <c r="RNG53" s="36"/>
      <c r="RNH53" s="36"/>
      <c r="RNK53" s="36"/>
      <c r="RNL53" s="36"/>
      <c r="RNO53" s="36"/>
      <c r="RNP53" s="36"/>
      <c r="RNS53" s="36"/>
      <c r="RNT53" s="36"/>
      <c r="RNW53" s="36"/>
      <c r="RNX53" s="36"/>
      <c r="ROA53" s="36"/>
      <c r="ROB53" s="36"/>
      <c r="ROE53" s="36"/>
      <c r="ROF53" s="36"/>
      <c r="ROI53" s="36"/>
      <c r="ROJ53" s="36"/>
      <c r="ROM53" s="36"/>
      <c r="RON53" s="36"/>
      <c r="ROQ53" s="36"/>
      <c r="ROR53" s="36"/>
      <c r="ROU53" s="36"/>
      <c r="ROV53" s="36"/>
      <c r="ROY53" s="36"/>
      <c r="ROZ53" s="36"/>
      <c r="RPC53" s="36"/>
      <c r="RPD53" s="36"/>
      <c r="RPG53" s="36"/>
      <c r="RPH53" s="36"/>
      <c r="RPK53" s="36"/>
      <c r="RPL53" s="36"/>
      <c r="RPO53" s="36"/>
      <c r="RPP53" s="36"/>
      <c r="RPS53" s="36"/>
      <c r="RPT53" s="36"/>
      <c r="RPW53" s="36"/>
      <c r="RPX53" s="36"/>
      <c r="RQA53" s="36"/>
      <c r="RQB53" s="36"/>
      <c r="RQE53" s="36"/>
      <c r="RQF53" s="36"/>
      <c r="RQI53" s="36"/>
      <c r="RQJ53" s="36"/>
      <c r="RQM53" s="36"/>
      <c r="RQN53" s="36"/>
      <c r="RQQ53" s="36"/>
      <c r="RQR53" s="36"/>
      <c r="RQU53" s="36"/>
      <c r="RQV53" s="36"/>
      <c r="RQY53" s="36"/>
      <c r="RQZ53" s="36"/>
      <c r="RRC53" s="36"/>
      <c r="RRD53" s="36"/>
      <c r="RRG53" s="36"/>
      <c r="RRH53" s="36"/>
      <c r="RRK53" s="36"/>
      <c r="RRL53" s="36"/>
      <c r="RRO53" s="36"/>
      <c r="RRP53" s="36"/>
      <c r="RRS53" s="36"/>
      <c r="RRT53" s="36"/>
      <c r="RRW53" s="36"/>
      <c r="RRX53" s="36"/>
      <c r="RSA53" s="36"/>
      <c r="RSB53" s="36"/>
      <c r="RSE53" s="36"/>
      <c r="RSF53" s="36"/>
      <c r="RSI53" s="36"/>
      <c r="RSJ53" s="36"/>
      <c r="RSM53" s="36"/>
      <c r="RSN53" s="36"/>
      <c r="RSQ53" s="36"/>
      <c r="RSR53" s="36"/>
      <c r="RSU53" s="36"/>
      <c r="RSV53" s="36"/>
      <c r="RSY53" s="36"/>
      <c r="RSZ53" s="36"/>
      <c r="RTC53" s="36"/>
      <c r="RTD53" s="36"/>
      <c r="RTG53" s="36"/>
      <c r="RTH53" s="36"/>
      <c r="RTK53" s="36"/>
      <c r="RTL53" s="36"/>
      <c r="RTO53" s="36"/>
      <c r="RTP53" s="36"/>
      <c r="RTS53" s="36"/>
      <c r="RTT53" s="36"/>
      <c r="RTW53" s="36"/>
      <c r="RTX53" s="36"/>
      <c r="RUA53" s="36"/>
      <c r="RUB53" s="36"/>
      <c r="RUE53" s="36"/>
      <c r="RUF53" s="36"/>
      <c r="RUI53" s="36"/>
      <c r="RUJ53" s="36"/>
      <c r="RUM53" s="36"/>
      <c r="RUN53" s="36"/>
      <c r="RUQ53" s="36"/>
      <c r="RUR53" s="36"/>
      <c r="RUU53" s="36"/>
      <c r="RUV53" s="36"/>
      <c r="RUY53" s="36"/>
      <c r="RUZ53" s="36"/>
      <c r="RVC53" s="36"/>
      <c r="RVD53" s="36"/>
      <c r="RVG53" s="36"/>
      <c r="RVH53" s="36"/>
      <c r="RVK53" s="36"/>
      <c r="RVL53" s="36"/>
      <c r="RVO53" s="36"/>
      <c r="RVP53" s="36"/>
      <c r="RVS53" s="36"/>
      <c r="RVT53" s="36"/>
      <c r="RVW53" s="36"/>
      <c r="RVX53" s="36"/>
      <c r="RWA53" s="36"/>
      <c r="RWB53" s="36"/>
      <c r="RWE53" s="36"/>
      <c r="RWF53" s="36"/>
      <c r="RWI53" s="36"/>
      <c r="RWJ53" s="36"/>
      <c r="RWM53" s="36"/>
      <c r="RWN53" s="36"/>
      <c r="RWQ53" s="36"/>
      <c r="RWR53" s="36"/>
      <c r="RWU53" s="36"/>
      <c r="RWV53" s="36"/>
      <c r="RWY53" s="36"/>
      <c r="RWZ53" s="36"/>
      <c r="RXC53" s="36"/>
      <c r="RXD53" s="36"/>
      <c r="RXG53" s="36"/>
      <c r="RXH53" s="36"/>
      <c r="RXK53" s="36"/>
      <c r="RXL53" s="36"/>
      <c r="RXO53" s="36"/>
      <c r="RXP53" s="36"/>
      <c r="RXS53" s="36"/>
      <c r="RXT53" s="36"/>
      <c r="RXW53" s="36"/>
      <c r="RXX53" s="36"/>
      <c r="RYA53" s="36"/>
      <c r="RYB53" s="36"/>
      <c r="RYE53" s="36"/>
      <c r="RYF53" s="36"/>
      <c r="RYI53" s="36"/>
      <c r="RYJ53" s="36"/>
      <c r="RYM53" s="36"/>
      <c r="RYN53" s="36"/>
      <c r="RYQ53" s="36"/>
      <c r="RYR53" s="36"/>
      <c r="RYU53" s="36"/>
      <c r="RYV53" s="36"/>
      <c r="RYY53" s="36"/>
      <c r="RYZ53" s="36"/>
      <c r="RZC53" s="36"/>
      <c r="RZD53" s="36"/>
      <c r="RZG53" s="36"/>
      <c r="RZH53" s="36"/>
      <c r="RZK53" s="36"/>
      <c r="RZL53" s="36"/>
      <c r="RZO53" s="36"/>
      <c r="RZP53" s="36"/>
      <c r="RZS53" s="36"/>
      <c r="RZT53" s="36"/>
      <c r="RZW53" s="36"/>
      <c r="RZX53" s="36"/>
      <c r="SAA53" s="36"/>
      <c r="SAB53" s="36"/>
      <c r="SAE53" s="36"/>
      <c r="SAF53" s="36"/>
      <c r="SAI53" s="36"/>
      <c r="SAJ53" s="36"/>
      <c r="SAM53" s="36"/>
      <c r="SAN53" s="36"/>
      <c r="SAQ53" s="36"/>
      <c r="SAR53" s="36"/>
      <c r="SAU53" s="36"/>
      <c r="SAV53" s="36"/>
      <c r="SAY53" s="36"/>
      <c r="SAZ53" s="36"/>
      <c r="SBC53" s="36"/>
      <c r="SBD53" s="36"/>
      <c r="SBG53" s="36"/>
      <c r="SBH53" s="36"/>
      <c r="SBK53" s="36"/>
      <c r="SBL53" s="36"/>
      <c r="SBO53" s="36"/>
      <c r="SBP53" s="36"/>
      <c r="SBS53" s="36"/>
      <c r="SBT53" s="36"/>
      <c r="SBW53" s="36"/>
      <c r="SBX53" s="36"/>
      <c r="SCA53" s="36"/>
      <c r="SCB53" s="36"/>
      <c r="SCE53" s="36"/>
      <c r="SCF53" s="36"/>
      <c r="SCI53" s="36"/>
      <c r="SCJ53" s="36"/>
      <c r="SCM53" s="36"/>
      <c r="SCN53" s="36"/>
      <c r="SCQ53" s="36"/>
      <c r="SCR53" s="36"/>
      <c r="SCU53" s="36"/>
      <c r="SCV53" s="36"/>
      <c r="SCY53" s="36"/>
      <c r="SCZ53" s="36"/>
      <c r="SDC53" s="36"/>
      <c r="SDD53" s="36"/>
      <c r="SDG53" s="36"/>
      <c r="SDH53" s="36"/>
      <c r="SDK53" s="36"/>
      <c r="SDL53" s="36"/>
      <c r="SDO53" s="36"/>
      <c r="SDP53" s="36"/>
      <c r="SDS53" s="36"/>
      <c r="SDT53" s="36"/>
      <c r="SDW53" s="36"/>
      <c r="SDX53" s="36"/>
      <c r="SEA53" s="36"/>
      <c r="SEB53" s="36"/>
      <c r="SEE53" s="36"/>
      <c r="SEF53" s="36"/>
      <c r="SEI53" s="36"/>
      <c r="SEJ53" s="36"/>
      <c r="SEM53" s="36"/>
      <c r="SEN53" s="36"/>
      <c r="SEQ53" s="36"/>
      <c r="SER53" s="36"/>
      <c r="SEU53" s="36"/>
      <c r="SEV53" s="36"/>
      <c r="SEY53" s="36"/>
      <c r="SEZ53" s="36"/>
      <c r="SFC53" s="36"/>
      <c r="SFD53" s="36"/>
      <c r="SFG53" s="36"/>
      <c r="SFH53" s="36"/>
      <c r="SFK53" s="36"/>
      <c r="SFL53" s="36"/>
      <c r="SFO53" s="36"/>
      <c r="SFP53" s="36"/>
      <c r="SFS53" s="36"/>
      <c r="SFT53" s="36"/>
      <c r="SFW53" s="36"/>
      <c r="SFX53" s="36"/>
      <c r="SGA53" s="36"/>
      <c r="SGB53" s="36"/>
      <c r="SGE53" s="36"/>
      <c r="SGF53" s="36"/>
      <c r="SGI53" s="36"/>
      <c r="SGJ53" s="36"/>
      <c r="SGM53" s="36"/>
      <c r="SGN53" s="36"/>
      <c r="SGQ53" s="36"/>
      <c r="SGR53" s="36"/>
      <c r="SGU53" s="36"/>
      <c r="SGV53" s="36"/>
      <c r="SGY53" s="36"/>
      <c r="SGZ53" s="36"/>
      <c r="SHC53" s="36"/>
      <c r="SHD53" s="36"/>
      <c r="SHG53" s="36"/>
      <c r="SHH53" s="36"/>
      <c r="SHK53" s="36"/>
      <c r="SHL53" s="36"/>
      <c r="SHO53" s="36"/>
      <c r="SHP53" s="36"/>
      <c r="SHS53" s="36"/>
      <c r="SHT53" s="36"/>
      <c r="SHW53" s="36"/>
      <c r="SHX53" s="36"/>
      <c r="SIA53" s="36"/>
      <c r="SIB53" s="36"/>
      <c r="SIE53" s="36"/>
      <c r="SIF53" s="36"/>
      <c r="SII53" s="36"/>
      <c r="SIJ53" s="36"/>
      <c r="SIM53" s="36"/>
      <c r="SIN53" s="36"/>
      <c r="SIQ53" s="36"/>
      <c r="SIR53" s="36"/>
      <c r="SIU53" s="36"/>
      <c r="SIV53" s="36"/>
      <c r="SIY53" s="36"/>
      <c r="SIZ53" s="36"/>
      <c r="SJC53" s="36"/>
      <c r="SJD53" s="36"/>
      <c r="SJG53" s="36"/>
      <c r="SJH53" s="36"/>
      <c r="SJK53" s="36"/>
      <c r="SJL53" s="36"/>
      <c r="SJO53" s="36"/>
      <c r="SJP53" s="36"/>
      <c r="SJS53" s="36"/>
      <c r="SJT53" s="36"/>
      <c r="SJW53" s="36"/>
      <c r="SJX53" s="36"/>
      <c r="SKA53" s="36"/>
      <c r="SKB53" s="36"/>
      <c r="SKE53" s="36"/>
      <c r="SKF53" s="36"/>
      <c r="SKI53" s="36"/>
      <c r="SKJ53" s="36"/>
      <c r="SKM53" s="36"/>
      <c r="SKN53" s="36"/>
      <c r="SKQ53" s="36"/>
      <c r="SKR53" s="36"/>
      <c r="SKU53" s="36"/>
      <c r="SKV53" s="36"/>
      <c r="SKY53" s="36"/>
      <c r="SKZ53" s="36"/>
      <c r="SLC53" s="36"/>
      <c r="SLD53" s="36"/>
      <c r="SLG53" s="36"/>
      <c r="SLH53" s="36"/>
      <c r="SLK53" s="36"/>
      <c r="SLL53" s="36"/>
      <c r="SLO53" s="36"/>
      <c r="SLP53" s="36"/>
      <c r="SLS53" s="36"/>
      <c r="SLT53" s="36"/>
      <c r="SLW53" s="36"/>
      <c r="SLX53" s="36"/>
      <c r="SMA53" s="36"/>
      <c r="SMB53" s="36"/>
      <c r="SME53" s="36"/>
      <c r="SMF53" s="36"/>
      <c r="SMI53" s="36"/>
      <c r="SMJ53" s="36"/>
      <c r="SMM53" s="36"/>
      <c r="SMN53" s="36"/>
      <c r="SMQ53" s="36"/>
      <c r="SMR53" s="36"/>
      <c r="SMU53" s="36"/>
      <c r="SMV53" s="36"/>
      <c r="SMY53" s="36"/>
      <c r="SMZ53" s="36"/>
      <c r="SNC53" s="36"/>
      <c r="SND53" s="36"/>
      <c r="SNG53" s="36"/>
      <c r="SNH53" s="36"/>
      <c r="SNK53" s="36"/>
      <c r="SNL53" s="36"/>
      <c r="SNO53" s="36"/>
      <c r="SNP53" s="36"/>
      <c r="SNS53" s="36"/>
      <c r="SNT53" s="36"/>
      <c r="SNW53" s="36"/>
      <c r="SNX53" s="36"/>
      <c r="SOA53" s="36"/>
      <c r="SOB53" s="36"/>
      <c r="SOE53" s="36"/>
      <c r="SOF53" s="36"/>
      <c r="SOI53" s="36"/>
      <c r="SOJ53" s="36"/>
      <c r="SOM53" s="36"/>
      <c r="SON53" s="36"/>
      <c r="SOQ53" s="36"/>
      <c r="SOR53" s="36"/>
      <c r="SOU53" s="36"/>
      <c r="SOV53" s="36"/>
      <c r="SOY53" s="36"/>
      <c r="SOZ53" s="36"/>
      <c r="SPC53" s="36"/>
      <c r="SPD53" s="36"/>
      <c r="SPG53" s="36"/>
      <c r="SPH53" s="36"/>
      <c r="SPK53" s="36"/>
      <c r="SPL53" s="36"/>
      <c r="SPO53" s="36"/>
      <c r="SPP53" s="36"/>
      <c r="SPS53" s="36"/>
      <c r="SPT53" s="36"/>
      <c r="SPW53" s="36"/>
      <c r="SPX53" s="36"/>
      <c r="SQA53" s="36"/>
      <c r="SQB53" s="36"/>
      <c r="SQE53" s="36"/>
      <c r="SQF53" s="36"/>
      <c r="SQI53" s="36"/>
      <c r="SQJ53" s="36"/>
      <c r="SQM53" s="36"/>
      <c r="SQN53" s="36"/>
      <c r="SQQ53" s="36"/>
      <c r="SQR53" s="36"/>
      <c r="SQU53" s="36"/>
      <c r="SQV53" s="36"/>
      <c r="SQY53" s="36"/>
      <c r="SQZ53" s="36"/>
      <c r="SRC53" s="36"/>
      <c r="SRD53" s="36"/>
      <c r="SRG53" s="36"/>
      <c r="SRH53" s="36"/>
      <c r="SRK53" s="36"/>
      <c r="SRL53" s="36"/>
      <c r="SRO53" s="36"/>
      <c r="SRP53" s="36"/>
      <c r="SRS53" s="36"/>
      <c r="SRT53" s="36"/>
      <c r="SRW53" s="36"/>
      <c r="SRX53" s="36"/>
      <c r="SSA53" s="36"/>
      <c r="SSB53" s="36"/>
      <c r="SSE53" s="36"/>
      <c r="SSF53" s="36"/>
      <c r="SSI53" s="36"/>
      <c r="SSJ53" s="36"/>
      <c r="SSM53" s="36"/>
      <c r="SSN53" s="36"/>
      <c r="SSQ53" s="36"/>
      <c r="SSR53" s="36"/>
      <c r="SSU53" s="36"/>
      <c r="SSV53" s="36"/>
      <c r="SSY53" s="36"/>
      <c r="SSZ53" s="36"/>
      <c r="STC53" s="36"/>
      <c r="STD53" s="36"/>
      <c r="STG53" s="36"/>
      <c r="STH53" s="36"/>
      <c r="STK53" s="36"/>
      <c r="STL53" s="36"/>
      <c r="STO53" s="36"/>
      <c r="STP53" s="36"/>
      <c r="STS53" s="36"/>
      <c r="STT53" s="36"/>
      <c r="STW53" s="36"/>
      <c r="STX53" s="36"/>
      <c r="SUA53" s="36"/>
      <c r="SUB53" s="36"/>
      <c r="SUE53" s="36"/>
      <c r="SUF53" s="36"/>
      <c r="SUI53" s="36"/>
      <c r="SUJ53" s="36"/>
      <c r="SUM53" s="36"/>
      <c r="SUN53" s="36"/>
      <c r="SUQ53" s="36"/>
      <c r="SUR53" s="36"/>
      <c r="SUU53" s="36"/>
      <c r="SUV53" s="36"/>
      <c r="SUY53" s="36"/>
      <c r="SUZ53" s="36"/>
      <c r="SVC53" s="36"/>
      <c r="SVD53" s="36"/>
      <c r="SVG53" s="36"/>
      <c r="SVH53" s="36"/>
      <c r="SVK53" s="36"/>
      <c r="SVL53" s="36"/>
      <c r="SVO53" s="36"/>
      <c r="SVP53" s="36"/>
      <c r="SVS53" s="36"/>
      <c r="SVT53" s="36"/>
      <c r="SVW53" s="36"/>
      <c r="SVX53" s="36"/>
      <c r="SWA53" s="36"/>
      <c r="SWB53" s="36"/>
      <c r="SWE53" s="36"/>
      <c r="SWF53" s="36"/>
      <c r="SWI53" s="36"/>
      <c r="SWJ53" s="36"/>
      <c r="SWM53" s="36"/>
      <c r="SWN53" s="36"/>
      <c r="SWQ53" s="36"/>
      <c r="SWR53" s="36"/>
      <c r="SWU53" s="36"/>
      <c r="SWV53" s="36"/>
      <c r="SWY53" s="36"/>
      <c r="SWZ53" s="36"/>
      <c r="SXC53" s="36"/>
      <c r="SXD53" s="36"/>
      <c r="SXG53" s="36"/>
      <c r="SXH53" s="36"/>
      <c r="SXK53" s="36"/>
      <c r="SXL53" s="36"/>
      <c r="SXO53" s="36"/>
      <c r="SXP53" s="36"/>
      <c r="SXS53" s="36"/>
      <c r="SXT53" s="36"/>
      <c r="SXW53" s="36"/>
      <c r="SXX53" s="36"/>
      <c r="SYA53" s="36"/>
      <c r="SYB53" s="36"/>
      <c r="SYE53" s="36"/>
      <c r="SYF53" s="36"/>
      <c r="SYI53" s="36"/>
      <c r="SYJ53" s="36"/>
      <c r="SYM53" s="36"/>
      <c r="SYN53" s="36"/>
      <c r="SYQ53" s="36"/>
      <c r="SYR53" s="36"/>
      <c r="SYU53" s="36"/>
      <c r="SYV53" s="36"/>
      <c r="SYY53" s="36"/>
      <c r="SYZ53" s="36"/>
      <c r="SZC53" s="36"/>
      <c r="SZD53" s="36"/>
      <c r="SZG53" s="36"/>
      <c r="SZH53" s="36"/>
      <c r="SZK53" s="36"/>
      <c r="SZL53" s="36"/>
      <c r="SZO53" s="36"/>
      <c r="SZP53" s="36"/>
      <c r="SZS53" s="36"/>
      <c r="SZT53" s="36"/>
      <c r="SZW53" s="36"/>
      <c r="SZX53" s="36"/>
      <c r="TAA53" s="36"/>
      <c r="TAB53" s="36"/>
      <c r="TAE53" s="36"/>
      <c r="TAF53" s="36"/>
      <c r="TAI53" s="36"/>
      <c r="TAJ53" s="36"/>
      <c r="TAM53" s="36"/>
      <c r="TAN53" s="36"/>
      <c r="TAQ53" s="36"/>
      <c r="TAR53" s="36"/>
      <c r="TAU53" s="36"/>
      <c r="TAV53" s="36"/>
      <c r="TAY53" s="36"/>
      <c r="TAZ53" s="36"/>
      <c r="TBC53" s="36"/>
      <c r="TBD53" s="36"/>
      <c r="TBG53" s="36"/>
      <c r="TBH53" s="36"/>
      <c r="TBK53" s="36"/>
      <c r="TBL53" s="36"/>
      <c r="TBO53" s="36"/>
      <c r="TBP53" s="36"/>
      <c r="TBS53" s="36"/>
      <c r="TBT53" s="36"/>
      <c r="TBW53" s="36"/>
      <c r="TBX53" s="36"/>
      <c r="TCA53" s="36"/>
      <c r="TCB53" s="36"/>
      <c r="TCE53" s="36"/>
      <c r="TCF53" s="36"/>
      <c r="TCI53" s="36"/>
      <c r="TCJ53" s="36"/>
      <c r="TCM53" s="36"/>
      <c r="TCN53" s="36"/>
      <c r="TCQ53" s="36"/>
      <c r="TCR53" s="36"/>
      <c r="TCU53" s="36"/>
      <c r="TCV53" s="36"/>
      <c r="TCY53" s="36"/>
      <c r="TCZ53" s="36"/>
      <c r="TDC53" s="36"/>
      <c r="TDD53" s="36"/>
      <c r="TDG53" s="36"/>
      <c r="TDH53" s="36"/>
      <c r="TDK53" s="36"/>
      <c r="TDL53" s="36"/>
      <c r="TDO53" s="36"/>
      <c r="TDP53" s="36"/>
      <c r="TDS53" s="36"/>
      <c r="TDT53" s="36"/>
      <c r="TDW53" s="36"/>
      <c r="TDX53" s="36"/>
      <c r="TEA53" s="36"/>
      <c r="TEB53" s="36"/>
      <c r="TEE53" s="36"/>
      <c r="TEF53" s="36"/>
      <c r="TEI53" s="36"/>
      <c r="TEJ53" s="36"/>
      <c r="TEM53" s="36"/>
      <c r="TEN53" s="36"/>
      <c r="TEQ53" s="36"/>
      <c r="TER53" s="36"/>
      <c r="TEU53" s="36"/>
      <c r="TEV53" s="36"/>
      <c r="TEY53" s="36"/>
      <c r="TEZ53" s="36"/>
      <c r="TFC53" s="36"/>
      <c r="TFD53" s="36"/>
      <c r="TFG53" s="36"/>
      <c r="TFH53" s="36"/>
      <c r="TFK53" s="36"/>
      <c r="TFL53" s="36"/>
      <c r="TFO53" s="36"/>
      <c r="TFP53" s="36"/>
      <c r="TFS53" s="36"/>
      <c r="TFT53" s="36"/>
      <c r="TFW53" s="36"/>
      <c r="TFX53" s="36"/>
      <c r="TGA53" s="36"/>
      <c r="TGB53" s="36"/>
      <c r="TGE53" s="36"/>
      <c r="TGF53" s="36"/>
      <c r="TGI53" s="36"/>
      <c r="TGJ53" s="36"/>
      <c r="TGM53" s="36"/>
      <c r="TGN53" s="36"/>
      <c r="TGQ53" s="36"/>
      <c r="TGR53" s="36"/>
      <c r="TGU53" s="36"/>
      <c r="TGV53" s="36"/>
      <c r="TGY53" s="36"/>
      <c r="TGZ53" s="36"/>
      <c r="THC53" s="36"/>
      <c r="THD53" s="36"/>
      <c r="THG53" s="36"/>
      <c r="THH53" s="36"/>
      <c r="THK53" s="36"/>
      <c r="THL53" s="36"/>
      <c r="THO53" s="36"/>
      <c r="THP53" s="36"/>
      <c r="THS53" s="36"/>
      <c r="THT53" s="36"/>
      <c r="THW53" s="36"/>
      <c r="THX53" s="36"/>
      <c r="TIA53" s="36"/>
      <c r="TIB53" s="36"/>
      <c r="TIE53" s="36"/>
      <c r="TIF53" s="36"/>
      <c r="TII53" s="36"/>
      <c r="TIJ53" s="36"/>
      <c r="TIM53" s="36"/>
      <c r="TIN53" s="36"/>
      <c r="TIQ53" s="36"/>
      <c r="TIR53" s="36"/>
      <c r="TIU53" s="36"/>
      <c r="TIV53" s="36"/>
      <c r="TIY53" s="36"/>
      <c r="TIZ53" s="36"/>
      <c r="TJC53" s="36"/>
      <c r="TJD53" s="36"/>
      <c r="TJG53" s="36"/>
      <c r="TJH53" s="36"/>
      <c r="TJK53" s="36"/>
      <c r="TJL53" s="36"/>
      <c r="TJO53" s="36"/>
      <c r="TJP53" s="36"/>
      <c r="TJS53" s="36"/>
      <c r="TJT53" s="36"/>
      <c r="TJW53" s="36"/>
      <c r="TJX53" s="36"/>
      <c r="TKA53" s="36"/>
      <c r="TKB53" s="36"/>
      <c r="TKE53" s="36"/>
      <c r="TKF53" s="36"/>
      <c r="TKI53" s="36"/>
      <c r="TKJ53" s="36"/>
      <c r="TKM53" s="36"/>
      <c r="TKN53" s="36"/>
      <c r="TKQ53" s="36"/>
      <c r="TKR53" s="36"/>
      <c r="TKU53" s="36"/>
      <c r="TKV53" s="36"/>
      <c r="TKY53" s="36"/>
      <c r="TKZ53" s="36"/>
      <c r="TLC53" s="36"/>
      <c r="TLD53" s="36"/>
      <c r="TLG53" s="36"/>
      <c r="TLH53" s="36"/>
      <c r="TLK53" s="36"/>
      <c r="TLL53" s="36"/>
      <c r="TLO53" s="36"/>
      <c r="TLP53" s="36"/>
      <c r="TLS53" s="36"/>
      <c r="TLT53" s="36"/>
      <c r="TLW53" s="36"/>
      <c r="TLX53" s="36"/>
      <c r="TMA53" s="36"/>
      <c r="TMB53" s="36"/>
      <c r="TME53" s="36"/>
      <c r="TMF53" s="36"/>
      <c r="TMI53" s="36"/>
      <c r="TMJ53" s="36"/>
      <c r="TMM53" s="36"/>
      <c r="TMN53" s="36"/>
      <c r="TMQ53" s="36"/>
      <c r="TMR53" s="36"/>
      <c r="TMU53" s="36"/>
      <c r="TMV53" s="36"/>
      <c r="TMY53" s="36"/>
      <c r="TMZ53" s="36"/>
      <c r="TNC53" s="36"/>
      <c r="TND53" s="36"/>
      <c r="TNG53" s="36"/>
      <c r="TNH53" s="36"/>
      <c r="TNK53" s="36"/>
      <c r="TNL53" s="36"/>
      <c r="TNO53" s="36"/>
      <c r="TNP53" s="36"/>
      <c r="TNS53" s="36"/>
      <c r="TNT53" s="36"/>
      <c r="TNW53" s="36"/>
      <c r="TNX53" s="36"/>
      <c r="TOA53" s="36"/>
      <c r="TOB53" s="36"/>
      <c r="TOE53" s="36"/>
      <c r="TOF53" s="36"/>
      <c r="TOI53" s="36"/>
      <c r="TOJ53" s="36"/>
      <c r="TOM53" s="36"/>
      <c r="TON53" s="36"/>
      <c r="TOQ53" s="36"/>
      <c r="TOR53" s="36"/>
      <c r="TOU53" s="36"/>
      <c r="TOV53" s="36"/>
      <c r="TOY53" s="36"/>
      <c r="TOZ53" s="36"/>
      <c r="TPC53" s="36"/>
      <c r="TPD53" s="36"/>
      <c r="TPG53" s="36"/>
      <c r="TPH53" s="36"/>
      <c r="TPK53" s="36"/>
      <c r="TPL53" s="36"/>
      <c r="TPO53" s="36"/>
      <c r="TPP53" s="36"/>
      <c r="TPS53" s="36"/>
      <c r="TPT53" s="36"/>
      <c r="TPW53" s="36"/>
      <c r="TPX53" s="36"/>
      <c r="TQA53" s="36"/>
      <c r="TQB53" s="36"/>
      <c r="TQE53" s="36"/>
      <c r="TQF53" s="36"/>
      <c r="TQI53" s="36"/>
      <c r="TQJ53" s="36"/>
      <c r="TQM53" s="36"/>
      <c r="TQN53" s="36"/>
      <c r="TQQ53" s="36"/>
      <c r="TQR53" s="36"/>
      <c r="TQU53" s="36"/>
      <c r="TQV53" s="36"/>
      <c r="TQY53" s="36"/>
      <c r="TQZ53" s="36"/>
      <c r="TRC53" s="36"/>
      <c r="TRD53" s="36"/>
      <c r="TRG53" s="36"/>
      <c r="TRH53" s="36"/>
      <c r="TRK53" s="36"/>
      <c r="TRL53" s="36"/>
      <c r="TRO53" s="36"/>
      <c r="TRP53" s="36"/>
      <c r="TRS53" s="36"/>
      <c r="TRT53" s="36"/>
      <c r="TRW53" s="36"/>
      <c r="TRX53" s="36"/>
      <c r="TSA53" s="36"/>
      <c r="TSB53" s="36"/>
      <c r="TSE53" s="36"/>
      <c r="TSF53" s="36"/>
      <c r="TSI53" s="36"/>
      <c r="TSJ53" s="36"/>
      <c r="TSM53" s="36"/>
      <c r="TSN53" s="36"/>
      <c r="TSQ53" s="36"/>
      <c r="TSR53" s="36"/>
      <c r="TSU53" s="36"/>
      <c r="TSV53" s="36"/>
      <c r="TSY53" s="36"/>
      <c r="TSZ53" s="36"/>
      <c r="TTC53" s="36"/>
      <c r="TTD53" s="36"/>
      <c r="TTG53" s="36"/>
      <c r="TTH53" s="36"/>
      <c r="TTK53" s="36"/>
      <c r="TTL53" s="36"/>
      <c r="TTO53" s="36"/>
      <c r="TTP53" s="36"/>
      <c r="TTS53" s="36"/>
      <c r="TTT53" s="36"/>
      <c r="TTW53" s="36"/>
      <c r="TTX53" s="36"/>
      <c r="TUA53" s="36"/>
      <c r="TUB53" s="36"/>
      <c r="TUE53" s="36"/>
      <c r="TUF53" s="36"/>
      <c r="TUI53" s="36"/>
      <c r="TUJ53" s="36"/>
      <c r="TUM53" s="36"/>
      <c r="TUN53" s="36"/>
      <c r="TUQ53" s="36"/>
      <c r="TUR53" s="36"/>
      <c r="TUU53" s="36"/>
      <c r="TUV53" s="36"/>
      <c r="TUY53" s="36"/>
      <c r="TUZ53" s="36"/>
      <c r="TVC53" s="36"/>
      <c r="TVD53" s="36"/>
      <c r="TVG53" s="36"/>
      <c r="TVH53" s="36"/>
      <c r="TVK53" s="36"/>
      <c r="TVL53" s="36"/>
      <c r="TVO53" s="36"/>
      <c r="TVP53" s="36"/>
      <c r="TVS53" s="36"/>
      <c r="TVT53" s="36"/>
      <c r="TVW53" s="36"/>
      <c r="TVX53" s="36"/>
      <c r="TWA53" s="36"/>
      <c r="TWB53" s="36"/>
      <c r="TWE53" s="36"/>
      <c r="TWF53" s="36"/>
      <c r="TWI53" s="36"/>
      <c r="TWJ53" s="36"/>
      <c r="TWM53" s="36"/>
      <c r="TWN53" s="36"/>
      <c r="TWQ53" s="36"/>
      <c r="TWR53" s="36"/>
      <c r="TWU53" s="36"/>
      <c r="TWV53" s="36"/>
      <c r="TWY53" s="36"/>
      <c r="TWZ53" s="36"/>
      <c r="TXC53" s="36"/>
      <c r="TXD53" s="36"/>
      <c r="TXG53" s="36"/>
      <c r="TXH53" s="36"/>
      <c r="TXK53" s="36"/>
      <c r="TXL53" s="36"/>
      <c r="TXO53" s="36"/>
      <c r="TXP53" s="36"/>
      <c r="TXS53" s="36"/>
      <c r="TXT53" s="36"/>
      <c r="TXW53" s="36"/>
      <c r="TXX53" s="36"/>
      <c r="TYA53" s="36"/>
      <c r="TYB53" s="36"/>
      <c r="TYE53" s="36"/>
      <c r="TYF53" s="36"/>
      <c r="TYI53" s="36"/>
      <c r="TYJ53" s="36"/>
      <c r="TYM53" s="36"/>
      <c r="TYN53" s="36"/>
      <c r="TYQ53" s="36"/>
      <c r="TYR53" s="36"/>
      <c r="TYU53" s="36"/>
      <c r="TYV53" s="36"/>
      <c r="TYY53" s="36"/>
      <c r="TYZ53" s="36"/>
      <c r="TZC53" s="36"/>
      <c r="TZD53" s="36"/>
      <c r="TZG53" s="36"/>
      <c r="TZH53" s="36"/>
      <c r="TZK53" s="36"/>
      <c r="TZL53" s="36"/>
      <c r="TZO53" s="36"/>
      <c r="TZP53" s="36"/>
      <c r="TZS53" s="36"/>
      <c r="TZT53" s="36"/>
      <c r="TZW53" s="36"/>
      <c r="TZX53" s="36"/>
      <c r="UAA53" s="36"/>
      <c r="UAB53" s="36"/>
      <c r="UAE53" s="36"/>
      <c r="UAF53" s="36"/>
      <c r="UAI53" s="36"/>
      <c r="UAJ53" s="36"/>
      <c r="UAM53" s="36"/>
      <c r="UAN53" s="36"/>
      <c r="UAQ53" s="36"/>
      <c r="UAR53" s="36"/>
      <c r="UAU53" s="36"/>
      <c r="UAV53" s="36"/>
      <c r="UAY53" s="36"/>
      <c r="UAZ53" s="36"/>
      <c r="UBC53" s="36"/>
      <c r="UBD53" s="36"/>
      <c r="UBG53" s="36"/>
      <c r="UBH53" s="36"/>
      <c r="UBK53" s="36"/>
      <c r="UBL53" s="36"/>
      <c r="UBO53" s="36"/>
      <c r="UBP53" s="36"/>
      <c r="UBS53" s="36"/>
      <c r="UBT53" s="36"/>
      <c r="UBW53" s="36"/>
      <c r="UBX53" s="36"/>
      <c r="UCA53" s="36"/>
      <c r="UCB53" s="36"/>
      <c r="UCE53" s="36"/>
      <c r="UCF53" s="36"/>
      <c r="UCI53" s="36"/>
      <c r="UCJ53" s="36"/>
      <c r="UCM53" s="36"/>
      <c r="UCN53" s="36"/>
      <c r="UCQ53" s="36"/>
      <c r="UCR53" s="36"/>
      <c r="UCU53" s="36"/>
      <c r="UCV53" s="36"/>
      <c r="UCY53" s="36"/>
      <c r="UCZ53" s="36"/>
      <c r="UDC53" s="36"/>
      <c r="UDD53" s="36"/>
      <c r="UDG53" s="36"/>
      <c r="UDH53" s="36"/>
      <c r="UDK53" s="36"/>
      <c r="UDL53" s="36"/>
      <c r="UDO53" s="36"/>
      <c r="UDP53" s="36"/>
      <c r="UDS53" s="36"/>
      <c r="UDT53" s="36"/>
      <c r="UDW53" s="36"/>
      <c r="UDX53" s="36"/>
      <c r="UEA53" s="36"/>
      <c r="UEB53" s="36"/>
      <c r="UEE53" s="36"/>
      <c r="UEF53" s="36"/>
      <c r="UEI53" s="36"/>
      <c r="UEJ53" s="36"/>
      <c r="UEM53" s="36"/>
      <c r="UEN53" s="36"/>
      <c r="UEQ53" s="36"/>
      <c r="UER53" s="36"/>
      <c r="UEU53" s="36"/>
      <c r="UEV53" s="36"/>
      <c r="UEY53" s="36"/>
      <c r="UEZ53" s="36"/>
      <c r="UFC53" s="36"/>
      <c r="UFD53" s="36"/>
      <c r="UFG53" s="36"/>
      <c r="UFH53" s="36"/>
      <c r="UFK53" s="36"/>
      <c r="UFL53" s="36"/>
      <c r="UFO53" s="36"/>
      <c r="UFP53" s="36"/>
      <c r="UFS53" s="36"/>
      <c r="UFT53" s="36"/>
      <c r="UFW53" s="36"/>
      <c r="UFX53" s="36"/>
      <c r="UGA53" s="36"/>
      <c r="UGB53" s="36"/>
      <c r="UGE53" s="36"/>
      <c r="UGF53" s="36"/>
      <c r="UGI53" s="36"/>
      <c r="UGJ53" s="36"/>
      <c r="UGM53" s="36"/>
      <c r="UGN53" s="36"/>
      <c r="UGQ53" s="36"/>
      <c r="UGR53" s="36"/>
      <c r="UGU53" s="36"/>
      <c r="UGV53" s="36"/>
      <c r="UGY53" s="36"/>
      <c r="UGZ53" s="36"/>
      <c r="UHC53" s="36"/>
      <c r="UHD53" s="36"/>
      <c r="UHG53" s="36"/>
      <c r="UHH53" s="36"/>
      <c r="UHK53" s="36"/>
      <c r="UHL53" s="36"/>
      <c r="UHO53" s="36"/>
      <c r="UHP53" s="36"/>
      <c r="UHS53" s="36"/>
      <c r="UHT53" s="36"/>
      <c r="UHW53" s="36"/>
      <c r="UHX53" s="36"/>
      <c r="UIA53" s="36"/>
      <c r="UIB53" s="36"/>
      <c r="UIE53" s="36"/>
      <c r="UIF53" s="36"/>
      <c r="UII53" s="36"/>
      <c r="UIJ53" s="36"/>
      <c r="UIM53" s="36"/>
      <c r="UIN53" s="36"/>
      <c r="UIQ53" s="36"/>
      <c r="UIR53" s="36"/>
      <c r="UIU53" s="36"/>
      <c r="UIV53" s="36"/>
      <c r="UIY53" s="36"/>
      <c r="UIZ53" s="36"/>
      <c r="UJC53" s="36"/>
      <c r="UJD53" s="36"/>
      <c r="UJG53" s="36"/>
      <c r="UJH53" s="36"/>
      <c r="UJK53" s="36"/>
      <c r="UJL53" s="36"/>
      <c r="UJO53" s="36"/>
      <c r="UJP53" s="36"/>
      <c r="UJS53" s="36"/>
      <c r="UJT53" s="36"/>
      <c r="UJW53" s="36"/>
      <c r="UJX53" s="36"/>
      <c r="UKA53" s="36"/>
      <c r="UKB53" s="36"/>
      <c r="UKE53" s="36"/>
      <c r="UKF53" s="36"/>
      <c r="UKI53" s="36"/>
      <c r="UKJ53" s="36"/>
      <c r="UKM53" s="36"/>
      <c r="UKN53" s="36"/>
      <c r="UKQ53" s="36"/>
      <c r="UKR53" s="36"/>
      <c r="UKU53" s="36"/>
      <c r="UKV53" s="36"/>
      <c r="UKY53" s="36"/>
      <c r="UKZ53" s="36"/>
      <c r="ULC53" s="36"/>
      <c r="ULD53" s="36"/>
      <c r="ULG53" s="36"/>
      <c r="ULH53" s="36"/>
      <c r="ULK53" s="36"/>
      <c r="ULL53" s="36"/>
      <c r="ULO53" s="36"/>
      <c r="ULP53" s="36"/>
      <c r="ULS53" s="36"/>
      <c r="ULT53" s="36"/>
      <c r="ULW53" s="36"/>
      <c r="ULX53" s="36"/>
      <c r="UMA53" s="36"/>
      <c r="UMB53" s="36"/>
      <c r="UME53" s="36"/>
      <c r="UMF53" s="36"/>
      <c r="UMI53" s="36"/>
      <c r="UMJ53" s="36"/>
      <c r="UMM53" s="36"/>
      <c r="UMN53" s="36"/>
      <c r="UMQ53" s="36"/>
      <c r="UMR53" s="36"/>
      <c r="UMU53" s="36"/>
      <c r="UMV53" s="36"/>
      <c r="UMY53" s="36"/>
      <c r="UMZ53" s="36"/>
      <c r="UNC53" s="36"/>
      <c r="UND53" s="36"/>
      <c r="UNG53" s="36"/>
      <c r="UNH53" s="36"/>
      <c r="UNK53" s="36"/>
      <c r="UNL53" s="36"/>
      <c r="UNO53" s="36"/>
      <c r="UNP53" s="36"/>
      <c r="UNS53" s="36"/>
      <c r="UNT53" s="36"/>
      <c r="UNW53" s="36"/>
      <c r="UNX53" s="36"/>
      <c r="UOA53" s="36"/>
      <c r="UOB53" s="36"/>
      <c r="UOE53" s="36"/>
      <c r="UOF53" s="36"/>
      <c r="UOI53" s="36"/>
      <c r="UOJ53" s="36"/>
      <c r="UOM53" s="36"/>
      <c r="UON53" s="36"/>
      <c r="UOQ53" s="36"/>
      <c r="UOR53" s="36"/>
      <c r="UOU53" s="36"/>
      <c r="UOV53" s="36"/>
      <c r="UOY53" s="36"/>
      <c r="UOZ53" s="36"/>
      <c r="UPC53" s="36"/>
      <c r="UPD53" s="36"/>
      <c r="UPG53" s="36"/>
      <c r="UPH53" s="36"/>
      <c r="UPK53" s="36"/>
      <c r="UPL53" s="36"/>
      <c r="UPO53" s="36"/>
      <c r="UPP53" s="36"/>
      <c r="UPS53" s="36"/>
      <c r="UPT53" s="36"/>
      <c r="UPW53" s="36"/>
      <c r="UPX53" s="36"/>
      <c r="UQA53" s="36"/>
      <c r="UQB53" s="36"/>
      <c r="UQE53" s="36"/>
      <c r="UQF53" s="36"/>
      <c r="UQI53" s="36"/>
      <c r="UQJ53" s="36"/>
      <c r="UQM53" s="36"/>
      <c r="UQN53" s="36"/>
      <c r="UQQ53" s="36"/>
      <c r="UQR53" s="36"/>
      <c r="UQU53" s="36"/>
      <c r="UQV53" s="36"/>
      <c r="UQY53" s="36"/>
      <c r="UQZ53" s="36"/>
      <c r="URC53" s="36"/>
      <c r="URD53" s="36"/>
      <c r="URG53" s="36"/>
      <c r="URH53" s="36"/>
      <c r="URK53" s="36"/>
      <c r="URL53" s="36"/>
      <c r="URO53" s="36"/>
      <c r="URP53" s="36"/>
      <c r="URS53" s="36"/>
      <c r="URT53" s="36"/>
      <c r="URW53" s="36"/>
      <c r="URX53" s="36"/>
      <c r="USA53" s="36"/>
      <c r="USB53" s="36"/>
      <c r="USE53" s="36"/>
      <c r="USF53" s="36"/>
      <c r="USI53" s="36"/>
      <c r="USJ53" s="36"/>
      <c r="USM53" s="36"/>
      <c r="USN53" s="36"/>
      <c r="USQ53" s="36"/>
      <c r="USR53" s="36"/>
      <c r="USU53" s="36"/>
      <c r="USV53" s="36"/>
      <c r="USY53" s="36"/>
      <c r="USZ53" s="36"/>
      <c r="UTC53" s="36"/>
      <c r="UTD53" s="36"/>
      <c r="UTG53" s="36"/>
      <c r="UTH53" s="36"/>
      <c r="UTK53" s="36"/>
      <c r="UTL53" s="36"/>
      <c r="UTO53" s="36"/>
      <c r="UTP53" s="36"/>
      <c r="UTS53" s="36"/>
      <c r="UTT53" s="36"/>
      <c r="UTW53" s="36"/>
      <c r="UTX53" s="36"/>
      <c r="UUA53" s="36"/>
      <c r="UUB53" s="36"/>
      <c r="UUE53" s="36"/>
      <c r="UUF53" s="36"/>
      <c r="UUI53" s="36"/>
      <c r="UUJ53" s="36"/>
      <c r="UUM53" s="36"/>
      <c r="UUN53" s="36"/>
      <c r="UUQ53" s="36"/>
      <c r="UUR53" s="36"/>
      <c r="UUU53" s="36"/>
      <c r="UUV53" s="36"/>
      <c r="UUY53" s="36"/>
      <c r="UUZ53" s="36"/>
      <c r="UVC53" s="36"/>
      <c r="UVD53" s="36"/>
      <c r="UVG53" s="36"/>
      <c r="UVH53" s="36"/>
      <c r="UVK53" s="36"/>
      <c r="UVL53" s="36"/>
      <c r="UVO53" s="36"/>
      <c r="UVP53" s="36"/>
      <c r="UVS53" s="36"/>
      <c r="UVT53" s="36"/>
      <c r="UVW53" s="36"/>
      <c r="UVX53" s="36"/>
      <c r="UWA53" s="36"/>
      <c r="UWB53" s="36"/>
      <c r="UWE53" s="36"/>
      <c r="UWF53" s="36"/>
      <c r="UWI53" s="36"/>
      <c r="UWJ53" s="36"/>
      <c r="UWM53" s="36"/>
      <c r="UWN53" s="36"/>
      <c r="UWQ53" s="36"/>
      <c r="UWR53" s="36"/>
      <c r="UWU53" s="36"/>
      <c r="UWV53" s="36"/>
      <c r="UWY53" s="36"/>
      <c r="UWZ53" s="36"/>
      <c r="UXC53" s="36"/>
      <c r="UXD53" s="36"/>
      <c r="UXG53" s="36"/>
      <c r="UXH53" s="36"/>
      <c r="UXK53" s="36"/>
      <c r="UXL53" s="36"/>
      <c r="UXO53" s="36"/>
      <c r="UXP53" s="36"/>
      <c r="UXS53" s="36"/>
      <c r="UXT53" s="36"/>
      <c r="UXW53" s="36"/>
      <c r="UXX53" s="36"/>
      <c r="UYA53" s="36"/>
      <c r="UYB53" s="36"/>
      <c r="UYE53" s="36"/>
      <c r="UYF53" s="36"/>
      <c r="UYI53" s="36"/>
      <c r="UYJ53" s="36"/>
      <c r="UYM53" s="36"/>
      <c r="UYN53" s="36"/>
      <c r="UYQ53" s="36"/>
      <c r="UYR53" s="36"/>
      <c r="UYU53" s="36"/>
      <c r="UYV53" s="36"/>
      <c r="UYY53" s="36"/>
      <c r="UYZ53" s="36"/>
      <c r="UZC53" s="36"/>
      <c r="UZD53" s="36"/>
      <c r="UZG53" s="36"/>
      <c r="UZH53" s="36"/>
      <c r="UZK53" s="36"/>
      <c r="UZL53" s="36"/>
      <c r="UZO53" s="36"/>
      <c r="UZP53" s="36"/>
      <c r="UZS53" s="36"/>
      <c r="UZT53" s="36"/>
      <c r="UZW53" s="36"/>
      <c r="UZX53" s="36"/>
      <c r="VAA53" s="36"/>
      <c r="VAB53" s="36"/>
      <c r="VAE53" s="36"/>
      <c r="VAF53" s="36"/>
      <c r="VAI53" s="36"/>
      <c r="VAJ53" s="36"/>
      <c r="VAM53" s="36"/>
      <c r="VAN53" s="36"/>
      <c r="VAQ53" s="36"/>
      <c r="VAR53" s="36"/>
      <c r="VAU53" s="36"/>
      <c r="VAV53" s="36"/>
      <c r="VAY53" s="36"/>
      <c r="VAZ53" s="36"/>
      <c r="VBC53" s="36"/>
      <c r="VBD53" s="36"/>
      <c r="VBG53" s="36"/>
      <c r="VBH53" s="36"/>
      <c r="VBK53" s="36"/>
      <c r="VBL53" s="36"/>
      <c r="VBO53" s="36"/>
      <c r="VBP53" s="36"/>
      <c r="VBS53" s="36"/>
      <c r="VBT53" s="36"/>
      <c r="VBW53" s="36"/>
      <c r="VBX53" s="36"/>
      <c r="VCA53" s="36"/>
      <c r="VCB53" s="36"/>
      <c r="VCE53" s="36"/>
      <c r="VCF53" s="36"/>
      <c r="VCI53" s="36"/>
      <c r="VCJ53" s="36"/>
      <c r="VCM53" s="36"/>
      <c r="VCN53" s="36"/>
      <c r="VCQ53" s="36"/>
      <c r="VCR53" s="36"/>
      <c r="VCU53" s="36"/>
      <c r="VCV53" s="36"/>
      <c r="VCY53" s="36"/>
      <c r="VCZ53" s="36"/>
      <c r="VDC53" s="36"/>
      <c r="VDD53" s="36"/>
      <c r="VDG53" s="36"/>
      <c r="VDH53" s="36"/>
      <c r="VDK53" s="36"/>
      <c r="VDL53" s="36"/>
      <c r="VDO53" s="36"/>
      <c r="VDP53" s="36"/>
      <c r="VDS53" s="36"/>
      <c r="VDT53" s="36"/>
      <c r="VDW53" s="36"/>
      <c r="VDX53" s="36"/>
      <c r="VEA53" s="36"/>
      <c r="VEB53" s="36"/>
      <c r="VEE53" s="36"/>
      <c r="VEF53" s="36"/>
      <c r="VEI53" s="36"/>
      <c r="VEJ53" s="36"/>
      <c r="VEM53" s="36"/>
      <c r="VEN53" s="36"/>
      <c r="VEQ53" s="36"/>
      <c r="VER53" s="36"/>
      <c r="VEU53" s="36"/>
      <c r="VEV53" s="36"/>
      <c r="VEY53" s="36"/>
      <c r="VEZ53" s="36"/>
      <c r="VFC53" s="36"/>
      <c r="VFD53" s="36"/>
      <c r="VFG53" s="36"/>
      <c r="VFH53" s="36"/>
      <c r="VFK53" s="36"/>
      <c r="VFL53" s="36"/>
      <c r="VFO53" s="36"/>
      <c r="VFP53" s="36"/>
      <c r="VFS53" s="36"/>
      <c r="VFT53" s="36"/>
      <c r="VFW53" s="36"/>
      <c r="VFX53" s="36"/>
      <c r="VGA53" s="36"/>
      <c r="VGB53" s="36"/>
      <c r="VGE53" s="36"/>
      <c r="VGF53" s="36"/>
      <c r="VGI53" s="36"/>
      <c r="VGJ53" s="36"/>
      <c r="VGM53" s="36"/>
      <c r="VGN53" s="36"/>
      <c r="VGQ53" s="36"/>
      <c r="VGR53" s="36"/>
      <c r="VGU53" s="36"/>
      <c r="VGV53" s="36"/>
      <c r="VGY53" s="36"/>
      <c r="VGZ53" s="36"/>
      <c r="VHC53" s="36"/>
      <c r="VHD53" s="36"/>
      <c r="VHG53" s="36"/>
      <c r="VHH53" s="36"/>
      <c r="VHK53" s="36"/>
      <c r="VHL53" s="36"/>
      <c r="VHO53" s="36"/>
      <c r="VHP53" s="36"/>
      <c r="VHS53" s="36"/>
      <c r="VHT53" s="36"/>
      <c r="VHW53" s="36"/>
      <c r="VHX53" s="36"/>
      <c r="VIA53" s="36"/>
      <c r="VIB53" s="36"/>
      <c r="VIE53" s="36"/>
      <c r="VIF53" s="36"/>
      <c r="VII53" s="36"/>
      <c r="VIJ53" s="36"/>
      <c r="VIM53" s="36"/>
      <c r="VIN53" s="36"/>
      <c r="VIQ53" s="36"/>
      <c r="VIR53" s="36"/>
      <c r="VIU53" s="36"/>
      <c r="VIV53" s="36"/>
      <c r="VIY53" s="36"/>
      <c r="VIZ53" s="36"/>
      <c r="VJC53" s="36"/>
      <c r="VJD53" s="36"/>
      <c r="VJG53" s="36"/>
      <c r="VJH53" s="36"/>
      <c r="VJK53" s="36"/>
      <c r="VJL53" s="36"/>
      <c r="VJO53" s="36"/>
      <c r="VJP53" s="36"/>
      <c r="VJS53" s="36"/>
      <c r="VJT53" s="36"/>
      <c r="VJW53" s="36"/>
      <c r="VJX53" s="36"/>
      <c r="VKA53" s="36"/>
      <c r="VKB53" s="36"/>
      <c r="VKE53" s="36"/>
      <c r="VKF53" s="36"/>
      <c r="VKI53" s="36"/>
      <c r="VKJ53" s="36"/>
      <c r="VKM53" s="36"/>
      <c r="VKN53" s="36"/>
      <c r="VKQ53" s="36"/>
      <c r="VKR53" s="36"/>
      <c r="VKU53" s="36"/>
      <c r="VKV53" s="36"/>
      <c r="VKY53" s="36"/>
      <c r="VKZ53" s="36"/>
      <c r="VLC53" s="36"/>
      <c r="VLD53" s="36"/>
      <c r="VLG53" s="36"/>
      <c r="VLH53" s="36"/>
      <c r="VLK53" s="36"/>
      <c r="VLL53" s="36"/>
      <c r="VLO53" s="36"/>
      <c r="VLP53" s="36"/>
      <c r="VLS53" s="36"/>
      <c r="VLT53" s="36"/>
      <c r="VLW53" s="36"/>
      <c r="VLX53" s="36"/>
      <c r="VMA53" s="36"/>
      <c r="VMB53" s="36"/>
      <c r="VME53" s="36"/>
      <c r="VMF53" s="36"/>
      <c r="VMI53" s="36"/>
      <c r="VMJ53" s="36"/>
      <c r="VMM53" s="36"/>
      <c r="VMN53" s="36"/>
      <c r="VMQ53" s="36"/>
      <c r="VMR53" s="36"/>
      <c r="VMU53" s="36"/>
      <c r="VMV53" s="36"/>
      <c r="VMY53" s="36"/>
      <c r="VMZ53" s="36"/>
      <c r="VNC53" s="36"/>
      <c r="VND53" s="36"/>
      <c r="VNG53" s="36"/>
      <c r="VNH53" s="36"/>
      <c r="VNK53" s="36"/>
      <c r="VNL53" s="36"/>
      <c r="VNO53" s="36"/>
      <c r="VNP53" s="36"/>
      <c r="VNS53" s="36"/>
      <c r="VNT53" s="36"/>
      <c r="VNW53" s="36"/>
      <c r="VNX53" s="36"/>
      <c r="VOA53" s="36"/>
      <c r="VOB53" s="36"/>
      <c r="VOE53" s="36"/>
      <c r="VOF53" s="36"/>
      <c r="VOI53" s="36"/>
      <c r="VOJ53" s="36"/>
      <c r="VOM53" s="36"/>
      <c r="VON53" s="36"/>
      <c r="VOQ53" s="36"/>
      <c r="VOR53" s="36"/>
      <c r="VOU53" s="36"/>
      <c r="VOV53" s="36"/>
      <c r="VOY53" s="36"/>
      <c r="VOZ53" s="36"/>
      <c r="VPC53" s="36"/>
      <c r="VPD53" s="36"/>
      <c r="VPG53" s="36"/>
      <c r="VPH53" s="36"/>
      <c r="VPK53" s="36"/>
      <c r="VPL53" s="36"/>
      <c r="VPO53" s="36"/>
      <c r="VPP53" s="36"/>
      <c r="VPS53" s="36"/>
      <c r="VPT53" s="36"/>
      <c r="VPW53" s="36"/>
      <c r="VPX53" s="36"/>
      <c r="VQA53" s="36"/>
      <c r="VQB53" s="36"/>
      <c r="VQE53" s="36"/>
      <c r="VQF53" s="36"/>
      <c r="VQI53" s="36"/>
      <c r="VQJ53" s="36"/>
      <c r="VQM53" s="36"/>
      <c r="VQN53" s="36"/>
      <c r="VQQ53" s="36"/>
      <c r="VQR53" s="36"/>
      <c r="VQU53" s="36"/>
      <c r="VQV53" s="36"/>
      <c r="VQY53" s="36"/>
      <c r="VQZ53" s="36"/>
      <c r="VRC53" s="36"/>
      <c r="VRD53" s="36"/>
      <c r="VRG53" s="36"/>
      <c r="VRH53" s="36"/>
      <c r="VRK53" s="36"/>
      <c r="VRL53" s="36"/>
      <c r="VRO53" s="36"/>
      <c r="VRP53" s="36"/>
      <c r="VRS53" s="36"/>
      <c r="VRT53" s="36"/>
      <c r="VRW53" s="36"/>
      <c r="VRX53" s="36"/>
      <c r="VSA53" s="36"/>
      <c r="VSB53" s="36"/>
      <c r="VSE53" s="36"/>
      <c r="VSF53" s="36"/>
      <c r="VSI53" s="36"/>
      <c r="VSJ53" s="36"/>
      <c r="VSM53" s="36"/>
      <c r="VSN53" s="36"/>
      <c r="VSQ53" s="36"/>
      <c r="VSR53" s="36"/>
      <c r="VSU53" s="36"/>
      <c r="VSV53" s="36"/>
      <c r="VSY53" s="36"/>
      <c r="VSZ53" s="36"/>
      <c r="VTC53" s="36"/>
      <c r="VTD53" s="36"/>
      <c r="VTG53" s="36"/>
      <c r="VTH53" s="36"/>
      <c r="VTK53" s="36"/>
      <c r="VTL53" s="36"/>
      <c r="VTO53" s="36"/>
      <c r="VTP53" s="36"/>
      <c r="VTS53" s="36"/>
      <c r="VTT53" s="36"/>
      <c r="VTW53" s="36"/>
      <c r="VTX53" s="36"/>
      <c r="VUA53" s="36"/>
      <c r="VUB53" s="36"/>
      <c r="VUE53" s="36"/>
      <c r="VUF53" s="36"/>
      <c r="VUI53" s="36"/>
      <c r="VUJ53" s="36"/>
      <c r="VUM53" s="36"/>
      <c r="VUN53" s="36"/>
      <c r="VUQ53" s="36"/>
      <c r="VUR53" s="36"/>
      <c r="VUU53" s="36"/>
      <c r="VUV53" s="36"/>
      <c r="VUY53" s="36"/>
      <c r="VUZ53" s="36"/>
      <c r="VVC53" s="36"/>
      <c r="VVD53" s="36"/>
      <c r="VVG53" s="36"/>
      <c r="VVH53" s="36"/>
      <c r="VVK53" s="36"/>
      <c r="VVL53" s="36"/>
      <c r="VVO53" s="36"/>
      <c r="VVP53" s="36"/>
      <c r="VVS53" s="36"/>
      <c r="VVT53" s="36"/>
      <c r="VVW53" s="36"/>
      <c r="VVX53" s="36"/>
      <c r="VWA53" s="36"/>
      <c r="VWB53" s="36"/>
      <c r="VWE53" s="36"/>
      <c r="VWF53" s="36"/>
      <c r="VWI53" s="36"/>
      <c r="VWJ53" s="36"/>
      <c r="VWM53" s="36"/>
      <c r="VWN53" s="36"/>
      <c r="VWQ53" s="36"/>
      <c r="VWR53" s="36"/>
      <c r="VWU53" s="36"/>
      <c r="VWV53" s="36"/>
      <c r="VWY53" s="36"/>
      <c r="VWZ53" s="36"/>
      <c r="VXC53" s="36"/>
      <c r="VXD53" s="36"/>
      <c r="VXG53" s="36"/>
      <c r="VXH53" s="36"/>
      <c r="VXK53" s="36"/>
      <c r="VXL53" s="36"/>
      <c r="VXO53" s="36"/>
      <c r="VXP53" s="36"/>
      <c r="VXS53" s="36"/>
      <c r="VXT53" s="36"/>
      <c r="VXW53" s="36"/>
      <c r="VXX53" s="36"/>
      <c r="VYA53" s="36"/>
      <c r="VYB53" s="36"/>
      <c r="VYE53" s="36"/>
      <c r="VYF53" s="36"/>
      <c r="VYI53" s="36"/>
      <c r="VYJ53" s="36"/>
      <c r="VYM53" s="36"/>
      <c r="VYN53" s="36"/>
      <c r="VYQ53" s="36"/>
      <c r="VYR53" s="36"/>
      <c r="VYU53" s="36"/>
      <c r="VYV53" s="36"/>
      <c r="VYY53" s="36"/>
      <c r="VYZ53" s="36"/>
      <c r="VZC53" s="36"/>
      <c r="VZD53" s="36"/>
      <c r="VZG53" s="36"/>
      <c r="VZH53" s="36"/>
      <c r="VZK53" s="36"/>
      <c r="VZL53" s="36"/>
      <c r="VZO53" s="36"/>
      <c r="VZP53" s="36"/>
      <c r="VZS53" s="36"/>
      <c r="VZT53" s="36"/>
      <c r="VZW53" s="36"/>
      <c r="VZX53" s="36"/>
      <c r="WAA53" s="36"/>
      <c r="WAB53" s="36"/>
      <c r="WAE53" s="36"/>
      <c r="WAF53" s="36"/>
      <c r="WAI53" s="36"/>
      <c r="WAJ53" s="36"/>
      <c r="WAM53" s="36"/>
      <c r="WAN53" s="36"/>
      <c r="WAQ53" s="36"/>
      <c r="WAR53" s="36"/>
      <c r="WAU53" s="36"/>
      <c r="WAV53" s="36"/>
      <c r="WAY53" s="36"/>
      <c r="WAZ53" s="36"/>
      <c r="WBC53" s="36"/>
      <c r="WBD53" s="36"/>
      <c r="WBG53" s="36"/>
      <c r="WBH53" s="36"/>
      <c r="WBK53" s="36"/>
      <c r="WBL53" s="36"/>
      <c r="WBO53" s="36"/>
      <c r="WBP53" s="36"/>
      <c r="WBS53" s="36"/>
      <c r="WBT53" s="36"/>
      <c r="WBW53" s="36"/>
      <c r="WBX53" s="36"/>
      <c r="WCA53" s="36"/>
      <c r="WCB53" s="36"/>
      <c r="WCE53" s="36"/>
      <c r="WCF53" s="36"/>
      <c r="WCI53" s="36"/>
      <c r="WCJ53" s="36"/>
      <c r="WCM53" s="36"/>
      <c r="WCN53" s="36"/>
      <c r="WCQ53" s="36"/>
      <c r="WCR53" s="36"/>
      <c r="WCU53" s="36"/>
      <c r="WCV53" s="36"/>
      <c r="WCY53" s="36"/>
      <c r="WCZ53" s="36"/>
      <c r="WDC53" s="36"/>
      <c r="WDD53" s="36"/>
      <c r="WDG53" s="36"/>
      <c r="WDH53" s="36"/>
      <c r="WDK53" s="36"/>
      <c r="WDL53" s="36"/>
      <c r="WDO53" s="36"/>
      <c r="WDP53" s="36"/>
      <c r="WDS53" s="36"/>
      <c r="WDT53" s="36"/>
      <c r="WDW53" s="36"/>
      <c r="WDX53" s="36"/>
      <c r="WEA53" s="36"/>
      <c r="WEB53" s="36"/>
      <c r="WEE53" s="36"/>
      <c r="WEF53" s="36"/>
      <c r="WEI53" s="36"/>
      <c r="WEJ53" s="36"/>
      <c r="WEM53" s="36"/>
      <c r="WEN53" s="36"/>
      <c r="WEQ53" s="36"/>
      <c r="WER53" s="36"/>
      <c r="WEU53" s="36"/>
      <c r="WEV53" s="36"/>
      <c r="WEY53" s="36"/>
      <c r="WEZ53" s="36"/>
      <c r="WFC53" s="36"/>
      <c r="WFD53" s="36"/>
      <c r="WFG53" s="36"/>
      <c r="WFH53" s="36"/>
      <c r="WFK53" s="36"/>
      <c r="WFL53" s="36"/>
      <c r="WFO53" s="36"/>
      <c r="WFP53" s="36"/>
      <c r="WFS53" s="36"/>
      <c r="WFT53" s="36"/>
      <c r="WFW53" s="36"/>
      <c r="WFX53" s="36"/>
      <c r="WGA53" s="36"/>
      <c r="WGB53" s="36"/>
      <c r="WGE53" s="36"/>
      <c r="WGF53" s="36"/>
      <c r="WGI53" s="36"/>
      <c r="WGJ53" s="36"/>
      <c r="WGM53" s="36"/>
      <c r="WGN53" s="36"/>
      <c r="WGQ53" s="36"/>
      <c r="WGR53" s="36"/>
      <c r="WGU53" s="36"/>
      <c r="WGV53" s="36"/>
      <c r="WGY53" s="36"/>
      <c r="WGZ53" s="36"/>
      <c r="WHC53" s="36"/>
      <c r="WHD53" s="36"/>
      <c r="WHG53" s="36"/>
      <c r="WHH53" s="36"/>
      <c r="WHK53" s="36"/>
      <c r="WHL53" s="36"/>
      <c r="WHO53" s="36"/>
      <c r="WHP53" s="36"/>
      <c r="WHS53" s="36"/>
      <c r="WHT53" s="36"/>
      <c r="WHW53" s="36"/>
      <c r="WHX53" s="36"/>
      <c r="WIA53" s="36"/>
      <c r="WIB53" s="36"/>
      <c r="WIE53" s="36"/>
      <c r="WIF53" s="36"/>
      <c r="WII53" s="36"/>
      <c r="WIJ53" s="36"/>
      <c r="WIM53" s="36"/>
      <c r="WIN53" s="36"/>
      <c r="WIQ53" s="36"/>
      <c r="WIR53" s="36"/>
      <c r="WIU53" s="36"/>
      <c r="WIV53" s="36"/>
      <c r="WIY53" s="36"/>
      <c r="WIZ53" s="36"/>
      <c r="WJC53" s="36"/>
      <c r="WJD53" s="36"/>
      <c r="WJG53" s="36"/>
      <c r="WJH53" s="36"/>
      <c r="WJK53" s="36"/>
      <c r="WJL53" s="36"/>
      <c r="WJO53" s="36"/>
      <c r="WJP53" s="36"/>
      <c r="WJS53" s="36"/>
      <c r="WJT53" s="36"/>
      <c r="WJW53" s="36"/>
      <c r="WJX53" s="36"/>
      <c r="WKA53" s="36"/>
      <c r="WKB53" s="36"/>
      <c r="WKE53" s="36"/>
      <c r="WKF53" s="36"/>
      <c r="WKI53" s="36"/>
      <c r="WKJ53" s="36"/>
      <c r="WKM53" s="36"/>
      <c r="WKN53" s="36"/>
      <c r="WKQ53" s="36"/>
      <c r="WKR53" s="36"/>
      <c r="WKU53" s="36"/>
      <c r="WKV53" s="36"/>
      <c r="WKY53" s="36"/>
      <c r="WKZ53" s="36"/>
      <c r="WLC53" s="36"/>
      <c r="WLD53" s="36"/>
      <c r="WLG53" s="36"/>
      <c r="WLH53" s="36"/>
      <c r="WLK53" s="36"/>
      <c r="WLL53" s="36"/>
      <c r="WLO53" s="36"/>
      <c r="WLP53" s="36"/>
      <c r="WLS53" s="36"/>
      <c r="WLT53" s="36"/>
      <c r="WLW53" s="36"/>
      <c r="WLX53" s="36"/>
      <c r="WMA53" s="36"/>
      <c r="WMB53" s="36"/>
      <c r="WME53" s="36"/>
      <c r="WMF53" s="36"/>
      <c r="WMI53" s="36"/>
      <c r="WMJ53" s="36"/>
      <c r="WMM53" s="36"/>
      <c r="WMN53" s="36"/>
      <c r="WMQ53" s="36"/>
      <c r="WMR53" s="36"/>
      <c r="WMU53" s="36"/>
      <c r="WMV53" s="36"/>
      <c r="WMY53" s="36"/>
      <c r="WMZ53" s="36"/>
      <c r="WNC53" s="36"/>
      <c r="WND53" s="36"/>
      <c r="WNG53" s="36"/>
      <c r="WNH53" s="36"/>
      <c r="WNK53" s="36"/>
      <c r="WNL53" s="36"/>
      <c r="WNO53" s="36"/>
      <c r="WNP53" s="36"/>
      <c r="WNS53" s="36"/>
      <c r="WNT53" s="36"/>
      <c r="WNW53" s="36"/>
      <c r="WNX53" s="36"/>
      <c r="WOA53" s="36"/>
      <c r="WOB53" s="36"/>
      <c r="WOE53" s="36"/>
      <c r="WOF53" s="36"/>
      <c r="WOI53" s="36"/>
      <c r="WOJ53" s="36"/>
      <c r="WOM53" s="36"/>
      <c r="WON53" s="36"/>
      <c r="WOQ53" s="36"/>
      <c r="WOR53" s="36"/>
      <c r="WOU53" s="36"/>
      <c r="WOV53" s="36"/>
      <c r="WOY53" s="36"/>
      <c r="WOZ53" s="36"/>
      <c r="WPC53" s="36"/>
      <c r="WPD53" s="36"/>
      <c r="WPG53" s="36"/>
      <c r="WPH53" s="36"/>
      <c r="WPK53" s="36"/>
      <c r="WPL53" s="36"/>
      <c r="WPO53" s="36"/>
      <c r="WPP53" s="36"/>
      <c r="WPS53" s="36"/>
      <c r="WPT53" s="36"/>
      <c r="WPW53" s="36"/>
      <c r="WPX53" s="36"/>
      <c r="WQA53" s="36"/>
      <c r="WQB53" s="36"/>
      <c r="WQE53" s="36"/>
      <c r="WQF53" s="36"/>
      <c r="WQI53" s="36"/>
      <c r="WQJ53" s="36"/>
      <c r="WQM53" s="36"/>
      <c r="WQN53" s="36"/>
      <c r="WQQ53" s="36"/>
      <c r="WQR53" s="36"/>
      <c r="WQU53" s="36"/>
      <c r="WQV53" s="36"/>
      <c r="WQY53" s="36"/>
      <c r="WQZ53" s="36"/>
      <c r="WRC53" s="36"/>
      <c r="WRD53" s="36"/>
      <c r="WRG53" s="36"/>
      <c r="WRH53" s="36"/>
      <c r="WRK53" s="36"/>
      <c r="WRL53" s="36"/>
      <c r="WRO53" s="36"/>
      <c r="WRP53" s="36"/>
      <c r="WRS53" s="36"/>
      <c r="WRT53" s="36"/>
      <c r="WRW53" s="36"/>
      <c r="WRX53" s="36"/>
      <c r="WSA53" s="36"/>
      <c r="WSB53" s="36"/>
      <c r="WSE53" s="36"/>
      <c r="WSF53" s="36"/>
      <c r="WSI53" s="36"/>
      <c r="WSJ53" s="36"/>
      <c r="WSM53" s="36"/>
      <c r="WSN53" s="36"/>
      <c r="WSQ53" s="36"/>
      <c r="WSR53" s="36"/>
      <c r="WSU53" s="36"/>
      <c r="WSV53" s="36"/>
      <c r="WSY53" s="36"/>
      <c r="WSZ53" s="36"/>
      <c r="WTC53" s="36"/>
      <c r="WTD53" s="36"/>
      <c r="WTG53" s="36"/>
      <c r="WTH53" s="36"/>
      <c r="WTK53" s="36"/>
      <c r="WTL53" s="36"/>
      <c r="WTO53" s="36"/>
      <c r="WTP53" s="36"/>
      <c r="WTS53" s="36"/>
      <c r="WTT53" s="36"/>
      <c r="WTW53" s="36"/>
      <c r="WTX53" s="36"/>
      <c r="WUA53" s="36"/>
      <c r="WUB53" s="36"/>
      <c r="WUE53" s="36"/>
      <c r="WUF53" s="36"/>
      <c r="WUI53" s="36"/>
      <c r="WUJ53" s="36"/>
      <c r="WUM53" s="36"/>
      <c r="WUN53" s="36"/>
      <c r="WUQ53" s="36"/>
      <c r="WUR53" s="36"/>
      <c r="WUU53" s="36"/>
      <c r="WUV53" s="36"/>
      <c r="WUY53" s="36"/>
      <c r="WUZ53" s="36"/>
      <c r="WVC53" s="36"/>
      <c r="WVD53" s="36"/>
      <c r="WVG53" s="36"/>
      <c r="WVH53" s="36"/>
      <c r="WVK53" s="36"/>
      <c r="WVL53" s="36"/>
      <c r="WVO53" s="36"/>
      <c r="WVP53" s="36"/>
      <c r="WVS53" s="36"/>
      <c r="WVT53" s="36"/>
      <c r="WVW53" s="36"/>
      <c r="WVX53" s="36"/>
      <c r="WWA53" s="36"/>
      <c r="WWB53" s="36"/>
      <c r="WWE53" s="36"/>
      <c r="WWF53" s="36"/>
      <c r="WWI53" s="36"/>
      <c r="WWJ53" s="36"/>
      <c r="WWM53" s="36"/>
      <c r="WWN53" s="36"/>
      <c r="WWQ53" s="36"/>
      <c r="WWR53" s="36"/>
      <c r="WWU53" s="36"/>
      <c r="WWV53" s="36"/>
      <c r="WWY53" s="36"/>
      <c r="WWZ53" s="36"/>
      <c r="WXC53" s="36"/>
      <c r="WXD53" s="36"/>
      <c r="WXG53" s="36"/>
      <c r="WXH53" s="36"/>
      <c r="WXK53" s="36"/>
      <c r="WXL53" s="36"/>
      <c r="WXO53" s="36"/>
      <c r="WXP53" s="36"/>
      <c r="WXS53" s="36"/>
      <c r="WXT53" s="36"/>
      <c r="WXW53" s="36"/>
      <c r="WXX53" s="36"/>
      <c r="WYA53" s="36"/>
      <c r="WYB53" s="36"/>
      <c r="WYE53" s="36"/>
      <c r="WYF53" s="36"/>
      <c r="WYI53" s="36"/>
      <c r="WYJ53" s="36"/>
      <c r="WYM53" s="36"/>
      <c r="WYN53" s="36"/>
      <c r="WYQ53" s="36"/>
      <c r="WYR53" s="36"/>
      <c r="WYU53" s="36"/>
      <c r="WYV53" s="36"/>
      <c r="WYY53" s="36"/>
      <c r="WYZ53" s="36"/>
      <c r="WZC53" s="36"/>
      <c r="WZD53" s="36"/>
      <c r="WZG53" s="36"/>
      <c r="WZH53" s="36"/>
      <c r="WZK53" s="36"/>
      <c r="WZL53" s="36"/>
      <c r="WZO53" s="36"/>
      <c r="WZP53" s="36"/>
      <c r="WZS53" s="36"/>
      <c r="WZT53" s="36"/>
      <c r="WZW53" s="36"/>
      <c r="WZX53" s="36"/>
      <c r="XAA53" s="36"/>
      <c r="XAB53" s="36"/>
      <c r="XAE53" s="36"/>
      <c r="XAF53" s="36"/>
      <c r="XAI53" s="36"/>
      <c r="XAJ53" s="36"/>
      <c r="XAM53" s="36"/>
      <c r="XAN53" s="36"/>
      <c r="XAQ53" s="36"/>
      <c r="XAR53" s="36"/>
      <c r="XAU53" s="36"/>
      <c r="XAV53" s="36"/>
      <c r="XAY53" s="36"/>
      <c r="XAZ53" s="36"/>
      <c r="XBC53" s="36"/>
      <c r="XBD53" s="36"/>
      <c r="XBG53" s="36"/>
      <c r="XBH53" s="36"/>
      <c r="XBK53" s="36"/>
      <c r="XBL53" s="36"/>
      <c r="XBO53" s="36"/>
      <c r="XBP53" s="36"/>
      <c r="XBS53" s="36"/>
      <c r="XBT53" s="36"/>
      <c r="XBW53" s="36"/>
      <c r="XBX53" s="36"/>
      <c r="XCA53" s="36"/>
      <c r="XCB53" s="36"/>
      <c r="XCE53" s="36"/>
      <c r="XCF53" s="36"/>
      <c r="XCI53" s="36"/>
      <c r="XCJ53" s="36"/>
      <c r="XCM53" s="36"/>
      <c r="XCN53" s="36"/>
      <c r="XCQ53" s="36"/>
      <c r="XCR53" s="36"/>
      <c r="XCU53" s="36"/>
      <c r="XCV53" s="36"/>
      <c r="XCY53" s="36"/>
      <c r="XCZ53" s="36"/>
      <c r="XDC53" s="36"/>
      <c r="XDD53" s="36"/>
    </row>
    <row r="54" spans="1:16332" x14ac:dyDescent="0.3">
      <c r="B54" s="10" t="s">
        <v>344</v>
      </c>
      <c r="C54" s="34">
        <f>'3_X'!AR28</f>
        <v>18396.993690000003</v>
      </c>
      <c r="D54" s="34">
        <f>'4_ReX'!AR28</f>
        <v>11967</v>
      </c>
      <c r="E54" s="12">
        <f>C54+D54</f>
        <v>30363.993690000003</v>
      </c>
      <c r="F54" s="12">
        <v>321743</v>
      </c>
      <c r="G54" s="34">
        <f>E54-F54</f>
        <v>-291379.00630999997</v>
      </c>
      <c r="H54" s="36"/>
      <c r="I54" s="12"/>
      <c r="K54" s="36"/>
      <c r="L54" s="36"/>
      <c r="O54" s="36"/>
      <c r="P54" s="36"/>
      <c r="S54" s="36"/>
      <c r="T54" s="36"/>
      <c r="W54" s="36"/>
      <c r="X54" s="36"/>
      <c r="AA54" s="36"/>
      <c r="AB54" s="36"/>
      <c r="AE54" s="36"/>
      <c r="AF54" s="36"/>
      <c r="AI54" s="36"/>
      <c r="AJ54" s="36"/>
      <c r="AM54" s="36"/>
      <c r="AN54" s="36"/>
      <c r="AQ54" s="36"/>
      <c r="AR54" s="36"/>
      <c r="AU54" s="36"/>
      <c r="AV54" s="36"/>
      <c r="AY54" s="36"/>
      <c r="AZ54" s="36"/>
      <c r="BC54" s="36"/>
      <c r="BD54" s="36"/>
      <c r="BG54" s="36"/>
      <c r="BH54" s="36"/>
      <c r="BK54" s="36"/>
      <c r="BL54" s="36"/>
      <c r="BO54" s="36"/>
      <c r="BP54" s="36"/>
      <c r="BS54" s="36"/>
      <c r="BT54" s="36"/>
      <c r="BW54" s="36"/>
      <c r="BX54" s="36"/>
      <c r="CA54" s="36"/>
      <c r="CB54" s="36"/>
      <c r="CE54" s="36"/>
      <c r="CF54" s="36"/>
      <c r="CI54" s="36"/>
      <c r="CJ54" s="36"/>
      <c r="CM54" s="36"/>
      <c r="CN54" s="36"/>
      <c r="CQ54" s="36"/>
      <c r="CR54" s="36"/>
      <c r="CU54" s="36"/>
      <c r="CV54" s="36"/>
      <c r="CY54" s="36"/>
      <c r="CZ54" s="36"/>
      <c r="DC54" s="36"/>
      <c r="DD54" s="36"/>
      <c r="DG54" s="36"/>
      <c r="DH54" s="36"/>
      <c r="DK54" s="36"/>
      <c r="DL54" s="36"/>
      <c r="DO54" s="36"/>
      <c r="DP54" s="36"/>
      <c r="DS54" s="36"/>
      <c r="DT54" s="36"/>
      <c r="DW54" s="36"/>
      <c r="DX54" s="36"/>
      <c r="EA54" s="36"/>
      <c r="EB54" s="36"/>
      <c r="EE54" s="36"/>
      <c r="EF54" s="36"/>
      <c r="EI54" s="36"/>
      <c r="EJ54" s="36"/>
      <c r="EM54" s="36"/>
      <c r="EN54" s="36"/>
      <c r="EQ54" s="36"/>
      <c r="ER54" s="36"/>
      <c r="EU54" s="36"/>
      <c r="EV54" s="36"/>
      <c r="EY54" s="36"/>
      <c r="EZ54" s="36"/>
      <c r="FC54" s="36"/>
      <c r="FD54" s="36"/>
      <c r="FG54" s="36"/>
      <c r="FH54" s="36"/>
      <c r="FK54" s="36"/>
      <c r="FL54" s="36"/>
      <c r="FO54" s="36"/>
      <c r="FP54" s="36"/>
      <c r="FS54" s="36"/>
      <c r="FT54" s="36"/>
      <c r="FW54" s="36"/>
      <c r="FX54" s="36"/>
      <c r="GA54" s="36"/>
      <c r="GB54" s="36"/>
      <c r="GE54" s="36"/>
      <c r="GF54" s="36"/>
      <c r="GI54" s="36"/>
      <c r="GJ54" s="36"/>
      <c r="GM54" s="36"/>
      <c r="GN54" s="36"/>
      <c r="GQ54" s="36"/>
      <c r="GR54" s="36"/>
      <c r="GU54" s="36"/>
      <c r="GV54" s="36"/>
      <c r="GY54" s="36"/>
      <c r="GZ54" s="36"/>
      <c r="HC54" s="36"/>
      <c r="HD54" s="36"/>
      <c r="HG54" s="36"/>
      <c r="HH54" s="36"/>
      <c r="HK54" s="36"/>
      <c r="HL54" s="36"/>
      <c r="HO54" s="36"/>
      <c r="HP54" s="36"/>
      <c r="HS54" s="36"/>
      <c r="HT54" s="36"/>
      <c r="HW54" s="36"/>
      <c r="HX54" s="36"/>
      <c r="IA54" s="36"/>
      <c r="IB54" s="36"/>
      <c r="IE54" s="36"/>
      <c r="IF54" s="36"/>
      <c r="II54" s="36"/>
      <c r="IJ54" s="36"/>
      <c r="IM54" s="36"/>
      <c r="IN54" s="36"/>
      <c r="IQ54" s="36"/>
      <c r="IR54" s="36"/>
      <c r="IU54" s="36"/>
      <c r="IV54" s="36"/>
      <c r="IY54" s="36"/>
      <c r="IZ54" s="36"/>
      <c r="JC54" s="36"/>
      <c r="JD54" s="36"/>
      <c r="JG54" s="36"/>
      <c r="JH54" s="36"/>
      <c r="JK54" s="36"/>
      <c r="JL54" s="36"/>
      <c r="JO54" s="36"/>
      <c r="JP54" s="36"/>
      <c r="JS54" s="36"/>
      <c r="JT54" s="36"/>
      <c r="JW54" s="36"/>
      <c r="JX54" s="36"/>
      <c r="KA54" s="36"/>
      <c r="KB54" s="36"/>
      <c r="KE54" s="36"/>
      <c r="KF54" s="36"/>
      <c r="KI54" s="36"/>
      <c r="KJ54" s="36"/>
      <c r="KM54" s="36"/>
      <c r="KN54" s="36"/>
      <c r="KQ54" s="36"/>
      <c r="KR54" s="36"/>
      <c r="KU54" s="36"/>
      <c r="KV54" s="36"/>
      <c r="KY54" s="36"/>
      <c r="KZ54" s="36"/>
      <c r="LC54" s="36"/>
      <c r="LD54" s="36"/>
      <c r="LG54" s="36"/>
      <c r="LH54" s="36"/>
      <c r="LK54" s="36"/>
      <c r="LL54" s="36"/>
      <c r="LO54" s="36"/>
      <c r="LP54" s="36"/>
      <c r="LS54" s="36"/>
      <c r="LT54" s="36"/>
      <c r="LW54" s="36"/>
      <c r="LX54" s="36"/>
      <c r="MA54" s="36"/>
      <c r="MB54" s="36"/>
      <c r="ME54" s="36"/>
      <c r="MF54" s="36"/>
      <c r="MI54" s="36"/>
      <c r="MJ54" s="36"/>
      <c r="MM54" s="36"/>
      <c r="MN54" s="36"/>
      <c r="MQ54" s="36"/>
      <c r="MR54" s="36"/>
      <c r="MU54" s="36"/>
      <c r="MV54" s="36"/>
      <c r="MY54" s="36"/>
      <c r="MZ54" s="36"/>
      <c r="NC54" s="36"/>
      <c r="ND54" s="36"/>
      <c r="NG54" s="36"/>
      <c r="NH54" s="36"/>
      <c r="NK54" s="36"/>
      <c r="NL54" s="36"/>
      <c r="NO54" s="36"/>
      <c r="NP54" s="36"/>
      <c r="NS54" s="36"/>
      <c r="NT54" s="36"/>
      <c r="NW54" s="36"/>
      <c r="NX54" s="36"/>
      <c r="OA54" s="36"/>
      <c r="OB54" s="36"/>
      <c r="OE54" s="36"/>
      <c r="OF54" s="36"/>
      <c r="OI54" s="36"/>
      <c r="OJ54" s="36"/>
      <c r="OM54" s="36"/>
      <c r="ON54" s="36"/>
      <c r="OQ54" s="36"/>
      <c r="OR54" s="36"/>
      <c r="OU54" s="36"/>
      <c r="OV54" s="36"/>
      <c r="OY54" s="36"/>
      <c r="OZ54" s="36"/>
      <c r="PC54" s="36"/>
      <c r="PD54" s="36"/>
      <c r="PG54" s="36"/>
      <c r="PH54" s="36"/>
      <c r="PK54" s="36"/>
      <c r="PL54" s="36"/>
      <c r="PO54" s="36"/>
      <c r="PP54" s="36"/>
      <c r="PS54" s="36"/>
      <c r="PT54" s="36"/>
      <c r="PW54" s="36"/>
      <c r="PX54" s="36"/>
      <c r="QA54" s="36"/>
      <c r="QB54" s="36"/>
      <c r="QE54" s="36"/>
      <c r="QF54" s="36"/>
      <c r="QI54" s="36"/>
      <c r="QJ54" s="36"/>
      <c r="QM54" s="36"/>
      <c r="QN54" s="36"/>
      <c r="QQ54" s="36"/>
      <c r="QR54" s="36"/>
      <c r="QU54" s="36"/>
      <c r="QV54" s="36"/>
      <c r="QY54" s="36"/>
      <c r="QZ54" s="36"/>
      <c r="RC54" s="36"/>
      <c r="RD54" s="36"/>
      <c r="RG54" s="36"/>
      <c r="RH54" s="36"/>
      <c r="RK54" s="36"/>
      <c r="RL54" s="36"/>
      <c r="RO54" s="36"/>
      <c r="RP54" s="36"/>
      <c r="RS54" s="36"/>
      <c r="RT54" s="36"/>
      <c r="RW54" s="36"/>
      <c r="RX54" s="36"/>
      <c r="SA54" s="36"/>
      <c r="SB54" s="36"/>
      <c r="SE54" s="36"/>
      <c r="SF54" s="36"/>
      <c r="SI54" s="36"/>
      <c r="SJ54" s="36"/>
      <c r="SM54" s="36"/>
      <c r="SN54" s="36"/>
      <c r="SQ54" s="36"/>
      <c r="SR54" s="36"/>
      <c r="SU54" s="36"/>
      <c r="SV54" s="36"/>
      <c r="SY54" s="36"/>
      <c r="SZ54" s="36"/>
      <c r="TC54" s="36"/>
      <c r="TD54" s="36"/>
      <c r="TG54" s="36"/>
      <c r="TH54" s="36"/>
      <c r="TK54" s="36"/>
      <c r="TL54" s="36"/>
      <c r="TO54" s="36"/>
      <c r="TP54" s="36"/>
      <c r="TS54" s="36"/>
      <c r="TT54" s="36"/>
      <c r="TW54" s="36"/>
      <c r="TX54" s="36"/>
      <c r="UA54" s="36"/>
      <c r="UB54" s="36"/>
      <c r="UE54" s="36"/>
      <c r="UF54" s="36"/>
      <c r="UI54" s="36"/>
      <c r="UJ54" s="36"/>
      <c r="UM54" s="36"/>
      <c r="UN54" s="36"/>
      <c r="UQ54" s="36"/>
      <c r="UR54" s="36"/>
      <c r="UU54" s="36"/>
      <c r="UV54" s="36"/>
      <c r="UY54" s="36"/>
      <c r="UZ54" s="36"/>
      <c r="VC54" s="36"/>
      <c r="VD54" s="36"/>
      <c r="VG54" s="36"/>
      <c r="VH54" s="36"/>
      <c r="VK54" s="36"/>
      <c r="VL54" s="36"/>
      <c r="VO54" s="36"/>
      <c r="VP54" s="36"/>
      <c r="VS54" s="36"/>
      <c r="VT54" s="36"/>
      <c r="VW54" s="36"/>
      <c r="VX54" s="36"/>
      <c r="WA54" s="36"/>
      <c r="WB54" s="36"/>
      <c r="WE54" s="36"/>
      <c r="WF54" s="36"/>
      <c r="WI54" s="36"/>
      <c r="WJ54" s="36"/>
      <c r="WM54" s="36"/>
      <c r="WN54" s="36"/>
      <c r="WQ54" s="36"/>
      <c r="WR54" s="36"/>
      <c r="WU54" s="36"/>
      <c r="WV54" s="36"/>
      <c r="WY54" s="36"/>
      <c r="WZ54" s="36"/>
      <c r="XC54" s="36"/>
      <c r="XD54" s="36"/>
      <c r="XG54" s="36"/>
      <c r="XH54" s="36"/>
      <c r="XK54" s="36"/>
      <c r="XL54" s="36"/>
      <c r="XO54" s="36"/>
      <c r="XP54" s="36"/>
      <c r="XS54" s="36"/>
      <c r="XT54" s="36"/>
      <c r="XW54" s="36"/>
      <c r="XX54" s="36"/>
      <c r="YA54" s="36"/>
      <c r="YB54" s="36"/>
      <c r="YE54" s="36"/>
      <c r="YF54" s="36"/>
      <c r="YI54" s="36"/>
      <c r="YJ54" s="36"/>
      <c r="YM54" s="36"/>
      <c r="YN54" s="36"/>
      <c r="YQ54" s="36"/>
      <c r="YR54" s="36"/>
      <c r="YU54" s="36"/>
      <c r="YV54" s="36"/>
      <c r="YY54" s="36"/>
      <c r="YZ54" s="36"/>
      <c r="ZC54" s="36"/>
      <c r="ZD54" s="36"/>
      <c r="ZG54" s="36"/>
      <c r="ZH54" s="36"/>
      <c r="ZK54" s="36"/>
      <c r="ZL54" s="36"/>
      <c r="ZO54" s="36"/>
      <c r="ZP54" s="36"/>
      <c r="ZS54" s="36"/>
      <c r="ZT54" s="36"/>
      <c r="ZW54" s="36"/>
      <c r="ZX54" s="36"/>
      <c r="AAA54" s="36"/>
      <c r="AAB54" s="36"/>
      <c r="AAE54" s="36"/>
      <c r="AAF54" s="36"/>
      <c r="AAI54" s="36"/>
      <c r="AAJ54" s="36"/>
      <c r="AAM54" s="36"/>
      <c r="AAN54" s="36"/>
      <c r="AAQ54" s="36"/>
      <c r="AAR54" s="36"/>
      <c r="AAU54" s="36"/>
      <c r="AAV54" s="36"/>
      <c r="AAY54" s="36"/>
      <c r="AAZ54" s="36"/>
      <c r="ABC54" s="36"/>
      <c r="ABD54" s="36"/>
      <c r="ABG54" s="36"/>
      <c r="ABH54" s="36"/>
      <c r="ABK54" s="36"/>
      <c r="ABL54" s="36"/>
      <c r="ABO54" s="36"/>
      <c r="ABP54" s="36"/>
      <c r="ABS54" s="36"/>
      <c r="ABT54" s="36"/>
      <c r="ABW54" s="36"/>
      <c r="ABX54" s="36"/>
      <c r="ACA54" s="36"/>
      <c r="ACB54" s="36"/>
      <c r="ACE54" s="36"/>
      <c r="ACF54" s="36"/>
      <c r="ACI54" s="36"/>
      <c r="ACJ54" s="36"/>
      <c r="ACM54" s="36"/>
      <c r="ACN54" s="36"/>
      <c r="ACQ54" s="36"/>
      <c r="ACR54" s="36"/>
      <c r="ACU54" s="36"/>
      <c r="ACV54" s="36"/>
      <c r="ACY54" s="36"/>
      <c r="ACZ54" s="36"/>
      <c r="ADC54" s="36"/>
      <c r="ADD54" s="36"/>
      <c r="ADG54" s="36"/>
      <c r="ADH54" s="36"/>
      <c r="ADK54" s="36"/>
      <c r="ADL54" s="36"/>
      <c r="ADO54" s="36"/>
      <c r="ADP54" s="36"/>
      <c r="ADS54" s="36"/>
      <c r="ADT54" s="36"/>
      <c r="ADW54" s="36"/>
      <c r="ADX54" s="36"/>
      <c r="AEA54" s="36"/>
      <c r="AEB54" s="36"/>
      <c r="AEE54" s="36"/>
      <c r="AEF54" s="36"/>
      <c r="AEI54" s="36"/>
      <c r="AEJ54" s="36"/>
      <c r="AEM54" s="36"/>
      <c r="AEN54" s="36"/>
      <c r="AEQ54" s="36"/>
      <c r="AER54" s="36"/>
      <c r="AEU54" s="36"/>
      <c r="AEV54" s="36"/>
      <c r="AEY54" s="36"/>
      <c r="AEZ54" s="36"/>
      <c r="AFC54" s="36"/>
      <c r="AFD54" s="36"/>
      <c r="AFG54" s="36"/>
      <c r="AFH54" s="36"/>
      <c r="AFK54" s="36"/>
      <c r="AFL54" s="36"/>
      <c r="AFO54" s="36"/>
      <c r="AFP54" s="36"/>
      <c r="AFS54" s="36"/>
      <c r="AFT54" s="36"/>
      <c r="AFW54" s="36"/>
      <c r="AFX54" s="36"/>
      <c r="AGA54" s="36"/>
      <c r="AGB54" s="36"/>
      <c r="AGE54" s="36"/>
      <c r="AGF54" s="36"/>
      <c r="AGI54" s="36"/>
      <c r="AGJ54" s="36"/>
      <c r="AGM54" s="36"/>
      <c r="AGN54" s="36"/>
      <c r="AGQ54" s="36"/>
      <c r="AGR54" s="36"/>
      <c r="AGU54" s="36"/>
      <c r="AGV54" s="36"/>
      <c r="AGY54" s="36"/>
      <c r="AGZ54" s="36"/>
      <c r="AHC54" s="36"/>
      <c r="AHD54" s="36"/>
      <c r="AHG54" s="36"/>
      <c r="AHH54" s="36"/>
      <c r="AHK54" s="36"/>
      <c r="AHL54" s="36"/>
      <c r="AHO54" s="36"/>
      <c r="AHP54" s="36"/>
      <c r="AHS54" s="36"/>
      <c r="AHT54" s="36"/>
      <c r="AHW54" s="36"/>
      <c r="AHX54" s="36"/>
      <c r="AIA54" s="36"/>
      <c r="AIB54" s="36"/>
      <c r="AIE54" s="36"/>
      <c r="AIF54" s="36"/>
      <c r="AII54" s="36"/>
      <c r="AIJ54" s="36"/>
      <c r="AIM54" s="36"/>
      <c r="AIN54" s="36"/>
      <c r="AIQ54" s="36"/>
      <c r="AIR54" s="36"/>
      <c r="AIU54" s="36"/>
      <c r="AIV54" s="36"/>
      <c r="AIY54" s="36"/>
      <c r="AIZ54" s="36"/>
      <c r="AJC54" s="36"/>
      <c r="AJD54" s="36"/>
      <c r="AJG54" s="36"/>
      <c r="AJH54" s="36"/>
      <c r="AJK54" s="36"/>
      <c r="AJL54" s="36"/>
      <c r="AJO54" s="36"/>
      <c r="AJP54" s="36"/>
      <c r="AJS54" s="36"/>
      <c r="AJT54" s="36"/>
      <c r="AJW54" s="36"/>
      <c r="AJX54" s="36"/>
      <c r="AKA54" s="36"/>
      <c r="AKB54" s="36"/>
      <c r="AKE54" s="36"/>
      <c r="AKF54" s="36"/>
      <c r="AKI54" s="36"/>
      <c r="AKJ54" s="36"/>
      <c r="AKM54" s="36"/>
      <c r="AKN54" s="36"/>
      <c r="AKQ54" s="36"/>
      <c r="AKR54" s="36"/>
      <c r="AKU54" s="36"/>
      <c r="AKV54" s="36"/>
      <c r="AKY54" s="36"/>
      <c r="AKZ54" s="36"/>
      <c r="ALC54" s="36"/>
      <c r="ALD54" s="36"/>
      <c r="ALG54" s="36"/>
      <c r="ALH54" s="36"/>
      <c r="ALK54" s="36"/>
      <c r="ALL54" s="36"/>
      <c r="ALO54" s="36"/>
      <c r="ALP54" s="36"/>
      <c r="ALS54" s="36"/>
      <c r="ALT54" s="36"/>
      <c r="ALW54" s="36"/>
      <c r="ALX54" s="36"/>
      <c r="AMA54" s="36"/>
      <c r="AMB54" s="36"/>
      <c r="AME54" s="36"/>
      <c r="AMF54" s="36"/>
      <c r="AMI54" s="36"/>
      <c r="AMJ54" s="36"/>
      <c r="AMM54" s="36"/>
      <c r="AMN54" s="36"/>
      <c r="AMQ54" s="36"/>
      <c r="AMR54" s="36"/>
      <c r="AMU54" s="36"/>
      <c r="AMV54" s="36"/>
      <c r="AMY54" s="36"/>
      <c r="AMZ54" s="36"/>
      <c r="ANC54" s="36"/>
      <c r="AND54" s="36"/>
      <c r="ANG54" s="36"/>
      <c r="ANH54" s="36"/>
      <c r="ANK54" s="36"/>
      <c r="ANL54" s="36"/>
      <c r="ANO54" s="36"/>
      <c r="ANP54" s="36"/>
      <c r="ANS54" s="36"/>
      <c r="ANT54" s="36"/>
      <c r="ANW54" s="36"/>
      <c r="ANX54" s="36"/>
      <c r="AOA54" s="36"/>
      <c r="AOB54" s="36"/>
      <c r="AOE54" s="36"/>
      <c r="AOF54" s="36"/>
      <c r="AOI54" s="36"/>
      <c r="AOJ54" s="36"/>
      <c r="AOM54" s="36"/>
      <c r="AON54" s="36"/>
      <c r="AOQ54" s="36"/>
      <c r="AOR54" s="36"/>
      <c r="AOU54" s="36"/>
      <c r="AOV54" s="36"/>
      <c r="AOY54" s="36"/>
      <c r="AOZ54" s="36"/>
      <c r="APC54" s="36"/>
      <c r="APD54" s="36"/>
      <c r="APG54" s="36"/>
      <c r="APH54" s="36"/>
      <c r="APK54" s="36"/>
      <c r="APL54" s="36"/>
      <c r="APO54" s="36"/>
      <c r="APP54" s="36"/>
      <c r="APS54" s="36"/>
      <c r="APT54" s="36"/>
      <c r="APW54" s="36"/>
      <c r="APX54" s="36"/>
      <c r="AQA54" s="36"/>
      <c r="AQB54" s="36"/>
      <c r="AQE54" s="36"/>
      <c r="AQF54" s="36"/>
      <c r="AQI54" s="36"/>
      <c r="AQJ54" s="36"/>
      <c r="AQM54" s="36"/>
      <c r="AQN54" s="36"/>
      <c r="AQQ54" s="36"/>
      <c r="AQR54" s="36"/>
      <c r="AQU54" s="36"/>
      <c r="AQV54" s="36"/>
      <c r="AQY54" s="36"/>
      <c r="AQZ54" s="36"/>
      <c r="ARC54" s="36"/>
      <c r="ARD54" s="36"/>
      <c r="ARG54" s="36"/>
      <c r="ARH54" s="36"/>
      <c r="ARK54" s="36"/>
      <c r="ARL54" s="36"/>
      <c r="ARO54" s="36"/>
      <c r="ARP54" s="36"/>
      <c r="ARS54" s="36"/>
      <c r="ART54" s="36"/>
      <c r="ARW54" s="36"/>
      <c r="ARX54" s="36"/>
      <c r="ASA54" s="36"/>
      <c r="ASB54" s="36"/>
      <c r="ASE54" s="36"/>
      <c r="ASF54" s="36"/>
      <c r="ASI54" s="36"/>
      <c r="ASJ54" s="36"/>
      <c r="ASM54" s="36"/>
      <c r="ASN54" s="36"/>
      <c r="ASQ54" s="36"/>
      <c r="ASR54" s="36"/>
      <c r="ASU54" s="36"/>
      <c r="ASV54" s="36"/>
      <c r="ASY54" s="36"/>
      <c r="ASZ54" s="36"/>
      <c r="ATC54" s="36"/>
      <c r="ATD54" s="36"/>
      <c r="ATG54" s="36"/>
      <c r="ATH54" s="36"/>
      <c r="ATK54" s="36"/>
      <c r="ATL54" s="36"/>
      <c r="ATO54" s="36"/>
      <c r="ATP54" s="36"/>
      <c r="ATS54" s="36"/>
      <c r="ATT54" s="36"/>
      <c r="ATW54" s="36"/>
      <c r="ATX54" s="36"/>
      <c r="AUA54" s="36"/>
      <c r="AUB54" s="36"/>
      <c r="AUE54" s="36"/>
      <c r="AUF54" s="36"/>
      <c r="AUI54" s="36"/>
      <c r="AUJ54" s="36"/>
      <c r="AUM54" s="36"/>
      <c r="AUN54" s="36"/>
      <c r="AUQ54" s="36"/>
      <c r="AUR54" s="36"/>
      <c r="AUU54" s="36"/>
      <c r="AUV54" s="36"/>
      <c r="AUY54" s="36"/>
      <c r="AUZ54" s="36"/>
      <c r="AVC54" s="36"/>
      <c r="AVD54" s="36"/>
      <c r="AVG54" s="36"/>
      <c r="AVH54" s="36"/>
      <c r="AVK54" s="36"/>
      <c r="AVL54" s="36"/>
      <c r="AVO54" s="36"/>
      <c r="AVP54" s="36"/>
      <c r="AVS54" s="36"/>
      <c r="AVT54" s="36"/>
      <c r="AVW54" s="36"/>
      <c r="AVX54" s="36"/>
      <c r="AWA54" s="36"/>
      <c r="AWB54" s="36"/>
      <c r="AWE54" s="36"/>
      <c r="AWF54" s="36"/>
      <c r="AWI54" s="36"/>
      <c r="AWJ54" s="36"/>
      <c r="AWM54" s="36"/>
      <c r="AWN54" s="36"/>
      <c r="AWQ54" s="36"/>
      <c r="AWR54" s="36"/>
      <c r="AWU54" s="36"/>
      <c r="AWV54" s="36"/>
      <c r="AWY54" s="36"/>
      <c r="AWZ54" s="36"/>
      <c r="AXC54" s="36"/>
      <c r="AXD54" s="36"/>
      <c r="AXG54" s="36"/>
      <c r="AXH54" s="36"/>
      <c r="AXK54" s="36"/>
      <c r="AXL54" s="36"/>
      <c r="AXO54" s="36"/>
      <c r="AXP54" s="36"/>
      <c r="AXS54" s="36"/>
      <c r="AXT54" s="36"/>
      <c r="AXW54" s="36"/>
      <c r="AXX54" s="36"/>
      <c r="AYA54" s="36"/>
      <c r="AYB54" s="36"/>
      <c r="AYE54" s="36"/>
      <c r="AYF54" s="36"/>
      <c r="AYI54" s="36"/>
      <c r="AYJ54" s="36"/>
      <c r="AYM54" s="36"/>
      <c r="AYN54" s="36"/>
      <c r="AYQ54" s="36"/>
      <c r="AYR54" s="36"/>
      <c r="AYU54" s="36"/>
      <c r="AYV54" s="36"/>
      <c r="AYY54" s="36"/>
      <c r="AYZ54" s="36"/>
      <c r="AZC54" s="36"/>
      <c r="AZD54" s="36"/>
      <c r="AZG54" s="36"/>
      <c r="AZH54" s="36"/>
      <c r="AZK54" s="36"/>
      <c r="AZL54" s="36"/>
      <c r="AZO54" s="36"/>
      <c r="AZP54" s="36"/>
      <c r="AZS54" s="36"/>
      <c r="AZT54" s="36"/>
      <c r="AZW54" s="36"/>
      <c r="AZX54" s="36"/>
      <c r="BAA54" s="36"/>
      <c r="BAB54" s="36"/>
      <c r="BAE54" s="36"/>
      <c r="BAF54" s="36"/>
      <c r="BAI54" s="36"/>
      <c r="BAJ54" s="36"/>
      <c r="BAM54" s="36"/>
      <c r="BAN54" s="36"/>
      <c r="BAQ54" s="36"/>
      <c r="BAR54" s="36"/>
      <c r="BAU54" s="36"/>
      <c r="BAV54" s="36"/>
      <c r="BAY54" s="36"/>
      <c r="BAZ54" s="36"/>
      <c r="BBC54" s="36"/>
      <c r="BBD54" s="36"/>
      <c r="BBG54" s="36"/>
      <c r="BBH54" s="36"/>
      <c r="BBK54" s="36"/>
      <c r="BBL54" s="36"/>
      <c r="BBO54" s="36"/>
      <c r="BBP54" s="36"/>
      <c r="BBS54" s="36"/>
      <c r="BBT54" s="36"/>
      <c r="BBW54" s="36"/>
      <c r="BBX54" s="36"/>
      <c r="BCA54" s="36"/>
      <c r="BCB54" s="36"/>
      <c r="BCE54" s="36"/>
      <c r="BCF54" s="36"/>
      <c r="BCI54" s="36"/>
      <c r="BCJ54" s="36"/>
      <c r="BCM54" s="36"/>
      <c r="BCN54" s="36"/>
      <c r="BCQ54" s="36"/>
      <c r="BCR54" s="36"/>
      <c r="BCU54" s="36"/>
      <c r="BCV54" s="36"/>
      <c r="BCY54" s="36"/>
      <c r="BCZ54" s="36"/>
      <c r="BDC54" s="36"/>
      <c r="BDD54" s="36"/>
      <c r="BDG54" s="36"/>
      <c r="BDH54" s="36"/>
      <c r="BDK54" s="36"/>
      <c r="BDL54" s="36"/>
      <c r="BDO54" s="36"/>
      <c r="BDP54" s="36"/>
      <c r="BDS54" s="36"/>
      <c r="BDT54" s="36"/>
      <c r="BDW54" s="36"/>
      <c r="BDX54" s="36"/>
      <c r="BEA54" s="36"/>
      <c r="BEB54" s="36"/>
      <c r="BEE54" s="36"/>
      <c r="BEF54" s="36"/>
      <c r="BEI54" s="36"/>
      <c r="BEJ54" s="36"/>
      <c r="BEM54" s="36"/>
      <c r="BEN54" s="36"/>
      <c r="BEQ54" s="36"/>
      <c r="BER54" s="36"/>
      <c r="BEU54" s="36"/>
      <c r="BEV54" s="36"/>
      <c r="BEY54" s="36"/>
      <c r="BEZ54" s="36"/>
      <c r="BFC54" s="36"/>
      <c r="BFD54" s="36"/>
      <c r="BFG54" s="36"/>
      <c r="BFH54" s="36"/>
      <c r="BFK54" s="36"/>
      <c r="BFL54" s="36"/>
      <c r="BFO54" s="36"/>
      <c r="BFP54" s="36"/>
      <c r="BFS54" s="36"/>
      <c r="BFT54" s="36"/>
      <c r="BFW54" s="36"/>
      <c r="BFX54" s="36"/>
      <c r="BGA54" s="36"/>
      <c r="BGB54" s="36"/>
      <c r="BGE54" s="36"/>
      <c r="BGF54" s="36"/>
      <c r="BGI54" s="36"/>
      <c r="BGJ54" s="36"/>
      <c r="BGM54" s="36"/>
      <c r="BGN54" s="36"/>
      <c r="BGQ54" s="36"/>
      <c r="BGR54" s="36"/>
      <c r="BGU54" s="36"/>
      <c r="BGV54" s="36"/>
      <c r="BGY54" s="36"/>
      <c r="BGZ54" s="36"/>
      <c r="BHC54" s="36"/>
      <c r="BHD54" s="36"/>
      <c r="BHG54" s="36"/>
      <c r="BHH54" s="36"/>
      <c r="BHK54" s="36"/>
      <c r="BHL54" s="36"/>
      <c r="BHO54" s="36"/>
      <c r="BHP54" s="36"/>
      <c r="BHS54" s="36"/>
      <c r="BHT54" s="36"/>
      <c r="BHW54" s="36"/>
      <c r="BHX54" s="36"/>
      <c r="BIA54" s="36"/>
      <c r="BIB54" s="36"/>
      <c r="BIE54" s="36"/>
      <c r="BIF54" s="36"/>
      <c r="BII54" s="36"/>
      <c r="BIJ54" s="36"/>
      <c r="BIM54" s="36"/>
      <c r="BIN54" s="36"/>
      <c r="BIQ54" s="36"/>
      <c r="BIR54" s="36"/>
      <c r="BIU54" s="36"/>
      <c r="BIV54" s="36"/>
      <c r="BIY54" s="36"/>
      <c r="BIZ54" s="36"/>
      <c r="BJC54" s="36"/>
      <c r="BJD54" s="36"/>
      <c r="BJG54" s="36"/>
      <c r="BJH54" s="36"/>
      <c r="BJK54" s="36"/>
      <c r="BJL54" s="36"/>
      <c r="BJO54" s="36"/>
      <c r="BJP54" s="36"/>
      <c r="BJS54" s="36"/>
      <c r="BJT54" s="36"/>
      <c r="BJW54" s="36"/>
      <c r="BJX54" s="36"/>
      <c r="BKA54" s="36"/>
      <c r="BKB54" s="36"/>
      <c r="BKE54" s="36"/>
      <c r="BKF54" s="36"/>
      <c r="BKI54" s="36"/>
      <c r="BKJ54" s="36"/>
      <c r="BKM54" s="36"/>
      <c r="BKN54" s="36"/>
      <c r="BKQ54" s="36"/>
      <c r="BKR54" s="36"/>
      <c r="BKU54" s="36"/>
      <c r="BKV54" s="36"/>
      <c r="BKY54" s="36"/>
      <c r="BKZ54" s="36"/>
      <c r="BLC54" s="36"/>
      <c r="BLD54" s="36"/>
      <c r="BLG54" s="36"/>
      <c r="BLH54" s="36"/>
      <c r="BLK54" s="36"/>
      <c r="BLL54" s="36"/>
      <c r="BLO54" s="36"/>
      <c r="BLP54" s="36"/>
      <c r="BLS54" s="36"/>
      <c r="BLT54" s="36"/>
      <c r="BLW54" s="36"/>
      <c r="BLX54" s="36"/>
      <c r="BMA54" s="36"/>
      <c r="BMB54" s="36"/>
      <c r="BME54" s="36"/>
      <c r="BMF54" s="36"/>
      <c r="BMI54" s="36"/>
      <c r="BMJ54" s="36"/>
      <c r="BMM54" s="36"/>
      <c r="BMN54" s="36"/>
      <c r="BMQ54" s="36"/>
      <c r="BMR54" s="36"/>
      <c r="BMU54" s="36"/>
      <c r="BMV54" s="36"/>
      <c r="BMY54" s="36"/>
      <c r="BMZ54" s="36"/>
      <c r="BNC54" s="36"/>
      <c r="BND54" s="36"/>
      <c r="BNG54" s="36"/>
      <c r="BNH54" s="36"/>
      <c r="BNK54" s="36"/>
      <c r="BNL54" s="36"/>
      <c r="BNO54" s="36"/>
      <c r="BNP54" s="36"/>
      <c r="BNS54" s="36"/>
      <c r="BNT54" s="36"/>
      <c r="BNW54" s="36"/>
      <c r="BNX54" s="36"/>
      <c r="BOA54" s="36"/>
      <c r="BOB54" s="36"/>
      <c r="BOE54" s="36"/>
      <c r="BOF54" s="36"/>
      <c r="BOI54" s="36"/>
      <c r="BOJ54" s="36"/>
      <c r="BOM54" s="36"/>
      <c r="BON54" s="36"/>
      <c r="BOQ54" s="36"/>
      <c r="BOR54" s="36"/>
      <c r="BOU54" s="36"/>
      <c r="BOV54" s="36"/>
      <c r="BOY54" s="36"/>
      <c r="BOZ54" s="36"/>
      <c r="BPC54" s="36"/>
      <c r="BPD54" s="36"/>
      <c r="BPG54" s="36"/>
      <c r="BPH54" s="36"/>
      <c r="BPK54" s="36"/>
      <c r="BPL54" s="36"/>
      <c r="BPO54" s="36"/>
      <c r="BPP54" s="36"/>
      <c r="BPS54" s="36"/>
      <c r="BPT54" s="36"/>
      <c r="BPW54" s="36"/>
      <c r="BPX54" s="36"/>
      <c r="BQA54" s="36"/>
      <c r="BQB54" s="36"/>
      <c r="BQE54" s="36"/>
      <c r="BQF54" s="36"/>
      <c r="BQI54" s="36"/>
      <c r="BQJ54" s="36"/>
      <c r="BQM54" s="36"/>
      <c r="BQN54" s="36"/>
      <c r="BQQ54" s="36"/>
      <c r="BQR54" s="36"/>
      <c r="BQU54" s="36"/>
      <c r="BQV54" s="36"/>
      <c r="BQY54" s="36"/>
      <c r="BQZ54" s="36"/>
      <c r="BRC54" s="36"/>
      <c r="BRD54" s="36"/>
      <c r="BRG54" s="36"/>
      <c r="BRH54" s="36"/>
      <c r="BRK54" s="36"/>
      <c r="BRL54" s="36"/>
      <c r="BRO54" s="36"/>
      <c r="BRP54" s="36"/>
      <c r="BRS54" s="36"/>
      <c r="BRT54" s="36"/>
      <c r="BRW54" s="36"/>
      <c r="BRX54" s="36"/>
      <c r="BSA54" s="36"/>
      <c r="BSB54" s="36"/>
      <c r="BSE54" s="36"/>
      <c r="BSF54" s="36"/>
      <c r="BSI54" s="36"/>
      <c r="BSJ54" s="36"/>
      <c r="BSM54" s="36"/>
      <c r="BSN54" s="36"/>
      <c r="BSQ54" s="36"/>
      <c r="BSR54" s="36"/>
      <c r="BSU54" s="36"/>
      <c r="BSV54" s="36"/>
      <c r="BSY54" s="36"/>
      <c r="BSZ54" s="36"/>
      <c r="BTC54" s="36"/>
      <c r="BTD54" s="36"/>
      <c r="BTG54" s="36"/>
      <c r="BTH54" s="36"/>
      <c r="BTK54" s="36"/>
      <c r="BTL54" s="36"/>
      <c r="BTO54" s="36"/>
      <c r="BTP54" s="36"/>
      <c r="BTS54" s="36"/>
      <c r="BTT54" s="36"/>
      <c r="BTW54" s="36"/>
      <c r="BTX54" s="36"/>
      <c r="BUA54" s="36"/>
      <c r="BUB54" s="36"/>
      <c r="BUE54" s="36"/>
      <c r="BUF54" s="36"/>
      <c r="BUI54" s="36"/>
      <c r="BUJ54" s="36"/>
      <c r="BUM54" s="36"/>
      <c r="BUN54" s="36"/>
      <c r="BUQ54" s="36"/>
      <c r="BUR54" s="36"/>
      <c r="BUU54" s="36"/>
      <c r="BUV54" s="36"/>
      <c r="BUY54" s="36"/>
      <c r="BUZ54" s="36"/>
      <c r="BVC54" s="36"/>
      <c r="BVD54" s="36"/>
      <c r="BVG54" s="36"/>
      <c r="BVH54" s="36"/>
      <c r="BVK54" s="36"/>
      <c r="BVL54" s="36"/>
      <c r="BVO54" s="36"/>
      <c r="BVP54" s="36"/>
      <c r="BVS54" s="36"/>
      <c r="BVT54" s="36"/>
      <c r="BVW54" s="36"/>
      <c r="BVX54" s="36"/>
      <c r="BWA54" s="36"/>
      <c r="BWB54" s="36"/>
      <c r="BWE54" s="36"/>
      <c r="BWF54" s="36"/>
      <c r="BWI54" s="36"/>
      <c r="BWJ54" s="36"/>
      <c r="BWM54" s="36"/>
      <c r="BWN54" s="36"/>
      <c r="BWQ54" s="36"/>
      <c r="BWR54" s="36"/>
      <c r="BWU54" s="36"/>
      <c r="BWV54" s="36"/>
      <c r="BWY54" s="36"/>
      <c r="BWZ54" s="36"/>
      <c r="BXC54" s="36"/>
      <c r="BXD54" s="36"/>
      <c r="BXG54" s="36"/>
      <c r="BXH54" s="36"/>
      <c r="BXK54" s="36"/>
      <c r="BXL54" s="36"/>
      <c r="BXO54" s="36"/>
      <c r="BXP54" s="36"/>
      <c r="BXS54" s="36"/>
      <c r="BXT54" s="36"/>
      <c r="BXW54" s="36"/>
      <c r="BXX54" s="36"/>
      <c r="BYA54" s="36"/>
      <c r="BYB54" s="36"/>
      <c r="BYE54" s="36"/>
      <c r="BYF54" s="36"/>
      <c r="BYI54" s="36"/>
      <c r="BYJ54" s="36"/>
      <c r="BYM54" s="36"/>
      <c r="BYN54" s="36"/>
      <c r="BYQ54" s="36"/>
      <c r="BYR54" s="36"/>
      <c r="BYU54" s="36"/>
      <c r="BYV54" s="36"/>
      <c r="BYY54" s="36"/>
      <c r="BYZ54" s="36"/>
      <c r="BZC54" s="36"/>
      <c r="BZD54" s="36"/>
      <c r="BZG54" s="36"/>
      <c r="BZH54" s="36"/>
      <c r="BZK54" s="36"/>
      <c r="BZL54" s="36"/>
      <c r="BZO54" s="36"/>
      <c r="BZP54" s="36"/>
      <c r="BZS54" s="36"/>
      <c r="BZT54" s="36"/>
      <c r="BZW54" s="36"/>
      <c r="BZX54" s="36"/>
      <c r="CAA54" s="36"/>
      <c r="CAB54" s="36"/>
      <c r="CAE54" s="36"/>
      <c r="CAF54" s="36"/>
      <c r="CAI54" s="36"/>
      <c r="CAJ54" s="36"/>
      <c r="CAM54" s="36"/>
      <c r="CAN54" s="36"/>
      <c r="CAQ54" s="36"/>
      <c r="CAR54" s="36"/>
      <c r="CAU54" s="36"/>
      <c r="CAV54" s="36"/>
      <c r="CAY54" s="36"/>
      <c r="CAZ54" s="36"/>
      <c r="CBC54" s="36"/>
      <c r="CBD54" s="36"/>
      <c r="CBG54" s="36"/>
      <c r="CBH54" s="36"/>
      <c r="CBK54" s="36"/>
      <c r="CBL54" s="36"/>
      <c r="CBO54" s="36"/>
      <c r="CBP54" s="36"/>
      <c r="CBS54" s="36"/>
      <c r="CBT54" s="36"/>
      <c r="CBW54" s="36"/>
      <c r="CBX54" s="36"/>
      <c r="CCA54" s="36"/>
      <c r="CCB54" s="36"/>
      <c r="CCE54" s="36"/>
      <c r="CCF54" s="36"/>
      <c r="CCI54" s="36"/>
      <c r="CCJ54" s="36"/>
      <c r="CCM54" s="36"/>
      <c r="CCN54" s="36"/>
      <c r="CCQ54" s="36"/>
      <c r="CCR54" s="36"/>
      <c r="CCU54" s="36"/>
      <c r="CCV54" s="36"/>
      <c r="CCY54" s="36"/>
      <c r="CCZ54" s="36"/>
      <c r="CDC54" s="36"/>
      <c r="CDD54" s="36"/>
      <c r="CDG54" s="36"/>
      <c r="CDH54" s="36"/>
      <c r="CDK54" s="36"/>
      <c r="CDL54" s="36"/>
      <c r="CDO54" s="36"/>
      <c r="CDP54" s="36"/>
      <c r="CDS54" s="36"/>
      <c r="CDT54" s="36"/>
      <c r="CDW54" s="36"/>
      <c r="CDX54" s="36"/>
      <c r="CEA54" s="36"/>
      <c r="CEB54" s="36"/>
      <c r="CEE54" s="36"/>
      <c r="CEF54" s="36"/>
      <c r="CEI54" s="36"/>
      <c r="CEJ54" s="36"/>
      <c r="CEM54" s="36"/>
      <c r="CEN54" s="36"/>
      <c r="CEQ54" s="36"/>
      <c r="CER54" s="36"/>
      <c r="CEU54" s="36"/>
      <c r="CEV54" s="36"/>
      <c r="CEY54" s="36"/>
      <c r="CEZ54" s="36"/>
      <c r="CFC54" s="36"/>
      <c r="CFD54" s="36"/>
      <c r="CFG54" s="36"/>
      <c r="CFH54" s="36"/>
      <c r="CFK54" s="36"/>
      <c r="CFL54" s="36"/>
      <c r="CFO54" s="36"/>
      <c r="CFP54" s="36"/>
      <c r="CFS54" s="36"/>
      <c r="CFT54" s="36"/>
      <c r="CFW54" s="36"/>
      <c r="CFX54" s="36"/>
      <c r="CGA54" s="36"/>
      <c r="CGB54" s="36"/>
      <c r="CGE54" s="36"/>
      <c r="CGF54" s="36"/>
      <c r="CGI54" s="36"/>
      <c r="CGJ54" s="36"/>
      <c r="CGM54" s="36"/>
      <c r="CGN54" s="36"/>
      <c r="CGQ54" s="36"/>
      <c r="CGR54" s="36"/>
      <c r="CGU54" s="36"/>
      <c r="CGV54" s="36"/>
      <c r="CGY54" s="36"/>
      <c r="CGZ54" s="36"/>
      <c r="CHC54" s="36"/>
      <c r="CHD54" s="36"/>
      <c r="CHG54" s="36"/>
      <c r="CHH54" s="36"/>
      <c r="CHK54" s="36"/>
      <c r="CHL54" s="36"/>
      <c r="CHO54" s="36"/>
      <c r="CHP54" s="36"/>
      <c r="CHS54" s="36"/>
      <c r="CHT54" s="36"/>
      <c r="CHW54" s="36"/>
      <c r="CHX54" s="36"/>
      <c r="CIA54" s="36"/>
      <c r="CIB54" s="36"/>
      <c r="CIE54" s="36"/>
      <c r="CIF54" s="36"/>
      <c r="CII54" s="36"/>
      <c r="CIJ54" s="36"/>
      <c r="CIM54" s="36"/>
      <c r="CIN54" s="36"/>
      <c r="CIQ54" s="36"/>
      <c r="CIR54" s="36"/>
      <c r="CIU54" s="36"/>
      <c r="CIV54" s="36"/>
      <c r="CIY54" s="36"/>
      <c r="CIZ54" s="36"/>
      <c r="CJC54" s="36"/>
      <c r="CJD54" s="36"/>
      <c r="CJG54" s="36"/>
      <c r="CJH54" s="36"/>
      <c r="CJK54" s="36"/>
      <c r="CJL54" s="36"/>
      <c r="CJO54" s="36"/>
      <c r="CJP54" s="36"/>
      <c r="CJS54" s="36"/>
      <c r="CJT54" s="36"/>
      <c r="CJW54" s="36"/>
      <c r="CJX54" s="36"/>
      <c r="CKA54" s="36"/>
      <c r="CKB54" s="36"/>
      <c r="CKE54" s="36"/>
      <c r="CKF54" s="36"/>
      <c r="CKI54" s="36"/>
      <c r="CKJ54" s="36"/>
      <c r="CKM54" s="36"/>
      <c r="CKN54" s="36"/>
      <c r="CKQ54" s="36"/>
      <c r="CKR54" s="36"/>
      <c r="CKU54" s="36"/>
      <c r="CKV54" s="36"/>
      <c r="CKY54" s="36"/>
      <c r="CKZ54" s="36"/>
      <c r="CLC54" s="36"/>
      <c r="CLD54" s="36"/>
      <c r="CLG54" s="36"/>
      <c r="CLH54" s="36"/>
      <c r="CLK54" s="36"/>
      <c r="CLL54" s="36"/>
      <c r="CLO54" s="36"/>
      <c r="CLP54" s="36"/>
      <c r="CLS54" s="36"/>
      <c r="CLT54" s="36"/>
      <c r="CLW54" s="36"/>
      <c r="CLX54" s="36"/>
      <c r="CMA54" s="36"/>
      <c r="CMB54" s="36"/>
      <c r="CME54" s="36"/>
      <c r="CMF54" s="36"/>
      <c r="CMI54" s="36"/>
      <c r="CMJ54" s="36"/>
      <c r="CMM54" s="36"/>
      <c r="CMN54" s="36"/>
      <c r="CMQ54" s="36"/>
      <c r="CMR54" s="36"/>
      <c r="CMU54" s="36"/>
      <c r="CMV54" s="36"/>
      <c r="CMY54" s="36"/>
      <c r="CMZ54" s="36"/>
      <c r="CNC54" s="36"/>
      <c r="CND54" s="36"/>
      <c r="CNG54" s="36"/>
      <c r="CNH54" s="36"/>
      <c r="CNK54" s="36"/>
      <c r="CNL54" s="36"/>
      <c r="CNO54" s="36"/>
      <c r="CNP54" s="36"/>
      <c r="CNS54" s="36"/>
      <c r="CNT54" s="36"/>
      <c r="CNW54" s="36"/>
      <c r="CNX54" s="36"/>
      <c r="COA54" s="36"/>
      <c r="COB54" s="36"/>
      <c r="COE54" s="36"/>
      <c r="COF54" s="36"/>
      <c r="COI54" s="36"/>
      <c r="COJ54" s="36"/>
      <c r="COM54" s="36"/>
      <c r="CON54" s="36"/>
      <c r="COQ54" s="36"/>
      <c r="COR54" s="36"/>
      <c r="COU54" s="36"/>
      <c r="COV54" s="36"/>
      <c r="COY54" s="36"/>
      <c r="COZ54" s="36"/>
      <c r="CPC54" s="36"/>
      <c r="CPD54" s="36"/>
      <c r="CPG54" s="36"/>
      <c r="CPH54" s="36"/>
      <c r="CPK54" s="36"/>
      <c r="CPL54" s="36"/>
      <c r="CPO54" s="36"/>
      <c r="CPP54" s="36"/>
      <c r="CPS54" s="36"/>
      <c r="CPT54" s="36"/>
      <c r="CPW54" s="36"/>
      <c r="CPX54" s="36"/>
      <c r="CQA54" s="36"/>
      <c r="CQB54" s="36"/>
      <c r="CQE54" s="36"/>
      <c r="CQF54" s="36"/>
      <c r="CQI54" s="36"/>
      <c r="CQJ54" s="36"/>
      <c r="CQM54" s="36"/>
      <c r="CQN54" s="36"/>
      <c r="CQQ54" s="36"/>
      <c r="CQR54" s="36"/>
      <c r="CQU54" s="36"/>
      <c r="CQV54" s="36"/>
      <c r="CQY54" s="36"/>
      <c r="CQZ54" s="36"/>
      <c r="CRC54" s="36"/>
      <c r="CRD54" s="36"/>
      <c r="CRG54" s="36"/>
      <c r="CRH54" s="36"/>
      <c r="CRK54" s="36"/>
      <c r="CRL54" s="36"/>
      <c r="CRO54" s="36"/>
      <c r="CRP54" s="36"/>
      <c r="CRS54" s="36"/>
      <c r="CRT54" s="36"/>
      <c r="CRW54" s="36"/>
      <c r="CRX54" s="36"/>
      <c r="CSA54" s="36"/>
      <c r="CSB54" s="36"/>
      <c r="CSE54" s="36"/>
      <c r="CSF54" s="36"/>
      <c r="CSI54" s="36"/>
      <c r="CSJ54" s="36"/>
      <c r="CSM54" s="36"/>
      <c r="CSN54" s="36"/>
      <c r="CSQ54" s="36"/>
      <c r="CSR54" s="36"/>
      <c r="CSU54" s="36"/>
      <c r="CSV54" s="36"/>
      <c r="CSY54" s="36"/>
      <c r="CSZ54" s="36"/>
      <c r="CTC54" s="36"/>
      <c r="CTD54" s="36"/>
      <c r="CTG54" s="36"/>
      <c r="CTH54" s="36"/>
      <c r="CTK54" s="36"/>
      <c r="CTL54" s="36"/>
      <c r="CTO54" s="36"/>
      <c r="CTP54" s="36"/>
      <c r="CTS54" s="36"/>
      <c r="CTT54" s="36"/>
      <c r="CTW54" s="36"/>
      <c r="CTX54" s="36"/>
      <c r="CUA54" s="36"/>
      <c r="CUB54" s="36"/>
      <c r="CUE54" s="36"/>
      <c r="CUF54" s="36"/>
      <c r="CUI54" s="36"/>
      <c r="CUJ54" s="36"/>
      <c r="CUM54" s="36"/>
      <c r="CUN54" s="36"/>
      <c r="CUQ54" s="36"/>
      <c r="CUR54" s="36"/>
      <c r="CUU54" s="36"/>
      <c r="CUV54" s="36"/>
      <c r="CUY54" s="36"/>
      <c r="CUZ54" s="36"/>
      <c r="CVC54" s="36"/>
      <c r="CVD54" s="36"/>
      <c r="CVG54" s="36"/>
      <c r="CVH54" s="36"/>
      <c r="CVK54" s="36"/>
      <c r="CVL54" s="36"/>
      <c r="CVO54" s="36"/>
      <c r="CVP54" s="36"/>
      <c r="CVS54" s="36"/>
      <c r="CVT54" s="36"/>
      <c r="CVW54" s="36"/>
      <c r="CVX54" s="36"/>
      <c r="CWA54" s="36"/>
      <c r="CWB54" s="36"/>
      <c r="CWE54" s="36"/>
      <c r="CWF54" s="36"/>
      <c r="CWI54" s="36"/>
      <c r="CWJ54" s="36"/>
      <c r="CWM54" s="36"/>
      <c r="CWN54" s="36"/>
      <c r="CWQ54" s="36"/>
      <c r="CWR54" s="36"/>
      <c r="CWU54" s="36"/>
      <c r="CWV54" s="36"/>
      <c r="CWY54" s="36"/>
      <c r="CWZ54" s="36"/>
      <c r="CXC54" s="36"/>
      <c r="CXD54" s="36"/>
      <c r="CXG54" s="36"/>
      <c r="CXH54" s="36"/>
      <c r="CXK54" s="36"/>
      <c r="CXL54" s="36"/>
      <c r="CXO54" s="36"/>
      <c r="CXP54" s="36"/>
      <c r="CXS54" s="36"/>
      <c r="CXT54" s="36"/>
      <c r="CXW54" s="36"/>
      <c r="CXX54" s="36"/>
      <c r="CYA54" s="36"/>
      <c r="CYB54" s="36"/>
      <c r="CYE54" s="36"/>
      <c r="CYF54" s="36"/>
      <c r="CYI54" s="36"/>
      <c r="CYJ54" s="36"/>
      <c r="CYM54" s="36"/>
      <c r="CYN54" s="36"/>
      <c r="CYQ54" s="36"/>
      <c r="CYR54" s="36"/>
      <c r="CYU54" s="36"/>
      <c r="CYV54" s="36"/>
      <c r="CYY54" s="36"/>
      <c r="CYZ54" s="36"/>
      <c r="CZC54" s="36"/>
      <c r="CZD54" s="36"/>
      <c r="CZG54" s="36"/>
      <c r="CZH54" s="36"/>
      <c r="CZK54" s="36"/>
      <c r="CZL54" s="36"/>
      <c r="CZO54" s="36"/>
      <c r="CZP54" s="36"/>
      <c r="CZS54" s="36"/>
      <c r="CZT54" s="36"/>
      <c r="CZW54" s="36"/>
      <c r="CZX54" s="36"/>
      <c r="DAA54" s="36"/>
      <c r="DAB54" s="36"/>
      <c r="DAE54" s="36"/>
      <c r="DAF54" s="36"/>
      <c r="DAI54" s="36"/>
      <c r="DAJ54" s="36"/>
      <c r="DAM54" s="36"/>
      <c r="DAN54" s="36"/>
      <c r="DAQ54" s="36"/>
      <c r="DAR54" s="36"/>
      <c r="DAU54" s="36"/>
      <c r="DAV54" s="36"/>
      <c r="DAY54" s="36"/>
      <c r="DAZ54" s="36"/>
      <c r="DBC54" s="36"/>
      <c r="DBD54" s="36"/>
      <c r="DBG54" s="36"/>
      <c r="DBH54" s="36"/>
      <c r="DBK54" s="36"/>
      <c r="DBL54" s="36"/>
      <c r="DBO54" s="36"/>
      <c r="DBP54" s="36"/>
      <c r="DBS54" s="36"/>
      <c r="DBT54" s="36"/>
      <c r="DBW54" s="36"/>
      <c r="DBX54" s="36"/>
      <c r="DCA54" s="36"/>
      <c r="DCB54" s="36"/>
      <c r="DCE54" s="36"/>
      <c r="DCF54" s="36"/>
      <c r="DCI54" s="36"/>
      <c r="DCJ54" s="36"/>
      <c r="DCM54" s="36"/>
      <c r="DCN54" s="36"/>
      <c r="DCQ54" s="36"/>
      <c r="DCR54" s="36"/>
      <c r="DCU54" s="36"/>
      <c r="DCV54" s="36"/>
      <c r="DCY54" s="36"/>
      <c r="DCZ54" s="36"/>
      <c r="DDC54" s="36"/>
      <c r="DDD54" s="36"/>
      <c r="DDG54" s="36"/>
      <c r="DDH54" s="36"/>
      <c r="DDK54" s="36"/>
      <c r="DDL54" s="36"/>
      <c r="DDO54" s="36"/>
      <c r="DDP54" s="36"/>
      <c r="DDS54" s="36"/>
      <c r="DDT54" s="36"/>
      <c r="DDW54" s="36"/>
      <c r="DDX54" s="36"/>
      <c r="DEA54" s="36"/>
      <c r="DEB54" s="36"/>
      <c r="DEE54" s="36"/>
      <c r="DEF54" s="36"/>
      <c r="DEI54" s="36"/>
      <c r="DEJ54" s="36"/>
      <c r="DEM54" s="36"/>
      <c r="DEN54" s="36"/>
      <c r="DEQ54" s="36"/>
      <c r="DER54" s="36"/>
      <c r="DEU54" s="36"/>
      <c r="DEV54" s="36"/>
      <c r="DEY54" s="36"/>
      <c r="DEZ54" s="36"/>
      <c r="DFC54" s="36"/>
      <c r="DFD54" s="36"/>
      <c r="DFG54" s="36"/>
      <c r="DFH54" s="36"/>
      <c r="DFK54" s="36"/>
      <c r="DFL54" s="36"/>
      <c r="DFO54" s="36"/>
      <c r="DFP54" s="36"/>
      <c r="DFS54" s="36"/>
      <c r="DFT54" s="36"/>
      <c r="DFW54" s="36"/>
      <c r="DFX54" s="36"/>
      <c r="DGA54" s="36"/>
      <c r="DGB54" s="36"/>
      <c r="DGE54" s="36"/>
      <c r="DGF54" s="36"/>
      <c r="DGI54" s="36"/>
      <c r="DGJ54" s="36"/>
      <c r="DGM54" s="36"/>
      <c r="DGN54" s="36"/>
      <c r="DGQ54" s="36"/>
      <c r="DGR54" s="36"/>
      <c r="DGU54" s="36"/>
      <c r="DGV54" s="36"/>
      <c r="DGY54" s="36"/>
      <c r="DGZ54" s="36"/>
      <c r="DHC54" s="36"/>
      <c r="DHD54" s="36"/>
      <c r="DHG54" s="36"/>
      <c r="DHH54" s="36"/>
      <c r="DHK54" s="36"/>
      <c r="DHL54" s="36"/>
      <c r="DHO54" s="36"/>
      <c r="DHP54" s="36"/>
      <c r="DHS54" s="36"/>
      <c r="DHT54" s="36"/>
      <c r="DHW54" s="36"/>
      <c r="DHX54" s="36"/>
      <c r="DIA54" s="36"/>
      <c r="DIB54" s="36"/>
      <c r="DIE54" s="36"/>
      <c r="DIF54" s="36"/>
      <c r="DII54" s="36"/>
      <c r="DIJ54" s="36"/>
      <c r="DIM54" s="36"/>
      <c r="DIN54" s="36"/>
      <c r="DIQ54" s="36"/>
      <c r="DIR54" s="36"/>
      <c r="DIU54" s="36"/>
      <c r="DIV54" s="36"/>
      <c r="DIY54" s="36"/>
      <c r="DIZ54" s="36"/>
      <c r="DJC54" s="36"/>
      <c r="DJD54" s="36"/>
      <c r="DJG54" s="36"/>
      <c r="DJH54" s="36"/>
      <c r="DJK54" s="36"/>
      <c r="DJL54" s="36"/>
      <c r="DJO54" s="36"/>
      <c r="DJP54" s="36"/>
      <c r="DJS54" s="36"/>
      <c r="DJT54" s="36"/>
      <c r="DJW54" s="36"/>
      <c r="DJX54" s="36"/>
      <c r="DKA54" s="36"/>
      <c r="DKB54" s="36"/>
      <c r="DKE54" s="36"/>
      <c r="DKF54" s="36"/>
      <c r="DKI54" s="36"/>
      <c r="DKJ54" s="36"/>
      <c r="DKM54" s="36"/>
      <c r="DKN54" s="36"/>
      <c r="DKQ54" s="36"/>
      <c r="DKR54" s="36"/>
      <c r="DKU54" s="36"/>
      <c r="DKV54" s="36"/>
      <c r="DKY54" s="36"/>
      <c r="DKZ54" s="36"/>
      <c r="DLC54" s="36"/>
      <c r="DLD54" s="36"/>
      <c r="DLG54" s="36"/>
      <c r="DLH54" s="36"/>
      <c r="DLK54" s="36"/>
      <c r="DLL54" s="36"/>
      <c r="DLO54" s="36"/>
      <c r="DLP54" s="36"/>
      <c r="DLS54" s="36"/>
      <c r="DLT54" s="36"/>
      <c r="DLW54" s="36"/>
      <c r="DLX54" s="36"/>
      <c r="DMA54" s="36"/>
      <c r="DMB54" s="36"/>
      <c r="DME54" s="36"/>
      <c r="DMF54" s="36"/>
      <c r="DMI54" s="36"/>
      <c r="DMJ54" s="36"/>
      <c r="DMM54" s="36"/>
      <c r="DMN54" s="36"/>
      <c r="DMQ54" s="36"/>
      <c r="DMR54" s="36"/>
      <c r="DMU54" s="36"/>
      <c r="DMV54" s="36"/>
      <c r="DMY54" s="36"/>
      <c r="DMZ54" s="36"/>
      <c r="DNC54" s="36"/>
      <c r="DND54" s="36"/>
      <c r="DNG54" s="36"/>
      <c r="DNH54" s="36"/>
      <c r="DNK54" s="36"/>
      <c r="DNL54" s="36"/>
      <c r="DNO54" s="36"/>
      <c r="DNP54" s="36"/>
      <c r="DNS54" s="36"/>
      <c r="DNT54" s="36"/>
      <c r="DNW54" s="36"/>
      <c r="DNX54" s="36"/>
      <c r="DOA54" s="36"/>
      <c r="DOB54" s="36"/>
      <c r="DOE54" s="36"/>
      <c r="DOF54" s="36"/>
      <c r="DOI54" s="36"/>
      <c r="DOJ54" s="36"/>
      <c r="DOM54" s="36"/>
      <c r="DON54" s="36"/>
      <c r="DOQ54" s="36"/>
      <c r="DOR54" s="36"/>
      <c r="DOU54" s="36"/>
      <c r="DOV54" s="36"/>
      <c r="DOY54" s="36"/>
      <c r="DOZ54" s="36"/>
      <c r="DPC54" s="36"/>
      <c r="DPD54" s="36"/>
      <c r="DPG54" s="36"/>
      <c r="DPH54" s="36"/>
      <c r="DPK54" s="36"/>
      <c r="DPL54" s="36"/>
      <c r="DPO54" s="36"/>
      <c r="DPP54" s="36"/>
      <c r="DPS54" s="36"/>
      <c r="DPT54" s="36"/>
      <c r="DPW54" s="36"/>
      <c r="DPX54" s="36"/>
      <c r="DQA54" s="36"/>
      <c r="DQB54" s="36"/>
      <c r="DQE54" s="36"/>
      <c r="DQF54" s="36"/>
      <c r="DQI54" s="36"/>
      <c r="DQJ54" s="36"/>
      <c r="DQM54" s="36"/>
      <c r="DQN54" s="36"/>
      <c r="DQQ54" s="36"/>
      <c r="DQR54" s="36"/>
      <c r="DQU54" s="36"/>
      <c r="DQV54" s="36"/>
      <c r="DQY54" s="36"/>
      <c r="DQZ54" s="36"/>
      <c r="DRC54" s="36"/>
      <c r="DRD54" s="36"/>
      <c r="DRG54" s="36"/>
      <c r="DRH54" s="36"/>
      <c r="DRK54" s="36"/>
      <c r="DRL54" s="36"/>
      <c r="DRO54" s="36"/>
      <c r="DRP54" s="36"/>
      <c r="DRS54" s="36"/>
      <c r="DRT54" s="36"/>
      <c r="DRW54" s="36"/>
      <c r="DRX54" s="36"/>
      <c r="DSA54" s="36"/>
      <c r="DSB54" s="36"/>
      <c r="DSE54" s="36"/>
      <c r="DSF54" s="36"/>
      <c r="DSI54" s="36"/>
      <c r="DSJ54" s="36"/>
      <c r="DSM54" s="36"/>
      <c r="DSN54" s="36"/>
      <c r="DSQ54" s="36"/>
      <c r="DSR54" s="36"/>
      <c r="DSU54" s="36"/>
      <c r="DSV54" s="36"/>
      <c r="DSY54" s="36"/>
      <c r="DSZ54" s="36"/>
      <c r="DTC54" s="36"/>
      <c r="DTD54" s="36"/>
      <c r="DTG54" s="36"/>
      <c r="DTH54" s="36"/>
      <c r="DTK54" s="36"/>
      <c r="DTL54" s="36"/>
      <c r="DTO54" s="36"/>
      <c r="DTP54" s="36"/>
      <c r="DTS54" s="36"/>
      <c r="DTT54" s="36"/>
      <c r="DTW54" s="36"/>
      <c r="DTX54" s="36"/>
      <c r="DUA54" s="36"/>
      <c r="DUB54" s="36"/>
      <c r="DUE54" s="36"/>
      <c r="DUF54" s="36"/>
      <c r="DUI54" s="36"/>
      <c r="DUJ54" s="36"/>
      <c r="DUM54" s="36"/>
      <c r="DUN54" s="36"/>
      <c r="DUQ54" s="36"/>
      <c r="DUR54" s="36"/>
      <c r="DUU54" s="36"/>
      <c r="DUV54" s="36"/>
      <c r="DUY54" s="36"/>
      <c r="DUZ54" s="36"/>
      <c r="DVC54" s="36"/>
      <c r="DVD54" s="36"/>
      <c r="DVG54" s="36"/>
      <c r="DVH54" s="36"/>
      <c r="DVK54" s="36"/>
      <c r="DVL54" s="36"/>
      <c r="DVO54" s="36"/>
      <c r="DVP54" s="36"/>
      <c r="DVS54" s="36"/>
      <c r="DVT54" s="36"/>
      <c r="DVW54" s="36"/>
      <c r="DVX54" s="36"/>
      <c r="DWA54" s="36"/>
      <c r="DWB54" s="36"/>
      <c r="DWE54" s="36"/>
      <c r="DWF54" s="36"/>
      <c r="DWI54" s="36"/>
      <c r="DWJ54" s="36"/>
      <c r="DWM54" s="36"/>
      <c r="DWN54" s="36"/>
      <c r="DWQ54" s="36"/>
      <c r="DWR54" s="36"/>
      <c r="DWU54" s="36"/>
      <c r="DWV54" s="36"/>
      <c r="DWY54" s="36"/>
      <c r="DWZ54" s="36"/>
      <c r="DXC54" s="36"/>
      <c r="DXD54" s="36"/>
      <c r="DXG54" s="36"/>
      <c r="DXH54" s="36"/>
      <c r="DXK54" s="36"/>
      <c r="DXL54" s="36"/>
      <c r="DXO54" s="36"/>
      <c r="DXP54" s="36"/>
      <c r="DXS54" s="36"/>
      <c r="DXT54" s="36"/>
      <c r="DXW54" s="36"/>
      <c r="DXX54" s="36"/>
      <c r="DYA54" s="36"/>
      <c r="DYB54" s="36"/>
      <c r="DYE54" s="36"/>
      <c r="DYF54" s="36"/>
      <c r="DYI54" s="36"/>
      <c r="DYJ54" s="36"/>
      <c r="DYM54" s="36"/>
      <c r="DYN54" s="36"/>
      <c r="DYQ54" s="36"/>
      <c r="DYR54" s="36"/>
      <c r="DYU54" s="36"/>
      <c r="DYV54" s="36"/>
      <c r="DYY54" s="36"/>
      <c r="DYZ54" s="36"/>
      <c r="DZC54" s="36"/>
      <c r="DZD54" s="36"/>
      <c r="DZG54" s="36"/>
      <c r="DZH54" s="36"/>
      <c r="DZK54" s="36"/>
      <c r="DZL54" s="36"/>
      <c r="DZO54" s="36"/>
      <c r="DZP54" s="36"/>
      <c r="DZS54" s="36"/>
      <c r="DZT54" s="36"/>
      <c r="DZW54" s="36"/>
      <c r="DZX54" s="36"/>
      <c r="EAA54" s="36"/>
      <c r="EAB54" s="36"/>
      <c r="EAE54" s="36"/>
      <c r="EAF54" s="36"/>
      <c r="EAI54" s="36"/>
      <c r="EAJ54" s="36"/>
      <c r="EAM54" s="36"/>
      <c r="EAN54" s="36"/>
      <c r="EAQ54" s="36"/>
      <c r="EAR54" s="36"/>
      <c r="EAU54" s="36"/>
      <c r="EAV54" s="36"/>
      <c r="EAY54" s="36"/>
      <c r="EAZ54" s="36"/>
      <c r="EBC54" s="36"/>
      <c r="EBD54" s="36"/>
      <c r="EBG54" s="36"/>
      <c r="EBH54" s="36"/>
      <c r="EBK54" s="36"/>
      <c r="EBL54" s="36"/>
      <c r="EBO54" s="36"/>
      <c r="EBP54" s="36"/>
      <c r="EBS54" s="36"/>
      <c r="EBT54" s="36"/>
      <c r="EBW54" s="36"/>
      <c r="EBX54" s="36"/>
      <c r="ECA54" s="36"/>
      <c r="ECB54" s="36"/>
      <c r="ECE54" s="36"/>
      <c r="ECF54" s="36"/>
      <c r="ECI54" s="36"/>
      <c r="ECJ54" s="36"/>
      <c r="ECM54" s="36"/>
      <c r="ECN54" s="36"/>
      <c r="ECQ54" s="36"/>
      <c r="ECR54" s="36"/>
      <c r="ECU54" s="36"/>
      <c r="ECV54" s="36"/>
      <c r="ECY54" s="36"/>
      <c r="ECZ54" s="36"/>
      <c r="EDC54" s="36"/>
      <c r="EDD54" s="36"/>
      <c r="EDG54" s="36"/>
      <c r="EDH54" s="36"/>
      <c r="EDK54" s="36"/>
      <c r="EDL54" s="36"/>
      <c r="EDO54" s="36"/>
      <c r="EDP54" s="36"/>
      <c r="EDS54" s="36"/>
      <c r="EDT54" s="36"/>
      <c r="EDW54" s="36"/>
      <c r="EDX54" s="36"/>
      <c r="EEA54" s="36"/>
      <c r="EEB54" s="36"/>
      <c r="EEE54" s="36"/>
      <c r="EEF54" s="36"/>
      <c r="EEI54" s="36"/>
      <c r="EEJ54" s="36"/>
      <c r="EEM54" s="36"/>
      <c r="EEN54" s="36"/>
      <c r="EEQ54" s="36"/>
      <c r="EER54" s="36"/>
      <c r="EEU54" s="36"/>
      <c r="EEV54" s="36"/>
      <c r="EEY54" s="36"/>
      <c r="EEZ54" s="36"/>
      <c r="EFC54" s="36"/>
      <c r="EFD54" s="36"/>
      <c r="EFG54" s="36"/>
      <c r="EFH54" s="36"/>
      <c r="EFK54" s="36"/>
      <c r="EFL54" s="36"/>
      <c r="EFO54" s="36"/>
      <c r="EFP54" s="36"/>
      <c r="EFS54" s="36"/>
      <c r="EFT54" s="36"/>
      <c r="EFW54" s="36"/>
      <c r="EFX54" s="36"/>
      <c r="EGA54" s="36"/>
      <c r="EGB54" s="36"/>
      <c r="EGE54" s="36"/>
      <c r="EGF54" s="36"/>
      <c r="EGI54" s="36"/>
      <c r="EGJ54" s="36"/>
      <c r="EGM54" s="36"/>
      <c r="EGN54" s="36"/>
      <c r="EGQ54" s="36"/>
      <c r="EGR54" s="36"/>
      <c r="EGU54" s="36"/>
      <c r="EGV54" s="36"/>
      <c r="EGY54" s="36"/>
      <c r="EGZ54" s="36"/>
      <c r="EHC54" s="36"/>
      <c r="EHD54" s="36"/>
      <c r="EHG54" s="36"/>
      <c r="EHH54" s="36"/>
      <c r="EHK54" s="36"/>
      <c r="EHL54" s="36"/>
      <c r="EHO54" s="36"/>
      <c r="EHP54" s="36"/>
      <c r="EHS54" s="36"/>
      <c r="EHT54" s="36"/>
      <c r="EHW54" s="36"/>
      <c r="EHX54" s="36"/>
      <c r="EIA54" s="36"/>
      <c r="EIB54" s="36"/>
      <c r="EIE54" s="36"/>
      <c r="EIF54" s="36"/>
      <c r="EII54" s="36"/>
      <c r="EIJ54" s="36"/>
      <c r="EIM54" s="36"/>
      <c r="EIN54" s="36"/>
      <c r="EIQ54" s="36"/>
      <c r="EIR54" s="36"/>
      <c r="EIU54" s="36"/>
      <c r="EIV54" s="36"/>
      <c r="EIY54" s="36"/>
      <c r="EIZ54" s="36"/>
      <c r="EJC54" s="36"/>
      <c r="EJD54" s="36"/>
      <c r="EJG54" s="36"/>
      <c r="EJH54" s="36"/>
      <c r="EJK54" s="36"/>
      <c r="EJL54" s="36"/>
      <c r="EJO54" s="36"/>
      <c r="EJP54" s="36"/>
      <c r="EJS54" s="36"/>
      <c r="EJT54" s="36"/>
      <c r="EJW54" s="36"/>
      <c r="EJX54" s="36"/>
      <c r="EKA54" s="36"/>
      <c r="EKB54" s="36"/>
      <c r="EKE54" s="36"/>
      <c r="EKF54" s="36"/>
      <c r="EKI54" s="36"/>
      <c r="EKJ54" s="36"/>
      <c r="EKM54" s="36"/>
      <c r="EKN54" s="36"/>
      <c r="EKQ54" s="36"/>
      <c r="EKR54" s="36"/>
      <c r="EKU54" s="36"/>
      <c r="EKV54" s="36"/>
      <c r="EKY54" s="36"/>
      <c r="EKZ54" s="36"/>
      <c r="ELC54" s="36"/>
      <c r="ELD54" s="36"/>
      <c r="ELG54" s="36"/>
      <c r="ELH54" s="36"/>
      <c r="ELK54" s="36"/>
      <c r="ELL54" s="36"/>
      <c r="ELO54" s="36"/>
      <c r="ELP54" s="36"/>
      <c r="ELS54" s="36"/>
      <c r="ELT54" s="36"/>
      <c r="ELW54" s="36"/>
      <c r="ELX54" s="36"/>
      <c r="EMA54" s="36"/>
      <c r="EMB54" s="36"/>
      <c r="EME54" s="36"/>
      <c r="EMF54" s="36"/>
      <c r="EMI54" s="36"/>
      <c r="EMJ54" s="36"/>
      <c r="EMM54" s="36"/>
      <c r="EMN54" s="36"/>
      <c r="EMQ54" s="36"/>
      <c r="EMR54" s="36"/>
      <c r="EMU54" s="36"/>
      <c r="EMV54" s="36"/>
      <c r="EMY54" s="36"/>
      <c r="EMZ54" s="36"/>
      <c r="ENC54" s="36"/>
      <c r="END54" s="36"/>
      <c r="ENG54" s="36"/>
      <c r="ENH54" s="36"/>
      <c r="ENK54" s="36"/>
      <c r="ENL54" s="36"/>
      <c r="ENO54" s="36"/>
      <c r="ENP54" s="36"/>
      <c r="ENS54" s="36"/>
      <c r="ENT54" s="36"/>
      <c r="ENW54" s="36"/>
      <c r="ENX54" s="36"/>
      <c r="EOA54" s="36"/>
      <c r="EOB54" s="36"/>
      <c r="EOE54" s="36"/>
      <c r="EOF54" s="36"/>
      <c r="EOI54" s="36"/>
      <c r="EOJ54" s="36"/>
      <c r="EOM54" s="36"/>
      <c r="EON54" s="36"/>
      <c r="EOQ54" s="36"/>
      <c r="EOR54" s="36"/>
      <c r="EOU54" s="36"/>
      <c r="EOV54" s="36"/>
      <c r="EOY54" s="36"/>
      <c r="EOZ54" s="36"/>
      <c r="EPC54" s="36"/>
      <c r="EPD54" s="36"/>
      <c r="EPG54" s="36"/>
      <c r="EPH54" s="36"/>
      <c r="EPK54" s="36"/>
      <c r="EPL54" s="36"/>
      <c r="EPO54" s="36"/>
      <c r="EPP54" s="36"/>
      <c r="EPS54" s="36"/>
      <c r="EPT54" s="36"/>
      <c r="EPW54" s="36"/>
      <c r="EPX54" s="36"/>
      <c r="EQA54" s="36"/>
      <c r="EQB54" s="36"/>
      <c r="EQE54" s="36"/>
      <c r="EQF54" s="36"/>
      <c r="EQI54" s="36"/>
      <c r="EQJ54" s="36"/>
      <c r="EQM54" s="36"/>
      <c r="EQN54" s="36"/>
      <c r="EQQ54" s="36"/>
      <c r="EQR54" s="36"/>
      <c r="EQU54" s="36"/>
      <c r="EQV54" s="36"/>
      <c r="EQY54" s="36"/>
      <c r="EQZ54" s="36"/>
      <c r="ERC54" s="36"/>
      <c r="ERD54" s="36"/>
      <c r="ERG54" s="36"/>
      <c r="ERH54" s="36"/>
      <c r="ERK54" s="36"/>
      <c r="ERL54" s="36"/>
      <c r="ERO54" s="36"/>
      <c r="ERP54" s="36"/>
      <c r="ERS54" s="36"/>
      <c r="ERT54" s="36"/>
      <c r="ERW54" s="36"/>
      <c r="ERX54" s="36"/>
      <c r="ESA54" s="36"/>
      <c r="ESB54" s="36"/>
      <c r="ESE54" s="36"/>
      <c r="ESF54" s="36"/>
      <c r="ESI54" s="36"/>
      <c r="ESJ54" s="36"/>
      <c r="ESM54" s="36"/>
      <c r="ESN54" s="36"/>
      <c r="ESQ54" s="36"/>
      <c r="ESR54" s="36"/>
      <c r="ESU54" s="36"/>
      <c r="ESV54" s="36"/>
      <c r="ESY54" s="36"/>
      <c r="ESZ54" s="36"/>
      <c r="ETC54" s="36"/>
      <c r="ETD54" s="36"/>
      <c r="ETG54" s="36"/>
      <c r="ETH54" s="36"/>
      <c r="ETK54" s="36"/>
      <c r="ETL54" s="36"/>
      <c r="ETO54" s="36"/>
      <c r="ETP54" s="36"/>
      <c r="ETS54" s="36"/>
      <c r="ETT54" s="36"/>
      <c r="ETW54" s="36"/>
      <c r="ETX54" s="36"/>
      <c r="EUA54" s="36"/>
      <c r="EUB54" s="36"/>
      <c r="EUE54" s="36"/>
      <c r="EUF54" s="36"/>
      <c r="EUI54" s="36"/>
      <c r="EUJ54" s="36"/>
      <c r="EUM54" s="36"/>
      <c r="EUN54" s="36"/>
      <c r="EUQ54" s="36"/>
      <c r="EUR54" s="36"/>
      <c r="EUU54" s="36"/>
      <c r="EUV54" s="36"/>
      <c r="EUY54" s="36"/>
      <c r="EUZ54" s="36"/>
      <c r="EVC54" s="36"/>
      <c r="EVD54" s="36"/>
      <c r="EVG54" s="36"/>
      <c r="EVH54" s="36"/>
      <c r="EVK54" s="36"/>
      <c r="EVL54" s="36"/>
      <c r="EVO54" s="36"/>
      <c r="EVP54" s="36"/>
      <c r="EVS54" s="36"/>
      <c r="EVT54" s="36"/>
      <c r="EVW54" s="36"/>
      <c r="EVX54" s="36"/>
      <c r="EWA54" s="36"/>
      <c r="EWB54" s="36"/>
      <c r="EWE54" s="36"/>
      <c r="EWF54" s="36"/>
      <c r="EWI54" s="36"/>
      <c r="EWJ54" s="36"/>
      <c r="EWM54" s="36"/>
      <c r="EWN54" s="36"/>
      <c r="EWQ54" s="36"/>
      <c r="EWR54" s="36"/>
      <c r="EWU54" s="36"/>
      <c r="EWV54" s="36"/>
      <c r="EWY54" s="36"/>
      <c r="EWZ54" s="36"/>
      <c r="EXC54" s="36"/>
      <c r="EXD54" s="36"/>
      <c r="EXG54" s="36"/>
      <c r="EXH54" s="36"/>
      <c r="EXK54" s="36"/>
      <c r="EXL54" s="36"/>
      <c r="EXO54" s="36"/>
      <c r="EXP54" s="36"/>
      <c r="EXS54" s="36"/>
      <c r="EXT54" s="36"/>
      <c r="EXW54" s="36"/>
      <c r="EXX54" s="36"/>
      <c r="EYA54" s="36"/>
      <c r="EYB54" s="36"/>
      <c r="EYE54" s="36"/>
      <c r="EYF54" s="36"/>
      <c r="EYI54" s="36"/>
      <c r="EYJ54" s="36"/>
      <c r="EYM54" s="36"/>
      <c r="EYN54" s="36"/>
      <c r="EYQ54" s="36"/>
      <c r="EYR54" s="36"/>
      <c r="EYU54" s="36"/>
      <c r="EYV54" s="36"/>
      <c r="EYY54" s="36"/>
      <c r="EYZ54" s="36"/>
      <c r="EZC54" s="36"/>
      <c r="EZD54" s="36"/>
      <c r="EZG54" s="36"/>
      <c r="EZH54" s="36"/>
      <c r="EZK54" s="36"/>
      <c r="EZL54" s="36"/>
      <c r="EZO54" s="36"/>
      <c r="EZP54" s="36"/>
      <c r="EZS54" s="36"/>
      <c r="EZT54" s="36"/>
      <c r="EZW54" s="36"/>
      <c r="EZX54" s="36"/>
      <c r="FAA54" s="36"/>
      <c r="FAB54" s="36"/>
      <c r="FAE54" s="36"/>
      <c r="FAF54" s="36"/>
      <c r="FAI54" s="36"/>
      <c r="FAJ54" s="36"/>
      <c r="FAM54" s="36"/>
      <c r="FAN54" s="36"/>
      <c r="FAQ54" s="36"/>
      <c r="FAR54" s="36"/>
      <c r="FAU54" s="36"/>
      <c r="FAV54" s="36"/>
      <c r="FAY54" s="36"/>
      <c r="FAZ54" s="36"/>
      <c r="FBC54" s="36"/>
      <c r="FBD54" s="36"/>
      <c r="FBG54" s="36"/>
      <c r="FBH54" s="36"/>
      <c r="FBK54" s="36"/>
      <c r="FBL54" s="36"/>
      <c r="FBO54" s="36"/>
      <c r="FBP54" s="36"/>
      <c r="FBS54" s="36"/>
      <c r="FBT54" s="36"/>
      <c r="FBW54" s="36"/>
      <c r="FBX54" s="36"/>
      <c r="FCA54" s="36"/>
      <c r="FCB54" s="36"/>
      <c r="FCE54" s="36"/>
      <c r="FCF54" s="36"/>
      <c r="FCI54" s="36"/>
      <c r="FCJ54" s="36"/>
      <c r="FCM54" s="36"/>
      <c r="FCN54" s="36"/>
      <c r="FCQ54" s="36"/>
      <c r="FCR54" s="36"/>
      <c r="FCU54" s="36"/>
      <c r="FCV54" s="36"/>
      <c r="FCY54" s="36"/>
      <c r="FCZ54" s="36"/>
      <c r="FDC54" s="36"/>
      <c r="FDD54" s="36"/>
      <c r="FDG54" s="36"/>
      <c r="FDH54" s="36"/>
      <c r="FDK54" s="36"/>
      <c r="FDL54" s="36"/>
      <c r="FDO54" s="36"/>
      <c r="FDP54" s="36"/>
      <c r="FDS54" s="36"/>
      <c r="FDT54" s="36"/>
      <c r="FDW54" s="36"/>
      <c r="FDX54" s="36"/>
      <c r="FEA54" s="36"/>
      <c r="FEB54" s="36"/>
      <c r="FEE54" s="36"/>
      <c r="FEF54" s="36"/>
      <c r="FEI54" s="36"/>
      <c r="FEJ54" s="36"/>
      <c r="FEM54" s="36"/>
      <c r="FEN54" s="36"/>
      <c r="FEQ54" s="36"/>
      <c r="FER54" s="36"/>
      <c r="FEU54" s="36"/>
      <c r="FEV54" s="36"/>
      <c r="FEY54" s="36"/>
      <c r="FEZ54" s="36"/>
      <c r="FFC54" s="36"/>
      <c r="FFD54" s="36"/>
      <c r="FFG54" s="36"/>
      <c r="FFH54" s="36"/>
      <c r="FFK54" s="36"/>
      <c r="FFL54" s="36"/>
      <c r="FFO54" s="36"/>
      <c r="FFP54" s="36"/>
      <c r="FFS54" s="36"/>
      <c r="FFT54" s="36"/>
      <c r="FFW54" s="36"/>
      <c r="FFX54" s="36"/>
      <c r="FGA54" s="36"/>
      <c r="FGB54" s="36"/>
      <c r="FGE54" s="36"/>
      <c r="FGF54" s="36"/>
      <c r="FGI54" s="36"/>
      <c r="FGJ54" s="36"/>
      <c r="FGM54" s="36"/>
      <c r="FGN54" s="36"/>
      <c r="FGQ54" s="36"/>
      <c r="FGR54" s="36"/>
      <c r="FGU54" s="36"/>
      <c r="FGV54" s="36"/>
      <c r="FGY54" s="36"/>
      <c r="FGZ54" s="36"/>
      <c r="FHC54" s="36"/>
      <c r="FHD54" s="36"/>
      <c r="FHG54" s="36"/>
      <c r="FHH54" s="36"/>
      <c r="FHK54" s="36"/>
      <c r="FHL54" s="36"/>
      <c r="FHO54" s="36"/>
      <c r="FHP54" s="36"/>
      <c r="FHS54" s="36"/>
      <c r="FHT54" s="36"/>
      <c r="FHW54" s="36"/>
      <c r="FHX54" s="36"/>
      <c r="FIA54" s="36"/>
      <c r="FIB54" s="36"/>
      <c r="FIE54" s="36"/>
      <c r="FIF54" s="36"/>
      <c r="FII54" s="36"/>
      <c r="FIJ54" s="36"/>
      <c r="FIM54" s="36"/>
      <c r="FIN54" s="36"/>
      <c r="FIQ54" s="36"/>
      <c r="FIR54" s="36"/>
      <c r="FIU54" s="36"/>
      <c r="FIV54" s="36"/>
      <c r="FIY54" s="36"/>
      <c r="FIZ54" s="36"/>
      <c r="FJC54" s="36"/>
      <c r="FJD54" s="36"/>
      <c r="FJG54" s="36"/>
      <c r="FJH54" s="36"/>
      <c r="FJK54" s="36"/>
      <c r="FJL54" s="36"/>
      <c r="FJO54" s="36"/>
      <c r="FJP54" s="36"/>
      <c r="FJS54" s="36"/>
      <c r="FJT54" s="36"/>
      <c r="FJW54" s="36"/>
      <c r="FJX54" s="36"/>
      <c r="FKA54" s="36"/>
      <c r="FKB54" s="36"/>
      <c r="FKE54" s="36"/>
      <c r="FKF54" s="36"/>
      <c r="FKI54" s="36"/>
      <c r="FKJ54" s="36"/>
      <c r="FKM54" s="36"/>
      <c r="FKN54" s="36"/>
      <c r="FKQ54" s="36"/>
      <c r="FKR54" s="36"/>
      <c r="FKU54" s="36"/>
      <c r="FKV54" s="36"/>
      <c r="FKY54" s="36"/>
      <c r="FKZ54" s="36"/>
      <c r="FLC54" s="36"/>
      <c r="FLD54" s="36"/>
      <c r="FLG54" s="36"/>
      <c r="FLH54" s="36"/>
      <c r="FLK54" s="36"/>
      <c r="FLL54" s="36"/>
      <c r="FLO54" s="36"/>
      <c r="FLP54" s="36"/>
      <c r="FLS54" s="36"/>
      <c r="FLT54" s="36"/>
      <c r="FLW54" s="36"/>
      <c r="FLX54" s="36"/>
      <c r="FMA54" s="36"/>
      <c r="FMB54" s="36"/>
      <c r="FME54" s="36"/>
      <c r="FMF54" s="36"/>
      <c r="FMI54" s="36"/>
      <c r="FMJ54" s="36"/>
      <c r="FMM54" s="36"/>
      <c r="FMN54" s="36"/>
      <c r="FMQ54" s="36"/>
      <c r="FMR54" s="36"/>
      <c r="FMU54" s="36"/>
      <c r="FMV54" s="36"/>
      <c r="FMY54" s="36"/>
      <c r="FMZ54" s="36"/>
      <c r="FNC54" s="36"/>
      <c r="FND54" s="36"/>
      <c r="FNG54" s="36"/>
      <c r="FNH54" s="36"/>
      <c r="FNK54" s="36"/>
      <c r="FNL54" s="36"/>
      <c r="FNO54" s="36"/>
      <c r="FNP54" s="36"/>
      <c r="FNS54" s="36"/>
      <c r="FNT54" s="36"/>
      <c r="FNW54" s="36"/>
      <c r="FNX54" s="36"/>
      <c r="FOA54" s="36"/>
      <c r="FOB54" s="36"/>
      <c r="FOE54" s="36"/>
      <c r="FOF54" s="36"/>
      <c r="FOI54" s="36"/>
      <c r="FOJ54" s="36"/>
      <c r="FOM54" s="36"/>
      <c r="FON54" s="36"/>
      <c r="FOQ54" s="36"/>
      <c r="FOR54" s="36"/>
      <c r="FOU54" s="36"/>
      <c r="FOV54" s="36"/>
      <c r="FOY54" s="36"/>
      <c r="FOZ54" s="36"/>
      <c r="FPC54" s="36"/>
      <c r="FPD54" s="36"/>
      <c r="FPG54" s="36"/>
      <c r="FPH54" s="36"/>
      <c r="FPK54" s="36"/>
      <c r="FPL54" s="36"/>
      <c r="FPO54" s="36"/>
      <c r="FPP54" s="36"/>
      <c r="FPS54" s="36"/>
      <c r="FPT54" s="36"/>
      <c r="FPW54" s="36"/>
      <c r="FPX54" s="36"/>
      <c r="FQA54" s="36"/>
      <c r="FQB54" s="36"/>
      <c r="FQE54" s="36"/>
      <c r="FQF54" s="36"/>
      <c r="FQI54" s="36"/>
      <c r="FQJ54" s="36"/>
      <c r="FQM54" s="36"/>
      <c r="FQN54" s="36"/>
      <c r="FQQ54" s="36"/>
      <c r="FQR54" s="36"/>
      <c r="FQU54" s="36"/>
      <c r="FQV54" s="36"/>
      <c r="FQY54" s="36"/>
      <c r="FQZ54" s="36"/>
      <c r="FRC54" s="36"/>
      <c r="FRD54" s="36"/>
      <c r="FRG54" s="36"/>
      <c r="FRH54" s="36"/>
      <c r="FRK54" s="36"/>
      <c r="FRL54" s="36"/>
      <c r="FRO54" s="36"/>
      <c r="FRP54" s="36"/>
      <c r="FRS54" s="36"/>
      <c r="FRT54" s="36"/>
      <c r="FRW54" s="36"/>
      <c r="FRX54" s="36"/>
      <c r="FSA54" s="36"/>
      <c r="FSB54" s="36"/>
      <c r="FSE54" s="36"/>
      <c r="FSF54" s="36"/>
      <c r="FSI54" s="36"/>
      <c r="FSJ54" s="36"/>
      <c r="FSM54" s="36"/>
      <c r="FSN54" s="36"/>
      <c r="FSQ54" s="36"/>
      <c r="FSR54" s="36"/>
      <c r="FSU54" s="36"/>
      <c r="FSV54" s="36"/>
      <c r="FSY54" s="36"/>
      <c r="FSZ54" s="36"/>
      <c r="FTC54" s="36"/>
      <c r="FTD54" s="36"/>
      <c r="FTG54" s="36"/>
      <c r="FTH54" s="36"/>
      <c r="FTK54" s="36"/>
      <c r="FTL54" s="36"/>
      <c r="FTO54" s="36"/>
      <c r="FTP54" s="36"/>
      <c r="FTS54" s="36"/>
      <c r="FTT54" s="36"/>
      <c r="FTW54" s="36"/>
      <c r="FTX54" s="36"/>
      <c r="FUA54" s="36"/>
      <c r="FUB54" s="36"/>
      <c r="FUE54" s="36"/>
      <c r="FUF54" s="36"/>
      <c r="FUI54" s="36"/>
      <c r="FUJ54" s="36"/>
      <c r="FUM54" s="36"/>
      <c r="FUN54" s="36"/>
      <c r="FUQ54" s="36"/>
      <c r="FUR54" s="36"/>
      <c r="FUU54" s="36"/>
      <c r="FUV54" s="36"/>
      <c r="FUY54" s="36"/>
      <c r="FUZ54" s="36"/>
      <c r="FVC54" s="36"/>
      <c r="FVD54" s="36"/>
      <c r="FVG54" s="36"/>
      <c r="FVH54" s="36"/>
      <c r="FVK54" s="36"/>
      <c r="FVL54" s="36"/>
      <c r="FVO54" s="36"/>
      <c r="FVP54" s="36"/>
      <c r="FVS54" s="36"/>
      <c r="FVT54" s="36"/>
      <c r="FVW54" s="36"/>
      <c r="FVX54" s="36"/>
      <c r="FWA54" s="36"/>
      <c r="FWB54" s="36"/>
      <c r="FWE54" s="36"/>
      <c r="FWF54" s="36"/>
      <c r="FWI54" s="36"/>
      <c r="FWJ54" s="36"/>
      <c r="FWM54" s="36"/>
      <c r="FWN54" s="36"/>
      <c r="FWQ54" s="36"/>
      <c r="FWR54" s="36"/>
      <c r="FWU54" s="36"/>
      <c r="FWV54" s="36"/>
      <c r="FWY54" s="36"/>
      <c r="FWZ54" s="36"/>
      <c r="FXC54" s="36"/>
      <c r="FXD54" s="36"/>
      <c r="FXG54" s="36"/>
      <c r="FXH54" s="36"/>
      <c r="FXK54" s="36"/>
      <c r="FXL54" s="36"/>
      <c r="FXO54" s="36"/>
      <c r="FXP54" s="36"/>
      <c r="FXS54" s="36"/>
      <c r="FXT54" s="36"/>
      <c r="FXW54" s="36"/>
      <c r="FXX54" s="36"/>
      <c r="FYA54" s="36"/>
      <c r="FYB54" s="36"/>
      <c r="FYE54" s="36"/>
      <c r="FYF54" s="36"/>
      <c r="FYI54" s="36"/>
      <c r="FYJ54" s="36"/>
      <c r="FYM54" s="36"/>
      <c r="FYN54" s="36"/>
      <c r="FYQ54" s="36"/>
      <c r="FYR54" s="36"/>
      <c r="FYU54" s="36"/>
      <c r="FYV54" s="36"/>
      <c r="FYY54" s="36"/>
      <c r="FYZ54" s="36"/>
      <c r="FZC54" s="36"/>
      <c r="FZD54" s="36"/>
      <c r="FZG54" s="36"/>
      <c r="FZH54" s="36"/>
      <c r="FZK54" s="36"/>
      <c r="FZL54" s="36"/>
      <c r="FZO54" s="36"/>
      <c r="FZP54" s="36"/>
      <c r="FZS54" s="36"/>
      <c r="FZT54" s="36"/>
      <c r="FZW54" s="36"/>
      <c r="FZX54" s="36"/>
      <c r="GAA54" s="36"/>
      <c r="GAB54" s="36"/>
      <c r="GAE54" s="36"/>
      <c r="GAF54" s="36"/>
      <c r="GAI54" s="36"/>
      <c r="GAJ54" s="36"/>
      <c r="GAM54" s="36"/>
      <c r="GAN54" s="36"/>
      <c r="GAQ54" s="36"/>
      <c r="GAR54" s="36"/>
      <c r="GAU54" s="36"/>
      <c r="GAV54" s="36"/>
      <c r="GAY54" s="36"/>
      <c r="GAZ54" s="36"/>
      <c r="GBC54" s="36"/>
      <c r="GBD54" s="36"/>
      <c r="GBG54" s="36"/>
      <c r="GBH54" s="36"/>
      <c r="GBK54" s="36"/>
      <c r="GBL54" s="36"/>
      <c r="GBO54" s="36"/>
      <c r="GBP54" s="36"/>
      <c r="GBS54" s="36"/>
      <c r="GBT54" s="36"/>
      <c r="GBW54" s="36"/>
      <c r="GBX54" s="36"/>
      <c r="GCA54" s="36"/>
      <c r="GCB54" s="36"/>
      <c r="GCE54" s="36"/>
      <c r="GCF54" s="36"/>
      <c r="GCI54" s="36"/>
      <c r="GCJ54" s="36"/>
      <c r="GCM54" s="36"/>
      <c r="GCN54" s="36"/>
      <c r="GCQ54" s="36"/>
      <c r="GCR54" s="36"/>
      <c r="GCU54" s="36"/>
      <c r="GCV54" s="36"/>
      <c r="GCY54" s="36"/>
      <c r="GCZ54" s="36"/>
      <c r="GDC54" s="36"/>
      <c r="GDD54" s="36"/>
      <c r="GDG54" s="36"/>
      <c r="GDH54" s="36"/>
      <c r="GDK54" s="36"/>
      <c r="GDL54" s="36"/>
      <c r="GDO54" s="36"/>
      <c r="GDP54" s="36"/>
      <c r="GDS54" s="36"/>
      <c r="GDT54" s="36"/>
      <c r="GDW54" s="36"/>
      <c r="GDX54" s="36"/>
      <c r="GEA54" s="36"/>
      <c r="GEB54" s="36"/>
      <c r="GEE54" s="36"/>
      <c r="GEF54" s="36"/>
      <c r="GEI54" s="36"/>
      <c r="GEJ54" s="36"/>
      <c r="GEM54" s="36"/>
      <c r="GEN54" s="36"/>
      <c r="GEQ54" s="36"/>
      <c r="GER54" s="36"/>
      <c r="GEU54" s="36"/>
      <c r="GEV54" s="36"/>
      <c r="GEY54" s="36"/>
      <c r="GEZ54" s="36"/>
      <c r="GFC54" s="36"/>
      <c r="GFD54" s="36"/>
      <c r="GFG54" s="36"/>
      <c r="GFH54" s="36"/>
      <c r="GFK54" s="36"/>
      <c r="GFL54" s="36"/>
      <c r="GFO54" s="36"/>
      <c r="GFP54" s="36"/>
      <c r="GFS54" s="36"/>
      <c r="GFT54" s="36"/>
      <c r="GFW54" s="36"/>
      <c r="GFX54" s="36"/>
      <c r="GGA54" s="36"/>
      <c r="GGB54" s="36"/>
      <c r="GGE54" s="36"/>
      <c r="GGF54" s="36"/>
      <c r="GGI54" s="36"/>
      <c r="GGJ54" s="36"/>
      <c r="GGM54" s="36"/>
      <c r="GGN54" s="36"/>
      <c r="GGQ54" s="36"/>
      <c r="GGR54" s="36"/>
      <c r="GGU54" s="36"/>
      <c r="GGV54" s="36"/>
      <c r="GGY54" s="36"/>
      <c r="GGZ54" s="36"/>
      <c r="GHC54" s="36"/>
      <c r="GHD54" s="36"/>
      <c r="GHG54" s="36"/>
      <c r="GHH54" s="36"/>
      <c r="GHK54" s="36"/>
      <c r="GHL54" s="36"/>
      <c r="GHO54" s="36"/>
      <c r="GHP54" s="36"/>
      <c r="GHS54" s="36"/>
      <c r="GHT54" s="36"/>
      <c r="GHW54" s="36"/>
      <c r="GHX54" s="36"/>
      <c r="GIA54" s="36"/>
      <c r="GIB54" s="36"/>
      <c r="GIE54" s="36"/>
      <c r="GIF54" s="36"/>
      <c r="GII54" s="36"/>
      <c r="GIJ54" s="36"/>
      <c r="GIM54" s="36"/>
      <c r="GIN54" s="36"/>
      <c r="GIQ54" s="36"/>
      <c r="GIR54" s="36"/>
      <c r="GIU54" s="36"/>
      <c r="GIV54" s="36"/>
      <c r="GIY54" s="36"/>
      <c r="GIZ54" s="36"/>
      <c r="GJC54" s="36"/>
      <c r="GJD54" s="36"/>
      <c r="GJG54" s="36"/>
      <c r="GJH54" s="36"/>
      <c r="GJK54" s="36"/>
      <c r="GJL54" s="36"/>
      <c r="GJO54" s="36"/>
      <c r="GJP54" s="36"/>
      <c r="GJS54" s="36"/>
      <c r="GJT54" s="36"/>
      <c r="GJW54" s="36"/>
      <c r="GJX54" s="36"/>
      <c r="GKA54" s="36"/>
      <c r="GKB54" s="36"/>
      <c r="GKE54" s="36"/>
      <c r="GKF54" s="36"/>
      <c r="GKI54" s="36"/>
      <c r="GKJ54" s="36"/>
      <c r="GKM54" s="36"/>
      <c r="GKN54" s="36"/>
      <c r="GKQ54" s="36"/>
      <c r="GKR54" s="36"/>
      <c r="GKU54" s="36"/>
      <c r="GKV54" s="36"/>
      <c r="GKY54" s="36"/>
      <c r="GKZ54" s="36"/>
      <c r="GLC54" s="36"/>
      <c r="GLD54" s="36"/>
      <c r="GLG54" s="36"/>
      <c r="GLH54" s="36"/>
      <c r="GLK54" s="36"/>
      <c r="GLL54" s="36"/>
      <c r="GLO54" s="36"/>
      <c r="GLP54" s="36"/>
      <c r="GLS54" s="36"/>
      <c r="GLT54" s="36"/>
      <c r="GLW54" s="36"/>
      <c r="GLX54" s="36"/>
      <c r="GMA54" s="36"/>
      <c r="GMB54" s="36"/>
      <c r="GME54" s="36"/>
      <c r="GMF54" s="36"/>
      <c r="GMI54" s="36"/>
      <c r="GMJ54" s="36"/>
      <c r="GMM54" s="36"/>
      <c r="GMN54" s="36"/>
      <c r="GMQ54" s="36"/>
      <c r="GMR54" s="36"/>
      <c r="GMU54" s="36"/>
      <c r="GMV54" s="36"/>
      <c r="GMY54" s="36"/>
      <c r="GMZ54" s="36"/>
      <c r="GNC54" s="36"/>
      <c r="GND54" s="36"/>
      <c r="GNG54" s="36"/>
      <c r="GNH54" s="36"/>
      <c r="GNK54" s="36"/>
      <c r="GNL54" s="36"/>
      <c r="GNO54" s="36"/>
      <c r="GNP54" s="36"/>
      <c r="GNS54" s="36"/>
      <c r="GNT54" s="36"/>
      <c r="GNW54" s="36"/>
      <c r="GNX54" s="36"/>
      <c r="GOA54" s="36"/>
      <c r="GOB54" s="36"/>
      <c r="GOE54" s="36"/>
      <c r="GOF54" s="36"/>
      <c r="GOI54" s="36"/>
      <c r="GOJ54" s="36"/>
      <c r="GOM54" s="36"/>
      <c r="GON54" s="36"/>
      <c r="GOQ54" s="36"/>
      <c r="GOR54" s="36"/>
      <c r="GOU54" s="36"/>
      <c r="GOV54" s="36"/>
      <c r="GOY54" s="36"/>
      <c r="GOZ54" s="36"/>
      <c r="GPC54" s="36"/>
      <c r="GPD54" s="36"/>
      <c r="GPG54" s="36"/>
      <c r="GPH54" s="36"/>
      <c r="GPK54" s="36"/>
      <c r="GPL54" s="36"/>
      <c r="GPO54" s="36"/>
      <c r="GPP54" s="36"/>
      <c r="GPS54" s="36"/>
      <c r="GPT54" s="36"/>
      <c r="GPW54" s="36"/>
      <c r="GPX54" s="36"/>
      <c r="GQA54" s="36"/>
      <c r="GQB54" s="36"/>
      <c r="GQE54" s="36"/>
      <c r="GQF54" s="36"/>
      <c r="GQI54" s="36"/>
      <c r="GQJ54" s="36"/>
      <c r="GQM54" s="36"/>
      <c r="GQN54" s="36"/>
      <c r="GQQ54" s="36"/>
      <c r="GQR54" s="36"/>
      <c r="GQU54" s="36"/>
      <c r="GQV54" s="36"/>
      <c r="GQY54" s="36"/>
      <c r="GQZ54" s="36"/>
      <c r="GRC54" s="36"/>
      <c r="GRD54" s="36"/>
      <c r="GRG54" s="36"/>
      <c r="GRH54" s="36"/>
      <c r="GRK54" s="36"/>
      <c r="GRL54" s="36"/>
      <c r="GRO54" s="36"/>
      <c r="GRP54" s="36"/>
      <c r="GRS54" s="36"/>
      <c r="GRT54" s="36"/>
      <c r="GRW54" s="36"/>
      <c r="GRX54" s="36"/>
      <c r="GSA54" s="36"/>
      <c r="GSB54" s="36"/>
      <c r="GSE54" s="36"/>
      <c r="GSF54" s="36"/>
      <c r="GSI54" s="36"/>
      <c r="GSJ54" s="36"/>
      <c r="GSM54" s="36"/>
      <c r="GSN54" s="36"/>
      <c r="GSQ54" s="36"/>
      <c r="GSR54" s="36"/>
      <c r="GSU54" s="36"/>
      <c r="GSV54" s="36"/>
      <c r="GSY54" s="36"/>
      <c r="GSZ54" s="36"/>
      <c r="GTC54" s="36"/>
      <c r="GTD54" s="36"/>
      <c r="GTG54" s="36"/>
      <c r="GTH54" s="36"/>
      <c r="GTK54" s="36"/>
      <c r="GTL54" s="36"/>
      <c r="GTO54" s="36"/>
      <c r="GTP54" s="36"/>
      <c r="GTS54" s="36"/>
      <c r="GTT54" s="36"/>
      <c r="GTW54" s="36"/>
      <c r="GTX54" s="36"/>
      <c r="GUA54" s="36"/>
      <c r="GUB54" s="36"/>
      <c r="GUE54" s="36"/>
      <c r="GUF54" s="36"/>
      <c r="GUI54" s="36"/>
      <c r="GUJ54" s="36"/>
      <c r="GUM54" s="36"/>
      <c r="GUN54" s="36"/>
      <c r="GUQ54" s="36"/>
      <c r="GUR54" s="36"/>
      <c r="GUU54" s="36"/>
      <c r="GUV54" s="36"/>
      <c r="GUY54" s="36"/>
      <c r="GUZ54" s="36"/>
      <c r="GVC54" s="36"/>
      <c r="GVD54" s="36"/>
      <c r="GVG54" s="36"/>
      <c r="GVH54" s="36"/>
      <c r="GVK54" s="36"/>
      <c r="GVL54" s="36"/>
      <c r="GVO54" s="36"/>
      <c r="GVP54" s="36"/>
      <c r="GVS54" s="36"/>
      <c r="GVT54" s="36"/>
      <c r="GVW54" s="36"/>
      <c r="GVX54" s="36"/>
      <c r="GWA54" s="36"/>
      <c r="GWB54" s="36"/>
      <c r="GWE54" s="36"/>
      <c r="GWF54" s="36"/>
      <c r="GWI54" s="36"/>
      <c r="GWJ54" s="36"/>
      <c r="GWM54" s="36"/>
      <c r="GWN54" s="36"/>
      <c r="GWQ54" s="36"/>
      <c r="GWR54" s="36"/>
      <c r="GWU54" s="36"/>
      <c r="GWV54" s="36"/>
      <c r="GWY54" s="36"/>
      <c r="GWZ54" s="36"/>
      <c r="GXC54" s="36"/>
      <c r="GXD54" s="36"/>
      <c r="GXG54" s="36"/>
      <c r="GXH54" s="36"/>
      <c r="GXK54" s="36"/>
      <c r="GXL54" s="36"/>
      <c r="GXO54" s="36"/>
      <c r="GXP54" s="36"/>
      <c r="GXS54" s="36"/>
      <c r="GXT54" s="36"/>
      <c r="GXW54" s="36"/>
      <c r="GXX54" s="36"/>
      <c r="GYA54" s="36"/>
      <c r="GYB54" s="36"/>
      <c r="GYE54" s="36"/>
      <c r="GYF54" s="36"/>
      <c r="GYI54" s="36"/>
      <c r="GYJ54" s="36"/>
      <c r="GYM54" s="36"/>
      <c r="GYN54" s="36"/>
      <c r="GYQ54" s="36"/>
      <c r="GYR54" s="36"/>
      <c r="GYU54" s="36"/>
      <c r="GYV54" s="36"/>
      <c r="GYY54" s="36"/>
      <c r="GYZ54" s="36"/>
      <c r="GZC54" s="36"/>
      <c r="GZD54" s="36"/>
      <c r="GZG54" s="36"/>
      <c r="GZH54" s="36"/>
      <c r="GZK54" s="36"/>
      <c r="GZL54" s="36"/>
      <c r="GZO54" s="36"/>
      <c r="GZP54" s="36"/>
      <c r="GZS54" s="36"/>
      <c r="GZT54" s="36"/>
      <c r="GZW54" s="36"/>
      <c r="GZX54" s="36"/>
      <c r="HAA54" s="36"/>
      <c r="HAB54" s="36"/>
      <c r="HAE54" s="36"/>
      <c r="HAF54" s="36"/>
      <c r="HAI54" s="36"/>
      <c r="HAJ54" s="36"/>
      <c r="HAM54" s="36"/>
      <c r="HAN54" s="36"/>
      <c r="HAQ54" s="36"/>
      <c r="HAR54" s="36"/>
      <c r="HAU54" s="36"/>
      <c r="HAV54" s="36"/>
      <c r="HAY54" s="36"/>
      <c r="HAZ54" s="36"/>
      <c r="HBC54" s="36"/>
      <c r="HBD54" s="36"/>
      <c r="HBG54" s="36"/>
      <c r="HBH54" s="36"/>
      <c r="HBK54" s="36"/>
      <c r="HBL54" s="36"/>
      <c r="HBO54" s="36"/>
      <c r="HBP54" s="36"/>
      <c r="HBS54" s="36"/>
      <c r="HBT54" s="36"/>
      <c r="HBW54" s="36"/>
      <c r="HBX54" s="36"/>
      <c r="HCA54" s="36"/>
      <c r="HCB54" s="36"/>
      <c r="HCE54" s="36"/>
      <c r="HCF54" s="36"/>
      <c r="HCI54" s="36"/>
      <c r="HCJ54" s="36"/>
      <c r="HCM54" s="36"/>
      <c r="HCN54" s="36"/>
      <c r="HCQ54" s="36"/>
      <c r="HCR54" s="36"/>
      <c r="HCU54" s="36"/>
      <c r="HCV54" s="36"/>
      <c r="HCY54" s="36"/>
      <c r="HCZ54" s="36"/>
      <c r="HDC54" s="36"/>
      <c r="HDD54" s="36"/>
      <c r="HDG54" s="36"/>
      <c r="HDH54" s="36"/>
      <c r="HDK54" s="36"/>
      <c r="HDL54" s="36"/>
      <c r="HDO54" s="36"/>
      <c r="HDP54" s="36"/>
      <c r="HDS54" s="36"/>
      <c r="HDT54" s="36"/>
      <c r="HDW54" s="36"/>
      <c r="HDX54" s="36"/>
      <c r="HEA54" s="36"/>
      <c r="HEB54" s="36"/>
      <c r="HEE54" s="36"/>
      <c r="HEF54" s="36"/>
      <c r="HEI54" s="36"/>
      <c r="HEJ54" s="36"/>
      <c r="HEM54" s="36"/>
      <c r="HEN54" s="36"/>
      <c r="HEQ54" s="36"/>
      <c r="HER54" s="36"/>
      <c r="HEU54" s="36"/>
      <c r="HEV54" s="36"/>
      <c r="HEY54" s="36"/>
      <c r="HEZ54" s="36"/>
      <c r="HFC54" s="36"/>
      <c r="HFD54" s="36"/>
      <c r="HFG54" s="36"/>
      <c r="HFH54" s="36"/>
      <c r="HFK54" s="36"/>
      <c r="HFL54" s="36"/>
      <c r="HFO54" s="36"/>
      <c r="HFP54" s="36"/>
      <c r="HFS54" s="36"/>
      <c r="HFT54" s="36"/>
      <c r="HFW54" s="36"/>
      <c r="HFX54" s="36"/>
      <c r="HGA54" s="36"/>
      <c r="HGB54" s="36"/>
      <c r="HGE54" s="36"/>
      <c r="HGF54" s="36"/>
      <c r="HGI54" s="36"/>
      <c r="HGJ54" s="36"/>
      <c r="HGM54" s="36"/>
      <c r="HGN54" s="36"/>
      <c r="HGQ54" s="36"/>
      <c r="HGR54" s="36"/>
      <c r="HGU54" s="36"/>
      <c r="HGV54" s="36"/>
      <c r="HGY54" s="36"/>
      <c r="HGZ54" s="36"/>
      <c r="HHC54" s="36"/>
      <c r="HHD54" s="36"/>
      <c r="HHG54" s="36"/>
      <c r="HHH54" s="36"/>
      <c r="HHK54" s="36"/>
      <c r="HHL54" s="36"/>
      <c r="HHO54" s="36"/>
      <c r="HHP54" s="36"/>
      <c r="HHS54" s="36"/>
      <c r="HHT54" s="36"/>
      <c r="HHW54" s="36"/>
      <c r="HHX54" s="36"/>
      <c r="HIA54" s="36"/>
      <c r="HIB54" s="36"/>
      <c r="HIE54" s="36"/>
      <c r="HIF54" s="36"/>
      <c r="HII54" s="36"/>
      <c r="HIJ54" s="36"/>
      <c r="HIM54" s="36"/>
      <c r="HIN54" s="36"/>
      <c r="HIQ54" s="36"/>
      <c r="HIR54" s="36"/>
      <c r="HIU54" s="36"/>
      <c r="HIV54" s="36"/>
      <c r="HIY54" s="36"/>
      <c r="HIZ54" s="36"/>
      <c r="HJC54" s="36"/>
      <c r="HJD54" s="36"/>
      <c r="HJG54" s="36"/>
      <c r="HJH54" s="36"/>
      <c r="HJK54" s="36"/>
      <c r="HJL54" s="36"/>
      <c r="HJO54" s="36"/>
      <c r="HJP54" s="36"/>
      <c r="HJS54" s="36"/>
      <c r="HJT54" s="36"/>
      <c r="HJW54" s="36"/>
      <c r="HJX54" s="36"/>
      <c r="HKA54" s="36"/>
      <c r="HKB54" s="36"/>
      <c r="HKE54" s="36"/>
      <c r="HKF54" s="36"/>
      <c r="HKI54" s="36"/>
      <c r="HKJ54" s="36"/>
      <c r="HKM54" s="36"/>
      <c r="HKN54" s="36"/>
      <c r="HKQ54" s="36"/>
      <c r="HKR54" s="36"/>
      <c r="HKU54" s="36"/>
      <c r="HKV54" s="36"/>
      <c r="HKY54" s="36"/>
      <c r="HKZ54" s="36"/>
      <c r="HLC54" s="36"/>
      <c r="HLD54" s="36"/>
      <c r="HLG54" s="36"/>
      <c r="HLH54" s="36"/>
      <c r="HLK54" s="36"/>
      <c r="HLL54" s="36"/>
      <c r="HLO54" s="36"/>
      <c r="HLP54" s="36"/>
      <c r="HLS54" s="36"/>
      <c r="HLT54" s="36"/>
      <c r="HLW54" s="36"/>
      <c r="HLX54" s="36"/>
      <c r="HMA54" s="36"/>
      <c r="HMB54" s="36"/>
      <c r="HME54" s="36"/>
      <c r="HMF54" s="36"/>
      <c r="HMI54" s="36"/>
      <c r="HMJ54" s="36"/>
      <c r="HMM54" s="36"/>
      <c r="HMN54" s="36"/>
      <c r="HMQ54" s="36"/>
      <c r="HMR54" s="36"/>
      <c r="HMU54" s="36"/>
      <c r="HMV54" s="36"/>
      <c r="HMY54" s="36"/>
      <c r="HMZ54" s="36"/>
      <c r="HNC54" s="36"/>
      <c r="HND54" s="36"/>
      <c r="HNG54" s="36"/>
      <c r="HNH54" s="36"/>
      <c r="HNK54" s="36"/>
      <c r="HNL54" s="36"/>
      <c r="HNO54" s="36"/>
      <c r="HNP54" s="36"/>
      <c r="HNS54" s="36"/>
      <c r="HNT54" s="36"/>
      <c r="HNW54" s="36"/>
      <c r="HNX54" s="36"/>
      <c r="HOA54" s="36"/>
      <c r="HOB54" s="36"/>
      <c r="HOE54" s="36"/>
      <c r="HOF54" s="36"/>
      <c r="HOI54" s="36"/>
      <c r="HOJ54" s="36"/>
      <c r="HOM54" s="36"/>
      <c r="HON54" s="36"/>
      <c r="HOQ54" s="36"/>
      <c r="HOR54" s="36"/>
      <c r="HOU54" s="36"/>
      <c r="HOV54" s="36"/>
      <c r="HOY54" s="36"/>
      <c r="HOZ54" s="36"/>
      <c r="HPC54" s="36"/>
      <c r="HPD54" s="36"/>
      <c r="HPG54" s="36"/>
      <c r="HPH54" s="36"/>
      <c r="HPK54" s="36"/>
      <c r="HPL54" s="36"/>
      <c r="HPO54" s="36"/>
      <c r="HPP54" s="36"/>
      <c r="HPS54" s="36"/>
      <c r="HPT54" s="36"/>
      <c r="HPW54" s="36"/>
      <c r="HPX54" s="36"/>
      <c r="HQA54" s="36"/>
      <c r="HQB54" s="36"/>
      <c r="HQE54" s="36"/>
      <c r="HQF54" s="36"/>
      <c r="HQI54" s="36"/>
      <c r="HQJ54" s="36"/>
      <c r="HQM54" s="36"/>
      <c r="HQN54" s="36"/>
      <c r="HQQ54" s="36"/>
      <c r="HQR54" s="36"/>
      <c r="HQU54" s="36"/>
      <c r="HQV54" s="36"/>
      <c r="HQY54" s="36"/>
      <c r="HQZ54" s="36"/>
      <c r="HRC54" s="36"/>
      <c r="HRD54" s="36"/>
      <c r="HRG54" s="36"/>
      <c r="HRH54" s="36"/>
      <c r="HRK54" s="36"/>
      <c r="HRL54" s="36"/>
      <c r="HRO54" s="36"/>
      <c r="HRP54" s="36"/>
      <c r="HRS54" s="36"/>
      <c r="HRT54" s="36"/>
      <c r="HRW54" s="36"/>
      <c r="HRX54" s="36"/>
      <c r="HSA54" s="36"/>
      <c r="HSB54" s="36"/>
      <c r="HSE54" s="36"/>
      <c r="HSF54" s="36"/>
      <c r="HSI54" s="36"/>
      <c r="HSJ54" s="36"/>
      <c r="HSM54" s="36"/>
      <c r="HSN54" s="36"/>
      <c r="HSQ54" s="36"/>
      <c r="HSR54" s="36"/>
      <c r="HSU54" s="36"/>
      <c r="HSV54" s="36"/>
      <c r="HSY54" s="36"/>
      <c r="HSZ54" s="36"/>
      <c r="HTC54" s="36"/>
      <c r="HTD54" s="36"/>
      <c r="HTG54" s="36"/>
      <c r="HTH54" s="36"/>
      <c r="HTK54" s="36"/>
      <c r="HTL54" s="36"/>
      <c r="HTO54" s="36"/>
      <c r="HTP54" s="36"/>
      <c r="HTS54" s="36"/>
      <c r="HTT54" s="36"/>
      <c r="HTW54" s="36"/>
      <c r="HTX54" s="36"/>
      <c r="HUA54" s="36"/>
      <c r="HUB54" s="36"/>
      <c r="HUE54" s="36"/>
      <c r="HUF54" s="36"/>
      <c r="HUI54" s="36"/>
      <c r="HUJ54" s="36"/>
      <c r="HUM54" s="36"/>
      <c r="HUN54" s="36"/>
      <c r="HUQ54" s="36"/>
      <c r="HUR54" s="36"/>
      <c r="HUU54" s="36"/>
      <c r="HUV54" s="36"/>
      <c r="HUY54" s="36"/>
      <c r="HUZ54" s="36"/>
      <c r="HVC54" s="36"/>
      <c r="HVD54" s="36"/>
      <c r="HVG54" s="36"/>
      <c r="HVH54" s="36"/>
      <c r="HVK54" s="36"/>
      <c r="HVL54" s="36"/>
      <c r="HVO54" s="36"/>
      <c r="HVP54" s="36"/>
      <c r="HVS54" s="36"/>
      <c r="HVT54" s="36"/>
      <c r="HVW54" s="36"/>
      <c r="HVX54" s="36"/>
      <c r="HWA54" s="36"/>
      <c r="HWB54" s="36"/>
      <c r="HWE54" s="36"/>
      <c r="HWF54" s="36"/>
      <c r="HWI54" s="36"/>
      <c r="HWJ54" s="36"/>
      <c r="HWM54" s="36"/>
      <c r="HWN54" s="36"/>
      <c r="HWQ54" s="36"/>
      <c r="HWR54" s="36"/>
      <c r="HWU54" s="36"/>
      <c r="HWV54" s="36"/>
      <c r="HWY54" s="36"/>
      <c r="HWZ54" s="36"/>
      <c r="HXC54" s="36"/>
      <c r="HXD54" s="36"/>
      <c r="HXG54" s="36"/>
      <c r="HXH54" s="36"/>
      <c r="HXK54" s="36"/>
      <c r="HXL54" s="36"/>
      <c r="HXO54" s="36"/>
      <c r="HXP54" s="36"/>
      <c r="HXS54" s="36"/>
      <c r="HXT54" s="36"/>
      <c r="HXW54" s="36"/>
      <c r="HXX54" s="36"/>
      <c r="HYA54" s="36"/>
      <c r="HYB54" s="36"/>
      <c r="HYE54" s="36"/>
      <c r="HYF54" s="36"/>
      <c r="HYI54" s="36"/>
      <c r="HYJ54" s="36"/>
      <c r="HYM54" s="36"/>
      <c r="HYN54" s="36"/>
      <c r="HYQ54" s="36"/>
      <c r="HYR54" s="36"/>
      <c r="HYU54" s="36"/>
      <c r="HYV54" s="36"/>
      <c r="HYY54" s="36"/>
      <c r="HYZ54" s="36"/>
      <c r="HZC54" s="36"/>
      <c r="HZD54" s="36"/>
      <c r="HZG54" s="36"/>
      <c r="HZH54" s="36"/>
      <c r="HZK54" s="36"/>
      <c r="HZL54" s="36"/>
      <c r="HZO54" s="36"/>
      <c r="HZP54" s="36"/>
      <c r="HZS54" s="36"/>
      <c r="HZT54" s="36"/>
      <c r="HZW54" s="36"/>
      <c r="HZX54" s="36"/>
      <c r="IAA54" s="36"/>
      <c r="IAB54" s="36"/>
      <c r="IAE54" s="36"/>
      <c r="IAF54" s="36"/>
      <c r="IAI54" s="36"/>
      <c r="IAJ54" s="36"/>
      <c r="IAM54" s="36"/>
      <c r="IAN54" s="36"/>
      <c r="IAQ54" s="36"/>
      <c r="IAR54" s="36"/>
      <c r="IAU54" s="36"/>
      <c r="IAV54" s="36"/>
      <c r="IAY54" s="36"/>
      <c r="IAZ54" s="36"/>
      <c r="IBC54" s="36"/>
      <c r="IBD54" s="36"/>
      <c r="IBG54" s="36"/>
      <c r="IBH54" s="36"/>
      <c r="IBK54" s="36"/>
      <c r="IBL54" s="36"/>
      <c r="IBO54" s="36"/>
      <c r="IBP54" s="36"/>
      <c r="IBS54" s="36"/>
      <c r="IBT54" s="36"/>
      <c r="IBW54" s="36"/>
      <c r="IBX54" s="36"/>
      <c r="ICA54" s="36"/>
      <c r="ICB54" s="36"/>
      <c r="ICE54" s="36"/>
      <c r="ICF54" s="36"/>
      <c r="ICI54" s="36"/>
      <c r="ICJ54" s="36"/>
      <c r="ICM54" s="36"/>
      <c r="ICN54" s="36"/>
      <c r="ICQ54" s="36"/>
      <c r="ICR54" s="36"/>
      <c r="ICU54" s="36"/>
      <c r="ICV54" s="36"/>
      <c r="ICY54" s="36"/>
      <c r="ICZ54" s="36"/>
      <c r="IDC54" s="36"/>
      <c r="IDD54" s="36"/>
      <c r="IDG54" s="36"/>
      <c r="IDH54" s="36"/>
      <c r="IDK54" s="36"/>
      <c r="IDL54" s="36"/>
      <c r="IDO54" s="36"/>
      <c r="IDP54" s="36"/>
      <c r="IDS54" s="36"/>
      <c r="IDT54" s="36"/>
      <c r="IDW54" s="36"/>
      <c r="IDX54" s="36"/>
      <c r="IEA54" s="36"/>
      <c r="IEB54" s="36"/>
      <c r="IEE54" s="36"/>
      <c r="IEF54" s="36"/>
      <c r="IEI54" s="36"/>
      <c r="IEJ54" s="36"/>
      <c r="IEM54" s="36"/>
      <c r="IEN54" s="36"/>
      <c r="IEQ54" s="36"/>
      <c r="IER54" s="36"/>
      <c r="IEU54" s="36"/>
      <c r="IEV54" s="36"/>
      <c r="IEY54" s="36"/>
      <c r="IEZ54" s="36"/>
      <c r="IFC54" s="36"/>
      <c r="IFD54" s="36"/>
      <c r="IFG54" s="36"/>
      <c r="IFH54" s="36"/>
      <c r="IFK54" s="36"/>
      <c r="IFL54" s="36"/>
      <c r="IFO54" s="36"/>
      <c r="IFP54" s="36"/>
      <c r="IFS54" s="36"/>
      <c r="IFT54" s="36"/>
      <c r="IFW54" s="36"/>
      <c r="IFX54" s="36"/>
      <c r="IGA54" s="36"/>
      <c r="IGB54" s="36"/>
      <c r="IGE54" s="36"/>
      <c r="IGF54" s="36"/>
      <c r="IGI54" s="36"/>
      <c r="IGJ54" s="36"/>
      <c r="IGM54" s="36"/>
      <c r="IGN54" s="36"/>
      <c r="IGQ54" s="36"/>
      <c r="IGR54" s="36"/>
      <c r="IGU54" s="36"/>
      <c r="IGV54" s="36"/>
      <c r="IGY54" s="36"/>
      <c r="IGZ54" s="36"/>
      <c r="IHC54" s="36"/>
      <c r="IHD54" s="36"/>
      <c r="IHG54" s="36"/>
      <c r="IHH54" s="36"/>
      <c r="IHK54" s="36"/>
      <c r="IHL54" s="36"/>
      <c r="IHO54" s="36"/>
      <c r="IHP54" s="36"/>
      <c r="IHS54" s="36"/>
      <c r="IHT54" s="36"/>
      <c r="IHW54" s="36"/>
      <c r="IHX54" s="36"/>
      <c r="IIA54" s="36"/>
      <c r="IIB54" s="36"/>
      <c r="IIE54" s="36"/>
      <c r="IIF54" s="36"/>
      <c r="III54" s="36"/>
      <c r="IIJ54" s="36"/>
      <c r="IIM54" s="36"/>
      <c r="IIN54" s="36"/>
      <c r="IIQ54" s="36"/>
      <c r="IIR54" s="36"/>
      <c r="IIU54" s="36"/>
      <c r="IIV54" s="36"/>
      <c r="IIY54" s="36"/>
      <c r="IIZ54" s="36"/>
      <c r="IJC54" s="36"/>
      <c r="IJD54" s="36"/>
      <c r="IJG54" s="36"/>
      <c r="IJH54" s="36"/>
      <c r="IJK54" s="36"/>
      <c r="IJL54" s="36"/>
      <c r="IJO54" s="36"/>
      <c r="IJP54" s="36"/>
      <c r="IJS54" s="36"/>
      <c r="IJT54" s="36"/>
      <c r="IJW54" s="36"/>
      <c r="IJX54" s="36"/>
      <c r="IKA54" s="36"/>
      <c r="IKB54" s="36"/>
      <c r="IKE54" s="36"/>
      <c r="IKF54" s="36"/>
      <c r="IKI54" s="36"/>
      <c r="IKJ54" s="36"/>
      <c r="IKM54" s="36"/>
      <c r="IKN54" s="36"/>
      <c r="IKQ54" s="36"/>
      <c r="IKR54" s="36"/>
      <c r="IKU54" s="36"/>
      <c r="IKV54" s="36"/>
      <c r="IKY54" s="36"/>
      <c r="IKZ54" s="36"/>
      <c r="ILC54" s="36"/>
      <c r="ILD54" s="36"/>
      <c r="ILG54" s="36"/>
      <c r="ILH54" s="36"/>
      <c r="ILK54" s="36"/>
      <c r="ILL54" s="36"/>
      <c r="ILO54" s="36"/>
      <c r="ILP54" s="36"/>
      <c r="ILS54" s="36"/>
      <c r="ILT54" s="36"/>
      <c r="ILW54" s="36"/>
      <c r="ILX54" s="36"/>
      <c r="IMA54" s="36"/>
      <c r="IMB54" s="36"/>
      <c r="IME54" s="36"/>
      <c r="IMF54" s="36"/>
      <c r="IMI54" s="36"/>
      <c r="IMJ54" s="36"/>
      <c r="IMM54" s="36"/>
      <c r="IMN54" s="36"/>
      <c r="IMQ54" s="36"/>
      <c r="IMR54" s="36"/>
      <c r="IMU54" s="36"/>
      <c r="IMV54" s="36"/>
      <c r="IMY54" s="36"/>
      <c r="IMZ54" s="36"/>
      <c r="INC54" s="36"/>
      <c r="IND54" s="36"/>
      <c r="ING54" s="36"/>
      <c r="INH54" s="36"/>
      <c r="INK54" s="36"/>
      <c r="INL54" s="36"/>
      <c r="INO54" s="36"/>
      <c r="INP54" s="36"/>
      <c r="INS54" s="36"/>
      <c r="INT54" s="36"/>
      <c r="INW54" s="36"/>
      <c r="INX54" s="36"/>
      <c r="IOA54" s="36"/>
      <c r="IOB54" s="36"/>
      <c r="IOE54" s="36"/>
      <c r="IOF54" s="36"/>
      <c r="IOI54" s="36"/>
      <c r="IOJ54" s="36"/>
      <c r="IOM54" s="36"/>
      <c r="ION54" s="36"/>
      <c r="IOQ54" s="36"/>
      <c r="IOR54" s="36"/>
      <c r="IOU54" s="36"/>
      <c r="IOV54" s="36"/>
      <c r="IOY54" s="36"/>
      <c r="IOZ54" s="36"/>
      <c r="IPC54" s="36"/>
      <c r="IPD54" s="36"/>
      <c r="IPG54" s="36"/>
      <c r="IPH54" s="36"/>
      <c r="IPK54" s="36"/>
      <c r="IPL54" s="36"/>
      <c r="IPO54" s="36"/>
      <c r="IPP54" s="36"/>
      <c r="IPS54" s="36"/>
      <c r="IPT54" s="36"/>
      <c r="IPW54" s="36"/>
      <c r="IPX54" s="36"/>
      <c r="IQA54" s="36"/>
      <c r="IQB54" s="36"/>
      <c r="IQE54" s="36"/>
      <c r="IQF54" s="36"/>
      <c r="IQI54" s="36"/>
      <c r="IQJ54" s="36"/>
      <c r="IQM54" s="36"/>
      <c r="IQN54" s="36"/>
      <c r="IQQ54" s="36"/>
      <c r="IQR54" s="36"/>
      <c r="IQU54" s="36"/>
      <c r="IQV54" s="36"/>
      <c r="IQY54" s="36"/>
      <c r="IQZ54" s="36"/>
      <c r="IRC54" s="36"/>
      <c r="IRD54" s="36"/>
      <c r="IRG54" s="36"/>
      <c r="IRH54" s="36"/>
      <c r="IRK54" s="36"/>
      <c r="IRL54" s="36"/>
      <c r="IRO54" s="36"/>
      <c r="IRP54" s="36"/>
      <c r="IRS54" s="36"/>
      <c r="IRT54" s="36"/>
      <c r="IRW54" s="36"/>
      <c r="IRX54" s="36"/>
      <c r="ISA54" s="36"/>
      <c r="ISB54" s="36"/>
      <c r="ISE54" s="36"/>
      <c r="ISF54" s="36"/>
      <c r="ISI54" s="36"/>
      <c r="ISJ54" s="36"/>
      <c r="ISM54" s="36"/>
      <c r="ISN54" s="36"/>
      <c r="ISQ54" s="36"/>
      <c r="ISR54" s="36"/>
      <c r="ISU54" s="36"/>
      <c r="ISV54" s="36"/>
      <c r="ISY54" s="36"/>
      <c r="ISZ54" s="36"/>
      <c r="ITC54" s="36"/>
      <c r="ITD54" s="36"/>
      <c r="ITG54" s="36"/>
      <c r="ITH54" s="36"/>
      <c r="ITK54" s="36"/>
      <c r="ITL54" s="36"/>
      <c r="ITO54" s="36"/>
      <c r="ITP54" s="36"/>
      <c r="ITS54" s="36"/>
      <c r="ITT54" s="36"/>
      <c r="ITW54" s="36"/>
      <c r="ITX54" s="36"/>
      <c r="IUA54" s="36"/>
      <c r="IUB54" s="36"/>
      <c r="IUE54" s="36"/>
      <c r="IUF54" s="36"/>
      <c r="IUI54" s="36"/>
      <c r="IUJ54" s="36"/>
      <c r="IUM54" s="36"/>
      <c r="IUN54" s="36"/>
      <c r="IUQ54" s="36"/>
      <c r="IUR54" s="36"/>
      <c r="IUU54" s="36"/>
      <c r="IUV54" s="36"/>
      <c r="IUY54" s="36"/>
      <c r="IUZ54" s="36"/>
      <c r="IVC54" s="36"/>
      <c r="IVD54" s="36"/>
      <c r="IVG54" s="36"/>
      <c r="IVH54" s="36"/>
      <c r="IVK54" s="36"/>
      <c r="IVL54" s="36"/>
      <c r="IVO54" s="36"/>
      <c r="IVP54" s="36"/>
      <c r="IVS54" s="36"/>
      <c r="IVT54" s="36"/>
      <c r="IVW54" s="36"/>
      <c r="IVX54" s="36"/>
      <c r="IWA54" s="36"/>
      <c r="IWB54" s="36"/>
      <c r="IWE54" s="36"/>
      <c r="IWF54" s="36"/>
      <c r="IWI54" s="36"/>
      <c r="IWJ54" s="36"/>
      <c r="IWM54" s="36"/>
      <c r="IWN54" s="36"/>
      <c r="IWQ54" s="36"/>
      <c r="IWR54" s="36"/>
      <c r="IWU54" s="36"/>
      <c r="IWV54" s="36"/>
      <c r="IWY54" s="36"/>
      <c r="IWZ54" s="36"/>
      <c r="IXC54" s="36"/>
      <c r="IXD54" s="36"/>
      <c r="IXG54" s="36"/>
      <c r="IXH54" s="36"/>
      <c r="IXK54" s="36"/>
      <c r="IXL54" s="36"/>
      <c r="IXO54" s="36"/>
      <c r="IXP54" s="36"/>
      <c r="IXS54" s="36"/>
      <c r="IXT54" s="36"/>
      <c r="IXW54" s="36"/>
      <c r="IXX54" s="36"/>
      <c r="IYA54" s="36"/>
      <c r="IYB54" s="36"/>
      <c r="IYE54" s="36"/>
      <c r="IYF54" s="36"/>
      <c r="IYI54" s="36"/>
      <c r="IYJ54" s="36"/>
      <c r="IYM54" s="36"/>
      <c r="IYN54" s="36"/>
      <c r="IYQ54" s="36"/>
      <c r="IYR54" s="36"/>
      <c r="IYU54" s="36"/>
      <c r="IYV54" s="36"/>
      <c r="IYY54" s="36"/>
      <c r="IYZ54" s="36"/>
      <c r="IZC54" s="36"/>
      <c r="IZD54" s="36"/>
      <c r="IZG54" s="36"/>
      <c r="IZH54" s="36"/>
      <c r="IZK54" s="36"/>
      <c r="IZL54" s="36"/>
      <c r="IZO54" s="36"/>
      <c r="IZP54" s="36"/>
      <c r="IZS54" s="36"/>
      <c r="IZT54" s="36"/>
      <c r="IZW54" s="36"/>
      <c r="IZX54" s="36"/>
      <c r="JAA54" s="36"/>
      <c r="JAB54" s="36"/>
      <c r="JAE54" s="36"/>
      <c r="JAF54" s="36"/>
      <c r="JAI54" s="36"/>
      <c r="JAJ54" s="36"/>
      <c r="JAM54" s="36"/>
      <c r="JAN54" s="36"/>
      <c r="JAQ54" s="36"/>
      <c r="JAR54" s="36"/>
      <c r="JAU54" s="36"/>
      <c r="JAV54" s="36"/>
      <c r="JAY54" s="36"/>
      <c r="JAZ54" s="36"/>
      <c r="JBC54" s="36"/>
      <c r="JBD54" s="36"/>
      <c r="JBG54" s="36"/>
      <c r="JBH54" s="36"/>
      <c r="JBK54" s="36"/>
      <c r="JBL54" s="36"/>
      <c r="JBO54" s="36"/>
      <c r="JBP54" s="36"/>
      <c r="JBS54" s="36"/>
      <c r="JBT54" s="36"/>
      <c r="JBW54" s="36"/>
      <c r="JBX54" s="36"/>
      <c r="JCA54" s="36"/>
      <c r="JCB54" s="36"/>
      <c r="JCE54" s="36"/>
      <c r="JCF54" s="36"/>
      <c r="JCI54" s="36"/>
      <c r="JCJ54" s="36"/>
      <c r="JCM54" s="36"/>
      <c r="JCN54" s="36"/>
      <c r="JCQ54" s="36"/>
      <c r="JCR54" s="36"/>
      <c r="JCU54" s="36"/>
      <c r="JCV54" s="36"/>
      <c r="JCY54" s="36"/>
      <c r="JCZ54" s="36"/>
      <c r="JDC54" s="36"/>
      <c r="JDD54" s="36"/>
      <c r="JDG54" s="36"/>
      <c r="JDH54" s="36"/>
      <c r="JDK54" s="36"/>
      <c r="JDL54" s="36"/>
      <c r="JDO54" s="36"/>
      <c r="JDP54" s="36"/>
      <c r="JDS54" s="36"/>
      <c r="JDT54" s="36"/>
      <c r="JDW54" s="36"/>
      <c r="JDX54" s="36"/>
      <c r="JEA54" s="36"/>
      <c r="JEB54" s="36"/>
      <c r="JEE54" s="36"/>
      <c r="JEF54" s="36"/>
      <c r="JEI54" s="36"/>
      <c r="JEJ54" s="36"/>
      <c r="JEM54" s="36"/>
      <c r="JEN54" s="36"/>
      <c r="JEQ54" s="36"/>
      <c r="JER54" s="36"/>
      <c r="JEU54" s="36"/>
      <c r="JEV54" s="36"/>
      <c r="JEY54" s="36"/>
      <c r="JEZ54" s="36"/>
      <c r="JFC54" s="36"/>
      <c r="JFD54" s="36"/>
      <c r="JFG54" s="36"/>
      <c r="JFH54" s="36"/>
      <c r="JFK54" s="36"/>
      <c r="JFL54" s="36"/>
      <c r="JFO54" s="36"/>
      <c r="JFP54" s="36"/>
      <c r="JFS54" s="36"/>
      <c r="JFT54" s="36"/>
      <c r="JFW54" s="36"/>
      <c r="JFX54" s="36"/>
      <c r="JGA54" s="36"/>
      <c r="JGB54" s="36"/>
      <c r="JGE54" s="36"/>
      <c r="JGF54" s="36"/>
      <c r="JGI54" s="36"/>
      <c r="JGJ54" s="36"/>
      <c r="JGM54" s="36"/>
      <c r="JGN54" s="36"/>
      <c r="JGQ54" s="36"/>
      <c r="JGR54" s="36"/>
      <c r="JGU54" s="36"/>
      <c r="JGV54" s="36"/>
      <c r="JGY54" s="36"/>
      <c r="JGZ54" s="36"/>
      <c r="JHC54" s="36"/>
      <c r="JHD54" s="36"/>
      <c r="JHG54" s="36"/>
      <c r="JHH54" s="36"/>
      <c r="JHK54" s="36"/>
      <c r="JHL54" s="36"/>
      <c r="JHO54" s="36"/>
      <c r="JHP54" s="36"/>
      <c r="JHS54" s="36"/>
      <c r="JHT54" s="36"/>
      <c r="JHW54" s="36"/>
      <c r="JHX54" s="36"/>
      <c r="JIA54" s="36"/>
      <c r="JIB54" s="36"/>
      <c r="JIE54" s="36"/>
      <c r="JIF54" s="36"/>
      <c r="JII54" s="36"/>
      <c r="JIJ54" s="36"/>
      <c r="JIM54" s="36"/>
      <c r="JIN54" s="36"/>
      <c r="JIQ54" s="36"/>
      <c r="JIR54" s="36"/>
      <c r="JIU54" s="36"/>
      <c r="JIV54" s="36"/>
      <c r="JIY54" s="36"/>
      <c r="JIZ54" s="36"/>
      <c r="JJC54" s="36"/>
      <c r="JJD54" s="36"/>
      <c r="JJG54" s="36"/>
      <c r="JJH54" s="36"/>
      <c r="JJK54" s="36"/>
      <c r="JJL54" s="36"/>
      <c r="JJO54" s="36"/>
      <c r="JJP54" s="36"/>
      <c r="JJS54" s="36"/>
      <c r="JJT54" s="36"/>
      <c r="JJW54" s="36"/>
      <c r="JJX54" s="36"/>
      <c r="JKA54" s="36"/>
      <c r="JKB54" s="36"/>
      <c r="JKE54" s="36"/>
      <c r="JKF54" s="36"/>
      <c r="JKI54" s="36"/>
      <c r="JKJ54" s="36"/>
      <c r="JKM54" s="36"/>
      <c r="JKN54" s="36"/>
      <c r="JKQ54" s="36"/>
      <c r="JKR54" s="36"/>
      <c r="JKU54" s="36"/>
      <c r="JKV54" s="36"/>
      <c r="JKY54" s="36"/>
      <c r="JKZ54" s="36"/>
      <c r="JLC54" s="36"/>
      <c r="JLD54" s="36"/>
      <c r="JLG54" s="36"/>
      <c r="JLH54" s="36"/>
      <c r="JLK54" s="36"/>
      <c r="JLL54" s="36"/>
      <c r="JLO54" s="36"/>
      <c r="JLP54" s="36"/>
      <c r="JLS54" s="36"/>
      <c r="JLT54" s="36"/>
      <c r="JLW54" s="36"/>
      <c r="JLX54" s="36"/>
      <c r="JMA54" s="36"/>
      <c r="JMB54" s="36"/>
      <c r="JME54" s="36"/>
      <c r="JMF54" s="36"/>
      <c r="JMI54" s="36"/>
      <c r="JMJ54" s="36"/>
      <c r="JMM54" s="36"/>
      <c r="JMN54" s="36"/>
      <c r="JMQ54" s="36"/>
      <c r="JMR54" s="36"/>
      <c r="JMU54" s="36"/>
      <c r="JMV54" s="36"/>
      <c r="JMY54" s="36"/>
      <c r="JMZ54" s="36"/>
      <c r="JNC54" s="36"/>
      <c r="JND54" s="36"/>
      <c r="JNG54" s="36"/>
      <c r="JNH54" s="36"/>
      <c r="JNK54" s="36"/>
      <c r="JNL54" s="36"/>
      <c r="JNO54" s="36"/>
      <c r="JNP54" s="36"/>
      <c r="JNS54" s="36"/>
      <c r="JNT54" s="36"/>
      <c r="JNW54" s="36"/>
      <c r="JNX54" s="36"/>
      <c r="JOA54" s="36"/>
      <c r="JOB54" s="36"/>
      <c r="JOE54" s="36"/>
      <c r="JOF54" s="36"/>
      <c r="JOI54" s="36"/>
      <c r="JOJ54" s="36"/>
      <c r="JOM54" s="36"/>
      <c r="JON54" s="36"/>
      <c r="JOQ54" s="36"/>
      <c r="JOR54" s="36"/>
      <c r="JOU54" s="36"/>
      <c r="JOV54" s="36"/>
      <c r="JOY54" s="36"/>
      <c r="JOZ54" s="36"/>
      <c r="JPC54" s="36"/>
      <c r="JPD54" s="36"/>
      <c r="JPG54" s="36"/>
      <c r="JPH54" s="36"/>
      <c r="JPK54" s="36"/>
      <c r="JPL54" s="36"/>
      <c r="JPO54" s="36"/>
      <c r="JPP54" s="36"/>
      <c r="JPS54" s="36"/>
      <c r="JPT54" s="36"/>
      <c r="JPW54" s="36"/>
      <c r="JPX54" s="36"/>
      <c r="JQA54" s="36"/>
      <c r="JQB54" s="36"/>
      <c r="JQE54" s="36"/>
      <c r="JQF54" s="36"/>
      <c r="JQI54" s="36"/>
      <c r="JQJ54" s="36"/>
      <c r="JQM54" s="36"/>
      <c r="JQN54" s="36"/>
      <c r="JQQ54" s="36"/>
      <c r="JQR54" s="36"/>
      <c r="JQU54" s="36"/>
      <c r="JQV54" s="36"/>
      <c r="JQY54" s="36"/>
      <c r="JQZ54" s="36"/>
      <c r="JRC54" s="36"/>
      <c r="JRD54" s="36"/>
      <c r="JRG54" s="36"/>
      <c r="JRH54" s="36"/>
      <c r="JRK54" s="36"/>
      <c r="JRL54" s="36"/>
      <c r="JRO54" s="36"/>
      <c r="JRP54" s="36"/>
      <c r="JRS54" s="36"/>
      <c r="JRT54" s="36"/>
      <c r="JRW54" s="36"/>
      <c r="JRX54" s="36"/>
      <c r="JSA54" s="36"/>
      <c r="JSB54" s="36"/>
      <c r="JSE54" s="36"/>
      <c r="JSF54" s="36"/>
      <c r="JSI54" s="36"/>
      <c r="JSJ54" s="36"/>
      <c r="JSM54" s="36"/>
      <c r="JSN54" s="36"/>
      <c r="JSQ54" s="36"/>
      <c r="JSR54" s="36"/>
      <c r="JSU54" s="36"/>
      <c r="JSV54" s="36"/>
      <c r="JSY54" s="36"/>
      <c r="JSZ54" s="36"/>
      <c r="JTC54" s="36"/>
      <c r="JTD54" s="36"/>
      <c r="JTG54" s="36"/>
      <c r="JTH54" s="36"/>
      <c r="JTK54" s="36"/>
      <c r="JTL54" s="36"/>
      <c r="JTO54" s="36"/>
      <c r="JTP54" s="36"/>
      <c r="JTS54" s="36"/>
      <c r="JTT54" s="36"/>
      <c r="JTW54" s="36"/>
      <c r="JTX54" s="36"/>
      <c r="JUA54" s="36"/>
      <c r="JUB54" s="36"/>
      <c r="JUE54" s="36"/>
      <c r="JUF54" s="36"/>
      <c r="JUI54" s="36"/>
      <c r="JUJ54" s="36"/>
      <c r="JUM54" s="36"/>
      <c r="JUN54" s="36"/>
      <c r="JUQ54" s="36"/>
      <c r="JUR54" s="36"/>
      <c r="JUU54" s="36"/>
      <c r="JUV54" s="36"/>
      <c r="JUY54" s="36"/>
      <c r="JUZ54" s="36"/>
      <c r="JVC54" s="36"/>
      <c r="JVD54" s="36"/>
      <c r="JVG54" s="36"/>
      <c r="JVH54" s="36"/>
      <c r="JVK54" s="36"/>
      <c r="JVL54" s="36"/>
      <c r="JVO54" s="36"/>
      <c r="JVP54" s="36"/>
      <c r="JVS54" s="36"/>
      <c r="JVT54" s="36"/>
      <c r="JVW54" s="36"/>
      <c r="JVX54" s="36"/>
      <c r="JWA54" s="36"/>
      <c r="JWB54" s="36"/>
      <c r="JWE54" s="36"/>
      <c r="JWF54" s="36"/>
      <c r="JWI54" s="36"/>
      <c r="JWJ54" s="36"/>
      <c r="JWM54" s="36"/>
      <c r="JWN54" s="36"/>
      <c r="JWQ54" s="36"/>
      <c r="JWR54" s="36"/>
      <c r="JWU54" s="36"/>
      <c r="JWV54" s="36"/>
      <c r="JWY54" s="36"/>
      <c r="JWZ54" s="36"/>
      <c r="JXC54" s="36"/>
      <c r="JXD54" s="36"/>
      <c r="JXG54" s="36"/>
      <c r="JXH54" s="36"/>
      <c r="JXK54" s="36"/>
      <c r="JXL54" s="36"/>
      <c r="JXO54" s="36"/>
      <c r="JXP54" s="36"/>
      <c r="JXS54" s="36"/>
      <c r="JXT54" s="36"/>
      <c r="JXW54" s="36"/>
      <c r="JXX54" s="36"/>
      <c r="JYA54" s="36"/>
      <c r="JYB54" s="36"/>
      <c r="JYE54" s="36"/>
      <c r="JYF54" s="36"/>
      <c r="JYI54" s="36"/>
      <c r="JYJ54" s="36"/>
      <c r="JYM54" s="36"/>
      <c r="JYN54" s="36"/>
      <c r="JYQ54" s="36"/>
      <c r="JYR54" s="36"/>
      <c r="JYU54" s="36"/>
      <c r="JYV54" s="36"/>
      <c r="JYY54" s="36"/>
      <c r="JYZ54" s="36"/>
      <c r="JZC54" s="36"/>
      <c r="JZD54" s="36"/>
      <c r="JZG54" s="36"/>
      <c r="JZH54" s="36"/>
      <c r="JZK54" s="36"/>
      <c r="JZL54" s="36"/>
      <c r="JZO54" s="36"/>
      <c r="JZP54" s="36"/>
      <c r="JZS54" s="36"/>
      <c r="JZT54" s="36"/>
      <c r="JZW54" s="36"/>
      <c r="JZX54" s="36"/>
      <c r="KAA54" s="36"/>
      <c r="KAB54" s="36"/>
      <c r="KAE54" s="36"/>
      <c r="KAF54" s="36"/>
      <c r="KAI54" s="36"/>
      <c r="KAJ54" s="36"/>
      <c r="KAM54" s="36"/>
      <c r="KAN54" s="36"/>
      <c r="KAQ54" s="36"/>
      <c r="KAR54" s="36"/>
      <c r="KAU54" s="36"/>
      <c r="KAV54" s="36"/>
      <c r="KAY54" s="36"/>
      <c r="KAZ54" s="36"/>
      <c r="KBC54" s="36"/>
      <c r="KBD54" s="36"/>
      <c r="KBG54" s="36"/>
      <c r="KBH54" s="36"/>
      <c r="KBK54" s="36"/>
      <c r="KBL54" s="36"/>
      <c r="KBO54" s="36"/>
      <c r="KBP54" s="36"/>
      <c r="KBS54" s="36"/>
      <c r="KBT54" s="36"/>
      <c r="KBW54" s="36"/>
      <c r="KBX54" s="36"/>
      <c r="KCA54" s="36"/>
      <c r="KCB54" s="36"/>
      <c r="KCE54" s="36"/>
      <c r="KCF54" s="36"/>
      <c r="KCI54" s="36"/>
      <c r="KCJ54" s="36"/>
      <c r="KCM54" s="36"/>
      <c r="KCN54" s="36"/>
      <c r="KCQ54" s="36"/>
      <c r="KCR54" s="36"/>
      <c r="KCU54" s="36"/>
      <c r="KCV54" s="36"/>
      <c r="KCY54" s="36"/>
      <c r="KCZ54" s="36"/>
      <c r="KDC54" s="36"/>
      <c r="KDD54" s="36"/>
      <c r="KDG54" s="36"/>
      <c r="KDH54" s="36"/>
      <c r="KDK54" s="36"/>
      <c r="KDL54" s="36"/>
      <c r="KDO54" s="36"/>
      <c r="KDP54" s="36"/>
      <c r="KDS54" s="36"/>
      <c r="KDT54" s="36"/>
      <c r="KDW54" s="36"/>
      <c r="KDX54" s="36"/>
      <c r="KEA54" s="36"/>
      <c r="KEB54" s="36"/>
      <c r="KEE54" s="36"/>
      <c r="KEF54" s="36"/>
      <c r="KEI54" s="36"/>
      <c r="KEJ54" s="36"/>
      <c r="KEM54" s="36"/>
      <c r="KEN54" s="36"/>
      <c r="KEQ54" s="36"/>
      <c r="KER54" s="36"/>
      <c r="KEU54" s="36"/>
      <c r="KEV54" s="36"/>
      <c r="KEY54" s="36"/>
      <c r="KEZ54" s="36"/>
      <c r="KFC54" s="36"/>
      <c r="KFD54" s="36"/>
      <c r="KFG54" s="36"/>
      <c r="KFH54" s="36"/>
      <c r="KFK54" s="36"/>
      <c r="KFL54" s="36"/>
      <c r="KFO54" s="36"/>
      <c r="KFP54" s="36"/>
      <c r="KFS54" s="36"/>
      <c r="KFT54" s="36"/>
      <c r="KFW54" s="36"/>
      <c r="KFX54" s="36"/>
      <c r="KGA54" s="36"/>
      <c r="KGB54" s="36"/>
      <c r="KGE54" s="36"/>
      <c r="KGF54" s="36"/>
      <c r="KGI54" s="36"/>
      <c r="KGJ54" s="36"/>
      <c r="KGM54" s="36"/>
      <c r="KGN54" s="36"/>
      <c r="KGQ54" s="36"/>
      <c r="KGR54" s="36"/>
      <c r="KGU54" s="36"/>
      <c r="KGV54" s="36"/>
      <c r="KGY54" s="36"/>
      <c r="KGZ54" s="36"/>
      <c r="KHC54" s="36"/>
      <c r="KHD54" s="36"/>
      <c r="KHG54" s="36"/>
      <c r="KHH54" s="36"/>
      <c r="KHK54" s="36"/>
      <c r="KHL54" s="36"/>
      <c r="KHO54" s="36"/>
      <c r="KHP54" s="36"/>
      <c r="KHS54" s="36"/>
      <c r="KHT54" s="36"/>
      <c r="KHW54" s="36"/>
      <c r="KHX54" s="36"/>
      <c r="KIA54" s="36"/>
      <c r="KIB54" s="36"/>
      <c r="KIE54" s="36"/>
      <c r="KIF54" s="36"/>
      <c r="KII54" s="36"/>
      <c r="KIJ54" s="36"/>
      <c r="KIM54" s="36"/>
      <c r="KIN54" s="36"/>
      <c r="KIQ54" s="36"/>
      <c r="KIR54" s="36"/>
      <c r="KIU54" s="36"/>
      <c r="KIV54" s="36"/>
      <c r="KIY54" s="36"/>
      <c r="KIZ54" s="36"/>
      <c r="KJC54" s="36"/>
      <c r="KJD54" s="36"/>
      <c r="KJG54" s="36"/>
      <c r="KJH54" s="36"/>
      <c r="KJK54" s="36"/>
      <c r="KJL54" s="36"/>
      <c r="KJO54" s="36"/>
      <c r="KJP54" s="36"/>
      <c r="KJS54" s="36"/>
      <c r="KJT54" s="36"/>
      <c r="KJW54" s="36"/>
      <c r="KJX54" s="36"/>
      <c r="KKA54" s="36"/>
      <c r="KKB54" s="36"/>
      <c r="KKE54" s="36"/>
      <c r="KKF54" s="36"/>
      <c r="KKI54" s="36"/>
      <c r="KKJ54" s="36"/>
      <c r="KKM54" s="36"/>
      <c r="KKN54" s="36"/>
      <c r="KKQ54" s="36"/>
      <c r="KKR54" s="36"/>
      <c r="KKU54" s="36"/>
      <c r="KKV54" s="36"/>
      <c r="KKY54" s="36"/>
      <c r="KKZ54" s="36"/>
      <c r="KLC54" s="36"/>
      <c r="KLD54" s="36"/>
      <c r="KLG54" s="36"/>
      <c r="KLH54" s="36"/>
      <c r="KLK54" s="36"/>
      <c r="KLL54" s="36"/>
      <c r="KLO54" s="36"/>
      <c r="KLP54" s="36"/>
      <c r="KLS54" s="36"/>
      <c r="KLT54" s="36"/>
      <c r="KLW54" s="36"/>
      <c r="KLX54" s="36"/>
      <c r="KMA54" s="36"/>
      <c r="KMB54" s="36"/>
      <c r="KME54" s="36"/>
      <c r="KMF54" s="36"/>
      <c r="KMI54" s="36"/>
      <c r="KMJ54" s="36"/>
      <c r="KMM54" s="36"/>
      <c r="KMN54" s="36"/>
      <c r="KMQ54" s="36"/>
      <c r="KMR54" s="36"/>
      <c r="KMU54" s="36"/>
      <c r="KMV54" s="36"/>
      <c r="KMY54" s="36"/>
      <c r="KMZ54" s="36"/>
      <c r="KNC54" s="36"/>
      <c r="KND54" s="36"/>
      <c r="KNG54" s="36"/>
      <c r="KNH54" s="36"/>
      <c r="KNK54" s="36"/>
      <c r="KNL54" s="36"/>
      <c r="KNO54" s="36"/>
      <c r="KNP54" s="36"/>
      <c r="KNS54" s="36"/>
      <c r="KNT54" s="36"/>
      <c r="KNW54" s="36"/>
      <c r="KNX54" s="36"/>
      <c r="KOA54" s="36"/>
      <c r="KOB54" s="36"/>
      <c r="KOE54" s="36"/>
      <c r="KOF54" s="36"/>
      <c r="KOI54" s="36"/>
      <c r="KOJ54" s="36"/>
      <c r="KOM54" s="36"/>
      <c r="KON54" s="36"/>
      <c r="KOQ54" s="36"/>
      <c r="KOR54" s="36"/>
      <c r="KOU54" s="36"/>
      <c r="KOV54" s="36"/>
      <c r="KOY54" s="36"/>
      <c r="KOZ54" s="36"/>
      <c r="KPC54" s="36"/>
      <c r="KPD54" s="36"/>
      <c r="KPG54" s="36"/>
      <c r="KPH54" s="36"/>
      <c r="KPK54" s="36"/>
      <c r="KPL54" s="36"/>
      <c r="KPO54" s="36"/>
      <c r="KPP54" s="36"/>
      <c r="KPS54" s="36"/>
      <c r="KPT54" s="36"/>
      <c r="KPW54" s="36"/>
      <c r="KPX54" s="36"/>
      <c r="KQA54" s="36"/>
      <c r="KQB54" s="36"/>
      <c r="KQE54" s="36"/>
      <c r="KQF54" s="36"/>
      <c r="KQI54" s="36"/>
      <c r="KQJ54" s="36"/>
      <c r="KQM54" s="36"/>
      <c r="KQN54" s="36"/>
      <c r="KQQ54" s="36"/>
      <c r="KQR54" s="36"/>
      <c r="KQU54" s="36"/>
      <c r="KQV54" s="36"/>
      <c r="KQY54" s="36"/>
      <c r="KQZ54" s="36"/>
      <c r="KRC54" s="36"/>
      <c r="KRD54" s="36"/>
      <c r="KRG54" s="36"/>
      <c r="KRH54" s="36"/>
      <c r="KRK54" s="36"/>
      <c r="KRL54" s="36"/>
      <c r="KRO54" s="36"/>
      <c r="KRP54" s="36"/>
      <c r="KRS54" s="36"/>
      <c r="KRT54" s="36"/>
      <c r="KRW54" s="36"/>
      <c r="KRX54" s="36"/>
      <c r="KSA54" s="36"/>
      <c r="KSB54" s="36"/>
      <c r="KSE54" s="36"/>
      <c r="KSF54" s="36"/>
      <c r="KSI54" s="36"/>
      <c r="KSJ54" s="36"/>
      <c r="KSM54" s="36"/>
      <c r="KSN54" s="36"/>
      <c r="KSQ54" s="36"/>
      <c r="KSR54" s="36"/>
      <c r="KSU54" s="36"/>
      <c r="KSV54" s="36"/>
      <c r="KSY54" s="36"/>
      <c r="KSZ54" s="36"/>
      <c r="KTC54" s="36"/>
      <c r="KTD54" s="36"/>
      <c r="KTG54" s="36"/>
      <c r="KTH54" s="36"/>
      <c r="KTK54" s="36"/>
      <c r="KTL54" s="36"/>
      <c r="KTO54" s="36"/>
      <c r="KTP54" s="36"/>
      <c r="KTS54" s="36"/>
      <c r="KTT54" s="36"/>
      <c r="KTW54" s="36"/>
      <c r="KTX54" s="36"/>
      <c r="KUA54" s="36"/>
      <c r="KUB54" s="36"/>
      <c r="KUE54" s="36"/>
      <c r="KUF54" s="36"/>
      <c r="KUI54" s="36"/>
      <c r="KUJ54" s="36"/>
      <c r="KUM54" s="36"/>
      <c r="KUN54" s="36"/>
      <c r="KUQ54" s="36"/>
      <c r="KUR54" s="36"/>
      <c r="KUU54" s="36"/>
      <c r="KUV54" s="36"/>
      <c r="KUY54" s="36"/>
      <c r="KUZ54" s="36"/>
      <c r="KVC54" s="36"/>
      <c r="KVD54" s="36"/>
      <c r="KVG54" s="36"/>
      <c r="KVH54" s="36"/>
      <c r="KVK54" s="36"/>
      <c r="KVL54" s="36"/>
      <c r="KVO54" s="36"/>
      <c r="KVP54" s="36"/>
      <c r="KVS54" s="36"/>
      <c r="KVT54" s="36"/>
      <c r="KVW54" s="36"/>
      <c r="KVX54" s="36"/>
      <c r="KWA54" s="36"/>
      <c r="KWB54" s="36"/>
      <c r="KWE54" s="36"/>
      <c r="KWF54" s="36"/>
      <c r="KWI54" s="36"/>
      <c r="KWJ54" s="36"/>
      <c r="KWM54" s="36"/>
      <c r="KWN54" s="36"/>
      <c r="KWQ54" s="36"/>
      <c r="KWR54" s="36"/>
      <c r="KWU54" s="36"/>
      <c r="KWV54" s="36"/>
      <c r="KWY54" s="36"/>
      <c r="KWZ54" s="36"/>
      <c r="KXC54" s="36"/>
      <c r="KXD54" s="36"/>
      <c r="KXG54" s="36"/>
      <c r="KXH54" s="36"/>
      <c r="KXK54" s="36"/>
      <c r="KXL54" s="36"/>
      <c r="KXO54" s="36"/>
      <c r="KXP54" s="36"/>
      <c r="KXS54" s="36"/>
      <c r="KXT54" s="36"/>
      <c r="KXW54" s="36"/>
      <c r="KXX54" s="36"/>
      <c r="KYA54" s="36"/>
      <c r="KYB54" s="36"/>
      <c r="KYE54" s="36"/>
      <c r="KYF54" s="36"/>
      <c r="KYI54" s="36"/>
      <c r="KYJ54" s="36"/>
      <c r="KYM54" s="36"/>
      <c r="KYN54" s="36"/>
      <c r="KYQ54" s="36"/>
      <c r="KYR54" s="36"/>
      <c r="KYU54" s="36"/>
      <c r="KYV54" s="36"/>
      <c r="KYY54" s="36"/>
      <c r="KYZ54" s="36"/>
      <c r="KZC54" s="36"/>
      <c r="KZD54" s="36"/>
      <c r="KZG54" s="36"/>
      <c r="KZH54" s="36"/>
      <c r="KZK54" s="36"/>
      <c r="KZL54" s="36"/>
      <c r="KZO54" s="36"/>
      <c r="KZP54" s="36"/>
      <c r="KZS54" s="36"/>
      <c r="KZT54" s="36"/>
      <c r="KZW54" s="36"/>
      <c r="KZX54" s="36"/>
      <c r="LAA54" s="36"/>
      <c r="LAB54" s="36"/>
      <c r="LAE54" s="36"/>
      <c r="LAF54" s="36"/>
      <c r="LAI54" s="36"/>
      <c r="LAJ54" s="36"/>
      <c r="LAM54" s="36"/>
      <c r="LAN54" s="36"/>
      <c r="LAQ54" s="36"/>
      <c r="LAR54" s="36"/>
      <c r="LAU54" s="36"/>
      <c r="LAV54" s="36"/>
      <c r="LAY54" s="36"/>
      <c r="LAZ54" s="36"/>
      <c r="LBC54" s="36"/>
      <c r="LBD54" s="36"/>
      <c r="LBG54" s="36"/>
      <c r="LBH54" s="36"/>
      <c r="LBK54" s="36"/>
      <c r="LBL54" s="36"/>
      <c r="LBO54" s="36"/>
      <c r="LBP54" s="36"/>
      <c r="LBS54" s="36"/>
      <c r="LBT54" s="36"/>
      <c r="LBW54" s="36"/>
      <c r="LBX54" s="36"/>
      <c r="LCA54" s="36"/>
      <c r="LCB54" s="36"/>
      <c r="LCE54" s="36"/>
      <c r="LCF54" s="36"/>
      <c r="LCI54" s="36"/>
      <c r="LCJ54" s="36"/>
      <c r="LCM54" s="36"/>
      <c r="LCN54" s="36"/>
      <c r="LCQ54" s="36"/>
      <c r="LCR54" s="36"/>
      <c r="LCU54" s="36"/>
      <c r="LCV54" s="36"/>
      <c r="LCY54" s="36"/>
      <c r="LCZ54" s="36"/>
      <c r="LDC54" s="36"/>
      <c r="LDD54" s="36"/>
      <c r="LDG54" s="36"/>
      <c r="LDH54" s="36"/>
      <c r="LDK54" s="36"/>
      <c r="LDL54" s="36"/>
      <c r="LDO54" s="36"/>
      <c r="LDP54" s="36"/>
      <c r="LDS54" s="36"/>
      <c r="LDT54" s="36"/>
      <c r="LDW54" s="36"/>
      <c r="LDX54" s="36"/>
      <c r="LEA54" s="36"/>
      <c r="LEB54" s="36"/>
      <c r="LEE54" s="36"/>
      <c r="LEF54" s="36"/>
      <c r="LEI54" s="36"/>
      <c r="LEJ54" s="36"/>
      <c r="LEM54" s="36"/>
      <c r="LEN54" s="36"/>
      <c r="LEQ54" s="36"/>
      <c r="LER54" s="36"/>
      <c r="LEU54" s="36"/>
      <c r="LEV54" s="36"/>
      <c r="LEY54" s="36"/>
      <c r="LEZ54" s="36"/>
      <c r="LFC54" s="36"/>
      <c r="LFD54" s="36"/>
      <c r="LFG54" s="36"/>
      <c r="LFH54" s="36"/>
      <c r="LFK54" s="36"/>
      <c r="LFL54" s="36"/>
      <c r="LFO54" s="36"/>
      <c r="LFP54" s="36"/>
      <c r="LFS54" s="36"/>
      <c r="LFT54" s="36"/>
      <c r="LFW54" s="36"/>
      <c r="LFX54" s="36"/>
      <c r="LGA54" s="36"/>
      <c r="LGB54" s="36"/>
      <c r="LGE54" s="36"/>
      <c r="LGF54" s="36"/>
      <c r="LGI54" s="36"/>
      <c r="LGJ54" s="36"/>
      <c r="LGM54" s="36"/>
      <c r="LGN54" s="36"/>
      <c r="LGQ54" s="36"/>
      <c r="LGR54" s="36"/>
      <c r="LGU54" s="36"/>
      <c r="LGV54" s="36"/>
      <c r="LGY54" s="36"/>
      <c r="LGZ54" s="36"/>
      <c r="LHC54" s="36"/>
      <c r="LHD54" s="36"/>
      <c r="LHG54" s="36"/>
      <c r="LHH54" s="36"/>
      <c r="LHK54" s="36"/>
      <c r="LHL54" s="36"/>
      <c r="LHO54" s="36"/>
      <c r="LHP54" s="36"/>
      <c r="LHS54" s="36"/>
      <c r="LHT54" s="36"/>
      <c r="LHW54" s="36"/>
      <c r="LHX54" s="36"/>
      <c r="LIA54" s="36"/>
      <c r="LIB54" s="36"/>
      <c r="LIE54" s="36"/>
      <c r="LIF54" s="36"/>
      <c r="LII54" s="36"/>
      <c r="LIJ54" s="36"/>
      <c r="LIM54" s="36"/>
      <c r="LIN54" s="36"/>
      <c r="LIQ54" s="36"/>
      <c r="LIR54" s="36"/>
      <c r="LIU54" s="36"/>
      <c r="LIV54" s="36"/>
      <c r="LIY54" s="36"/>
      <c r="LIZ54" s="36"/>
      <c r="LJC54" s="36"/>
      <c r="LJD54" s="36"/>
      <c r="LJG54" s="36"/>
      <c r="LJH54" s="36"/>
      <c r="LJK54" s="36"/>
      <c r="LJL54" s="36"/>
      <c r="LJO54" s="36"/>
      <c r="LJP54" s="36"/>
      <c r="LJS54" s="36"/>
      <c r="LJT54" s="36"/>
      <c r="LJW54" s="36"/>
      <c r="LJX54" s="36"/>
      <c r="LKA54" s="36"/>
      <c r="LKB54" s="36"/>
      <c r="LKE54" s="36"/>
      <c r="LKF54" s="36"/>
      <c r="LKI54" s="36"/>
      <c r="LKJ54" s="36"/>
      <c r="LKM54" s="36"/>
      <c r="LKN54" s="36"/>
      <c r="LKQ54" s="36"/>
      <c r="LKR54" s="36"/>
      <c r="LKU54" s="36"/>
      <c r="LKV54" s="36"/>
      <c r="LKY54" s="36"/>
      <c r="LKZ54" s="36"/>
      <c r="LLC54" s="36"/>
      <c r="LLD54" s="36"/>
      <c r="LLG54" s="36"/>
      <c r="LLH54" s="36"/>
      <c r="LLK54" s="36"/>
      <c r="LLL54" s="36"/>
      <c r="LLO54" s="36"/>
      <c r="LLP54" s="36"/>
      <c r="LLS54" s="36"/>
      <c r="LLT54" s="36"/>
      <c r="LLW54" s="36"/>
      <c r="LLX54" s="36"/>
      <c r="LMA54" s="36"/>
      <c r="LMB54" s="36"/>
      <c r="LME54" s="36"/>
      <c r="LMF54" s="36"/>
      <c r="LMI54" s="36"/>
      <c r="LMJ54" s="36"/>
      <c r="LMM54" s="36"/>
      <c r="LMN54" s="36"/>
      <c r="LMQ54" s="36"/>
      <c r="LMR54" s="36"/>
      <c r="LMU54" s="36"/>
      <c r="LMV54" s="36"/>
      <c r="LMY54" s="36"/>
      <c r="LMZ54" s="36"/>
      <c r="LNC54" s="36"/>
      <c r="LND54" s="36"/>
      <c r="LNG54" s="36"/>
      <c r="LNH54" s="36"/>
      <c r="LNK54" s="36"/>
      <c r="LNL54" s="36"/>
      <c r="LNO54" s="36"/>
      <c r="LNP54" s="36"/>
      <c r="LNS54" s="36"/>
      <c r="LNT54" s="36"/>
      <c r="LNW54" s="36"/>
      <c r="LNX54" s="36"/>
      <c r="LOA54" s="36"/>
      <c r="LOB54" s="36"/>
      <c r="LOE54" s="36"/>
      <c r="LOF54" s="36"/>
      <c r="LOI54" s="36"/>
      <c r="LOJ54" s="36"/>
      <c r="LOM54" s="36"/>
      <c r="LON54" s="36"/>
      <c r="LOQ54" s="36"/>
      <c r="LOR54" s="36"/>
      <c r="LOU54" s="36"/>
      <c r="LOV54" s="36"/>
      <c r="LOY54" s="36"/>
      <c r="LOZ54" s="36"/>
      <c r="LPC54" s="36"/>
      <c r="LPD54" s="36"/>
      <c r="LPG54" s="36"/>
      <c r="LPH54" s="36"/>
      <c r="LPK54" s="36"/>
      <c r="LPL54" s="36"/>
      <c r="LPO54" s="36"/>
      <c r="LPP54" s="36"/>
      <c r="LPS54" s="36"/>
      <c r="LPT54" s="36"/>
      <c r="LPW54" s="36"/>
      <c r="LPX54" s="36"/>
      <c r="LQA54" s="36"/>
      <c r="LQB54" s="36"/>
      <c r="LQE54" s="36"/>
      <c r="LQF54" s="36"/>
      <c r="LQI54" s="36"/>
      <c r="LQJ54" s="36"/>
      <c r="LQM54" s="36"/>
      <c r="LQN54" s="36"/>
      <c r="LQQ54" s="36"/>
      <c r="LQR54" s="36"/>
      <c r="LQU54" s="36"/>
      <c r="LQV54" s="36"/>
      <c r="LQY54" s="36"/>
      <c r="LQZ54" s="36"/>
      <c r="LRC54" s="36"/>
      <c r="LRD54" s="36"/>
      <c r="LRG54" s="36"/>
      <c r="LRH54" s="36"/>
      <c r="LRK54" s="36"/>
      <c r="LRL54" s="36"/>
      <c r="LRO54" s="36"/>
      <c r="LRP54" s="36"/>
      <c r="LRS54" s="36"/>
      <c r="LRT54" s="36"/>
      <c r="LRW54" s="36"/>
      <c r="LRX54" s="36"/>
      <c r="LSA54" s="36"/>
      <c r="LSB54" s="36"/>
      <c r="LSE54" s="36"/>
      <c r="LSF54" s="36"/>
      <c r="LSI54" s="36"/>
      <c r="LSJ54" s="36"/>
      <c r="LSM54" s="36"/>
      <c r="LSN54" s="36"/>
      <c r="LSQ54" s="36"/>
      <c r="LSR54" s="36"/>
      <c r="LSU54" s="36"/>
      <c r="LSV54" s="36"/>
      <c r="LSY54" s="36"/>
      <c r="LSZ54" s="36"/>
      <c r="LTC54" s="36"/>
      <c r="LTD54" s="36"/>
      <c r="LTG54" s="36"/>
      <c r="LTH54" s="36"/>
      <c r="LTK54" s="36"/>
      <c r="LTL54" s="36"/>
      <c r="LTO54" s="36"/>
      <c r="LTP54" s="36"/>
      <c r="LTS54" s="36"/>
      <c r="LTT54" s="36"/>
      <c r="LTW54" s="36"/>
      <c r="LTX54" s="36"/>
      <c r="LUA54" s="36"/>
      <c r="LUB54" s="36"/>
      <c r="LUE54" s="36"/>
      <c r="LUF54" s="36"/>
      <c r="LUI54" s="36"/>
      <c r="LUJ54" s="36"/>
      <c r="LUM54" s="36"/>
      <c r="LUN54" s="36"/>
      <c r="LUQ54" s="36"/>
      <c r="LUR54" s="36"/>
      <c r="LUU54" s="36"/>
      <c r="LUV54" s="36"/>
      <c r="LUY54" s="36"/>
      <c r="LUZ54" s="36"/>
      <c r="LVC54" s="36"/>
      <c r="LVD54" s="36"/>
      <c r="LVG54" s="36"/>
      <c r="LVH54" s="36"/>
      <c r="LVK54" s="36"/>
      <c r="LVL54" s="36"/>
      <c r="LVO54" s="36"/>
      <c r="LVP54" s="36"/>
      <c r="LVS54" s="36"/>
      <c r="LVT54" s="36"/>
      <c r="LVW54" s="36"/>
      <c r="LVX54" s="36"/>
      <c r="LWA54" s="36"/>
      <c r="LWB54" s="36"/>
      <c r="LWE54" s="36"/>
      <c r="LWF54" s="36"/>
      <c r="LWI54" s="36"/>
      <c r="LWJ54" s="36"/>
      <c r="LWM54" s="36"/>
      <c r="LWN54" s="36"/>
      <c r="LWQ54" s="36"/>
      <c r="LWR54" s="36"/>
      <c r="LWU54" s="36"/>
      <c r="LWV54" s="36"/>
      <c r="LWY54" s="36"/>
      <c r="LWZ54" s="36"/>
      <c r="LXC54" s="36"/>
      <c r="LXD54" s="36"/>
      <c r="LXG54" s="36"/>
      <c r="LXH54" s="36"/>
      <c r="LXK54" s="36"/>
      <c r="LXL54" s="36"/>
      <c r="LXO54" s="36"/>
      <c r="LXP54" s="36"/>
      <c r="LXS54" s="36"/>
      <c r="LXT54" s="36"/>
      <c r="LXW54" s="36"/>
      <c r="LXX54" s="36"/>
      <c r="LYA54" s="36"/>
      <c r="LYB54" s="36"/>
      <c r="LYE54" s="36"/>
      <c r="LYF54" s="36"/>
      <c r="LYI54" s="36"/>
      <c r="LYJ54" s="36"/>
      <c r="LYM54" s="36"/>
      <c r="LYN54" s="36"/>
      <c r="LYQ54" s="36"/>
      <c r="LYR54" s="36"/>
      <c r="LYU54" s="36"/>
      <c r="LYV54" s="36"/>
      <c r="LYY54" s="36"/>
      <c r="LYZ54" s="36"/>
      <c r="LZC54" s="36"/>
      <c r="LZD54" s="36"/>
      <c r="LZG54" s="36"/>
      <c r="LZH54" s="36"/>
      <c r="LZK54" s="36"/>
      <c r="LZL54" s="36"/>
      <c r="LZO54" s="36"/>
      <c r="LZP54" s="36"/>
      <c r="LZS54" s="36"/>
      <c r="LZT54" s="36"/>
      <c r="LZW54" s="36"/>
      <c r="LZX54" s="36"/>
      <c r="MAA54" s="36"/>
      <c r="MAB54" s="36"/>
      <c r="MAE54" s="36"/>
      <c r="MAF54" s="36"/>
      <c r="MAI54" s="36"/>
      <c r="MAJ54" s="36"/>
      <c r="MAM54" s="36"/>
      <c r="MAN54" s="36"/>
      <c r="MAQ54" s="36"/>
      <c r="MAR54" s="36"/>
      <c r="MAU54" s="36"/>
      <c r="MAV54" s="36"/>
      <c r="MAY54" s="36"/>
      <c r="MAZ54" s="36"/>
      <c r="MBC54" s="36"/>
      <c r="MBD54" s="36"/>
      <c r="MBG54" s="36"/>
      <c r="MBH54" s="36"/>
      <c r="MBK54" s="36"/>
      <c r="MBL54" s="36"/>
      <c r="MBO54" s="36"/>
      <c r="MBP54" s="36"/>
      <c r="MBS54" s="36"/>
      <c r="MBT54" s="36"/>
      <c r="MBW54" s="36"/>
      <c r="MBX54" s="36"/>
      <c r="MCA54" s="36"/>
      <c r="MCB54" s="36"/>
      <c r="MCE54" s="36"/>
      <c r="MCF54" s="36"/>
      <c r="MCI54" s="36"/>
      <c r="MCJ54" s="36"/>
      <c r="MCM54" s="36"/>
      <c r="MCN54" s="36"/>
      <c r="MCQ54" s="36"/>
      <c r="MCR54" s="36"/>
      <c r="MCU54" s="36"/>
      <c r="MCV54" s="36"/>
      <c r="MCY54" s="36"/>
      <c r="MCZ54" s="36"/>
      <c r="MDC54" s="36"/>
      <c r="MDD54" s="36"/>
      <c r="MDG54" s="36"/>
      <c r="MDH54" s="36"/>
      <c r="MDK54" s="36"/>
      <c r="MDL54" s="36"/>
      <c r="MDO54" s="36"/>
      <c r="MDP54" s="36"/>
      <c r="MDS54" s="36"/>
      <c r="MDT54" s="36"/>
      <c r="MDW54" s="36"/>
      <c r="MDX54" s="36"/>
      <c r="MEA54" s="36"/>
      <c r="MEB54" s="36"/>
      <c r="MEE54" s="36"/>
      <c r="MEF54" s="36"/>
      <c r="MEI54" s="36"/>
      <c r="MEJ54" s="36"/>
      <c r="MEM54" s="36"/>
      <c r="MEN54" s="36"/>
      <c r="MEQ54" s="36"/>
      <c r="MER54" s="36"/>
      <c r="MEU54" s="36"/>
      <c r="MEV54" s="36"/>
      <c r="MEY54" s="36"/>
      <c r="MEZ54" s="36"/>
      <c r="MFC54" s="36"/>
      <c r="MFD54" s="36"/>
      <c r="MFG54" s="36"/>
      <c r="MFH54" s="36"/>
      <c r="MFK54" s="36"/>
      <c r="MFL54" s="36"/>
      <c r="MFO54" s="36"/>
      <c r="MFP54" s="36"/>
      <c r="MFS54" s="36"/>
      <c r="MFT54" s="36"/>
      <c r="MFW54" s="36"/>
      <c r="MFX54" s="36"/>
      <c r="MGA54" s="36"/>
      <c r="MGB54" s="36"/>
      <c r="MGE54" s="36"/>
      <c r="MGF54" s="36"/>
      <c r="MGI54" s="36"/>
      <c r="MGJ54" s="36"/>
      <c r="MGM54" s="36"/>
      <c r="MGN54" s="36"/>
      <c r="MGQ54" s="36"/>
      <c r="MGR54" s="36"/>
      <c r="MGU54" s="36"/>
      <c r="MGV54" s="36"/>
      <c r="MGY54" s="36"/>
      <c r="MGZ54" s="36"/>
      <c r="MHC54" s="36"/>
      <c r="MHD54" s="36"/>
      <c r="MHG54" s="36"/>
      <c r="MHH54" s="36"/>
      <c r="MHK54" s="36"/>
      <c r="MHL54" s="36"/>
      <c r="MHO54" s="36"/>
      <c r="MHP54" s="36"/>
      <c r="MHS54" s="36"/>
      <c r="MHT54" s="36"/>
      <c r="MHW54" s="36"/>
      <c r="MHX54" s="36"/>
      <c r="MIA54" s="36"/>
      <c r="MIB54" s="36"/>
      <c r="MIE54" s="36"/>
      <c r="MIF54" s="36"/>
      <c r="MII54" s="36"/>
      <c r="MIJ54" s="36"/>
      <c r="MIM54" s="36"/>
      <c r="MIN54" s="36"/>
      <c r="MIQ54" s="36"/>
      <c r="MIR54" s="36"/>
      <c r="MIU54" s="36"/>
      <c r="MIV54" s="36"/>
      <c r="MIY54" s="36"/>
      <c r="MIZ54" s="36"/>
      <c r="MJC54" s="36"/>
      <c r="MJD54" s="36"/>
      <c r="MJG54" s="36"/>
      <c r="MJH54" s="36"/>
      <c r="MJK54" s="36"/>
      <c r="MJL54" s="36"/>
      <c r="MJO54" s="36"/>
      <c r="MJP54" s="36"/>
      <c r="MJS54" s="36"/>
      <c r="MJT54" s="36"/>
      <c r="MJW54" s="36"/>
      <c r="MJX54" s="36"/>
      <c r="MKA54" s="36"/>
      <c r="MKB54" s="36"/>
      <c r="MKE54" s="36"/>
      <c r="MKF54" s="36"/>
      <c r="MKI54" s="36"/>
      <c r="MKJ54" s="36"/>
      <c r="MKM54" s="36"/>
      <c r="MKN54" s="36"/>
      <c r="MKQ54" s="36"/>
      <c r="MKR54" s="36"/>
      <c r="MKU54" s="36"/>
      <c r="MKV54" s="36"/>
      <c r="MKY54" s="36"/>
      <c r="MKZ54" s="36"/>
      <c r="MLC54" s="36"/>
      <c r="MLD54" s="36"/>
      <c r="MLG54" s="36"/>
      <c r="MLH54" s="36"/>
      <c r="MLK54" s="36"/>
      <c r="MLL54" s="36"/>
      <c r="MLO54" s="36"/>
      <c r="MLP54" s="36"/>
      <c r="MLS54" s="36"/>
      <c r="MLT54" s="36"/>
      <c r="MLW54" s="36"/>
      <c r="MLX54" s="36"/>
      <c r="MMA54" s="36"/>
      <c r="MMB54" s="36"/>
      <c r="MME54" s="36"/>
      <c r="MMF54" s="36"/>
      <c r="MMI54" s="36"/>
      <c r="MMJ54" s="36"/>
      <c r="MMM54" s="36"/>
      <c r="MMN54" s="36"/>
      <c r="MMQ54" s="36"/>
      <c r="MMR54" s="36"/>
      <c r="MMU54" s="36"/>
      <c r="MMV54" s="36"/>
      <c r="MMY54" s="36"/>
      <c r="MMZ54" s="36"/>
      <c r="MNC54" s="36"/>
      <c r="MND54" s="36"/>
      <c r="MNG54" s="36"/>
      <c r="MNH54" s="36"/>
      <c r="MNK54" s="36"/>
      <c r="MNL54" s="36"/>
      <c r="MNO54" s="36"/>
      <c r="MNP54" s="36"/>
      <c r="MNS54" s="36"/>
      <c r="MNT54" s="36"/>
      <c r="MNW54" s="36"/>
      <c r="MNX54" s="36"/>
      <c r="MOA54" s="36"/>
      <c r="MOB54" s="36"/>
      <c r="MOE54" s="36"/>
      <c r="MOF54" s="36"/>
      <c r="MOI54" s="36"/>
      <c r="MOJ54" s="36"/>
      <c r="MOM54" s="36"/>
      <c r="MON54" s="36"/>
      <c r="MOQ54" s="36"/>
      <c r="MOR54" s="36"/>
      <c r="MOU54" s="36"/>
      <c r="MOV54" s="36"/>
      <c r="MOY54" s="36"/>
      <c r="MOZ54" s="36"/>
      <c r="MPC54" s="36"/>
      <c r="MPD54" s="36"/>
      <c r="MPG54" s="36"/>
      <c r="MPH54" s="36"/>
      <c r="MPK54" s="36"/>
      <c r="MPL54" s="36"/>
      <c r="MPO54" s="36"/>
      <c r="MPP54" s="36"/>
      <c r="MPS54" s="36"/>
      <c r="MPT54" s="36"/>
      <c r="MPW54" s="36"/>
      <c r="MPX54" s="36"/>
      <c r="MQA54" s="36"/>
      <c r="MQB54" s="36"/>
      <c r="MQE54" s="36"/>
      <c r="MQF54" s="36"/>
      <c r="MQI54" s="36"/>
      <c r="MQJ54" s="36"/>
      <c r="MQM54" s="36"/>
      <c r="MQN54" s="36"/>
      <c r="MQQ54" s="36"/>
      <c r="MQR54" s="36"/>
      <c r="MQU54" s="36"/>
      <c r="MQV54" s="36"/>
      <c r="MQY54" s="36"/>
      <c r="MQZ54" s="36"/>
      <c r="MRC54" s="36"/>
      <c r="MRD54" s="36"/>
      <c r="MRG54" s="36"/>
      <c r="MRH54" s="36"/>
      <c r="MRK54" s="36"/>
      <c r="MRL54" s="36"/>
      <c r="MRO54" s="36"/>
      <c r="MRP54" s="36"/>
      <c r="MRS54" s="36"/>
      <c r="MRT54" s="36"/>
      <c r="MRW54" s="36"/>
      <c r="MRX54" s="36"/>
      <c r="MSA54" s="36"/>
      <c r="MSB54" s="36"/>
      <c r="MSE54" s="36"/>
      <c r="MSF54" s="36"/>
      <c r="MSI54" s="36"/>
      <c r="MSJ54" s="36"/>
      <c r="MSM54" s="36"/>
      <c r="MSN54" s="36"/>
      <c r="MSQ54" s="36"/>
      <c r="MSR54" s="36"/>
      <c r="MSU54" s="36"/>
      <c r="MSV54" s="36"/>
      <c r="MSY54" s="36"/>
      <c r="MSZ54" s="36"/>
      <c r="MTC54" s="36"/>
      <c r="MTD54" s="36"/>
      <c r="MTG54" s="36"/>
      <c r="MTH54" s="36"/>
      <c r="MTK54" s="36"/>
      <c r="MTL54" s="36"/>
      <c r="MTO54" s="36"/>
      <c r="MTP54" s="36"/>
      <c r="MTS54" s="36"/>
      <c r="MTT54" s="36"/>
      <c r="MTW54" s="36"/>
      <c r="MTX54" s="36"/>
      <c r="MUA54" s="36"/>
      <c r="MUB54" s="36"/>
      <c r="MUE54" s="36"/>
      <c r="MUF54" s="36"/>
      <c r="MUI54" s="36"/>
      <c r="MUJ54" s="36"/>
      <c r="MUM54" s="36"/>
      <c r="MUN54" s="36"/>
      <c r="MUQ54" s="36"/>
      <c r="MUR54" s="36"/>
      <c r="MUU54" s="36"/>
      <c r="MUV54" s="36"/>
      <c r="MUY54" s="36"/>
      <c r="MUZ54" s="36"/>
      <c r="MVC54" s="36"/>
      <c r="MVD54" s="36"/>
      <c r="MVG54" s="36"/>
      <c r="MVH54" s="36"/>
      <c r="MVK54" s="36"/>
      <c r="MVL54" s="36"/>
      <c r="MVO54" s="36"/>
      <c r="MVP54" s="36"/>
      <c r="MVS54" s="36"/>
      <c r="MVT54" s="36"/>
      <c r="MVW54" s="36"/>
      <c r="MVX54" s="36"/>
      <c r="MWA54" s="36"/>
      <c r="MWB54" s="36"/>
      <c r="MWE54" s="36"/>
      <c r="MWF54" s="36"/>
      <c r="MWI54" s="36"/>
      <c r="MWJ54" s="36"/>
      <c r="MWM54" s="36"/>
      <c r="MWN54" s="36"/>
      <c r="MWQ54" s="36"/>
      <c r="MWR54" s="36"/>
      <c r="MWU54" s="36"/>
      <c r="MWV54" s="36"/>
      <c r="MWY54" s="36"/>
      <c r="MWZ54" s="36"/>
      <c r="MXC54" s="36"/>
      <c r="MXD54" s="36"/>
      <c r="MXG54" s="36"/>
      <c r="MXH54" s="36"/>
      <c r="MXK54" s="36"/>
      <c r="MXL54" s="36"/>
      <c r="MXO54" s="36"/>
      <c r="MXP54" s="36"/>
      <c r="MXS54" s="36"/>
      <c r="MXT54" s="36"/>
      <c r="MXW54" s="36"/>
      <c r="MXX54" s="36"/>
      <c r="MYA54" s="36"/>
      <c r="MYB54" s="36"/>
      <c r="MYE54" s="36"/>
      <c r="MYF54" s="36"/>
      <c r="MYI54" s="36"/>
      <c r="MYJ54" s="36"/>
      <c r="MYM54" s="36"/>
      <c r="MYN54" s="36"/>
      <c r="MYQ54" s="36"/>
      <c r="MYR54" s="36"/>
      <c r="MYU54" s="36"/>
      <c r="MYV54" s="36"/>
      <c r="MYY54" s="36"/>
      <c r="MYZ54" s="36"/>
      <c r="MZC54" s="36"/>
      <c r="MZD54" s="36"/>
      <c r="MZG54" s="36"/>
      <c r="MZH54" s="36"/>
      <c r="MZK54" s="36"/>
      <c r="MZL54" s="36"/>
      <c r="MZO54" s="36"/>
      <c r="MZP54" s="36"/>
      <c r="MZS54" s="36"/>
      <c r="MZT54" s="36"/>
      <c r="MZW54" s="36"/>
      <c r="MZX54" s="36"/>
      <c r="NAA54" s="36"/>
      <c r="NAB54" s="36"/>
      <c r="NAE54" s="36"/>
      <c r="NAF54" s="36"/>
      <c r="NAI54" s="36"/>
      <c r="NAJ54" s="36"/>
      <c r="NAM54" s="36"/>
      <c r="NAN54" s="36"/>
      <c r="NAQ54" s="36"/>
      <c r="NAR54" s="36"/>
      <c r="NAU54" s="36"/>
      <c r="NAV54" s="36"/>
      <c r="NAY54" s="36"/>
      <c r="NAZ54" s="36"/>
      <c r="NBC54" s="36"/>
      <c r="NBD54" s="36"/>
      <c r="NBG54" s="36"/>
      <c r="NBH54" s="36"/>
      <c r="NBK54" s="36"/>
      <c r="NBL54" s="36"/>
      <c r="NBO54" s="36"/>
      <c r="NBP54" s="36"/>
      <c r="NBS54" s="36"/>
      <c r="NBT54" s="36"/>
      <c r="NBW54" s="36"/>
      <c r="NBX54" s="36"/>
      <c r="NCA54" s="36"/>
      <c r="NCB54" s="36"/>
      <c r="NCE54" s="36"/>
      <c r="NCF54" s="36"/>
      <c r="NCI54" s="36"/>
      <c r="NCJ54" s="36"/>
      <c r="NCM54" s="36"/>
      <c r="NCN54" s="36"/>
      <c r="NCQ54" s="36"/>
      <c r="NCR54" s="36"/>
      <c r="NCU54" s="36"/>
      <c r="NCV54" s="36"/>
      <c r="NCY54" s="36"/>
      <c r="NCZ54" s="36"/>
      <c r="NDC54" s="36"/>
      <c r="NDD54" s="36"/>
      <c r="NDG54" s="36"/>
      <c r="NDH54" s="36"/>
      <c r="NDK54" s="36"/>
      <c r="NDL54" s="36"/>
      <c r="NDO54" s="36"/>
      <c r="NDP54" s="36"/>
      <c r="NDS54" s="36"/>
      <c r="NDT54" s="36"/>
      <c r="NDW54" s="36"/>
      <c r="NDX54" s="36"/>
      <c r="NEA54" s="36"/>
      <c r="NEB54" s="36"/>
      <c r="NEE54" s="36"/>
      <c r="NEF54" s="36"/>
      <c r="NEI54" s="36"/>
      <c r="NEJ54" s="36"/>
      <c r="NEM54" s="36"/>
      <c r="NEN54" s="36"/>
      <c r="NEQ54" s="36"/>
      <c r="NER54" s="36"/>
      <c r="NEU54" s="36"/>
      <c r="NEV54" s="36"/>
      <c r="NEY54" s="36"/>
      <c r="NEZ54" s="36"/>
      <c r="NFC54" s="36"/>
      <c r="NFD54" s="36"/>
      <c r="NFG54" s="36"/>
      <c r="NFH54" s="36"/>
      <c r="NFK54" s="36"/>
      <c r="NFL54" s="36"/>
      <c r="NFO54" s="36"/>
      <c r="NFP54" s="36"/>
      <c r="NFS54" s="36"/>
      <c r="NFT54" s="36"/>
      <c r="NFW54" s="36"/>
      <c r="NFX54" s="36"/>
      <c r="NGA54" s="36"/>
      <c r="NGB54" s="36"/>
      <c r="NGE54" s="36"/>
      <c r="NGF54" s="36"/>
      <c r="NGI54" s="36"/>
      <c r="NGJ54" s="36"/>
      <c r="NGM54" s="36"/>
      <c r="NGN54" s="36"/>
      <c r="NGQ54" s="36"/>
      <c r="NGR54" s="36"/>
      <c r="NGU54" s="36"/>
      <c r="NGV54" s="36"/>
      <c r="NGY54" s="36"/>
      <c r="NGZ54" s="36"/>
      <c r="NHC54" s="36"/>
      <c r="NHD54" s="36"/>
      <c r="NHG54" s="36"/>
      <c r="NHH54" s="36"/>
      <c r="NHK54" s="36"/>
      <c r="NHL54" s="36"/>
      <c r="NHO54" s="36"/>
      <c r="NHP54" s="36"/>
      <c r="NHS54" s="36"/>
      <c r="NHT54" s="36"/>
      <c r="NHW54" s="36"/>
      <c r="NHX54" s="36"/>
      <c r="NIA54" s="36"/>
      <c r="NIB54" s="36"/>
      <c r="NIE54" s="36"/>
      <c r="NIF54" s="36"/>
      <c r="NII54" s="36"/>
      <c r="NIJ54" s="36"/>
      <c r="NIM54" s="36"/>
      <c r="NIN54" s="36"/>
      <c r="NIQ54" s="36"/>
      <c r="NIR54" s="36"/>
      <c r="NIU54" s="36"/>
      <c r="NIV54" s="36"/>
      <c r="NIY54" s="36"/>
      <c r="NIZ54" s="36"/>
      <c r="NJC54" s="36"/>
      <c r="NJD54" s="36"/>
      <c r="NJG54" s="36"/>
      <c r="NJH54" s="36"/>
      <c r="NJK54" s="36"/>
      <c r="NJL54" s="36"/>
      <c r="NJO54" s="36"/>
      <c r="NJP54" s="36"/>
      <c r="NJS54" s="36"/>
      <c r="NJT54" s="36"/>
      <c r="NJW54" s="36"/>
      <c r="NJX54" s="36"/>
      <c r="NKA54" s="36"/>
      <c r="NKB54" s="36"/>
      <c r="NKE54" s="36"/>
      <c r="NKF54" s="36"/>
      <c r="NKI54" s="36"/>
      <c r="NKJ54" s="36"/>
      <c r="NKM54" s="36"/>
      <c r="NKN54" s="36"/>
      <c r="NKQ54" s="36"/>
      <c r="NKR54" s="36"/>
      <c r="NKU54" s="36"/>
      <c r="NKV54" s="36"/>
      <c r="NKY54" s="36"/>
      <c r="NKZ54" s="36"/>
      <c r="NLC54" s="36"/>
      <c r="NLD54" s="36"/>
      <c r="NLG54" s="36"/>
      <c r="NLH54" s="36"/>
      <c r="NLK54" s="36"/>
      <c r="NLL54" s="36"/>
      <c r="NLO54" s="36"/>
      <c r="NLP54" s="36"/>
      <c r="NLS54" s="36"/>
      <c r="NLT54" s="36"/>
      <c r="NLW54" s="36"/>
      <c r="NLX54" s="36"/>
      <c r="NMA54" s="36"/>
      <c r="NMB54" s="36"/>
      <c r="NME54" s="36"/>
      <c r="NMF54" s="36"/>
      <c r="NMI54" s="36"/>
      <c r="NMJ54" s="36"/>
      <c r="NMM54" s="36"/>
      <c r="NMN54" s="36"/>
      <c r="NMQ54" s="36"/>
      <c r="NMR54" s="36"/>
      <c r="NMU54" s="36"/>
      <c r="NMV54" s="36"/>
      <c r="NMY54" s="36"/>
      <c r="NMZ54" s="36"/>
      <c r="NNC54" s="36"/>
      <c r="NND54" s="36"/>
      <c r="NNG54" s="36"/>
      <c r="NNH54" s="36"/>
      <c r="NNK54" s="36"/>
      <c r="NNL54" s="36"/>
      <c r="NNO54" s="36"/>
      <c r="NNP54" s="36"/>
      <c r="NNS54" s="36"/>
      <c r="NNT54" s="36"/>
      <c r="NNW54" s="36"/>
      <c r="NNX54" s="36"/>
      <c r="NOA54" s="36"/>
      <c r="NOB54" s="36"/>
      <c r="NOE54" s="36"/>
      <c r="NOF54" s="36"/>
      <c r="NOI54" s="36"/>
      <c r="NOJ54" s="36"/>
      <c r="NOM54" s="36"/>
      <c r="NON54" s="36"/>
      <c r="NOQ54" s="36"/>
      <c r="NOR54" s="36"/>
      <c r="NOU54" s="36"/>
      <c r="NOV54" s="36"/>
      <c r="NOY54" s="36"/>
      <c r="NOZ54" s="36"/>
      <c r="NPC54" s="36"/>
      <c r="NPD54" s="36"/>
      <c r="NPG54" s="36"/>
      <c r="NPH54" s="36"/>
      <c r="NPK54" s="36"/>
      <c r="NPL54" s="36"/>
      <c r="NPO54" s="36"/>
      <c r="NPP54" s="36"/>
      <c r="NPS54" s="36"/>
      <c r="NPT54" s="36"/>
      <c r="NPW54" s="36"/>
      <c r="NPX54" s="36"/>
      <c r="NQA54" s="36"/>
      <c r="NQB54" s="36"/>
      <c r="NQE54" s="36"/>
      <c r="NQF54" s="36"/>
      <c r="NQI54" s="36"/>
      <c r="NQJ54" s="36"/>
      <c r="NQM54" s="36"/>
      <c r="NQN54" s="36"/>
      <c r="NQQ54" s="36"/>
      <c r="NQR54" s="36"/>
      <c r="NQU54" s="36"/>
      <c r="NQV54" s="36"/>
      <c r="NQY54" s="36"/>
      <c r="NQZ54" s="36"/>
      <c r="NRC54" s="36"/>
      <c r="NRD54" s="36"/>
      <c r="NRG54" s="36"/>
      <c r="NRH54" s="36"/>
      <c r="NRK54" s="36"/>
      <c r="NRL54" s="36"/>
      <c r="NRO54" s="36"/>
      <c r="NRP54" s="36"/>
      <c r="NRS54" s="36"/>
      <c r="NRT54" s="36"/>
      <c r="NRW54" s="36"/>
      <c r="NRX54" s="36"/>
      <c r="NSA54" s="36"/>
      <c r="NSB54" s="36"/>
      <c r="NSE54" s="36"/>
      <c r="NSF54" s="36"/>
      <c r="NSI54" s="36"/>
      <c r="NSJ54" s="36"/>
      <c r="NSM54" s="36"/>
      <c r="NSN54" s="36"/>
      <c r="NSQ54" s="36"/>
      <c r="NSR54" s="36"/>
      <c r="NSU54" s="36"/>
      <c r="NSV54" s="36"/>
      <c r="NSY54" s="36"/>
      <c r="NSZ54" s="36"/>
      <c r="NTC54" s="36"/>
      <c r="NTD54" s="36"/>
      <c r="NTG54" s="36"/>
      <c r="NTH54" s="36"/>
      <c r="NTK54" s="36"/>
      <c r="NTL54" s="36"/>
      <c r="NTO54" s="36"/>
      <c r="NTP54" s="36"/>
      <c r="NTS54" s="36"/>
      <c r="NTT54" s="36"/>
      <c r="NTW54" s="36"/>
      <c r="NTX54" s="36"/>
      <c r="NUA54" s="36"/>
      <c r="NUB54" s="36"/>
      <c r="NUE54" s="36"/>
      <c r="NUF54" s="36"/>
      <c r="NUI54" s="36"/>
      <c r="NUJ54" s="36"/>
      <c r="NUM54" s="36"/>
      <c r="NUN54" s="36"/>
      <c r="NUQ54" s="36"/>
      <c r="NUR54" s="36"/>
      <c r="NUU54" s="36"/>
      <c r="NUV54" s="36"/>
      <c r="NUY54" s="36"/>
      <c r="NUZ54" s="36"/>
      <c r="NVC54" s="36"/>
      <c r="NVD54" s="36"/>
      <c r="NVG54" s="36"/>
      <c r="NVH54" s="36"/>
      <c r="NVK54" s="36"/>
      <c r="NVL54" s="36"/>
      <c r="NVO54" s="36"/>
      <c r="NVP54" s="36"/>
      <c r="NVS54" s="36"/>
      <c r="NVT54" s="36"/>
      <c r="NVW54" s="36"/>
      <c r="NVX54" s="36"/>
      <c r="NWA54" s="36"/>
      <c r="NWB54" s="36"/>
      <c r="NWE54" s="36"/>
      <c r="NWF54" s="36"/>
      <c r="NWI54" s="36"/>
      <c r="NWJ54" s="36"/>
      <c r="NWM54" s="36"/>
      <c r="NWN54" s="36"/>
      <c r="NWQ54" s="36"/>
      <c r="NWR54" s="36"/>
      <c r="NWU54" s="36"/>
      <c r="NWV54" s="36"/>
      <c r="NWY54" s="36"/>
      <c r="NWZ54" s="36"/>
      <c r="NXC54" s="36"/>
      <c r="NXD54" s="36"/>
      <c r="NXG54" s="36"/>
      <c r="NXH54" s="36"/>
      <c r="NXK54" s="36"/>
      <c r="NXL54" s="36"/>
      <c r="NXO54" s="36"/>
      <c r="NXP54" s="36"/>
      <c r="NXS54" s="36"/>
      <c r="NXT54" s="36"/>
      <c r="NXW54" s="36"/>
      <c r="NXX54" s="36"/>
      <c r="NYA54" s="36"/>
      <c r="NYB54" s="36"/>
      <c r="NYE54" s="36"/>
      <c r="NYF54" s="36"/>
      <c r="NYI54" s="36"/>
      <c r="NYJ54" s="36"/>
      <c r="NYM54" s="36"/>
      <c r="NYN54" s="36"/>
      <c r="NYQ54" s="36"/>
      <c r="NYR54" s="36"/>
      <c r="NYU54" s="36"/>
      <c r="NYV54" s="36"/>
      <c r="NYY54" s="36"/>
      <c r="NYZ54" s="36"/>
      <c r="NZC54" s="36"/>
      <c r="NZD54" s="36"/>
      <c r="NZG54" s="36"/>
      <c r="NZH54" s="36"/>
      <c r="NZK54" s="36"/>
      <c r="NZL54" s="36"/>
      <c r="NZO54" s="36"/>
      <c r="NZP54" s="36"/>
      <c r="NZS54" s="36"/>
      <c r="NZT54" s="36"/>
      <c r="NZW54" s="36"/>
      <c r="NZX54" s="36"/>
      <c r="OAA54" s="36"/>
      <c r="OAB54" s="36"/>
      <c r="OAE54" s="36"/>
      <c r="OAF54" s="36"/>
      <c r="OAI54" s="36"/>
      <c r="OAJ54" s="36"/>
      <c r="OAM54" s="36"/>
      <c r="OAN54" s="36"/>
      <c r="OAQ54" s="36"/>
      <c r="OAR54" s="36"/>
      <c r="OAU54" s="36"/>
      <c r="OAV54" s="36"/>
      <c r="OAY54" s="36"/>
      <c r="OAZ54" s="36"/>
      <c r="OBC54" s="36"/>
      <c r="OBD54" s="36"/>
      <c r="OBG54" s="36"/>
      <c r="OBH54" s="36"/>
      <c r="OBK54" s="36"/>
      <c r="OBL54" s="36"/>
      <c r="OBO54" s="36"/>
      <c r="OBP54" s="36"/>
      <c r="OBS54" s="36"/>
      <c r="OBT54" s="36"/>
      <c r="OBW54" s="36"/>
      <c r="OBX54" s="36"/>
      <c r="OCA54" s="36"/>
      <c r="OCB54" s="36"/>
      <c r="OCE54" s="36"/>
      <c r="OCF54" s="36"/>
      <c r="OCI54" s="36"/>
      <c r="OCJ54" s="36"/>
      <c r="OCM54" s="36"/>
      <c r="OCN54" s="36"/>
      <c r="OCQ54" s="36"/>
      <c r="OCR54" s="36"/>
      <c r="OCU54" s="36"/>
      <c r="OCV54" s="36"/>
      <c r="OCY54" s="36"/>
      <c r="OCZ54" s="36"/>
      <c r="ODC54" s="36"/>
      <c r="ODD54" s="36"/>
      <c r="ODG54" s="36"/>
      <c r="ODH54" s="36"/>
      <c r="ODK54" s="36"/>
      <c r="ODL54" s="36"/>
      <c r="ODO54" s="36"/>
      <c r="ODP54" s="36"/>
      <c r="ODS54" s="36"/>
      <c r="ODT54" s="36"/>
      <c r="ODW54" s="36"/>
      <c r="ODX54" s="36"/>
      <c r="OEA54" s="36"/>
      <c r="OEB54" s="36"/>
      <c r="OEE54" s="36"/>
      <c r="OEF54" s="36"/>
      <c r="OEI54" s="36"/>
      <c r="OEJ54" s="36"/>
      <c r="OEM54" s="36"/>
      <c r="OEN54" s="36"/>
      <c r="OEQ54" s="36"/>
      <c r="OER54" s="36"/>
      <c r="OEU54" s="36"/>
      <c r="OEV54" s="36"/>
      <c r="OEY54" s="36"/>
      <c r="OEZ54" s="36"/>
      <c r="OFC54" s="36"/>
      <c r="OFD54" s="36"/>
      <c r="OFG54" s="36"/>
      <c r="OFH54" s="36"/>
      <c r="OFK54" s="36"/>
      <c r="OFL54" s="36"/>
      <c r="OFO54" s="36"/>
      <c r="OFP54" s="36"/>
      <c r="OFS54" s="36"/>
      <c r="OFT54" s="36"/>
      <c r="OFW54" s="36"/>
      <c r="OFX54" s="36"/>
      <c r="OGA54" s="36"/>
      <c r="OGB54" s="36"/>
      <c r="OGE54" s="36"/>
      <c r="OGF54" s="36"/>
      <c r="OGI54" s="36"/>
      <c r="OGJ54" s="36"/>
      <c r="OGM54" s="36"/>
      <c r="OGN54" s="36"/>
      <c r="OGQ54" s="36"/>
      <c r="OGR54" s="36"/>
      <c r="OGU54" s="36"/>
      <c r="OGV54" s="36"/>
      <c r="OGY54" s="36"/>
      <c r="OGZ54" s="36"/>
      <c r="OHC54" s="36"/>
      <c r="OHD54" s="36"/>
      <c r="OHG54" s="36"/>
      <c r="OHH54" s="36"/>
      <c r="OHK54" s="36"/>
      <c r="OHL54" s="36"/>
      <c r="OHO54" s="36"/>
      <c r="OHP54" s="36"/>
      <c r="OHS54" s="36"/>
      <c r="OHT54" s="36"/>
      <c r="OHW54" s="36"/>
      <c r="OHX54" s="36"/>
      <c r="OIA54" s="36"/>
      <c r="OIB54" s="36"/>
      <c r="OIE54" s="36"/>
      <c r="OIF54" s="36"/>
      <c r="OII54" s="36"/>
      <c r="OIJ54" s="36"/>
      <c r="OIM54" s="36"/>
      <c r="OIN54" s="36"/>
      <c r="OIQ54" s="36"/>
      <c r="OIR54" s="36"/>
      <c r="OIU54" s="36"/>
      <c r="OIV54" s="36"/>
      <c r="OIY54" s="36"/>
      <c r="OIZ54" s="36"/>
      <c r="OJC54" s="36"/>
      <c r="OJD54" s="36"/>
      <c r="OJG54" s="36"/>
      <c r="OJH54" s="36"/>
      <c r="OJK54" s="36"/>
      <c r="OJL54" s="36"/>
      <c r="OJO54" s="36"/>
      <c r="OJP54" s="36"/>
      <c r="OJS54" s="36"/>
      <c r="OJT54" s="36"/>
      <c r="OJW54" s="36"/>
      <c r="OJX54" s="36"/>
      <c r="OKA54" s="36"/>
      <c r="OKB54" s="36"/>
      <c r="OKE54" s="36"/>
      <c r="OKF54" s="36"/>
      <c r="OKI54" s="36"/>
      <c r="OKJ54" s="36"/>
      <c r="OKM54" s="36"/>
      <c r="OKN54" s="36"/>
      <c r="OKQ54" s="36"/>
      <c r="OKR54" s="36"/>
      <c r="OKU54" s="36"/>
      <c r="OKV54" s="36"/>
      <c r="OKY54" s="36"/>
      <c r="OKZ54" s="36"/>
      <c r="OLC54" s="36"/>
      <c r="OLD54" s="36"/>
      <c r="OLG54" s="36"/>
      <c r="OLH54" s="36"/>
      <c r="OLK54" s="36"/>
      <c r="OLL54" s="36"/>
      <c r="OLO54" s="36"/>
      <c r="OLP54" s="36"/>
      <c r="OLS54" s="36"/>
      <c r="OLT54" s="36"/>
      <c r="OLW54" s="36"/>
      <c r="OLX54" s="36"/>
      <c r="OMA54" s="36"/>
      <c r="OMB54" s="36"/>
      <c r="OME54" s="36"/>
      <c r="OMF54" s="36"/>
      <c r="OMI54" s="36"/>
      <c r="OMJ54" s="36"/>
      <c r="OMM54" s="36"/>
      <c r="OMN54" s="36"/>
      <c r="OMQ54" s="36"/>
      <c r="OMR54" s="36"/>
      <c r="OMU54" s="36"/>
      <c r="OMV54" s="36"/>
      <c r="OMY54" s="36"/>
      <c r="OMZ54" s="36"/>
      <c r="ONC54" s="36"/>
      <c r="OND54" s="36"/>
      <c r="ONG54" s="36"/>
      <c r="ONH54" s="36"/>
      <c r="ONK54" s="36"/>
      <c r="ONL54" s="36"/>
      <c r="ONO54" s="36"/>
      <c r="ONP54" s="36"/>
      <c r="ONS54" s="36"/>
      <c r="ONT54" s="36"/>
      <c r="ONW54" s="36"/>
      <c r="ONX54" s="36"/>
      <c r="OOA54" s="36"/>
      <c r="OOB54" s="36"/>
      <c r="OOE54" s="36"/>
      <c r="OOF54" s="36"/>
      <c r="OOI54" s="36"/>
      <c r="OOJ54" s="36"/>
      <c r="OOM54" s="36"/>
      <c r="OON54" s="36"/>
      <c r="OOQ54" s="36"/>
      <c r="OOR54" s="36"/>
      <c r="OOU54" s="36"/>
      <c r="OOV54" s="36"/>
      <c r="OOY54" s="36"/>
      <c r="OOZ54" s="36"/>
      <c r="OPC54" s="36"/>
      <c r="OPD54" s="36"/>
      <c r="OPG54" s="36"/>
      <c r="OPH54" s="36"/>
      <c r="OPK54" s="36"/>
      <c r="OPL54" s="36"/>
      <c r="OPO54" s="36"/>
      <c r="OPP54" s="36"/>
      <c r="OPS54" s="36"/>
      <c r="OPT54" s="36"/>
      <c r="OPW54" s="36"/>
      <c r="OPX54" s="36"/>
      <c r="OQA54" s="36"/>
      <c r="OQB54" s="36"/>
      <c r="OQE54" s="36"/>
      <c r="OQF54" s="36"/>
      <c r="OQI54" s="36"/>
      <c r="OQJ54" s="36"/>
      <c r="OQM54" s="36"/>
      <c r="OQN54" s="36"/>
      <c r="OQQ54" s="36"/>
      <c r="OQR54" s="36"/>
      <c r="OQU54" s="36"/>
      <c r="OQV54" s="36"/>
      <c r="OQY54" s="36"/>
      <c r="OQZ54" s="36"/>
      <c r="ORC54" s="36"/>
      <c r="ORD54" s="36"/>
      <c r="ORG54" s="36"/>
      <c r="ORH54" s="36"/>
      <c r="ORK54" s="36"/>
      <c r="ORL54" s="36"/>
      <c r="ORO54" s="36"/>
      <c r="ORP54" s="36"/>
      <c r="ORS54" s="36"/>
      <c r="ORT54" s="36"/>
      <c r="ORW54" s="36"/>
      <c r="ORX54" s="36"/>
      <c r="OSA54" s="36"/>
      <c r="OSB54" s="36"/>
      <c r="OSE54" s="36"/>
      <c r="OSF54" s="36"/>
      <c r="OSI54" s="36"/>
      <c r="OSJ54" s="36"/>
      <c r="OSM54" s="36"/>
      <c r="OSN54" s="36"/>
      <c r="OSQ54" s="36"/>
      <c r="OSR54" s="36"/>
      <c r="OSU54" s="36"/>
      <c r="OSV54" s="36"/>
      <c r="OSY54" s="36"/>
      <c r="OSZ54" s="36"/>
      <c r="OTC54" s="36"/>
      <c r="OTD54" s="36"/>
      <c r="OTG54" s="36"/>
      <c r="OTH54" s="36"/>
      <c r="OTK54" s="36"/>
      <c r="OTL54" s="36"/>
      <c r="OTO54" s="36"/>
      <c r="OTP54" s="36"/>
      <c r="OTS54" s="36"/>
      <c r="OTT54" s="36"/>
      <c r="OTW54" s="36"/>
      <c r="OTX54" s="36"/>
      <c r="OUA54" s="36"/>
      <c r="OUB54" s="36"/>
      <c r="OUE54" s="36"/>
      <c r="OUF54" s="36"/>
      <c r="OUI54" s="36"/>
      <c r="OUJ54" s="36"/>
      <c r="OUM54" s="36"/>
      <c r="OUN54" s="36"/>
      <c r="OUQ54" s="36"/>
      <c r="OUR54" s="36"/>
      <c r="OUU54" s="36"/>
      <c r="OUV54" s="36"/>
      <c r="OUY54" s="36"/>
      <c r="OUZ54" s="36"/>
      <c r="OVC54" s="36"/>
      <c r="OVD54" s="36"/>
      <c r="OVG54" s="36"/>
      <c r="OVH54" s="36"/>
      <c r="OVK54" s="36"/>
      <c r="OVL54" s="36"/>
      <c r="OVO54" s="36"/>
      <c r="OVP54" s="36"/>
      <c r="OVS54" s="36"/>
      <c r="OVT54" s="36"/>
      <c r="OVW54" s="36"/>
      <c r="OVX54" s="36"/>
      <c r="OWA54" s="36"/>
      <c r="OWB54" s="36"/>
      <c r="OWE54" s="36"/>
      <c r="OWF54" s="36"/>
      <c r="OWI54" s="36"/>
      <c r="OWJ54" s="36"/>
      <c r="OWM54" s="36"/>
      <c r="OWN54" s="36"/>
      <c r="OWQ54" s="36"/>
      <c r="OWR54" s="36"/>
      <c r="OWU54" s="36"/>
      <c r="OWV54" s="36"/>
      <c r="OWY54" s="36"/>
      <c r="OWZ54" s="36"/>
      <c r="OXC54" s="36"/>
      <c r="OXD54" s="36"/>
      <c r="OXG54" s="36"/>
      <c r="OXH54" s="36"/>
      <c r="OXK54" s="36"/>
      <c r="OXL54" s="36"/>
      <c r="OXO54" s="36"/>
      <c r="OXP54" s="36"/>
      <c r="OXS54" s="36"/>
      <c r="OXT54" s="36"/>
      <c r="OXW54" s="36"/>
      <c r="OXX54" s="36"/>
      <c r="OYA54" s="36"/>
      <c r="OYB54" s="36"/>
      <c r="OYE54" s="36"/>
      <c r="OYF54" s="36"/>
      <c r="OYI54" s="36"/>
      <c r="OYJ54" s="36"/>
      <c r="OYM54" s="36"/>
      <c r="OYN54" s="36"/>
      <c r="OYQ54" s="36"/>
      <c r="OYR54" s="36"/>
      <c r="OYU54" s="36"/>
      <c r="OYV54" s="36"/>
      <c r="OYY54" s="36"/>
      <c r="OYZ54" s="36"/>
      <c r="OZC54" s="36"/>
      <c r="OZD54" s="36"/>
      <c r="OZG54" s="36"/>
      <c r="OZH54" s="36"/>
      <c r="OZK54" s="36"/>
      <c r="OZL54" s="36"/>
      <c r="OZO54" s="36"/>
      <c r="OZP54" s="36"/>
      <c r="OZS54" s="36"/>
      <c r="OZT54" s="36"/>
      <c r="OZW54" s="36"/>
      <c r="OZX54" s="36"/>
      <c r="PAA54" s="36"/>
      <c r="PAB54" s="36"/>
      <c r="PAE54" s="36"/>
      <c r="PAF54" s="36"/>
      <c r="PAI54" s="36"/>
      <c r="PAJ54" s="36"/>
      <c r="PAM54" s="36"/>
      <c r="PAN54" s="36"/>
      <c r="PAQ54" s="36"/>
      <c r="PAR54" s="36"/>
      <c r="PAU54" s="36"/>
      <c r="PAV54" s="36"/>
      <c r="PAY54" s="36"/>
      <c r="PAZ54" s="36"/>
      <c r="PBC54" s="36"/>
      <c r="PBD54" s="36"/>
      <c r="PBG54" s="36"/>
      <c r="PBH54" s="36"/>
      <c r="PBK54" s="36"/>
      <c r="PBL54" s="36"/>
      <c r="PBO54" s="36"/>
      <c r="PBP54" s="36"/>
      <c r="PBS54" s="36"/>
      <c r="PBT54" s="36"/>
      <c r="PBW54" s="36"/>
      <c r="PBX54" s="36"/>
      <c r="PCA54" s="36"/>
      <c r="PCB54" s="36"/>
      <c r="PCE54" s="36"/>
      <c r="PCF54" s="36"/>
      <c r="PCI54" s="36"/>
      <c r="PCJ54" s="36"/>
      <c r="PCM54" s="36"/>
      <c r="PCN54" s="36"/>
      <c r="PCQ54" s="36"/>
      <c r="PCR54" s="36"/>
      <c r="PCU54" s="36"/>
      <c r="PCV54" s="36"/>
      <c r="PCY54" s="36"/>
      <c r="PCZ54" s="36"/>
      <c r="PDC54" s="36"/>
      <c r="PDD54" s="36"/>
      <c r="PDG54" s="36"/>
      <c r="PDH54" s="36"/>
      <c r="PDK54" s="36"/>
      <c r="PDL54" s="36"/>
      <c r="PDO54" s="36"/>
      <c r="PDP54" s="36"/>
      <c r="PDS54" s="36"/>
      <c r="PDT54" s="36"/>
      <c r="PDW54" s="36"/>
      <c r="PDX54" s="36"/>
      <c r="PEA54" s="36"/>
      <c r="PEB54" s="36"/>
      <c r="PEE54" s="36"/>
      <c r="PEF54" s="36"/>
      <c r="PEI54" s="36"/>
      <c r="PEJ54" s="36"/>
      <c r="PEM54" s="36"/>
      <c r="PEN54" s="36"/>
      <c r="PEQ54" s="36"/>
      <c r="PER54" s="36"/>
      <c r="PEU54" s="36"/>
      <c r="PEV54" s="36"/>
      <c r="PEY54" s="36"/>
      <c r="PEZ54" s="36"/>
      <c r="PFC54" s="36"/>
      <c r="PFD54" s="36"/>
      <c r="PFG54" s="36"/>
      <c r="PFH54" s="36"/>
      <c r="PFK54" s="36"/>
      <c r="PFL54" s="36"/>
      <c r="PFO54" s="36"/>
      <c r="PFP54" s="36"/>
      <c r="PFS54" s="36"/>
      <c r="PFT54" s="36"/>
      <c r="PFW54" s="36"/>
      <c r="PFX54" s="36"/>
      <c r="PGA54" s="36"/>
      <c r="PGB54" s="36"/>
      <c r="PGE54" s="36"/>
      <c r="PGF54" s="36"/>
      <c r="PGI54" s="36"/>
      <c r="PGJ54" s="36"/>
      <c r="PGM54" s="36"/>
      <c r="PGN54" s="36"/>
      <c r="PGQ54" s="36"/>
      <c r="PGR54" s="36"/>
      <c r="PGU54" s="36"/>
      <c r="PGV54" s="36"/>
      <c r="PGY54" s="36"/>
      <c r="PGZ54" s="36"/>
      <c r="PHC54" s="36"/>
      <c r="PHD54" s="36"/>
      <c r="PHG54" s="36"/>
      <c r="PHH54" s="36"/>
      <c r="PHK54" s="36"/>
      <c r="PHL54" s="36"/>
      <c r="PHO54" s="36"/>
      <c r="PHP54" s="36"/>
      <c r="PHS54" s="36"/>
      <c r="PHT54" s="36"/>
      <c r="PHW54" s="36"/>
      <c r="PHX54" s="36"/>
      <c r="PIA54" s="36"/>
      <c r="PIB54" s="36"/>
      <c r="PIE54" s="36"/>
      <c r="PIF54" s="36"/>
      <c r="PII54" s="36"/>
      <c r="PIJ54" s="36"/>
      <c r="PIM54" s="36"/>
      <c r="PIN54" s="36"/>
      <c r="PIQ54" s="36"/>
      <c r="PIR54" s="36"/>
      <c r="PIU54" s="36"/>
      <c r="PIV54" s="36"/>
      <c r="PIY54" s="36"/>
      <c r="PIZ54" s="36"/>
      <c r="PJC54" s="36"/>
      <c r="PJD54" s="36"/>
      <c r="PJG54" s="36"/>
      <c r="PJH54" s="36"/>
      <c r="PJK54" s="36"/>
      <c r="PJL54" s="36"/>
      <c r="PJO54" s="36"/>
      <c r="PJP54" s="36"/>
      <c r="PJS54" s="36"/>
      <c r="PJT54" s="36"/>
      <c r="PJW54" s="36"/>
      <c r="PJX54" s="36"/>
      <c r="PKA54" s="36"/>
      <c r="PKB54" s="36"/>
      <c r="PKE54" s="36"/>
      <c r="PKF54" s="36"/>
      <c r="PKI54" s="36"/>
      <c r="PKJ54" s="36"/>
      <c r="PKM54" s="36"/>
      <c r="PKN54" s="36"/>
      <c r="PKQ54" s="36"/>
      <c r="PKR54" s="36"/>
      <c r="PKU54" s="36"/>
      <c r="PKV54" s="36"/>
      <c r="PKY54" s="36"/>
      <c r="PKZ54" s="36"/>
      <c r="PLC54" s="36"/>
      <c r="PLD54" s="36"/>
      <c r="PLG54" s="36"/>
      <c r="PLH54" s="36"/>
      <c r="PLK54" s="36"/>
      <c r="PLL54" s="36"/>
      <c r="PLO54" s="36"/>
      <c r="PLP54" s="36"/>
      <c r="PLS54" s="36"/>
      <c r="PLT54" s="36"/>
      <c r="PLW54" s="36"/>
      <c r="PLX54" s="36"/>
      <c r="PMA54" s="36"/>
      <c r="PMB54" s="36"/>
      <c r="PME54" s="36"/>
      <c r="PMF54" s="36"/>
      <c r="PMI54" s="36"/>
      <c r="PMJ54" s="36"/>
      <c r="PMM54" s="36"/>
      <c r="PMN54" s="36"/>
      <c r="PMQ54" s="36"/>
      <c r="PMR54" s="36"/>
      <c r="PMU54" s="36"/>
      <c r="PMV54" s="36"/>
      <c r="PMY54" s="36"/>
      <c r="PMZ54" s="36"/>
      <c r="PNC54" s="36"/>
      <c r="PND54" s="36"/>
      <c r="PNG54" s="36"/>
      <c r="PNH54" s="36"/>
      <c r="PNK54" s="36"/>
      <c r="PNL54" s="36"/>
      <c r="PNO54" s="36"/>
      <c r="PNP54" s="36"/>
      <c r="PNS54" s="36"/>
      <c r="PNT54" s="36"/>
      <c r="PNW54" s="36"/>
      <c r="PNX54" s="36"/>
      <c r="POA54" s="36"/>
      <c r="POB54" s="36"/>
      <c r="POE54" s="36"/>
      <c r="POF54" s="36"/>
      <c r="POI54" s="36"/>
      <c r="POJ54" s="36"/>
      <c r="POM54" s="36"/>
      <c r="PON54" s="36"/>
      <c r="POQ54" s="36"/>
      <c r="POR54" s="36"/>
      <c r="POU54" s="36"/>
      <c r="POV54" s="36"/>
      <c r="POY54" s="36"/>
      <c r="POZ54" s="36"/>
      <c r="PPC54" s="36"/>
      <c r="PPD54" s="36"/>
      <c r="PPG54" s="36"/>
      <c r="PPH54" s="36"/>
      <c r="PPK54" s="36"/>
      <c r="PPL54" s="36"/>
      <c r="PPO54" s="36"/>
      <c r="PPP54" s="36"/>
      <c r="PPS54" s="36"/>
      <c r="PPT54" s="36"/>
      <c r="PPW54" s="36"/>
      <c r="PPX54" s="36"/>
      <c r="PQA54" s="36"/>
      <c r="PQB54" s="36"/>
      <c r="PQE54" s="36"/>
      <c r="PQF54" s="36"/>
      <c r="PQI54" s="36"/>
      <c r="PQJ54" s="36"/>
      <c r="PQM54" s="36"/>
      <c r="PQN54" s="36"/>
      <c r="PQQ54" s="36"/>
      <c r="PQR54" s="36"/>
      <c r="PQU54" s="36"/>
      <c r="PQV54" s="36"/>
      <c r="PQY54" s="36"/>
      <c r="PQZ54" s="36"/>
      <c r="PRC54" s="36"/>
      <c r="PRD54" s="36"/>
      <c r="PRG54" s="36"/>
      <c r="PRH54" s="36"/>
      <c r="PRK54" s="36"/>
      <c r="PRL54" s="36"/>
      <c r="PRO54" s="36"/>
      <c r="PRP54" s="36"/>
      <c r="PRS54" s="36"/>
      <c r="PRT54" s="36"/>
      <c r="PRW54" s="36"/>
      <c r="PRX54" s="36"/>
      <c r="PSA54" s="36"/>
      <c r="PSB54" s="36"/>
      <c r="PSE54" s="36"/>
      <c r="PSF54" s="36"/>
      <c r="PSI54" s="36"/>
      <c r="PSJ54" s="36"/>
      <c r="PSM54" s="36"/>
      <c r="PSN54" s="36"/>
      <c r="PSQ54" s="36"/>
      <c r="PSR54" s="36"/>
      <c r="PSU54" s="36"/>
      <c r="PSV54" s="36"/>
      <c r="PSY54" s="36"/>
      <c r="PSZ54" s="36"/>
      <c r="PTC54" s="36"/>
      <c r="PTD54" s="36"/>
      <c r="PTG54" s="36"/>
      <c r="PTH54" s="36"/>
      <c r="PTK54" s="36"/>
      <c r="PTL54" s="36"/>
      <c r="PTO54" s="36"/>
      <c r="PTP54" s="36"/>
      <c r="PTS54" s="36"/>
      <c r="PTT54" s="36"/>
      <c r="PTW54" s="36"/>
      <c r="PTX54" s="36"/>
      <c r="PUA54" s="36"/>
      <c r="PUB54" s="36"/>
      <c r="PUE54" s="36"/>
      <c r="PUF54" s="36"/>
      <c r="PUI54" s="36"/>
      <c r="PUJ54" s="36"/>
      <c r="PUM54" s="36"/>
      <c r="PUN54" s="36"/>
      <c r="PUQ54" s="36"/>
      <c r="PUR54" s="36"/>
      <c r="PUU54" s="36"/>
      <c r="PUV54" s="36"/>
      <c r="PUY54" s="36"/>
      <c r="PUZ54" s="36"/>
      <c r="PVC54" s="36"/>
      <c r="PVD54" s="36"/>
      <c r="PVG54" s="36"/>
      <c r="PVH54" s="36"/>
      <c r="PVK54" s="36"/>
      <c r="PVL54" s="36"/>
      <c r="PVO54" s="36"/>
      <c r="PVP54" s="36"/>
      <c r="PVS54" s="36"/>
      <c r="PVT54" s="36"/>
      <c r="PVW54" s="36"/>
      <c r="PVX54" s="36"/>
      <c r="PWA54" s="36"/>
      <c r="PWB54" s="36"/>
      <c r="PWE54" s="36"/>
      <c r="PWF54" s="36"/>
      <c r="PWI54" s="36"/>
      <c r="PWJ54" s="36"/>
      <c r="PWM54" s="36"/>
      <c r="PWN54" s="36"/>
      <c r="PWQ54" s="36"/>
      <c r="PWR54" s="36"/>
      <c r="PWU54" s="36"/>
      <c r="PWV54" s="36"/>
      <c r="PWY54" s="36"/>
      <c r="PWZ54" s="36"/>
      <c r="PXC54" s="36"/>
      <c r="PXD54" s="36"/>
      <c r="PXG54" s="36"/>
      <c r="PXH54" s="36"/>
      <c r="PXK54" s="36"/>
      <c r="PXL54" s="36"/>
      <c r="PXO54" s="36"/>
      <c r="PXP54" s="36"/>
      <c r="PXS54" s="36"/>
      <c r="PXT54" s="36"/>
      <c r="PXW54" s="36"/>
      <c r="PXX54" s="36"/>
      <c r="PYA54" s="36"/>
      <c r="PYB54" s="36"/>
      <c r="PYE54" s="36"/>
      <c r="PYF54" s="36"/>
      <c r="PYI54" s="36"/>
      <c r="PYJ54" s="36"/>
      <c r="PYM54" s="36"/>
      <c r="PYN54" s="36"/>
      <c r="PYQ54" s="36"/>
      <c r="PYR54" s="36"/>
      <c r="PYU54" s="36"/>
      <c r="PYV54" s="36"/>
      <c r="PYY54" s="36"/>
      <c r="PYZ54" s="36"/>
      <c r="PZC54" s="36"/>
      <c r="PZD54" s="36"/>
      <c r="PZG54" s="36"/>
      <c r="PZH54" s="36"/>
      <c r="PZK54" s="36"/>
      <c r="PZL54" s="36"/>
      <c r="PZO54" s="36"/>
      <c r="PZP54" s="36"/>
      <c r="PZS54" s="36"/>
      <c r="PZT54" s="36"/>
      <c r="PZW54" s="36"/>
      <c r="PZX54" s="36"/>
      <c r="QAA54" s="36"/>
      <c r="QAB54" s="36"/>
      <c r="QAE54" s="36"/>
      <c r="QAF54" s="36"/>
      <c r="QAI54" s="36"/>
      <c r="QAJ54" s="36"/>
      <c r="QAM54" s="36"/>
      <c r="QAN54" s="36"/>
      <c r="QAQ54" s="36"/>
      <c r="QAR54" s="36"/>
      <c r="QAU54" s="36"/>
      <c r="QAV54" s="36"/>
      <c r="QAY54" s="36"/>
      <c r="QAZ54" s="36"/>
      <c r="QBC54" s="36"/>
      <c r="QBD54" s="36"/>
      <c r="QBG54" s="36"/>
      <c r="QBH54" s="36"/>
      <c r="QBK54" s="36"/>
      <c r="QBL54" s="36"/>
      <c r="QBO54" s="36"/>
      <c r="QBP54" s="36"/>
      <c r="QBS54" s="36"/>
      <c r="QBT54" s="36"/>
      <c r="QBW54" s="36"/>
      <c r="QBX54" s="36"/>
      <c r="QCA54" s="36"/>
      <c r="QCB54" s="36"/>
      <c r="QCE54" s="36"/>
      <c r="QCF54" s="36"/>
      <c r="QCI54" s="36"/>
      <c r="QCJ54" s="36"/>
      <c r="QCM54" s="36"/>
      <c r="QCN54" s="36"/>
      <c r="QCQ54" s="36"/>
      <c r="QCR54" s="36"/>
      <c r="QCU54" s="36"/>
      <c r="QCV54" s="36"/>
      <c r="QCY54" s="36"/>
      <c r="QCZ54" s="36"/>
      <c r="QDC54" s="36"/>
      <c r="QDD54" s="36"/>
      <c r="QDG54" s="36"/>
      <c r="QDH54" s="36"/>
      <c r="QDK54" s="36"/>
      <c r="QDL54" s="36"/>
      <c r="QDO54" s="36"/>
      <c r="QDP54" s="36"/>
      <c r="QDS54" s="36"/>
      <c r="QDT54" s="36"/>
      <c r="QDW54" s="36"/>
      <c r="QDX54" s="36"/>
      <c r="QEA54" s="36"/>
      <c r="QEB54" s="36"/>
      <c r="QEE54" s="36"/>
      <c r="QEF54" s="36"/>
      <c r="QEI54" s="36"/>
      <c r="QEJ54" s="36"/>
      <c r="QEM54" s="36"/>
      <c r="QEN54" s="36"/>
      <c r="QEQ54" s="36"/>
      <c r="QER54" s="36"/>
      <c r="QEU54" s="36"/>
      <c r="QEV54" s="36"/>
      <c r="QEY54" s="36"/>
      <c r="QEZ54" s="36"/>
      <c r="QFC54" s="36"/>
      <c r="QFD54" s="36"/>
      <c r="QFG54" s="36"/>
      <c r="QFH54" s="36"/>
      <c r="QFK54" s="36"/>
      <c r="QFL54" s="36"/>
      <c r="QFO54" s="36"/>
      <c r="QFP54" s="36"/>
      <c r="QFS54" s="36"/>
      <c r="QFT54" s="36"/>
      <c r="QFW54" s="36"/>
      <c r="QFX54" s="36"/>
      <c r="QGA54" s="36"/>
      <c r="QGB54" s="36"/>
      <c r="QGE54" s="36"/>
      <c r="QGF54" s="36"/>
      <c r="QGI54" s="36"/>
      <c r="QGJ54" s="36"/>
      <c r="QGM54" s="36"/>
      <c r="QGN54" s="36"/>
      <c r="QGQ54" s="36"/>
      <c r="QGR54" s="36"/>
      <c r="QGU54" s="36"/>
      <c r="QGV54" s="36"/>
      <c r="QGY54" s="36"/>
      <c r="QGZ54" s="36"/>
      <c r="QHC54" s="36"/>
      <c r="QHD54" s="36"/>
      <c r="QHG54" s="36"/>
      <c r="QHH54" s="36"/>
      <c r="QHK54" s="36"/>
      <c r="QHL54" s="36"/>
      <c r="QHO54" s="36"/>
      <c r="QHP54" s="36"/>
      <c r="QHS54" s="36"/>
      <c r="QHT54" s="36"/>
      <c r="QHW54" s="36"/>
      <c r="QHX54" s="36"/>
      <c r="QIA54" s="36"/>
      <c r="QIB54" s="36"/>
      <c r="QIE54" s="36"/>
      <c r="QIF54" s="36"/>
      <c r="QII54" s="36"/>
      <c r="QIJ54" s="36"/>
      <c r="QIM54" s="36"/>
      <c r="QIN54" s="36"/>
      <c r="QIQ54" s="36"/>
      <c r="QIR54" s="36"/>
      <c r="QIU54" s="36"/>
      <c r="QIV54" s="36"/>
      <c r="QIY54" s="36"/>
      <c r="QIZ54" s="36"/>
      <c r="QJC54" s="36"/>
      <c r="QJD54" s="36"/>
      <c r="QJG54" s="36"/>
      <c r="QJH54" s="36"/>
      <c r="QJK54" s="36"/>
      <c r="QJL54" s="36"/>
      <c r="QJO54" s="36"/>
      <c r="QJP54" s="36"/>
      <c r="QJS54" s="36"/>
      <c r="QJT54" s="36"/>
      <c r="QJW54" s="36"/>
      <c r="QJX54" s="36"/>
      <c r="QKA54" s="36"/>
      <c r="QKB54" s="36"/>
      <c r="QKE54" s="36"/>
      <c r="QKF54" s="36"/>
      <c r="QKI54" s="36"/>
      <c r="QKJ54" s="36"/>
      <c r="QKM54" s="36"/>
      <c r="QKN54" s="36"/>
      <c r="QKQ54" s="36"/>
      <c r="QKR54" s="36"/>
      <c r="QKU54" s="36"/>
      <c r="QKV54" s="36"/>
      <c r="QKY54" s="36"/>
      <c r="QKZ54" s="36"/>
      <c r="QLC54" s="36"/>
      <c r="QLD54" s="36"/>
      <c r="QLG54" s="36"/>
      <c r="QLH54" s="36"/>
      <c r="QLK54" s="36"/>
      <c r="QLL54" s="36"/>
      <c r="QLO54" s="36"/>
      <c r="QLP54" s="36"/>
      <c r="QLS54" s="36"/>
      <c r="QLT54" s="36"/>
      <c r="QLW54" s="36"/>
      <c r="QLX54" s="36"/>
      <c r="QMA54" s="36"/>
      <c r="QMB54" s="36"/>
      <c r="QME54" s="36"/>
      <c r="QMF54" s="36"/>
      <c r="QMI54" s="36"/>
      <c r="QMJ54" s="36"/>
      <c r="QMM54" s="36"/>
      <c r="QMN54" s="36"/>
      <c r="QMQ54" s="36"/>
      <c r="QMR54" s="36"/>
      <c r="QMU54" s="36"/>
      <c r="QMV54" s="36"/>
      <c r="QMY54" s="36"/>
      <c r="QMZ54" s="36"/>
      <c r="QNC54" s="36"/>
      <c r="QND54" s="36"/>
      <c r="QNG54" s="36"/>
      <c r="QNH54" s="36"/>
      <c r="QNK54" s="36"/>
      <c r="QNL54" s="36"/>
      <c r="QNO54" s="36"/>
      <c r="QNP54" s="36"/>
      <c r="QNS54" s="36"/>
      <c r="QNT54" s="36"/>
      <c r="QNW54" s="36"/>
      <c r="QNX54" s="36"/>
      <c r="QOA54" s="36"/>
      <c r="QOB54" s="36"/>
      <c r="QOE54" s="36"/>
      <c r="QOF54" s="36"/>
      <c r="QOI54" s="36"/>
      <c r="QOJ54" s="36"/>
      <c r="QOM54" s="36"/>
      <c r="QON54" s="36"/>
      <c r="QOQ54" s="36"/>
      <c r="QOR54" s="36"/>
      <c r="QOU54" s="36"/>
      <c r="QOV54" s="36"/>
      <c r="QOY54" s="36"/>
      <c r="QOZ54" s="36"/>
      <c r="QPC54" s="36"/>
      <c r="QPD54" s="36"/>
      <c r="QPG54" s="36"/>
      <c r="QPH54" s="36"/>
      <c r="QPK54" s="36"/>
      <c r="QPL54" s="36"/>
      <c r="QPO54" s="36"/>
      <c r="QPP54" s="36"/>
      <c r="QPS54" s="36"/>
      <c r="QPT54" s="36"/>
      <c r="QPW54" s="36"/>
      <c r="QPX54" s="36"/>
      <c r="QQA54" s="36"/>
      <c r="QQB54" s="36"/>
      <c r="QQE54" s="36"/>
      <c r="QQF54" s="36"/>
      <c r="QQI54" s="36"/>
      <c r="QQJ54" s="36"/>
      <c r="QQM54" s="36"/>
      <c r="QQN54" s="36"/>
      <c r="QQQ54" s="36"/>
      <c r="QQR54" s="36"/>
      <c r="QQU54" s="36"/>
      <c r="QQV54" s="36"/>
      <c r="QQY54" s="36"/>
      <c r="QQZ54" s="36"/>
      <c r="QRC54" s="36"/>
      <c r="QRD54" s="36"/>
      <c r="QRG54" s="36"/>
      <c r="QRH54" s="36"/>
      <c r="QRK54" s="36"/>
      <c r="QRL54" s="36"/>
      <c r="QRO54" s="36"/>
      <c r="QRP54" s="36"/>
      <c r="QRS54" s="36"/>
      <c r="QRT54" s="36"/>
      <c r="QRW54" s="36"/>
      <c r="QRX54" s="36"/>
      <c r="QSA54" s="36"/>
      <c r="QSB54" s="36"/>
      <c r="QSE54" s="36"/>
      <c r="QSF54" s="36"/>
      <c r="QSI54" s="36"/>
      <c r="QSJ54" s="36"/>
      <c r="QSM54" s="36"/>
      <c r="QSN54" s="36"/>
      <c r="QSQ54" s="36"/>
      <c r="QSR54" s="36"/>
      <c r="QSU54" s="36"/>
      <c r="QSV54" s="36"/>
      <c r="QSY54" s="36"/>
      <c r="QSZ54" s="36"/>
      <c r="QTC54" s="36"/>
      <c r="QTD54" s="36"/>
      <c r="QTG54" s="36"/>
      <c r="QTH54" s="36"/>
      <c r="QTK54" s="36"/>
      <c r="QTL54" s="36"/>
      <c r="QTO54" s="36"/>
      <c r="QTP54" s="36"/>
      <c r="QTS54" s="36"/>
      <c r="QTT54" s="36"/>
      <c r="QTW54" s="36"/>
      <c r="QTX54" s="36"/>
      <c r="QUA54" s="36"/>
      <c r="QUB54" s="36"/>
      <c r="QUE54" s="36"/>
      <c r="QUF54" s="36"/>
      <c r="QUI54" s="36"/>
      <c r="QUJ54" s="36"/>
      <c r="QUM54" s="36"/>
      <c r="QUN54" s="36"/>
      <c r="QUQ54" s="36"/>
      <c r="QUR54" s="36"/>
      <c r="QUU54" s="36"/>
      <c r="QUV54" s="36"/>
      <c r="QUY54" s="36"/>
      <c r="QUZ54" s="36"/>
      <c r="QVC54" s="36"/>
      <c r="QVD54" s="36"/>
      <c r="QVG54" s="36"/>
      <c r="QVH54" s="36"/>
      <c r="QVK54" s="36"/>
      <c r="QVL54" s="36"/>
      <c r="QVO54" s="36"/>
      <c r="QVP54" s="36"/>
      <c r="QVS54" s="36"/>
      <c r="QVT54" s="36"/>
      <c r="QVW54" s="36"/>
      <c r="QVX54" s="36"/>
      <c r="QWA54" s="36"/>
      <c r="QWB54" s="36"/>
      <c r="QWE54" s="36"/>
      <c r="QWF54" s="36"/>
      <c r="QWI54" s="36"/>
      <c r="QWJ54" s="36"/>
      <c r="QWM54" s="36"/>
      <c r="QWN54" s="36"/>
      <c r="QWQ54" s="36"/>
      <c r="QWR54" s="36"/>
      <c r="QWU54" s="36"/>
      <c r="QWV54" s="36"/>
      <c r="QWY54" s="36"/>
      <c r="QWZ54" s="36"/>
      <c r="QXC54" s="36"/>
      <c r="QXD54" s="36"/>
      <c r="QXG54" s="36"/>
      <c r="QXH54" s="36"/>
      <c r="QXK54" s="36"/>
      <c r="QXL54" s="36"/>
      <c r="QXO54" s="36"/>
      <c r="QXP54" s="36"/>
      <c r="QXS54" s="36"/>
      <c r="QXT54" s="36"/>
      <c r="QXW54" s="36"/>
      <c r="QXX54" s="36"/>
      <c r="QYA54" s="36"/>
      <c r="QYB54" s="36"/>
      <c r="QYE54" s="36"/>
      <c r="QYF54" s="36"/>
      <c r="QYI54" s="36"/>
      <c r="QYJ54" s="36"/>
      <c r="QYM54" s="36"/>
      <c r="QYN54" s="36"/>
      <c r="QYQ54" s="36"/>
      <c r="QYR54" s="36"/>
      <c r="QYU54" s="36"/>
      <c r="QYV54" s="36"/>
      <c r="QYY54" s="36"/>
      <c r="QYZ54" s="36"/>
      <c r="QZC54" s="36"/>
      <c r="QZD54" s="36"/>
      <c r="QZG54" s="36"/>
      <c r="QZH54" s="36"/>
      <c r="QZK54" s="36"/>
      <c r="QZL54" s="36"/>
      <c r="QZO54" s="36"/>
      <c r="QZP54" s="36"/>
      <c r="QZS54" s="36"/>
      <c r="QZT54" s="36"/>
      <c r="QZW54" s="36"/>
      <c r="QZX54" s="36"/>
      <c r="RAA54" s="36"/>
      <c r="RAB54" s="36"/>
      <c r="RAE54" s="36"/>
      <c r="RAF54" s="36"/>
      <c r="RAI54" s="36"/>
      <c r="RAJ54" s="36"/>
      <c r="RAM54" s="36"/>
      <c r="RAN54" s="36"/>
      <c r="RAQ54" s="36"/>
      <c r="RAR54" s="36"/>
      <c r="RAU54" s="36"/>
      <c r="RAV54" s="36"/>
      <c r="RAY54" s="36"/>
      <c r="RAZ54" s="36"/>
      <c r="RBC54" s="36"/>
      <c r="RBD54" s="36"/>
      <c r="RBG54" s="36"/>
      <c r="RBH54" s="36"/>
      <c r="RBK54" s="36"/>
      <c r="RBL54" s="36"/>
      <c r="RBO54" s="36"/>
      <c r="RBP54" s="36"/>
      <c r="RBS54" s="36"/>
      <c r="RBT54" s="36"/>
      <c r="RBW54" s="36"/>
      <c r="RBX54" s="36"/>
      <c r="RCA54" s="36"/>
      <c r="RCB54" s="36"/>
      <c r="RCE54" s="36"/>
      <c r="RCF54" s="36"/>
      <c r="RCI54" s="36"/>
      <c r="RCJ54" s="36"/>
      <c r="RCM54" s="36"/>
      <c r="RCN54" s="36"/>
      <c r="RCQ54" s="36"/>
      <c r="RCR54" s="36"/>
      <c r="RCU54" s="36"/>
      <c r="RCV54" s="36"/>
      <c r="RCY54" s="36"/>
      <c r="RCZ54" s="36"/>
      <c r="RDC54" s="36"/>
      <c r="RDD54" s="36"/>
      <c r="RDG54" s="36"/>
      <c r="RDH54" s="36"/>
      <c r="RDK54" s="36"/>
      <c r="RDL54" s="36"/>
      <c r="RDO54" s="36"/>
      <c r="RDP54" s="36"/>
      <c r="RDS54" s="36"/>
      <c r="RDT54" s="36"/>
      <c r="RDW54" s="36"/>
      <c r="RDX54" s="36"/>
      <c r="REA54" s="36"/>
      <c r="REB54" s="36"/>
      <c r="REE54" s="36"/>
      <c r="REF54" s="36"/>
      <c r="REI54" s="36"/>
      <c r="REJ54" s="36"/>
      <c r="REM54" s="36"/>
      <c r="REN54" s="36"/>
      <c r="REQ54" s="36"/>
      <c r="RER54" s="36"/>
      <c r="REU54" s="36"/>
      <c r="REV54" s="36"/>
      <c r="REY54" s="36"/>
      <c r="REZ54" s="36"/>
      <c r="RFC54" s="36"/>
      <c r="RFD54" s="36"/>
      <c r="RFG54" s="36"/>
      <c r="RFH54" s="36"/>
      <c r="RFK54" s="36"/>
      <c r="RFL54" s="36"/>
      <c r="RFO54" s="36"/>
      <c r="RFP54" s="36"/>
      <c r="RFS54" s="36"/>
      <c r="RFT54" s="36"/>
      <c r="RFW54" s="36"/>
      <c r="RFX54" s="36"/>
      <c r="RGA54" s="36"/>
      <c r="RGB54" s="36"/>
      <c r="RGE54" s="36"/>
      <c r="RGF54" s="36"/>
      <c r="RGI54" s="36"/>
      <c r="RGJ54" s="36"/>
      <c r="RGM54" s="36"/>
      <c r="RGN54" s="36"/>
      <c r="RGQ54" s="36"/>
      <c r="RGR54" s="36"/>
      <c r="RGU54" s="36"/>
      <c r="RGV54" s="36"/>
      <c r="RGY54" s="36"/>
      <c r="RGZ54" s="36"/>
      <c r="RHC54" s="36"/>
      <c r="RHD54" s="36"/>
      <c r="RHG54" s="36"/>
      <c r="RHH54" s="36"/>
      <c r="RHK54" s="36"/>
      <c r="RHL54" s="36"/>
      <c r="RHO54" s="36"/>
      <c r="RHP54" s="36"/>
      <c r="RHS54" s="36"/>
      <c r="RHT54" s="36"/>
      <c r="RHW54" s="36"/>
      <c r="RHX54" s="36"/>
      <c r="RIA54" s="36"/>
      <c r="RIB54" s="36"/>
      <c r="RIE54" s="36"/>
      <c r="RIF54" s="36"/>
      <c r="RII54" s="36"/>
      <c r="RIJ54" s="36"/>
      <c r="RIM54" s="36"/>
      <c r="RIN54" s="36"/>
      <c r="RIQ54" s="36"/>
      <c r="RIR54" s="36"/>
      <c r="RIU54" s="36"/>
      <c r="RIV54" s="36"/>
      <c r="RIY54" s="36"/>
      <c r="RIZ54" s="36"/>
      <c r="RJC54" s="36"/>
      <c r="RJD54" s="36"/>
      <c r="RJG54" s="36"/>
      <c r="RJH54" s="36"/>
      <c r="RJK54" s="36"/>
      <c r="RJL54" s="36"/>
      <c r="RJO54" s="36"/>
      <c r="RJP54" s="36"/>
      <c r="RJS54" s="36"/>
      <c r="RJT54" s="36"/>
      <c r="RJW54" s="36"/>
      <c r="RJX54" s="36"/>
      <c r="RKA54" s="36"/>
      <c r="RKB54" s="36"/>
      <c r="RKE54" s="36"/>
      <c r="RKF54" s="36"/>
      <c r="RKI54" s="36"/>
      <c r="RKJ54" s="36"/>
      <c r="RKM54" s="36"/>
      <c r="RKN54" s="36"/>
      <c r="RKQ54" s="36"/>
      <c r="RKR54" s="36"/>
      <c r="RKU54" s="36"/>
      <c r="RKV54" s="36"/>
      <c r="RKY54" s="36"/>
      <c r="RKZ54" s="36"/>
      <c r="RLC54" s="36"/>
      <c r="RLD54" s="36"/>
      <c r="RLG54" s="36"/>
      <c r="RLH54" s="36"/>
      <c r="RLK54" s="36"/>
      <c r="RLL54" s="36"/>
      <c r="RLO54" s="36"/>
      <c r="RLP54" s="36"/>
      <c r="RLS54" s="36"/>
      <c r="RLT54" s="36"/>
      <c r="RLW54" s="36"/>
      <c r="RLX54" s="36"/>
      <c r="RMA54" s="36"/>
      <c r="RMB54" s="36"/>
      <c r="RME54" s="36"/>
      <c r="RMF54" s="36"/>
      <c r="RMI54" s="36"/>
      <c r="RMJ54" s="36"/>
      <c r="RMM54" s="36"/>
      <c r="RMN54" s="36"/>
      <c r="RMQ54" s="36"/>
      <c r="RMR54" s="36"/>
      <c r="RMU54" s="36"/>
      <c r="RMV54" s="36"/>
      <c r="RMY54" s="36"/>
      <c r="RMZ54" s="36"/>
      <c r="RNC54" s="36"/>
      <c r="RND54" s="36"/>
      <c r="RNG54" s="36"/>
      <c r="RNH54" s="36"/>
      <c r="RNK54" s="36"/>
      <c r="RNL54" s="36"/>
      <c r="RNO54" s="36"/>
      <c r="RNP54" s="36"/>
      <c r="RNS54" s="36"/>
      <c r="RNT54" s="36"/>
      <c r="RNW54" s="36"/>
      <c r="RNX54" s="36"/>
      <c r="ROA54" s="36"/>
      <c r="ROB54" s="36"/>
      <c r="ROE54" s="36"/>
      <c r="ROF54" s="36"/>
      <c r="ROI54" s="36"/>
      <c r="ROJ54" s="36"/>
      <c r="ROM54" s="36"/>
      <c r="RON54" s="36"/>
      <c r="ROQ54" s="36"/>
      <c r="ROR54" s="36"/>
      <c r="ROU54" s="36"/>
      <c r="ROV54" s="36"/>
      <c r="ROY54" s="36"/>
      <c r="ROZ54" s="36"/>
      <c r="RPC54" s="36"/>
      <c r="RPD54" s="36"/>
      <c r="RPG54" s="36"/>
      <c r="RPH54" s="36"/>
      <c r="RPK54" s="36"/>
      <c r="RPL54" s="36"/>
      <c r="RPO54" s="36"/>
      <c r="RPP54" s="36"/>
      <c r="RPS54" s="36"/>
      <c r="RPT54" s="36"/>
      <c r="RPW54" s="36"/>
      <c r="RPX54" s="36"/>
      <c r="RQA54" s="36"/>
      <c r="RQB54" s="36"/>
      <c r="RQE54" s="36"/>
      <c r="RQF54" s="36"/>
      <c r="RQI54" s="36"/>
      <c r="RQJ54" s="36"/>
      <c r="RQM54" s="36"/>
      <c r="RQN54" s="36"/>
      <c r="RQQ54" s="36"/>
      <c r="RQR54" s="36"/>
      <c r="RQU54" s="36"/>
      <c r="RQV54" s="36"/>
      <c r="RQY54" s="36"/>
      <c r="RQZ54" s="36"/>
      <c r="RRC54" s="36"/>
      <c r="RRD54" s="36"/>
      <c r="RRG54" s="36"/>
      <c r="RRH54" s="36"/>
      <c r="RRK54" s="36"/>
      <c r="RRL54" s="36"/>
      <c r="RRO54" s="36"/>
      <c r="RRP54" s="36"/>
      <c r="RRS54" s="36"/>
      <c r="RRT54" s="36"/>
      <c r="RRW54" s="36"/>
      <c r="RRX54" s="36"/>
      <c r="RSA54" s="36"/>
      <c r="RSB54" s="36"/>
      <c r="RSE54" s="36"/>
      <c r="RSF54" s="36"/>
      <c r="RSI54" s="36"/>
      <c r="RSJ54" s="36"/>
      <c r="RSM54" s="36"/>
      <c r="RSN54" s="36"/>
      <c r="RSQ54" s="36"/>
      <c r="RSR54" s="36"/>
      <c r="RSU54" s="36"/>
      <c r="RSV54" s="36"/>
      <c r="RSY54" s="36"/>
      <c r="RSZ54" s="36"/>
      <c r="RTC54" s="36"/>
      <c r="RTD54" s="36"/>
      <c r="RTG54" s="36"/>
      <c r="RTH54" s="36"/>
      <c r="RTK54" s="36"/>
      <c r="RTL54" s="36"/>
      <c r="RTO54" s="36"/>
      <c r="RTP54" s="36"/>
      <c r="RTS54" s="36"/>
      <c r="RTT54" s="36"/>
      <c r="RTW54" s="36"/>
      <c r="RTX54" s="36"/>
      <c r="RUA54" s="36"/>
      <c r="RUB54" s="36"/>
      <c r="RUE54" s="36"/>
      <c r="RUF54" s="36"/>
      <c r="RUI54" s="36"/>
      <c r="RUJ54" s="36"/>
      <c r="RUM54" s="36"/>
      <c r="RUN54" s="36"/>
      <c r="RUQ54" s="36"/>
      <c r="RUR54" s="36"/>
      <c r="RUU54" s="36"/>
      <c r="RUV54" s="36"/>
      <c r="RUY54" s="36"/>
      <c r="RUZ54" s="36"/>
      <c r="RVC54" s="36"/>
      <c r="RVD54" s="36"/>
      <c r="RVG54" s="36"/>
      <c r="RVH54" s="36"/>
      <c r="RVK54" s="36"/>
      <c r="RVL54" s="36"/>
      <c r="RVO54" s="36"/>
      <c r="RVP54" s="36"/>
      <c r="RVS54" s="36"/>
      <c r="RVT54" s="36"/>
      <c r="RVW54" s="36"/>
      <c r="RVX54" s="36"/>
      <c r="RWA54" s="36"/>
      <c r="RWB54" s="36"/>
      <c r="RWE54" s="36"/>
      <c r="RWF54" s="36"/>
      <c r="RWI54" s="36"/>
      <c r="RWJ54" s="36"/>
      <c r="RWM54" s="36"/>
      <c r="RWN54" s="36"/>
      <c r="RWQ54" s="36"/>
      <c r="RWR54" s="36"/>
      <c r="RWU54" s="36"/>
      <c r="RWV54" s="36"/>
      <c r="RWY54" s="36"/>
      <c r="RWZ54" s="36"/>
      <c r="RXC54" s="36"/>
      <c r="RXD54" s="36"/>
      <c r="RXG54" s="36"/>
      <c r="RXH54" s="36"/>
      <c r="RXK54" s="36"/>
      <c r="RXL54" s="36"/>
      <c r="RXO54" s="36"/>
      <c r="RXP54" s="36"/>
      <c r="RXS54" s="36"/>
      <c r="RXT54" s="36"/>
      <c r="RXW54" s="36"/>
      <c r="RXX54" s="36"/>
      <c r="RYA54" s="36"/>
      <c r="RYB54" s="36"/>
      <c r="RYE54" s="36"/>
      <c r="RYF54" s="36"/>
      <c r="RYI54" s="36"/>
      <c r="RYJ54" s="36"/>
      <c r="RYM54" s="36"/>
      <c r="RYN54" s="36"/>
      <c r="RYQ54" s="36"/>
      <c r="RYR54" s="36"/>
      <c r="RYU54" s="36"/>
      <c r="RYV54" s="36"/>
      <c r="RYY54" s="36"/>
      <c r="RYZ54" s="36"/>
      <c r="RZC54" s="36"/>
      <c r="RZD54" s="36"/>
      <c r="RZG54" s="36"/>
      <c r="RZH54" s="36"/>
      <c r="RZK54" s="36"/>
      <c r="RZL54" s="36"/>
      <c r="RZO54" s="36"/>
      <c r="RZP54" s="36"/>
      <c r="RZS54" s="36"/>
      <c r="RZT54" s="36"/>
      <c r="RZW54" s="36"/>
      <c r="RZX54" s="36"/>
      <c r="SAA54" s="36"/>
      <c r="SAB54" s="36"/>
      <c r="SAE54" s="36"/>
      <c r="SAF54" s="36"/>
      <c r="SAI54" s="36"/>
      <c r="SAJ54" s="36"/>
      <c r="SAM54" s="36"/>
      <c r="SAN54" s="36"/>
      <c r="SAQ54" s="36"/>
      <c r="SAR54" s="36"/>
      <c r="SAU54" s="36"/>
      <c r="SAV54" s="36"/>
      <c r="SAY54" s="36"/>
      <c r="SAZ54" s="36"/>
      <c r="SBC54" s="36"/>
      <c r="SBD54" s="36"/>
      <c r="SBG54" s="36"/>
      <c r="SBH54" s="36"/>
      <c r="SBK54" s="36"/>
      <c r="SBL54" s="36"/>
      <c r="SBO54" s="36"/>
      <c r="SBP54" s="36"/>
      <c r="SBS54" s="36"/>
      <c r="SBT54" s="36"/>
      <c r="SBW54" s="36"/>
      <c r="SBX54" s="36"/>
      <c r="SCA54" s="36"/>
      <c r="SCB54" s="36"/>
      <c r="SCE54" s="36"/>
      <c r="SCF54" s="36"/>
      <c r="SCI54" s="36"/>
      <c r="SCJ54" s="36"/>
      <c r="SCM54" s="36"/>
      <c r="SCN54" s="36"/>
      <c r="SCQ54" s="36"/>
      <c r="SCR54" s="36"/>
      <c r="SCU54" s="36"/>
      <c r="SCV54" s="36"/>
      <c r="SCY54" s="36"/>
      <c r="SCZ54" s="36"/>
      <c r="SDC54" s="36"/>
      <c r="SDD54" s="36"/>
      <c r="SDG54" s="36"/>
      <c r="SDH54" s="36"/>
      <c r="SDK54" s="36"/>
      <c r="SDL54" s="36"/>
      <c r="SDO54" s="36"/>
      <c r="SDP54" s="36"/>
      <c r="SDS54" s="36"/>
      <c r="SDT54" s="36"/>
      <c r="SDW54" s="36"/>
      <c r="SDX54" s="36"/>
      <c r="SEA54" s="36"/>
      <c r="SEB54" s="36"/>
      <c r="SEE54" s="36"/>
      <c r="SEF54" s="36"/>
      <c r="SEI54" s="36"/>
      <c r="SEJ54" s="36"/>
      <c r="SEM54" s="36"/>
      <c r="SEN54" s="36"/>
      <c r="SEQ54" s="36"/>
      <c r="SER54" s="36"/>
      <c r="SEU54" s="36"/>
      <c r="SEV54" s="36"/>
      <c r="SEY54" s="36"/>
      <c r="SEZ54" s="36"/>
      <c r="SFC54" s="36"/>
      <c r="SFD54" s="36"/>
      <c r="SFG54" s="36"/>
      <c r="SFH54" s="36"/>
      <c r="SFK54" s="36"/>
      <c r="SFL54" s="36"/>
      <c r="SFO54" s="36"/>
      <c r="SFP54" s="36"/>
      <c r="SFS54" s="36"/>
      <c r="SFT54" s="36"/>
      <c r="SFW54" s="36"/>
      <c r="SFX54" s="36"/>
      <c r="SGA54" s="36"/>
      <c r="SGB54" s="36"/>
      <c r="SGE54" s="36"/>
      <c r="SGF54" s="36"/>
      <c r="SGI54" s="36"/>
      <c r="SGJ54" s="36"/>
      <c r="SGM54" s="36"/>
      <c r="SGN54" s="36"/>
      <c r="SGQ54" s="36"/>
      <c r="SGR54" s="36"/>
      <c r="SGU54" s="36"/>
      <c r="SGV54" s="36"/>
      <c r="SGY54" s="36"/>
      <c r="SGZ54" s="36"/>
      <c r="SHC54" s="36"/>
      <c r="SHD54" s="36"/>
      <c r="SHG54" s="36"/>
      <c r="SHH54" s="36"/>
      <c r="SHK54" s="36"/>
      <c r="SHL54" s="36"/>
      <c r="SHO54" s="36"/>
      <c r="SHP54" s="36"/>
      <c r="SHS54" s="36"/>
      <c r="SHT54" s="36"/>
      <c r="SHW54" s="36"/>
      <c r="SHX54" s="36"/>
      <c r="SIA54" s="36"/>
      <c r="SIB54" s="36"/>
      <c r="SIE54" s="36"/>
      <c r="SIF54" s="36"/>
      <c r="SII54" s="36"/>
      <c r="SIJ54" s="36"/>
      <c r="SIM54" s="36"/>
      <c r="SIN54" s="36"/>
      <c r="SIQ54" s="36"/>
      <c r="SIR54" s="36"/>
      <c r="SIU54" s="36"/>
      <c r="SIV54" s="36"/>
      <c r="SIY54" s="36"/>
      <c r="SIZ54" s="36"/>
      <c r="SJC54" s="36"/>
      <c r="SJD54" s="36"/>
      <c r="SJG54" s="36"/>
      <c r="SJH54" s="36"/>
      <c r="SJK54" s="36"/>
      <c r="SJL54" s="36"/>
      <c r="SJO54" s="36"/>
      <c r="SJP54" s="36"/>
      <c r="SJS54" s="36"/>
      <c r="SJT54" s="36"/>
      <c r="SJW54" s="36"/>
      <c r="SJX54" s="36"/>
      <c r="SKA54" s="36"/>
      <c r="SKB54" s="36"/>
      <c r="SKE54" s="36"/>
      <c r="SKF54" s="36"/>
      <c r="SKI54" s="36"/>
      <c r="SKJ54" s="36"/>
      <c r="SKM54" s="36"/>
      <c r="SKN54" s="36"/>
      <c r="SKQ54" s="36"/>
      <c r="SKR54" s="36"/>
      <c r="SKU54" s="36"/>
      <c r="SKV54" s="36"/>
      <c r="SKY54" s="36"/>
      <c r="SKZ54" s="36"/>
      <c r="SLC54" s="36"/>
      <c r="SLD54" s="36"/>
      <c r="SLG54" s="36"/>
      <c r="SLH54" s="36"/>
      <c r="SLK54" s="36"/>
      <c r="SLL54" s="36"/>
      <c r="SLO54" s="36"/>
      <c r="SLP54" s="36"/>
      <c r="SLS54" s="36"/>
      <c r="SLT54" s="36"/>
      <c r="SLW54" s="36"/>
      <c r="SLX54" s="36"/>
      <c r="SMA54" s="36"/>
      <c r="SMB54" s="36"/>
      <c r="SME54" s="36"/>
      <c r="SMF54" s="36"/>
      <c r="SMI54" s="36"/>
      <c r="SMJ54" s="36"/>
      <c r="SMM54" s="36"/>
      <c r="SMN54" s="36"/>
      <c r="SMQ54" s="36"/>
      <c r="SMR54" s="36"/>
      <c r="SMU54" s="36"/>
      <c r="SMV54" s="36"/>
      <c r="SMY54" s="36"/>
      <c r="SMZ54" s="36"/>
      <c r="SNC54" s="36"/>
      <c r="SND54" s="36"/>
      <c r="SNG54" s="36"/>
      <c r="SNH54" s="36"/>
      <c r="SNK54" s="36"/>
      <c r="SNL54" s="36"/>
      <c r="SNO54" s="36"/>
      <c r="SNP54" s="36"/>
      <c r="SNS54" s="36"/>
      <c r="SNT54" s="36"/>
      <c r="SNW54" s="36"/>
      <c r="SNX54" s="36"/>
      <c r="SOA54" s="36"/>
      <c r="SOB54" s="36"/>
      <c r="SOE54" s="36"/>
      <c r="SOF54" s="36"/>
      <c r="SOI54" s="36"/>
      <c r="SOJ54" s="36"/>
      <c r="SOM54" s="36"/>
      <c r="SON54" s="36"/>
      <c r="SOQ54" s="36"/>
      <c r="SOR54" s="36"/>
      <c r="SOU54" s="36"/>
      <c r="SOV54" s="36"/>
      <c r="SOY54" s="36"/>
      <c r="SOZ54" s="36"/>
      <c r="SPC54" s="36"/>
      <c r="SPD54" s="36"/>
      <c r="SPG54" s="36"/>
      <c r="SPH54" s="36"/>
      <c r="SPK54" s="36"/>
      <c r="SPL54" s="36"/>
      <c r="SPO54" s="36"/>
      <c r="SPP54" s="36"/>
      <c r="SPS54" s="36"/>
      <c r="SPT54" s="36"/>
      <c r="SPW54" s="36"/>
      <c r="SPX54" s="36"/>
      <c r="SQA54" s="36"/>
      <c r="SQB54" s="36"/>
      <c r="SQE54" s="36"/>
      <c r="SQF54" s="36"/>
      <c r="SQI54" s="36"/>
      <c r="SQJ54" s="36"/>
      <c r="SQM54" s="36"/>
      <c r="SQN54" s="36"/>
      <c r="SQQ54" s="36"/>
      <c r="SQR54" s="36"/>
      <c r="SQU54" s="36"/>
      <c r="SQV54" s="36"/>
      <c r="SQY54" s="36"/>
      <c r="SQZ54" s="36"/>
      <c r="SRC54" s="36"/>
      <c r="SRD54" s="36"/>
      <c r="SRG54" s="36"/>
      <c r="SRH54" s="36"/>
      <c r="SRK54" s="36"/>
      <c r="SRL54" s="36"/>
      <c r="SRO54" s="36"/>
      <c r="SRP54" s="36"/>
      <c r="SRS54" s="36"/>
      <c r="SRT54" s="36"/>
      <c r="SRW54" s="36"/>
      <c r="SRX54" s="36"/>
      <c r="SSA54" s="36"/>
      <c r="SSB54" s="36"/>
      <c r="SSE54" s="36"/>
      <c r="SSF54" s="36"/>
      <c r="SSI54" s="36"/>
      <c r="SSJ54" s="36"/>
      <c r="SSM54" s="36"/>
      <c r="SSN54" s="36"/>
      <c r="SSQ54" s="36"/>
      <c r="SSR54" s="36"/>
      <c r="SSU54" s="36"/>
      <c r="SSV54" s="36"/>
      <c r="SSY54" s="36"/>
      <c r="SSZ54" s="36"/>
      <c r="STC54" s="36"/>
      <c r="STD54" s="36"/>
      <c r="STG54" s="36"/>
      <c r="STH54" s="36"/>
      <c r="STK54" s="36"/>
      <c r="STL54" s="36"/>
      <c r="STO54" s="36"/>
      <c r="STP54" s="36"/>
      <c r="STS54" s="36"/>
      <c r="STT54" s="36"/>
      <c r="STW54" s="36"/>
      <c r="STX54" s="36"/>
      <c r="SUA54" s="36"/>
      <c r="SUB54" s="36"/>
      <c r="SUE54" s="36"/>
      <c r="SUF54" s="36"/>
      <c r="SUI54" s="36"/>
      <c r="SUJ54" s="36"/>
      <c r="SUM54" s="36"/>
      <c r="SUN54" s="36"/>
      <c r="SUQ54" s="36"/>
      <c r="SUR54" s="36"/>
      <c r="SUU54" s="36"/>
      <c r="SUV54" s="36"/>
      <c r="SUY54" s="36"/>
      <c r="SUZ54" s="36"/>
      <c r="SVC54" s="36"/>
      <c r="SVD54" s="36"/>
      <c r="SVG54" s="36"/>
      <c r="SVH54" s="36"/>
      <c r="SVK54" s="36"/>
      <c r="SVL54" s="36"/>
      <c r="SVO54" s="36"/>
      <c r="SVP54" s="36"/>
      <c r="SVS54" s="36"/>
      <c r="SVT54" s="36"/>
      <c r="SVW54" s="36"/>
      <c r="SVX54" s="36"/>
      <c r="SWA54" s="36"/>
      <c r="SWB54" s="36"/>
      <c r="SWE54" s="36"/>
      <c r="SWF54" s="36"/>
      <c r="SWI54" s="36"/>
      <c r="SWJ54" s="36"/>
      <c r="SWM54" s="36"/>
      <c r="SWN54" s="36"/>
      <c r="SWQ54" s="36"/>
      <c r="SWR54" s="36"/>
      <c r="SWU54" s="36"/>
      <c r="SWV54" s="36"/>
      <c r="SWY54" s="36"/>
      <c r="SWZ54" s="36"/>
      <c r="SXC54" s="36"/>
      <c r="SXD54" s="36"/>
      <c r="SXG54" s="36"/>
      <c r="SXH54" s="36"/>
      <c r="SXK54" s="36"/>
      <c r="SXL54" s="36"/>
      <c r="SXO54" s="36"/>
      <c r="SXP54" s="36"/>
      <c r="SXS54" s="36"/>
      <c r="SXT54" s="36"/>
      <c r="SXW54" s="36"/>
      <c r="SXX54" s="36"/>
      <c r="SYA54" s="36"/>
      <c r="SYB54" s="36"/>
      <c r="SYE54" s="36"/>
      <c r="SYF54" s="36"/>
      <c r="SYI54" s="36"/>
      <c r="SYJ54" s="36"/>
      <c r="SYM54" s="36"/>
      <c r="SYN54" s="36"/>
      <c r="SYQ54" s="36"/>
      <c r="SYR54" s="36"/>
      <c r="SYU54" s="36"/>
      <c r="SYV54" s="36"/>
      <c r="SYY54" s="36"/>
      <c r="SYZ54" s="36"/>
      <c r="SZC54" s="36"/>
      <c r="SZD54" s="36"/>
      <c r="SZG54" s="36"/>
      <c r="SZH54" s="36"/>
      <c r="SZK54" s="36"/>
      <c r="SZL54" s="36"/>
      <c r="SZO54" s="36"/>
      <c r="SZP54" s="36"/>
      <c r="SZS54" s="36"/>
      <c r="SZT54" s="36"/>
      <c r="SZW54" s="36"/>
      <c r="SZX54" s="36"/>
      <c r="TAA54" s="36"/>
      <c r="TAB54" s="36"/>
      <c r="TAE54" s="36"/>
      <c r="TAF54" s="36"/>
      <c r="TAI54" s="36"/>
      <c r="TAJ54" s="36"/>
      <c r="TAM54" s="36"/>
      <c r="TAN54" s="36"/>
      <c r="TAQ54" s="36"/>
      <c r="TAR54" s="36"/>
      <c r="TAU54" s="36"/>
      <c r="TAV54" s="36"/>
      <c r="TAY54" s="36"/>
      <c r="TAZ54" s="36"/>
      <c r="TBC54" s="36"/>
      <c r="TBD54" s="36"/>
      <c r="TBG54" s="36"/>
      <c r="TBH54" s="36"/>
      <c r="TBK54" s="36"/>
      <c r="TBL54" s="36"/>
      <c r="TBO54" s="36"/>
      <c r="TBP54" s="36"/>
      <c r="TBS54" s="36"/>
      <c r="TBT54" s="36"/>
      <c r="TBW54" s="36"/>
      <c r="TBX54" s="36"/>
      <c r="TCA54" s="36"/>
      <c r="TCB54" s="36"/>
      <c r="TCE54" s="36"/>
      <c r="TCF54" s="36"/>
      <c r="TCI54" s="36"/>
      <c r="TCJ54" s="36"/>
      <c r="TCM54" s="36"/>
      <c r="TCN54" s="36"/>
      <c r="TCQ54" s="36"/>
      <c r="TCR54" s="36"/>
      <c r="TCU54" s="36"/>
      <c r="TCV54" s="36"/>
      <c r="TCY54" s="36"/>
      <c r="TCZ54" s="36"/>
      <c r="TDC54" s="36"/>
      <c r="TDD54" s="36"/>
      <c r="TDG54" s="36"/>
      <c r="TDH54" s="36"/>
      <c r="TDK54" s="36"/>
      <c r="TDL54" s="36"/>
      <c r="TDO54" s="36"/>
      <c r="TDP54" s="36"/>
      <c r="TDS54" s="36"/>
      <c r="TDT54" s="36"/>
      <c r="TDW54" s="36"/>
      <c r="TDX54" s="36"/>
      <c r="TEA54" s="36"/>
      <c r="TEB54" s="36"/>
      <c r="TEE54" s="36"/>
      <c r="TEF54" s="36"/>
      <c r="TEI54" s="36"/>
      <c r="TEJ54" s="36"/>
      <c r="TEM54" s="36"/>
      <c r="TEN54" s="36"/>
      <c r="TEQ54" s="36"/>
      <c r="TER54" s="36"/>
      <c r="TEU54" s="36"/>
      <c r="TEV54" s="36"/>
      <c r="TEY54" s="36"/>
      <c r="TEZ54" s="36"/>
      <c r="TFC54" s="36"/>
      <c r="TFD54" s="36"/>
      <c r="TFG54" s="36"/>
      <c r="TFH54" s="36"/>
      <c r="TFK54" s="36"/>
      <c r="TFL54" s="36"/>
      <c r="TFO54" s="36"/>
      <c r="TFP54" s="36"/>
      <c r="TFS54" s="36"/>
      <c r="TFT54" s="36"/>
      <c r="TFW54" s="36"/>
      <c r="TFX54" s="36"/>
      <c r="TGA54" s="36"/>
      <c r="TGB54" s="36"/>
      <c r="TGE54" s="36"/>
      <c r="TGF54" s="36"/>
      <c r="TGI54" s="36"/>
      <c r="TGJ54" s="36"/>
      <c r="TGM54" s="36"/>
      <c r="TGN54" s="36"/>
      <c r="TGQ54" s="36"/>
      <c r="TGR54" s="36"/>
      <c r="TGU54" s="36"/>
      <c r="TGV54" s="36"/>
      <c r="TGY54" s="36"/>
      <c r="TGZ54" s="36"/>
      <c r="THC54" s="36"/>
      <c r="THD54" s="36"/>
      <c r="THG54" s="36"/>
      <c r="THH54" s="36"/>
      <c r="THK54" s="36"/>
      <c r="THL54" s="36"/>
      <c r="THO54" s="36"/>
      <c r="THP54" s="36"/>
      <c r="THS54" s="36"/>
      <c r="THT54" s="36"/>
      <c r="THW54" s="36"/>
      <c r="THX54" s="36"/>
      <c r="TIA54" s="36"/>
      <c r="TIB54" s="36"/>
      <c r="TIE54" s="36"/>
      <c r="TIF54" s="36"/>
      <c r="TII54" s="36"/>
      <c r="TIJ54" s="36"/>
      <c r="TIM54" s="36"/>
      <c r="TIN54" s="36"/>
      <c r="TIQ54" s="36"/>
      <c r="TIR54" s="36"/>
      <c r="TIU54" s="36"/>
      <c r="TIV54" s="36"/>
      <c r="TIY54" s="36"/>
      <c r="TIZ54" s="36"/>
      <c r="TJC54" s="36"/>
      <c r="TJD54" s="36"/>
      <c r="TJG54" s="36"/>
      <c r="TJH54" s="36"/>
      <c r="TJK54" s="36"/>
      <c r="TJL54" s="36"/>
      <c r="TJO54" s="36"/>
      <c r="TJP54" s="36"/>
      <c r="TJS54" s="36"/>
      <c r="TJT54" s="36"/>
      <c r="TJW54" s="36"/>
      <c r="TJX54" s="36"/>
      <c r="TKA54" s="36"/>
      <c r="TKB54" s="36"/>
      <c r="TKE54" s="36"/>
      <c r="TKF54" s="36"/>
      <c r="TKI54" s="36"/>
      <c r="TKJ54" s="36"/>
      <c r="TKM54" s="36"/>
      <c r="TKN54" s="36"/>
      <c r="TKQ54" s="36"/>
      <c r="TKR54" s="36"/>
      <c r="TKU54" s="36"/>
      <c r="TKV54" s="36"/>
      <c r="TKY54" s="36"/>
      <c r="TKZ54" s="36"/>
      <c r="TLC54" s="36"/>
      <c r="TLD54" s="36"/>
      <c r="TLG54" s="36"/>
      <c r="TLH54" s="36"/>
      <c r="TLK54" s="36"/>
      <c r="TLL54" s="36"/>
      <c r="TLO54" s="36"/>
      <c r="TLP54" s="36"/>
      <c r="TLS54" s="36"/>
      <c r="TLT54" s="36"/>
      <c r="TLW54" s="36"/>
      <c r="TLX54" s="36"/>
      <c r="TMA54" s="36"/>
      <c r="TMB54" s="36"/>
      <c r="TME54" s="36"/>
      <c r="TMF54" s="36"/>
      <c r="TMI54" s="36"/>
      <c r="TMJ54" s="36"/>
      <c r="TMM54" s="36"/>
      <c r="TMN54" s="36"/>
      <c r="TMQ54" s="36"/>
      <c r="TMR54" s="36"/>
      <c r="TMU54" s="36"/>
      <c r="TMV54" s="36"/>
      <c r="TMY54" s="36"/>
      <c r="TMZ54" s="36"/>
      <c r="TNC54" s="36"/>
      <c r="TND54" s="36"/>
      <c r="TNG54" s="36"/>
      <c r="TNH54" s="36"/>
      <c r="TNK54" s="36"/>
      <c r="TNL54" s="36"/>
      <c r="TNO54" s="36"/>
      <c r="TNP54" s="36"/>
      <c r="TNS54" s="36"/>
      <c r="TNT54" s="36"/>
      <c r="TNW54" s="36"/>
      <c r="TNX54" s="36"/>
      <c r="TOA54" s="36"/>
      <c r="TOB54" s="36"/>
      <c r="TOE54" s="36"/>
      <c r="TOF54" s="36"/>
      <c r="TOI54" s="36"/>
      <c r="TOJ54" s="36"/>
      <c r="TOM54" s="36"/>
      <c r="TON54" s="36"/>
      <c r="TOQ54" s="36"/>
      <c r="TOR54" s="36"/>
      <c r="TOU54" s="36"/>
      <c r="TOV54" s="36"/>
      <c r="TOY54" s="36"/>
      <c r="TOZ54" s="36"/>
      <c r="TPC54" s="36"/>
      <c r="TPD54" s="36"/>
      <c r="TPG54" s="36"/>
      <c r="TPH54" s="36"/>
      <c r="TPK54" s="36"/>
      <c r="TPL54" s="36"/>
      <c r="TPO54" s="36"/>
      <c r="TPP54" s="36"/>
      <c r="TPS54" s="36"/>
      <c r="TPT54" s="36"/>
      <c r="TPW54" s="36"/>
      <c r="TPX54" s="36"/>
      <c r="TQA54" s="36"/>
      <c r="TQB54" s="36"/>
      <c r="TQE54" s="36"/>
      <c r="TQF54" s="36"/>
      <c r="TQI54" s="36"/>
      <c r="TQJ54" s="36"/>
      <c r="TQM54" s="36"/>
      <c r="TQN54" s="36"/>
      <c r="TQQ54" s="36"/>
      <c r="TQR54" s="36"/>
      <c r="TQU54" s="36"/>
      <c r="TQV54" s="36"/>
      <c r="TQY54" s="36"/>
      <c r="TQZ54" s="36"/>
      <c r="TRC54" s="36"/>
      <c r="TRD54" s="36"/>
      <c r="TRG54" s="36"/>
      <c r="TRH54" s="36"/>
      <c r="TRK54" s="36"/>
      <c r="TRL54" s="36"/>
      <c r="TRO54" s="36"/>
      <c r="TRP54" s="36"/>
      <c r="TRS54" s="36"/>
      <c r="TRT54" s="36"/>
      <c r="TRW54" s="36"/>
      <c r="TRX54" s="36"/>
      <c r="TSA54" s="36"/>
      <c r="TSB54" s="36"/>
      <c r="TSE54" s="36"/>
      <c r="TSF54" s="36"/>
      <c r="TSI54" s="36"/>
      <c r="TSJ54" s="36"/>
      <c r="TSM54" s="36"/>
      <c r="TSN54" s="36"/>
      <c r="TSQ54" s="36"/>
      <c r="TSR54" s="36"/>
      <c r="TSU54" s="36"/>
      <c r="TSV54" s="36"/>
      <c r="TSY54" s="36"/>
      <c r="TSZ54" s="36"/>
      <c r="TTC54" s="36"/>
      <c r="TTD54" s="36"/>
      <c r="TTG54" s="36"/>
      <c r="TTH54" s="36"/>
      <c r="TTK54" s="36"/>
      <c r="TTL54" s="36"/>
      <c r="TTO54" s="36"/>
      <c r="TTP54" s="36"/>
      <c r="TTS54" s="36"/>
      <c r="TTT54" s="36"/>
      <c r="TTW54" s="36"/>
      <c r="TTX54" s="36"/>
      <c r="TUA54" s="36"/>
      <c r="TUB54" s="36"/>
      <c r="TUE54" s="36"/>
      <c r="TUF54" s="36"/>
      <c r="TUI54" s="36"/>
      <c r="TUJ54" s="36"/>
      <c r="TUM54" s="36"/>
      <c r="TUN54" s="36"/>
      <c r="TUQ54" s="36"/>
      <c r="TUR54" s="36"/>
      <c r="TUU54" s="36"/>
      <c r="TUV54" s="36"/>
      <c r="TUY54" s="36"/>
      <c r="TUZ54" s="36"/>
      <c r="TVC54" s="36"/>
      <c r="TVD54" s="36"/>
      <c r="TVG54" s="36"/>
      <c r="TVH54" s="36"/>
      <c r="TVK54" s="36"/>
      <c r="TVL54" s="36"/>
      <c r="TVO54" s="36"/>
      <c r="TVP54" s="36"/>
      <c r="TVS54" s="36"/>
      <c r="TVT54" s="36"/>
      <c r="TVW54" s="36"/>
      <c r="TVX54" s="36"/>
      <c r="TWA54" s="36"/>
      <c r="TWB54" s="36"/>
      <c r="TWE54" s="36"/>
      <c r="TWF54" s="36"/>
      <c r="TWI54" s="36"/>
      <c r="TWJ54" s="36"/>
      <c r="TWM54" s="36"/>
      <c r="TWN54" s="36"/>
      <c r="TWQ54" s="36"/>
      <c r="TWR54" s="36"/>
      <c r="TWU54" s="36"/>
      <c r="TWV54" s="36"/>
      <c r="TWY54" s="36"/>
      <c r="TWZ54" s="36"/>
      <c r="TXC54" s="36"/>
      <c r="TXD54" s="36"/>
      <c r="TXG54" s="36"/>
      <c r="TXH54" s="36"/>
      <c r="TXK54" s="36"/>
      <c r="TXL54" s="36"/>
      <c r="TXO54" s="36"/>
      <c r="TXP54" s="36"/>
      <c r="TXS54" s="36"/>
      <c r="TXT54" s="36"/>
      <c r="TXW54" s="36"/>
      <c r="TXX54" s="36"/>
      <c r="TYA54" s="36"/>
      <c r="TYB54" s="36"/>
      <c r="TYE54" s="36"/>
      <c r="TYF54" s="36"/>
      <c r="TYI54" s="36"/>
      <c r="TYJ54" s="36"/>
      <c r="TYM54" s="36"/>
      <c r="TYN54" s="36"/>
      <c r="TYQ54" s="36"/>
      <c r="TYR54" s="36"/>
      <c r="TYU54" s="36"/>
      <c r="TYV54" s="36"/>
      <c r="TYY54" s="36"/>
      <c r="TYZ54" s="36"/>
      <c r="TZC54" s="36"/>
      <c r="TZD54" s="36"/>
      <c r="TZG54" s="36"/>
      <c r="TZH54" s="36"/>
      <c r="TZK54" s="36"/>
      <c r="TZL54" s="36"/>
      <c r="TZO54" s="36"/>
      <c r="TZP54" s="36"/>
      <c r="TZS54" s="36"/>
      <c r="TZT54" s="36"/>
      <c r="TZW54" s="36"/>
      <c r="TZX54" s="36"/>
      <c r="UAA54" s="36"/>
      <c r="UAB54" s="36"/>
      <c r="UAE54" s="36"/>
      <c r="UAF54" s="36"/>
      <c r="UAI54" s="36"/>
      <c r="UAJ54" s="36"/>
      <c r="UAM54" s="36"/>
      <c r="UAN54" s="36"/>
      <c r="UAQ54" s="36"/>
      <c r="UAR54" s="36"/>
      <c r="UAU54" s="36"/>
      <c r="UAV54" s="36"/>
      <c r="UAY54" s="36"/>
      <c r="UAZ54" s="36"/>
      <c r="UBC54" s="36"/>
      <c r="UBD54" s="36"/>
      <c r="UBG54" s="36"/>
      <c r="UBH54" s="36"/>
      <c r="UBK54" s="36"/>
      <c r="UBL54" s="36"/>
      <c r="UBO54" s="36"/>
      <c r="UBP54" s="36"/>
      <c r="UBS54" s="36"/>
      <c r="UBT54" s="36"/>
      <c r="UBW54" s="36"/>
      <c r="UBX54" s="36"/>
      <c r="UCA54" s="36"/>
      <c r="UCB54" s="36"/>
      <c r="UCE54" s="36"/>
      <c r="UCF54" s="36"/>
      <c r="UCI54" s="36"/>
      <c r="UCJ54" s="36"/>
      <c r="UCM54" s="36"/>
      <c r="UCN54" s="36"/>
      <c r="UCQ54" s="36"/>
      <c r="UCR54" s="36"/>
      <c r="UCU54" s="36"/>
      <c r="UCV54" s="36"/>
      <c r="UCY54" s="36"/>
      <c r="UCZ54" s="36"/>
      <c r="UDC54" s="36"/>
      <c r="UDD54" s="36"/>
      <c r="UDG54" s="36"/>
      <c r="UDH54" s="36"/>
      <c r="UDK54" s="36"/>
      <c r="UDL54" s="36"/>
      <c r="UDO54" s="36"/>
      <c r="UDP54" s="36"/>
      <c r="UDS54" s="36"/>
      <c r="UDT54" s="36"/>
      <c r="UDW54" s="36"/>
      <c r="UDX54" s="36"/>
      <c r="UEA54" s="36"/>
      <c r="UEB54" s="36"/>
      <c r="UEE54" s="36"/>
      <c r="UEF54" s="36"/>
      <c r="UEI54" s="36"/>
      <c r="UEJ54" s="36"/>
      <c r="UEM54" s="36"/>
      <c r="UEN54" s="36"/>
      <c r="UEQ54" s="36"/>
      <c r="UER54" s="36"/>
      <c r="UEU54" s="36"/>
      <c r="UEV54" s="36"/>
      <c r="UEY54" s="36"/>
      <c r="UEZ54" s="36"/>
      <c r="UFC54" s="36"/>
      <c r="UFD54" s="36"/>
      <c r="UFG54" s="36"/>
      <c r="UFH54" s="36"/>
      <c r="UFK54" s="36"/>
      <c r="UFL54" s="36"/>
      <c r="UFO54" s="36"/>
      <c r="UFP54" s="36"/>
      <c r="UFS54" s="36"/>
      <c r="UFT54" s="36"/>
      <c r="UFW54" s="36"/>
      <c r="UFX54" s="36"/>
      <c r="UGA54" s="36"/>
      <c r="UGB54" s="36"/>
      <c r="UGE54" s="36"/>
      <c r="UGF54" s="36"/>
      <c r="UGI54" s="36"/>
      <c r="UGJ54" s="36"/>
      <c r="UGM54" s="36"/>
      <c r="UGN54" s="36"/>
      <c r="UGQ54" s="36"/>
      <c r="UGR54" s="36"/>
      <c r="UGU54" s="36"/>
      <c r="UGV54" s="36"/>
      <c r="UGY54" s="36"/>
      <c r="UGZ54" s="36"/>
      <c r="UHC54" s="36"/>
      <c r="UHD54" s="36"/>
      <c r="UHG54" s="36"/>
      <c r="UHH54" s="36"/>
      <c r="UHK54" s="36"/>
      <c r="UHL54" s="36"/>
      <c r="UHO54" s="36"/>
      <c r="UHP54" s="36"/>
      <c r="UHS54" s="36"/>
      <c r="UHT54" s="36"/>
      <c r="UHW54" s="36"/>
      <c r="UHX54" s="36"/>
      <c r="UIA54" s="36"/>
      <c r="UIB54" s="36"/>
      <c r="UIE54" s="36"/>
      <c r="UIF54" s="36"/>
      <c r="UII54" s="36"/>
      <c r="UIJ54" s="36"/>
      <c r="UIM54" s="36"/>
      <c r="UIN54" s="36"/>
      <c r="UIQ54" s="36"/>
      <c r="UIR54" s="36"/>
      <c r="UIU54" s="36"/>
      <c r="UIV54" s="36"/>
      <c r="UIY54" s="36"/>
      <c r="UIZ54" s="36"/>
      <c r="UJC54" s="36"/>
      <c r="UJD54" s="36"/>
      <c r="UJG54" s="36"/>
      <c r="UJH54" s="36"/>
      <c r="UJK54" s="36"/>
      <c r="UJL54" s="36"/>
      <c r="UJO54" s="36"/>
      <c r="UJP54" s="36"/>
      <c r="UJS54" s="36"/>
      <c r="UJT54" s="36"/>
      <c r="UJW54" s="36"/>
      <c r="UJX54" s="36"/>
      <c r="UKA54" s="36"/>
      <c r="UKB54" s="36"/>
      <c r="UKE54" s="36"/>
      <c r="UKF54" s="36"/>
      <c r="UKI54" s="36"/>
      <c r="UKJ54" s="36"/>
      <c r="UKM54" s="36"/>
      <c r="UKN54" s="36"/>
      <c r="UKQ54" s="36"/>
      <c r="UKR54" s="36"/>
      <c r="UKU54" s="36"/>
      <c r="UKV54" s="36"/>
      <c r="UKY54" s="36"/>
      <c r="UKZ54" s="36"/>
      <c r="ULC54" s="36"/>
      <c r="ULD54" s="36"/>
      <c r="ULG54" s="36"/>
      <c r="ULH54" s="36"/>
      <c r="ULK54" s="36"/>
      <c r="ULL54" s="36"/>
      <c r="ULO54" s="36"/>
      <c r="ULP54" s="36"/>
      <c r="ULS54" s="36"/>
      <c r="ULT54" s="36"/>
      <c r="ULW54" s="36"/>
      <c r="ULX54" s="36"/>
      <c r="UMA54" s="36"/>
      <c r="UMB54" s="36"/>
      <c r="UME54" s="36"/>
      <c r="UMF54" s="36"/>
      <c r="UMI54" s="36"/>
      <c r="UMJ54" s="36"/>
      <c r="UMM54" s="36"/>
      <c r="UMN54" s="36"/>
      <c r="UMQ54" s="36"/>
      <c r="UMR54" s="36"/>
      <c r="UMU54" s="36"/>
      <c r="UMV54" s="36"/>
      <c r="UMY54" s="36"/>
      <c r="UMZ54" s="36"/>
      <c r="UNC54" s="36"/>
      <c r="UND54" s="36"/>
      <c r="UNG54" s="36"/>
      <c r="UNH54" s="36"/>
      <c r="UNK54" s="36"/>
      <c r="UNL54" s="36"/>
      <c r="UNO54" s="36"/>
      <c r="UNP54" s="36"/>
      <c r="UNS54" s="36"/>
      <c r="UNT54" s="36"/>
      <c r="UNW54" s="36"/>
      <c r="UNX54" s="36"/>
      <c r="UOA54" s="36"/>
      <c r="UOB54" s="36"/>
      <c r="UOE54" s="36"/>
      <c r="UOF54" s="36"/>
      <c r="UOI54" s="36"/>
      <c r="UOJ54" s="36"/>
      <c r="UOM54" s="36"/>
      <c r="UON54" s="36"/>
      <c r="UOQ54" s="36"/>
      <c r="UOR54" s="36"/>
      <c r="UOU54" s="36"/>
      <c r="UOV54" s="36"/>
      <c r="UOY54" s="36"/>
      <c r="UOZ54" s="36"/>
      <c r="UPC54" s="36"/>
      <c r="UPD54" s="36"/>
      <c r="UPG54" s="36"/>
      <c r="UPH54" s="36"/>
      <c r="UPK54" s="36"/>
      <c r="UPL54" s="36"/>
      <c r="UPO54" s="36"/>
      <c r="UPP54" s="36"/>
      <c r="UPS54" s="36"/>
      <c r="UPT54" s="36"/>
      <c r="UPW54" s="36"/>
      <c r="UPX54" s="36"/>
      <c r="UQA54" s="36"/>
      <c r="UQB54" s="36"/>
      <c r="UQE54" s="36"/>
      <c r="UQF54" s="36"/>
      <c r="UQI54" s="36"/>
      <c r="UQJ54" s="36"/>
      <c r="UQM54" s="36"/>
      <c r="UQN54" s="36"/>
      <c r="UQQ54" s="36"/>
      <c r="UQR54" s="36"/>
      <c r="UQU54" s="36"/>
      <c r="UQV54" s="36"/>
      <c r="UQY54" s="36"/>
      <c r="UQZ54" s="36"/>
      <c r="URC54" s="36"/>
      <c r="URD54" s="36"/>
      <c r="URG54" s="36"/>
      <c r="URH54" s="36"/>
      <c r="URK54" s="36"/>
      <c r="URL54" s="36"/>
      <c r="URO54" s="36"/>
      <c r="URP54" s="36"/>
      <c r="URS54" s="36"/>
      <c r="URT54" s="36"/>
      <c r="URW54" s="36"/>
      <c r="URX54" s="36"/>
      <c r="USA54" s="36"/>
      <c r="USB54" s="36"/>
      <c r="USE54" s="36"/>
      <c r="USF54" s="36"/>
      <c r="USI54" s="36"/>
      <c r="USJ54" s="36"/>
      <c r="USM54" s="36"/>
      <c r="USN54" s="36"/>
      <c r="USQ54" s="36"/>
      <c r="USR54" s="36"/>
      <c r="USU54" s="36"/>
      <c r="USV54" s="36"/>
      <c r="USY54" s="36"/>
      <c r="USZ54" s="36"/>
      <c r="UTC54" s="36"/>
      <c r="UTD54" s="36"/>
      <c r="UTG54" s="36"/>
      <c r="UTH54" s="36"/>
      <c r="UTK54" s="36"/>
      <c r="UTL54" s="36"/>
      <c r="UTO54" s="36"/>
      <c r="UTP54" s="36"/>
      <c r="UTS54" s="36"/>
      <c r="UTT54" s="36"/>
      <c r="UTW54" s="36"/>
      <c r="UTX54" s="36"/>
      <c r="UUA54" s="36"/>
      <c r="UUB54" s="36"/>
      <c r="UUE54" s="36"/>
      <c r="UUF54" s="36"/>
      <c r="UUI54" s="36"/>
      <c r="UUJ54" s="36"/>
      <c r="UUM54" s="36"/>
      <c r="UUN54" s="36"/>
      <c r="UUQ54" s="36"/>
      <c r="UUR54" s="36"/>
      <c r="UUU54" s="36"/>
      <c r="UUV54" s="36"/>
      <c r="UUY54" s="36"/>
      <c r="UUZ54" s="36"/>
      <c r="UVC54" s="36"/>
      <c r="UVD54" s="36"/>
      <c r="UVG54" s="36"/>
      <c r="UVH54" s="36"/>
      <c r="UVK54" s="36"/>
      <c r="UVL54" s="36"/>
      <c r="UVO54" s="36"/>
      <c r="UVP54" s="36"/>
      <c r="UVS54" s="36"/>
      <c r="UVT54" s="36"/>
      <c r="UVW54" s="36"/>
      <c r="UVX54" s="36"/>
      <c r="UWA54" s="36"/>
      <c r="UWB54" s="36"/>
      <c r="UWE54" s="36"/>
      <c r="UWF54" s="36"/>
      <c r="UWI54" s="36"/>
      <c r="UWJ54" s="36"/>
      <c r="UWM54" s="36"/>
      <c r="UWN54" s="36"/>
      <c r="UWQ54" s="36"/>
      <c r="UWR54" s="36"/>
      <c r="UWU54" s="36"/>
      <c r="UWV54" s="36"/>
      <c r="UWY54" s="36"/>
      <c r="UWZ54" s="36"/>
      <c r="UXC54" s="36"/>
      <c r="UXD54" s="36"/>
      <c r="UXG54" s="36"/>
      <c r="UXH54" s="36"/>
      <c r="UXK54" s="36"/>
      <c r="UXL54" s="36"/>
      <c r="UXO54" s="36"/>
      <c r="UXP54" s="36"/>
      <c r="UXS54" s="36"/>
      <c r="UXT54" s="36"/>
      <c r="UXW54" s="36"/>
      <c r="UXX54" s="36"/>
      <c r="UYA54" s="36"/>
      <c r="UYB54" s="36"/>
      <c r="UYE54" s="36"/>
      <c r="UYF54" s="36"/>
      <c r="UYI54" s="36"/>
      <c r="UYJ54" s="36"/>
      <c r="UYM54" s="36"/>
      <c r="UYN54" s="36"/>
      <c r="UYQ54" s="36"/>
      <c r="UYR54" s="36"/>
      <c r="UYU54" s="36"/>
      <c r="UYV54" s="36"/>
      <c r="UYY54" s="36"/>
      <c r="UYZ54" s="36"/>
      <c r="UZC54" s="36"/>
      <c r="UZD54" s="36"/>
      <c r="UZG54" s="36"/>
      <c r="UZH54" s="36"/>
      <c r="UZK54" s="36"/>
      <c r="UZL54" s="36"/>
      <c r="UZO54" s="36"/>
      <c r="UZP54" s="36"/>
      <c r="UZS54" s="36"/>
      <c r="UZT54" s="36"/>
      <c r="UZW54" s="36"/>
      <c r="UZX54" s="36"/>
      <c r="VAA54" s="36"/>
      <c r="VAB54" s="36"/>
      <c r="VAE54" s="36"/>
      <c r="VAF54" s="36"/>
      <c r="VAI54" s="36"/>
      <c r="VAJ54" s="36"/>
      <c r="VAM54" s="36"/>
      <c r="VAN54" s="36"/>
      <c r="VAQ54" s="36"/>
      <c r="VAR54" s="36"/>
      <c r="VAU54" s="36"/>
      <c r="VAV54" s="36"/>
      <c r="VAY54" s="36"/>
      <c r="VAZ54" s="36"/>
      <c r="VBC54" s="36"/>
      <c r="VBD54" s="36"/>
      <c r="VBG54" s="36"/>
      <c r="VBH54" s="36"/>
      <c r="VBK54" s="36"/>
      <c r="VBL54" s="36"/>
      <c r="VBO54" s="36"/>
      <c r="VBP54" s="36"/>
      <c r="VBS54" s="36"/>
      <c r="VBT54" s="36"/>
      <c r="VBW54" s="36"/>
      <c r="VBX54" s="36"/>
      <c r="VCA54" s="36"/>
      <c r="VCB54" s="36"/>
      <c r="VCE54" s="36"/>
      <c r="VCF54" s="36"/>
      <c r="VCI54" s="36"/>
      <c r="VCJ54" s="36"/>
      <c r="VCM54" s="36"/>
      <c r="VCN54" s="36"/>
      <c r="VCQ54" s="36"/>
      <c r="VCR54" s="36"/>
      <c r="VCU54" s="36"/>
      <c r="VCV54" s="36"/>
      <c r="VCY54" s="36"/>
      <c r="VCZ54" s="36"/>
      <c r="VDC54" s="36"/>
      <c r="VDD54" s="36"/>
      <c r="VDG54" s="36"/>
      <c r="VDH54" s="36"/>
      <c r="VDK54" s="36"/>
      <c r="VDL54" s="36"/>
      <c r="VDO54" s="36"/>
      <c r="VDP54" s="36"/>
      <c r="VDS54" s="36"/>
      <c r="VDT54" s="36"/>
      <c r="VDW54" s="36"/>
      <c r="VDX54" s="36"/>
      <c r="VEA54" s="36"/>
      <c r="VEB54" s="36"/>
      <c r="VEE54" s="36"/>
      <c r="VEF54" s="36"/>
      <c r="VEI54" s="36"/>
      <c r="VEJ54" s="36"/>
      <c r="VEM54" s="36"/>
      <c r="VEN54" s="36"/>
      <c r="VEQ54" s="36"/>
      <c r="VER54" s="36"/>
      <c r="VEU54" s="36"/>
      <c r="VEV54" s="36"/>
      <c r="VEY54" s="36"/>
      <c r="VEZ54" s="36"/>
      <c r="VFC54" s="36"/>
      <c r="VFD54" s="36"/>
      <c r="VFG54" s="36"/>
      <c r="VFH54" s="36"/>
      <c r="VFK54" s="36"/>
      <c r="VFL54" s="36"/>
      <c r="VFO54" s="36"/>
      <c r="VFP54" s="36"/>
      <c r="VFS54" s="36"/>
      <c r="VFT54" s="36"/>
      <c r="VFW54" s="36"/>
      <c r="VFX54" s="36"/>
      <c r="VGA54" s="36"/>
      <c r="VGB54" s="36"/>
      <c r="VGE54" s="36"/>
      <c r="VGF54" s="36"/>
      <c r="VGI54" s="36"/>
      <c r="VGJ54" s="36"/>
      <c r="VGM54" s="36"/>
      <c r="VGN54" s="36"/>
      <c r="VGQ54" s="36"/>
      <c r="VGR54" s="36"/>
      <c r="VGU54" s="36"/>
      <c r="VGV54" s="36"/>
      <c r="VGY54" s="36"/>
      <c r="VGZ54" s="36"/>
      <c r="VHC54" s="36"/>
      <c r="VHD54" s="36"/>
      <c r="VHG54" s="36"/>
      <c r="VHH54" s="36"/>
      <c r="VHK54" s="36"/>
      <c r="VHL54" s="36"/>
      <c r="VHO54" s="36"/>
      <c r="VHP54" s="36"/>
      <c r="VHS54" s="36"/>
      <c r="VHT54" s="36"/>
      <c r="VHW54" s="36"/>
      <c r="VHX54" s="36"/>
      <c r="VIA54" s="36"/>
      <c r="VIB54" s="36"/>
      <c r="VIE54" s="36"/>
      <c r="VIF54" s="36"/>
      <c r="VII54" s="36"/>
      <c r="VIJ54" s="36"/>
      <c r="VIM54" s="36"/>
      <c r="VIN54" s="36"/>
      <c r="VIQ54" s="36"/>
      <c r="VIR54" s="36"/>
      <c r="VIU54" s="36"/>
      <c r="VIV54" s="36"/>
      <c r="VIY54" s="36"/>
      <c r="VIZ54" s="36"/>
      <c r="VJC54" s="36"/>
      <c r="VJD54" s="36"/>
      <c r="VJG54" s="36"/>
      <c r="VJH54" s="36"/>
      <c r="VJK54" s="36"/>
      <c r="VJL54" s="36"/>
      <c r="VJO54" s="36"/>
      <c r="VJP54" s="36"/>
      <c r="VJS54" s="36"/>
      <c r="VJT54" s="36"/>
      <c r="VJW54" s="36"/>
      <c r="VJX54" s="36"/>
      <c r="VKA54" s="36"/>
      <c r="VKB54" s="36"/>
      <c r="VKE54" s="36"/>
      <c r="VKF54" s="36"/>
      <c r="VKI54" s="36"/>
      <c r="VKJ54" s="36"/>
      <c r="VKM54" s="36"/>
      <c r="VKN54" s="36"/>
      <c r="VKQ54" s="36"/>
      <c r="VKR54" s="36"/>
      <c r="VKU54" s="36"/>
      <c r="VKV54" s="36"/>
      <c r="VKY54" s="36"/>
      <c r="VKZ54" s="36"/>
      <c r="VLC54" s="36"/>
      <c r="VLD54" s="36"/>
      <c r="VLG54" s="36"/>
      <c r="VLH54" s="36"/>
      <c r="VLK54" s="36"/>
      <c r="VLL54" s="36"/>
      <c r="VLO54" s="36"/>
      <c r="VLP54" s="36"/>
      <c r="VLS54" s="36"/>
      <c r="VLT54" s="36"/>
      <c r="VLW54" s="36"/>
      <c r="VLX54" s="36"/>
      <c r="VMA54" s="36"/>
      <c r="VMB54" s="36"/>
      <c r="VME54" s="36"/>
      <c r="VMF54" s="36"/>
      <c r="VMI54" s="36"/>
      <c r="VMJ54" s="36"/>
      <c r="VMM54" s="36"/>
      <c r="VMN54" s="36"/>
      <c r="VMQ54" s="36"/>
      <c r="VMR54" s="36"/>
      <c r="VMU54" s="36"/>
      <c r="VMV54" s="36"/>
      <c r="VMY54" s="36"/>
      <c r="VMZ54" s="36"/>
      <c r="VNC54" s="36"/>
      <c r="VND54" s="36"/>
      <c r="VNG54" s="36"/>
      <c r="VNH54" s="36"/>
      <c r="VNK54" s="36"/>
      <c r="VNL54" s="36"/>
      <c r="VNO54" s="36"/>
      <c r="VNP54" s="36"/>
      <c r="VNS54" s="36"/>
      <c r="VNT54" s="36"/>
      <c r="VNW54" s="36"/>
      <c r="VNX54" s="36"/>
      <c r="VOA54" s="36"/>
      <c r="VOB54" s="36"/>
      <c r="VOE54" s="36"/>
      <c r="VOF54" s="36"/>
      <c r="VOI54" s="36"/>
      <c r="VOJ54" s="36"/>
      <c r="VOM54" s="36"/>
      <c r="VON54" s="36"/>
      <c r="VOQ54" s="36"/>
      <c r="VOR54" s="36"/>
      <c r="VOU54" s="36"/>
      <c r="VOV54" s="36"/>
      <c r="VOY54" s="36"/>
      <c r="VOZ54" s="36"/>
      <c r="VPC54" s="36"/>
      <c r="VPD54" s="36"/>
      <c r="VPG54" s="36"/>
      <c r="VPH54" s="36"/>
      <c r="VPK54" s="36"/>
      <c r="VPL54" s="36"/>
      <c r="VPO54" s="36"/>
      <c r="VPP54" s="36"/>
      <c r="VPS54" s="36"/>
      <c r="VPT54" s="36"/>
      <c r="VPW54" s="36"/>
      <c r="VPX54" s="36"/>
      <c r="VQA54" s="36"/>
      <c r="VQB54" s="36"/>
      <c r="VQE54" s="36"/>
      <c r="VQF54" s="36"/>
      <c r="VQI54" s="36"/>
      <c r="VQJ54" s="36"/>
      <c r="VQM54" s="36"/>
      <c r="VQN54" s="36"/>
      <c r="VQQ54" s="36"/>
      <c r="VQR54" s="36"/>
      <c r="VQU54" s="36"/>
      <c r="VQV54" s="36"/>
      <c r="VQY54" s="36"/>
      <c r="VQZ54" s="36"/>
      <c r="VRC54" s="36"/>
      <c r="VRD54" s="36"/>
      <c r="VRG54" s="36"/>
      <c r="VRH54" s="36"/>
      <c r="VRK54" s="36"/>
      <c r="VRL54" s="36"/>
      <c r="VRO54" s="36"/>
      <c r="VRP54" s="36"/>
      <c r="VRS54" s="36"/>
      <c r="VRT54" s="36"/>
      <c r="VRW54" s="36"/>
      <c r="VRX54" s="36"/>
      <c r="VSA54" s="36"/>
      <c r="VSB54" s="36"/>
      <c r="VSE54" s="36"/>
      <c r="VSF54" s="36"/>
      <c r="VSI54" s="36"/>
      <c r="VSJ54" s="36"/>
      <c r="VSM54" s="36"/>
      <c r="VSN54" s="36"/>
      <c r="VSQ54" s="36"/>
      <c r="VSR54" s="36"/>
      <c r="VSU54" s="36"/>
      <c r="VSV54" s="36"/>
      <c r="VSY54" s="36"/>
      <c r="VSZ54" s="36"/>
      <c r="VTC54" s="36"/>
      <c r="VTD54" s="36"/>
      <c r="VTG54" s="36"/>
      <c r="VTH54" s="36"/>
      <c r="VTK54" s="36"/>
      <c r="VTL54" s="36"/>
      <c r="VTO54" s="36"/>
      <c r="VTP54" s="36"/>
      <c r="VTS54" s="36"/>
      <c r="VTT54" s="36"/>
      <c r="VTW54" s="36"/>
      <c r="VTX54" s="36"/>
      <c r="VUA54" s="36"/>
      <c r="VUB54" s="36"/>
      <c r="VUE54" s="36"/>
      <c r="VUF54" s="36"/>
      <c r="VUI54" s="36"/>
      <c r="VUJ54" s="36"/>
      <c r="VUM54" s="36"/>
      <c r="VUN54" s="36"/>
      <c r="VUQ54" s="36"/>
      <c r="VUR54" s="36"/>
      <c r="VUU54" s="36"/>
      <c r="VUV54" s="36"/>
      <c r="VUY54" s="36"/>
      <c r="VUZ54" s="36"/>
      <c r="VVC54" s="36"/>
      <c r="VVD54" s="36"/>
      <c r="VVG54" s="36"/>
      <c r="VVH54" s="36"/>
      <c r="VVK54" s="36"/>
      <c r="VVL54" s="36"/>
      <c r="VVO54" s="36"/>
      <c r="VVP54" s="36"/>
      <c r="VVS54" s="36"/>
      <c r="VVT54" s="36"/>
      <c r="VVW54" s="36"/>
      <c r="VVX54" s="36"/>
      <c r="VWA54" s="36"/>
      <c r="VWB54" s="36"/>
      <c r="VWE54" s="36"/>
      <c r="VWF54" s="36"/>
      <c r="VWI54" s="36"/>
      <c r="VWJ54" s="36"/>
      <c r="VWM54" s="36"/>
      <c r="VWN54" s="36"/>
      <c r="VWQ54" s="36"/>
      <c r="VWR54" s="36"/>
      <c r="VWU54" s="36"/>
      <c r="VWV54" s="36"/>
      <c r="VWY54" s="36"/>
      <c r="VWZ54" s="36"/>
      <c r="VXC54" s="36"/>
      <c r="VXD54" s="36"/>
      <c r="VXG54" s="36"/>
      <c r="VXH54" s="36"/>
      <c r="VXK54" s="36"/>
      <c r="VXL54" s="36"/>
      <c r="VXO54" s="36"/>
      <c r="VXP54" s="36"/>
      <c r="VXS54" s="36"/>
      <c r="VXT54" s="36"/>
      <c r="VXW54" s="36"/>
      <c r="VXX54" s="36"/>
      <c r="VYA54" s="36"/>
      <c r="VYB54" s="36"/>
      <c r="VYE54" s="36"/>
      <c r="VYF54" s="36"/>
      <c r="VYI54" s="36"/>
      <c r="VYJ54" s="36"/>
      <c r="VYM54" s="36"/>
      <c r="VYN54" s="36"/>
      <c r="VYQ54" s="36"/>
      <c r="VYR54" s="36"/>
      <c r="VYU54" s="36"/>
      <c r="VYV54" s="36"/>
      <c r="VYY54" s="36"/>
      <c r="VYZ54" s="36"/>
      <c r="VZC54" s="36"/>
      <c r="VZD54" s="36"/>
      <c r="VZG54" s="36"/>
      <c r="VZH54" s="36"/>
      <c r="VZK54" s="36"/>
      <c r="VZL54" s="36"/>
      <c r="VZO54" s="36"/>
      <c r="VZP54" s="36"/>
      <c r="VZS54" s="36"/>
      <c r="VZT54" s="36"/>
      <c r="VZW54" s="36"/>
      <c r="VZX54" s="36"/>
      <c r="WAA54" s="36"/>
      <c r="WAB54" s="36"/>
      <c r="WAE54" s="36"/>
      <c r="WAF54" s="36"/>
      <c r="WAI54" s="36"/>
      <c r="WAJ54" s="36"/>
      <c r="WAM54" s="36"/>
      <c r="WAN54" s="36"/>
      <c r="WAQ54" s="36"/>
      <c r="WAR54" s="36"/>
      <c r="WAU54" s="36"/>
      <c r="WAV54" s="36"/>
      <c r="WAY54" s="36"/>
      <c r="WAZ54" s="36"/>
      <c r="WBC54" s="36"/>
      <c r="WBD54" s="36"/>
      <c r="WBG54" s="36"/>
      <c r="WBH54" s="36"/>
      <c r="WBK54" s="36"/>
      <c r="WBL54" s="36"/>
      <c r="WBO54" s="36"/>
      <c r="WBP54" s="36"/>
      <c r="WBS54" s="36"/>
      <c r="WBT54" s="36"/>
      <c r="WBW54" s="36"/>
      <c r="WBX54" s="36"/>
      <c r="WCA54" s="36"/>
      <c r="WCB54" s="36"/>
      <c r="WCE54" s="36"/>
      <c r="WCF54" s="36"/>
      <c r="WCI54" s="36"/>
      <c r="WCJ54" s="36"/>
      <c r="WCM54" s="36"/>
      <c r="WCN54" s="36"/>
      <c r="WCQ54" s="36"/>
      <c r="WCR54" s="36"/>
      <c r="WCU54" s="36"/>
      <c r="WCV54" s="36"/>
      <c r="WCY54" s="36"/>
      <c r="WCZ54" s="36"/>
      <c r="WDC54" s="36"/>
      <c r="WDD54" s="36"/>
      <c r="WDG54" s="36"/>
      <c r="WDH54" s="36"/>
      <c r="WDK54" s="36"/>
      <c r="WDL54" s="36"/>
      <c r="WDO54" s="36"/>
      <c r="WDP54" s="36"/>
      <c r="WDS54" s="36"/>
      <c r="WDT54" s="36"/>
      <c r="WDW54" s="36"/>
      <c r="WDX54" s="36"/>
      <c r="WEA54" s="36"/>
      <c r="WEB54" s="36"/>
      <c r="WEE54" s="36"/>
      <c r="WEF54" s="36"/>
      <c r="WEI54" s="36"/>
      <c r="WEJ54" s="36"/>
      <c r="WEM54" s="36"/>
      <c r="WEN54" s="36"/>
      <c r="WEQ54" s="36"/>
      <c r="WER54" s="36"/>
      <c r="WEU54" s="36"/>
      <c r="WEV54" s="36"/>
      <c r="WEY54" s="36"/>
      <c r="WEZ54" s="36"/>
      <c r="WFC54" s="36"/>
      <c r="WFD54" s="36"/>
      <c r="WFG54" s="36"/>
      <c r="WFH54" s="36"/>
      <c r="WFK54" s="36"/>
      <c r="WFL54" s="36"/>
      <c r="WFO54" s="36"/>
      <c r="WFP54" s="36"/>
      <c r="WFS54" s="36"/>
      <c r="WFT54" s="36"/>
      <c r="WFW54" s="36"/>
      <c r="WFX54" s="36"/>
      <c r="WGA54" s="36"/>
      <c r="WGB54" s="36"/>
      <c r="WGE54" s="36"/>
      <c r="WGF54" s="36"/>
      <c r="WGI54" s="36"/>
      <c r="WGJ54" s="36"/>
      <c r="WGM54" s="36"/>
      <c r="WGN54" s="36"/>
      <c r="WGQ54" s="36"/>
      <c r="WGR54" s="36"/>
      <c r="WGU54" s="36"/>
      <c r="WGV54" s="36"/>
      <c r="WGY54" s="36"/>
      <c r="WGZ54" s="36"/>
      <c r="WHC54" s="36"/>
      <c r="WHD54" s="36"/>
      <c r="WHG54" s="36"/>
      <c r="WHH54" s="36"/>
      <c r="WHK54" s="36"/>
      <c r="WHL54" s="36"/>
      <c r="WHO54" s="36"/>
      <c r="WHP54" s="36"/>
      <c r="WHS54" s="36"/>
      <c r="WHT54" s="36"/>
      <c r="WHW54" s="36"/>
      <c r="WHX54" s="36"/>
      <c r="WIA54" s="36"/>
      <c r="WIB54" s="36"/>
      <c r="WIE54" s="36"/>
      <c r="WIF54" s="36"/>
      <c r="WII54" s="36"/>
      <c r="WIJ54" s="36"/>
      <c r="WIM54" s="36"/>
      <c r="WIN54" s="36"/>
      <c r="WIQ54" s="36"/>
      <c r="WIR54" s="36"/>
      <c r="WIU54" s="36"/>
      <c r="WIV54" s="36"/>
      <c r="WIY54" s="36"/>
      <c r="WIZ54" s="36"/>
      <c r="WJC54" s="36"/>
      <c r="WJD54" s="36"/>
      <c r="WJG54" s="36"/>
      <c r="WJH54" s="36"/>
      <c r="WJK54" s="36"/>
      <c r="WJL54" s="36"/>
      <c r="WJO54" s="36"/>
      <c r="WJP54" s="36"/>
      <c r="WJS54" s="36"/>
      <c r="WJT54" s="36"/>
      <c r="WJW54" s="36"/>
      <c r="WJX54" s="36"/>
      <c r="WKA54" s="36"/>
      <c r="WKB54" s="36"/>
      <c r="WKE54" s="36"/>
      <c r="WKF54" s="36"/>
      <c r="WKI54" s="36"/>
      <c r="WKJ54" s="36"/>
      <c r="WKM54" s="36"/>
      <c r="WKN54" s="36"/>
      <c r="WKQ54" s="36"/>
      <c r="WKR54" s="36"/>
      <c r="WKU54" s="36"/>
      <c r="WKV54" s="36"/>
      <c r="WKY54" s="36"/>
      <c r="WKZ54" s="36"/>
      <c r="WLC54" s="36"/>
      <c r="WLD54" s="36"/>
      <c r="WLG54" s="36"/>
      <c r="WLH54" s="36"/>
      <c r="WLK54" s="36"/>
      <c r="WLL54" s="36"/>
      <c r="WLO54" s="36"/>
      <c r="WLP54" s="36"/>
      <c r="WLS54" s="36"/>
      <c r="WLT54" s="36"/>
      <c r="WLW54" s="36"/>
      <c r="WLX54" s="36"/>
      <c r="WMA54" s="36"/>
      <c r="WMB54" s="36"/>
      <c r="WME54" s="36"/>
      <c r="WMF54" s="36"/>
      <c r="WMI54" s="36"/>
      <c r="WMJ54" s="36"/>
      <c r="WMM54" s="36"/>
      <c r="WMN54" s="36"/>
      <c r="WMQ54" s="36"/>
      <c r="WMR54" s="36"/>
      <c r="WMU54" s="36"/>
      <c r="WMV54" s="36"/>
      <c r="WMY54" s="36"/>
      <c r="WMZ54" s="36"/>
      <c r="WNC54" s="36"/>
      <c r="WND54" s="36"/>
      <c r="WNG54" s="36"/>
      <c r="WNH54" s="36"/>
      <c r="WNK54" s="36"/>
      <c r="WNL54" s="36"/>
      <c r="WNO54" s="36"/>
      <c r="WNP54" s="36"/>
      <c r="WNS54" s="36"/>
      <c r="WNT54" s="36"/>
      <c r="WNW54" s="36"/>
      <c r="WNX54" s="36"/>
      <c r="WOA54" s="36"/>
      <c r="WOB54" s="36"/>
      <c r="WOE54" s="36"/>
      <c r="WOF54" s="36"/>
      <c r="WOI54" s="36"/>
      <c r="WOJ54" s="36"/>
      <c r="WOM54" s="36"/>
      <c r="WON54" s="36"/>
      <c r="WOQ54" s="36"/>
      <c r="WOR54" s="36"/>
      <c r="WOU54" s="36"/>
      <c r="WOV54" s="36"/>
      <c r="WOY54" s="36"/>
      <c r="WOZ54" s="36"/>
      <c r="WPC54" s="36"/>
      <c r="WPD54" s="36"/>
      <c r="WPG54" s="36"/>
      <c r="WPH54" s="36"/>
      <c r="WPK54" s="36"/>
      <c r="WPL54" s="36"/>
      <c r="WPO54" s="36"/>
      <c r="WPP54" s="36"/>
      <c r="WPS54" s="36"/>
      <c r="WPT54" s="36"/>
      <c r="WPW54" s="36"/>
      <c r="WPX54" s="36"/>
      <c r="WQA54" s="36"/>
      <c r="WQB54" s="36"/>
      <c r="WQE54" s="36"/>
      <c r="WQF54" s="36"/>
      <c r="WQI54" s="36"/>
      <c r="WQJ54" s="36"/>
      <c r="WQM54" s="36"/>
      <c r="WQN54" s="36"/>
      <c r="WQQ54" s="36"/>
      <c r="WQR54" s="36"/>
      <c r="WQU54" s="36"/>
      <c r="WQV54" s="36"/>
      <c r="WQY54" s="36"/>
      <c r="WQZ54" s="36"/>
      <c r="WRC54" s="36"/>
      <c r="WRD54" s="36"/>
      <c r="WRG54" s="36"/>
      <c r="WRH54" s="36"/>
      <c r="WRK54" s="36"/>
      <c r="WRL54" s="36"/>
      <c r="WRO54" s="36"/>
      <c r="WRP54" s="36"/>
      <c r="WRS54" s="36"/>
      <c r="WRT54" s="36"/>
      <c r="WRW54" s="36"/>
      <c r="WRX54" s="36"/>
      <c r="WSA54" s="36"/>
      <c r="WSB54" s="36"/>
      <c r="WSE54" s="36"/>
      <c r="WSF54" s="36"/>
      <c r="WSI54" s="36"/>
      <c r="WSJ54" s="36"/>
      <c r="WSM54" s="36"/>
      <c r="WSN54" s="36"/>
      <c r="WSQ54" s="36"/>
      <c r="WSR54" s="36"/>
      <c r="WSU54" s="36"/>
      <c r="WSV54" s="36"/>
      <c r="WSY54" s="36"/>
      <c r="WSZ54" s="36"/>
      <c r="WTC54" s="36"/>
      <c r="WTD54" s="36"/>
      <c r="WTG54" s="36"/>
      <c r="WTH54" s="36"/>
      <c r="WTK54" s="36"/>
      <c r="WTL54" s="36"/>
      <c r="WTO54" s="36"/>
      <c r="WTP54" s="36"/>
      <c r="WTS54" s="36"/>
      <c r="WTT54" s="36"/>
      <c r="WTW54" s="36"/>
      <c r="WTX54" s="36"/>
      <c r="WUA54" s="36"/>
      <c r="WUB54" s="36"/>
      <c r="WUE54" s="36"/>
      <c r="WUF54" s="36"/>
      <c r="WUI54" s="36"/>
      <c r="WUJ54" s="36"/>
      <c r="WUM54" s="36"/>
      <c r="WUN54" s="36"/>
      <c r="WUQ54" s="36"/>
      <c r="WUR54" s="36"/>
      <c r="WUU54" s="36"/>
      <c r="WUV54" s="36"/>
      <c r="WUY54" s="36"/>
      <c r="WUZ54" s="36"/>
      <c r="WVC54" s="36"/>
      <c r="WVD54" s="36"/>
      <c r="WVG54" s="36"/>
      <c r="WVH54" s="36"/>
      <c r="WVK54" s="36"/>
      <c r="WVL54" s="36"/>
      <c r="WVO54" s="36"/>
      <c r="WVP54" s="36"/>
      <c r="WVS54" s="36"/>
      <c r="WVT54" s="36"/>
      <c r="WVW54" s="36"/>
      <c r="WVX54" s="36"/>
      <c r="WWA54" s="36"/>
      <c r="WWB54" s="36"/>
      <c r="WWE54" s="36"/>
      <c r="WWF54" s="36"/>
      <c r="WWI54" s="36"/>
      <c r="WWJ54" s="36"/>
      <c r="WWM54" s="36"/>
      <c r="WWN54" s="36"/>
      <c r="WWQ54" s="36"/>
      <c r="WWR54" s="36"/>
      <c r="WWU54" s="36"/>
      <c r="WWV54" s="36"/>
      <c r="WWY54" s="36"/>
      <c r="WWZ54" s="36"/>
      <c r="WXC54" s="36"/>
      <c r="WXD54" s="36"/>
      <c r="WXG54" s="36"/>
      <c r="WXH54" s="36"/>
      <c r="WXK54" s="36"/>
      <c r="WXL54" s="36"/>
      <c r="WXO54" s="36"/>
      <c r="WXP54" s="36"/>
      <c r="WXS54" s="36"/>
      <c r="WXT54" s="36"/>
      <c r="WXW54" s="36"/>
      <c r="WXX54" s="36"/>
      <c r="WYA54" s="36"/>
      <c r="WYB54" s="36"/>
      <c r="WYE54" s="36"/>
      <c r="WYF54" s="36"/>
      <c r="WYI54" s="36"/>
      <c r="WYJ54" s="36"/>
      <c r="WYM54" s="36"/>
      <c r="WYN54" s="36"/>
      <c r="WYQ54" s="36"/>
      <c r="WYR54" s="36"/>
      <c r="WYU54" s="36"/>
      <c r="WYV54" s="36"/>
      <c r="WYY54" s="36"/>
      <c r="WYZ54" s="36"/>
      <c r="WZC54" s="36"/>
      <c r="WZD54" s="36"/>
      <c r="WZG54" s="36"/>
      <c r="WZH54" s="36"/>
      <c r="WZK54" s="36"/>
      <c r="WZL54" s="36"/>
      <c r="WZO54" s="36"/>
      <c r="WZP54" s="36"/>
      <c r="WZS54" s="36"/>
      <c r="WZT54" s="36"/>
      <c r="WZW54" s="36"/>
      <c r="WZX54" s="36"/>
      <c r="XAA54" s="36"/>
      <c r="XAB54" s="36"/>
      <c r="XAE54" s="36"/>
      <c r="XAF54" s="36"/>
      <c r="XAI54" s="36"/>
      <c r="XAJ54" s="36"/>
      <c r="XAM54" s="36"/>
      <c r="XAN54" s="36"/>
      <c r="XAQ54" s="36"/>
      <c r="XAR54" s="36"/>
      <c r="XAU54" s="36"/>
      <c r="XAV54" s="36"/>
      <c r="XAY54" s="36"/>
      <c r="XAZ54" s="36"/>
      <c r="XBC54" s="36"/>
      <c r="XBD54" s="36"/>
      <c r="XBG54" s="36"/>
      <c r="XBH54" s="36"/>
      <c r="XBK54" s="36"/>
      <c r="XBL54" s="36"/>
      <c r="XBO54" s="36"/>
      <c r="XBP54" s="36"/>
      <c r="XBS54" s="36"/>
      <c r="XBT54" s="36"/>
      <c r="XBW54" s="36"/>
      <c r="XBX54" s="36"/>
      <c r="XCA54" s="36"/>
      <c r="XCB54" s="36"/>
      <c r="XCE54" s="36"/>
      <c r="XCF54" s="36"/>
      <c r="XCI54" s="36"/>
      <c r="XCJ54" s="36"/>
      <c r="XCM54" s="36"/>
      <c r="XCN54" s="36"/>
      <c r="XCQ54" s="36"/>
      <c r="XCR54" s="36"/>
      <c r="XCU54" s="36"/>
      <c r="XCV54" s="36"/>
      <c r="XCY54" s="36"/>
      <c r="XCZ54" s="36"/>
      <c r="XDC54" s="36"/>
      <c r="XDD54" s="36"/>
    </row>
    <row r="55" spans="1:16332" x14ac:dyDescent="0.3">
      <c r="B55" s="750" t="s">
        <v>349</v>
      </c>
      <c r="C55" s="748">
        <v>15704.543369999998</v>
      </c>
      <c r="D55" s="748">
        <v>15786.640039999998</v>
      </c>
      <c r="E55" s="112">
        <f>C55+D55</f>
        <v>31491.183409999998</v>
      </c>
      <c r="F55" s="112">
        <v>347678</v>
      </c>
      <c r="G55" s="748">
        <f>E55-F55</f>
        <v>-316186.81659</v>
      </c>
      <c r="H55" s="36"/>
      <c r="I55" s="12"/>
      <c r="K55" s="36"/>
      <c r="L55" s="36"/>
      <c r="O55" s="36"/>
      <c r="P55" s="36"/>
      <c r="S55" s="36"/>
      <c r="T55" s="36"/>
      <c r="W55" s="36"/>
      <c r="X55" s="36"/>
      <c r="AA55" s="36"/>
      <c r="AB55" s="36"/>
      <c r="AE55" s="36"/>
      <c r="AF55" s="36"/>
      <c r="AI55" s="36"/>
      <c r="AJ55" s="36"/>
      <c r="AM55" s="36"/>
      <c r="AN55" s="36"/>
      <c r="AQ55" s="36"/>
      <c r="AR55" s="36"/>
      <c r="AU55" s="36"/>
      <c r="AV55" s="36"/>
      <c r="AY55" s="36"/>
      <c r="AZ55" s="36"/>
      <c r="BC55" s="36"/>
      <c r="BD55" s="36"/>
      <c r="BG55" s="36"/>
      <c r="BH55" s="36"/>
      <c r="BK55" s="36"/>
      <c r="BL55" s="36"/>
      <c r="BO55" s="36"/>
      <c r="BP55" s="36"/>
      <c r="BS55" s="36"/>
      <c r="BT55" s="36"/>
      <c r="BW55" s="36"/>
      <c r="BX55" s="36"/>
      <c r="CA55" s="36"/>
      <c r="CB55" s="36"/>
      <c r="CE55" s="36"/>
      <c r="CF55" s="36"/>
      <c r="CI55" s="36"/>
      <c r="CJ55" s="36"/>
      <c r="CM55" s="36"/>
      <c r="CN55" s="36"/>
      <c r="CQ55" s="36"/>
      <c r="CR55" s="36"/>
      <c r="CU55" s="36"/>
      <c r="CV55" s="36"/>
      <c r="CY55" s="36"/>
      <c r="CZ55" s="36"/>
      <c r="DC55" s="36"/>
      <c r="DD55" s="36"/>
      <c r="DG55" s="36"/>
      <c r="DH55" s="36"/>
      <c r="DK55" s="36"/>
      <c r="DL55" s="36"/>
      <c r="DO55" s="36"/>
      <c r="DP55" s="36"/>
      <c r="DS55" s="36"/>
      <c r="DT55" s="36"/>
      <c r="DW55" s="36"/>
      <c r="DX55" s="36"/>
      <c r="EA55" s="36"/>
      <c r="EB55" s="36"/>
      <c r="EE55" s="36"/>
      <c r="EF55" s="36"/>
      <c r="EI55" s="36"/>
      <c r="EJ55" s="36"/>
      <c r="EM55" s="36"/>
      <c r="EN55" s="36"/>
      <c r="EQ55" s="36"/>
      <c r="ER55" s="36"/>
      <c r="EU55" s="36"/>
      <c r="EV55" s="36"/>
      <c r="EY55" s="36"/>
      <c r="EZ55" s="36"/>
      <c r="FC55" s="36"/>
      <c r="FD55" s="36"/>
      <c r="FG55" s="36"/>
      <c r="FH55" s="36"/>
      <c r="FK55" s="36"/>
      <c r="FL55" s="36"/>
      <c r="FO55" s="36"/>
      <c r="FP55" s="36"/>
      <c r="FS55" s="36"/>
      <c r="FT55" s="36"/>
      <c r="FW55" s="36"/>
      <c r="FX55" s="36"/>
      <c r="GA55" s="36"/>
      <c r="GB55" s="36"/>
      <c r="GE55" s="36"/>
      <c r="GF55" s="36"/>
      <c r="GI55" s="36"/>
      <c r="GJ55" s="36"/>
      <c r="GM55" s="36"/>
      <c r="GN55" s="36"/>
      <c r="GQ55" s="36"/>
      <c r="GR55" s="36"/>
      <c r="GU55" s="36"/>
      <c r="GV55" s="36"/>
      <c r="GY55" s="36"/>
      <c r="GZ55" s="36"/>
      <c r="HC55" s="36"/>
      <c r="HD55" s="36"/>
      <c r="HG55" s="36"/>
      <c r="HH55" s="36"/>
      <c r="HK55" s="36"/>
      <c r="HL55" s="36"/>
      <c r="HO55" s="36"/>
      <c r="HP55" s="36"/>
      <c r="HS55" s="36"/>
      <c r="HT55" s="36"/>
      <c r="HW55" s="36"/>
      <c r="HX55" s="36"/>
      <c r="IA55" s="36"/>
      <c r="IB55" s="36"/>
      <c r="IE55" s="36"/>
      <c r="IF55" s="36"/>
      <c r="II55" s="36"/>
      <c r="IJ55" s="36"/>
      <c r="IM55" s="36"/>
      <c r="IN55" s="36"/>
      <c r="IQ55" s="36"/>
      <c r="IR55" s="36"/>
      <c r="IU55" s="36"/>
      <c r="IV55" s="36"/>
      <c r="IY55" s="36"/>
      <c r="IZ55" s="36"/>
      <c r="JC55" s="36"/>
      <c r="JD55" s="36"/>
      <c r="JG55" s="36"/>
      <c r="JH55" s="36"/>
      <c r="JK55" s="36"/>
      <c r="JL55" s="36"/>
      <c r="JO55" s="36"/>
      <c r="JP55" s="36"/>
      <c r="JS55" s="36"/>
      <c r="JT55" s="36"/>
      <c r="JW55" s="36"/>
      <c r="JX55" s="36"/>
      <c r="KA55" s="36"/>
      <c r="KB55" s="36"/>
      <c r="KE55" s="36"/>
      <c r="KF55" s="36"/>
      <c r="KI55" s="36"/>
      <c r="KJ55" s="36"/>
      <c r="KM55" s="36"/>
      <c r="KN55" s="36"/>
      <c r="KQ55" s="36"/>
      <c r="KR55" s="36"/>
      <c r="KU55" s="36"/>
      <c r="KV55" s="36"/>
      <c r="KY55" s="36"/>
      <c r="KZ55" s="36"/>
      <c r="LC55" s="36"/>
      <c r="LD55" s="36"/>
      <c r="LG55" s="36"/>
      <c r="LH55" s="36"/>
      <c r="LK55" s="36"/>
      <c r="LL55" s="36"/>
      <c r="LO55" s="36"/>
      <c r="LP55" s="36"/>
      <c r="LS55" s="36"/>
      <c r="LT55" s="36"/>
      <c r="LW55" s="36"/>
      <c r="LX55" s="36"/>
      <c r="MA55" s="36"/>
      <c r="MB55" s="36"/>
      <c r="ME55" s="36"/>
      <c r="MF55" s="36"/>
      <c r="MI55" s="36"/>
      <c r="MJ55" s="36"/>
      <c r="MM55" s="36"/>
      <c r="MN55" s="36"/>
      <c r="MQ55" s="36"/>
      <c r="MR55" s="36"/>
      <c r="MU55" s="36"/>
      <c r="MV55" s="36"/>
      <c r="MY55" s="36"/>
      <c r="MZ55" s="36"/>
      <c r="NC55" s="36"/>
      <c r="ND55" s="36"/>
      <c r="NG55" s="36"/>
      <c r="NH55" s="36"/>
      <c r="NK55" s="36"/>
      <c r="NL55" s="36"/>
      <c r="NO55" s="36"/>
      <c r="NP55" s="36"/>
      <c r="NS55" s="36"/>
      <c r="NT55" s="36"/>
      <c r="NW55" s="36"/>
      <c r="NX55" s="36"/>
      <c r="OA55" s="36"/>
      <c r="OB55" s="36"/>
      <c r="OE55" s="36"/>
      <c r="OF55" s="36"/>
      <c r="OI55" s="36"/>
      <c r="OJ55" s="36"/>
      <c r="OM55" s="36"/>
      <c r="ON55" s="36"/>
      <c r="OQ55" s="36"/>
      <c r="OR55" s="36"/>
      <c r="OU55" s="36"/>
      <c r="OV55" s="36"/>
      <c r="OY55" s="36"/>
      <c r="OZ55" s="36"/>
      <c r="PC55" s="36"/>
      <c r="PD55" s="36"/>
      <c r="PG55" s="36"/>
      <c r="PH55" s="36"/>
      <c r="PK55" s="36"/>
      <c r="PL55" s="36"/>
      <c r="PO55" s="36"/>
      <c r="PP55" s="36"/>
      <c r="PS55" s="36"/>
      <c r="PT55" s="36"/>
      <c r="PW55" s="36"/>
      <c r="PX55" s="36"/>
      <c r="QA55" s="36"/>
      <c r="QB55" s="36"/>
      <c r="QE55" s="36"/>
      <c r="QF55" s="36"/>
      <c r="QI55" s="36"/>
      <c r="QJ55" s="36"/>
      <c r="QM55" s="36"/>
      <c r="QN55" s="36"/>
      <c r="QQ55" s="36"/>
      <c r="QR55" s="36"/>
      <c r="QU55" s="36"/>
      <c r="QV55" s="36"/>
      <c r="QY55" s="36"/>
      <c r="QZ55" s="36"/>
      <c r="RC55" s="36"/>
      <c r="RD55" s="36"/>
      <c r="RG55" s="36"/>
      <c r="RH55" s="36"/>
      <c r="RK55" s="36"/>
      <c r="RL55" s="36"/>
      <c r="RO55" s="36"/>
      <c r="RP55" s="36"/>
      <c r="RS55" s="36"/>
      <c r="RT55" s="36"/>
      <c r="RW55" s="36"/>
      <c r="RX55" s="36"/>
      <c r="SA55" s="36"/>
      <c r="SB55" s="36"/>
      <c r="SE55" s="36"/>
      <c r="SF55" s="36"/>
      <c r="SI55" s="36"/>
      <c r="SJ55" s="36"/>
      <c r="SM55" s="36"/>
      <c r="SN55" s="36"/>
      <c r="SQ55" s="36"/>
      <c r="SR55" s="36"/>
      <c r="SU55" s="36"/>
      <c r="SV55" s="36"/>
      <c r="SY55" s="36"/>
      <c r="SZ55" s="36"/>
      <c r="TC55" s="36"/>
      <c r="TD55" s="36"/>
      <c r="TG55" s="36"/>
      <c r="TH55" s="36"/>
      <c r="TK55" s="36"/>
      <c r="TL55" s="36"/>
      <c r="TO55" s="36"/>
      <c r="TP55" s="36"/>
      <c r="TS55" s="36"/>
      <c r="TT55" s="36"/>
      <c r="TW55" s="36"/>
      <c r="TX55" s="36"/>
      <c r="UA55" s="36"/>
      <c r="UB55" s="36"/>
      <c r="UE55" s="36"/>
      <c r="UF55" s="36"/>
      <c r="UI55" s="36"/>
      <c r="UJ55" s="36"/>
      <c r="UM55" s="36"/>
      <c r="UN55" s="36"/>
      <c r="UQ55" s="36"/>
      <c r="UR55" s="36"/>
      <c r="UU55" s="36"/>
      <c r="UV55" s="36"/>
      <c r="UY55" s="36"/>
      <c r="UZ55" s="36"/>
      <c r="VC55" s="36"/>
      <c r="VD55" s="36"/>
      <c r="VG55" s="36"/>
      <c r="VH55" s="36"/>
      <c r="VK55" s="36"/>
      <c r="VL55" s="36"/>
      <c r="VO55" s="36"/>
      <c r="VP55" s="36"/>
      <c r="VS55" s="36"/>
      <c r="VT55" s="36"/>
      <c r="VW55" s="36"/>
      <c r="VX55" s="36"/>
      <c r="WA55" s="36"/>
      <c r="WB55" s="36"/>
      <c r="WE55" s="36"/>
      <c r="WF55" s="36"/>
      <c r="WI55" s="36"/>
      <c r="WJ55" s="36"/>
      <c r="WM55" s="36"/>
      <c r="WN55" s="36"/>
      <c r="WQ55" s="36"/>
      <c r="WR55" s="36"/>
      <c r="WU55" s="36"/>
      <c r="WV55" s="36"/>
      <c r="WY55" s="36"/>
      <c r="WZ55" s="36"/>
      <c r="XC55" s="36"/>
      <c r="XD55" s="36"/>
      <c r="XG55" s="36"/>
      <c r="XH55" s="36"/>
      <c r="XK55" s="36"/>
      <c r="XL55" s="36"/>
      <c r="XO55" s="36"/>
      <c r="XP55" s="36"/>
      <c r="XS55" s="36"/>
      <c r="XT55" s="36"/>
      <c r="XW55" s="36"/>
      <c r="XX55" s="36"/>
      <c r="YA55" s="36"/>
      <c r="YB55" s="36"/>
      <c r="YE55" s="36"/>
      <c r="YF55" s="36"/>
      <c r="YI55" s="36"/>
      <c r="YJ55" s="36"/>
      <c r="YM55" s="36"/>
      <c r="YN55" s="36"/>
      <c r="YQ55" s="36"/>
      <c r="YR55" s="36"/>
      <c r="YU55" s="36"/>
      <c r="YV55" s="36"/>
      <c r="YY55" s="36"/>
      <c r="YZ55" s="36"/>
      <c r="ZC55" s="36"/>
      <c r="ZD55" s="36"/>
      <c r="ZG55" s="36"/>
      <c r="ZH55" s="36"/>
      <c r="ZK55" s="36"/>
      <c r="ZL55" s="36"/>
      <c r="ZO55" s="36"/>
      <c r="ZP55" s="36"/>
      <c r="ZS55" s="36"/>
      <c r="ZT55" s="36"/>
      <c r="ZW55" s="36"/>
      <c r="ZX55" s="36"/>
      <c r="AAA55" s="36"/>
      <c r="AAB55" s="36"/>
      <c r="AAE55" s="36"/>
      <c r="AAF55" s="36"/>
      <c r="AAI55" s="36"/>
      <c r="AAJ55" s="36"/>
      <c r="AAM55" s="36"/>
      <c r="AAN55" s="36"/>
      <c r="AAQ55" s="36"/>
      <c r="AAR55" s="36"/>
      <c r="AAU55" s="36"/>
      <c r="AAV55" s="36"/>
      <c r="AAY55" s="36"/>
      <c r="AAZ55" s="36"/>
      <c r="ABC55" s="36"/>
      <c r="ABD55" s="36"/>
      <c r="ABG55" s="36"/>
      <c r="ABH55" s="36"/>
      <c r="ABK55" s="36"/>
      <c r="ABL55" s="36"/>
      <c r="ABO55" s="36"/>
      <c r="ABP55" s="36"/>
      <c r="ABS55" s="36"/>
      <c r="ABT55" s="36"/>
      <c r="ABW55" s="36"/>
      <c r="ABX55" s="36"/>
      <c r="ACA55" s="36"/>
      <c r="ACB55" s="36"/>
      <c r="ACE55" s="36"/>
      <c r="ACF55" s="36"/>
      <c r="ACI55" s="36"/>
      <c r="ACJ55" s="36"/>
      <c r="ACM55" s="36"/>
      <c r="ACN55" s="36"/>
      <c r="ACQ55" s="36"/>
      <c r="ACR55" s="36"/>
      <c r="ACU55" s="36"/>
      <c r="ACV55" s="36"/>
      <c r="ACY55" s="36"/>
      <c r="ACZ55" s="36"/>
      <c r="ADC55" s="36"/>
      <c r="ADD55" s="36"/>
      <c r="ADG55" s="36"/>
      <c r="ADH55" s="36"/>
      <c r="ADK55" s="36"/>
      <c r="ADL55" s="36"/>
      <c r="ADO55" s="36"/>
      <c r="ADP55" s="36"/>
      <c r="ADS55" s="36"/>
      <c r="ADT55" s="36"/>
      <c r="ADW55" s="36"/>
      <c r="ADX55" s="36"/>
      <c r="AEA55" s="36"/>
      <c r="AEB55" s="36"/>
      <c r="AEE55" s="36"/>
      <c r="AEF55" s="36"/>
      <c r="AEI55" s="36"/>
      <c r="AEJ55" s="36"/>
      <c r="AEM55" s="36"/>
      <c r="AEN55" s="36"/>
      <c r="AEQ55" s="36"/>
      <c r="AER55" s="36"/>
      <c r="AEU55" s="36"/>
      <c r="AEV55" s="36"/>
      <c r="AEY55" s="36"/>
      <c r="AEZ55" s="36"/>
      <c r="AFC55" s="36"/>
      <c r="AFD55" s="36"/>
      <c r="AFG55" s="36"/>
      <c r="AFH55" s="36"/>
      <c r="AFK55" s="36"/>
      <c r="AFL55" s="36"/>
      <c r="AFO55" s="36"/>
      <c r="AFP55" s="36"/>
      <c r="AFS55" s="36"/>
      <c r="AFT55" s="36"/>
      <c r="AFW55" s="36"/>
      <c r="AFX55" s="36"/>
      <c r="AGA55" s="36"/>
      <c r="AGB55" s="36"/>
      <c r="AGE55" s="36"/>
      <c r="AGF55" s="36"/>
      <c r="AGI55" s="36"/>
      <c r="AGJ55" s="36"/>
      <c r="AGM55" s="36"/>
      <c r="AGN55" s="36"/>
      <c r="AGQ55" s="36"/>
      <c r="AGR55" s="36"/>
      <c r="AGU55" s="36"/>
      <c r="AGV55" s="36"/>
      <c r="AGY55" s="36"/>
      <c r="AGZ55" s="36"/>
      <c r="AHC55" s="36"/>
      <c r="AHD55" s="36"/>
      <c r="AHG55" s="36"/>
      <c r="AHH55" s="36"/>
      <c r="AHK55" s="36"/>
      <c r="AHL55" s="36"/>
      <c r="AHO55" s="36"/>
      <c r="AHP55" s="36"/>
      <c r="AHS55" s="36"/>
      <c r="AHT55" s="36"/>
      <c r="AHW55" s="36"/>
      <c r="AHX55" s="36"/>
      <c r="AIA55" s="36"/>
      <c r="AIB55" s="36"/>
      <c r="AIE55" s="36"/>
      <c r="AIF55" s="36"/>
      <c r="AII55" s="36"/>
      <c r="AIJ55" s="36"/>
      <c r="AIM55" s="36"/>
      <c r="AIN55" s="36"/>
      <c r="AIQ55" s="36"/>
      <c r="AIR55" s="36"/>
      <c r="AIU55" s="36"/>
      <c r="AIV55" s="36"/>
      <c r="AIY55" s="36"/>
      <c r="AIZ55" s="36"/>
      <c r="AJC55" s="36"/>
      <c r="AJD55" s="36"/>
      <c r="AJG55" s="36"/>
      <c r="AJH55" s="36"/>
      <c r="AJK55" s="36"/>
      <c r="AJL55" s="36"/>
      <c r="AJO55" s="36"/>
      <c r="AJP55" s="36"/>
      <c r="AJS55" s="36"/>
      <c r="AJT55" s="36"/>
      <c r="AJW55" s="36"/>
      <c r="AJX55" s="36"/>
      <c r="AKA55" s="36"/>
      <c r="AKB55" s="36"/>
      <c r="AKE55" s="36"/>
      <c r="AKF55" s="36"/>
      <c r="AKI55" s="36"/>
      <c r="AKJ55" s="36"/>
      <c r="AKM55" s="36"/>
      <c r="AKN55" s="36"/>
      <c r="AKQ55" s="36"/>
      <c r="AKR55" s="36"/>
      <c r="AKU55" s="36"/>
      <c r="AKV55" s="36"/>
      <c r="AKY55" s="36"/>
      <c r="AKZ55" s="36"/>
      <c r="ALC55" s="36"/>
      <c r="ALD55" s="36"/>
      <c r="ALG55" s="36"/>
      <c r="ALH55" s="36"/>
      <c r="ALK55" s="36"/>
      <c r="ALL55" s="36"/>
      <c r="ALO55" s="36"/>
      <c r="ALP55" s="36"/>
      <c r="ALS55" s="36"/>
      <c r="ALT55" s="36"/>
      <c r="ALW55" s="36"/>
      <c r="ALX55" s="36"/>
      <c r="AMA55" s="36"/>
      <c r="AMB55" s="36"/>
      <c r="AME55" s="36"/>
      <c r="AMF55" s="36"/>
      <c r="AMI55" s="36"/>
      <c r="AMJ55" s="36"/>
      <c r="AMM55" s="36"/>
      <c r="AMN55" s="36"/>
      <c r="AMQ55" s="36"/>
      <c r="AMR55" s="36"/>
      <c r="AMU55" s="36"/>
      <c r="AMV55" s="36"/>
      <c r="AMY55" s="36"/>
      <c r="AMZ55" s="36"/>
      <c r="ANC55" s="36"/>
      <c r="AND55" s="36"/>
      <c r="ANG55" s="36"/>
      <c r="ANH55" s="36"/>
      <c r="ANK55" s="36"/>
      <c r="ANL55" s="36"/>
      <c r="ANO55" s="36"/>
      <c r="ANP55" s="36"/>
      <c r="ANS55" s="36"/>
      <c r="ANT55" s="36"/>
      <c r="ANW55" s="36"/>
      <c r="ANX55" s="36"/>
      <c r="AOA55" s="36"/>
      <c r="AOB55" s="36"/>
      <c r="AOE55" s="36"/>
      <c r="AOF55" s="36"/>
      <c r="AOI55" s="36"/>
      <c r="AOJ55" s="36"/>
      <c r="AOM55" s="36"/>
      <c r="AON55" s="36"/>
      <c r="AOQ55" s="36"/>
      <c r="AOR55" s="36"/>
      <c r="AOU55" s="36"/>
      <c r="AOV55" s="36"/>
      <c r="AOY55" s="36"/>
      <c r="AOZ55" s="36"/>
      <c r="APC55" s="36"/>
      <c r="APD55" s="36"/>
      <c r="APG55" s="36"/>
      <c r="APH55" s="36"/>
      <c r="APK55" s="36"/>
      <c r="APL55" s="36"/>
      <c r="APO55" s="36"/>
      <c r="APP55" s="36"/>
      <c r="APS55" s="36"/>
      <c r="APT55" s="36"/>
      <c r="APW55" s="36"/>
      <c r="APX55" s="36"/>
      <c r="AQA55" s="36"/>
      <c r="AQB55" s="36"/>
      <c r="AQE55" s="36"/>
      <c r="AQF55" s="36"/>
      <c r="AQI55" s="36"/>
      <c r="AQJ55" s="36"/>
      <c r="AQM55" s="36"/>
      <c r="AQN55" s="36"/>
      <c r="AQQ55" s="36"/>
      <c r="AQR55" s="36"/>
      <c r="AQU55" s="36"/>
      <c r="AQV55" s="36"/>
      <c r="AQY55" s="36"/>
      <c r="AQZ55" s="36"/>
      <c r="ARC55" s="36"/>
      <c r="ARD55" s="36"/>
      <c r="ARG55" s="36"/>
      <c r="ARH55" s="36"/>
      <c r="ARK55" s="36"/>
      <c r="ARL55" s="36"/>
      <c r="ARO55" s="36"/>
      <c r="ARP55" s="36"/>
      <c r="ARS55" s="36"/>
      <c r="ART55" s="36"/>
      <c r="ARW55" s="36"/>
      <c r="ARX55" s="36"/>
      <c r="ASA55" s="36"/>
      <c r="ASB55" s="36"/>
      <c r="ASE55" s="36"/>
      <c r="ASF55" s="36"/>
      <c r="ASI55" s="36"/>
      <c r="ASJ55" s="36"/>
      <c r="ASM55" s="36"/>
      <c r="ASN55" s="36"/>
      <c r="ASQ55" s="36"/>
      <c r="ASR55" s="36"/>
      <c r="ASU55" s="36"/>
      <c r="ASV55" s="36"/>
      <c r="ASY55" s="36"/>
      <c r="ASZ55" s="36"/>
      <c r="ATC55" s="36"/>
      <c r="ATD55" s="36"/>
      <c r="ATG55" s="36"/>
      <c r="ATH55" s="36"/>
      <c r="ATK55" s="36"/>
      <c r="ATL55" s="36"/>
      <c r="ATO55" s="36"/>
      <c r="ATP55" s="36"/>
      <c r="ATS55" s="36"/>
      <c r="ATT55" s="36"/>
      <c r="ATW55" s="36"/>
      <c r="ATX55" s="36"/>
      <c r="AUA55" s="36"/>
      <c r="AUB55" s="36"/>
      <c r="AUE55" s="36"/>
      <c r="AUF55" s="36"/>
      <c r="AUI55" s="36"/>
      <c r="AUJ55" s="36"/>
      <c r="AUM55" s="36"/>
      <c r="AUN55" s="36"/>
      <c r="AUQ55" s="36"/>
      <c r="AUR55" s="36"/>
      <c r="AUU55" s="36"/>
      <c r="AUV55" s="36"/>
      <c r="AUY55" s="36"/>
      <c r="AUZ55" s="36"/>
      <c r="AVC55" s="36"/>
      <c r="AVD55" s="36"/>
      <c r="AVG55" s="36"/>
      <c r="AVH55" s="36"/>
      <c r="AVK55" s="36"/>
      <c r="AVL55" s="36"/>
      <c r="AVO55" s="36"/>
      <c r="AVP55" s="36"/>
      <c r="AVS55" s="36"/>
      <c r="AVT55" s="36"/>
      <c r="AVW55" s="36"/>
      <c r="AVX55" s="36"/>
      <c r="AWA55" s="36"/>
      <c r="AWB55" s="36"/>
      <c r="AWE55" s="36"/>
      <c r="AWF55" s="36"/>
      <c r="AWI55" s="36"/>
      <c r="AWJ55" s="36"/>
      <c r="AWM55" s="36"/>
      <c r="AWN55" s="36"/>
      <c r="AWQ55" s="36"/>
      <c r="AWR55" s="36"/>
      <c r="AWU55" s="36"/>
      <c r="AWV55" s="36"/>
      <c r="AWY55" s="36"/>
      <c r="AWZ55" s="36"/>
      <c r="AXC55" s="36"/>
      <c r="AXD55" s="36"/>
      <c r="AXG55" s="36"/>
      <c r="AXH55" s="36"/>
      <c r="AXK55" s="36"/>
      <c r="AXL55" s="36"/>
      <c r="AXO55" s="36"/>
      <c r="AXP55" s="36"/>
      <c r="AXS55" s="36"/>
      <c r="AXT55" s="36"/>
      <c r="AXW55" s="36"/>
      <c r="AXX55" s="36"/>
      <c r="AYA55" s="36"/>
      <c r="AYB55" s="36"/>
      <c r="AYE55" s="36"/>
      <c r="AYF55" s="36"/>
      <c r="AYI55" s="36"/>
      <c r="AYJ55" s="36"/>
      <c r="AYM55" s="36"/>
      <c r="AYN55" s="36"/>
      <c r="AYQ55" s="36"/>
      <c r="AYR55" s="36"/>
      <c r="AYU55" s="36"/>
      <c r="AYV55" s="36"/>
      <c r="AYY55" s="36"/>
      <c r="AYZ55" s="36"/>
      <c r="AZC55" s="36"/>
      <c r="AZD55" s="36"/>
      <c r="AZG55" s="36"/>
      <c r="AZH55" s="36"/>
      <c r="AZK55" s="36"/>
      <c r="AZL55" s="36"/>
      <c r="AZO55" s="36"/>
      <c r="AZP55" s="36"/>
      <c r="AZS55" s="36"/>
      <c r="AZT55" s="36"/>
      <c r="AZW55" s="36"/>
      <c r="AZX55" s="36"/>
      <c r="BAA55" s="36"/>
      <c r="BAB55" s="36"/>
      <c r="BAE55" s="36"/>
      <c r="BAF55" s="36"/>
      <c r="BAI55" s="36"/>
      <c r="BAJ55" s="36"/>
      <c r="BAM55" s="36"/>
      <c r="BAN55" s="36"/>
      <c r="BAQ55" s="36"/>
      <c r="BAR55" s="36"/>
      <c r="BAU55" s="36"/>
      <c r="BAV55" s="36"/>
      <c r="BAY55" s="36"/>
      <c r="BAZ55" s="36"/>
      <c r="BBC55" s="36"/>
      <c r="BBD55" s="36"/>
      <c r="BBG55" s="36"/>
      <c r="BBH55" s="36"/>
      <c r="BBK55" s="36"/>
      <c r="BBL55" s="36"/>
      <c r="BBO55" s="36"/>
      <c r="BBP55" s="36"/>
      <c r="BBS55" s="36"/>
      <c r="BBT55" s="36"/>
      <c r="BBW55" s="36"/>
      <c r="BBX55" s="36"/>
      <c r="BCA55" s="36"/>
      <c r="BCB55" s="36"/>
      <c r="BCE55" s="36"/>
      <c r="BCF55" s="36"/>
      <c r="BCI55" s="36"/>
      <c r="BCJ55" s="36"/>
      <c r="BCM55" s="36"/>
      <c r="BCN55" s="36"/>
      <c r="BCQ55" s="36"/>
      <c r="BCR55" s="36"/>
      <c r="BCU55" s="36"/>
      <c r="BCV55" s="36"/>
      <c r="BCY55" s="36"/>
      <c r="BCZ55" s="36"/>
      <c r="BDC55" s="36"/>
      <c r="BDD55" s="36"/>
      <c r="BDG55" s="36"/>
      <c r="BDH55" s="36"/>
      <c r="BDK55" s="36"/>
      <c r="BDL55" s="36"/>
      <c r="BDO55" s="36"/>
      <c r="BDP55" s="36"/>
      <c r="BDS55" s="36"/>
      <c r="BDT55" s="36"/>
      <c r="BDW55" s="36"/>
      <c r="BDX55" s="36"/>
      <c r="BEA55" s="36"/>
      <c r="BEB55" s="36"/>
      <c r="BEE55" s="36"/>
      <c r="BEF55" s="36"/>
      <c r="BEI55" s="36"/>
      <c r="BEJ55" s="36"/>
      <c r="BEM55" s="36"/>
      <c r="BEN55" s="36"/>
      <c r="BEQ55" s="36"/>
      <c r="BER55" s="36"/>
      <c r="BEU55" s="36"/>
      <c r="BEV55" s="36"/>
      <c r="BEY55" s="36"/>
      <c r="BEZ55" s="36"/>
      <c r="BFC55" s="36"/>
      <c r="BFD55" s="36"/>
      <c r="BFG55" s="36"/>
      <c r="BFH55" s="36"/>
      <c r="BFK55" s="36"/>
      <c r="BFL55" s="36"/>
      <c r="BFO55" s="36"/>
      <c r="BFP55" s="36"/>
      <c r="BFS55" s="36"/>
      <c r="BFT55" s="36"/>
      <c r="BFW55" s="36"/>
      <c r="BFX55" s="36"/>
      <c r="BGA55" s="36"/>
      <c r="BGB55" s="36"/>
      <c r="BGE55" s="36"/>
      <c r="BGF55" s="36"/>
      <c r="BGI55" s="36"/>
      <c r="BGJ55" s="36"/>
      <c r="BGM55" s="36"/>
      <c r="BGN55" s="36"/>
      <c r="BGQ55" s="36"/>
      <c r="BGR55" s="36"/>
      <c r="BGU55" s="36"/>
      <c r="BGV55" s="36"/>
      <c r="BGY55" s="36"/>
      <c r="BGZ55" s="36"/>
      <c r="BHC55" s="36"/>
      <c r="BHD55" s="36"/>
      <c r="BHG55" s="36"/>
      <c r="BHH55" s="36"/>
      <c r="BHK55" s="36"/>
      <c r="BHL55" s="36"/>
      <c r="BHO55" s="36"/>
      <c r="BHP55" s="36"/>
      <c r="BHS55" s="36"/>
      <c r="BHT55" s="36"/>
      <c r="BHW55" s="36"/>
      <c r="BHX55" s="36"/>
      <c r="BIA55" s="36"/>
      <c r="BIB55" s="36"/>
      <c r="BIE55" s="36"/>
      <c r="BIF55" s="36"/>
      <c r="BII55" s="36"/>
      <c r="BIJ55" s="36"/>
      <c r="BIM55" s="36"/>
      <c r="BIN55" s="36"/>
      <c r="BIQ55" s="36"/>
      <c r="BIR55" s="36"/>
      <c r="BIU55" s="36"/>
      <c r="BIV55" s="36"/>
      <c r="BIY55" s="36"/>
      <c r="BIZ55" s="36"/>
      <c r="BJC55" s="36"/>
      <c r="BJD55" s="36"/>
      <c r="BJG55" s="36"/>
      <c r="BJH55" s="36"/>
      <c r="BJK55" s="36"/>
      <c r="BJL55" s="36"/>
      <c r="BJO55" s="36"/>
      <c r="BJP55" s="36"/>
      <c r="BJS55" s="36"/>
      <c r="BJT55" s="36"/>
      <c r="BJW55" s="36"/>
      <c r="BJX55" s="36"/>
      <c r="BKA55" s="36"/>
      <c r="BKB55" s="36"/>
      <c r="BKE55" s="36"/>
      <c r="BKF55" s="36"/>
      <c r="BKI55" s="36"/>
      <c r="BKJ55" s="36"/>
      <c r="BKM55" s="36"/>
      <c r="BKN55" s="36"/>
      <c r="BKQ55" s="36"/>
      <c r="BKR55" s="36"/>
      <c r="BKU55" s="36"/>
      <c r="BKV55" s="36"/>
      <c r="BKY55" s="36"/>
      <c r="BKZ55" s="36"/>
      <c r="BLC55" s="36"/>
      <c r="BLD55" s="36"/>
      <c r="BLG55" s="36"/>
      <c r="BLH55" s="36"/>
      <c r="BLK55" s="36"/>
      <c r="BLL55" s="36"/>
      <c r="BLO55" s="36"/>
      <c r="BLP55" s="36"/>
      <c r="BLS55" s="36"/>
      <c r="BLT55" s="36"/>
      <c r="BLW55" s="36"/>
      <c r="BLX55" s="36"/>
      <c r="BMA55" s="36"/>
      <c r="BMB55" s="36"/>
      <c r="BME55" s="36"/>
      <c r="BMF55" s="36"/>
      <c r="BMI55" s="36"/>
      <c r="BMJ55" s="36"/>
      <c r="BMM55" s="36"/>
      <c r="BMN55" s="36"/>
      <c r="BMQ55" s="36"/>
      <c r="BMR55" s="36"/>
      <c r="BMU55" s="36"/>
      <c r="BMV55" s="36"/>
      <c r="BMY55" s="36"/>
      <c r="BMZ55" s="36"/>
      <c r="BNC55" s="36"/>
      <c r="BND55" s="36"/>
      <c r="BNG55" s="36"/>
      <c r="BNH55" s="36"/>
      <c r="BNK55" s="36"/>
      <c r="BNL55" s="36"/>
      <c r="BNO55" s="36"/>
      <c r="BNP55" s="36"/>
      <c r="BNS55" s="36"/>
      <c r="BNT55" s="36"/>
      <c r="BNW55" s="36"/>
      <c r="BNX55" s="36"/>
      <c r="BOA55" s="36"/>
      <c r="BOB55" s="36"/>
      <c r="BOE55" s="36"/>
      <c r="BOF55" s="36"/>
      <c r="BOI55" s="36"/>
      <c r="BOJ55" s="36"/>
      <c r="BOM55" s="36"/>
      <c r="BON55" s="36"/>
      <c r="BOQ55" s="36"/>
      <c r="BOR55" s="36"/>
      <c r="BOU55" s="36"/>
      <c r="BOV55" s="36"/>
      <c r="BOY55" s="36"/>
      <c r="BOZ55" s="36"/>
      <c r="BPC55" s="36"/>
      <c r="BPD55" s="36"/>
      <c r="BPG55" s="36"/>
      <c r="BPH55" s="36"/>
      <c r="BPK55" s="36"/>
      <c r="BPL55" s="36"/>
      <c r="BPO55" s="36"/>
      <c r="BPP55" s="36"/>
      <c r="BPS55" s="36"/>
      <c r="BPT55" s="36"/>
      <c r="BPW55" s="36"/>
      <c r="BPX55" s="36"/>
      <c r="BQA55" s="36"/>
      <c r="BQB55" s="36"/>
      <c r="BQE55" s="36"/>
      <c r="BQF55" s="36"/>
      <c r="BQI55" s="36"/>
      <c r="BQJ55" s="36"/>
      <c r="BQM55" s="36"/>
      <c r="BQN55" s="36"/>
      <c r="BQQ55" s="36"/>
      <c r="BQR55" s="36"/>
      <c r="BQU55" s="36"/>
      <c r="BQV55" s="36"/>
      <c r="BQY55" s="36"/>
      <c r="BQZ55" s="36"/>
      <c r="BRC55" s="36"/>
      <c r="BRD55" s="36"/>
      <c r="BRG55" s="36"/>
      <c r="BRH55" s="36"/>
      <c r="BRK55" s="36"/>
      <c r="BRL55" s="36"/>
      <c r="BRO55" s="36"/>
      <c r="BRP55" s="36"/>
      <c r="BRS55" s="36"/>
      <c r="BRT55" s="36"/>
      <c r="BRW55" s="36"/>
      <c r="BRX55" s="36"/>
      <c r="BSA55" s="36"/>
      <c r="BSB55" s="36"/>
      <c r="BSE55" s="36"/>
      <c r="BSF55" s="36"/>
      <c r="BSI55" s="36"/>
      <c r="BSJ55" s="36"/>
      <c r="BSM55" s="36"/>
      <c r="BSN55" s="36"/>
      <c r="BSQ55" s="36"/>
      <c r="BSR55" s="36"/>
      <c r="BSU55" s="36"/>
      <c r="BSV55" s="36"/>
      <c r="BSY55" s="36"/>
      <c r="BSZ55" s="36"/>
      <c r="BTC55" s="36"/>
      <c r="BTD55" s="36"/>
      <c r="BTG55" s="36"/>
      <c r="BTH55" s="36"/>
      <c r="BTK55" s="36"/>
      <c r="BTL55" s="36"/>
      <c r="BTO55" s="36"/>
      <c r="BTP55" s="36"/>
      <c r="BTS55" s="36"/>
      <c r="BTT55" s="36"/>
      <c r="BTW55" s="36"/>
      <c r="BTX55" s="36"/>
      <c r="BUA55" s="36"/>
      <c r="BUB55" s="36"/>
      <c r="BUE55" s="36"/>
      <c r="BUF55" s="36"/>
      <c r="BUI55" s="36"/>
      <c r="BUJ55" s="36"/>
      <c r="BUM55" s="36"/>
      <c r="BUN55" s="36"/>
      <c r="BUQ55" s="36"/>
      <c r="BUR55" s="36"/>
      <c r="BUU55" s="36"/>
      <c r="BUV55" s="36"/>
      <c r="BUY55" s="36"/>
      <c r="BUZ55" s="36"/>
      <c r="BVC55" s="36"/>
      <c r="BVD55" s="36"/>
      <c r="BVG55" s="36"/>
      <c r="BVH55" s="36"/>
      <c r="BVK55" s="36"/>
      <c r="BVL55" s="36"/>
      <c r="BVO55" s="36"/>
      <c r="BVP55" s="36"/>
      <c r="BVS55" s="36"/>
      <c r="BVT55" s="36"/>
      <c r="BVW55" s="36"/>
      <c r="BVX55" s="36"/>
      <c r="BWA55" s="36"/>
      <c r="BWB55" s="36"/>
      <c r="BWE55" s="36"/>
      <c r="BWF55" s="36"/>
      <c r="BWI55" s="36"/>
      <c r="BWJ55" s="36"/>
      <c r="BWM55" s="36"/>
      <c r="BWN55" s="36"/>
      <c r="BWQ55" s="36"/>
      <c r="BWR55" s="36"/>
      <c r="BWU55" s="36"/>
      <c r="BWV55" s="36"/>
      <c r="BWY55" s="36"/>
      <c r="BWZ55" s="36"/>
      <c r="BXC55" s="36"/>
      <c r="BXD55" s="36"/>
      <c r="BXG55" s="36"/>
      <c r="BXH55" s="36"/>
      <c r="BXK55" s="36"/>
      <c r="BXL55" s="36"/>
      <c r="BXO55" s="36"/>
      <c r="BXP55" s="36"/>
      <c r="BXS55" s="36"/>
      <c r="BXT55" s="36"/>
      <c r="BXW55" s="36"/>
      <c r="BXX55" s="36"/>
      <c r="BYA55" s="36"/>
      <c r="BYB55" s="36"/>
      <c r="BYE55" s="36"/>
      <c r="BYF55" s="36"/>
      <c r="BYI55" s="36"/>
      <c r="BYJ55" s="36"/>
      <c r="BYM55" s="36"/>
      <c r="BYN55" s="36"/>
      <c r="BYQ55" s="36"/>
      <c r="BYR55" s="36"/>
      <c r="BYU55" s="36"/>
      <c r="BYV55" s="36"/>
      <c r="BYY55" s="36"/>
      <c r="BYZ55" s="36"/>
      <c r="BZC55" s="36"/>
      <c r="BZD55" s="36"/>
      <c r="BZG55" s="36"/>
      <c r="BZH55" s="36"/>
      <c r="BZK55" s="36"/>
      <c r="BZL55" s="36"/>
      <c r="BZO55" s="36"/>
      <c r="BZP55" s="36"/>
      <c r="BZS55" s="36"/>
      <c r="BZT55" s="36"/>
      <c r="BZW55" s="36"/>
      <c r="BZX55" s="36"/>
      <c r="CAA55" s="36"/>
      <c r="CAB55" s="36"/>
      <c r="CAE55" s="36"/>
      <c r="CAF55" s="36"/>
      <c r="CAI55" s="36"/>
      <c r="CAJ55" s="36"/>
      <c r="CAM55" s="36"/>
      <c r="CAN55" s="36"/>
      <c r="CAQ55" s="36"/>
      <c r="CAR55" s="36"/>
      <c r="CAU55" s="36"/>
      <c r="CAV55" s="36"/>
      <c r="CAY55" s="36"/>
      <c r="CAZ55" s="36"/>
      <c r="CBC55" s="36"/>
      <c r="CBD55" s="36"/>
      <c r="CBG55" s="36"/>
      <c r="CBH55" s="36"/>
      <c r="CBK55" s="36"/>
      <c r="CBL55" s="36"/>
      <c r="CBO55" s="36"/>
      <c r="CBP55" s="36"/>
      <c r="CBS55" s="36"/>
      <c r="CBT55" s="36"/>
      <c r="CBW55" s="36"/>
      <c r="CBX55" s="36"/>
      <c r="CCA55" s="36"/>
      <c r="CCB55" s="36"/>
      <c r="CCE55" s="36"/>
      <c r="CCF55" s="36"/>
      <c r="CCI55" s="36"/>
      <c r="CCJ55" s="36"/>
      <c r="CCM55" s="36"/>
      <c r="CCN55" s="36"/>
      <c r="CCQ55" s="36"/>
      <c r="CCR55" s="36"/>
      <c r="CCU55" s="36"/>
      <c r="CCV55" s="36"/>
      <c r="CCY55" s="36"/>
      <c r="CCZ55" s="36"/>
      <c r="CDC55" s="36"/>
      <c r="CDD55" s="36"/>
      <c r="CDG55" s="36"/>
      <c r="CDH55" s="36"/>
      <c r="CDK55" s="36"/>
      <c r="CDL55" s="36"/>
      <c r="CDO55" s="36"/>
      <c r="CDP55" s="36"/>
      <c r="CDS55" s="36"/>
      <c r="CDT55" s="36"/>
      <c r="CDW55" s="36"/>
      <c r="CDX55" s="36"/>
      <c r="CEA55" s="36"/>
      <c r="CEB55" s="36"/>
      <c r="CEE55" s="36"/>
      <c r="CEF55" s="36"/>
      <c r="CEI55" s="36"/>
      <c r="CEJ55" s="36"/>
      <c r="CEM55" s="36"/>
      <c r="CEN55" s="36"/>
      <c r="CEQ55" s="36"/>
      <c r="CER55" s="36"/>
      <c r="CEU55" s="36"/>
      <c r="CEV55" s="36"/>
      <c r="CEY55" s="36"/>
      <c r="CEZ55" s="36"/>
      <c r="CFC55" s="36"/>
      <c r="CFD55" s="36"/>
      <c r="CFG55" s="36"/>
      <c r="CFH55" s="36"/>
      <c r="CFK55" s="36"/>
      <c r="CFL55" s="36"/>
      <c r="CFO55" s="36"/>
      <c r="CFP55" s="36"/>
      <c r="CFS55" s="36"/>
      <c r="CFT55" s="36"/>
      <c r="CFW55" s="36"/>
      <c r="CFX55" s="36"/>
      <c r="CGA55" s="36"/>
      <c r="CGB55" s="36"/>
      <c r="CGE55" s="36"/>
      <c r="CGF55" s="36"/>
      <c r="CGI55" s="36"/>
      <c r="CGJ55" s="36"/>
      <c r="CGM55" s="36"/>
      <c r="CGN55" s="36"/>
      <c r="CGQ55" s="36"/>
      <c r="CGR55" s="36"/>
      <c r="CGU55" s="36"/>
      <c r="CGV55" s="36"/>
      <c r="CGY55" s="36"/>
      <c r="CGZ55" s="36"/>
      <c r="CHC55" s="36"/>
      <c r="CHD55" s="36"/>
      <c r="CHG55" s="36"/>
      <c r="CHH55" s="36"/>
      <c r="CHK55" s="36"/>
      <c r="CHL55" s="36"/>
      <c r="CHO55" s="36"/>
      <c r="CHP55" s="36"/>
      <c r="CHS55" s="36"/>
      <c r="CHT55" s="36"/>
      <c r="CHW55" s="36"/>
      <c r="CHX55" s="36"/>
      <c r="CIA55" s="36"/>
      <c r="CIB55" s="36"/>
      <c r="CIE55" s="36"/>
      <c r="CIF55" s="36"/>
      <c r="CII55" s="36"/>
      <c r="CIJ55" s="36"/>
      <c r="CIM55" s="36"/>
      <c r="CIN55" s="36"/>
      <c r="CIQ55" s="36"/>
      <c r="CIR55" s="36"/>
      <c r="CIU55" s="36"/>
      <c r="CIV55" s="36"/>
      <c r="CIY55" s="36"/>
      <c r="CIZ55" s="36"/>
      <c r="CJC55" s="36"/>
      <c r="CJD55" s="36"/>
      <c r="CJG55" s="36"/>
      <c r="CJH55" s="36"/>
      <c r="CJK55" s="36"/>
      <c r="CJL55" s="36"/>
      <c r="CJO55" s="36"/>
      <c r="CJP55" s="36"/>
      <c r="CJS55" s="36"/>
      <c r="CJT55" s="36"/>
      <c r="CJW55" s="36"/>
      <c r="CJX55" s="36"/>
      <c r="CKA55" s="36"/>
      <c r="CKB55" s="36"/>
      <c r="CKE55" s="36"/>
      <c r="CKF55" s="36"/>
      <c r="CKI55" s="36"/>
      <c r="CKJ55" s="36"/>
      <c r="CKM55" s="36"/>
      <c r="CKN55" s="36"/>
      <c r="CKQ55" s="36"/>
      <c r="CKR55" s="36"/>
      <c r="CKU55" s="36"/>
      <c r="CKV55" s="36"/>
      <c r="CKY55" s="36"/>
      <c r="CKZ55" s="36"/>
      <c r="CLC55" s="36"/>
      <c r="CLD55" s="36"/>
      <c r="CLG55" s="36"/>
      <c r="CLH55" s="36"/>
      <c r="CLK55" s="36"/>
      <c r="CLL55" s="36"/>
      <c r="CLO55" s="36"/>
      <c r="CLP55" s="36"/>
      <c r="CLS55" s="36"/>
      <c r="CLT55" s="36"/>
      <c r="CLW55" s="36"/>
      <c r="CLX55" s="36"/>
      <c r="CMA55" s="36"/>
      <c r="CMB55" s="36"/>
      <c r="CME55" s="36"/>
      <c r="CMF55" s="36"/>
      <c r="CMI55" s="36"/>
      <c r="CMJ55" s="36"/>
      <c r="CMM55" s="36"/>
      <c r="CMN55" s="36"/>
      <c r="CMQ55" s="36"/>
      <c r="CMR55" s="36"/>
      <c r="CMU55" s="36"/>
      <c r="CMV55" s="36"/>
      <c r="CMY55" s="36"/>
      <c r="CMZ55" s="36"/>
      <c r="CNC55" s="36"/>
      <c r="CND55" s="36"/>
      <c r="CNG55" s="36"/>
      <c r="CNH55" s="36"/>
      <c r="CNK55" s="36"/>
      <c r="CNL55" s="36"/>
      <c r="CNO55" s="36"/>
      <c r="CNP55" s="36"/>
      <c r="CNS55" s="36"/>
      <c r="CNT55" s="36"/>
      <c r="CNW55" s="36"/>
      <c r="CNX55" s="36"/>
      <c r="COA55" s="36"/>
      <c r="COB55" s="36"/>
      <c r="COE55" s="36"/>
      <c r="COF55" s="36"/>
      <c r="COI55" s="36"/>
      <c r="COJ55" s="36"/>
      <c r="COM55" s="36"/>
      <c r="CON55" s="36"/>
      <c r="COQ55" s="36"/>
      <c r="COR55" s="36"/>
      <c r="COU55" s="36"/>
      <c r="COV55" s="36"/>
      <c r="COY55" s="36"/>
      <c r="COZ55" s="36"/>
      <c r="CPC55" s="36"/>
      <c r="CPD55" s="36"/>
      <c r="CPG55" s="36"/>
      <c r="CPH55" s="36"/>
      <c r="CPK55" s="36"/>
      <c r="CPL55" s="36"/>
      <c r="CPO55" s="36"/>
      <c r="CPP55" s="36"/>
      <c r="CPS55" s="36"/>
      <c r="CPT55" s="36"/>
      <c r="CPW55" s="36"/>
      <c r="CPX55" s="36"/>
      <c r="CQA55" s="36"/>
      <c r="CQB55" s="36"/>
      <c r="CQE55" s="36"/>
      <c r="CQF55" s="36"/>
      <c r="CQI55" s="36"/>
      <c r="CQJ55" s="36"/>
      <c r="CQM55" s="36"/>
      <c r="CQN55" s="36"/>
      <c r="CQQ55" s="36"/>
      <c r="CQR55" s="36"/>
      <c r="CQU55" s="36"/>
      <c r="CQV55" s="36"/>
      <c r="CQY55" s="36"/>
      <c r="CQZ55" s="36"/>
      <c r="CRC55" s="36"/>
      <c r="CRD55" s="36"/>
      <c r="CRG55" s="36"/>
      <c r="CRH55" s="36"/>
      <c r="CRK55" s="36"/>
      <c r="CRL55" s="36"/>
      <c r="CRO55" s="36"/>
      <c r="CRP55" s="36"/>
      <c r="CRS55" s="36"/>
      <c r="CRT55" s="36"/>
      <c r="CRW55" s="36"/>
      <c r="CRX55" s="36"/>
      <c r="CSA55" s="36"/>
      <c r="CSB55" s="36"/>
      <c r="CSE55" s="36"/>
      <c r="CSF55" s="36"/>
      <c r="CSI55" s="36"/>
      <c r="CSJ55" s="36"/>
      <c r="CSM55" s="36"/>
      <c r="CSN55" s="36"/>
      <c r="CSQ55" s="36"/>
      <c r="CSR55" s="36"/>
      <c r="CSU55" s="36"/>
      <c r="CSV55" s="36"/>
      <c r="CSY55" s="36"/>
      <c r="CSZ55" s="36"/>
      <c r="CTC55" s="36"/>
      <c r="CTD55" s="36"/>
      <c r="CTG55" s="36"/>
      <c r="CTH55" s="36"/>
      <c r="CTK55" s="36"/>
      <c r="CTL55" s="36"/>
      <c r="CTO55" s="36"/>
      <c r="CTP55" s="36"/>
      <c r="CTS55" s="36"/>
      <c r="CTT55" s="36"/>
      <c r="CTW55" s="36"/>
      <c r="CTX55" s="36"/>
      <c r="CUA55" s="36"/>
      <c r="CUB55" s="36"/>
      <c r="CUE55" s="36"/>
      <c r="CUF55" s="36"/>
      <c r="CUI55" s="36"/>
      <c r="CUJ55" s="36"/>
      <c r="CUM55" s="36"/>
      <c r="CUN55" s="36"/>
      <c r="CUQ55" s="36"/>
      <c r="CUR55" s="36"/>
      <c r="CUU55" s="36"/>
      <c r="CUV55" s="36"/>
      <c r="CUY55" s="36"/>
      <c r="CUZ55" s="36"/>
      <c r="CVC55" s="36"/>
      <c r="CVD55" s="36"/>
      <c r="CVG55" s="36"/>
      <c r="CVH55" s="36"/>
      <c r="CVK55" s="36"/>
      <c r="CVL55" s="36"/>
      <c r="CVO55" s="36"/>
      <c r="CVP55" s="36"/>
      <c r="CVS55" s="36"/>
      <c r="CVT55" s="36"/>
      <c r="CVW55" s="36"/>
      <c r="CVX55" s="36"/>
      <c r="CWA55" s="36"/>
      <c r="CWB55" s="36"/>
      <c r="CWE55" s="36"/>
      <c r="CWF55" s="36"/>
      <c r="CWI55" s="36"/>
      <c r="CWJ55" s="36"/>
      <c r="CWM55" s="36"/>
      <c r="CWN55" s="36"/>
      <c r="CWQ55" s="36"/>
      <c r="CWR55" s="36"/>
      <c r="CWU55" s="36"/>
      <c r="CWV55" s="36"/>
      <c r="CWY55" s="36"/>
      <c r="CWZ55" s="36"/>
      <c r="CXC55" s="36"/>
      <c r="CXD55" s="36"/>
      <c r="CXG55" s="36"/>
      <c r="CXH55" s="36"/>
      <c r="CXK55" s="36"/>
      <c r="CXL55" s="36"/>
      <c r="CXO55" s="36"/>
      <c r="CXP55" s="36"/>
      <c r="CXS55" s="36"/>
      <c r="CXT55" s="36"/>
      <c r="CXW55" s="36"/>
      <c r="CXX55" s="36"/>
      <c r="CYA55" s="36"/>
      <c r="CYB55" s="36"/>
      <c r="CYE55" s="36"/>
      <c r="CYF55" s="36"/>
      <c r="CYI55" s="36"/>
      <c r="CYJ55" s="36"/>
      <c r="CYM55" s="36"/>
      <c r="CYN55" s="36"/>
      <c r="CYQ55" s="36"/>
      <c r="CYR55" s="36"/>
      <c r="CYU55" s="36"/>
      <c r="CYV55" s="36"/>
      <c r="CYY55" s="36"/>
      <c r="CYZ55" s="36"/>
      <c r="CZC55" s="36"/>
      <c r="CZD55" s="36"/>
      <c r="CZG55" s="36"/>
      <c r="CZH55" s="36"/>
      <c r="CZK55" s="36"/>
      <c r="CZL55" s="36"/>
      <c r="CZO55" s="36"/>
      <c r="CZP55" s="36"/>
      <c r="CZS55" s="36"/>
      <c r="CZT55" s="36"/>
      <c r="CZW55" s="36"/>
      <c r="CZX55" s="36"/>
      <c r="DAA55" s="36"/>
      <c r="DAB55" s="36"/>
      <c r="DAE55" s="36"/>
      <c r="DAF55" s="36"/>
      <c r="DAI55" s="36"/>
      <c r="DAJ55" s="36"/>
      <c r="DAM55" s="36"/>
      <c r="DAN55" s="36"/>
      <c r="DAQ55" s="36"/>
      <c r="DAR55" s="36"/>
      <c r="DAU55" s="36"/>
      <c r="DAV55" s="36"/>
      <c r="DAY55" s="36"/>
      <c r="DAZ55" s="36"/>
      <c r="DBC55" s="36"/>
      <c r="DBD55" s="36"/>
      <c r="DBG55" s="36"/>
      <c r="DBH55" s="36"/>
      <c r="DBK55" s="36"/>
      <c r="DBL55" s="36"/>
      <c r="DBO55" s="36"/>
      <c r="DBP55" s="36"/>
      <c r="DBS55" s="36"/>
      <c r="DBT55" s="36"/>
      <c r="DBW55" s="36"/>
      <c r="DBX55" s="36"/>
      <c r="DCA55" s="36"/>
      <c r="DCB55" s="36"/>
      <c r="DCE55" s="36"/>
      <c r="DCF55" s="36"/>
      <c r="DCI55" s="36"/>
      <c r="DCJ55" s="36"/>
      <c r="DCM55" s="36"/>
      <c r="DCN55" s="36"/>
      <c r="DCQ55" s="36"/>
      <c r="DCR55" s="36"/>
      <c r="DCU55" s="36"/>
      <c r="DCV55" s="36"/>
      <c r="DCY55" s="36"/>
      <c r="DCZ55" s="36"/>
      <c r="DDC55" s="36"/>
      <c r="DDD55" s="36"/>
      <c r="DDG55" s="36"/>
      <c r="DDH55" s="36"/>
      <c r="DDK55" s="36"/>
      <c r="DDL55" s="36"/>
      <c r="DDO55" s="36"/>
      <c r="DDP55" s="36"/>
      <c r="DDS55" s="36"/>
      <c r="DDT55" s="36"/>
      <c r="DDW55" s="36"/>
      <c r="DDX55" s="36"/>
      <c r="DEA55" s="36"/>
      <c r="DEB55" s="36"/>
      <c r="DEE55" s="36"/>
      <c r="DEF55" s="36"/>
      <c r="DEI55" s="36"/>
      <c r="DEJ55" s="36"/>
      <c r="DEM55" s="36"/>
      <c r="DEN55" s="36"/>
      <c r="DEQ55" s="36"/>
      <c r="DER55" s="36"/>
      <c r="DEU55" s="36"/>
      <c r="DEV55" s="36"/>
      <c r="DEY55" s="36"/>
      <c r="DEZ55" s="36"/>
      <c r="DFC55" s="36"/>
      <c r="DFD55" s="36"/>
      <c r="DFG55" s="36"/>
      <c r="DFH55" s="36"/>
      <c r="DFK55" s="36"/>
      <c r="DFL55" s="36"/>
      <c r="DFO55" s="36"/>
      <c r="DFP55" s="36"/>
      <c r="DFS55" s="36"/>
      <c r="DFT55" s="36"/>
      <c r="DFW55" s="36"/>
      <c r="DFX55" s="36"/>
      <c r="DGA55" s="36"/>
      <c r="DGB55" s="36"/>
      <c r="DGE55" s="36"/>
      <c r="DGF55" s="36"/>
      <c r="DGI55" s="36"/>
      <c r="DGJ55" s="36"/>
      <c r="DGM55" s="36"/>
      <c r="DGN55" s="36"/>
      <c r="DGQ55" s="36"/>
      <c r="DGR55" s="36"/>
      <c r="DGU55" s="36"/>
      <c r="DGV55" s="36"/>
      <c r="DGY55" s="36"/>
      <c r="DGZ55" s="36"/>
      <c r="DHC55" s="36"/>
      <c r="DHD55" s="36"/>
      <c r="DHG55" s="36"/>
      <c r="DHH55" s="36"/>
      <c r="DHK55" s="36"/>
      <c r="DHL55" s="36"/>
      <c r="DHO55" s="36"/>
      <c r="DHP55" s="36"/>
      <c r="DHS55" s="36"/>
      <c r="DHT55" s="36"/>
      <c r="DHW55" s="36"/>
      <c r="DHX55" s="36"/>
      <c r="DIA55" s="36"/>
      <c r="DIB55" s="36"/>
      <c r="DIE55" s="36"/>
      <c r="DIF55" s="36"/>
      <c r="DII55" s="36"/>
      <c r="DIJ55" s="36"/>
      <c r="DIM55" s="36"/>
      <c r="DIN55" s="36"/>
      <c r="DIQ55" s="36"/>
      <c r="DIR55" s="36"/>
      <c r="DIU55" s="36"/>
      <c r="DIV55" s="36"/>
      <c r="DIY55" s="36"/>
      <c r="DIZ55" s="36"/>
      <c r="DJC55" s="36"/>
      <c r="DJD55" s="36"/>
      <c r="DJG55" s="36"/>
      <c r="DJH55" s="36"/>
      <c r="DJK55" s="36"/>
      <c r="DJL55" s="36"/>
      <c r="DJO55" s="36"/>
      <c r="DJP55" s="36"/>
      <c r="DJS55" s="36"/>
      <c r="DJT55" s="36"/>
      <c r="DJW55" s="36"/>
      <c r="DJX55" s="36"/>
      <c r="DKA55" s="36"/>
      <c r="DKB55" s="36"/>
      <c r="DKE55" s="36"/>
      <c r="DKF55" s="36"/>
      <c r="DKI55" s="36"/>
      <c r="DKJ55" s="36"/>
      <c r="DKM55" s="36"/>
      <c r="DKN55" s="36"/>
      <c r="DKQ55" s="36"/>
      <c r="DKR55" s="36"/>
      <c r="DKU55" s="36"/>
      <c r="DKV55" s="36"/>
      <c r="DKY55" s="36"/>
      <c r="DKZ55" s="36"/>
      <c r="DLC55" s="36"/>
      <c r="DLD55" s="36"/>
      <c r="DLG55" s="36"/>
      <c r="DLH55" s="36"/>
      <c r="DLK55" s="36"/>
      <c r="DLL55" s="36"/>
      <c r="DLO55" s="36"/>
      <c r="DLP55" s="36"/>
      <c r="DLS55" s="36"/>
      <c r="DLT55" s="36"/>
      <c r="DLW55" s="36"/>
      <c r="DLX55" s="36"/>
      <c r="DMA55" s="36"/>
      <c r="DMB55" s="36"/>
      <c r="DME55" s="36"/>
      <c r="DMF55" s="36"/>
      <c r="DMI55" s="36"/>
      <c r="DMJ55" s="36"/>
      <c r="DMM55" s="36"/>
      <c r="DMN55" s="36"/>
      <c r="DMQ55" s="36"/>
      <c r="DMR55" s="36"/>
      <c r="DMU55" s="36"/>
      <c r="DMV55" s="36"/>
      <c r="DMY55" s="36"/>
      <c r="DMZ55" s="36"/>
      <c r="DNC55" s="36"/>
      <c r="DND55" s="36"/>
      <c r="DNG55" s="36"/>
      <c r="DNH55" s="36"/>
      <c r="DNK55" s="36"/>
      <c r="DNL55" s="36"/>
      <c r="DNO55" s="36"/>
      <c r="DNP55" s="36"/>
      <c r="DNS55" s="36"/>
      <c r="DNT55" s="36"/>
      <c r="DNW55" s="36"/>
      <c r="DNX55" s="36"/>
      <c r="DOA55" s="36"/>
      <c r="DOB55" s="36"/>
      <c r="DOE55" s="36"/>
      <c r="DOF55" s="36"/>
      <c r="DOI55" s="36"/>
      <c r="DOJ55" s="36"/>
      <c r="DOM55" s="36"/>
      <c r="DON55" s="36"/>
      <c r="DOQ55" s="36"/>
      <c r="DOR55" s="36"/>
      <c r="DOU55" s="36"/>
      <c r="DOV55" s="36"/>
      <c r="DOY55" s="36"/>
      <c r="DOZ55" s="36"/>
      <c r="DPC55" s="36"/>
      <c r="DPD55" s="36"/>
      <c r="DPG55" s="36"/>
      <c r="DPH55" s="36"/>
      <c r="DPK55" s="36"/>
      <c r="DPL55" s="36"/>
      <c r="DPO55" s="36"/>
      <c r="DPP55" s="36"/>
      <c r="DPS55" s="36"/>
      <c r="DPT55" s="36"/>
      <c r="DPW55" s="36"/>
      <c r="DPX55" s="36"/>
      <c r="DQA55" s="36"/>
      <c r="DQB55" s="36"/>
      <c r="DQE55" s="36"/>
      <c r="DQF55" s="36"/>
      <c r="DQI55" s="36"/>
      <c r="DQJ55" s="36"/>
      <c r="DQM55" s="36"/>
      <c r="DQN55" s="36"/>
      <c r="DQQ55" s="36"/>
      <c r="DQR55" s="36"/>
      <c r="DQU55" s="36"/>
      <c r="DQV55" s="36"/>
      <c r="DQY55" s="36"/>
      <c r="DQZ55" s="36"/>
      <c r="DRC55" s="36"/>
      <c r="DRD55" s="36"/>
      <c r="DRG55" s="36"/>
      <c r="DRH55" s="36"/>
      <c r="DRK55" s="36"/>
      <c r="DRL55" s="36"/>
      <c r="DRO55" s="36"/>
      <c r="DRP55" s="36"/>
      <c r="DRS55" s="36"/>
      <c r="DRT55" s="36"/>
      <c r="DRW55" s="36"/>
      <c r="DRX55" s="36"/>
      <c r="DSA55" s="36"/>
      <c r="DSB55" s="36"/>
      <c r="DSE55" s="36"/>
      <c r="DSF55" s="36"/>
      <c r="DSI55" s="36"/>
      <c r="DSJ55" s="36"/>
      <c r="DSM55" s="36"/>
      <c r="DSN55" s="36"/>
      <c r="DSQ55" s="36"/>
      <c r="DSR55" s="36"/>
      <c r="DSU55" s="36"/>
      <c r="DSV55" s="36"/>
      <c r="DSY55" s="36"/>
      <c r="DSZ55" s="36"/>
      <c r="DTC55" s="36"/>
      <c r="DTD55" s="36"/>
      <c r="DTG55" s="36"/>
      <c r="DTH55" s="36"/>
      <c r="DTK55" s="36"/>
      <c r="DTL55" s="36"/>
      <c r="DTO55" s="36"/>
      <c r="DTP55" s="36"/>
      <c r="DTS55" s="36"/>
      <c r="DTT55" s="36"/>
      <c r="DTW55" s="36"/>
      <c r="DTX55" s="36"/>
      <c r="DUA55" s="36"/>
      <c r="DUB55" s="36"/>
      <c r="DUE55" s="36"/>
      <c r="DUF55" s="36"/>
      <c r="DUI55" s="36"/>
      <c r="DUJ55" s="36"/>
      <c r="DUM55" s="36"/>
      <c r="DUN55" s="36"/>
      <c r="DUQ55" s="36"/>
      <c r="DUR55" s="36"/>
      <c r="DUU55" s="36"/>
      <c r="DUV55" s="36"/>
      <c r="DUY55" s="36"/>
      <c r="DUZ55" s="36"/>
      <c r="DVC55" s="36"/>
      <c r="DVD55" s="36"/>
      <c r="DVG55" s="36"/>
      <c r="DVH55" s="36"/>
      <c r="DVK55" s="36"/>
      <c r="DVL55" s="36"/>
      <c r="DVO55" s="36"/>
      <c r="DVP55" s="36"/>
      <c r="DVS55" s="36"/>
      <c r="DVT55" s="36"/>
      <c r="DVW55" s="36"/>
      <c r="DVX55" s="36"/>
      <c r="DWA55" s="36"/>
      <c r="DWB55" s="36"/>
      <c r="DWE55" s="36"/>
      <c r="DWF55" s="36"/>
      <c r="DWI55" s="36"/>
      <c r="DWJ55" s="36"/>
      <c r="DWM55" s="36"/>
      <c r="DWN55" s="36"/>
      <c r="DWQ55" s="36"/>
      <c r="DWR55" s="36"/>
      <c r="DWU55" s="36"/>
      <c r="DWV55" s="36"/>
      <c r="DWY55" s="36"/>
      <c r="DWZ55" s="36"/>
      <c r="DXC55" s="36"/>
      <c r="DXD55" s="36"/>
      <c r="DXG55" s="36"/>
      <c r="DXH55" s="36"/>
      <c r="DXK55" s="36"/>
      <c r="DXL55" s="36"/>
      <c r="DXO55" s="36"/>
      <c r="DXP55" s="36"/>
      <c r="DXS55" s="36"/>
      <c r="DXT55" s="36"/>
      <c r="DXW55" s="36"/>
      <c r="DXX55" s="36"/>
      <c r="DYA55" s="36"/>
      <c r="DYB55" s="36"/>
      <c r="DYE55" s="36"/>
      <c r="DYF55" s="36"/>
      <c r="DYI55" s="36"/>
      <c r="DYJ55" s="36"/>
      <c r="DYM55" s="36"/>
      <c r="DYN55" s="36"/>
      <c r="DYQ55" s="36"/>
      <c r="DYR55" s="36"/>
      <c r="DYU55" s="36"/>
      <c r="DYV55" s="36"/>
      <c r="DYY55" s="36"/>
      <c r="DYZ55" s="36"/>
      <c r="DZC55" s="36"/>
      <c r="DZD55" s="36"/>
      <c r="DZG55" s="36"/>
      <c r="DZH55" s="36"/>
      <c r="DZK55" s="36"/>
      <c r="DZL55" s="36"/>
      <c r="DZO55" s="36"/>
      <c r="DZP55" s="36"/>
      <c r="DZS55" s="36"/>
      <c r="DZT55" s="36"/>
      <c r="DZW55" s="36"/>
      <c r="DZX55" s="36"/>
      <c r="EAA55" s="36"/>
      <c r="EAB55" s="36"/>
      <c r="EAE55" s="36"/>
      <c r="EAF55" s="36"/>
      <c r="EAI55" s="36"/>
      <c r="EAJ55" s="36"/>
      <c r="EAM55" s="36"/>
      <c r="EAN55" s="36"/>
      <c r="EAQ55" s="36"/>
      <c r="EAR55" s="36"/>
      <c r="EAU55" s="36"/>
      <c r="EAV55" s="36"/>
      <c r="EAY55" s="36"/>
      <c r="EAZ55" s="36"/>
      <c r="EBC55" s="36"/>
      <c r="EBD55" s="36"/>
      <c r="EBG55" s="36"/>
      <c r="EBH55" s="36"/>
      <c r="EBK55" s="36"/>
      <c r="EBL55" s="36"/>
      <c r="EBO55" s="36"/>
      <c r="EBP55" s="36"/>
      <c r="EBS55" s="36"/>
      <c r="EBT55" s="36"/>
      <c r="EBW55" s="36"/>
      <c r="EBX55" s="36"/>
      <c r="ECA55" s="36"/>
      <c r="ECB55" s="36"/>
      <c r="ECE55" s="36"/>
      <c r="ECF55" s="36"/>
      <c r="ECI55" s="36"/>
      <c r="ECJ55" s="36"/>
      <c r="ECM55" s="36"/>
      <c r="ECN55" s="36"/>
      <c r="ECQ55" s="36"/>
      <c r="ECR55" s="36"/>
      <c r="ECU55" s="36"/>
      <c r="ECV55" s="36"/>
      <c r="ECY55" s="36"/>
      <c r="ECZ55" s="36"/>
      <c r="EDC55" s="36"/>
      <c r="EDD55" s="36"/>
      <c r="EDG55" s="36"/>
      <c r="EDH55" s="36"/>
      <c r="EDK55" s="36"/>
      <c r="EDL55" s="36"/>
      <c r="EDO55" s="36"/>
      <c r="EDP55" s="36"/>
      <c r="EDS55" s="36"/>
      <c r="EDT55" s="36"/>
      <c r="EDW55" s="36"/>
      <c r="EDX55" s="36"/>
      <c r="EEA55" s="36"/>
      <c r="EEB55" s="36"/>
      <c r="EEE55" s="36"/>
      <c r="EEF55" s="36"/>
      <c r="EEI55" s="36"/>
      <c r="EEJ55" s="36"/>
      <c r="EEM55" s="36"/>
      <c r="EEN55" s="36"/>
      <c r="EEQ55" s="36"/>
      <c r="EER55" s="36"/>
      <c r="EEU55" s="36"/>
      <c r="EEV55" s="36"/>
      <c r="EEY55" s="36"/>
      <c r="EEZ55" s="36"/>
      <c r="EFC55" s="36"/>
      <c r="EFD55" s="36"/>
      <c r="EFG55" s="36"/>
      <c r="EFH55" s="36"/>
      <c r="EFK55" s="36"/>
      <c r="EFL55" s="36"/>
      <c r="EFO55" s="36"/>
      <c r="EFP55" s="36"/>
      <c r="EFS55" s="36"/>
      <c r="EFT55" s="36"/>
      <c r="EFW55" s="36"/>
      <c r="EFX55" s="36"/>
      <c r="EGA55" s="36"/>
      <c r="EGB55" s="36"/>
      <c r="EGE55" s="36"/>
      <c r="EGF55" s="36"/>
      <c r="EGI55" s="36"/>
      <c r="EGJ55" s="36"/>
      <c r="EGM55" s="36"/>
      <c r="EGN55" s="36"/>
      <c r="EGQ55" s="36"/>
      <c r="EGR55" s="36"/>
      <c r="EGU55" s="36"/>
      <c r="EGV55" s="36"/>
      <c r="EGY55" s="36"/>
      <c r="EGZ55" s="36"/>
      <c r="EHC55" s="36"/>
      <c r="EHD55" s="36"/>
      <c r="EHG55" s="36"/>
      <c r="EHH55" s="36"/>
      <c r="EHK55" s="36"/>
      <c r="EHL55" s="36"/>
      <c r="EHO55" s="36"/>
      <c r="EHP55" s="36"/>
      <c r="EHS55" s="36"/>
      <c r="EHT55" s="36"/>
      <c r="EHW55" s="36"/>
      <c r="EHX55" s="36"/>
      <c r="EIA55" s="36"/>
      <c r="EIB55" s="36"/>
      <c r="EIE55" s="36"/>
      <c r="EIF55" s="36"/>
      <c r="EII55" s="36"/>
      <c r="EIJ55" s="36"/>
      <c r="EIM55" s="36"/>
      <c r="EIN55" s="36"/>
      <c r="EIQ55" s="36"/>
      <c r="EIR55" s="36"/>
      <c r="EIU55" s="36"/>
      <c r="EIV55" s="36"/>
      <c r="EIY55" s="36"/>
      <c r="EIZ55" s="36"/>
      <c r="EJC55" s="36"/>
      <c r="EJD55" s="36"/>
      <c r="EJG55" s="36"/>
      <c r="EJH55" s="36"/>
      <c r="EJK55" s="36"/>
      <c r="EJL55" s="36"/>
      <c r="EJO55" s="36"/>
      <c r="EJP55" s="36"/>
      <c r="EJS55" s="36"/>
      <c r="EJT55" s="36"/>
      <c r="EJW55" s="36"/>
      <c r="EJX55" s="36"/>
      <c r="EKA55" s="36"/>
      <c r="EKB55" s="36"/>
      <c r="EKE55" s="36"/>
      <c r="EKF55" s="36"/>
      <c r="EKI55" s="36"/>
      <c r="EKJ55" s="36"/>
      <c r="EKM55" s="36"/>
      <c r="EKN55" s="36"/>
      <c r="EKQ55" s="36"/>
      <c r="EKR55" s="36"/>
      <c r="EKU55" s="36"/>
      <c r="EKV55" s="36"/>
      <c r="EKY55" s="36"/>
      <c r="EKZ55" s="36"/>
      <c r="ELC55" s="36"/>
      <c r="ELD55" s="36"/>
      <c r="ELG55" s="36"/>
      <c r="ELH55" s="36"/>
      <c r="ELK55" s="36"/>
      <c r="ELL55" s="36"/>
      <c r="ELO55" s="36"/>
      <c r="ELP55" s="36"/>
      <c r="ELS55" s="36"/>
      <c r="ELT55" s="36"/>
      <c r="ELW55" s="36"/>
      <c r="ELX55" s="36"/>
      <c r="EMA55" s="36"/>
      <c r="EMB55" s="36"/>
      <c r="EME55" s="36"/>
      <c r="EMF55" s="36"/>
      <c r="EMI55" s="36"/>
      <c r="EMJ55" s="36"/>
      <c r="EMM55" s="36"/>
      <c r="EMN55" s="36"/>
      <c r="EMQ55" s="36"/>
      <c r="EMR55" s="36"/>
      <c r="EMU55" s="36"/>
      <c r="EMV55" s="36"/>
      <c r="EMY55" s="36"/>
      <c r="EMZ55" s="36"/>
      <c r="ENC55" s="36"/>
      <c r="END55" s="36"/>
      <c r="ENG55" s="36"/>
      <c r="ENH55" s="36"/>
      <c r="ENK55" s="36"/>
      <c r="ENL55" s="36"/>
      <c r="ENO55" s="36"/>
      <c r="ENP55" s="36"/>
      <c r="ENS55" s="36"/>
      <c r="ENT55" s="36"/>
      <c r="ENW55" s="36"/>
      <c r="ENX55" s="36"/>
      <c r="EOA55" s="36"/>
      <c r="EOB55" s="36"/>
      <c r="EOE55" s="36"/>
      <c r="EOF55" s="36"/>
      <c r="EOI55" s="36"/>
      <c r="EOJ55" s="36"/>
      <c r="EOM55" s="36"/>
      <c r="EON55" s="36"/>
      <c r="EOQ55" s="36"/>
      <c r="EOR55" s="36"/>
      <c r="EOU55" s="36"/>
      <c r="EOV55" s="36"/>
      <c r="EOY55" s="36"/>
      <c r="EOZ55" s="36"/>
      <c r="EPC55" s="36"/>
      <c r="EPD55" s="36"/>
      <c r="EPG55" s="36"/>
      <c r="EPH55" s="36"/>
      <c r="EPK55" s="36"/>
      <c r="EPL55" s="36"/>
      <c r="EPO55" s="36"/>
      <c r="EPP55" s="36"/>
      <c r="EPS55" s="36"/>
      <c r="EPT55" s="36"/>
      <c r="EPW55" s="36"/>
      <c r="EPX55" s="36"/>
      <c r="EQA55" s="36"/>
      <c r="EQB55" s="36"/>
      <c r="EQE55" s="36"/>
      <c r="EQF55" s="36"/>
      <c r="EQI55" s="36"/>
      <c r="EQJ55" s="36"/>
      <c r="EQM55" s="36"/>
      <c r="EQN55" s="36"/>
      <c r="EQQ55" s="36"/>
      <c r="EQR55" s="36"/>
      <c r="EQU55" s="36"/>
      <c r="EQV55" s="36"/>
      <c r="EQY55" s="36"/>
      <c r="EQZ55" s="36"/>
      <c r="ERC55" s="36"/>
      <c r="ERD55" s="36"/>
      <c r="ERG55" s="36"/>
      <c r="ERH55" s="36"/>
      <c r="ERK55" s="36"/>
      <c r="ERL55" s="36"/>
      <c r="ERO55" s="36"/>
      <c r="ERP55" s="36"/>
      <c r="ERS55" s="36"/>
      <c r="ERT55" s="36"/>
      <c r="ERW55" s="36"/>
      <c r="ERX55" s="36"/>
      <c r="ESA55" s="36"/>
      <c r="ESB55" s="36"/>
      <c r="ESE55" s="36"/>
      <c r="ESF55" s="36"/>
      <c r="ESI55" s="36"/>
      <c r="ESJ55" s="36"/>
      <c r="ESM55" s="36"/>
      <c r="ESN55" s="36"/>
      <c r="ESQ55" s="36"/>
      <c r="ESR55" s="36"/>
      <c r="ESU55" s="36"/>
      <c r="ESV55" s="36"/>
      <c r="ESY55" s="36"/>
      <c r="ESZ55" s="36"/>
      <c r="ETC55" s="36"/>
      <c r="ETD55" s="36"/>
      <c r="ETG55" s="36"/>
      <c r="ETH55" s="36"/>
      <c r="ETK55" s="36"/>
      <c r="ETL55" s="36"/>
      <c r="ETO55" s="36"/>
      <c r="ETP55" s="36"/>
      <c r="ETS55" s="36"/>
      <c r="ETT55" s="36"/>
      <c r="ETW55" s="36"/>
      <c r="ETX55" s="36"/>
      <c r="EUA55" s="36"/>
      <c r="EUB55" s="36"/>
      <c r="EUE55" s="36"/>
      <c r="EUF55" s="36"/>
      <c r="EUI55" s="36"/>
      <c r="EUJ55" s="36"/>
      <c r="EUM55" s="36"/>
      <c r="EUN55" s="36"/>
      <c r="EUQ55" s="36"/>
      <c r="EUR55" s="36"/>
      <c r="EUU55" s="36"/>
      <c r="EUV55" s="36"/>
      <c r="EUY55" s="36"/>
      <c r="EUZ55" s="36"/>
      <c r="EVC55" s="36"/>
      <c r="EVD55" s="36"/>
      <c r="EVG55" s="36"/>
      <c r="EVH55" s="36"/>
      <c r="EVK55" s="36"/>
      <c r="EVL55" s="36"/>
      <c r="EVO55" s="36"/>
      <c r="EVP55" s="36"/>
      <c r="EVS55" s="36"/>
      <c r="EVT55" s="36"/>
      <c r="EVW55" s="36"/>
      <c r="EVX55" s="36"/>
      <c r="EWA55" s="36"/>
      <c r="EWB55" s="36"/>
      <c r="EWE55" s="36"/>
      <c r="EWF55" s="36"/>
      <c r="EWI55" s="36"/>
      <c r="EWJ55" s="36"/>
      <c r="EWM55" s="36"/>
      <c r="EWN55" s="36"/>
      <c r="EWQ55" s="36"/>
      <c r="EWR55" s="36"/>
      <c r="EWU55" s="36"/>
      <c r="EWV55" s="36"/>
      <c r="EWY55" s="36"/>
      <c r="EWZ55" s="36"/>
      <c r="EXC55" s="36"/>
      <c r="EXD55" s="36"/>
      <c r="EXG55" s="36"/>
      <c r="EXH55" s="36"/>
      <c r="EXK55" s="36"/>
      <c r="EXL55" s="36"/>
      <c r="EXO55" s="36"/>
      <c r="EXP55" s="36"/>
      <c r="EXS55" s="36"/>
      <c r="EXT55" s="36"/>
      <c r="EXW55" s="36"/>
      <c r="EXX55" s="36"/>
      <c r="EYA55" s="36"/>
      <c r="EYB55" s="36"/>
      <c r="EYE55" s="36"/>
      <c r="EYF55" s="36"/>
      <c r="EYI55" s="36"/>
      <c r="EYJ55" s="36"/>
      <c r="EYM55" s="36"/>
      <c r="EYN55" s="36"/>
      <c r="EYQ55" s="36"/>
      <c r="EYR55" s="36"/>
      <c r="EYU55" s="36"/>
      <c r="EYV55" s="36"/>
      <c r="EYY55" s="36"/>
      <c r="EYZ55" s="36"/>
      <c r="EZC55" s="36"/>
      <c r="EZD55" s="36"/>
      <c r="EZG55" s="36"/>
      <c r="EZH55" s="36"/>
      <c r="EZK55" s="36"/>
      <c r="EZL55" s="36"/>
      <c r="EZO55" s="36"/>
      <c r="EZP55" s="36"/>
      <c r="EZS55" s="36"/>
      <c r="EZT55" s="36"/>
      <c r="EZW55" s="36"/>
      <c r="EZX55" s="36"/>
      <c r="FAA55" s="36"/>
      <c r="FAB55" s="36"/>
      <c r="FAE55" s="36"/>
      <c r="FAF55" s="36"/>
      <c r="FAI55" s="36"/>
      <c r="FAJ55" s="36"/>
      <c r="FAM55" s="36"/>
      <c r="FAN55" s="36"/>
      <c r="FAQ55" s="36"/>
      <c r="FAR55" s="36"/>
      <c r="FAU55" s="36"/>
      <c r="FAV55" s="36"/>
      <c r="FAY55" s="36"/>
      <c r="FAZ55" s="36"/>
      <c r="FBC55" s="36"/>
      <c r="FBD55" s="36"/>
      <c r="FBG55" s="36"/>
      <c r="FBH55" s="36"/>
      <c r="FBK55" s="36"/>
      <c r="FBL55" s="36"/>
      <c r="FBO55" s="36"/>
      <c r="FBP55" s="36"/>
      <c r="FBS55" s="36"/>
      <c r="FBT55" s="36"/>
      <c r="FBW55" s="36"/>
      <c r="FBX55" s="36"/>
      <c r="FCA55" s="36"/>
      <c r="FCB55" s="36"/>
      <c r="FCE55" s="36"/>
      <c r="FCF55" s="36"/>
      <c r="FCI55" s="36"/>
      <c r="FCJ55" s="36"/>
      <c r="FCM55" s="36"/>
      <c r="FCN55" s="36"/>
      <c r="FCQ55" s="36"/>
      <c r="FCR55" s="36"/>
      <c r="FCU55" s="36"/>
      <c r="FCV55" s="36"/>
      <c r="FCY55" s="36"/>
      <c r="FCZ55" s="36"/>
      <c r="FDC55" s="36"/>
      <c r="FDD55" s="36"/>
      <c r="FDG55" s="36"/>
      <c r="FDH55" s="36"/>
      <c r="FDK55" s="36"/>
      <c r="FDL55" s="36"/>
      <c r="FDO55" s="36"/>
      <c r="FDP55" s="36"/>
      <c r="FDS55" s="36"/>
      <c r="FDT55" s="36"/>
      <c r="FDW55" s="36"/>
      <c r="FDX55" s="36"/>
      <c r="FEA55" s="36"/>
      <c r="FEB55" s="36"/>
      <c r="FEE55" s="36"/>
      <c r="FEF55" s="36"/>
      <c r="FEI55" s="36"/>
      <c r="FEJ55" s="36"/>
      <c r="FEM55" s="36"/>
      <c r="FEN55" s="36"/>
      <c r="FEQ55" s="36"/>
      <c r="FER55" s="36"/>
      <c r="FEU55" s="36"/>
      <c r="FEV55" s="36"/>
      <c r="FEY55" s="36"/>
      <c r="FEZ55" s="36"/>
      <c r="FFC55" s="36"/>
      <c r="FFD55" s="36"/>
      <c r="FFG55" s="36"/>
      <c r="FFH55" s="36"/>
      <c r="FFK55" s="36"/>
      <c r="FFL55" s="36"/>
      <c r="FFO55" s="36"/>
      <c r="FFP55" s="36"/>
      <c r="FFS55" s="36"/>
      <c r="FFT55" s="36"/>
      <c r="FFW55" s="36"/>
      <c r="FFX55" s="36"/>
      <c r="FGA55" s="36"/>
      <c r="FGB55" s="36"/>
      <c r="FGE55" s="36"/>
      <c r="FGF55" s="36"/>
      <c r="FGI55" s="36"/>
      <c r="FGJ55" s="36"/>
      <c r="FGM55" s="36"/>
      <c r="FGN55" s="36"/>
      <c r="FGQ55" s="36"/>
      <c r="FGR55" s="36"/>
      <c r="FGU55" s="36"/>
      <c r="FGV55" s="36"/>
      <c r="FGY55" s="36"/>
      <c r="FGZ55" s="36"/>
      <c r="FHC55" s="36"/>
      <c r="FHD55" s="36"/>
      <c r="FHG55" s="36"/>
      <c r="FHH55" s="36"/>
      <c r="FHK55" s="36"/>
      <c r="FHL55" s="36"/>
      <c r="FHO55" s="36"/>
      <c r="FHP55" s="36"/>
      <c r="FHS55" s="36"/>
      <c r="FHT55" s="36"/>
      <c r="FHW55" s="36"/>
      <c r="FHX55" s="36"/>
      <c r="FIA55" s="36"/>
      <c r="FIB55" s="36"/>
      <c r="FIE55" s="36"/>
      <c r="FIF55" s="36"/>
      <c r="FII55" s="36"/>
      <c r="FIJ55" s="36"/>
      <c r="FIM55" s="36"/>
      <c r="FIN55" s="36"/>
      <c r="FIQ55" s="36"/>
      <c r="FIR55" s="36"/>
      <c r="FIU55" s="36"/>
      <c r="FIV55" s="36"/>
      <c r="FIY55" s="36"/>
      <c r="FIZ55" s="36"/>
      <c r="FJC55" s="36"/>
      <c r="FJD55" s="36"/>
      <c r="FJG55" s="36"/>
      <c r="FJH55" s="36"/>
      <c r="FJK55" s="36"/>
      <c r="FJL55" s="36"/>
      <c r="FJO55" s="36"/>
      <c r="FJP55" s="36"/>
      <c r="FJS55" s="36"/>
      <c r="FJT55" s="36"/>
      <c r="FJW55" s="36"/>
      <c r="FJX55" s="36"/>
      <c r="FKA55" s="36"/>
      <c r="FKB55" s="36"/>
      <c r="FKE55" s="36"/>
      <c r="FKF55" s="36"/>
      <c r="FKI55" s="36"/>
      <c r="FKJ55" s="36"/>
      <c r="FKM55" s="36"/>
      <c r="FKN55" s="36"/>
      <c r="FKQ55" s="36"/>
      <c r="FKR55" s="36"/>
      <c r="FKU55" s="36"/>
      <c r="FKV55" s="36"/>
      <c r="FKY55" s="36"/>
      <c r="FKZ55" s="36"/>
      <c r="FLC55" s="36"/>
      <c r="FLD55" s="36"/>
      <c r="FLG55" s="36"/>
      <c r="FLH55" s="36"/>
      <c r="FLK55" s="36"/>
      <c r="FLL55" s="36"/>
      <c r="FLO55" s="36"/>
      <c r="FLP55" s="36"/>
      <c r="FLS55" s="36"/>
      <c r="FLT55" s="36"/>
      <c r="FLW55" s="36"/>
      <c r="FLX55" s="36"/>
      <c r="FMA55" s="36"/>
      <c r="FMB55" s="36"/>
      <c r="FME55" s="36"/>
      <c r="FMF55" s="36"/>
      <c r="FMI55" s="36"/>
      <c r="FMJ55" s="36"/>
      <c r="FMM55" s="36"/>
      <c r="FMN55" s="36"/>
      <c r="FMQ55" s="36"/>
      <c r="FMR55" s="36"/>
      <c r="FMU55" s="36"/>
      <c r="FMV55" s="36"/>
      <c r="FMY55" s="36"/>
      <c r="FMZ55" s="36"/>
      <c r="FNC55" s="36"/>
      <c r="FND55" s="36"/>
      <c r="FNG55" s="36"/>
      <c r="FNH55" s="36"/>
      <c r="FNK55" s="36"/>
      <c r="FNL55" s="36"/>
      <c r="FNO55" s="36"/>
      <c r="FNP55" s="36"/>
      <c r="FNS55" s="36"/>
      <c r="FNT55" s="36"/>
      <c r="FNW55" s="36"/>
      <c r="FNX55" s="36"/>
      <c r="FOA55" s="36"/>
      <c r="FOB55" s="36"/>
      <c r="FOE55" s="36"/>
      <c r="FOF55" s="36"/>
      <c r="FOI55" s="36"/>
      <c r="FOJ55" s="36"/>
      <c r="FOM55" s="36"/>
      <c r="FON55" s="36"/>
      <c r="FOQ55" s="36"/>
      <c r="FOR55" s="36"/>
      <c r="FOU55" s="36"/>
      <c r="FOV55" s="36"/>
      <c r="FOY55" s="36"/>
      <c r="FOZ55" s="36"/>
      <c r="FPC55" s="36"/>
      <c r="FPD55" s="36"/>
      <c r="FPG55" s="36"/>
      <c r="FPH55" s="36"/>
      <c r="FPK55" s="36"/>
      <c r="FPL55" s="36"/>
      <c r="FPO55" s="36"/>
      <c r="FPP55" s="36"/>
      <c r="FPS55" s="36"/>
      <c r="FPT55" s="36"/>
      <c r="FPW55" s="36"/>
      <c r="FPX55" s="36"/>
      <c r="FQA55" s="36"/>
      <c r="FQB55" s="36"/>
      <c r="FQE55" s="36"/>
      <c r="FQF55" s="36"/>
      <c r="FQI55" s="36"/>
      <c r="FQJ55" s="36"/>
      <c r="FQM55" s="36"/>
      <c r="FQN55" s="36"/>
      <c r="FQQ55" s="36"/>
      <c r="FQR55" s="36"/>
      <c r="FQU55" s="36"/>
      <c r="FQV55" s="36"/>
      <c r="FQY55" s="36"/>
      <c r="FQZ55" s="36"/>
      <c r="FRC55" s="36"/>
      <c r="FRD55" s="36"/>
      <c r="FRG55" s="36"/>
      <c r="FRH55" s="36"/>
      <c r="FRK55" s="36"/>
      <c r="FRL55" s="36"/>
      <c r="FRO55" s="36"/>
      <c r="FRP55" s="36"/>
      <c r="FRS55" s="36"/>
      <c r="FRT55" s="36"/>
      <c r="FRW55" s="36"/>
      <c r="FRX55" s="36"/>
      <c r="FSA55" s="36"/>
      <c r="FSB55" s="36"/>
      <c r="FSE55" s="36"/>
      <c r="FSF55" s="36"/>
      <c r="FSI55" s="36"/>
      <c r="FSJ55" s="36"/>
      <c r="FSM55" s="36"/>
      <c r="FSN55" s="36"/>
      <c r="FSQ55" s="36"/>
      <c r="FSR55" s="36"/>
      <c r="FSU55" s="36"/>
      <c r="FSV55" s="36"/>
      <c r="FSY55" s="36"/>
      <c r="FSZ55" s="36"/>
      <c r="FTC55" s="36"/>
      <c r="FTD55" s="36"/>
      <c r="FTG55" s="36"/>
      <c r="FTH55" s="36"/>
      <c r="FTK55" s="36"/>
      <c r="FTL55" s="36"/>
      <c r="FTO55" s="36"/>
      <c r="FTP55" s="36"/>
      <c r="FTS55" s="36"/>
      <c r="FTT55" s="36"/>
      <c r="FTW55" s="36"/>
      <c r="FTX55" s="36"/>
      <c r="FUA55" s="36"/>
      <c r="FUB55" s="36"/>
      <c r="FUE55" s="36"/>
      <c r="FUF55" s="36"/>
      <c r="FUI55" s="36"/>
      <c r="FUJ55" s="36"/>
      <c r="FUM55" s="36"/>
      <c r="FUN55" s="36"/>
      <c r="FUQ55" s="36"/>
      <c r="FUR55" s="36"/>
      <c r="FUU55" s="36"/>
      <c r="FUV55" s="36"/>
      <c r="FUY55" s="36"/>
      <c r="FUZ55" s="36"/>
      <c r="FVC55" s="36"/>
      <c r="FVD55" s="36"/>
      <c r="FVG55" s="36"/>
      <c r="FVH55" s="36"/>
      <c r="FVK55" s="36"/>
      <c r="FVL55" s="36"/>
      <c r="FVO55" s="36"/>
      <c r="FVP55" s="36"/>
      <c r="FVS55" s="36"/>
      <c r="FVT55" s="36"/>
      <c r="FVW55" s="36"/>
      <c r="FVX55" s="36"/>
      <c r="FWA55" s="36"/>
      <c r="FWB55" s="36"/>
      <c r="FWE55" s="36"/>
      <c r="FWF55" s="36"/>
      <c r="FWI55" s="36"/>
      <c r="FWJ55" s="36"/>
      <c r="FWM55" s="36"/>
      <c r="FWN55" s="36"/>
      <c r="FWQ55" s="36"/>
      <c r="FWR55" s="36"/>
      <c r="FWU55" s="36"/>
      <c r="FWV55" s="36"/>
      <c r="FWY55" s="36"/>
      <c r="FWZ55" s="36"/>
      <c r="FXC55" s="36"/>
      <c r="FXD55" s="36"/>
      <c r="FXG55" s="36"/>
      <c r="FXH55" s="36"/>
      <c r="FXK55" s="36"/>
      <c r="FXL55" s="36"/>
      <c r="FXO55" s="36"/>
      <c r="FXP55" s="36"/>
      <c r="FXS55" s="36"/>
      <c r="FXT55" s="36"/>
      <c r="FXW55" s="36"/>
      <c r="FXX55" s="36"/>
      <c r="FYA55" s="36"/>
      <c r="FYB55" s="36"/>
      <c r="FYE55" s="36"/>
      <c r="FYF55" s="36"/>
      <c r="FYI55" s="36"/>
      <c r="FYJ55" s="36"/>
      <c r="FYM55" s="36"/>
      <c r="FYN55" s="36"/>
      <c r="FYQ55" s="36"/>
      <c r="FYR55" s="36"/>
      <c r="FYU55" s="36"/>
      <c r="FYV55" s="36"/>
      <c r="FYY55" s="36"/>
      <c r="FYZ55" s="36"/>
      <c r="FZC55" s="36"/>
      <c r="FZD55" s="36"/>
      <c r="FZG55" s="36"/>
      <c r="FZH55" s="36"/>
      <c r="FZK55" s="36"/>
      <c r="FZL55" s="36"/>
      <c r="FZO55" s="36"/>
      <c r="FZP55" s="36"/>
      <c r="FZS55" s="36"/>
      <c r="FZT55" s="36"/>
      <c r="FZW55" s="36"/>
      <c r="FZX55" s="36"/>
      <c r="GAA55" s="36"/>
      <c r="GAB55" s="36"/>
      <c r="GAE55" s="36"/>
      <c r="GAF55" s="36"/>
      <c r="GAI55" s="36"/>
      <c r="GAJ55" s="36"/>
      <c r="GAM55" s="36"/>
      <c r="GAN55" s="36"/>
      <c r="GAQ55" s="36"/>
      <c r="GAR55" s="36"/>
      <c r="GAU55" s="36"/>
      <c r="GAV55" s="36"/>
      <c r="GAY55" s="36"/>
      <c r="GAZ55" s="36"/>
      <c r="GBC55" s="36"/>
      <c r="GBD55" s="36"/>
      <c r="GBG55" s="36"/>
      <c r="GBH55" s="36"/>
      <c r="GBK55" s="36"/>
      <c r="GBL55" s="36"/>
      <c r="GBO55" s="36"/>
      <c r="GBP55" s="36"/>
      <c r="GBS55" s="36"/>
      <c r="GBT55" s="36"/>
      <c r="GBW55" s="36"/>
      <c r="GBX55" s="36"/>
      <c r="GCA55" s="36"/>
      <c r="GCB55" s="36"/>
      <c r="GCE55" s="36"/>
      <c r="GCF55" s="36"/>
      <c r="GCI55" s="36"/>
      <c r="GCJ55" s="36"/>
      <c r="GCM55" s="36"/>
      <c r="GCN55" s="36"/>
      <c r="GCQ55" s="36"/>
      <c r="GCR55" s="36"/>
      <c r="GCU55" s="36"/>
      <c r="GCV55" s="36"/>
      <c r="GCY55" s="36"/>
      <c r="GCZ55" s="36"/>
      <c r="GDC55" s="36"/>
      <c r="GDD55" s="36"/>
      <c r="GDG55" s="36"/>
      <c r="GDH55" s="36"/>
      <c r="GDK55" s="36"/>
      <c r="GDL55" s="36"/>
      <c r="GDO55" s="36"/>
      <c r="GDP55" s="36"/>
      <c r="GDS55" s="36"/>
      <c r="GDT55" s="36"/>
      <c r="GDW55" s="36"/>
      <c r="GDX55" s="36"/>
      <c r="GEA55" s="36"/>
      <c r="GEB55" s="36"/>
      <c r="GEE55" s="36"/>
      <c r="GEF55" s="36"/>
      <c r="GEI55" s="36"/>
      <c r="GEJ55" s="36"/>
      <c r="GEM55" s="36"/>
      <c r="GEN55" s="36"/>
      <c r="GEQ55" s="36"/>
      <c r="GER55" s="36"/>
      <c r="GEU55" s="36"/>
      <c r="GEV55" s="36"/>
      <c r="GEY55" s="36"/>
      <c r="GEZ55" s="36"/>
      <c r="GFC55" s="36"/>
      <c r="GFD55" s="36"/>
      <c r="GFG55" s="36"/>
      <c r="GFH55" s="36"/>
      <c r="GFK55" s="36"/>
      <c r="GFL55" s="36"/>
      <c r="GFO55" s="36"/>
      <c r="GFP55" s="36"/>
      <c r="GFS55" s="36"/>
      <c r="GFT55" s="36"/>
      <c r="GFW55" s="36"/>
      <c r="GFX55" s="36"/>
      <c r="GGA55" s="36"/>
      <c r="GGB55" s="36"/>
      <c r="GGE55" s="36"/>
      <c r="GGF55" s="36"/>
      <c r="GGI55" s="36"/>
      <c r="GGJ55" s="36"/>
      <c r="GGM55" s="36"/>
      <c r="GGN55" s="36"/>
      <c r="GGQ55" s="36"/>
      <c r="GGR55" s="36"/>
      <c r="GGU55" s="36"/>
      <c r="GGV55" s="36"/>
      <c r="GGY55" s="36"/>
      <c r="GGZ55" s="36"/>
      <c r="GHC55" s="36"/>
      <c r="GHD55" s="36"/>
      <c r="GHG55" s="36"/>
      <c r="GHH55" s="36"/>
      <c r="GHK55" s="36"/>
      <c r="GHL55" s="36"/>
      <c r="GHO55" s="36"/>
      <c r="GHP55" s="36"/>
      <c r="GHS55" s="36"/>
      <c r="GHT55" s="36"/>
      <c r="GHW55" s="36"/>
      <c r="GHX55" s="36"/>
      <c r="GIA55" s="36"/>
      <c r="GIB55" s="36"/>
      <c r="GIE55" s="36"/>
      <c r="GIF55" s="36"/>
      <c r="GII55" s="36"/>
      <c r="GIJ55" s="36"/>
      <c r="GIM55" s="36"/>
      <c r="GIN55" s="36"/>
      <c r="GIQ55" s="36"/>
      <c r="GIR55" s="36"/>
      <c r="GIU55" s="36"/>
      <c r="GIV55" s="36"/>
      <c r="GIY55" s="36"/>
      <c r="GIZ55" s="36"/>
      <c r="GJC55" s="36"/>
      <c r="GJD55" s="36"/>
      <c r="GJG55" s="36"/>
      <c r="GJH55" s="36"/>
      <c r="GJK55" s="36"/>
      <c r="GJL55" s="36"/>
      <c r="GJO55" s="36"/>
      <c r="GJP55" s="36"/>
      <c r="GJS55" s="36"/>
      <c r="GJT55" s="36"/>
      <c r="GJW55" s="36"/>
      <c r="GJX55" s="36"/>
      <c r="GKA55" s="36"/>
      <c r="GKB55" s="36"/>
      <c r="GKE55" s="36"/>
      <c r="GKF55" s="36"/>
      <c r="GKI55" s="36"/>
      <c r="GKJ55" s="36"/>
      <c r="GKM55" s="36"/>
      <c r="GKN55" s="36"/>
      <c r="GKQ55" s="36"/>
      <c r="GKR55" s="36"/>
      <c r="GKU55" s="36"/>
      <c r="GKV55" s="36"/>
      <c r="GKY55" s="36"/>
      <c r="GKZ55" s="36"/>
      <c r="GLC55" s="36"/>
      <c r="GLD55" s="36"/>
      <c r="GLG55" s="36"/>
      <c r="GLH55" s="36"/>
      <c r="GLK55" s="36"/>
      <c r="GLL55" s="36"/>
      <c r="GLO55" s="36"/>
      <c r="GLP55" s="36"/>
      <c r="GLS55" s="36"/>
      <c r="GLT55" s="36"/>
      <c r="GLW55" s="36"/>
      <c r="GLX55" s="36"/>
      <c r="GMA55" s="36"/>
      <c r="GMB55" s="36"/>
      <c r="GME55" s="36"/>
      <c r="GMF55" s="36"/>
      <c r="GMI55" s="36"/>
      <c r="GMJ55" s="36"/>
      <c r="GMM55" s="36"/>
      <c r="GMN55" s="36"/>
      <c r="GMQ55" s="36"/>
      <c r="GMR55" s="36"/>
      <c r="GMU55" s="36"/>
      <c r="GMV55" s="36"/>
      <c r="GMY55" s="36"/>
      <c r="GMZ55" s="36"/>
      <c r="GNC55" s="36"/>
      <c r="GND55" s="36"/>
      <c r="GNG55" s="36"/>
      <c r="GNH55" s="36"/>
      <c r="GNK55" s="36"/>
      <c r="GNL55" s="36"/>
      <c r="GNO55" s="36"/>
      <c r="GNP55" s="36"/>
      <c r="GNS55" s="36"/>
      <c r="GNT55" s="36"/>
      <c r="GNW55" s="36"/>
      <c r="GNX55" s="36"/>
      <c r="GOA55" s="36"/>
      <c r="GOB55" s="36"/>
      <c r="GOE55" s="36"/>
      <c r="GOF55" s="36"/>
      <c r="GOI55" s="36"/>
      <c r="GOJ55" s="36"/>
      <c r="GOM55" s="36"/>
      <c r="GON55" s="36"/>
      <c r="GOQ55" s="36"/>
      <c r="GOR55" s="36"/>
      <c r="GOU55" s="36"/>
      <c r="GOV55" s="36"/>
      <c r="GOY55" s="36"/>
      <c r="GOZ55" s="36"/>
      <c r="GPC55" s="36"/>
      <c r="GPD55" s="36"/>
      <c r="GPG55" s="36"/>
      <c r="GPH55" s="36"/>
      <c r="GPK55" s="36"/>
      <c r="GPL55" s="36"/>
      <c r="GPO55" s="36"/>
      <c r="GPP55" s="36"/>
      <c r="GPS55" s="36"/>
      <c r="GPT55" s="36"/>
      <c r="GPW55" s="36"/>
      <c r="GPX55" s="36"/>
      <c r="GQA55" s="36"/>
      <c r="GQB55" s="36"/>
      <c r="GQE55" s="36"/>
      <c r="GQF55" s="36"/>
      <c r="GQI55" s="36"/>
      <c r="GQJ55" s="36"/>
      <c r="GQM55" s="36"/>
      <c r="GQN55" s="36"/>
      <c r="GQQ55" s="36"/>
      <c r="GQR55" s="36"/>
      <c r="GQU55" s="36"/>
      <c r="GQV55" s="36"/>
      <c r="GQY55" s="36"/>
      <c r="GQZ55" s="36"/>
      <c r="GRC55" s="36"/>
      <c r="GRD55" s="36"/>
      <c r="GRG55" s="36"/>
      <c r="GRH55" s="36"/>
      <c r="GRK55" s="36"/>
      <c r="GRL55" s="36"/>
      <c r="GRO55" s="36"/>
      <c r="GRP55" s="36"/>
      <c r="GRS55" s="36"/>
      <c r="GRT55" s="36"/>
      <c r="GRW55" s="36"/>
      <c r="GRX55" s="36"/>
      <c r="GSA55" s="36"/>
      <c r="GSB55" s="36"/>
      <c r="GSE55" s="36"/>
      <c r="GSF55" s="36"/>
      <c r="GSI55" s="36"/>
      <c r="GSJ55" s="36"/>
      <c r="GSM55" s="36"/>
      <c r="GSN55" s="36"/>
      <c r="GSQ55" s="36"/>
      <c r="GSR55" s="36"/>
      <c r="GSU55" s="36"/>
      <c r="GSV55" s="36"/>
      <c r="GSY55" s="36"/>
      <c r="GSZ55" s="36"/>
      <c r="GTC55" s="36"/>
      <c r="GTD55" s="36"/>
      <c r="GTG55" s="36"/>
      <c r="GTH55" s="36"/>
      <c r="GTK55" s="36"/>
      <c r="GTL55" s="36"/>
      <c r="GTO55" s="36"/>
      <c r="GTP55" s="36"/>
      <c r="GTS55" s="36"/>
      <c r="GTT55" s="36"/>
      <c r="GTW55" s="36"/>
      <c r="GTX55" s="36"/>
      <c r="GUA55" s="36"/>
      <c r="GUB55" s="36"/>
      <c r="GUE55" s="36"/>
      <c r="GUF55" s="36"/>
      <c r="GUI55" s="36"/>
      <c r="GUJ55" s="36"/>
      <c r="GUM55" s="36"/>
      <c r="GUN55" s="36"/>
      <c r="GUQ55" s="36"/>
      <c r="GUR55" s="36"/>
      <c r="GUU55" s="36"/>
      <c r="GUV55" s="36"/>
      <c r="GUY55" s="36"/>
      <c r="GUZ55" s="36"/>
      <c r="GVC55" s="36"/>
      <c r="GVD55" s="36"/>
      <c r="GVG55" s="36"/>
      <c r="GVH55" s="36"/>
      <c r="GVK55" s="36"/>
      <c r="GVL55" s="36"/>
      <c r="GVO55" s="36"/>
      <c r="GVP55" s="36"/>
      <c r="GVS55" s="36"/>
      <c r="GVT55" s="36"/>
      <c r="GVW55" s="36"/>
      <c r="GVX55" s="36"/>
      <c r="GWA55" s="36"/>
      <c r="GWB55" s="36"/>
      <c r="GWE55" s="36"/>
      <c r="GWF55" s="36"/>
      <c r="GWI55" s="36"/>
      <c r="GWJ55" s="36"/>
      <c r="GWM55" s="36"/>
      <c r="GWN55" s="36"/>
      <c r="GWQ55" s="36"/>
      <c r="GWR55" s="36"/>
      <c r="GWU55" s="36"/>
      <c r="GWV55" s="36"/>
      <c r="GWY55" s="36"/>
      <c r="GWZ55" s="36"/>
      <c r="GXC55" s="36"/>
      <c r="GXD55" s="36"/>
      <c r="GXG55" s="36"/>
      <c r="GXH55" s="36"/>
      <c r="GXK55" s="36"/>
      <c r="GXL55" s="36"/>
      <c r="GXO55" s="36"/>
      <c r="GXP55" s="36"/>
      <c r="GXS55" s="36"/>
      <c r="GXT55" s="36"/>
      <c r="GXW55" s="36"/>
      <c r="GXX55" s="36"/>
      <c r="GYA55" s="36"/>
      <c r="GYB55" s="36"/>
      <c r="GYE55" s="36"/>
      <c r="GYF55" s="36"/>
      <c r="GYI55" s="36"/>
      <c r="GYJ55" s="36"/>
      <c r="GYM55" s="36"/>
      <c r="GYN55" s="36"/>
      <c r="GYQ55" s="36"/>
      <c r="GYR55" s="36"/>
      <c r="GYU55" s="36"/>
      <c r="GYV55" s="36"/>
      <c r="GYY55" s="36"/>
      <c r="GYZ55" s="36"/>
      <c r="GZC55" s="36"/>
      <c r="GZD55" s="36"/>
      <c r="GZG55" s="36"/>
      <c r="GZH55" s="36"/>
      <c r="GZK55" s="36"/>
      <c r="GZL55" s="36"/>
      <c r="GZO55" s="36"/>
      <c r="GZP55" s="36"/>
      <c r="GZS55" s="36"/>
      <c r="GZT55" s="36"/>
      <c r="GZW55" s="36"/>
      <c r="GZX55" s="36"/>
      <c r="HAA55" s="36"/>
      <c r="HAB55" s="36"/>
      <c r="HAE55" s="36"/>
      <c r="HAF55" s="36"/>
      <c r="HAI55" s="36"/>
      <c r="HAJ55" s="36"/>
      <c r="HAM55" s="36"/>
      <c r="HAN55" s="36"/>
      <c r="HAQ55" s="36"/>
      <c r="HAR55" s="36"/>
      <c r="HAU55" s="36"/>
      <c r="HAV55" s="36"/>
      <c r="HAY55" s="36"/>
      <c r="HAZ55" s="36"/>
      <c r="HBC55" s="36"/>
      <c r="HBD55" s="36"/>
      <c r="HBG55" s="36"/>
      <c r="HBH55" s="36"/>
      <c r="HBK55" s="36"/>
      <c r="HBL55" s="36"/>
      <c r="HBO55" s="36"/>
      <c r="HBP55" s="36"/>
      <c r="HBS55" s="36"/>
      <c r="HBT55" s="36"/>
      <c r="HBW55" s="36"/>
      <c r="HBX55" s="36"/>
      <c r="HCA55" s="36"/>
      <c r="HCB55" s="36"/>
      <c r="HCE55" s="36"/>
      <c r="HCF55" s="36"/>
      <c r="HCI55" s="36"/>
      <c r="HCJ55" s="36"/>
      <c r="HCM55" s="36"/>
      <c r="HCN55" s="36"/>
      <c r="HCQ55" s="36"/>
      <c r="HCR55" s="36"/>
      <c r="HCU55" s="36"/>
      <c r="HCV55" s="36"/>
      <c r="HCY55" s="36"/>
      <c r="HCZ55" s="36"/>
      <c r="HDC55" s="36"/>
      <c r="HDD55" s="36"/>
      <c r="HDG55" s="36"/>
      <c r="HDH55" s="36"/>
      <c r="HDK55" s="36"/>
      <c r="HDL55" s="36"/>
      <c r="HDO55" s="36"/>
      <c r="HDP55" s="36"/>
      <c r="HDS55" s="36"/>
      <c r="HDT55" s="36"/>
      <c r="HDW55" s="36"/>
      <c r="HDX55" s="36"/>
      <c r="HEA55" s="36"/>
      <c r="HEB55" s="36"/>
      <c r="HEE55" s="36"/>
      <c r="HEF55" s="36"/>
      <c r="HEI55" s="36"/>
      <c r="HEJ55" s="36"/>
      <c r="HEM55" s="36"/>
      <c r="HEN55" s="36"/>
      <c r="HEQ55" s="36"/>
      <c r="HER55" s="36"/>
      <c r="HEU55" s="36"/>
      <c r="HEV55" s="36"/>
      <c r="HEY55" s="36"/>
      <c r="HEZ55" s="36"/>
      <c r="HFC55" s="36"/>
      <c r="HFD55" s="36"/>
      <c r="HFG55" s="36"/>
      <c r="HFH55" s="36"/>
      <c r="HFK55" s="36"/>
      <c r="HFL55" s="36"/>
      <c r="HFO55" s="36"/>
      <c r="HFP55" s="36"/>
      <c r="HFS55" s="36"/>
      <c r="HFT55" s="36"/>
      <c r="HFW55" s="36"/>
      <c r="HFX55" s="36"/>
      <c r="HGA55" s="36"/>
      <c r="HGB55" s="36"/>
      <c r="HGE55" s="36"/>
      <c r="HGF55" s="36"/>
      <c r="HGI55" s="36"/>
      <c r="HGJ55" s="36"/>
      <c r="HGM55" s="36"/>
      <c r="HGN55" s="36"/>
      <c r="HGQ55" s="36"/>
      <c r="HGR55" s="36"/>
      <c r="HGU55" s="36"/>
      <c r="HGV55" s="36"/>
      <c r="HGY55" s="36"/>
      <c r="HGZ55" s="36"/>
      <c r="HHC55" s="36"/>
      <c r="HHD55" s="36"/>
      <c r="HHG55" s="36"/>
      <c r="HHH55" s="36"/>
      <c r="HHK55" s="36"/>
      <c r="HHL55" s="36"/>
      <c r="HHO55" s="36"/>
      <c r="HHP55" s="36"/>
      <c r="HHS55" s="36"/>
      <c r="HHT55" s="36"/>
      <c r="HHW55" s="36"/>
      <c r="HHX55" s="36"/>
      <c r="HIA55" s="36"/>
      <c r="HIB55" s="36"/>
      <c r="HIE55" s="36"/>
      <c r="HIF55" s="36"/>
      <c r="HII55" s="36"/>
      <c r="HIJ55" s="36"/>
      <c r="HIM55" s="36"/>
      <c r="HIN55" s="36"/>
      <c r="HIQ55" s="36"/>
      <c r="HIR55" s="36"/>
      <c r="HIU55" s="36"/>
      <c r="HIV55" s="36"/>
      <c r="HIY55" s="36"/>
      <c r="HIZ55" s="36"/>
      <c r="HJC55" s="36"/>
      <c r="HJD55" s="36"/>
      <c r="HJG55" s="36"/>
      <c r="HJH55" s="36"/>
      <c r="HJK55" s="36"/>
      <c r="HJL55" s="36"/>
      <c r="HJO55" s="36"/>
      <c r="HJP55" s="36"/>
      <c r="HJS55" s="36"/>
      <c r="HJT55" s="36"/>
      <c r="HJW55" s="36"/>
      <c r="HJX55" s="36"/>
      <c r="HKA55" s="36"/>
      <c r="HKB55" s="36"/>
      <c r="HKE55" s="36"/>
      <c r="HKF55" s="36"/>
      <c r="HKI55" s="36"/>
      <c r="HKJ55" s="36"/>
      <c r="HKM55" s="36"/>
      <c r="HKN55" s="36"/>
      <c r="HKQ55" s="36"/>
      <c r="HKR55" s="36"/>
      <c r="HKU55" s="36"/>
      <c r="HKV55" s="36"/>
      <c r="HKY55" s="36"/>
      <c r="HKZ55" s="36"/>
      <c r="HLC55" s="36"/>
      <c r="HLD55" s="36"/>
      <c r="HLG55" s="36"/>
      <c r="HLH55" s="36"/>
      <c r="HLK55" s="36"/>
      <c r="HLL55" s="36"/>
      <c r="HLO55" s="36"/>
      <c r="HLP55" s="36"/>
      <c r="HLS55" s="36"/>
      <c r="HLT55" s="36"/>
      <c r="HLW55" s="36"/>
      <c r="HLX55" s="36"/>
      <c r="HMA55" s="36"/>
      <c r="HMB55" s="36"/>
      <c r="HME55" s="36"/>
      <c r="HMF55" s="36"/>
      <c r="HMI55" s="36"/>
      <c r="HMJ55" s="36"/>
      <c r="HMM55" s="36"/>
      <c r="HMN55" s="36"/>
      <c r="HMQ55" s="36"/>
      <c r="HMR55" s="36"/>
      <c r="HMU55" s="36"/>
      <c r="HMV55" s="36"/>
      <c r="HMY55" s="36"/>
      <c r="HMZ55" s="36"/>
      <c r="HNC55" s="36"/>
      <c r="HND55" s="36"/>
      <c r="HNG55" s="36"/>
      <c r="HNH55" s="36"/>
      <c r="HNK55" s="36"/>
      <c r="HNL55" s="36"/>
      <c r="HNO55" s="36"/>
      <c r="HNP55" s="36"/>
      <c r="HNS55" s="36"/>
      <c r="HNT55" s="36"/>
      <c r="HNW55" s="36"/>
      <c r="HNX55" s="36"/>
      <c r="HOA55" s="36"/>
      <c r="HOB55" s="36"/>
      <c r="HOE55" s="36"/>
      <c r="HOF55" s="36"/>
      <c r="HOI55" s="36"/>
      <c r="HOJ55" s="36"/>
      <c r="HOM55" s="36"/>
      <c r="HON55" s="36"/>
      <c r="HOQ55" s="36"/>
      <c r="HOR55" s="36"/>
      <c r="HOU55" s="36"/>
      <c r="HOV55" s="36"/>
      <c r="HOY55" s="36"/>
      <c r="HOZ55" s="36"/>
      <c r="HPC55" s="36"/>
      <c r="HPD55" s="36"/>
      <c r="HPG55" s="36"/>
      <c r="HPH55" s="36"/>
      <c r="HPK55" s="36"/>
      <c r="HPL55" s="36"/>
      <c r="HPO55" s="36"/>
      <c r="HPP55" s="36"/>
      <c r="HPS55" s="36"/>
      <c r="HPT55" s="36"/>
      <c r="HPW55" s="36"/>
      <c r="HPX55" s="36"/>
      <c r="HQA55" s="36"/>
      <c r="HQB55" s="36"/>
      <c r="HQE55" s="36"/>
      <c r="HQF55" s="36"/>
      <c r="HQI55" s="36"/>
      <c r="HQJ55" s="36"/>
      <c r="HQM55" s="36"/>
      <c r="HQN55" s="36"/>
      <c r="HQQ55" s="36"/>
      <c r="HQR55" s="36"/>
      <c r="HQU55" s="36"/>
      <c r="HQV55" s="36"/>
      <c r="HQY55" s="36"/>
      <c r="HQZ55" s="36"/>
      <c r="HRC55" s="36"/>
      <c r="HRD55" s="36"/>
      <c r="HRG55" s="36"/>
      <c r="HRH55" s="36"/>
      <c r="HRK55" s="36"/>
      <c r="HRL55" s="36"/>
      <c r="HRO55" s="36"/>
      <c r="HRP55" s="36"/>
      <c r="HRS55" s="36"/>
      <c r="HRT55" s="36"/>
      <c r="HRW55" s="36"/>
      <c r="HRX55" s="36"/>
      <c r="HSA55" s="36"/>
      <c r="HSB55" s="36"/>
      <c r="HSE55" s="36"/>
      <c r="HSF55" s="36"/>
      <c r="HSI55" s="36"/>
      <c r="HSJ55" s="36"/>
      <c r="HSM55" s="36"/>
      <c r="HSN55" s="36"/>
      <c r="HSQ55" s="36"/>
      <c r="HSR55" s="36"/>
      <c r="HSU55" s="36"/>
      <c r="HSV55" s="36"/>
      <c r="HSY55" s="36"/>
      <c r="HSZ55" s="36"/>
      <c r="HTC55" s="36"/>
      <c r="HTD55" s="36"/>
      <c r="HTG55" s="36"/>
      <c r="HTH55" s="36"/>
      <c r="HTK55" s="36"/>
      <c r="HTL55" s="36"/>
      <c r="HTO55" s="36"/>
      <c r="HTP55" s="36"/>
      <c r="HTS55" s="36"/>
      <c r="HTT55" s="36"/>
      <c r="HTW55" s="36"/>
      <c r="HTX55" s="36"/>
      <c r="HUA55" s="36"/>
      <c r="HUB55" s="36"/>
      <c r="HUE55" s="36"/>
      <c r="HUF55" s="36"/>
      <c r="HUI55" s="36"/>
      <c r="HUJ55" s="36"/>
      <c r="HUM55" s="36"/>
      <c r="HUN55" s="36"/>
      <c r="HUQ55" s="36"/>
      <c r="HUR55" s="36"/>
      <c r="HUU55" s="36"/>
      <c r="HUV55" s="36"/>
      <c r="HUY55" s="36"/>
      <c r="HUZ55" s="36"/>
      <c r="HVC55" s="36"/>
      <c r="HVD55" s="36"/>
      <c r="HVG55" s="36"/>
      <c r="HVH55" s="36"/>
      <c r="HVK55" s="36"/>
      <c r="HVL55" s="36"/>
      <c r="HVO55" s="36"/>
      <c r="HVP55" s="36"/>
      <c r="HVS55" s="36"/>
      <c r="HVT55" s="36"/>
      <c r="HVW55" s="36"/>
      <c r="HVX55" s="36"/>
      <c r="HWA55" s="36"/>
      <c r="HWB55" s="36"/>
      <c r="HWE55" s="36"/>
      <c r="HWF55" s="36"/>
      <c r="HWI55" s="36"/>
      <c r="HWJ55" s="36"/>
      <c r="HWM55" s="36"/>
      <c r="HWN55" s="36"/>
      <c r="HWQ55" s="36"/>
      <c r="HWR55" s="36"/>
      <c r="HWU55" s="36"/>
      <c r="HWV55" s="36"/>
      <c r="HWY55" s="36"/>
      <c r="HWZ55" s="36"/>
      <c r="HXC55" s="36"/>
      <c r="HXD55" s="36"/>
      <c r="HXG55" s="36"/>
      <c r="HXH55" s="36"/>
      <c r="HXK55" s="36"/>
      <c r="HXL55" s="36"/>
      <c r="HXO55" s="36"/>
      <c r="HXP55" s="36"/>
      <c r="HXS55" s="36"/>
      <c r="HXT55" s="36"/>
      <c r="HXW55" s="36"/>
      <c r="HXX55" s="36"/>
      <c r="HYA55" s="36"/>
      <c r="HYB55" s="36"/>
      <c r="HYE55" s="36"/>
      <c r="HYF55" s="36"/>
      <c r="HYI55" s="36"/>
      <c r="HYJ55" s="36"/>
      <c r="HYM55" s="36"/>
      <c r="HYN55" s="36"/>
      <c r="HYQ55" s="36"/>
      <c r="HYR55" s="36"/>
      <c r="HYU55" s="36"/>
      <c r="HYV55" s="36"/>
      <c r="HYY55" s="36"/>
      <c r="HYZ55" s="36"/>
      <c r="HZC55" s="36"/>
      <c r="HZD55" s="36"/>
      <c r="HZG55" s="36"/>
      <c r="HZH55" s="36"/>
      <c r="HZK55" s="36"/>
      <c r="HZL55" s="36"/>
      <c r="HZO55" s="36"/>
      <c r="HZP55" s="36"/>
      <c r="HZS55" s="36"/>
      <c r="HZT55" s="36"/>
      <c r="HZW55" s="36"/>
      <c r="HZX55" s="36"/>
      <c r="IAA55" s="36"/>
      <c r="IAB55" s="36"/>
      <c r="IAE55" s="36"/>
      <c r="IAF55" s="36"/>
      <c r="IAI55" s="36"/>
      <c r="IAJ55" s="36"/>
      <c r="IAM55" s="36"/>
      <c r="IAN55" s="36"/>
      <c r="IAQ55" s="36"/>
      <c r="IAR55" s="36"/>
      <c r="IAU55" s="36"/>
      <c r="IAV55" s="36"/>
      <c r="IAY55" s="36"/>
      <c r="IAZ55" s="36"/>
      <c r="IBC55" s="36"/>
      <c r="IBD55" s="36"/>
      <c r="IBG55" s="36"/>
      <c r="IBH55" s="36"/>
      <c r="IBK55" s="36"/>
      <c r="IBL55" s="36"/>
      <c r="IBO55" s="36"/>
      <c r="IBP55" s="36"/>
      <c r="IBS55" s="36"/>
      <c r="IBT55" s="36"/>
      <c r="IBW55" s="36"/>
      <c r="IBX55" s="36"/>
      <c r="ICA55" s="36"/>
      <c r="ICB55" s="36"/>
      <c r="ICE55" s="36"/>
      <c r="ICF55" s="36"/>
      <c r="ICI55" s="36"/>
      <c r="ICJ55" s="36"/>
      <c r="ICM55" s="36"/>
      <c r="ICN55" s="36"/>
      <c r="ICQ55" s="36"/>
      <c r="ICR55" s="36"/>
      <c r="ICU55" s="36"/>
      <c r="ICV55" s="36"/>
      <c r="ICY55" s="36"/>
      <c r="ICZ55" s="36"/>
      <c r="IDC55" s="36"/>
      <c r="IDD55" s="36"/>
      <c r="IDG55" s="36"/>
      <c r="IDH55" s="36"/>
      <c r="IDK55" s="36"/>
      <c r="IDL55" s="36"/>
      <c r="IDO55" s="36"/>
      <c r="IDP55" s="36"/>
      <c r="IDS55" s="36"/>
      <c r="IDT55" s="36"/>
      <c r="IDW55" s="36"/>
      <c r="IDX55" s="36"/>
      <c r="IEA55" s="36"/>
      <c r="IEB55" s="36"/>
      <c r="IEE55" s="36"/>
      <c r="IEF55" s="36"/>
      <c r="IEI55" s="36"/>
      <c r="IEJ55" s="36"/>
      <c r="IEM55" s="36"/>
      <c r="IEN55" s="36"/>
      <c r="IEQ55" s="36"/>
      <c r="IER55" s="36"/>
      <c r="IEU55" s="36"/>
      <c r="IEV55" s="36"/>
      <c r="IEY55" s="36"/>
      <c r="IEZ55" s="36"/>
      <c r="IFC55" s="36"/>
      <c r="IFD55" s="36"/>
      <c r="IFG55" s="36"/>
      <c r="IFH55" s="36"/>
      <c r="IFK55" s="36"/>
      <c r="IFL55" s="36"/>
      <c r="IFO55" s="36"/>
      <c r="IFP55" s="36"/>
      <c r="IFS55" s="36"/>
      <c r="IFT55" s="36"/>
      <c r="IFW55" s="36"/>
      <c r="IFX55" s="36"/>
      <c r="IGA55" s="36"/>
      <c r="IGB55" s="36"/>
      <c r="IGE55" s="36"/>
      <c r="IGF55" s="36"/>
      <c r="IGI55" s="36"/>
      <c r="IGJ55" s="36"/>
      <c r="IGM55" s="36"/>
      <c r="IGN55" s="36"/>
      <c r="IGQ55" s="36"/>
      <c r="IGR55" s="36"/>
      <c r="IGU55" s="36"/>
      <c r="IGV55" s="36"/>
      <c r="IGY55" s="36"/>
      <c r="IGZ55" s="36"/>
      <c r="IHC55" s="36"/>
      <c r="IHD55" s="36"/>
      <c r="IHG55" s="36"/>
      <c r="IHH55" s="36"/>
      <c r="IHK55" s="36"/>
      <c r="IHL55" s="36"/>
      <c r="IHO55" s="36"/>
      <c r="IHP55" s="36"/>
      <c r="IHS55" s="36"/>
      <c r="IHT55" s="36"/>
      <c r="IHW55" s="36"/>
      <c r="IHX55" s="36"/>
      <c r="IIA55" s="36"/>
      <c r="IIB55" s="36"/>
      <c r="IIE55" s="36"/>
      <c r="IIF55" s="36"/>
      <c r="III55" s="36"/>
      <c r="IIJ55" s="36"/>
      <c r="IIM55" s="36"/>
      <c r="IIN55" s="36"/>
      <c r="IIQ55" s="36"/>
      <c r="IIR55" s="36"/>
      <c r="IIU55" s="36"/>
      <c r="IIV55" s="36"/>
      <c r="IIY55" s="36"/>
      <c r="IIZ55" s="36"/>
      <c r="IJC55" s="36"/>
      <c r="IJD55" s="36"/>
      <c r="IJG55" s="36"/>
      <c r="IJH55" s="36"/>
      <c r="IJK55" s="36"/>
      <c r="IJL55" s="36"/>
      <c r="IJO55" s="36"/>
      <c r="IJP55" s="36"/>
      <c r="IJS55" s="36"/>
      <c r="IJT55" s="36"/>
      <c r="IJW55" s="36"/>
      <c r="IJX55" s="36"/>
      <c r="IKA55" s="36"/>
      <c r="IKB55" s="36"/>
      <c r="IKE55" s="36"/>
      <c r="IKF55" s="36"/>
      <c r="IKI55" s="36"/>
      <c r="IKJ55" s="36"/>
      <c r="IKM55" s="36"/>
      <c r="IKN55" s="36"/>
      <c r="IKQ55" s="36"/>
      <c r="IKR55" s="36"/>
      <c r="IKU55" s="36"/>
      <c r="IKV55" s="36"/>
      <c r="IKY55" s="36"/>
      <c r="IKZ55" s="36"/>
      <c r="ILC55" s="36"/>
      <c r="ILD55" s="36"/>
      <c r="ILG55" s="36"/>
      <c r="ILH55" s="36"/>
      <c r="ILK55" s="36"/>
      <c r="ILL55" s="36"/>
      <c r="ILO55" s="36"/>
      <c r="ILP55" s="36"/>
      <c r="ILS55" s="36"/>
      <c r="ILT55" s="36"/>
      <c r="ILW55" s="36"/>
      <c r="ILX55" s="36"/>
      <c r="IMA55" s="36"/>
      <c r="IMB55" s="36"/>
      <c r="IME55" s="36"/>
      <c r="IMF55" s="36"/>
      <c r="IMI55" s="36"/>
      <c r="IMJ55" s="36"/>
      <c r="IMM55" s="36"/>
      <c r="IMN55" s="36"/>
      <c r="IMQ55" s="36"/>
      <c r="IMR55" s="36"/>
      <c r="IMU55" s="36"/>
      <c r="IMV55" s="36"/>
      <c r="IMY55" s="36"/>
      <c r="IMZ55" s="36"/>
      <c r="INC55" s="36"/>
      <c r="IND55" s="36"/>
      <c r="ING55" s="36"/>
      <c r="INH55" s="36"/>
      <c r="INK55" s="36"/>
      <c r="INL55" s="36"/>
      <c r="INO55" s="36"/>
      <c r="INP55" s="36"/>
      <c r="INS55" s="36"/>
      <c r="INT55" s="36"/>
      <c r="INW55" s="36"/>
      <c r="INX55" s="36"/>
      <c r="IOA55" s="36"/>
      <c r="IOB55" s="36"/>
      <c r="IOE55" s="36"/>
      <c r="IOF55" s="36"/>
      <c r="IOI55" s="36"/>
      <c r="IOJ55" s="36"/>
      <c r="IOM55" s="36"/>
      <c r="ION55" s="36"/>
      <c r="IOQ55" s="36"/>
      <c r="IOR55" s="36"/>
      <c r="IOU55" s="36"/>
      <c r="IOV55" s="36"/>
      <c r="IOY55" s="36"/>
      <c r="IOZ55" s="36"/>
      <c r="IPC55" s="36"/>
      <c r="IPD55" s="36"/>
      <c r="IPG55" s="36"/>
      <c r="IPH55" s="36"/>
      <c r="IPK55" s="36"/>
      <c r="IPL55" s="36"/>
      <c r="IPO55" s="36"/>
      <c r="IPP55" s="36"/>
      <c r="IPS55" s="36"/>
      <c r="IPT55" s="36"/>
      <c r="IPW55" s="36"/>
      <c r="IPX55" s="36"/>
      <c r="IQA55" s="36"/>
      <c r="IQB55" s="36"/>
      <c r="IQE55" s="36"/>
      <c r="IQF55" s="36"/>
      <c r="IQI55" s="36"/>
      <c r="IQJ55" s="36"/>
      <c r="IQM55" s="36"/>
      <c r="IQN55" s="36"/>
      <c r="IQQ55" s="36"/>
      <c r="IQR55" s="36"/>
      <c r="IQU55" s="36"/>
      <c r="IQV55" s="36"/>
      <c r="IQY55" s="36"/>
      <c r="IQZ55" s="36"/>
      <c r="IRC55" s="36"/>
      <c r="IRD55" s="36"/>
      <c r="IRG55" s="36"/>
      <c r="IRH55" s="36"/>
      <c r="IRK55" s="36"/>
      <c r="IRL55" s="36"/>
      <c r="IRO55" s="36"/>
      <c r="IRP55" s="36"/>
      <c r="IRS55" s="36"/>
      <c r="IRT55" s="36"/>
      <c r="IRW55" s="36"/>
      <c r="IRX55" s="36"/>
      <c r="ISA55" s="36"/>
      <c r="ISB55" s="36"/>
      <c r="ISE55" s="36"/>
      <c r="ISF55" s="36"/>
      <c r="ISI55" s="36"/>
      <c r="ISJ55" s="36"/>
      <c r="ISM55" s="36"/>
      <c r="ISN55" s="36"/>
      <c r="ISQ55" s="36"/>
      <c r="ISR55" s="36"/>
      <c r="ISU55" s="36"/>
      <c r="ISV55" s="36"/>
      <c r="ISY55" s="36"/>
      <c r="ISZ55" s="36"/>
      <c r="ITC55" s="36"/>
      <c r="ITD55" s="36"/>
      <c r="ITG55" s="36"/>
      <c r="ITH55" s="36"/>
      <c r="ITK55" s="36"/>
      <c r="ITL55" s="36"/>
      <c r="ITO55" s="36"/>
      <c r="ITP55" s="36"/>
      <c r="ITS55" s="36"/>
      <c r="ITT55" s="36"/>
      <c r="ITW55" s="36"/>
      <c r="ITX55" s="36"/>
      <c r="IUA55" s="36"/>
      <c r="IUB55" s="36"/>
      <c r="IUE55" s="36"/>
      <c r="IUF55" s="36"/>
      <c r="IUI55" s="36"/>
      <c r="IUJ55" s="36"/>
      <c r="IUM55" s="36"/>
      <c r="IUN55" s="36"/>
      <c r="IUQ55" s="36"/>
      <c r="IUR55" s="36"/>
      <c r="IUU55" s="36"/>
      <c r="IUV55" s="36"/>
      <c r="IUY55" s="36"/>
      <c r="IUZ55" s="36"/>
      <c r="IVC55" s="36"/>
      <c r="IVD55" s="36"/>
      <c r="IVG55" s="36"/>
      <c r="IVH55" s="36"/>
      <c r="IVK55" s="36"/>
      <c r="IVL55" s="36"/>
      <c r="IVO55" s="36"/>
      <c r="IVP55" s="36"/>
      <c r="IVS55" s="36"/>
      <c r="IVT55" s="36"/>
      <c r="IVW55" s="36"/>
      <c r="IVX55" s="36"/>
      <c r="IWA55" s="36"/>
      <c r="IWB55" s="36"/>
      <c r="IWE55" s="36"/>
      <c r="IWF55" s="36"/>
      <c r="IWI55" s="36"/>
      <c r="IWJ55" s="36"/>
      <c r="IWM55" s="36"/>
      <c r="IWN55" s="36"/>
      <c r="IWQ55" s="36"/>
      <c r="IWR55" s="36"/>
      <c r="IWU55" s="36"/>
      <c r="IWV55" s="36"/>
      <c r="IWY55" s="36"/>
      <c r="IWZ55" s="36"/>
      <c r="IXC55" s="36"/>
      <c r="IXD55" s="36"/>
      <c r="IXG55" s="36"/>
      <c r="IXH55" s="36"/>
      <c r="IXK55" s="36"/>
      <c r="IXL55" s="36"/>
      <c r="IXO55" s="36"/>
      <c r="IXP55" s="36"/>
      <c r="IXS55" s="36"/>
      <c r="IXT55" s="36"/>
      <c r="IXW55" s="36"/>
      <c r="IXX55" s="36"/>
      <c r="IYA55" s="36"/>
      <c r="IYB55" s="36"/>
      <c r="IYE55" s="36"/>
      <c r="IYF55" s="36"/>
      <c r="IYI55" s="36"/>
      <c r="IYJ55" s="36"/>
      <c r="IYM55" s="36"/>
      <c r="IYN55" s="36"/>
      <c r="IYQ55" s="36"/>
      <c r="IYR55" s="36"/>
      <c r="IYU55" s="36"/>
      <c r="IYV55" s="36"/>
      <c r="IYY55" s="36"/>
      <c r="IYZ55" s="36"/>
      <c r="IZC55" s="36"/>
      <c r="IZD55" s="36"/>
      <c r="IZG55" s="36"/>
      <c r="IZH55" s="36"/>
      <c r="IZK55" s="36"/>
      <c r="IZL55" s="36"/>
      <c r="IZO55" s="36"/>
      <c r="IZP55" s="36"/>
      <c r="IZS55" s="36"/>
      <c r="IZT55" s="36"/>
      <c r="IZW55" s="36"/>
      <c r="IZX55" s="36"/>
      <c r="JAA55" s="36"/>
      <c r="JAB55" s="36"/>
      <c r="JAE55" s="36"/>
      <c r="JAF55" s="36"/>
      <c r="JAI55" s="36"/>
      <c r="JAJ55" s="36"/>
      <c r="JAM55" s="36"/>
      <c r="JAN55" s="36"/>
      <c r="JAQ55" s="36"/>
      <c r="JAR55" s="36"/>
      <c r="JAU55" s="36"/>
      <c r="JAV55" s="36"/>
      <c r="JAY55" s="36"/>
      <c r="JAZ55" s="36"/>
      <c r="JBC55" s="36"/>
      <c r="JBD55" s="36"/>
      <c r="JBG55" s="36"/>
      <c r="JBH55" s="36"/>
      <c r="JBK55" s="36"/>
      <c r="JBL55" s="36"/>
      <c r="JBO55" s="36"/>
      <c r="JBP55" s="36"/>
      <c r="JBS55" s="36"/>
      <c r="JBT55" s="36"/>
      <c r="JBW55" s="36"/>
      <c r="JBX55" s="36"/>
      <c r="JCA55" s="36"/>
      <c r="JCB55" s="36"/>
      <c r="JCE55" s="36"/>
      <c r="JCF55" s="36"/>
      <c r="JCI55" s="36"/>
      <c r="JCJ55" s="36"/>
      <c r="JCM55" s="36"/>
      <c r="JCN55" s="36"/>
      <c r="JCQ55" s="36"/>
      <c r="JCR55" s="36"/>
      <c r="JCU55" s="36"/>
      <c r="JCV55" s="36"/>
      <c r="JCY55" s="36"/>
      <c r="JCZ55" s="36"/>
      <c r="JDC55" s="36"/>
      <c r="JDD55" s="36"/>
      <c r="JDG55" s="36"/>
      <c r="JDH55" s="36"/>
      <c r="JDK55" s="36"/>
      <c r="JDL55" s="36"/>
      <c r="JDO55" s="36"/>
      <c r="JDP55" s="36"/>
      <c r="JDS55" s="36"/>
      <c r="JDT55" s="36"/>
      <c r="JDW55" s="36"/>
      <c r="JDX55" s="36"/>
      <c r="JEA55" s="36"/>
      <c r="JEB55" s="36"/>
      <c r="JEE55" s="36"/>
      <c r="JEF55" s="36"/>
      <c r="JEI55" s="36"/>
      <c r="JEJ55" s="36"/>
      <c r="JEM55" s="36"/>
      <c r="JEN55" s="36"/>
      <c r="JEQ55" s="36"/>
      <c r="JER55" s="36"/>
      <c r="JEU55" s="36"/>
      <c r="JEV55" s="36"/>
      <c r="JEY55" s="36"/>
      <c r="JEZ55" s="36"/>
      <c r="JFC55" s="36"/>
      <c r="JFD55" s="36"/>
      <c r="JFG55" s="36"/>
      <c r="JFH55" s="36"/>
      <c r="JFK55" s="36"/>
      <c r="JFL55" s="36"/>
      <c r="JFO55" s="36"/>
      <c r="JFP55" s="36"/>
      <c r="JFS55" s="36"/>
      <c r="JFT55" s="36"/>
      <c r="JFW55" s="36"/>
      <c r="JFX55" s="36"/>
      <c r="JGA55" s="36"/>
      <c r="JGB55" s="36"/>
      <c r="JGE55" s="36"/>
      <c r="JGF55" s="36"/>
      <c r="JGI55" s="36"/>
      <c r="JGJ55" s="36"/>
      <c r="JGM55" s="36"/>
      <c r="JGN55" s="36"/>
      <c r="JGQ55" s="36"/>
      <c r="JGR55" s="36"/>
      <c r="JGU55" s="36"/>
      <c r="JGV55" s="36"/>
      <c r="JGY55" s="36"/>
      <c r="JGZ55" s="36"/>
      <c r="JHC55" s="36"/>
      <c r="JHD55" s="36"/>
      <c r="JHG55" s="36"/>
      <c r="JHH55" s="36"/>
      <c r="JHK55" s="36"/>
      <c r="JHL55" s="36"/>
      <c r="JHO55" s="36"/>
      <c r="JHP55" s="36"/>
      <c r="JHS55" s="36"/>
      <c r="JHT55" s="36"/>
      <c r="JHW55" s="36"/>
      <c r="JHX55" s="36"/>
      <c r="JIA55" s="36"/>
      <c r="JIB55" s="36"/>
      <c r="JIE55" s="36"/>
      <c r="JIF55" s="36"/>
      <c r="JII55" s="36"/>
      <c r="JIJ55" s="36"/>
      <c r="JIM55" s="36"/>
      <c r="JIN55" s="36"/>
      <c r="JIQ55" s="36"/>
      <c r="JIR55" s="36"/>
      <c r="JIU55" s="36"/>
      <c r="JIV55" s="36"/>
      <c r="JIY55" s="36"/>
      <c r="JIZ55" s="36"/>
      <c r="JJC55" s="36"/>
      <c r="JJD55" s="36"/>
      <c r="JJG55" s="36"/>
      <c r="JJH55" s="36"/>
      <c r="JJK55" s="36"/>
      <c r="JJL55" s="36"/>
      <c r="JJO55" s="36"/>
      <c r="JJP55" s="36"/>
      <c r="JJS55" s="36"/>
      <c r="JJT55" s="36"/>
      <c r="JJW55" s="36"/>
      <c r="JJX55" s="36"/>
      <c r="JKA55" s="36"/>
      <c r="JKB55" s="36"/>
      <c r="JKE55" s="36"/>
      <c r="JKF55" s="36"/>
      <c r="JKI55" s="36"/>
      <c r="JKJ55" s="36"/>
      <c r="JKM55" s="36"/>
      <c r="JKN55" s="36"/>
      <c r="JKQ55" s="36"/>
      <c r="JKR55" s="36"/>
      <c r="JKU55" s="36"/>
      <c r="JKV55" s="36"/>
      <c r="JKY55" s="36"/>
      <c r="JKZ55" s="36"/>
      <c r="JLC55" s="36"/>
      <c r="JLD55" s="36"/>
      <c r="JLG55" s="36"/>
      <c r="JLH55" s="36"/>
      <c r="JLK55" s="36"/>
      <c r="JLL55" s="36"/>
      <c r="JLO55" s="36"/>
      <c r="JLP55" s="36"/>
      <c r="JLS55" s="36"/>
      <c r="JLT55" s="36"/>
      <c r="JLW55" s="36"/>
      <c r="JLX55" s="36"/>
      <c r="JMA55" s="36"/>
      <c r="JMB55" s="36"/>
      <c r="JME55" s="36"/>
      <c r="JMF55" s="36"/>
      <c r="JMI55" s="36"/>
      <c r="JMJ55" s="36"/>
      <c r="JMM55" s="36"/>
      <c r="JMN55" s="36"/>
      <c r="JMQ55" s="36"/>
      <c r="JMR55" s="36"/>
      <c r="JMU55" s="36"/>
      <c r="JMV55" s="36"/>
      <c r="JMY55" s="36"/>
      <c r="JMZ55" s="36"/>
      <c r="JNC55" s="36"/>
      <c r="JND55" s="36"/>
      <c r="JNG55" s="36"/>
      <c r="JNH55" s="36"/>
      <c r="JNK55" s="36"/>
      <c r="JNL55" s="36"/>
      <c r="JNO55" s="36"/>
      <c r="JNP55" s="36"/>
      <c r="JNS55" s="36"/>
      <c r="JNT55" s="36"/>
      <c r="JNW55" s="36"/>
      <c r="JNX55" s="36"/>
      <c r="JOA55" s="36"/>
      <c r="JOB55" s="36"/>
      <c r="JOE55" s="36"/>
      <c r="JOF55" s="36"/>
      <c r="JOI55" s="36"/>
      <c r="JOJ55" s="36"/>
      <c r="JOM55" s="36"/>
      <c r="JON55" s="36"/>
      <c r="JOQ55" s="36"/>
      <c r="JOR55" s="36"/>
      <c r="JOU55" s="36"/>
      <c r="JOV55" s="36"/>
      <c r="JOY55" s="36"/>
      <c r="JOZ55" s="36"/>
      <c r="JPC55" s="36"/>
      <c r="JPD55" s="36"/>
      <c r="JPG55" s="36"/>
      <c r="JPH55" s="36"/>
      <c r="JPK55" s="36"/>
      <c r="JPL55" s="36"/>
      <c r="JPO55" s="36"/>
      <c r="JPP55" s="36"/>
      <c r="JPS55" s="36"/>
      <c r="JPT55" s="36"/>
      <c r="JPW55" s="36"/>
      <c r="JPX55" s="36"/>
      <c r="JQA55" s="36"/>
      <c r="JQB55" s="36"/>
      <c r="JQE55" s="36"/>
      <c r="JQF55" s="36"/>
      <c r="JQI55" s="36"/>
      <c r="JQJ55" s="36"/>
      <c r="JQM55" s="36"/>
      <c r="JQN55" s="36"/>
      <c r="JQQ55" s="36"/>
      <c r="JQR55" s="36"/>
      <c r="JQU55" s="36"/>
      <c r="JQV55" s="36"/>
      <c r="JQY55" s="36"/>
      <c r="JQZ55" s="36"/>
      <c r="JRC55" s="36"/>
      <c r="JRD55" s="36"/>
      <c r="JRG55" s="36"/>
      <c r="JRH55" s="36"/>
      <c r="JRK55" s="36"/>
      <c r="JRL55" s="36"/>
      <c r="JRO55" s="36"/>
      <c r="JRP55" s="36"/>
      <c r="JRS55" s="36"/>
      <c r="JRT55" s="36"/>
      <c r="JRW55" s="36"/>
      <c r="JRX55" s="36"/>
      <c r="JSA55" s="36"/>
      <c r="JSB55" s="36"/>
      <c r="JSE55" s="36"/>
      <c r="JSF55" s="36"/>
      <c r="JSI55" s="36"/>
      <c r="JSJ55" s="36"/>
      <c r="JSM55" s="36"/>
      <c r="JSN55" s="36"/>
      <c r="JSQ55" s="36"/>
      <c r="JSR55" s="36"/>
      <c r="JSU55" s="36"/>
      <c r="JSV55" s="36"/>
      <c r="JSY55" s="36"/>
      <c r="JSZ55" s="36"/>
      <c r="JTC55" s="36"/>
      <c r="JTD55" s="36"/>
      <c r="JTG55" s="36"/>
      <c r="JTH55" s="36"/>
      <c r="JTK55" s="36"/>
      <c r="JTL55" s="36"/>
      <c r="JTO55" s="36"/>
      <c r="JTP55" s="36"/>
      <c r="JTS55" s="36"/>
      <c r="JTT55" s="36"/>
      <c r="JTW55" s="36"/>
      <c r="JTX55" s="36"/>
      <c r="JUA55" s="36"/>
      <c r="JUB55" s="36"/>
      <c r="JUE55" s="36"/>
      <c r="JUF55" s="36"/>
      <c r="JUI55" s="36"/>
      <c r="JUJ55" s="36"/>
      <c r="JUM55" s="36"/>
      <c r="JUN55" s="36"/>
      <c r="JUQ55" s="36"/>
      <c r="JUR55" s="36"/>
      <c r="JUU55" s="36"/>
      <c r="JUV55" s="36"/>
      <c r="JUY55" s="36"/>
      <c r="JUZ55" s="36"/>
      <c r="JVC55" s="36"/>
      <c r="JVD55" s="36"/>
      <c r="JVG55" s="36"/>
      <c r="JVH55" s="36"/>
      <c r="JVK55" s="36"/>
      <c r="JVL55" s="36"/>
      <c r="JVO55" s="36"/>
      <c r="JVP55" s="36"/>
      <c r="JVS55" s="36"/>
      <c r="JVT55" s="36"/>
      <c r="JVW55" s="36"/>
      <c r="JVX55" s="36"/>
      <c r="JWA55" s="36"/>
      <c r="JWB55" s="36"/>
      <c r="JWE55" s="36"/>
      <c r="JWF55" s="36"/>
      <c r="JWI55" s="36"/>
      <c r="JWJ55" s="36"/>
      <c r="JWM55" s="36"/>
      <c r="JWN55" s="36"/>
      <c r="JWQ55" s="36"/>
      <c r="JWR55" s="36"/>
      <c r="JWU55" s="36"/>
      <c r="JWV55" s="36"/>
      <c r="JWY55" s="36"/>
      <c r="JWZ55" s="36"/>
      <c r="JXC55" s="36"/>
      <c r="JXD55" s="36"/>
      <c r="JXG55" s="36"/>
      <c r="JXH55" s="36"/>
      <c r="JXK55" s="36"/>
      <c r="JXL55" s="36"/>
      <c r="JXO55" s="36"/>
      <c r="JXP55" s="36"/>
      <c r="JXS55" s="36"/>
      <c r="JXT55" s="36"/>
      <c r="JXW55" s="36"/>
      <c r="JXX55" s="36"/>
      <c r="JYA55" s="36"/>
      <c r="JYB55" s="36"/>
      <c r="JYE55" s="36"/>
      <c r="JYF55" s="36"/>
      <c r="JYI55" s="36"/>
      <c r="JYJ55" s="36"/>
      <c r="JYM55" s="36"/>
      <c r="JYN55" s="36"/>
      <c r="JYQ55" s="36"/>
      <c r="JYR55" s="36"/>
      <c r="JYU55" s="36"/>
      <c r="JYV55" s="36"/>
      <c r="JYY55" s="36"/>
      <c r="JYZ55" s="36"/>
      <c r="JZC55" s="36"/>
      <c r="JZD55" s="36"/>
      <c r="JZG55" s="36"/>
      <c r="JZH55" s="36"/>
      <c r="JZK55" s="36"/>
      <c r="JZL55" s="36"/>
      <c r="JZO55" s="36"/>
      <c r="JZP55" s="36"/>
      <c r="JZS55" s="36"/>
      <c r="JZT55" s="36"/>
      <c r="JZW55" s="36"/>
      <c r="JZX55" s="36"/>
      <c r="KAA55" s="36"/>
      <c r="KAB55" s="36"/>
      <c r="KAE55" s="36"/>
      <c r="KAF55" s="36"/>
      <c r="KAI55" s="36"/>
      <c r="KAJ55" s="36"/>
      <c r="KAM55" s="36"/>
      <c r="KAN55" s="36"/>
      <c r="KAQ55" s="36"/>
      <c r="KAR55" s="36"/>
      <c r="KAU55" s="36"/>
      <c r="KAV55" s="36"/>
      <c r="KAY55" s="36"/>
      <c r="KAZ55" s="36"/>
      <c r="KBC55" s="36"/>
      <c r="KBD55" s="36"/>
      <c r="KBG55" s="36"/>
      <c r="KBH55" s="36"/>
      <c r="KBK55" s="36"/>
      <c r="KBL55" s="36"/>
      <c r="KBO55" s="36"/>
      <c r="KBP55" s="36"/>
      <c r="KBS55" s="36"/>
      <c r="KBT55" s="36"/>
      <c r="KBW55" s="36"/>
      <c r="KBX55" s="36"/>
      <c r="KCA55" s="36"/>
      <c r="KCB55" s="36"/>
      <c r="KCE55" s="36"/>
      <c r="KCF55" s="36"/>
      <c r="KCI55" s="36"/>
      <c r="KCJ55" s="36"/>
      <c r="KCM55" s="36"/>
      <c r="KCN55" s="36"/>
      <c r="KCQ55" s="36"/>
      <c r="KCR55" s="36"/>
      <c r="KCU55" s="36"/>
      <c r="KCV55" s="36"/>
      <c r="KCY55" s="36"/>
      <c r="KCZ55" s="36"/>
      <c r="KDC55" s="36"/>
      <c r="KDD55" s="36"/>
      <c r="KDG55" s="36"/>
      <c r="KDH55" s="36"/>
      <c r="KDK55" s="36"/>
      <c r="KDL55" s="36"/>
      <c r="KDO55" s="36"/>
      <c r="KDP55" s="36"/>
      <c r="KDS55" s="36"/>
      <c r="KDT55" s="36"/>
      <c r="KDW55" s="36"/>
      <c r="KDX55" s="36"/>
      <c r="KEA55" s="36"/>
      <c r="KEB55" s="36"/>
      <c r="KEE55" s="36"/>
      <c r="KEF55" s="36"/>
      <c r="KEI55" s="36"/>
      <c r="KEJ55" s="36"/>
      <c r="KEM55" s="36"/>
      <c r="KEN55" s="36"/>
      <c r="KEQ55" s="36"/>
      <c r="KER55" s="36"/>
      <c r="KEU55" s="36"/>
      <c r="KEV55" s="36"/>
      <c r="KEY55" s="36"/>
      <c r="KEZ55" s="36"/>
      <c r="KFC55" s="36"/>
      <c r="KFD55" s="36"/>
      <c r="KFG55" s="36"/>
      <c r="KFH55" s="36"/>
      <c r="KFK55" s="36"/>
      <c r="KFL55" s="36"/>
      <c r="KFO55" s="36"/>
      <c r="KFP55" s="36"/>
      <c r="KFS55" s="36"/>
      <c r="KFT55" s="36"/>
      <c r="KFW55" s="36"/>
      <c r="KFX55" s="36"/>
      <c r="KGA55" s="36"/>
      <c r="KGB55" s="36"/>
      <c r="KGE55" s="36"/>
      <c r="KGF55" s="36"/>
      <c r="KGI55" s="36"/>
      <c r="KGJ55" s="36"/>
      <c r="KGM55" s="36"/>
      <c r="KGN55" s="36"/>
      <c r="KGQ55" s="36"/>
      <c r="KGR55" s="36"/>
      <c r="KGU55" s="36"/>
      <c r="KGV55" s="36"/>
      <c r="KGY55" s="36"/>
      <c r="KGZ55" s="36"/>
      <c r="KHC55" s="36"/>
      <c r="KHD55" s="36"/>
      <c r="KHG55" s="36"/>
      <c r="KHH55" s="36"/>
      <c r="KHK55" s="36"/>
      <c r="KHL55" s="36"/>
      <c r="KHO55" s="36"/>
      <c r="KHP55" s="36"/>
      <c r="KHS55" s="36"/>
      <c r="KHT55" s="36"/>
      <c r="KHW55" s="36"/>
      <c r="KHX55" s="36"/>
      <c r="KIA55" s="36"/>
      <c r="KIB55" s="36"/>
      <c r="KIE55" s="36"/>
      <c r="KIF55" s="36"/>
      <c r="KII55" s="36"/>
      <c r="KIJ55" s="36"/>
      <c r="KIM55" s="36"/>
      <c r="KIN55" s="36"/>
      <c r="KIQ55" s="36"/>
      <c r="KIR55" s="36"/>
      <c r="KIU55" s="36"/>
      <c r="KIV55" s="36"/>
      <c r="KIY55" s="36"/>
      <c r="KIZ55" s="36"/>
      <c r="KJC55" s="36"/>
      <c r="KJD55" s="36"/>
      <c r="KJG55" s="36"/>
      <c r="KJH55" s="36"/>
      <c r="KJK55" s="36"/>
      <c r="KJL55" s="36"/>
      <c r="KJO55" s="36"/>
      <c r="KJP55" s="36"/>
      <c r="KJS55" s="36"/>
      <c r="KJT55" s="36"/>
      <c r="KJW55" s="36"/>
      <c r="KJX55" s="36"/>
      <c r="KKA55" s="36"/>
      <c r="KKB55" s="36"/>
      <c r="KKE55" s="36"/>
      <c r="KKF55" s="36"/>
      <c r="KKI55" s="36"/>
      <c r="KKJ55" s="36"/>
      <c r="KKM55" s="36"/>
      <c r="KKN55" s="36"/>
      <c r="KKQ55" s="36"/>
      <c r="KKR55" s="36"/>
      <c r="KKU55" s="36"/>
      <c r="KKV55" s="36"/>
      <c r="KKY55" s="36"/>
      <c r="KKZ55" s="36"/>
      <c r="KLC55" s="36"/>
      <c r="KLD55" s="36"/>
      <c r="KLG55" s="36"/>
      <c r="KLH55" s="36"/>
      <c r="KLK55" s="36"/>
      <c r="KLL55" s="36"/>
      <c r="KLO55" s="36"/>
      <c r="KLP55" s="36"/>
      <c r="KLS55" s="36"/>
      <c r="KLT55" s="36"/>
      <c r="KLW55" s="36"/>
      <c r="KLX55" s="36"/>
      <c r="KMA55" s="36"/>
      <c r="KMB55" s="36"/>
      <c r="KME55" s="36"/>
      <c r="KMF55" s="36"/>
      <c r="KMI55" s="36"/>
      <c r="KMJ55" s="36"/>
      <c r="KMM55" s="36"/>
      <c r="KMN55" s="36"/>
      <c r="KMQ55" s="36"/>
      <c r="KMR55" s="36"/>
      <c r="KMU55" s="36"/>
      <c r="KMV55" s="36"/>
      <c r="KMY55" s="36"/>
      <c r="KMZ55" s="36"/>
      <c r="KNC55" s="36"/>
      <c r="KND55" s="36"/>
      <c r="KNG55" s="36"/>
      <c r="KNH55" s="36"/>
      <c r="KNK55" s="36"/>
      <c r="KNL55" s="36"/>
      <c r="KNO55" s="36"/>
      <c r="KNP55" s="36"/>
      <c r="KNS55" s="36"/>
      <c r="KNT55" s="36"/>
      <c r="KNW55" s="36"/>
      <c r="KNX55" s="36"/>
      <c r="KOA55" s="36"/>
      <c r="KOB55" s="36"/>
      <c r="KOE55" s="36"/>
      <c r="KOF55" s="36"/>
      <c r="KOI55" s="36"/>
      <c r="KOJ55" s="36"/>
      <c r="KOM55" s="36"/>
      <c r="KON55" s="36"/>
      <c r="KOQ55" s="36"/>
      <c r="KOR55" s="36"/>
      <c r="KOU55" s="36"/>
      <c r="KOV55" s="36"/>
      <c r="KOY55" s="36"/>
      <c r="KOZ55" s="36"/>
      <c r="KPC55" s="36"/>
      <c r="KPD55" s="36"/>
      <c r="KPG55" s="36"/>
      <c r="KPH55" s="36"/>
      <c r="KPK55" s="36"/>
      <c r="KPL55" s="36"/>
      <c r="KPO55" s="36"/>
      <c r="KPP55" s="36"/>
      <c r="KPS55" s="36"/>
      <c r="KPT55" s="36"/>
      <c r="KPW55" s="36"/>
      <c r="KPX55" s="36"/>
      <c r="KQA55" s="36"/>
      <c r="KQB55" s="36"/>
      <c r="KQE55" s="36"/>
      <c r="KQF55" s="36"/>
      <c r="KQI55" s="36"/>
      <c r="KQJ55" s="36"/>
      <c r="KQM55" s="36"/>
      <c r="KQN55" s="36"/>
      <c r="KQQ55" s="36"/>
      <c r="KQR55" s="36"/>
      <c r="KQU55" s="36"/>
      <c r="KQV55" s="36"/>
      <c r="KQY55" s="36"/>
      <c r="KQZ55" s="36"/>
      <c r="KRC55" s="36"/>
      <c r="KRD55" s="36"/>
      <c r="KRG55" s="36"/>
      <c r="KRH55" s="36"/>
      <c r="KRK55" s="36"/>
      <c r="KRL55" s="36"/>
      <c r="KRO55" s="36"/>
      <c r="KRP55" s="36"/>
      <c r="KRS55" s="36"/>
      <c r="KRT55" s="36"/>
      <c r="KRW55" s="36"/>
      <c r="KRX55" s="36"/>
      <c r="KSA55" s="36"/>
      <c r="KSB55" s="36"/>
      <c r="KSE55" s="36"/>
      <c r="KSF55" s="36"/>
      <c r="KSI55" s="36"/>
      <c r="KSJ55" s="36"/>
      <c r="KSM55" s="36"/>
      <c r="KSN55" s="36"/>
      <c r="KSQ55" s="36"/>
      <c r="KSR55" s="36"/>
      <c r="KSU55" s="36"/>
      <c r="KSV55" s="36"/>
      <c r="KSY55" s="36"/>
      <c r="KSZ55" s="36"/>
      <c r="KTC55" s="36"/>
      <c r="KTD55" s="36"/>
      <c r="KTG55" s="36"/>
      <c r="KTH55" s="36"/>
      <c r="KTK55" s="36"/>
      <c r="KTL55" s="36"/>
      <c r="KTO55" s="36"/>
      <c r="KTP55" s="36"/>
      <c r="KTS55" s="36"/>
      <c r="KTT55" s="36"/>
      <c r="KTW55" s="36"/>
      <c r="KTX55" s="36"/>
      <c r="KUA55" s="36"/>
      <c r="KUB55" s="36"/>
      <c r="KUE55" s="36"/>
      <c r="KUF55" s="36"/>
      <c r="KUI55" s="36"/>
      <c r="KUJ55" s="36"/>
      <c r="KUM55" s="36"/>
      <c r="KUN55" s="36"/>
      <c r="KUQ55" s="36"/>
      <c r="KUR55" s="36"/>
      <c r="KUU55" s="36"/>
      <c r="KUV55" s="36"/>
      <c r="KUY55" s="36"/>
      <c r="KUZ55" s="36"/>
      <c r="KVC55" s="36"/>
      <c r="KVD55" s="36"/>
      <c r="KVG55" s="36"/>
      <c r="KVH55" s="36"/>
      <c r="KVK55" s="36"/>
      <c r="KVL55" s="36"/>
      <c r="KVO55" s="36"/>
      <c r="KVP55" s="36"/>
      <c r="KVS55" s="36"/>
      <c r="KVT55" s="36"/>
      <c r="KVW55" s="36"/>
      <c r="KVX55" s="36"/>
      <c r="KWA55" s="36"/>
      <c r="KWB55" s="36"/>
      <c r="KWE55" s="36"/>
      <c r="KWF55" s="36"/>
      <c r="KWI55" s="36"/>
      <c r="KWJ55" s="36"/>
      <c r="KWM55" s="36"/>
      <c r="KWN55" s="36"/>
      <c r="KWQ55" s="36"/>
      <c r="KWR55" s="36"/>
      <c r="KWU55" s="36"/>
      <c r="KWV55" s="36"/>
      <c r="KWY55" s="36"/>
      <c r="KWZ55" s="36"/>
      <c r="KXC55" s="36"/>
      <c r="KXD55" s="36"/>
      <c r="KXG55" s="36"/>
      <c r="KXH55" s="36"/>
      <c r="KXK55" s="36"/>
      <c r="KXL55" s="36"/>
      <c r="KXO55" s="36"/>
      <c r="KXP55" s="36"/>
      <c r="KXS55" s="36"/>
      <c r="KXT55" s="36"/>
      <c r="KXW55" s="36"/>
      <c r="KXX55" s="36"/>
      <c r="KYA55" s="36"/>
      <c r="KYB55" s="36"/>
      <c r="KYE55" s="36"/>
      <c r="KYF55" s="36"/>
      <c r="KYI55" s="36"/>
      <c r="KYJ55" s="36"/>
      <c r="KYM55" s="36"/>
      <c r="KYN55" s="36"/>
      <c r="KYQ55" s="36"/>
      <c r="KYR55" s="36"/>
      <c r="KYU55" s="36"/>
      <c r="KYV55" s="36"/>
      <c r="KYY55" s="36"/>
      <c r="KYZ55" s="36"/>
      <c r="KZC55" s="36"/>
      <c r="KZD55" s="36"/>
      <c r="KZG55" s="36"/>
      <c r="KZH55" s="36"/>
      <c r="KZK55" s="36"/>
      <c r="KZL55" s="36"/>
      <c r="KZO55" s="36"/>
      <c r="KZP55" s="36"/>
      <c r="KZS55" s="36"/>
      <c r="KZT55" s="36"/>
      <c r="KZW55" s="36"/>
      <c r="KZX55" s="36"/>
      <c r="LAA55" s="36"/>
      <c r="LAB55" s="36"/>
      <c r="LAE55" s="36"/>
      <c r="LAF55" s="36"/>
      <c r="LAI55" s="36"/>
      <c r="LAJ55" s="36"/>
      <c r="LAM55" s="36"/>
      <c r="LAN55" s="36"/>
      <c r="LAQ55" s="36"/>
      <c r="LAR55" s="36"/>
      <c r="LAU55" s="36"/>
      <c r="LAV55" s="36"/>
      <c r="LAY55" s="36"/>
      <c r="LAZ55" s="36"/>
      <c r="LBC55" s="36"/>
      <c r="LBD55" s="36"/>
      <c r="LBG55" s="36"/>
      <c r="LBH55" s="36"/>
      <c r="LBK55" s="36"/>
      <c r="LBL55" s="36"/>
      <c r="LBO55" s="36"/>
      <c r="LBP55" s="36"/>
      <c r="LBS55" s="36"/>
      <c r="LBT55" s="36"/>
      <c r="LBW55" s="36"/>
      <c r="LBX55" s="36"/>
      <c r="LCA55" s="36"/>
      <c r="LCB55" s="36"/>
      <c r="LCE55" s="36"/>
      <c r="LCF55" s="36"/>
      <c r="LCI55" s="36"/>
      <c r="LCJ55" s="36"/>
      <c r="LCM55" s="36"/>
      <c r="LCN55" s="36"/>
      <c r="LCQ55" s="36"/>
      <c r="LCR55" s="36"/>
      <c r="LCU55" s="36"/>
      <c r="LCV55" s="36"/>
      <c r="LCY55" s="36"/>
      <c r="LCZ55" s="36"/>
      <c r="LDC55" s="36"/>
      <c r="LDD55" s="36"/>
      <c r="LDG55" s="36"/>
      <c r="LDH55" s="36"/>
      <c r="LDK55" s="36"/>
      <c r="LDL55" s="36"/>
      <c r="LDO55" s="36"/>
      <c r="LDP55" s="36"/>
      <c r="LDS55" s="36"/>
      <c r="LDT55" s="36"/>
      <c r="LDW55" s="36"/>
      <c r="LDX55" s="36"/>
      <c r="LEA55" s="36"/>
      <c r="LEB55" s="36"/>
      <c r="LEE55" s="36"/>
      <c r="LEF55" s="36"/>
      <c r="LEI55" s="36"/>
      <c r="LEJ55" s="36"/>
      <c r="LEM55" s="36"/>
      <c r="LEN55" s="36"/>
      <c r="LEQ55" s="36"/>
      <c r="LER55" s="36"/>
      <c r="LEU55" s="36"/>
      <c r="LEV55" s="36"/>
      <c r="LEY55" s="36"/>
      <c r="LEZ55" s="36"/>
      <c r="LFC55" s="36"/>
      <c r="LFD55" s="36"/>
      <c r="LFG55" s="36"/>
      <c r="LFH55" s="36"/>
      <c r="LFK55" s="36"/>
      <c r="LFL55" s="36"/>
      <c r="LFO55" s="36"/>
      <c r="LFP55" s="36"/>
      <c r="LFS55" s="36"/>
      <c r="LFT55" s="36"/>
      <c r="LFW55" s="36"/>
      <c r="LFX55" s="36"/>
      <c r="LGA55" s="36"/>
      <c r="LGB55" s="36"/>
      <c r="LGE55" s="36"/>
      <c r="LGF55" s="36"/>
      <c r="LGI55" s="36"/>
      <c r="LGJ55" s="36"/>
      <c r="LGM55" s="36"/>
      <c r="LGN55" s="36"/>
      <c r="LGQ55" s="36"/>
      <c r="LGR55" s="36"/>
      <c r="LGU55" s="36"/>
      <c r="LGV55" s="36"/>
      <c r="LGY55" s="36"/>
      <c r="LGZ55" s="36"/>
      <c r="LHC55" s="36"/>
      <c r="LHD55" s="36"/>
      <c r="LHG55" s="36"/>
      <c r="LHH55" s="36"/>
      <c r="LHK55" s="36"/>
      <c r="LHL55" s="36"/>
      <c r="LHO55" s="36"/>
      <c r="LHP55" s="36"/>
      <c r="LHS55" s="36"/>
      <c r="LHT55" s="36"/>
      <c r="LHW55" s="36"/>
      <c r="LHX55" s="36"/>
      <c r="LIA55" s="36"/>
      <c r="LIB55" s="36"/>
      <c r="LIE55" s="36"/>
      <c r="LIF55" s="36"/>
      <c r="LII55" s="36"/>
      <c r="LIJ55" s="36"/>
      <c r="LIM55" s="36"/>
      <c r="LIN55" s="36"/>
      <c r="LIQ55" s="36"/>
      <c r="LIR55" s="36"/>
      <c r="LIU55" s="36"/>
      <c r="LIV55" s="36"/>
      <c r="LIY55" s="36"/>
      <c r="LIZ55" s="36"/>
      <c r="LJC55" s="36"/>
      <c r="LJD55" s="36"/>
      <c r="LJG55" s="36"/>
      <c r="LJH55" s="36"/>
      <c r="LJK55" s="36"/>
      <c r="LJL55" s="36"/>
      <c r="LJO55" s="36"/>
      <c r="LJP55" s="36"/>
      <c r="LJS55" s="36"/>
      <c r="LJT55" s="36"/>
      <c r="LJW55" s="36"/>
      <c r="LJX55" s="36"/>
      <c r="LKA55" s="36"/>
      <c r="LKB55" s="36"/>
      <c r="LKE55" s="36"/>
      <c r="LKF55" s="36"/>
      <c r="LKI55" s="36"/>
      <c r="LKJ55" s="36"/>
      <c r="LKM55" s="36"/>
      <c r="LKN55" s="36"/>
      <c r="LKQ55" s="36"/>
      <c r="LKR55" s="36"/>
      <c r="LKU55" s="36"/>
      <c r="LKV55" s="36"/>
      <c r="LKY55" s="36"/>
      <c r="LKZ55" s="36"/>
      <c r="LLC55" s="36"/>
      <c r="LLD55" s="36"/>
      <c r="LLG55" s="36"/>
      <c r="LLH55" s="36"/>
      <c r="LLK55" s="36"/>
      <c r="LLL55" s="36"/>
      <c r="LLO55" s="36"/>
      <c r="LLP55" s="36"/>
      <c r="LLS55" s="36"/>
      <c r="LLT55" s="36"/>
      <c r="LLW55" s="36"/>
      <c r="LLX55" s="36"/>
      <c r="LMA55" s="36"/>
      <c r="LMB55" s="36"/>
      <c r="LME55" s="36"/>
      <c r="LMF55" s="36"/>
      <c r="LMI55" s="36"/>
      <c r="LMJ55" s="36"/>
      <c r="LMM55" s="36"/>
      <c r="LMN55" s="36"/>
      <c r="LMQ55" s="36"/>
      <c r="LMR55" s="36"/>
      <c r="LMU55" s="36"/>
      <c r="LMV55" s="36"/>
      <c r="LMY55" s="36"/>
      <c r="LMZ55" s="36"/>
      <c r="LNC55" s="36"/>
      <c r="LND55" s="36"/>
      <c r="LNG55" s="36"/>
      <c r="LNH55" s="36"/>
      <c r="LNK55" s="36"/>
      <c r="LNL55" s="36"/>
      <c r="LNO55" s="36"/>
      <c r="LNP55" s="36"/>
      <c r="LNS55" s="36"/>
      <c r="LNT55" s="36"/>
      <c r="LNW55" s="36"/>
      <c r="LNX55" s="36"/>
      <c r="LOA55" s="36"/>
      <c r="LOB55" s="36"/>
      <c r="LOE55" s="36"/>
      <c r="LOF55" s="36"/>
      <c r="LOI55" s="36"/>
      <c r="LOJ55" s="36"/>
      <c r="LOM55" s="36"/>
      <c r="LON55" s="36"/>
      <c r="LOQ55" s="36"/>
      <c r="LOR55" s="36"/>
      <c r="LOU55" s="36"/>
      <c r="LOV55" s="36"/>
      <c r="LOY55" s="36"/>
      <c r="LOZ55" s="36"/>
      <c r="LPC55" s="36"/>
      <c r="LPD55" s="36"/>
      <c r="LPG55" s="36"/>
      <c r="LPH55" s="36"/>
      <c r="LPK55" s="36"/>
      <c r="LPL55" s="36"/>
      <c r="LPO55" s="36"/>
      <c r="LPP55" s="36"/>
      <c r="LPS55" s="36"/>
      <c r="LPT55" s="36"/>
      <c r="LPW55" s="36"/>
      <c r="LPX55" s="36"/>
      <c r="LQA55" s="36"/>
      <c r="LQB55" s="36"/>
      <c r="LQE55" s="36"/>
      <c r="LQF55" s="36"/>
      <c r="LQI55" s="36"/>
      <c r="LQJ55" s="36"/>
      <c r="LQM55" s="36"/>
      <c r="LQN55" s="36"/>
      <c r="LQQ55" s="36"/>
      <c r="LQR55" s="36"/>
      <c r="LQU55" s="36"/>
      <c r="LQV55" s="36"/>
      <c r="LQY55" s="36"/>
      <c r="LQZ55" s="36"/>
      <c r="LRC55" s="36"/>
      <c r="LRD55" s="36"/>
      <c r="LRG55" s="36"/>
      <c r="LRH55" s="36"/>
      <c r="LRK55" s="36"/>
      <c r="LRL55" s="36"/>
      <c r="LRO55" s="36"/>
      <c r="LRP55" s="36"/>
      <c r="LRS55" s="36"/>
      <c r="LRT55" s="36"/>
      <c r="LRW55" s="36"/>
      <c r="LRX55" s="36"/>
      <c r="LSA55" s="36"/>
      <c r="LSB55" s="36"/>
      <c r="LSE55" s="36"/>
      <c r="LSF55" s="36"/>
      <c r="LSI55" s="36"/>
      <c r="LSJ55" s="36"/>
      <c r="LSM55" s="36"/>
      <c r="LSN55" s="36"/>
      <c r="LSQ55" s="36"/>
      <c r="LSR55" s="36"/>
      <c r="LSU55" s="36"/>
      <c r="LSV55" s="36"/>
      <c r="LSY55" s="36"/>
      <c r="LSZ55" s="36"/>
      <c r="LTC55" s="36"/>
      <c r="LTD55" s="36"/>
      <c r="LTG55" s="36"/>
      <c r="LTH55" s="36"/>
      <c r="LTK55" s="36"/>
      <c r="LTL55" s="36"/>
      <c r="LTO55" s="36"/>
      <c r="LTP55" s="36"/>
      <c r="LTS55" s="36"/>
      <c r="LTT55" s="36"/>
      <c r="LTW55" s="36"/>
      <c r="LTX55" s="36"/>
      <c r="LUA55" s="36"/>
      <c r="LUB55" s="36"/>
      <c r="LUE55" s="36"/>
      <c r="LUF55" s="36"/>
      <c r="LUI55" s="36"/>
      <c r="LUJ55" s="36"/>
      <c r="LUM55" s="36"/>
      <c r="LUN55" s="36"/>
      <c r="LUQ55" s="36"/>
      <c r="LUR55" s="36"/>
      <c r="LUU55" s="36"/>
      <c r="LUV55" s="36"/>
      <c r="LUY55" s="36"/>
      <c r="LUZ55" s="36"/>
      <c r="LVC55" s="36"/>
      <c r="LVD55" s="36"/>
      <c r="LVG55" s="36"/>
      <c r="LVH55" s="36"/>
      <c r="LVK55" s="36"/>
      <c r="LVL55" s="36"/>
      <c r="LVO55" s="36"/>
      <c r="LVP55" s="36"/>
      <c r="LVS55" s="36"/>
      <c r="LVT55" s="36"/>
      <c r="LVW55" s="36"/>
      <c r="LVX55" s="36"/>
      <c r="LWA55" s="36"/>
      <c r="LWB55" s="36"/>
      <c r="LWE55" s="36"/>
      <c r="LWF55" s="36"/>
      <c r="LWI55" s="36"/>
      <c r="LWJ55" s="36"/>
      <c r="LWM55" s="36"/>
      <c r="LWN55" s="36"/>
      <c r="LWQ55" s="36"/>
      <c r="LWR55" s="36"/>
      <c r="LWU55" s="36"/>
      <c r="LWV55" s="36"/>
      <c r="LWY55" s="36"/>
      <c r="LWZ55" s="36"/>
      <c r="LXC55" s="36"/>
      <c r="LXD55" s="36"/>
      <c r="LXG55" s="36"/>
      <c r="LXH55" s="36"/>
      <c r="LXK55" s="36"/>
      <c r="LXL55" s="36"/>
      <c r="LXO55" s="36"/>
      <c r="LXP55" s="36"/>
      <c r="LXS55" s="36"/>
      <c r="LXT55" s="36"/>
      <c r="LXW55" s="36"/>
      <c r="LXX55" s="36"/>
      <c r="LYA55" s="36"/>
      <c r="LYB55" s="36"/>
      <c r="LYE55" s="36"/>
      <c r="LYF55" s="36"/>
      <c r="LYI55" s="36"/>
      <c r="LYJ55" s="36"/>
      <c r="LYM55" s="36"/>
      <c r="LYN55" s="36"/>
      <c r="LYQ55" s="36"/>
      <c r="LYR55" s="36"/>
      <c r="LYU55" s="36"/>
      <c r="LYV55" s="36"/>
      <c r="LYY55" s="36"/>
      <c r="LYZ55" s="36"/>
      <c r="LZC55" s="36"/>
      <c r="LZD55" s="36"/>
      <c r="LZG55" s="36"/>
      <c r="LZH55" s="36"/>
      <c r="LZK55" s="36"/>
      <c r="LZL55" s="36"/>
      <c r="LZO55" s="36"/>
      <c r="LZP55" s="36"/>
      <c r="LZS55" s="36"/>
      <c r="LZT55" s="36"/>
      <c r="LZW55" s="36"/>
      <c r="LZX55" s="36"/>
      <c r="MAA55" s="36"/>
      <c r="MAB55" s="36"/>
      <c r="MAE55" s="36"/>
      <c r="MAF55" s="36"/>
      <c r="MAI55" s="36"/>
      <c r="MAJ55" s="36"/>
      <c r="MAM55" s="36"/>
      <c r="MAN55" s="36"/>
      <c r="MAQ55" s="36"/>
      <c r="MAR55" s="36"/>
      <c r="MAU55" s="36"/>
      <c r="MAV55" s="36"/>
      <c r="MAY55" s="36"/>
      <c r="MAZ55" s="36"/>
      <c r="MBC55" s="36"/>
      <c r="MBD55" s="36"/>
      <c r="MBG55" s="36"/>
      <c r="MBH55" s="36"/>
      <c r="MBK55" s="36"/>
      <c r="MBL55" s="36"/>
      <c r="MBO55" s="36"/>
      <c r="MBP55" s="36"/>
      <c r="MBS55" s="36"/>
      <c r="MBT55" s="36"/>
      <c r="MBW55" s="36"/>
      <c r="MBX55" s="36"/>
      <c r="MCA55" s="36"/>
      <c r="MCB55" s="36"/>
      <c r="MCE55" s="36"/>
      <c r="MCF55" s="36"/>
      <c r="MCI55" s="36"/>
      <c r="MCJ55" s="36"/>
      <c r="MCM55" s="36"/>
      <c r="MCN55" s="36"/>
      <c r="MCQ55" s="36"/>
      <c r="MCR55" s="36"/>
      <c r="MCU55" s="36"/>
      <c r="MCV55" s="36"/>
      <c r="MCY55" s="36"/>
      <c r="MCZ55" s="36"/>
      <c r="MDC55" s="36"/>
      <c r="MDD55" s="36"/>
      <c r="MDG55" s="36"/>
      <c r="MDH55" s="36"/>
      <c r="MDK55" s="36"/>
      <c r="MDL55" s="36"/>
      <c r="MDO55" s="36"/>
      <c r="MDP55" s="36"/>
      <c r="MDS55" s="36"/>
      <c r="MDT55" s="36"/>
      <c r="MDW55" s="36"/>
      <c r="MDX55" s="36"/>
      <c r="MEA55" s="36"/>
      <c r="MEB55" s="36"/>
      <c r="MEE55" s="36"/>
      <c r="MEF55" s="36"/>
      <c r="MEI55" s="36"/>
      <c r="MEJ55" s="36"/>
      <c r="MEM55" s="36"/>
      <c r="MEN55" s="36"/>
      <c r="MEQ55" s="36"/>
      <c r="MER55" s="36"/>
      <c r="MEU55" s="36"/>
      <c r="MEV55" s="36"/>
      <c r="MEY55" s="36"/>
      <c r="MEZ55" s="36"/>
      <c r="MFC55" s="36"/>
      <c r="MFD55" s="36"/>
      <c r="MFG55" s="36"/>
      <c r="MFH55" s="36"/>
      <c r="MFK55" s="36"/>
      <c r="MFL55" s="36"/>
      <c r="MFO55" s="36"/>
      <c r="MFP55" s="36"/>
      <c r="MFS55" s="36"/>
      <c r="MFT55" s="36"/>
      <c r="MFW55" s="36"/>
      <c r="MFX55" s="36"/>
      <c r="MGA55" s="36"/>
      <c r="MGB55" s="36"/>
      <c r="MGE55" s="36"/>
      <c r="MGF55" s="36"/>
      <c r="MGI55" s="36"/>
      <c r="MGJ55" s="36"/>
      <c r="MGM55" s="36"/>
      <c r="MGN55" s="36"/>
      <c r="MGQ55" s="36"/>
      <c r="MGR55" s="36"/>
      <c r="MGU55" s="36"/>
      <c r="MGV55" s="36"/>
      <c r="MGY55" s="36"/>
      <c r="MGZ55" s="36"/>
      <c r="MHC55" s="36"/>
      <c r="MHD55" s="36"/>
      <c r="MHG55" s="36"/>
      <c r="MHH55" s="36"/>
      <c r="MHK55" s="36"/>
      <c r="MHL55" s="36"/>
      <c r="MHO55" s="36"/>
      <c r="MHP55" s="36"/>
      <c r="MHS55" s="36"/>
      <c r="MHT55" s="36"/>
      <c r="MHW55" s="36"/>
      <c r="MHX55" s="36"/>
      <c r="MIA55" s="36"/>
      <c r="MIB55" s="36"/>
      <c r="MIE55" s="36"/>
      <c r="MIF55" s="36"/>
      <c r="MII55" s="36"/>
      <c r="MIJ55" s="36"/>
      <c r="MIM55" s="36"/>
      <c r="MIN55" s="36"/>
      <c r="MIQ55" s="36"/>
      <c r="MIR55" s="36"/>
      <c r="MIU55" s="36"/>
      <c r="MIV55" s="36"/>
      <c r="MIY55" s="36"/>
      <c r="MIZ55" s="36"/>
      <c r="MJC55" s="36"/>
      <c r="MJD55" s="36"/>
      <c r="MJG55" s="36"/>
      <c r="MJH55" s="36"/>
      <c r="MJK55" s="36"/>
      <c r="MJL55" s="36"/>
      <c r="MJO55" s="36"/>
      <c r="MJP55" s="36"/>
      <c r="MJS55" s="36"/>
      <c r="MJT55" s="36"/>
      <c r="MJW55" s="36"/>
      <c r="MJX55" s="36"/>
      <c r="MKA55" s="36"/>
      <c r="MKB55" s="36"/>
      <c r="MKE55" s="36"/>
      <c r="MKF55" s="36"/>
      <c r="MKI55" s="36"/>
      <c r="MKJ55" s="36"/>
      <c r="MKM55" s="36"/>
      <c r="MKN55" s="36"/>
      <c r="MKQ55" s="36"/>
      <c r="MKR55" s="36"/>
      <c r="MKU55" s="36"/>
      <c r="MKV55" s="36"/>
      <c r="MKY55" s="36"/>
      <c r="MKZ55" s="36"/>
      <c r="MLC55" s="36"/>
      <c r="MLD55" s="36"/>
      <c r="MLG55" s="36"/>
      <c r="MLH55" s="36"/>
      <c r="MLK55" s="36"/>
      <c r="MLL55" s="36"/>
      <c r="MLO55" s="36"/>
      <c r="MLP55" s="36"/>
      <c r="MLS55" s="36"/>
      <c r="MLT55" s="36"/>
      <c r="MLW55" s="36"/>
      <c r="MLX55" s="36"/>
      <c r="MMA55" s="36"/>
      <c r="MMB55" s="36"/>
      <c r="MME55" s="36"/>
      <c r="MMF55" s="36"/>
      <c r="MMI55" s="36"/>
      <c r="MMJ55" s="36"/>
      <c r="MMM55" s="36"/>
      <c r="MMN55" s="36"/>
      <c r="MMQ55" s="36"/>
      <c r="MMR55" s="36"/>
      <c r="MMU55" s="36"/>
      <c r="MMV55" s="36"/>
      <c r="MMY55" s="36"/>
      <c r="MMZ55" s="36"/>
      <c r="MNC55" s="36"/>
      <c r="MND55" s="36"/>
      <c r="MNG55" s="36"/>
      <c r="MNH55" s="36"/>
      <c r="MNK55" s="36"/>
      <c r="MNL55" s="36"/>
      <c r="MNO55" s="36"/>
      <c r="MNP55" s="36"/>
      <c r="MNS55" s="36"/>
      <c r="MNT55" s="36"/>
      <c r="MNW55" s="36"/>
      <c r="MNX55" s="36"/>
      <c r="MOA55" s="36"/>
      <c r="MOB55" s="36"/>
      <c r="MOE55" s="36"/>
      <c r="MOF55" s="36"/>
      <c r="MOI55" s="36"/>
      <c r="MOJ55" s="36"/>
      <c r="MOM55" s="36"/>
      <c r="MON55" s="36"/>
      <c r="MOQ55" s="36"/>
      <c r="MOR55" s="36"/>
      <c r="MOU55" s="36"/>
      <c r="MOV55" s="36"/>
      <c r="MOY55" s="36"/>
      <c r="MOZ55" s="36"/>
      <c r="MPC55" s="36"/>
      <c r="MPD55" s="36"/>
      <c r="MPG55" s="36"/>
      <c r="MPH55" s="36"/>
      <c r="MPK55" s="36"/>
      <c r="MPL55" s="36"/>
      <c r="MPO55" s="36"/>
      <c r="MPP55" s="36"/>
      <c r="MPS55" s="36"/>
      <c r="MPT55" s="36"/>
      <c r="MPW55" s="36"/>
      <c r="MPX55" s="36"/>
      <c r="MQA55" s="36"/>
      <c r="MQB55" s="36"/>
      <c r="MQE55" s="36"/>
      <c r="MQF55" s="36"/>
      <c r="MQI55" s="36"/>
      <c r="MQJ55" s="36"/>
      <c r="MQM55" s="36"/>
      <c r="MQN55" s="36"/>
      <c r="MQQ55" s="36"/>
      <c r="MQR55" s="36"/>
      <c r="MQU55" s="36"/>
      <c r="MQV55" s="36"/>
      <c r="MQY55" s="36"/>
      <c r="MQZ55" s="36"/>
      <c r="MRC55" s="36"/>
      <c r="MRD55" s="36"/>
      <c r="MRG55" s="36"/>
      <c r="MRH55" s="36"/>
      <c r="MRK55" s="36"/>
      <c r="MRL55" s="36"/>
      <c r="MRO55" s="36"/>
      <c r="MRP55" s="36"/>
      <c r="MRS55" s="36"/>
      <c r="MRT55" s="36"/>
      <c r="MRW55" s="36"/>
      <c r="MRX55" s="36"/>
      <c r="MSA55" s="36"/>
      <c r="MSB55" s="36"/>
      <c r="MSE55" s="36"/>
      <c r="MSF55" s="36"/>
      <c r="MSI55" s="36"/>
      <c r="MSJ55" s="36"/>
      <c r="MSM55" s="36"/>
      <c r="MSN55" s="36"/>
      <c r="MSQ55" s="36"/>
      <c r="MSR55" s="36"/>
      <c r="MSU55" s="36"/>
      <c r="MSV55" s="36"/>
      <c r="MSY55" s="36"/>
      <c r="MSZ55" s="36"/>
      <c r="MTC55" s="36"/>
      <c r="MTD55" s="36"/>
      <c r="MTG55" s="36"/>
      <c r="MTH55" s="36"/>
      <c r="MTK55" s="36"/>
      <c r="MTL55" s="36"/>
      <c r="MTO55" s="36"/>
      <c r="MTP55" s="36"/>
      <c r="MTS55" s="36"/>
      <c r="MTT55" s="36"/>
      <c r="MTW55" s="36"/>
      <c r="MTX55" s="36"/>
      <c r="MUA55" s="36"/>
      <c r="MUB55" s="36"/>
      <c r="MUE55" s="36"/>
      <c r="MUF55" s="36"/>
      <c r="MUI55" s="36"/>
      <c r="MUJ55" s="36"/>
      <c r="MUM55" s="36"/>
      <c r="MUN55" s="36"/>
      <c r="MUQ55" s="36"/>
      <c r="MUR55" s="36"/>
      <c r="MUU55" s="36"/>
      <c r="MUV55" s="36"/>
      <c r="MUY55" s="36"/>
      <c r="MUZ55" s="36"/>
      <c r="MVC55" s="36"/>
      <c r="MVD55" s="36"/>
      <c r="MVG55" s="36"/>
      <c r="MVH55" s="36"/>
      <c r="MVK55" s="36"/>
      <c r="MVL55" s="36"/>
      <c r="MVO55" s="36"/>
      <c r="MVP55" s="36"/>
      <c r="MVS55" s="36"/>
      <c r="MVT55" s="36"/>
      <c r="MVW55" s="36"/>
      <c r="MVX55" s="36"/>
      <c r="MWA55" s="36"/>
      <c r="MWB55" s="36"/>
      <c r="MWE55" s="36"/>
      <c r="MWF55" s="36"/>
      <c r="MWI55" s="36"/>
      <c r="MWJ55" s="36"/>
      <c r="MWM55" s="36"/>
      <c r="MWN55" s="36"/>
      <c r="MWQ55" s="36"/>
      <c r="MWR55" s="36"/>
      <c r="MWU55" s="36"/>
      <c r="MWV55" s="36"/>
      <c r="MWY55" s="36"/>
      <c r="MWZ55" s="36"/>
      <c r="MXC55" s="36"/>
      <c r="MXD55" s="36"/>
      <c r="MXG55" s="36"/>
      <c r="MXH55" s="36"/>
      <c r="MXK55" s="36"/>
      <c r="MXL55" s="36"/>
      <c r="MXO55" s="36"/>
      <c r="MXP55" s="36"/>
      <c r="MXS55" s="36"/>
      <c r="MXT55" s="36"/>
      <c r="MXW55" s="36"/>
      <c r="MXX55" s="36"/>
      <c r="MYA55" s="36"/>
      <c r="MYB55" s="36"/>
      <c r="MYE55" s="36"/>
      <c r="MYF55" s="36"/>
      <c r="MYI55" s="36"/>
      <c r="MYJ55" s="36"/>
      <c r="MYM55" s="36"/>
      <c r="MYN55" s="36"/>
      <c r="MYQ55" s="36"/>
      <c r="MYR55" s="36"/>
      <c r="MYU55" s="36"/>
      <c r="MYV55" s="36"/>
      <c r="MYY55" s="36"/>
      <c r="MYZ55" s="36"/>
      <c r="MZC55" s="36"/>
      <c r="MZD55" s="36"/>
      <c r="MZG55" s="36"/>
      <c r="MZH55" s="36"/>
      <c r="MZK55" s="36"/>
      <c r="MZL55" s="36"/>
      <c r="MZO55" s="36"/>
      <c r="MZP55" s="36"/>
      <c r="MZS55" s="36"/>
      <c r="MZT55" s="36"/>
      <c r="MZW55" s="36"/>
      <c r="MZX55" s="36"/>
      <c r="NAA55" s="36"/>
      <c r="NAB55" s="36"/>
      <c r="NAE55" s="36"/>
      <c r="NAF55" s="36"/>
      <c r="NAI55" s="36"/>
      <c r="NAJ55" s="36"/>
      <c r="NAM55" s="36"/>
      <c r="NAN55" s="36"/>
      <c r="NAQ55" s="36"/>
      <c r="NAR55" s="36"/>
      <c r="NAU55" s="36"/>
      <c r="NAV55" s="36"/>
      <c r="NAY55" s="36"/>
      <c r="NAZ55" s="36"/>
      <c r="NBC55" s="36"/>
      <c r="NBD55" s="36"/>
      <c r="NBG55" s="36"/>
      <c r="NBH55" s="36"/>
      <c r="NBK55" s="36"/>
      <c r="NBL55" s="36"/>
      <c r="NBO55" s="36"/>
      <c r="NBP55" s="36"/>
      <c r="NBS55" s="36"/>
      <c r="NBT55" s="36"/>
      <c r="NBW55" s="36"/>
      <c r="NBX55" s="36"/>
      <c r="NCA55" s="36"/>
      <c r="NCB55" s="36"/>
      <c r="NCE55" s="36"/>
      <c r="NCF55" s="36"/>
      <c r="NCI55" s="36"/>
      <c r="NCJ55" s="36"/>
      <c r="NCM55" s="36"/>
      <c r="NCN55" s="36"/>
      <c r="NCQ55" s="36"/>
      <c r="NCR55" s="36"/>
      <c r="NCU55" s="36"/>
      <c r="NCV55" s="36"/>
      <c r="NCY55" s="36"/>
      <c r="NCZ55" s="36"/>
      <c r="NDC55" s="36"/>
      <c r="NDD55" s="36"/>
      <c r="NDG55" s="36"/>
      <c r="NDH55" s="36"/>
      <c r="NDK55" s="36"/>
      <c r="NDL55" s="36"/>
      <c r="NDO55" s="36"/>
      <c r="NDP55" s="36"/>
      <c r="NDS55" s="36"/>
      <c r="NDT55" s="36"/>
      <c r="NDW55" s="36"/>
      <c r="NDX55" s="36"/>
      <c r="NEA55" s="36"/>
      <c r="NEB55" s="36"/>
      <c r="NEE55" s="36"/>
      <c r="NEF55" s="36"/>
      <c r="NEI55" s="36"/>
      <c r="NEJ55" s="36"/>
      <c r="NEM55" s="36"/>
      <c r="NEN55" s="36"/>
      <c r="NEQ55" s="36"/>
      <c r="NER55" s="36"/>
      <c r="NEU55" s="36"/>
      <c r="NEV55" s="36"/>
      <c r="NEY55" s="36"/>
      <c r="NEZ55" s="36"/>
      <c r="NFC55" s="36"/>
      <c r="NFD55" s="36"/>
      <c r="NFG55" s="36"/>
      <c r="NFH55" s="36"/>
      <c r="NFK55" s="36"/>
      <c r="NFL55" s="36"/>
      <c r="NFO55" s="36"/>
      <c r="NFP55" s="36"/>
      <c r="NFS55" s="36"/>
      <c r="NFT55" s="36"/>
      <c r="NFW55" s="36"/>
      <c r="NFX55" s="36"/>
      <c r="NGA55" s="36"/>
      <c r="NGB55" s="36"/>
      <c r="NGE55" s="36"/>
      <c r="NGF55" s="36"/>
      <c r="NGI55" s="36"/>
      <c r="NGJ55" s="36"/>
      <c r="NGM55" s="36"/>
      <c r="NGN55" s="36"/>
      <c r="NGQ55" s="36"/>
      <c r="NGR55" s="36"/>
      <c r="NGU55" s="36"/>
      <c r="NGV55" s="36"/>
      <c r="NGY55" s="36"/>
      <c r="NGZ55" s="36"/>
      <c r="NHC55" s="36"/>
      <c r="NHD55" s="36"/>
      <c r="NHG55" s="36"/>
      <c r="NHH55" s="36"/>
      <c r="NHK55" s="36"/>
      <c r="NHL55" s="36"/>
      <c r="NHO55" s="36"/>
      <c r="NHP55" s="36"/>
      <c r="NHS55" s="36"/>
      <c r="NHT55" s="36"/>
      <c r="NHW55" s="36"/>
      <c r="NHX55" s="36"/>
      <c r="NIA55" s="36"/>
      <c r="NIB55" s="36"/>
      <c r="NIE55" s="36"/>
      <c r="NIF55" s="36"/>
      <c r="NII55" s="36"/>
      <c r="NIJ55" s="36"/>
      <c r="NIM55" s="36"/>
      <c r="NIN55" s="36"/>
      <c r="NIQ55" s="36"/>
      <c r="NIR55" s="36"/>
      <c r="NIU55" s="36"/>
      <c r="NIV55" s="36"/>
      <c r="NIY55" s="36"/>
      <c r="NIZ55" s="36"/>
      <c r="NJC55" s="36"/>
      <c r="NJD55" s="36"/>
      <c r="NJG55" s="36"/>
      <c r="NJH55" s="36"/>
      <c r="NJK55" s="36"/>
      <c r="NJL55" s="36"/>
      <c r="NJO55" s="36"/>
      <c r="NJP55" s="36"/>
      <c r="NJS55" s="36"/>
      <c r="NJT55" s="36"/>
      <c r="NJW55" s="36"/>
      <c r="NJX55" s="36"/>
      <c r="NKA55" s="36"/>
      <c r="NKB55" s="36"/>
      <c r="NKE55" s="36"/>
      <c r="NKF55" s="36"/>
      <c r="NKI55" s="36"/>
      <c r="NKJ55" s="36"/>
      <c r="NKM55" s="36"/>
      <c r="NKN55" s="36"/>
      <c r="NKQ55" s="36"/>
      <c r="NKR55" s="36"/>
      <c r="NKU55" s="36"/>
      <c r="NKV55" s="36"/>
      <c r="NKY55" s="36"/>
      <c r="NKZ55" s="36"/>
      <c r="NLC55" s="36"/>
      <c r="NLD55" s="36"/>
      <c r="NLG55" s="36"/>
      <c r="NLH55" s="36"/>
      <c r="NLK55" s="36"/>
      <c r="NLL55" s="36"/>
      <c r="NLO55" s="36"/>
      <c r="NLP55" s="36"/>
      <c r="NLS55" s="36"/>
      <c r="NLT55" s="36"/>
      <c r="NLW55" s="36"/>
      <c r="NLX55" s="36"/>
      <c r="NMA55" s="36"/>
      <c r="NMB55" s="36"/>
      <c r="NME55" s="36"/>
      <c r="NMF55" s="36"/>
      <c r="NMI55" s="36"/>
      <c r="NMJ55" s="36"/>
      <c r="NMM55" s="36"/>
      <c r="NMN55" s="36"/>
      <c r="NMQ55" s="36"/>
      <c r="NMR55" s="36"/>
      <c r="NMU55" s="36"/>
      <c r="NMV55" s="36"/>
      <c r="NMY55" s="36"/>
      <c r="NMZ55" s="36"/>
      <c r="NNC55" s="36"/>
      <c r="NND55" s="36"/>
      <c r="NNG55" s="36"/>
      <c r="NNH55" s="36"/>
      <c r="NNK55" s="36"/>
      <c r="NNL55" s="36"/>
      <c r="NNO55" s="36"/>
      <c r="NNP55" s="36"/>
      <c r="NNS55" s="36"/>
      <c r="NNT55" s="36"/>
      <c r="NNW55" s="36"/>
      <c r="NNX55" s="36"/>
      <c r="NOA55" s="36"/>
      <c r="NOB55" s="36"/>
      <c r="NOE55" s="36"/>
      <c r="NOF55" s="36"/>
      <c r="NOI55" s="36"/>
      <c r="NOJ55" s="36"/>
      <c r="NOM55" s="36"/>
      <c r="NON55" s="36"/>
      <c r="NOQ55" s="36"/>
      <c r="NOR55" s="36"/>
      <c r="NOU55" s="36"/>
      <c r="NOV55" s="36"/>
      <c r="NOY55" s="36"/>
      <c r="NOZ55" s="36"/>
      <c r="NPC55" s="36"/>
      <c r="NPD55" s="36"/>
      <c r="NPG55" s="36"/>
      <c r="NPH55" s="36"/>
      <c r="NPK55" s="36"/>
      <c r="NPL55" s="36"/>
      <c r="NPO55" s="36"/>
      <c r="NPP55" s="36"/>
      <c r="NPS55" s="36"/>
      <c r="NPT55" s="36"/>
      <c r="NPW55" s="36"/>
      <c r="NPX55" s="36"/>
      <c r="NQA55" s="36"/>
      <c r="NQB55" s="36"/>
      <c r="NQE55" s="36"/>
      <c r="NQF55" s="36"/>
      <c r="NQI55" s="36"/>
      <c r="NQJ55" s="36"/>
      <c r="NQM55" s="36"/>
      <c r="NQN55" s="36"/>
      <c r="NQQ55" s="36"/>
      <c r="NQR55" s="36"/>
      <c r="NQU55" s="36"/>
      <c r="NQV55" s="36"/>
      <c r="NQY55" s="36"/>
      <c r="NQZ55" s="36"/>
      <c r="NRC55" s="36"/>
      <c r="NRD55" s="36"/>
      <c r="NRG55" s="36"/>
      <c r="NRH55" s="36"/>
      <c r="NRK55" s="36"/>
      <c r="NRL55" s="36"/>
      <c r="NRO55" s="36"/>
      <c r="NRP55" s="36"/>
      <c r="NRS55" s="36"/>
      <c r="NRT55" s="36"/>
      <c r="NRW55" s="36"/>
      <c r="NRX55" s="36"/>
      <c r="NSA55" s="36"/>
      <c r="NSB55" s="36"/>
      <c r="NSE55" s="36"/>
      <c r="NSF55" s="36"/>
      <c r="NSI55" s="36"/>
      <c r="NSJ55" s="36"/>
      <c r="NSM55" s="36"/>
      <c r="NSN55" s="36"/>
      <c r="NSQ55" s="36"/>
      <c r="NSR55" s="36"/>
      <c r="NSU55" s="36"/>
      <c r="NSV55" s="36"/>
      <c r="NSY55" s="36"/>
      <c r="NSZ55" s="36"/>
      <c r="NTC55" s="36"/>
      <c r="NTD55" s="36"/>
      <c r="NTG55" s="36"/>
      <c r="NTH55" s="36"/>
      <c r="NTK55" s="36"/>
      <c r="NTL55" s="36"/>
      <c r="NTO55" s="36"/>
      <c r="NTP55" s="36"/>
      <c r="NTS55" s="36"/>
      <c r="NTT55" s="36"/>
      <c r="NTW55" s="36"/>
      <c r="NTX55" s="36"/>
      <c r="NUA55" s="36"/>
      <c r="NUB55" s="36"/>
      <c r="NUE55" s="36"/>
      <c r="NUF55" s="36"/>
      <c r="NUI55" s="36"/>
      <c r="NUJ55" s="36"/>
      <c r="NUM55" s="36"/>
      <c r="NUN55" s="36"/>
      <c r="NUQ55" s="36"/>
      <c r="NUR55" s="36"/>
      <c r="NUU55" s="36"/>
      <c r="NUV55" s="36"/>
      <c r="NUY55" s="36"/>
      <c r="NUZ55" s="36"/>
      <c r="NVC55" s="36"/>
      <c r="NVD55" s="36"/>
      <c r="NVG55" s="36"/>
      <c r="NVH55" s="36"/>
      <c r="NVK55" s="36"/>
      <c r="NVL55" s="36"/>
      <c r="NVO55" s="36"/>
      <c r="NVP55" s="36"/>
      <c r="NVS55" s="36"/>
      <c r="NVT55" s="36"/>
      <c r="NVW55" s="36"/>
      <c r="NVX55" s="36"/>
      <c r="NWA55" s="36"/>
      <c r="NWB55" s="36"/>
      <c r="NWE55" s="36"/>
      <c r="NWF55" s="36"/>
      <c r="NWI55" s="36"/>
      <c r="NWJ55" s="36"/>
      <c r="NWM55" s="36"/>
      <c r="NWN55" s="36"/>
      <c r="NWQ55" s="36"/>
      <c r="NWR55" s="36"/>
      <c r="NWU55" s="36"/>
      <c r="NWV55" s="36"/>
      <c r="NWY55" s="36"/>
      <c r="NWZ55" s="36"/>
      <c r="NXC55" s="36"/>
      <c r="NXD55" s="36"/>
      <c r="NXG55" s="36"/>
      <c r="NXH55" s="36"/>
      <c r="NXK55" s="36"/>
      <c r="NXL55" s="36"/>
      <c r="NXO55" s="36"/>
      <c r="NXP55" s="36"/>
      <c r="NXS55" s="36"/>
      <c r="NXT55" s="36"/>
      <c r="NXW55" s="36"/>
      <c r="NXX55" s="36"/>
      <c r="NYA55" s="36"/>
      <c r="NYB55" s="36"/>
      <c r="NYE55" s="36"/>
      <c r="NYF55" s="36"/>
      <c r="NYI55" s="36"/>
      <c r="NYJ55" s="36"/>
      <c r="NYM55" s="36"/>
      <c r="NYN55" s="36"/>
      <c r="NYQ55" s="36"/>
      <c r="NYR55" s="36"/>
      <c r="NYU55" s="36"/>
      <c r="NYV55" s="36"/>
      <c r="NYY55" s="36"/>
      <c r="NYZ55" s="36"/>
      <c r="NZC55" s="36"/>
      <c r="NZD55" s="36"/>
      <c r="NZG55" s="36"/>
      <c r="NZH55" s="36"/>
      <c r="NZK55" s="36"/>
      <c r="NZL55" s="36"/>
      <c r="NZO55" s="36"/>
      <c r="NZP55" s="36"/>
      <c r="NZS55" s="36"/>
      <c r="NZT55" s="36"/>
      <c r="NZW55" s="36"/>
      <c r="NZX55" s="36"/>
      <c r="OAA55" s="36"/>
      <c r="OAB55" s="36"/>
      <c r="OAE55" s="36"/>
      <c r="OAF55" s="36"/>
      <c r="OAI55" s="36"/>
      <c r="OAJ55" s="36"/>
      <c r="OAM55" s="36"/>
      <c r="OAN55" s="36"/>
      <c r="OAQ55" s="36"/>
      <c r="OAR55" s="36"/>
      <c r="OAU55" s="36"/>
      <c r="OAV55" s="36"/>
      <c r="OAY55" s="36"/>
      <c r="OAZ55" s="36"/>
      <c r="OBC55" s="36"/>
      <c r="OBD55" s="36"/>
      <c r="OBG55" s="36"/>
      <c r="OBH55" s="36"/>
      <c r="OBK55" s="36"/>
      <c r="OBL55" s="36"/>
      <c r="OBO55" s="36"/>
      <c r="OBP55" s="36"/>
      <c r="OBS55" s="36"/>
      <c r="OBT55" s="36"/>
      <c r="OBW55" s="36"/>
      <c r="OBX55" s="36"/>
      <c r="OCA55" s="36"/>
      <c r="OCB55" s="36"/>
      <c r="OCE55" s="36"/>
      <c r="OCF55" s="36"/>
      <c r="OCI55" s="36"/>
      <c r="OCJ55" s="36"/>
      <c r="OCM55" s="36"/>
      <c r="OCN55" s="36"/>
      <c r="OCQ55" s="36"/>
      <c r="OCR55" s="36"/>
      <c r="OCU55" s="36"/>
      <c r="OCV55" s="36"/>
      <c r="OCY55" s="36"/>
      <c r="OCZ55" s="36"/>
      <c r="ODC55" s="36"/>
      <c r="ODD55" s="36"/>
      <c r="ODG55" s="36"/>
      <c r="ODH55" s="36"/>
      <c r="ODK55" s="36"/>
      <c r="ODL55" s="36"/>
      <c r="ODO55" s="36"/>
      <c r="ODP55" s="36"/>
      <c r="ODS55" s="36"/>
      <c r="ODT55" s="36"/>
      <c r="ODW55" s="36"/>
      <c r="ODX55" s="36"/>
      <c r="OEA55" s="36"/>
      <c r="OEB55" s="36"/>
      <c r="OEE55" s="36"/>
      <c r="OEF55" s="36"/>
      <c r="OEI55" s="36"/>
      <c r="OEJ55" s="36"/>
      <c r="OEM55" s="36"/>
      <c r="OEN55" s="36"/>
      <c r="OEQ55" s="36"/>
      <c r="OER55" s="36"/>
      <c r="OEU55" s="36"/>
      <c r="OEV55" s="36"/>
      <c r="OEY55" s="36"/>
      <c r="OEZ55" s="36"/>
      <c r="OFC55" s="36"/>
      <c r="OFD55" s="36"/>
      <c r="OFG55" s="36"/>
      <c r="OFH55" s="36"/>
      <c r="OFK55" s="36"/>
      <c r="OFL55" s="36"/>
      <c r="OFO55" s="36"/>
      <c r="OFP55" s="36"/>
      <c r="OFS55" s="36"/>
      <c r="OFT55" s="36"/>
      <c r="OFW55" s="36"/>
      <c r="OFX55" s="36"/>
      <c r="OGA55" s="36"/>
      <c r="OGB55" s="36"/>
      <c r="OGE55" s="36"/>
      <c r="OGF55" s="36"/>
      <c r="OGI55" s="36"/>
      <c r="OGJ55" s="36"/>
      <c r="OGM55" s="36"/>
      <c r="OGN55" s="36"/>
      <c r="OGQ55" s="36"/>
      <c r="OGR55" s="36"/>
      <c r="OGU55" s="36"/>
      <c r="OGV55" s="36"/>
      <c r="OGY55" s="36"/>
      <c r="OGZ55" s="36"/>
      <c r="OHC55" s="36"/>
      <c r="OHD55" s="36"/>
      <c r="OHG55" s="36"/>
      <c r="OHH55" s="36"/>
      <c r="OHK55" s="36"/>
      <c r="OHL55" s="36"/>
      <c r="OHO55" s="36"/>
      <c r="OHP55" s="36"/>
      <c r="OHS55" s="36"/>
      <c r="OHT55" s="36"/>
      <c r="OHW55" s="36"/>
      <c r="OHX55" s="36"/>
      <c r="OIA55" s="36"/>
      <c r="OIB55" s="36"/>
      <c r="OIE55" s="36"/>
      <c r="OIF55" s="36"/>
      <c r="OII55" s="36"/>
      <c r="OIJ55" s="36"/>
      <c r="OIM55" s="36"/>
      <c r="OIN55" s="36"/>
      <c r="OIQ55" s="36"/>
      <c r="OIR55" s="36"/>
      <c r="OIU55" s="36"/>
      <c r="OIV55" s="36"/>
      <c r="OIY55" s="36"/>
      <c r="OIZ55" s="36"/>
      <c r="OJC55" s="36"/>
      <c r="OJD55" s="36"/>
      <c r="OJG55" s="36"/>
      <c r="OJH55" s="36"/>
      <c r="OJK55" s="36"/>
      <c r="OJL55" s="36"/>
      <c r="OJO55" s="36"/>
      <c r="OJP55" s="36"/>
      <c r="OJS55" s="36"/>
      <c r="OJT55" s="36"/>
      <c r="OJW55" s="36"/>
      <c r="OJX55" s="36"/>
      <c r="OKA55" s="36"/>
      <c r="OKB55" s="36"/>
      <c r="OKE55" s="36"/>
      <c r="OKF55" s="36"/>
      <c r="OKI55" s="36"/>
      <c r="OKJ55" s="36"/>
      <c r="OKM55" s="36"/>
      <c r="OKN55" s="36"/>
      <c r="OKQ55" s="36"/>
      <c r="OKR55" s="36"/>
      <c r="OKU55" s="36"/>
      <c r="OKV55" s="36"/>
      <c r="OKY55" s="36"/>
      <c r="OKZ55" s="36"/>
      <c r="OLC55" s="36"/>
      <c r="OLD55" s="36"/>
      <c r="OLG55" s="36"/>
      <c r="OLH55" s="36"/>
      <c r="OLK55" s="36"/>
      <c r="OLL55" s="36"/>
      <c r="OLO55" s="36"/>
      <c r="OLP55" s="36"/>
      <c r="OLS55" s="36"/>
      <c r="OLT55" s="36"/>
      <c r="OLW55" s="36"/>
      <c r="OLX55" s="36"/>
      <c r="OMA55" s="36"/>
      <c r="OMB55" s="36"/>
      <c r="OME55" s="36"/>
      <c r="OMF55" s="36"/>
      <c r="OMI55" s="36"/>
      <c r="OMJ55" s="36"/>
      <c r="OMM55" s="36"/>
      <c r="OMN55" s="36"/>
      <c r="OMQ55" s="36"/>
      <c r="OMR55" s="36"/>
      <c r="OMU55" s="36"/>
      <c r="OMV55" s="36"/>
      <c r="OMY55" s="36"/>
      <c r="OMZ55" s="36"/>
      <c r="ONC55" s="36"/>
      <c r="OND55" s="36"/>
      <c r="ONG55" s="36"/>
      <c r="ONH55" s="36"/>
      <c r="ONK55" s="36"/>
      <c r="ONL55" s="36"/>
      <c r="ONO55" s="36"/>
      <c r="ONP55" s="36"/>
      <c r="ONS55" s="36"/>
      <c r="ONT55" s="36"/>
      <c r="ONW55" s="36"/>
      <c r="ONX55" s="36"/>
      <c r="OOA55" s="36"/>
      <c r="OOB55" s="36"/>
      <c r="OOE55" s="36"/>
      <c r="OOF55" s="36"/>
      <c r="OOI55" s="36"/>
      <c r="OOJ55" s="36"/>
      <c r="OOM55" s="36"/>
      <c r="OON55" s="36"/>
      <c r="OOQ55" s="36"/>
      <c r="OOR55" s="36"/>
      <c r="OOU55" s="36"/>
      <c r="OOV55" s="36"/>
      <c r="OOY55" s="36"/>
      <c r="OOZ55" s="36"/>
      <c r="OPC55" s="36"/>
      <c r="OPD55" s="36"/>
      <c r="OPG55" s="36"/>
      <c r="OPH55" s="36"/>
      <c r="OPK55" s="36"/>
      <c r="OPL55" s="36"/>
      <c r="OPO55" s="36"/>
      <c r="OPP55" s="36"/>
      <c r="OPS55" s="36"/>
      <c r="OPT55" s="36"/>
      <c r="OPW55" s="36"/>
      <c r="OPX55" s="36"/>
      <c r="OQA55" s="36"/>
      <c r="OQB55" s="36"/>
      <c r="OQE55" s="36"/>
      <c r="OQF55" s="36"/>
      <c r="OQI55" s="36"/>
      <c r="OQJ55" s="36"/>
      <c r="OQM55" s="36"/>
      <c r="OQN55" s="36"/>
      <c r="OQQ55" s="36"/>
      <c r="OQR55" s="36"/>
      <c r="OQU55" s="36"/>
      <c r="OQV55" s="36"/>
      <c r="OQY55" s="36"/>
      <c r="OQZ55" s="36"/>
      <c r="ORC55" s="36"/>
      <c r="ORD55" s="36"/>
      <c r="ORG55" s="36"/>
      <c r="ORH55" s="36"/>
      <c r="ORK55" s="36"/>
      <c r="ORL55" s="36"/>
      <c r="ORO55" s="36"/>
      <c r="ORP55" s="36"/>
      <c r="ORS55" s="36"/>
      <c r="ORT55" s="36"/>
      <c r="ORW55" s="36"/>
      <c r="ORX55" s="36"/>
      <c r="OSA55" s="36"/>
      <c r="OSB55" s="36"/>
      <c r="OSE55" s="36"/>
      <c r="OSF55" s="36"/>
      <c r="OSI55" s="36"/>
      <c r="OSJ55" s="36"/>
      <c r="OSM55" s="36"/>
      <c r="OSN55" s="36"/>
      <c r="OSQ55" s="36"/>
      <c r="OSR55" s="36"/>
      <c r="OSU55" s="36"/>
      <c r="OSV55" s="36"/>
      <c r="OSY55" s="36"/>
      <c r="OSZ55" s="36"/>
      <c r="OTC55" s="36"/>
      <c r="OTD55" s="36"/>
      <c r="OTG55" s="36"/>
      <c r="OTH55" s="36"/>
      <c r="OTK55" s="36"/>
      <c r="OTL55" s="36"/>
      <c r="OTO55" s="36"/>
      <c r="OTP55" s="36"/>
      <c r="OTS55" s="36"/>
      <c r="OTT55" s="36"/>
      <c r="OTW55" s="36"/>
      <c r="OTX55" s="36"/>
      <c r="OUA55" s="36"/>
      <c r="OUB55" s="36"/>
      <c r="OUE55" s="36"/>
      <c r="OUF55" s="36"/>
      <c r="OUI55" s="36"/>
      <c r="OUJ55" s="36"/>
      <c r="OUM55" s="36"/>
      <c r="OUN55" s="36"/>
      <c r="OUQ55" s="36"/>
      <c r="OUR55" s="36"/>
      <c r="OUU55" s="36"/>
      <c r="OUV55" s="36"/>
      <c r="OUY55" s="36"/>
      <c r="OUZ55" s="36"/>
      <c r="OVC55" s="36"/>
      <c r="OVD55" s="36"/>
      <c r="OVG55" s="36"/>
      <c r="OVH55" s="36"/>
      <c r="OVK55" s="36"/>
      <c r="OVL55" s="36"/>
      <c r="OVO55" s="36"/>
      <c r="OVP55" s="36"/>
      <c r="OVS55" s="36"/>
      <c r="OVT55" s="36"/>
      <c r="OVW55" s="36"/>
      <c r="OVX55" s="36"/>
      <c r="OWA55" s="36"/>
      <c r="OWB55" s="36"/>
      <c r="OWE55" s="36"/>
      <c r="OWF55" s="36"/>
      <c r="OWI55" s="36"/>
      <c r="OWJ55" s="36"/>
      <c r="OWM55" s="36"/>
      <c r="OWN55" s="36"/>
      <c r="OWQ55" s="36"/>
      <c r="OWR55" s="36"/>
      <c r="OWU55" s="36"/>
      <c r="OWV55" s="36"/>
      <c r="OWY55" s="36"/>
      <c r="OWZ55" s="36"/>
      <c r="OXC55" s="36"/>
      <c r="OXD55" s="36"/>
      <c r="OXG55" s="36"/>
      <c r="OXH55" s="36"/>
      <c r="OXK55" s="36"/>
      <c r="OXL55" s="36"/>
      <c r="OXO55" s="36"/>
      <c r="OXP55" s="36"/>
      <c r="OXS55" s="36"/>
      <c r="OXT55" s="36"/>
      <c r="OXW55" s="36"/>
      <c r="OXX55" s="36"/>
      <c r="OYA55" s="36"/>
      <c r="OYB55" s="36"/>
      <c r="OYE55" s="36"/>
      <c r="OYF55" s="36"/>
      <c r="OYI55" s="36"/>
      <c r="OYJ55" s="36"/>
      <c r="OYM55" s="36"/>
      <c r="OYN55" s="36"/>
      <c r="OYQ55" s="36"/>
      <c r="OYR55" s="36"/>
      <c r="OYU55" s="36"/>
      <c r="OYV55" s="36"/>
      <c r="OYY55" s="36"/>
      <c r="OYZ55" s="36"/>
      <c r="OZC55" s="36"/>
      <c r="OZD55" s="36"/>
      <c r="OZG55" s="36"/>
      <c r="OZH55" s="36"/>
      <c r="OZK55" s="36"/>
      <c r="OZL55" s="36"/>
      <c r="OZO55" s="36"/>
      <c r="OZP55" s="36"/>
      <c r="OZS55" s="36"/>
      <c r="OZT55" s="36"/>
      <c r="OZW55" s="36"/>
      <c r="OZX55" s="36"/>
      <c r="PAA55" s="36"/>
      <c r="PAB55" s="36"/>
      <c r="PAE55" s="36"/>
      <c r="PAF55" s="36"/>
      <c r="PAI55" s="36"/>
      <c r="PAJ55" s="36"/>
      <c r="PAM55" s="36"/>
      <c r="PAN55" s="36"/>
      <c r="PAQ55" s="36"/>
      <c r="PAR55" s="36"/>
      <c r="PAU55" s="36"/>
      <c r="PAV55" s="36"/>
      <c r="PAY55" s="36"/>
      <c r="PAZ55" s="36"/>
      <c r="PBC55" s="36"/>
      <c r="PBD55" s="36"/>
      <c r="PBG55" s="36"/>
      <c r="PBH55" s="36"/>
      <c r="PBK55" s="36"/>
      <c r="PBL55" s="36"/>
      <c r="PBO55" s="36"/>
      <c r="PBP55" s="36"/>
      <c r="PBS55" s="36"/>
      <c r="PBT55" s="36"/>
      <c r="PBW55" s="36"/>
      <c r="PBX55" s="36"/>
      <c r="PCA55" s="36"/>
      <c r="PCB55" s="36"/>
      <c r="PCE55" s="36"/>
      <c r="PCF55" s="36"/>
      <c r="PCI55" s="36"/>
      <c r="PCJ55" s="36"/>
      <c r="PCM55" s="36"/>
      <c r="PCN55" s="36"/>
      <c r="PCQ55" s="36"/>
      <c r="PCR55" s="36"/>
      <c r="PCU55" s="36"/>
      <c r="PCV55" s="36"/>
      <c r="PCY55" s="36"/>
      <c r="PCZ55" s="36"/>
      <c r="PDC55" s="36"/>
      <c r="PDD55" s="36"/>
      <c r="PDG55" s="36"/>
      <c r="PDH55" s="36"/>
      <c r="PDK55" s="36"/>
      <c r="PDL55" s="36"/>
      <c r="PDO55" s="36"/>
      <c r="PDP55" s="36"/>
      <c r="PDS55" s="36"/>
      <c r="PDT55" s="36"/>
      <c r="PDW55" s="36"/>
      <c r="PDX55" s="36"/>
      <c r="PEA55" s="36"/>
      <c r="PEB55" s="36"/>
      <c r="PEE55" s="36"/>
      <c r="PEF55" s="36"/>
      <c r="PEI55" s="36"/>
      <c r="PEJ55" s="36"/>
      <c r="PEM55" s="36"/>
      <c r="PEN55" s="36"/>
      <c r="PEQ55" s="36"/>
      <c r="PER55" s="36"/>
      <c r="PEU55" s="36"/>
      <c r="PEV55" s="36"/>
      <c r="PEY55" s="36"/>
      <c r="PEZ55" s="36"/>
      <c r="PFC55" s="36"/>
      <c r="PFD55" s="36"/>
      <c r="PFG55" s="36"/>
      <c r="PFH55" s="36"/>
      <c r="PFK55" s="36"/>
      <c r="PFL55" s="36"/>
      <c r="PFO55" s="36"/>
      <c r="PFP55" s="36"/>
      <c r="PFS55" s="36"/>
      <c r="PFT55" s="36"/>
      <c r="PFW55" s="36"/>
      <c r="PFX55" s="36"/>
      <c r="PGA55" s="36"/>
      <c r="PGB55" s="36"/>
      <c r="PGE55" s="36"/>
      <c r="PGF55" s="36"/>
      <c r="PGI55" s="36"/>
      <c r="PGJ55" s="36"/>
      <c r="PGM55" s="36"/>
      <c r="PGN55" s="36"/>
      <c r="PGQ55" s="36"/>
      <c r="PGR55" s="36"/>
      <c r="PGU55" s="36"/>
      <c r="PGV55" s="36"/>
      <c r="PGY55" s="36"/>
      <c r="PGZ55" s="36"/>
      <c r="PHC55" s="36"/>
      <c r="PHD55" s="36"/>
      <c r="PHG55" s="36"/>
      <c r="PHH55" s="36"/>
      <c r="PHK55" s="36"/>
      <c r="PHL55" s="36"/>
      <c r="PHO55" s="36"/>
      <c r="PHP55" s="36"/>
      <c r="PHS55" s="36"/>
      <c r="PHT55" s="36"/>
      <c r="PHW55" s="36"/>
      <c r="PHX55" s="36"/>
      <c r="PIA55" s="36"/>
      <c r="PIB55" s="36"/>
      <c r="PIE55" s="36"/>
      <c r="PIF55" s="36"/>
      <c r="PII55" s="36"/>
      <c r="PIJ55" s="36"/>
      <c r="PIM55" s="36"/>
      <c r="PIN55" s="36"/>
      <c r="PIQ55" s="36"/>
      <c r="PIR55" s="36"/>
      <c r="PIU55" s="36"/>
      <c r="PIV55" s="36"/>
      <c r="PIY55" s="36"/>
      <c r="PIZ55" s="36"/>
      <c r="PJC55" s="36"/>
      <c r="PJD55" s="36"/>
      <c r="PJG55" s="36"/>
      <c r="PJH55" s="36"/>
      <c r="PJK55" s="36"/>
      <c r="PJL55" s="36"/>
      <c r="PJO55" s="36"/>
      <c r="PJP55" s="36"/>
      <c r="PJS55" s="36"/>
      <c r="PJT55" s="36"/>
      <c r="PJW55" s="36"/>
      <c r="PJX55" s="36"/>
      <c r="PKA55" s="36"/>
      <c r="PKB55" s="36"/>
      <c r="PKE55" s="36"/>
      <c r="PKF55" s="36"/>
      <c r="PKI55" s="36"/>
      <c r="PKJ55" s="36"/>
      <c r="PKM55" s="36"/>
      <c r="PKN55" s="36"/>
      <c r="PKQ55" s="36"/>
      <c r="PKR55" s="36"/>
      <c r="PKU55" s="36"/>
      <c r="PKV55" s="36"/>
      <c r="PKY55" s="36"/>
      <c r="PKZ55" s="36"/>
      <c r="PLC55" s="36"/>
      <c r="PLD55" s="36"/>
      <c r="PLG55" s="36"/>
      <c r="PLH55" s="36"/>
      <c r="PLK55" s="36"/>
      <c r="PLL55" s="36"/>
      <c r="PLO55" s="36"/>
      <c r="PLP55" s="36"/>
      <c r="PLS55" s="36"/>
      <c r="PLT55" s="36"/>
      <c r="PLW55" s="36"/>
      <c r="PLX55" s="36"/>
      <c r="PMA55" s="36"/>
      <c r="PMB55" s="36"/>
      <c r="PME55" s="36"/>
      <c r="PMF55" s="36"/>
      <c r="PMI55" s="36"/>
      <c r="PMJ55" s="36"/>
      <c r="PMM55" s="36"/>
      <c r="PMN55" s="36"/>
      <c r="PMQ55" s="36"/>
      <c r="PMR55" s="36"/>
      <c r="PMU55" s="36"/>
      <c r="PMV55" s="36"/>
      <c r="PMY55" s="36"/>
      <c r="PMZ55" s="36"/>
      <c r="PNC55" s="36"/>
      <c r="PND55" s="36"/>
      <c r="PNG55" s="36"/>
      <c r="PNH55" s="36"/>
      <c r="PNK55" s="36"/>
      <c r="PNL55" s="36"/>
      <c r="PNO55" s="36"/>
      <c r="PNP55" s="36"/>
      <c r="PNS55" s="36"/>
      <c r="PNT55" s="36"/>
      <c r="PNW55" s="36"/>
      <c r="PNX55" s="36"/>
      <c r="POA55" s="36"/>
      <c r="POB55" s="36"/>
      <c r="POE55" s="36"/>
      <c r="POF55" s="36"/>
      <c r="POI55" s="36"/>
      <c r="POJ55" s="36"/>
      <c r="POM55" s="36"/>
      <c r="PON55" s="36"/>
      <c r="POQ55" s="36"/>
      <c r="POR55" s="36"/>
      <c r="POU55" s="36"/>
      <c r="POV55" s="36"/>
      <c r="POY55" s="36"/>
      <c r="POZ55" s="36"/>
      <c r="PPC55" s="36"/>
      <c r="PPD55" s="36"/>
      <c r="PPG55" s="36"/>
      <c r="PPH55" s="36"/>
      <c r="PPK55" s="36"/>
      <c r="PPL55" s="36"/>
      <c r="PPO55" s="36"/>
      <c r="PPP55" s="36"/>
      <c r="PPS55" s="36"/>
      <c r="PPT55" s="36"/>
      <c r="PPW55" s="36"/>
      <c r="PPX55" s="36"/>
      <c r="PQA55" s="36"/>
      <c r="PQB55" s="36"/>
      <c r="PQE55" s="36"/>
      <c r="PQF55" s="36"/>
      <c r="PQI55" s="36"/>
      <c r="PQJ55" s="36"/>
      <c r="PQM55" s="36"/>
      <c r="PQN55" s="36"/>
      <c r="PQQ55" s="36"/>
      <c r="PQR55" s="36"/>
      <c r="PQU55" s="36"/>
      <c r="PQV55" s="36"/>
      <c r="PQY55" s="36"/>
      <c r="PQZ55" s="36"/>
      <c r="PRC55" s="36"/>
      <c r="PRD55" s="36"/>
      <c r="PRG55" s="36"/>
      <c r="PRH55" s="36"/>
      <c r="PRK55" s="36"/>
      <c r="PRL55" s="36"/>
      <c r="PRO55" s="36"/>
      <c r="PRP55" s="36"/>
      <c r="PRS55" s="36"/>
      <c r="PRT55" s="36"/>
      <c r="PRW55" s="36"/>
      <c r="PRX55" s="36"/>
      <c r="PSA55" s="36"/>
      <c r="PSB55" s="36"/>
      <c r="PSE55" s="36"/>
      <c r="PSF55" s="36"/>
      <c r="PSI55" s="36"/>
      <c r="PSJ55" s="36"/>
      <c r="PSM55" s="36"/>
      <c r="PSN55" s="36"/>
      <c r="PSQ55" s="36"/>
      <c r="PSR55" s="36"/>
      <c r="PSU55" s="36"/>
      <c r="PSV55" s="36"/>
      <c r="PSY55" s="36"/>
      <c r="PSZ55" s="36"/>
      <c r="PTC55" s="36"/>
      <c r="PTD55" s="36"/>
      <c r="PTG55" s="36"/>
      <c r="PTH55" s="36"/>
      <c r="PTK55" s="36"/>
      <c r="PTL55" s="36"/>
      <c r="PTO55" s="36"/>
      <c r="PTP55" s="36"/>
      <c r="PTS55" s="36"/>
      <c r="PTT55" s="36"/>
      <c r="PTW55" s="36"/>
      <c r="PTX55" s="36"/>
      <c r="PUA55" s="36"/>
      <c r="PUB55" s="36"/>
      <c r="PUE55" s="36"/>
      <c r="PUF55" s="36"/>
      <c r="PUI55" s="36"/>
      <c r="PUJ55" s="36"/>
      <c r="PUM55" s="36"/>
      <c r="PUN55" s="36"/>
      <c r="PUQ55" s="36"/>
      <c r="PUR55" s="36"/>
      <c r="PUU55" s="36"/>
      <c r="PUV55" s="36"/>
      <c r="PUY55" s="36"/>
      <c r="PUZ55" s="36"/>
      <c r="PVC55" s="36"/>
      <c r="PVD55" s="36"/>
      <c r="PVG55" s="36"/>
      <c r="PVH55" s="36"/>
      <c r="PVK55" s="36"/>
      <c r="PVL55" s="36"/>
      <c r="PVO55" s="36"/>
      <c r="PVP55" s="36"/>
      <c r="PVS55" s="36"/>
      <c r="PVT55" s="36"/>
      <c r="PVW55" s="36"/>
      <c r="PVX55" s="36"/>
      <c r="PWA55" s="36"/>
      <c r="PWB55" s="36"/>
      <c r="PWE55" s="36"/>
      <c r="PWF55" s="36"/>
      <c r="PWI55" s="36"/>
      <c r="PWJ55" s="36"/>
      <c r="PWM55" s="36"/>
      <c r="PWN55" s="36"/>
      <c r="PWQ55" s="36"/>
      <c r="PWR55" s="36"/>
      <c r="PWU55" s="36"/>
      <c r="PWV55" s="36"/>
      <c r="PWY55" s="36"/>
      <c r="PWZ55" s="36"/>
      <c r="PXC55" s="36"/>
      <c r="PXD55" s="36"/>
      <c r="PXG55" s="36"/>
      <c r="PXH55" s="36"/>
      <c r="PXK55" s="36"/>
      <c r="PXL55" s="36"/>
      <c r="PXO55" s="36"/>
      <c r="PXP55" s="36"/>
      <c r="PXS55" s="36"/>
      <c r="PXT55" s="36"/>
      <c r="PXW55" s="36"/>
      <c r="PXX55" s="36"/>
      <c r="PYA55" s="36"/>
      <c r="PYB55" s="36"/>
      <c r="PYE55" s="36"/>
      <c r="PYF55" s="36"/>
      <c r="PYI55" s="36"/>
      <c r="PYJ55" s="36"/>
      <c r="PYM55" s="36"/>
      <c r="PYN55" s="36"/>
      <c r="PYQ55" s="36"/>
      <c r="PYR55" s="36"/>
      <c r="PYU55" s="36"/>
      <c r="PYV55" s="36"/>
      <c r="PYY55" s="36"/>
      <c r="PYZ55" s="36"/>
      <c r="PZC55" s="36"/>
      <c r="PZD55" s="36"/>
      <c r="PZG55" s="36"/>
      <c r="PZH55" s="36"/>
      <c r="PZK55" s="36"/>
      <c r="PZL55" s="36"/>
      <c r="PZO55" s="36"/>
      <c r="PZP55" s="36"/>
      <c r="PZS55" s="36"/>
      <c r="PZT55" s="36"/>
      <c r="PZW55" s="36"/>
      <c r="PZX55" s="36"/>
      <c r="QAA55" s="36"/>
      <c r="QAB55" s="36"/>
      <c r="QAE55" s="36"/>
      <c r="QAF55" s="36"/>
      <c r="QAI55" s="36"/>
      <c r="QAJ55" s="36"/>
      <c r="QAM55" s="36"/>
      <c r="QAN55" s="36"/>
      <c r="QAQ55" s="36"/>
      <c r="QAR55" s="36"/>
      <c r="QAU55" s="36"/>
      <c r="QAV55" s="36"/>
      <c r="QAY55" s="36"/>
      <c r="QAZ55" s="36"/>
      <c r="QBC55" s="36"/>
      <c r="QBD55" s="36"/>
      <c r="QBG55" s="36"/>
      <c r="QBH55" s="36"/>
      <c r="QBK55" s="36"/>
      <c r="QBL55" s="36"/>
      <c r="QBO55" s="36"/>
      <c r="QBP55" s="36"/>
      <c r="QBS55" s="36"/>
      <c r="QBT55" s="36"/>
      <c r="QBW55" s="36"/>
      <c r="QBX55" s="36"/>
      <c r="QCA55" s="36"/>
      <c r="QCB55" s="36"/>
      <c r="QCE55" s="36"/>
      <c r="QCF55" s="36"/>
      <c r="QCI55" s="36"/>
      <c r="QCJ55" s="36"/>
      <c r="QCM55" s="36"/>
      <c r="QCN55" s="36"/>
      <c r="QCQ55" s="36"/>
      <c r="QCR55" s="36"/>
      <c r="QCU55" s="36"/>
      <c r="QCV55" s="36"/>
      <c r="QCY55" s="36"/>
      <c r="QCZ55" s="36"/>
      <c r="QDC55" s="36"/>
      <c r="QDD55" s="36"/>
      <c r="QDG55" s="36"/>
      <c r="QDH55" s="36"/>
      <c r="QDK55" s="36"/>
      <c r="QDL55" s="36"/>
      <c r="QDO55" s="36"/>
      <c r="QDP55" s="36"/>
      <c r="QDS55" s="36"/>
      <c r="QDT55" s="36"/>
      <c r="QDW55" s="36"/>
      <c r="QDX55" s="36"/>
      <c r="QEA55" s="36"/>
      <c r="QEB55" s="36"/>
      <c r="QEE55" s="36"/>
      <c r="QEF55" s="36"/>
      <c r="QEI55" s="36"/>
      <c r="QEJ55" s="36"/>
      <c r="QEM55" s="36"/>
      <c r="QEN55" s="36"/>
      <c r="QEQ55" s="36"/>
      <c r="QER55" s="36"/>
      <c r="QEU55" s="36"/>
      <c r="QEV55" s="36"/>
      <c r="QEY55" s="36"/>
      <c r="QEZ55" s="36"/>
      <c r="QFC55" s="36"/>
      <c r="QFD55" s="36"/>
      <c r="QFG55" s="36"/>
      <c r="QFH55" s="36"/>
      <c r="QFK55" s="36"/>
      <c r="QFL55" s="36"/>
      <c r="QFO55" s="36"/>
      <c r="QFP55" s="36"/>
      <c r="QFS55" s="36"/>
      <c r="QFT55" s="36"/>
      <c r="QFW55" s="36"/>
      <c r="QFX55" s="36"/>
      <c r="QGA55" s="36"/>
      <c r="QGB55" s="36"/>
      <c r="QGE55" s="36"/>
      <c r="QGF55" s="36"/>
      <c r="QGI55" s="36"/>
      <c r="QGJ55" s="36"/>
      <c r="QGM55" s="36"/>
      <c r="QGN55" s="36"/>
      <c r="QGQ55" s="36"/>
      <c r="QGR55" s="36"/>
      <c r="QGU55" s="36"/>
      <c r="QGV55" s="36"/>
      <c r="QGY55" s="36"/>
      <c r="QGZ55" s="36"/>
      <c r="QHC55" s="36"/>
      <c r="QHD55" s="36"/>
      <c r="QHG55" s="36"/>
      <c r="QHH55" s="36"/>
      <c r="QHK55" s="36"/>
      <c r="QHL55" s="36"/>
      <c r="QHO55" s="36"/>
      <c r="QHP55" s="36"/>
      <c r="QHS55" s="36"/>
      <c r="QHT55" s="36"/>
      <c r="QHW55" s="36"/>
      <c r="QHX55" s="36"/>
      <c r="QIA55" s="36"/>
      <c r="QIB55" s="36"/>
      <c r="QIE55" s="36"/>
      <c r="QIF55" s="36"/>
      <c r="QII55" s="36"/>
      <c r="QIJ55" s="36"/>
      <c r="QIM55" s="36"/>
      <c r="QIN55" s="36"/>
      <c r="QIQ55" s="36"/>
      <c r="QIR55" s="36"/>
      <c r="QIU55" s="36"/>
      <c r="QIV55" s="36"/>
      <c r="QIY55" s="36"/>
      <c r="QIZ55" s="36"/>
      <c r="QJC55" s="36"/>
      <c r="QJD55" s="36"/>
      <c r="QJG55" s="36"/>
      <c r="QJH55" s="36"/>
      <c r="QJK55" s="36"/>
      <c r="QJL55" s="36"/>
      <c r="QJO55" s="36"/>
      <c r="QJP55" s="36"/>
      <c r="QJS55" s="36"/>
      <c r="QJT55" s="36"/>
      <c r="QJW55" s="36"/>
      <c r="QJX55" s="36"/>
      <c r="QKA55" s="36"/>
      <c r="QKB55" s="36"/>
      <c r="QKE55" s="36"/>
      <c r="QKF55" s="36"/>
      <c r="QKI55" s="36"/>
      <c r="QKJ55" s="36"/>
      <c r="QKM55" s="36"/>
      <c r="QKN55" s="36"/>
      <c r="QKQ55" s="36"/>
      <c r="QKR55" s="36"/>
      <c r="QKU55" s="36"/>
      <c r="QKV55" s="36"/>
      <c r="QKY55" s="36"/>
      <c r="QKZ55" s="36"/>
      <c r="QLC55" s="36"/>
      <c r="QLD55" s="36"/>
      <c r="QLG55" s="36"/>
      <c r="QLH55" s="36"/>
      <c r="QLK55" s="36"/>
      <c r="QLL55" s="36"/>
      <c r="QLO55" s="36"/>
      <c r="QLP55" s="36"/>
      <c r="QLS55" s="36"/>
      <c r="QLT55" s="36"/>
      <c r="QLW55" s="36"/>
      <c r="QLX55" s="36"/>
      <c r="QMA55" s="36"/>
      <c r="QMB55" s="36"/>
      <c r="QME55" s="36"/>
      <c r="QMF55" s="36"/>
      <c r="QMI55" s="36"/>
      <c r="QMJ55" s="36"/>
      <c r="QMM55" s="36"/>
      <c r="QMN55" s="36"/>
      <c r="QMQ55" s="36"/>
      <c r="QMR55" s="36"/>
      <c r="QMU55" s="36"/>
      <c r="QMV55" s="36"/>
      <c r="QMY55" s="36"/>
      <c r="QMZ55" s="36"/>
      <c r="QNC55" s="36"/>
      <c r="QND55" s="36"/>
      <c r="QNG55" s="36"/>
      <c r="QNH55" s="36"/>
      <c r="QNK55" s="36"/>
      <c r="QNL55" s="36"/>
      <c r="QNO55" s="36"/>
      <c r="QNP55" s="36"/>
      <c r="QNS55" s="36"/>
      <c r="QNT55" s="36"/>
      <c r="QNW55" s="36"/>
      <c r="QNX55" s="36"/>
      <c r="QOA55" s="36"/>
      <c r="QOB55" s="36"/>
      <c r="QOE55" s="36"/>
      <c r="QOF55" s="36"/>
      <c r="QOI55" s="36"/>
      <c r="QOJ55" s="36"/>
      <c r="QOM55" s="36"/>
      <c r="QON55" s="36"/>
      <c r="QOQ55" s="36"/>
      <c r="QOR55" s="36"/>
      <c r="QOU55" s="36"/>
      <c r="QOV55" s="36"/>
      <c r="QOY55" s="36"/>
      <c r="QOZ55" s="36"/>
      <c r="QPC55" s="36"/>
      <c r="QPD55" s="36"/>
      <c r="QPG55" s="36"/>
      <c r="QPH55" s="36"/>
      <c r="QPK55" s="36"/>
      <c r="QPL55" s="36"/>
      <c r="QPO55" s="36"/>
      <c r="QPP55" s="36"/>
      <c r="QPS55" s="36"/>
      <c r="QPT55" s="36"/>
      <c r="QPW55" s="36"/>
      <c r="QPX55" s="36"/>
      <c r="QQA55" s="36"/>
      <c r="QQB55" s="36"/>
      <c r="QQE55" s="36"/>
      <c r="QQF55" s="36"/>
      <c r="QQI55" s="36"/>
      <c r="QQJ55" s="36"/>
      <c r="QQM55" s="36"/>
      <c r="QQN55" s="36"/>
      <c r="QQQ55" s="36"/>
      <c r="QQR55" s="36"/>
      <c r="QQU55" s="36"/>
      <c r="QQV55" s="36"/>
      <c r="QQY55" s="36"/>
      <c r="QQZ55" s="36"/>
      <c r="QRC55" s="36"/>
      <c r="QRD55" s="36"/>
      <c r="QRG55" s="36"/>
      <c r="QRH55" s="36"/>
      <c r="QRK55" s="36"/>
      <c r="QRL55" s="36"/>
      <c r="QRO55" s="36"/>
      <c r="QRP55" s="36"/>
      <c r="QRS55" s="36"/>
      <c r="QRT55" s="36"/>
      <c r="QRW55" s="36"/>
      <c r="QRX55" s="36"/>
      <c r="QSA55" s="36"/>
      <c r="QSB55" s="36"/>
      <c r="QSE55" s="36"/>
      <c r="QSF55" s="36"/>
      <c r="QSI55" s="36"/>
      <c r="QSJ55" s="36"/>
      <c r="QSM55" s="36"/>
      <c r="QSN55" s="36"/>
      <c r="QSQ55" s="36"/>
      <c r="QSR55" s="36"/>
      <c r="QSU55" s="36"/>
      <c r="QSV55" s="36"/>
      <c r="QSY55" s="36"/>
      <c r="QSZ55" s="36"/>
      <c r="QTC55" s="36"/>
      <c r="QTD55" s="36"/>
      <c r="QTG55" s="36"/>
      <c r="QTH55" s="36"/>
      <c r="QTK55" s="36"/>
      <c r="QTL55" s="36"/>
      <c r="QTO55" s="36"/>
      <c r="QTP55" s="36"/>
      <c r="QTS55" s="36"/>
      <c r="QTT55" s="36"/>
      <c r="QTW55" s="36"/>
      <c r="QTX55" s="36"/>
      <c r="QUA55" s="36"/>
      <c r="QUB55" s="36"/>
      <c r="QUE55" s="36"/>
      <c r="QUF55" s="36"/>
      <c r="QUI55" s="36"/>
      <c r="QUJ55" s="36"/>
      <c r="QUM55" s="36"/>
      <c r="QUN55" s="36"/>
      <c r="QUQ55" s="36"/>
      <c r="QUR55" s="36"/>
      <c r="QUU55" s="36"/>
      <c r="QUV55" s="36"/>
      <c r="QUY55" s="36"/>
      <c r="QUZ55" s="36"/>
      <c r="QVC55" s="36"/>
      <c r="QVD55" s="36"/>
      <c r="QVG55" s="36"/>
      <c r="QVH55" s="36"/>
      <c r="QVK55" s="36"/>
      <c r="QVL55" s="36"/>
      <c r="QVO55" s="36"/>
      <c r="QVP55" s="36"/>
      <c r="QVS55" s="36"/>
      <c r="QVT55" s="36"/>
      <c r="QVW55" s="36"/>
      <c r="QVX55" s="36"/>
      <c r="QWA55" s="36"/>
      <c r="QWB55" s="36"/>
      <c r="QWE55" s="36"/>
      <c r="QWF55" s="36"/>
      <c r="QWI55" s="36"/>
      <c r="QWJ55" s="36"/>
      <c r="QWM55" s="36"/>
      <c r="QWN55" s="36"/>
      <c r="QWQ55" s="36"/>
      <c r="QWR55" s="36"/>
      <c r="QWU55" s="36"/>
      <c r="QWV55" s="36"/>
      <c r="QWY55" s="36"/>
      <c r="QWZ55" s="36"/>
      <c r="QXC55" s="36"/>
      <c r="QXD55" s="36"/>
      <c r="QXG55" s="36"/>
      <c r="QXH55" s="36"/>
      <c r="QXK55" s="36"/>
      <c r="QXL55" s="36"/>
      <c r="QXO55" s="36"/>
      <c r="QXP55" s="36"/>
      <c r="QXS55" s="36"/>
      <c r="QXT55" s="36"/>
      <c r="QXW55" s="36"/>
      <c r="QXX55" s="36"/>
      <c r="QYA55" s="36"/>
      <c r="QYB55" s="36"/>
      <c r="QYE55" s="36"/>
      <c r="QYF55" s="36"/>
      <c r="QYI55" s="36"/>
      <c r="QYJ55" s="36"/>
      <c r="QYM55" s="36"/>
      <c r="QYN55" s="36"/>
      <c r="QYQ55" s="36"/>
      <c r="QYR55" s="36"/>
      <c r="QYU55" s="36"/>
      <c r="QYV55" s="36"/>
      <c r="QYY55" s="36"/>
      <c r="QYZ55" s="36"/>
      <c r="QZC55" s="36"/>
      <c r="QZD55" s="36"/>
      <c r="QZG55" s="36"/>
      <c r="QZH55" s="36"/>
      <c r="QZK55" s="36"/>
      <c r="QZL55" s="36"/>
      <c r="QZO55" s="36"/>
      <c r="QZP55" s="36"/>
      <c r="QZS55" s="36"/>
      <c r="QZT55" s="36"/>
      <c r="QZW55" s="36"/>
      <c r="QZX55" s="36"/>
      <c r="RAA55" s="36"/>
      <c r="RAB55" s="36"/>
      <c r="RAE55" s="36"/>
      <c r="RAF55" s="36"/>
      <c r="RAI55" s="36"/>
      <c r="RAJ55" s="36"/>
      <c r="RAM55" s="36"/>
      <c r="RAN55" s="36"/>
      <c r="RAQ55" s="36"/>
      <c r="RAR55" s="36"/>
      <c r="RAU55" s="36"/>
      <c r="RAV55" s="36"/>
      <c r="RAY55" s="36"/>
      <c r="RAZ55" s="36"/>
      <c r="RBC55" s="36"/>
      <c r="RBD55" s="36"/>
      <c r="RBG55" s="36"/>
      <c r="RBH55" s="36"/>
      <c r="RBK55" s="36"/>
      <c r="RBL55" s="36"/>
      <c r="RBO55" s="36"/>
      <c r="RBP55" s="36"/>
      <c r="RBS55" s="36"/>
      <c r="RBT55" s="36"/>
      <c r="RBW55" s="36"/>
      <c r="RBX55" s="36"/>
      <c r="RCA55" s="36"/>
      <c r="RCB55" s="36"/>
      <c r="RCE55" s="36"/>
      <c r="RCF55" s="36"/>
      <c r="RCI55" s="36"/>
      <c r="RCJ55" s="36"/>
      <c r="RCM55" s="36"/>
      <c r="RCN55" s="36"/>
      <c r="RCQ55" s="36"/>
      <c r="RCR55" s="36"/>
      <c r="RCU55" s="36"/>
      <c r="RCV55" s="36"/>
      <c r="RCY55" s="36"/>
      <c r="RCZ55" s="36"/>
      <c r="RDC55" s="36"/>
      <c r="RDD55" s="36"/>
      <c r="RDG55" s="36"/>
      <c r="RDH55" s="36"/>
      <c r="RDK55" s="36"/>
      <c r="RDL55" s="36"/>
      <c r="RDO55" s="36"/>
      <c r="RDP55" s="36"/>
      <c r="RDS55" s="36"/>
      <c r="RDT55" s="36"/>
      <c r="RDW55" s="36"/>
      <c r="RDX55" s="36"/>
      <c r="REA55" s="36"/>
      <c r="REB55" s="36"/>
      <c r="REE55" s="36"/>
      <c r="REF55" s="36"/>
      <c r="REI55" s="36"/>
      <c r="REJ55" s="36"/>
      <c r="REM55" s="36"/>
      <c r="REN55" s="36"/>
      <c r="REQ55" s="36"/>
      <c r="RER55" s="36"/>
      <c r="REU55" s="36"/>
      <c r="REV55" s="36"/>
      <c r="REY55" s="36"/>
      <c r="REZ55" s="36"/>
      <c r="RFC55" s="36"/>
      <c r="RFD55" s="36"/>
      <c r="RFG55" s="36"/>
      <c r="RFH55" s="36"/>
      <c r="RFK55" s="36"/>
      <c r="RFL55" s="36"/>
      <c r="RFO55" s="36"/>
      <c r="RFP55" s="36"/>
      <c r="RFS55" s="36"/>
      <c r="RFT55" s="36"/>
      <c r="RFW55" s="36"/>
      <c r="RFX55" s="36"/>
      <c r="RGA55" s="36"/>
      <c r="RGB55" s="36"/>
      <c r="RGE55" s="36"/>
      <c r="RGF55" s="36"/>
      <c r="RGI55" s="36"/>
      <c r="RGJ55" s="36"/>
      <c r="RGM55" s="36"/>
      <c r="RGN55" s="36"/>
      <c r="RGQ55" s="36"/>
      <c r="RGR55" s="36"/>
      <c r="RGU55" s="36"/>
      <c r="RGV55" s="36"/>
      <c r="RGY55" s="36"/>
      <c r="RGZ55" s="36"/>
      <c r="RHC55" s="36"/>
      <c r="RHD55" s="36"/>
      <c r="RHG55" s="36"/>
      <c r="RHH55" s="36"/>
      <c r="RHK55" s="36"/>
      <c r="RHL55" s="36"/>
      <c r="RHO55" s="36"/>
      <c r="RHP55" s="36"/>
      <c r="RHS55" s="36"/>
      <c r="RHT55" s="36"/>
      <c r="RHW55" s="36"/>
      <c r="RHX55" s="36"/>
      <c r="RIA55" s="36"/>
      <c r="RIB55" s="36"/>
      <c r="RIE55" s="36"/>
      <c r="RIF55" s="36"/>
      <c r="RII55" s="36"/>
      <c r="RIJ55" s="36"/>
      <c r="RIM55" s="36"/>
      <c r="RIN55" s="36"/>
      <c r="RIQ55" s="36"/>
      <c r="RIR55" s="36"/>
      <c r="RIU55" s="36"/>
      <c r="RIV55" s="36"/>
      <c r="RIY55" s="36"/>
      <c r="RIZ55" s="36"/>
      <c r="RJC55" s="36"/>
      <c r="RJD55" s="36"/>
      <c r="RJG55" s="36"/>
      <c r="RJH55" s="36"/>
      <c r="RJK55" s="36"/>
      <c r="RJL55" s="36"/>
      <c r="RJO55" s="36"/>
      <c r="RJP55" s="36"/>
      <c r="RJS55" s="36"/>
      <c r="RJT55" s="36"/>
      <c r="RJW55" s="36"/>
      <c r="RJX55" s="36"/>
      <c r="RKA55" s="36"/>
      <c r="RKB55" s="36"/>
      <c r="RKE55" s="36"/>
      <c r="RKF55" s="36"/>
      <c r="RKI55" s="36"/>
      <c r="RKJ55" s="36"/>
      <c r="RKM55" s="36"/>
      <c r="RKN55" s="36"/>
      <c r="RKQ55" s="36"/>
      <c r="RKR55" s="36"/>
      <c r="RKU55" s="36"/>
      <c r="RKV55" s="36"/>
      <c r="RKY55" s="36"/>
      <c r="RKZ55" s="36"/>
      <c r="RLC55" s="36"/>
      <c r="RLD55" s="36"/>
      <c r="RLG55" s="36"/>
      <c r="RLH55" s="36"/>
      <c r="RLK55" s="36"/>
      <c r="RLL55" s="36"/>
      <c r="RLO55" s="36"/>
      <c r="RLP55" s="36"/>
      <c r="RLS55" s="36"/>
      <c r="RLT55" s="36"/>
      <c r="RLW55" s="36"/>
      <c r="RLX55" s="36"/>
      <c r="RMA55" s="36"/>
      <c r="RMB55" s="36"/>
      <c r="RME55" s="36"/>
      <c r="RMF55" s="36"/>
      <c r="RMI55" s="36"/>
      <c r="RMJ55" s="36"/>
      <c r="RMM55" s="36"/>
      <c r="RMN55" s="36"/>
      <c r="RMQ55" s="36"/>
      <c r="RMR55" s="36"/>
      <c r="RMU55" s="36"/>
      <c r="RMV55" s="36"/>
      <c r="RMY55" s="36"/>
      <c r="RMZ55" s="36"/>
      <c r="RNC55" s="36"/>
      <c r="RND55" s="36"/>
      <c r="RNG55" s="36"/>
      <c r="RNH55" s="36"/>
      <c r="RNK55" s="36"/>
      <c r="RNL55" s="36"/>
      <c r="RNO55" s="36"/>
      <c r="RNP55" s="36"/>
      <c r="RNS55" s="36"/>
      <c r="RNT55" s="36"/>
      <c r="RNW55" s="36"/>
      <c r="RNX55" s="36"/>
      <c r="ROA55" s="36"/>
      <c r="ROB55" s="36"/>
      <c r="ROE55" s="36"/>
      <c r="ROF55" s="36"/>
      <c r="ROI55" s="36"/>
      <c r="ROJ55" s="36"/>
      <c r="ROM55" s="36"/>
      <c r="RON55" s="36"/>
      <c r="ROQ55" s="36"/>
      <c r="ROR55" s="36"/>
      <c r="ROU55" s="36"/>
      <c r="ROV55" s="36"/>
      <c r="ROY55" s="36"/>
      <c r="ROZ55" s="36"/>
      <c r="RPC55" s="36"/>
      <c r="RPD55" s="36"/>
      <c r="RPG55" s="36"/>
      <c r="RPH55" s="36"/>
      <c r="RPK55" s="36"/>
      <c r="RPL55" s="36"/>
      <c r="RPO55" s="36"/>
      <c r="RPP55" s="36"/>
      <c r="RPS55" s="36"/>
      <c r="RPT55" s="36"/>
      <c r="RPW55" s="36"/>
      <c r="RPX55" s="36"/>
      <c r="RQA55" s="36"/>
      <c r="RQB55" s="36"/>
      <c r="RQE55" s="36"/>
      <c r="RQF55" s="36"/>
      <c r="RQI55" s="36"/>
      <c r="RQJ55" s="36"/>
      <c r="RQM55" s="36"/>
      <c r="RQN55" s="36"/>
      <c r="RQQ55" s="36"/>
      <c r="RQR55" s="36"/>
      <c r="RQU55" s="36"/>
      <c r="RQV55" s="36"/>
      <c r="RQY55" s="36"/>
      <c r="RQZ55" s="36"/>
      <c r="RRC55" s="36"/>
      <c r="RRD55" s="36"/>
      <c r="RRG55" s="36"/>
      <c r="RRH55" s="36"/>
      <c r="RRK55" s="36"/>
      <c r="RRL55" s="36"/>
      <c r="RRO55" s="36"/>
      <c r="RRP55" s="36"/>
      <c r="RRS55" s="36"/>
      <c r="RRT55" s="36"/>
      <c r="RRW55" s="36"/>
      <c r="RRX55" s="36"/>
      <c r="RSA55" s="36"/>
      <c r="RSB55" s="36"/>
      <c r="RSE55" s="36"/>
      <c r="RSF55" s="36"/>
      <c r="RSI55" s="36"/>
      <c r="RSJ55" s="36"/>
      <c r="RSM55" s="36"/>
      <c r="RSN55" s="36"/>
      <c r="RSQ55" s="36"/>
      <c r="RSR55" s="36"/>
      <c r="RSU55" s="36"/>
      <c r="RSV55" s="36"/>
      <c r="RSY55" s="36"/>
      <c r="RSZ55" s="36"/>
      <c r="RTC55" s="36"/>
      <c r="RTD55" s="36"/>
      <c r="RTG55" s="36"/>
      <c r="RTH55" s="36"/>
      <c r="RTK55" s="36"/>
      <c r="RTL55" s="36"/>
      <c r="RTO55" s="36"/>
      <c r="RTP55" s="36"/>
      <c r="RTS55" s="36"/>
      <c r="RTT55" s="36"/>
      <c r="RTW55" s="36"/>
      <c r="RTX55" s="36"/>
      <c r="RUA55" s="36"/>
      <c r="RUB55" s="36"/>
      <c r="RUE55" s="36"/>
      <c r="RUF55" s="36"/>
      <c r="RUI55" s="36"/>
      <c r="RUJ55" s="36"/>
      <c r="RUM55" s="36"/>
      <c r="RUN55" s="36"/>
      <c r="RUQ55" s="36"/>
      <c r="RUR55" s="36"/>
      <c r="RUU55" s="36"/>
      <c r="RUV55" s="36"/>
      <c r="RUY55" s="36"/>
      <c r="RUZ55" s="36"/>
      <c r="RVC55" s="36"/>
      <c r="RVD55" s="36"/>
      <c r="RVG55" s="36"/>
      <c r="RVH55" s="36"/>
      <c r="RVK55" s="36"/>
      <c r="RVL55" s="36"/>
      <c r="RVO55" s="36"/>
      <c r="RVP55" s="36"/>
      <c r="RVS55" s="36"/>
      <c r="RVT55" s="36"/>
      <c r="RVW55" s="36"/>
      <c r="RVX55" s="36"/>
      <c r="RWA55" s="36"/>
      <c r="RWB55" s="36"/>
      <c r="RWE55" s="36"/>
      <c r="RWF55" s="36"/>
      <c r="RWI55" s="36"/>
      <c r="RWJ55" s="36"/>
      <c r="RWM55" s="36"/>
      <c r="RWN55" s="36"/>
      <c r="RWQ55" s="36"/>
      <c r="RWR55" s="36"/>
      <c r="RWU55" s="36"/>
      <c r="RWV55" s="36"/>
      <c r="RWY55" s="36"/>
      <c r="RWZ55" s="36"/>
      <c r="RXC55" s="36"/>
      <c r="RXD55" s="36"/>
      <c r="RXG55" s="36"/>
      <c r="RXH55" s="36"/>
      <c r="RXK55" s="36"/>
      <c r="RXL55" s="36"/>
      <c r="RXO55" s="36"/>
      <c r="RXP55" s="36"/>
      <c r="RXS55" s="36"/>
      <c r="RXT55" s="36"/>
      <c r="RXW55" s="36"/>
      <c r="RXX55" s="36"/>
      <c r="RYA55" s="36"/>
      <c r="RYB55" s="36"/>
      <c r="RYE55" s="36"/>
      <c r="RYF55" s="36"/>
      <c r="RYI55" s="36"/>
      <c r="RYJ55" s="36"/>
      <c r="RYM55" s="36"/>
      <c r="RYN55" s="36"/>
      <c r="RYQ55" s="36"/>
      <c r="RYR55" s="36"/>
      <c r="RYU55" s="36"/>
      <c r="RYV55" s="36"/>
      <c r="RYY55" s="36"/>
      <c r="RYZ55" s="36"/>
      <c r="RZC55" s="36"/>
      <c r="RZD55" s="36"/>
      <c r="RZG55" s="36"/>
      <c r="RZH55" s="36"/>
      <c r="RZK55" s="36"/>
      <c r="RZL55" s="36"/>
      <c r="RZO55" s="36"/>
      <c r="RZP55" s="36"/>
      <c r="RZS55" s="36"/>
      <c r="RZT55" s="36"/>
      <c r="RZW55" s="36"/>
      <c r="RZX55" s="36"/>
      <c r="SAA55" s="36"/>
      <c r="SAB55" s="36"/>
      <c r="SAE55" s="36"/>
      <c r="SAF55" s="36"/>
      <c r="SAI55" s="36"/>
      <c r="SAJ55" s="36"/>
      <c r="SAM55" s="36"/>
      <c r="SAN55" s="36"/>
      <c r="SAQ55" s="36"/>
      <c r="SAR55" s="36"/>
      <c r="SAU55" s="36"/>
      <c r="SAV55" s="36"/>
      <c r="SAY55" s="36"/>
      <c r="SAZ55" s="36"/>
      <c r="SBC55" s="36"/>
      <c r="SBD55" s="36"/>
      <c r="SBG55" s="36"/>
      <c r="SBH55" s="36"/>
      <c r="SBK55" s="36"/>
      <c r="SBL55" s="36"/>
      <c r="SBO55" s="36"/>
      <c r="SBP55" s="36"/>
      <c r="SBS55" s="36"/>
      <c r="SBT55" s="36"/>
      <c r="SBW55" s="36"/>
      <c r="SBX55" s="36"/>
      <c r="SCA55" s="36"/>
      <c r="SCB55" s="36"/>
      <c r="SCE55" s="36"/>
      <c r="SCF55" s="36"/>
      <c r="SCI55" s="36"/>
      <c r="SCJ55" s="36"/>
      <c r="SCM55" s="36"/>
      <c r="SCN55" s="36"/>
      <c r="SCQ55" s="36"/>
      <c r="SCR55" s="36"/>
      <c r="SCU55" s="36"/>
      <c r="SCV55" s="36"/>
      <c r="SCY55" s="36"/>
      <c r="SCZ55" s="36"/>
      <c r="SDC55" s="36"/>
      <c r="SDD55" s="36"/>
      <c r="SDG55" s="36"/>
      <c r="SDH55" s="36"/>
      <c r="SDK55" s="36"/>
      <c r="SDL55" s="36"/>
      <c r="SDO55" s="36"/>
      <c r="SDP55" s="36"/>
      <c r="SDS55" s="36"/>
      <c r="SDT55" s="36"/>
      <c r="SDW55" s="36"/>
      <c r="SDX55" s="36"/>
      <c r="SEA55" s="36"/>
      <c r="SEB55" s="36"/>
      <c r="SEE55" s="36"/>
      <c r="SEF55" s="36"/>
      <c r="SEI55" s="36"/>
      <c r="SEJ55" s="36"/>
      <c r="SEM55" s="36"/>
      <c r="SEN55" s="36"/>
      <c r="SEQ55" s="36"/>
      <c r="SER55" s="36"/>
      <c r="SEU55" s="36"/>
      <c r="SEV55" s="36"/>
      <c r="SEY55" s="36"/>
      <c r="SEZ55" s="36"/>
      <c r="SFC55" s="36"/>
      <c r="SFD55" s="36"/>
      <c r="SFG55" s="36"/>
      <c r="SFH55" s="36"/>
      <c r="SFK55" s="36"/>
      <c r="SFL55" s="36"/>
      <c r="SFO55" s="36"/>
      <c r="SFP55" s="36"/>
      <c r="SFS55" s="36"/>
      <c r="SFT55" s="36"/>
      <c r="SFW55" s="36"/>
      <c r="SFX55" s="36"/>
      <c r="SGA55" s="36"/>
      <c r="SGB55" s="36"/>
      <c r="SGE55" s="36"/>
      <c r="SGF55" s="36"/>
      <c r="SGI55" s="36"/>
      <c r="SGJ55" s="36"/>
      <c r="SGM55" s="36"/>
      <c r="SGN55" s="36"/>
      <c r="SGQ55" s="36"/>
      <c r="SGR55" s="36"/>
      <c r="SGU55" s="36"/>
      <c r="SGV55" s="36"/>
      <c r="SGY55" s="36"/>
      <c r="SGZ55" s="36"/>
      <c r="SHC55" s="36"/>
      <c r="SHD55" s="36"/>
      <c r="SHG55" s="36"/>
      <c r="SHH55" s="36"/>
      <c r="SHK55" s="36"/>
      <c r="SHL55" s="36"/>
      <c r="SHO55" s="36"/>
      <c r="SHP55" s="36"/>
      <c r="SHS55" s="36"/>
      <c r="SHT55" s="36"/>
      <c r="SHW55" s="36"/>
      <c r="SHX55" s="36"/>
      <c r="SIA55" s="36"/>
      <c r="SIB55" s="36"/>
      <c r="SIE55" s="36"/>
      <c r="SIF55" s="36"/>
      <c r="SII55" s="36"/>
      <c r="SIJ55" s="36"/>
      <c r="SIM55" s="36"/>
      <c r="SIN55" s="36"/>
      <c r="SIQ55" s="36"/>
      <c r="SIR55" s="36"/>
      <c r="SIU55" s="36"/>
      <c r="SIV55" s="36"/>
      <c r="SIY55" s="36"/>
      <c r="SIZ55" s="36"/>
      <c r="SJC55" s="36"/>
      <c r="SJD55" s="36"/>
      <c r="SJG55" s="36"/>
      <c r="SJH55" s="36"/>
      <c r="SJK55" s="36"/>
      <c r="SJL55" s="36"/>
      <c r="SJO55" s="36"/>
      <c r="SJP55" s="36"/>
      <c r="SJS55" s="36"/>
      <c r="SJT55" s="36"/>
      <c r="SJW55" s="36"/>
      <c r="SJX55" s="36"/>
      <c r="SKA55" s="36"/>
      <c r="SKB55" s="36"/>
      <c r="SKE55" s="36"/>
      <c r="SKF55" s="36"/>
      <c r="SKI55" s="36"/>
      <c r="SKJ55" s="36"/>
      <c r="SKM55" s="36"/>
      <c r="SKN55" s="36"/>
      <c r="SKQ55" s="36"/>
      <c r="SKR55" s="36"/>
      <c r="SKU55" s="36"/>
      <c r="SKV55" s="36"/>
      <c r="SKY55" s="36"/>
      <c r="SKZ55" s="36"/>
      <c r="SLC55" s="36"/>
      <c r="SLD55" s="36"/>
      <c r="SLG55" s="36"/>
      <c r="SLH55" s="36"/>
      <c r="SLK55" s="36"/>
      <c r="SLL55" s="36"/>
      <c r="SLO55" s="36"/>
      <c r="SLP55" s="36"/>
      <c r="SLS55" s="36"/>
      <c r="SLT55" s="36"/>
      <c r="SLW55" s="36"/>
      <c r="SLX55" s="36"/>
      <c r="SMA55" s="36"/>
      <c r="SMB55" s="36"/>
      <c r="SME55" s="36"/>
      <c r="SMF55" s="36"/>
      <c r="SMI55" s="36"/>
      <c r="SMJ55" s="36"/>
      <c r="SMM55" s="36"/>
      <c r="SMN55" s="36"/>
      <c r="SMQ55" s="36"/>
      <c r="SMR55" s="36"/>
      <c r="SMU55" s="36"/>
      <c r="SMV55" s="36"/>
      <c r="SMY55" s="36"/>
      <c r="SMZ55" s="36"/>
      <c r="SNC55" s="36"/>
      <c r="SND55" s="36"/>
      <c r="SNG55" s="36"/>
      <c r="SNH55" s="36"/>
      <c r="SNK55" s="36"/>
      <c r="SNL55" s="36"/>
      <c r="SNO55" s="36"/>
      <c r="SNP55" s="36"/>
      <c r="SNS55" s="36"/>
      <c r="SNT55" s="36"/>
      <c r="SNW55" s="36"/>
      <c r="SNX55" s="36"/>
      <c r="SOA55" s="36"/>
      <c r="SOB55" s="36"/>
      <c r="SOE55" s="36"/>
      <c r="SOF55" s="36"/>
      <c r="SOI55" s="36"/>
      <c r="SOJ55" s="36"/>
      <c r="SOM55" s="36"/>
      <c r="SON55" s="36"/>
      <c r="SOQ55" s="36"/>
      <c r="SOR55" s="36"/>
      <c r="SOU55" s="36"/>
      <c r="SOV55" s="36"/>
      <c r="SOY55" s="36"/>
      <c r="SOZ55" s="36"/>
      <c r="SPC55" s="36"/>
      <c r="SPD55" s="36"/>
      <c r="SPG55" s="36"/>
      <c r="SPH55" s="36"/>
      <c r="SPK55" s="36"/>
      <c r="SPL55" s="36"/>
      <c r="SPO55" s="36"/>
      <c r="SPP55" s="36"/>
      <c r="SPS55" s="36"/>
      <c r="SPT55" s="36"/>
      <c r="SPW55" s="36"/>
      <c r="SPX55" s="36"/>
      <c r="SQA55" s="36"/>
      <c r="SQB55" s="36"/>
      <c r="SQE55" s="36"/>
      <c r="SQF55" s="36"/>
      <c r="SQI55" s="36"/>
      <c r="SQJ55" s="36"/>
      <c r="SQM55" s="36"/>
      <c r="SQN55" s="36"/>
      <c r="SQQ55" s="36"/>
      <c r="SQR55" s="36"/>
      <c r="SQU55" s="36"/>
      <c r="SQV55" s="36"/>
      <c r="SQY55" s="36"/>
      <c r="SQZ55" s="36"/>
      <c r="SRC55" s="36"/>
      <c r="SRD55" s="36"/>
      <c r="SRG55" s="36"/>
      <c r="SRH55" s="36"/>
      <c r="SRK55" s="36"/>
      <c r="SRL55" s="36"/>
      <c r="SRO55" s="36"/>
      <c r="SRP55" s="36"/>
      <c r="SRS55" s="36"/>
      <c r="SRT55" s="36"/>
      <c r="SRW55" s="36"/>
      <c r="SRX55" s="36"/>
      <c r="SSA55" s="36"/>
      <c r="SSB55" s="36"/>
      <c r="SSE55" s="36"/>
      <c r="SSF55" s="36"/>
      <c r="SSI55" s="36"/>
      <c r="SSJ55" s="36"/>
      <c r="SSM55" s="36"/>
      <c r="SSN55" s="36"/>
      <c r="SSQ55" s="36"/>
      <c r="SSR55" s="36"/>
      <c r="SSU55" s="36"/>
      <c r="SSV55" s="36"/>
      <c r="SSY55" s="36"/>
      <c r="SSZ55" s="36"/>
      <c r="STC55" s="36"/>
      <c r="STD55" s="36"/>
      <c r="STG55" s="36"/>
      <c r="STH55" s="36"/>
      <c r="STK55" s="36"/>
      <c r="STL55" s="36"/>
      <c r="STO55" s="36"/>
      <c r="STP55" s="36"/>
      <c r="STS55" s="36"/>
      <c r="STT55" s="36"/>
      <c r="STW55" s="36"/>
      <c r="STX55" s="36"/>
      <c r="SUA55" s="36"/>
      <c r="SUB55" s="36"/>
      <c r="SUE55" s="36"/>
      <c r="SUF55" s="36"/>
      <c r="SUI55" s="36"/>
      <c r="SUJ55" s="36"/>
      <c r="SUM55" s="36"/>
      <c r="SUN55" s="36"/>
      <c r="SUQ55" s="36"/>
      <c r="SUR55" s="36"/>
      <c r="SUU55" s="36"/>
      <c r="SUV55" s="36"/>
      <c r="SUY55" s="36"/>
      <c r="SUZ55" s="36"/>
      <c r="SVC55" s="36"/>
      <c r="SVD55" s="36"/>
      <c r="SVG55" s="36"/>
      <c r="SVH55" s="36"/>
      <c r="SVK55" s="36"/>
      <c r="SVL55" s="36"/>
      <c r="SVO55" s="36"/>
      <c r="SVP55" s="36"/>
      <c r="SVS55" s="36"/>
      <c r="SVT55" s="36"/>
      <c r="SVW55" s="36"/>
      <c r="SVX55" s="36"/>
      <c r="SWA55" s="36"/>
      <c r="SWB55" s="36"/>
      <c r="SWE55" s="36"/>
      <c r="SWF55" s="36"/>
      <c r="SWI55" s="36"/>
      <c r="SWJ55" s="36"/>
      <c r="SWM55" s="36"/>
      <c r="SWN55" s="36"/>
      <c r="SWQ55" s="36"/>
      <c r="SWR55" s="36"/>
      <c r="SWU55" s="36"/>
      <c r="SWV55" s="36"/>
      <c r="SWY55" s="36"/>
      <c r="SWZ55" s="36"/>
      <c r="SXC55" s="36"/>
      <c r="SXD55" s="36"/>
      <c r="SXG55" s="36"/>
      <c r="SXH55" s="36"/>
      <c r="SXK55" s="36"/>
      <c r="SXL55" s="36"/>
      <c r="SXO55" s="36"/>
      <c r="SXP55" s="36"/>
      <c r="SXS55" s="36"/>
      <c r="SXT55" s="36"/>
      <c r="SXW55" s="36"/>
      <c r="SXX55" s="36"/>
      <c r="SYA55" s="36"/>
      <c r="SYB55" s="36"/>
      <c r="SYE55" s="36"/>
      <c r="SYF55" s="36"/>
      <c r="SYI55" s="36"/>
      <c r="SYJ55" s="36"/>
      <c r="SYM55" s="36"/>
      <c r="SYN55" s="36"/>
      <c r="SYQ55" s="36"/>
      <c r="SYR55" s="36"/>
      <c r="SYU55" s="36"/>
      <c r="SYV55" s="36"/>
      <c r="SYY55" s="36"/>
      <c r="SYZ55" s="36"/>
      <c r="SZC55" s="36"/>
      <c r="SZD55" s="36"/>
      <c r="SZG55" s="36"/>
      <c r="SZH55" s="36"/>
      <c r="SZK55" s="36"/>
      <c r="SZL55" s="36"/>
      <c r="SZO55" s="36"/>
      <c r="SZP55" s="36"/>
      <c r="SZS55" s="36"/>
      <c r="SZT55" s="36"/>
      <c r="SZW55" s="36"/>
      <c r="SZX55" s="36"/>
      <c r="TAA55" s="36"/>
      <c r="TAB55" s="36"/>
      <c r="TAE55" s="36"/>
      <c r="TAF55" s="36"/>
      <c r="TAI55" s="36"/>
      <c r="TAJ55" s="36"/>
      <c r="TAM55" s="36"/>
      <c r="TAN55" s="36"/>
      <c r="TAQ55" s="36"/>
      <c r="TAR55" s="36"/>
      <c r="TAU55" s="36"/>
      <c r="TAV55" s="36"/>
      <c r="TAY55" s="36"/>
      <c r="TAZ55" s="36"/>
      <c r="TBC55" s="36"/>
      <c r="TBD55" s="36"/>
      <c r="TBG55" s="36"/>
      <c r="TBH55" s="36"/>
      <c r="TBK55" s="36"/>
      <c r="TBL55" s="36"/>
      <c r="TBO55" s="36"/>
      <c r="TBP55" s="36"/>
      <c r="TBS55" s="36"/>
      <c r="TBT55" s="36"/>
      <c r="TBW55" s="36"/>
      <c r="TBX55" s="36"/>
      <c r="TCA55" s="36"/>
      <c r="TCB55" s="36"/>
      <c r="TCE55" s="36"/>
      <c r="TCF55" s="36"/>
      <c r="TCI55" s="36"/>
      <c r="TCJ55" s="36"/>
      <c r="TCM55" s="36"/>
      <c r="TCN55" s="36"/>
      <c r="TCQ55" s="36"/>
      <c r="TCR55" s="36"/>
      <c r="TCU55" s="36"/>
      <c r="TCV55" s="36"/>
      <c r="TCY55" s="36"/>
      <c r="TCZ55" s="36"/>
      <c r="TDC55" s="36"/>
      <c r="TDD55" s="36"/>
      <c r="TDG55" s="36"/>
      <c r="TDH55" s="36"/>
      <c r="TDK55" s="36"/>
      <c r="TDL55" s="36"/>
      <c r="TDO55" s="36"/>
      <c r="TDP55" s="36"/>
      <c r="TDS55" s="36"/>
      <c r="TDT55" s="36"/>
      <c r="TDW55" s="36"/>
      <c r="TDX55" s="36"/>
      <c r="TEA55" s="36"/>
      <c r="TEB55" s="36"/>
      <c r="TEE55" s="36"/>
      <c r="TEF55" s="36"/>
      <c r="TEI55" s="36"/>
      <c r="TEJ55" s="36"/>
      <c r="TEM55" s="36"/>
      <c r="TEN55" s="36"/>
      <c r="TEQ55" s="36"/>
      <c r="TER55" s="36"/>
      <c r="TEU55" s="36"/>
      <c r="TEV55" s="36"/>
      <c r="TEY55" s="36"/>
      <c r="TEZ55" s="36"/>
      <c r="TFC55" s="36"/>
      <c r="TFD55" s="36"/>
      <c r="TFG55" s="36"/>
      <c r="TFH55" s="36"/>
      <c r="TFK55" s="36"/>
      <c r="TFL55" s="36"/>
      <c r="TFO55" s="36"/>
      <c r="TFP55" s="36"/>
      <c r="TFS55" s="36"/>
      <c r="TFT55" s="36"/>
      <c r="TFW55" s="36"/>
      <c r="TFX55" s="36"/>
      <c r="TGA55" s="36"/>
      <c r="TGB55" s="36"/>
      <c r="TGE55" s="36"/>
      <c r="TGF55" s="36"/>
      <c r="TGI55" s="36"/>
      <c r="TGJ55" s="36"/>
      <c r="TGM55" s="36"/>
      <c r="TGN55" s="36"/>
      <c r="TGQ55" s="36"/>
      <c r="TGR55" s="36"/>
      <c r="TGU55" s="36"/>
      <c r="TGV55" s="36"/>
      <c r="TGY55" s="36"/>
      <c r="TGZ55" s="36"/>
      <c r="THC55" s="36"/>
      <c r="THD55" s="36"/>
      <c r="THG55" s="36"/>
      <c r="THH55" s="36"/>
      <c r="THK55" s="36"/>
      <c r="THL55" s="36"/>
      <c r="THO55" s="36"/>
      <c r="THP55" s="36"/>
      <c r="THS55" s="36"/>
      <c r="THT55" s="36"/>
      <c r="THW55" s="36"/>
      <c r="THX55" s="36"/>
      <c r="TIA55" s="36"/>
      <c r="TIB55" s="36"/>
      <c r="TIE55" s="36"/>
      <c r="TIF55" s="36"/>
      <c r="TII55" s="36"/>
      <c r="TIJ55" s="36"/>
      <c r="TIM55" s="36"/>
      <c r="TIN55" s="36"/>
      <c r="TIQ55" s="36"/>
      <c r="TIR55" s="36"/>
      <c r="TIU55" s="36"/>
      <c r="TIV55" s="36"/>
      <c r="TIY55" s="36"/>
      <c r="TIZ55" s="36"/>
      <c r="TJC55" s="36"/>
      <c r="TJD55" s="36"/>
      <c r="TJG55" s="36"/>
      <c r="TJH55" s="36"/>
      <c r="TJK55" s="36"/>
      <c r="TJL55" s="36"/>
      <c r="TJO55" s="36"/>
      <c r="TJP55" s="36"/>
      <c r="TJS55" s="36"/>
      <c r="TJT55" s="36"/>
      <c r="TJW55" s="36"/>
      <c r="TJX55" s="36"/>
      <c r="TKA55" s="36"/>
      <c r="TKB55" s="36"/>
      <c r="TKE55" s="36"/>
      <c r="TKF55" s="36"/>
      <c r="TKI55" s="36"/>
      <c r="TKJ55" s="36"/>
      <c r="TKM55" s="36"/>
      <c r="TKN55" s="36"/>
      <c r="TKQ55" s="36"/>
      <c r="TKR55" s="36"/>
      <c r="TKU55" s="36"/>
      <c r="TKV55" s="36"/>
      <c r="TKY55" s="36"/>
      <c r="TKZ55" s="36"/>
      <c r="TLC55" s="36"/>
      <c r="TLD55" s="36"/>
      <c r="TLG55" s="36"/>
      <c r="TLH55" s="36"/>
      <c r="TLK55" s="36"/>
      <c r="TLL55" s="36"/>
      <c r="TLO55" s="36"/>
      <c r="TLP55" s="36"/>
      <c r="TLS55" s="36"/>
      <c r="TLT55" s="36"/>
      <c r="TLW55" s="36"/>
      <c r="TLX55" s="36"/>
      <c r="TMA55" s="36"/>
      <c r="TMB55" s="36"/>
      <c r="TME55" s="36"/>
      <c r="TMF55" s="36"/>
      <c r="TMI55" s="36"/>
      <c r="TMJ55" s="36"/>
      <c r="TMM55" s="36"/>
      <c r="TMN55" s="36"/>
      <c r="TMQ55" s="36"/>
      <c r="TMR55" s="36"/>
      <c r="TMU55" s="36"/>
      <c r="TMV55" s="36"/>
      <c r="TMY55" s="36"/>
      <c r="TMZ55" s="36"/>
      <c r="TNC55" s="36"/>
      <c r="TND55" s="36"/>
      <c r="TNG55" s="36"/>
      <c r="TNH55" s="36"/>
      <c r="TNK55" s="36"/>
      <c r="TNL55" s="36"/>
      <c r="TNO55" s="36"/>
      <c r="TNP55" s="36"/>
      <c r="TNS55" s="36"/>
      <c r="TNT55" s="36"/>
      <c r="TNW55" s="36"/>
      <c r="TNX55" s="36"/>
      <c r="TOA55" s="36"/>
      <c r="TOB55" s="36"/>
      <c r="TOE55" s="36"/>
      <c r="TOF55" s="36"/>
      <c r="TOI55" s="36"/>
      <c r="TOJ55" s="36"/>
      <c r="TOM55" s="36"/>
      <c r="TON55" s="36"/>
      <c r="TOQ55" s="36"/>
      <c r="TOR55" s="36"/>
      <c r="TOU55" s="36"/>
      <c r="TOV55" s="36"/>
      <c r="TOY55" s="36"/>
      <c r="TOZ55" s="36"/>
      <c r="TPC55" s="36"/>
      <c r="TPD55" s="36"/>
      <c r="TPG55" s="36"/>
      <c r="TPH55" s="36"/>
      <c r="TPK55" s="36"/>
      <c r="TPL55" s="36"/>
      <c r="TPO55" s="36"/>
      <c r="TPP55" s="36"/>
      <c r="TPS55" s="36"/>
      <c r="TPT55" s="36"/>
      <c r="TPW55" s="36"/>
      <c r="TPX55" s="36"/>
      <c r="TQA55" s="36"/>
      <c r="TQB55" s="36"/>
      <c r="TQE55" s="36"/>
      <c r="TQF55" s="36"/>
      <c r="TQI55" s="36"/>
      <c r="TQJ55" s="36"/>
      <c r="TQM55" s="36"/>
      <c r="TQN55" s="36"/>
      <c r="TQQ55" s="36"/>
      <c r="TQR55" s="36"/>
      <c r="TQU55" s="36"/>
      <c r="TQV55" s="36"/>
      <c r="TQY55" s="36"/>
      <c r="TQZ55" s="36"/>
      <c r="TRC55" s="36"/>
      <c r="TRD55" s="36"/>
      <c r="TRG55" s="36"/>
      <c r="TRH55" s="36"/>
      <c r="TRK55" s="36"/>
      <c r="TRL55" s="36"/>
      <c r="TRO55" s="36"/>
      <c r="TRP55" s="36"/>
      <c r="TRS55" s="36"/>
      <c r="TRT55" s="36"/>
      <c r="TRW55" s="36"/>
      <c r="TRX55" s="36"/>
      <c r="TSA55" s="36"/>
      <c r="TSB55" s="36"/>
      <c r="TSE55" s="36"/>
      <c r="TSF55" s="36"/>
      <c r="TSI55" s="36"/>
      <c r="TSJ55" s="36"/>
      <c r="TSM55" s="36"/>
      <c r="TSN55" s="36"/>
      <c r="TSQ55" s="36"/>
      <c r="TSR55" s="36"/>
      <c r="TSU55" s="36"/>
      <c r="TSV55" s="36"/>
      <c r="TSY55" s="36"/>
      <c r="TSZ55" s="36"/>
      <c r="TTC55" s="36"/>
      <c r="TTD55" s="36"/>
      <c r="TTG55" s="36"/>
      <c r="TTH55" s="36"/>
      <c r="TTK55" s="36"/>
      <c r="TTL55" s="36"/>
      <c r="TTO55" s="36"/>
      <c r="TTP55" s="36"/>
      <c r="TTS55" s="36"/>
      <c r="TTT55" s="36"/>
      <c r="TTW55" s="36"/>
      <c r="TTX55" s="36"/>
      <c r="TUA55" s="36"/>
      <c r="TUB55" s="36"/>
      <c r="TUE55" s="36"/>
      <c r="TUF55" s="36"/>
      <c r="TUI55" s="36"/>
      <c r="TUJ55" s="36"/>
      <c r="TUM55" s="36"/>
      <c r="TUN55" s="36"/>
      <c r="TUQ55" s="36"/>
      <c r="TUR55" s="36"/>
      <c r="TUU55" s="36"/>
      <c r="TUV55" s="36"/>
      <c r="TUY55" s="36"/>
      <c r="TUZ55" s="36"/>
      <c r="TVC55" s="36"/>
      <c r="TVD55" s="36"/>
      <c r="TVG55" s="36"/>
      <c r="TVH55" s="36"/>
      <c r="TVK55" s="36"/>
      <c r="TVL55" s="36"/>
      <c r="TVO55" s="36"/>
      <c r="TVP55" s="36"/>
      <c r="TVS55" s="36"/>
      <c r="TVT55" s="36"/>
      <c r="TVW55" s="36"/>
      <c r="TVX55" s="36"/>
      <c r="TWA55" s="36"/>
      <c r="TWB55" s="36"/>
      <c r="TWE55" s="36"/>
      <c r="TWF55" s="36"/>
      <c r="TWI55" s="36"/>
      <c r="TWJ55" s="36"/>
      <c r="TWM55" s="36"/>
      <c r="TWN55" s="36"/>
      <c r="TWQ55" s="36"/>
      <c r="TWR55" s="36"/>
      <c r="TWU55" s="36"/>
      <c r="TWV55" s="36"/>
      <c r="TWY55" s="36"/>
      <c r="TWZ55" s="36"/>
      <c r="TXC55" s="36"/>
      <c r="TXD55" s="36"/>
      <c r="TXG55" s="36"/>
      <c r="TXH55" s="36"/>
      <c r="TXK55" s="36"/>
      <c r="TXL55" s="36"/>
      <c r="TXO55" s="36"/>
      <c r="TXP55" s="36"/>
      <c r="TXS55" s="36"/>
      <c r="TXT55" s="36"/>
      <c r="TXW55" s="36"/>
      <c r="TXX55" s="36"/>
      <c r="TYA55" s="36"/>
      <c r="TYB55" s="36"/>
      <c r="TYE55" s="36"/>
      <c r="TYF55" s="36"/>
      <c r="TYI55" s="36"/>
      <c r="TYJ55" s="36"/>
      <c r="TYM55" s="36"/>
      <c r="TYN55" s="36"/>
      <c r="TYQ55" s="36"/>
      <c r="TYR55" s="36"/>
      <c r="TYU55" s="36"/>
      <c r="TYV55" s="36"/>
      <c r="TYY55" s="36"/>
      <c r="TYZ55" s="36"/>
      <c r="TZC55" s="36"/>
      <c r="TZD55" s="36"/>
      <c r="TZG55" s="36"/>
      <c r="TZH55" s="36"/>
      <c r="TZK55" s="36"/>
      <c r="TZL55" s="36"/>
      <c r="TZO55" s="36"/>
      <c r="TZP55" s="36"/>
      <c r="TZS55" s="36"/>
      <c r="TZT55" s="36"/>
      <c r="TZW55" s="36"/>
      <c r="TZX55" s="36"/>
      <c r="UAA55" s="36"/>
      <c r="UAB55" s="36"/>
      <c r="UAE55" s="36"/>
      <c r="UAF55" s="36"/>
      <c r="UAI55" s="36"/>
      <c r="UAJ55" s="36"/>
      <c r="UAM55" s="36"/>
      <c r="UAN55" s="36"/>
      <c r="UAQ55" s="36"/>
      <c r="UAR55" s="36"/>
      <c r="UAU55" s="36"/>
      <c r="UAV55" s="36"/>
      <c r="UAY55" s="36"/>
      <c r="UAZ55" s="36"/>
      <c r="UBC55" s="36"/>
      <c r="UBD55" s="36"/>
      <c r="UBG55" s="36"/>
      <c r="UBH55" s="36"/>
      <c r="UBK55" s="36"/>
      <c r="UBL55" s="36"/>
      <c r="UBO55" s="36"/>
      <c r="UBP55" s="36"/>
      <c r="UBS55" s="36"/>
      <c r="UBT55" s="36"/>
      <c r="UBW55" s="36"/>
      <c r="UBX55" s="36"/>
      <c r="UCA55" s="36"/>
      <c r="UCB55" s="36"/>
      <c r="UCE55" s="36"/>
      <c r="UCF55" s="36"/>
      <c r="UCI55" s="36"/>
      <c r="UCJ55" s="36"/>
      <c r="UCM55" s="36"/>
      <c r="UCN55" s="36"/>
      <c r="UCQ55" s="36"/>
      <c r="UCR55" s="36"/>
      <c r="UCU55" s="36"/>
      <c r="UCV55" s="36"/>
      <c r="UCY55" s="36"/>
      <c r="UCZ55" s="36"/>
      <c r="UDC55" s="36"/>
      <c r="UDD55" s="36"/>
      <c r="UDG55" s="36"/>
      <c r="UDH55" s="36"/>
      <c r="UDK55" s="36"/>
      <c r="UDL55" s="36"/>
      <c r="UDO55" s="36"/>
      <c r="UDP55" s="36"/>
      <c r="UDS55" s="36"/>
      <c r="UDT55" s="36"/>
      <c r="UDW55" s="36"/>
      <c r="UDX55" s="36"/>
      <c r="UEA55" s="36"/>
      <c r="UEB55" s="36"/>
      <c r="UEE55" s="36"/>
      <c r="UEF55" s="36"/>
      <c r="UEI55" s="36"/>
      <c r="UEJ55" s="36"/>
      <c r="UEM55" s="36"/>
      <c r="UEN55" s="36"/>
      <c r="UEQ55" s="36"/>
      <c r="UER55" s="36"/>
      <c r="UEU55" s="36"/>
      <c r="UEV55" s="36"/>
      <c r="UEY55" s="36"/>
      <c r="UEZ55" s="36"/>
      <c r="UFC55" s="36"/>
      <c r="UFD55" s="36"/>
      <c r="UFG55" s="36"/>
      <c r="UFH55" s="36"/>
      <c r="UFK55" s="36"/>
      <c r="UFL55" s="36"/>
      <c r="UFO55" s="36"/>
      <c r="UFP55" s="36"/>
      <c r="UFS55" s="36"/>
      <c r="UFT55" s="36"/>
      <c r="UFW55" s="36"/>
      <c r="UFX55" s="36"/>
      <c r="UGA55" s="36"/>
      <c r="UGB55" s="36"/>
      <c r="UGE55" s="36"/>
      <c r="UGF55" s="36"/>
      <c r="UGI55" s="36"/>
      <c r="UGJ55" s="36"/>
      <c r="UGM55" s="36"/>
      <c r="UGN55" s="36"/>
      <c r="UGQ55" s="36"/>
      <c r="UGR55" s="36"/>
      <c r="UGU55" s="36"/>
      <c r="UGV55" s="36"/>
      <c r="UGY55" s="36"/>
      <c r="UGZ55" s="36"/>
      <c r="UHC55" s="36"/>
      <c r="UHD55" s="36"/>
      <c r="UHG55" s="36"/>
      <c r="UHH55" s="36"/>
      <c r="UHK55" s="36"/>
      <c r="UHL55" s="36"/>
      <c r="UHO55" s="36"/>
      <c r="UHP55" s="36"/>
      <c r="UHS55" s="36"/>
      <c r="UHT55" s="36"/>
      <c r="UHW55" s="36"/>
      <c r="UHX55" s="36"/>
      <c r="UIA55" s="36"/>
      <c r="UIB55" s="36"/>
      <c r="UIE55" s="36"/>
      <c r="UIF55" s="36"/>
      <c r="UII55" s="36"/>
      <c r="UIJ55" s="36"/>
      <c r="UIM55" s="36"/>
      <c r="UIN55" s="36"/>
      <c r="UIQ55" s="36"/>
      <c r="UIR55" s="36"/>
      <c r="UIU55" s="36"/>
      <c r="UIV55" s="36"/>
      <c r="UIY55" s="36"/>
      <c r="UIZ55" s="36"/>
      <c r="UJC55" s="36"/>
      <c r="UJD55" s="36"/>
      <c r="UJG55" s="36"/>
      <c r="UJH55" s="36"/>
      <c r="UJK55" s="36"/>
      <c r="UJL55" s="36"/>
      <c r="UJO55" s="36"/>
      <c r="UJP55" s="36"/>
      <c r="UJS55" s="36"/>
      <c r="UJT55" s="36"/>
      <c r="UJW55" s="36"/>
      <c r="UJX55" s="36"/>
      <c r="UKA55" s="36"/>
      <c r="UKB55" s="36"/>
      <c r="UKE55" s="36"/>
      <c r="UKF55" s="36"/>
      <c r="UKI55" s="36"/>
      <c r="UKJ55" s="36"/>
      <c r="UKM55" s="36"/>
      <c r="UKN55" s="36"/>
      <c r="UKQ55" s="36"/>
      <c r="UKR55" s="36"/>
      <c r="UKU55" s="36"/>
      <c r="UKV55" s="36"/>
      <c r="UKY55" s="36"/>
      <c r="UKZ55" s="36"/>
      <c r="ULC55" s="36"/>
      <c r="ULD55" s="36"/>
      <c r="ULG55" s="36"/>
      <c r="ULH55" s="36"/>
      <c r="ULK55" s="36"/>
      <c r="ULL55" s="36"/>
      <c r="ULO55" s="36"/>
      <c r="ULP55" s="36"/>
      <c r="ULS55" s="36"/>
      <c r="ULT55" s="36"/>
      <c r="ULW55" s="36"/>
      <c r="ULX55" s="36"/>
      <c r="UMA55" s="36"/>
      <c r="UMB55" s="36"/>
      <c r="UME55" s="36"/>
      <c r="UMF55" s="36"/>
      <c r="UMI55" s="36"/>
      <c r="UMJ55" s="36"/>
      <c r="UMM55" s="36"/>
      <c r="UMN55" s="36"/>
      <c r="UMQ55" s="36"/>
      <c r="UMR55" s="36"/>
      <c r="UMU55" s="36"/>
      <c r="UMV55" s="36"/>
      <c r="UMY55" s="36"/>
      <c r="UMZ55" s="36"/>
      <c r="UNC55" s="36"/>
      <c r="UND55" s="36"/>
      <c r="UNG55" s="36"/>
      <c r="UNH55" s="36"/>
      <c r="UNK55" s="36"/>
      <c r="UNL55" s="36"/>
      <c r="UNO55" s="36"/>
      <c r="UNP55" s="36"/>
      <c r="UNS55" s="36"/>
      <c r="UNT55" s="36"/>
      <c r="UNW55" s="36"/>
      <c r="UNX55" s="36"/>
      <c r="UOA55" s="36"/>
      <c r="UOB55" s="36"/>
      <c r="UOE55" s="36"/>
      <c r="UOF55" s="36"/>
      <c r="UOI55" s="36"/>
      <c r="UOJ55" s="36"/>
      <c r="UOM55" s="36"/>
      <c r="UON55" s="36"/>
      <c r="UOQ55" s="36"/>
      <c r="UOR55" s="36"/>
      <c r="UOU55" s="36"/>
      <c r="UOV55" s="36"/>
      <c r="UOY55" s="36"/>
      <c r="UOZ55" s="36"/>
      <c r="UPC55" s="36"/>
      <c r="UPD55" s="36"/>
      <c r="UPG55" s="36"/>
      <c r="UPH55" s="36"/>
      <c r="UPK55" s="36"/>
      <c r="UPL55" s="36"/>
      <c r="UPO55" s="36"/>
      <c r="UPP55" s="36"/>
      <c r="UPS55" s="36"/>
      <c r="UPT55" s="36"/>
      <c r="UPW55" s="36"/>
      <c r="UPX55" s="36"/>
      <c r="UQA55" s="36"/>
      <c r="UQB55" s="36"/>
      <c r="UQE55" s="36"/>
      <c r="UQF55" s="36"/>
      <c r="UQI55" s="36"/>
      <c r="UQJ55" s="36"/>
      <c r="UQM55" s="36"/>
      <c r="UQN55" s="36"/>
      <c r="UQQ55" s="36"/>
      <c r="UQR55" s="36"/>
      <c r="UQU55" s="36"/>
      <c r="UQV55" s="36"/>
      <c r="UQY55" s="36"/>
      <c r="UQZ55" s="36"/>
      <c r="URC55" s="36"/>
      <c r="URD55" s="36"/>
      <c r="URG55" s="36"/>
      <c r="URH55" s="36"/>
      <c r="URK55" s="36"/>
      <c r="URL55" s="36"/>
      <c r="URO55" s="36"/>
      <c r="URP55" s="36"/>
      <c r="URS55" s="36"/>
      <c r="URT55" s="36"/>
      <c r="URW55" s="36"/>
      <c r="URX55" s="36"/>
      <c r="USA55" s="36"/>
      <c r="USB55" s="36"/>
      <c r="USE55" s="36"/>
      <c r="USF55" s="36"/>
      <c r="USI55" s="36"/>
      <c r="USJ55" s="36"/>
      <c r="USM55" s="36"/>
      <c r="USN55" s="36"/>
      <c r="USQ55" s="36"/>
      <c r="USR55" s="36"/>
      <c r="USU55" s="36"/>
      <c r="USV55" s="36"/>
      <c r="USY55" s="36"/>
      <c r="USZ55" s="36"/>
      <c r="UTC55" s="36"/>
      <c r="UTD55" s="36"/>
      <c r="UTG55" s="36"/>
      <c r="UTH55" s="36"/>
      <c r="UTK55" s="36"/>
      <c r="UTL55" s="36"/>
      <c r="UTO55" s="36"/>
      <c r="UTP55" s="36"/>
      <c r="UTS55" s="36"/>
      <c r="UTT55" s="36"/>
      <c r="UTW55" s="36"/>
      <c r="UTX55" s="36"/>
      <c r="UUA55" s="36"/>
      <c r="UUB55" s="36"/>
      <c r="UUE55" s="36"/>
      <c r="UUF55" s="36"/>
      <c r="UUI55" s="36"/>
      <c r="UUJ55" s="36"/>
      <c r="UUM55" s="36"/>
      <c r="UUN55" s="36"/>
      <c r="UUQ55" s="36"/>
      <c r="UUR55" s="36"/>
      <c r="UUU55" s="36"/>
      <c r="UUV55" s="36"/>
      <c r="UUY55" s="36"/>
      <c r="UUZ55" s="36"/>
      <c r="UVC55" s="36"/>
      <c r="UVD55" s="36"/>
      <c r="UVG55" s="36"/>
      <c r="UVH55" s="36"/>
      <c r="UVK55" s="36"/>
      <c r="UVL55" s="36"/>
      <c r="UVO55" s="36"/>
      <c r="UVP55" s="36"/>
      <c r="UVS55" s="36"/>
      <c r="UVT55" s="36"/>
      <c r="UVW55" s="36"/>
      <c r="UVX55" s="36"/>
      <c r="UWA55" s="36"/>
      <c r="UWB55" s="36"/>
      <c r="UWE55" s="36"/>
      <c r="UWF55" s="36"/>
      <c r="UWI55" s="36"/>
      <c r="UWJ55" s="36"/>
      <c r="UWM55" s="36"/>
      <c r="UWN55" s="36"/>
      <c r="UWQ55" s="36"/>
      <c r="UWR55" s="36"/>
      <c r="UWU55" s="36"/>
      <c r="UWV55" s="36"/>
      <c r="UWY55" s="36"/>
      <c r="UWZ55" s="36"/>
      <c r="UXC55" s="36"/>
      <c r="UXD55" s="36"/>
      <c r="UXG55" s="36"/>
      <c r="UXH55" s="36"/>
      <c r="UXK55" s="36"/>
      <c r="UXL55" s="36"/>
      <c r="UXO55" s="36"/>
      <c r="UXP55" s="36"/>
      <c r="UXS55" s="36"/>
      <c r="UXT55" s="36"/>
      <c r="UXW55" s="36"/>
      <c r="UXX55" s="36"/>
      <c r="UYA55" s="36"/>
      <c r="UYB55" s="36"/>
      <c r="UYE55" s="36"/>
      <c r="UYF55" s="36"/>
      <c r="UYI55" s="36"/>
      <c r="UYJ55" s="36"/>
      <c r="UYM55" s="36"/>
      <c r="UYN55" s="36"/>
      <c r="UYQ55" s="36"/>
      <c r="UYR55" s="36"/>
      <c r="UYU55" s="36"/>
      <c r="UYV55" s="36"/>
      <c r="UYY55" s="36"/>
      <c r="UYZ55" s="36"/>
      <c r="UZC55" s="36"/>
      <c r="UZD55" s="36"/>
      <c r="UZG55" s="36"/>
      <c r="UZH55" s="36"/>
      <c r="UZK55" s="36"/>
      <c r="UZL55" s="36"/>
      <c r="UZO55" s="36"/>
      <c r="UZP55" s="36"/>
      <c r="UZS55" s="36"/>
      <c r="UZT55" s="36"/>
      <c r="UZW55" s="36"/>
      <c r="UZX55" s="36"/>
      <c r="VAA55" s="36"/>
      <c r="VAB55" s="36"/>
      <c r="VAE55" s="36"/>
      <c r="VAF55" s="36"/>
      <c r="VAI55" s="36"/>
      <c r="VAJ55" s="36"/>
      <c r="VAM55" s="36"/>
      <c r="VAN55" s="36"/>
      <c r="VAQ55" s="36"/>
      <c r="VAR55" s="36"/>
      <c r="VAU55" s="36"/>
      <c r="VAV55" s="36"/>
      <c r="VAY55" s="36"/>
      <c r="VAZ55" s="36"/>
      <c r="VBC55" s="36"/>
      <c r="VBD55" s="36"/>
      <c r="VBG55" s="36"/>
      <c r="VBH55" s="36"/>
      <c r="VBK55" s="36"/>
      <c r="VBL55" s="36"/>
      <c r="VBO55" s="36"/>
      <c r="VBP55" s="36"/>
      <c r="VBS55" s="36"/>
      <c r="VBT55" s="36"/>
      <c r="VBW55" s="36"/>
      <c r="VBX55" s="36"/>
      <c r="VCA55" s="36"/>
      <c r="VCB55" s="36"/>
      <c r="VCE55" s="36"/>
      <c r="VCF55" s="36"/>
      <c r="VCI55" s="36"/>
      <c r="VCJ55" s="36"/>
      <c r="VCM55" s="36"/>
      <c r="VCN55" s="36"/>
      <c r="VCQ55" s="36"/>
      <c r="VCR55" s="36"/>
      <c r="VCU55" s="36"/>
      <c r="VCV55" s="36"/>
      <c r="VCY55" s="36"/>
      <c r="VCZ55" s="36"/>
      <c r="VDC55" s="36"/>
      <c r="VDD55" s="36"/>
      <c r="VDG55" s="36"/>
      <c r="VDH55" s="36"/>
      <c r="VDK55" s="36"/>
      <c r="VDL55" s="36"/>
      <c r="VDO55" s="36"/>
      <c r="VDP55" s="36"/>
      <c r="VDS55" s="36"/>
      <c r="VDT55" s="36"/>
      <c r="VDW55" s="36"/>
      <c r="VDX55" s="36"/>
      <c r="VEA55" s="36"/>
      <c r="VEB55" s="36"/>
      <c r="VEE55" s="36"/>
      <c r="VEF55" s="36"/>
      <c r="VEI55" s="36"/>
      <c r="VEJ55" s="36"/>
      <c r="VEM55" s="36"/>
      <c r="VEN55" s="36"/>
      <c r="VEQ55" s="36"/>
      <c r="VER55" s="36"/>
      <c r="VEU55" s="36"/>
      <c r="VEV55" s="36"/>
      <c r="VEY55" s="36"/>
      <c r="VEZ55" s="36"/>
      <c r="VFC55" s="36"/>
      <c r="VFD55" s="36"/>
      <c r="VFG55" s="36"/>
      <c r="VFH55" s="36"/>
      <c r="VFK55" s="36"/>
      <c r="VFL55" s="36"/>
      <c r="VFO55" s="36"/>
      <c r="VFP55" s="36"/>
      <c r="VFS55" s="36"/>
      <c r="VFT55" s="36"/>
      <c r="VFW55" s="36"/>
      <c r="VFX55" s="36"/>
      <c r="VGA55" s="36"/>
      <c r="VGB55" s="36"/>
      <c r="VGE55" s="36"/>
      <c r="VGF55" s="36"/>
      <c r="VGI55" s="36"/>
      <c r="VGJ55" s="36"/>
      <c r="VGM55" s="36"/>
      <c r="VGN55" s="36"/>
      <c r="VGQ55" s="36"/>
      <c r="VGR55" s="36"/>
      <c r="VGU55" s="36"/>
      <c r="VGV55" s="36"/>
      <c r="VGY55" s="36"/>
      <c r="VGZ55" s="36"/>
      <c r="VHC55" s="36"/>
      <c r="VHD55" s="36"/>
      <c r="VHG55" s="36"/>
      <c r="VHH55" s="36"/>
      <c r="VHK55" s="36"/>
      <c r="VHL55" s="36"/>
      <c r="VHO55" s="36"/>
      <c r="VHP55" s="36"/>
      <c r="VHS55" s="36"/>
      <c r="VHT55" s="36"/>
      <c r="VHW55" s="36"/>
      <c r="VHX55" s="36"/>
      <c r="VIA55" s="36"/>
      <c r="VIB55" s="36"/>
      <c r="VIE55" s="36"/>
      <c r="VIF55" s="36"/>
      <c r="VII55" s="36"/>
      <c r="VIJ55" s="36"/>
      <c r="VIM55" s="36"/>
      <c r="VIN55" s="36"/>
      <c r="VIQ55" s="36"/>
      <c r="VIR55" s="36"/>
      <c r="VIU55" s="36"/>
      <c r="VIV55" s="36"/>
      <c r="VIY55" s="36"/>
      <c r="VIZ55" s="36"/>
      <c r="VJC55" s="36"/>
      <c r="VJD55" s="36"/>
      <c r="VJG55" s="36"/>
      <c r="VJH55" s="36"/>
      <c r="VJK55" s="36"/>
      <c r="VJL55" s="36"/>
      <c r="VJO55" s="36"/>
      <c r="VJP55" s="36"/>
      <c r="VJS55" s="36"/>
      <c r="VJT55" s="36"/>
      <c r="VJW55" s="36"/>
      <c r="VJX55" s="36"/>
      <c r="VKA55" s="36"/>
      <c r="VKB55" s="36"/>
      <c r="VKE55" s="36"/>
      <c r="VKF55" s="36"/>
      <c r="VKI55" s="36"/>
      <c r="VKJ55" s="36"/>
      <c r="VKM55" s="36"/>
      <c r="VKN55" s="36"/>
      <c r="VKQ55" s="36"/>
      <c r="VKR55" s="36"/>
      <c r="VKU55" s="36"/>
      <c r="VKV55" s="36"/>
      <c r="VKY55" s="36"/>
      <c r="VKZ55" s="36"/>
      <c r="VLC55" s="36"/>
      <c r="VLD55" s="36"/>
      <c r="VLG55" s="36"/>
      <c r="VLH55" s="36"/>
      <c r="VLK55" s="36"/>
      <c r="VLL55" s="36"/>
      <c r="VLO55" s="36"/>
      <c r="VLP55" s="36"/>
      <c r="VLS55" s="36"/>
      <c r="VLT55" s="36"/>
      <c r="VLW55" s="36"/>
      <c r="VLX55" s="36"/>
      <c r="VMA55" s="36"/>
      <c r="VMB55" s="36"/>
      <c r="VME55" s="36"/>
      <c r="VMF55" s="36"/>
      <c r="VMI55" s="36"/>
      <c r="VMJ55" s="36"/>
      <c r="VMM55" s="36"/>
      <c r="VMN55" s="36"/>
      <c r="VMQ55" s="36"/>
      <c r="VMR55" s="36"/>
      <c r="VMU55" s="36"/>
      <c r="VMV55" s="36"/>
      <c r="VMY55" s="36"/>
      <c r="VMZ55" s="36"/>
      <c r="VNC55" s="36"/>
      <c r="VND55" s="36"/>
      <c r="VNG55" s="36"/>
      <c r="VNH55" s="36"/>
      <c r="VNK55" s="36"/>
      <c r="VNL55" s="36"/>
      <c r="VNO55" s="36"/>
      <c r="VNP55" s="36"/>
      <c r="VNS55" s="36"/>
      <c r="VNT55" s="36"/>
      <c r="VNW55" s="36"/>
      <c r="VNX55" s="36"/>
      <c r="VOA55" s="36"/>
      <c r="VOB55" s="36"/>
      <c r="VOE55" s="36"/>
      <c r="VOF55" s="36"/>
      <c r="VOI55" s="36"/>
      <c r="VOJ55" s="36"/>
      <c r="VOM55" s="36"/>
      <c r="VON55" s="36"/>
      <c r="VOQ55" s="36"/>
      <c r="VOR55" s="36"/>
      <c r="VOU55" s="36"/>
      <c r="VOV55" s="36"/>
      <c r="VOY55" s="36"/>
      <c r="VOZ55" s="36"/>
      <c r="VPC55" s="36"/>
      <c r="VPD55" s="36"/>
      <c r="VPG55" s="36"/>
      <c r="VPH55" s="36"/>
      <c r="VPK55" s="36"/>
      <c r="VPL55" s="36"/>
      <c r="VPO55" s="36"/>
      <c r="VPP55" s="36"/>
      <c r="VPS55" s="36"/>
      <c r="VPT55" s="36"/>
      <c r="VPW55" s="36"/>
      <c r="VPX55" s="36"/>
      <c r="VQA55" s="36"/>
      <c r="VQB55" s="36"/>
      <c r="VQE55" s="36"/>
      <c r="VQF55" s="36"/>
      <c r="VQI55" s="36"/>
      <c r="VQJ55" s="36"/>
      <c r="VQM55" s="36"/>
      <c r="VQN55" s="36"/>
      <c r="VQQ55" s="36"/>
      <c r="VQR55" s="36"/>
      <c r="VQU55" s="36"/>
      <c r="VQV55" s="36"/>
      <c r="VQY55" s="36"/>
      <c r="VQZ55" s="36"/>
      <c r="VRC55" s="36"/>
      <c r="VRD55" s="36"/>
      <c r="VRG55" s="36"/>
      <c r="VRH55" s="36"/>
      <c r="VRK55" s="36"/>
      <c r="VRL55" s="36"/>
      <c r="VRO55" s="36"/>
      <c r="VRP55" s="36"/>
      <c r="VRS55" s="36"/>
      <c r="VRT55" s="36"/>
      <c r="VRW55" s="36"/>
      <c r="VRX55" s="36"/>
      <c r="VSA55" s="36"/>
      <c r="VSB55" s="36"/>
      <c r="VSE55" s="36"/>
      <c r="VSF55" s="36"/>
      <c r="VSI55" s="36"/>
      <c r="VSJ55" s="36"/>
      <c r="VSM55" s="36"/>
      <c r="VSN55" s="36"/>
      <c r="VSQ55" s="36"/>
      <c r="VSR55" s="36"/>
      <c r="VSU55" s="36"/>
      <c r="VSV55" s="36"/>
      <c r="VSY55" s="36"/>
      <c r="VSZ55" s="36"/>
      <c r="VTC55" s="36"/>
      <c r="VTD55" s="36"/>
      <c r="VTG55" s="36"/>
      <c r="VTH55" s="36"/>
      <c r="VTK55" s="36"/>
      <c r="VTL55" s="36"/>
      <c r="VTO55" s="36"/>
      <c r="VTP55" s="36"/>
      <c r="VTS55" s="36"/>
      <c r="VTT55" s="36"/>
      <c r="VTW55" s="36"/>
      <c r="VTX55" s="36"/>
      <c r="VUA55" s="36"/>
      <c r="VUB55" s="36"/>
      <c r="VUE55" s="36"/>
      <c r="VUF55" s="36"/>
      <c r="VUI55" s="36"/>
      <c r="VUJ55" s="36"/>
      <c r="VUM55" s="36"/>
      <c r="VUN55" s="36"/>
      <c r="VUQ55" s="36"/>
      <c r="VUR55" s="36"/>
      <c r="VUU55" s="36"/>
      <c r="VUV55" s="36"/>
      <c r="VUY55" s="36"/>
      <c r="VUZ55" s="36"/>
      <c r="VVC55" s="36"/>
      <c r="VVD55" s="36"/>
      <c r="VVG55" s="36"/>
      <c r="VVH55" s="36"/>
      <c r="VVK55" s="36"/>
      <c r="VVL55" s="36"/>
      <c r="VVO55" s="36"/>
      <c r="VVP55" s="36"/>
      <c r="VVS55" s="36"/>
      <c r="VVT55" s="36"/>
      <c r="VVW55" s="36"/>
      <c r="VVX55" s="36"/>
      <c r="VWA55" s="36"/>
      <c r="VWB55" s="36"/>
      <c r="VWE55" s="36"/>
      <c r="VWF55" s="36"/>
      <c r="VWI55" s="36"/>
      <c r="VWJ55" s="36"/>
      <c r="VWM55" s="36"/>
      <c r="VWN55" s="36"/>
      <c r="VWQ55" s="36"/>
      <c r="VWR55" s="36"/>
      <c r="VWU55" s="36"/>
      <c r="VWV55" s="36"/>
      <c r="VWY55" s="36"/>
      <c r="VWZ55" s="36"/>
      <c r="VXC55" s="36"/>
      <c r="VXD55" s="36"/>
      <c r="VXG55" s="36"/>
      <c r="VXH55" s="36"/>
      <c r="VXK55" s="36"/>
      <c r="VXL55" s="36"/>
      <c r="VXO55" s="36"/>
      <c r="VXP55" s="36"/>
      <c r="VXS55" s="36"/>
      <c r="VXT55" s="36"/>
      <c r="VXW55" s="36"/>
      <c r="VXX55" s="36"/>
      <c r="VYA55" s="36"/>
      <c r="VYB55" s="36"/>
      <c r="VYE55" s="36"/>
      <c r="VYF55" s="36"/>
      <c r="VYI55" s="36"/>
      <c r="VYJ55" s="36"/>
      <c r="VYM55" s="36"/>
      <c r="VYN55" s="36"/>
      <c r="VYQ55" s="36"/>
      <c r="VYR55" s="36"/>
      <c r="VYU55" s="36"/>
      <c r="VYV55" s="36"/>
      <c r="VYY55" s="36"/>
      <c r="VYZ55" s="36"/>
      <c r="VZC55" s="36"/>
      <c r="VZD55" s="36"/>
      <c r="VZG55" s="36"/>
      <c r="VZH55" s="36"/>
      <c r="VZK55" s="36"/>
      <c r="VZL55" s="36"/>
      <c r="VZO55" s="36"/>
      <c r="VZP55" s="36"/>
      <c r="VZS55" s="36"/>
      <c r="VZT55" s="36"/>
      <c r="VZW55" s="36"/>
      <c r="VZX55" s="36"/>
      <c r="WAA55" s="36"/>
      <c r="WAB55" s="36"/>
      <c r="WAE55" s="36"/>
      <c r="WAF55" s="36"/>
      <c r="WAI55" s="36"/>
      <c r="WAJ55" s="36"/>
      <c r="WAM55" s="36"/>
      <c r="WAN55" s="36"/>
      <c r="WAQ55" s="36"/>
      <c r="WAR55" s="36"/>
      <c r="WAU55" s="36"/>
      <c r="WAV55" s="36"/>
      <c r="WAY55" s="36"/>
      <c r="WAZ55" s="36"/>
      <c r="WBC55" s="36"/>
      <c r="WBD55" s="36"/>
      <c r="WBG55" s="36"/>
      <c r="WBH55" s="36"/>
      <c r="WBK55" s="36"/>
      <c r="WBL55" s="36"/>
      <c r="WBO55" s="36"/>
      <c r="WBP55" s="36"/>
      <c r="WBS55" s="36"/>
      <c r="WBT55" s="36"/>
      <c r="WBW55" s="36"/>
      <c r="WBX55" s="36"/>
      <c r="WCA55" s="36"/>
      <c r="WCB55" s="36"/>
      <c r="WCE55" s="36"/>
      <c r="WCF55" s="36"/>
      <c r="WCI55" s="36"/>
      <c r="WCJ55" s="36"/>
      <c r="WCM55" s="36"/>
      <c r="WCN55" s="36"/>
      <c r="WCQ55" s="36"/>
      <c r="WCR55" s="36"/>
      <c r="WCU55" s="36"/>
      <c r="WCV55" s="36"/>
      <c r="WCY55" s="36"/>
      <c r="WCZ55" s="36"/>
      <c r="WDC55" s="36"/>
      <c r="WDD55" s="36"/>
      <c r="WDG55" s="36"/>
      <c r="WDH55" s="36"/>
      <c r="WDK55" s="36"/>
      <c r="WDL55" s="36"/>
      <c r="WDO55" s="36"/>
      <c r="WDP55" s="36"/>
      <c r="WDS55" s="36"/>
      <c r="WDT55" s="36"/>
      <c r="WDW55" s="36"/>
      <c r="WDX55" s="36"/>
      <c r="WEA55" s="36"/>
      <c r="WEB55" s="36"/>
      <c r="WEE55" s="36"/>
      <c r="WEF55" s="36"/>
      <c r="WEI55" s="36"/>
      <c r="WEJ55" s="36"/>
      <c r="WEM55" s="36"/>
      <c r="WEN55" s="36"/>
      <c r="WEQ55" s="36"/>
      <c r="WER55" s="36"/>
      <c r="WEU55" s="36"/>
      <c r="WEV55" s="36"/>
      <c r="WEY55" s="36"/>
      <c r="WEZ55" s="36"/>
      <c r="WFC55" s="36"/>
      <c r="WFD55" s="36"/>
      <c r="WFG55" s="36"/>
      <c r="WFH55" s="36"/>
      <c r="WFK55" s="36"/>
      <c r="WFL55" s="36"/>
      <c r="WFO55" s="36"/>
      <c r="WFP55" s="36"/>
      <c r="WFS55" s="36"/>
      <c r="WFT55" s="36"/>
      <c r="WFW55" s="36"/>
      <c r="WFX55" s="36"/>
      <c r="WGA55" s="36"/>
      <c r="WGB55" s="36"/>
      <c r="WGE55" s="36"/>
      <c r="WGF55" s="36"/>
      <c r="WGI55" s="36"/>
      <c r="WGJ55" s="36"/>
      <c r="WGM55" s="36"/>
      <c r="WGN55" s="36"/>
      <c r="WGQ55" s="36"/>
      <c r="WGR55" s="36"/>
      <c r="WGU55" s="36"/>
      <c r="WGV55" s="36"/>
      <c r="WGY55" s="36"/>
      <c r="WGZ55" s="36"/>
      <c r="WHC55" s="36"/>
      <c r="WHD55" s="36"/>
      <c r="WHG55" s="36"/>
      <c r="WHH55" s="36"/>
      <c r="WHK55" s="36"/>
      <c r="WHL55" s="36"/>
      <c r="WHO55" s="36"/>
      <c r="WHP55" s="36"/>
      <c r="WHS55" s="36"/>
      <c r="WHT55" s="36"/>
      <c r="WHW55" s="36"/>
      <c r="WHX55" s="36"/>
      <c r="WIA55" s="36"/>
      <c r="WIB55" s="36"/>
      <c r="WIE55" s="36"/>
      <c r="WIF55" s="36"/>
      <c r="WII55" s="36"/>
      <c r="WIJ55" s="36"/>
      <c r="WIM55" s="36"/>
      <c r="WIN55" s="36"/>
      <c r="WIQ55" s="36"/>
      <c r="WIR55" s="36"/>
      <c r="WIU55" s="36"/>
      <c r="WIV55" s="36"/>
      <c r="WIY55" s="36"/>
      <c r="WIZ55" s="36"/>
      <c r="WJC55" s="36"/>
      <c r="WJD55" s="36"/>
      <c r="WJG55" s="36"/>
      <c r="WJH55" s="36"/>
      <c r="WJK55" s="36"/>
      <c r="WJL55" s="36"/>
      <c r="WJO55" s="36"/>
      <c r="WJP55" s="36"/>
      <c r="WJS55" s="36"/>
      <c r="WJT55" s="36"/>
      <c r="WJW55" s="36"/>
      <c r="WJX55" s="36"/>
      <c r="WKA55" s="36"/>
      <c r="WKB55" s="36"/>
      <c r="WKE55" s="36"/>
      <c r="WKF55" s="36"/>
      <c r="WKI55" s="36"/>
      <c r="WKJ55" s="36"/>
      <c r="WKM55" s="36"/>
      <c r="WKN55" s="36"/>
      <c r="WKQ55" s="36"/>
      <c r="WKR55" s="36"/>
      <c r="WKU55" s="36"/>
      <c r="WKV55" s="36"/>
      <c r="WKY55" s="36"/>
      <c r="WKZ55" s="36"/>
      <c r="WLC55" s="36"/>
      <c r="WLD55" s="36"/>
      <c r="WLG55" s="36"/>
      <c r="WLH55" s="36"/>
      <c r="WLK55" s="36"/>
      <c r="WLL55" s="36"/>
      <c r="WLO55" s="36"/>
      <c r="WLP55" s="36"/>
      <c r="WLS55" s="36"/>
      <c r="WLT55" s="36"/>
      <c r="WLW55" s="36"/>
      <c r="WLX55" s="36"/>
      <c r="WMA55" s="36"/>
      <c r="WMB55" s="36"/>
      <c r="WME55" s="36"/>
      <c r="WMF55" s="36"/>
      <c r="WMI55" s="36"/>
      <c r="WMJ55" s="36"/>
      <c r="WMM55" s="36"/>
      <c r="WMN55" s="36"/>
      <c r="WMQ55" s="36"/>
      <c r="WMR55" s="36"/>
      <c r="WMU55" s="36"/>
      <c r="WMV55" s="36"/>
      <c r="WMY55" s="36"/>
      <c r="WMZ55" s="36"/>
      <c r="WNC55" s="36"/>
      <c r="WND55" s="36"/>
      <c r="WNG55" s="36"/>
      <c r="WNH55" s="36"/>
      <c r="WNK55" s="36"/>
      <c r="WNL55" s="36"/>
      <c r="WNO55" s="36"/>
      <c r="WNP55" s="36"/>
      <c r="WNS55" s="36"/>
      <c r="WNT55" s="36"/>
      <c r="WNW55" s="36"/>
      <c r="WNX55" s="36"/>
      <c r="WOA55" s="36"/>
      <c r="WOB55" s="36"/>
      <c r="WOE55" s="36"/>
      <c r="WOF55" s="36"/>
      <c r="WOI55" s="36"/>
      <c r="WOJ55" s="36"/>
      <c r="WOM55" s="36"/>
      <c r="WON55" s="36"/>
      <c r="WOQ55" s="36"/>
      <c r="WOR55" s="36"/>
      <c r="WOU55" s="36"/>
      <c r="WOV55" s="36"/>
      <c r="WOY55" s="36"/>
      <c r="WOZ55" s="36"/>
      <c r="WPC55" s="36"/>
      <c r="WPD55" s="36"/>
      <c r="WPG55" s="36"/>
      <c r="WPH55" s="36"/>
      <c r="WPK55" s="36"/>
      <c r="WPL55" s="36"/>
      <c r="WPO55" s="36"/>
      <c r="WPP55" s="36"/>
      <c r="WPS55" s="36"/>
      <c r="WPT55" s="36"/>
      <c r="WPW55" s="36"/>
      <c r="WPX55" s="36"/>
      <c r="WQA55" s="36"/>
      <c r="WQB55" s="36"/>
      <c r="WQE55" s="36"/>
      <c r="WQF55" s="36"/>
      <c r="WQI55" s="36"/>
      <c r="WQJ55" s="36"/>
      <c r="WQM55" s="36"/>
      <c r="WQN55" s="36"/>
      <c r="WQQ55" s="36"/>
      <c r="WQR55" s="36"/>
      <c r="WQU55" s="36"/>
      <c r="WQV55" s="36"/>
      <c r="WQY55" s="36"/>
      <c r="WQZ55" s="36"/>
      <c r="WRC55" s="36"/>
      <c r="WRD55" s="36"/>
      <c r="WRG55" s="36"/>
      <c r="WRH55" s="36"/>
      <c r="WRK55" s="36"/>
      <c r="WRL55" s="36"/>
      <c r="WRO55" s="36"/>
      <c r="WRP55" s="36"/>
      <c r="WRS55" s="36"/>
      <c r="WRT55" s="36"/>
      <c r="WRW55" s="36"/>
      <c r="WRX55" s="36"/>
      <c r="WSA55" s="36"/>
      <c r="WSB55" s="36"/>
      <c r="WSE55" s="36"/>
      <c r="WSF55" s="36"/>
      <c r="WSI55" s="36"/>
      <c r="WSJ55" s="36"/>
      <c r="WSM55" s="36"/>
      <c r="WSN55" s="36"/>
      <c r="WSQ55" s="36"/>
      <c r="WSR55" s="36"/>
      <c r="WSU55" s="36"/>
      <c r="WSV55" s="36"/>
      <c r="WSY55" s="36"/>
      <c r="WSZ55" s="36"/>
      <c r="WTC55" s="36"/>
      <c r="WTD55" s="36"/>
      <c r="WTG55" s="36"/>
      <c r="WTH55" s="36"/>
      <c r="WTK55" s="36"/>
      <c r="WTL55" s="36"/>
      <c r="WTO55" s="36"/>
      <c r="WTP55" s="36"/>
      <c r="WTS55" s="36"/>
      <c r="WTT55" s="36"/>
      <c r="WTW55" s="36"/>
      <c r="WTX55" s="36"/>
      <c r="WUA55" s="36"/>
      <c r="WUB55" s="36"/>
      <c r="WUE55" s="36"/>
      <c r="WUF55" s="36"/>
      <c r="WUI55" s="36"/>
      <c r="WUJ55" s="36"/>
      <c r="WUM55" s="36"/>
      <c r="WUN55" s="36"/>
      <c r="WUQ55" s="36"/>
      <c r="WUR55" s="36"/>
      <c r="WUU55" s="36"/>
      <c r="WUV55" s="36"/>
      <c r="WUY55" s="36"/>
      <c r="WUZ55" s="36"/>
      <c r="WVC55" s="36"/>
      <c r="WVD55" s="36"/>
      <c r="WVG55" s="36"/>
      <c r="WVH55" s="36"/>
      <c r="WVK55" s="36"/>
      <c r="WVL55" s="36"/>
      <c r="WVO55" s="36"/>
      <c r="WVP55" s="36"/>
      <c r="WVS55" s="36"/>
      <c r="WVT55" s="36"/>
      <c r="WVW55" s="36"/>
      <c r="WVX55" s="36"/>
      <c r="WWA55" s="36"/>
      <c r="WWB55" s="36"/>
      <c r="WWE55" s="36"/>
      <c r="WWF55" s="36"/>
      <c r="WWI55" s="36"/>
      <c r="WWJ55" s="36"/>
      <c r="WWM55" s="36"/>
      <c r="WWN55" s="36"/>
      <c r="WWQ55" s="36"/>
      <c r="WWR55" s="36"/>
      <c r="WWU55" s="36"/>
      <c r="WWV55" s="36"/>
      <c r="WWY55" s="36"/>
      <c r="WWZ55" s="36"/>
      <c r="WXC55" s="36"/>
      <c r="WXD55" s="36"/>
      <c r="WXG55" s="36"/>
      <c r="WXH55" s="36"/>
      <c r="WXK55" s="36"/>
      <c r="WXL55" s="36"/>
      <c r="WXO55" s="36"/>
      <c r="WXP55" s="36"/>
      <c r="WXS55" s="36"/>
      <c r="WXT55" s="36"/>
      <c r="WXW55" s="36"/>
      <c r="WXX55" s="36"/>
      <c r="WYA55" s="36"/>
      <c r="WYB55" s="36"/>
      <c r="WYE55" s="36"/>
      <c r="WYF55" s="36"/>
      <c r="WYI55" s="36"/>
      <c r="WYJ55" s="36"/>
      <c r="WYM55" s="36"/>
      <c r="WYN55" s="36"/>
      <c r="WYQ55" s="36"/>
      <c r="WYR55" s="36"/>
      <c r="WYU55" s="36"/>
      <c r="WYV55" s="36"/>
      <c r="WYY55" s="36"/>
      <c r="WYZ55" s="36"/>
      <c r="WZC55" s="36"/>
      <c r="WZD55" s="36"/>
      <c r="WZG55" s="36"/>
      <c r="WZH55" s="36"/>
      <c r="WZK55" s="36"/>
      <c r="WZL55" s="36"/>
      <c r="WZO55" s="36"/>
      <c r="WZP55" s="36"/>
      <c r="WZS55" s="36"/>
      <c r="WZT55" s="36"/>
      <c r="WZW55" s="36"/>
      <c r="WZX55" s="36"/>
      <c r="XAA55" s="36"/>
      <c r="XAB55" s="36"/>
      <c r="XAE55" s="36"/>
      <c r="XAF55" s="36"/>
      <c r="XAI55" s="36"/>
      <c r="XAJ55" s="36"/>
      <c r="XAM55" s="36"/>
      <c r="XAN55" s="36"/>
      <c r="XAQ55" s="36"/>
      <c r="XAR55" s="36"/>
      <c r="XAU55" s="36"/>
      <c r="XAV55" s="36"/>
      <c r="XAY55" s="36"/>
      <c r="XAZ55" s="36"/>
      <c r="XBC55" s="36"/>
      <c r="XBD55" s="36"/>
      <c r="XBG55" s="36"/>
      <c r="XBH55" s="36"/>
      <c r="XBK55" s="36"/>
      <c r="XBL55" s="36"/>
      <c r="XBO55" s="36"/>
      <c r="XBP55" s="36"/>
      <c r="XBS55" s="36"/>
      <c r="XBT55" s="36"/>
      <c r="XBW55" s="36"/>
      <c r="XBX55" s="36"/>
      <c r="XCA55" s="36"/>
      <c r="XCB55" s="36"/>
      <c r="XCE55" s="36"/>
      <c r="XCF55" s="36"/>
      <c r="XCI55" s="36"/>
      <c r="XCJ55" s="36"/>
      <c r="XCM55" s="36"/>
      <c r="XCN55" s="36"/>
      <c r="XCQ55" s="36"/>
      <c r="XCR55" s="36"/>
      <c r="XCU55" s="36"/>
      <c r="XCV55" s="36"/>
      <c r="XCY55" s="36"/>
      <c r="XCZ55" s="36"/>
      <c r="XDC55" s="36"/>
      <c r="XDD55" s="36"/>
    </row>
    <row r="56" spans="1:16332" x14ac:dyDescent="0.3">
      <c r="B56" s="749"/>
      <c r="H56" s="36"/>
      <c r="K56" s="36"/>
      <c r="L56" s="36"/>
      <c r="O56" s="36"/>
      <c r="P56" s="36"/>
      <c r="S56" s="36"/>
      <c r="T56" s="36"/>
      <c r="W56" s="36"/>
      <c r="X56" s="36"/>
      <c r="AA56" s="36"/>
      <c r="AB56" s="36"/>
      <c r="AE56" s="36"/>
      <c r="AF56" s="36"/>
      <c r="AI56" s="36"/>
      <c r="AJ56" s="36"/>
      <c r="AM56" s="36"/>
      <c r="AN56" s="36"/>
      <c r="AQ56" s="36"/>
      <c r="AR56" s="36"/>
      <c r="AU56" s="36"/>
      <c r="AV56" s="36"/>
      <c r="AY56" s="36"/>
      <c r="AZ56" s="36"/>
      <c r="BC56" s="36"/>
      <c r="BD56" s="36"/>
      <c r="BG56" s="36"/>
      <c r="BH56" s="36"/>
      <c r="BK56" s="36"/>
      <c r="BL56" s="36"/>
      <c r="BO56" s="36"/>
      <c r="BP56" s="36"/>
      <c r="BS56" s="36"/>
      <c r="BT56" s="36"/>
      <c r="BW56" s="36"/>
      <c r="BX56" s="36"/>
      <c r="CA56" s="36"/>
      <c r="CB56" s="36"/>
      <c r="CE56" s="36"/>
      <c r="CF56" s="36"/>
      <c r="CI56" s="36"/>
      <c r="CJ56" s="36"/>
      <c r="CM56" s="36"/>
      <c r="CN56" s="36"/>
      <c r="CQ56" s="36"/>
      <c r="CR56" s="36"/>
      <c r="CU56" s="36"/>
      <c r="CV56" s="36"/>
      <c r="CY56" s="36"/>
      <c r="CZ56" s="36"/>
      <c r="DC56" s="36"/>
      <c r="DD56" s="36"/>
      <c r="DG56" s="36"/>
      <c r="DH56" s="36"/>
      <c r="DK56" s="36"/>
      <c r="DL56" s="36"/>
      <c r="DO56" s="36"/>
      <c r="DP56" s="36"/>
      <c r="DS56" s="36"/>
      <c r="DT56" s="36"/>
      <c r="DW56" s="36"/>
      <c r="DX56" s="36"/>
      <c r="EA56" s="36"/>
      <c r="EB56" s="36"/>
      <c r="EE56" s="36"/>
      <c r="EF56" s="36"/>
      <c r="EI56" s="36"/>
      <c r="EJ56" s="36"/>
      <c r="EM56" s="36"/>
      <c r="EN56" s="36"/>
      <c r="EQ56" s="36"/>
      <c r="ER56" s="36"/>
      <c r="EU56" s="36"/>
      <c r="EV56" s="36"/>
      <c r="EY56" s="36"/>
      <c r="EZ56" s="36"/>
      <c r="FC56" s="36"/>
      <c r="FD56" s="36"/>
      <c r="FG56" s="36"/>
      <c r="FH56" s="36"/>
      <c r="FK56" s="36"/>
      <c r="FL56" s="36"/>
      <c r="FO56" s="36"/>
      <c r="FP56" s="36"/>
      <c r="FS56" s="36"/>
      <c r="FT56" s="36"/>
      <c r="FW56" s="36"/>
      <c r="FX56" s="36"/>
      <c r="GA56" s="36"/>
      <c r="GB56" s="36"/>
      <c r="GE56" s="36"/>
      <c r="GF56" s="36"/>
      <c r="GI56" s="36"/>
      <c r="GJ56" s="36"/>
      <c r="GM56" s="36"/>
      <c r="GN56" s="36"/>
      <c r="GQ56" s="36"/>
      <c r="GR56" s="36"/>
      <c r="GU56" s="36"/>
      <c r="GV56" s="36"/>
      <c r="GY56" s="36"/>
      <c r="GZ56" s="36"/>
      <c r="HC56" s="36"/>
      <c r="HD56" s="36"/>
      <c r="HG56" s="36"/>
      <c r="HH56" s="36"/>
      <c r="HK56" s="36"/>
      <c r="HL56" s="36"/>
      <c r="HO56" s="36"/>
      <c r="HP56" s="36"/>
      <c r="HS56" s="36"/>
      <c r="HT56" s="36"/>
      <c r="HW56" s="36"/>
      <c r="HX56" s="36"/>
      <c r="IA56" s="36"/>
      <c r="IB56" s="36"/>
      <c r="IE56" s="36"/>
      <c r="IF56" s="36"/>
      <c r="II56" s="36"/>
      <c r="IJ56" s="36"/>
      <c r="IM56" s="36"/>
      <c r="IN56" s="36"/>
      <c r="IQ56" s="36"/>
      <c r="IR56" s="36"/>
      <c r="IU56" s="36"/>
      <c r="IV56" s="36"/>
      <c r="IY56" s="36"/>
      <c r="IZ56" s="36"/>
      <c r="JC56" s="36"/>
      <c r="JD56" s="36"/>
      <c r="JG56" s="36"/>
      <c r="JH56" s="36"/>
      <c r="JK56" s="36"/>
      <c r="JL56" s="36"/>
      <c r="JO56" s="36"/>
      <c r="JP56" s="36"/>
      <c r="JS56" s="36"/>
      <c r="JT56" s="36"/>
      <c r="JW56" s="36"/>
      <c r="JX56" s="36"/>
      <c r="KA56" s="36"/>
      <c r="KB56" s="36"/>
      <c r="KE56" s="36"/>
      <c r="KF56" s="36"/>
      <c r="KI56" s="36"/>
      <c r="KJ56" s="36"/>
      <c r="KM56" s="36"/>
      <c r="KN56" s="36"/>
      <c r="KQ56" s="36"/>
      <c r="KR56" s="36"/>
      <c r="KU56" s="36"/>
      <c r="KV56" s="36"/>
      <c r="KY56" s="36"/>
      <c r="KZ56" s="36"/>
      <c r="LC56" s="36"/>
      <c r="LD56" s="36"/>
      <c r="LG56" s="36"/>
      <c r="LH56" s="36"/>
      <c r="LK56" s="36"/>
      <c r="LL56" s="36"/>
      <c r="LO56" s="36"/>
      <c r="LP56" s="36"/>
      <c r="LS56" s="36"/>
      <c r="LT56" s="36"/>
      <c r="LW56" s="36"/>
      <c r="LX56" s="36"/>
      <c r="MA56" s="36"/>
      <c r="MB56" s="36"/>
      <c r="ME56" s="36"/>
      <c r="MF56" s="36"/>
      <c r="MI56" s="36"/>
      <c r="MJ56" s="36"/>
      <c r="MM56" s="36"/>
      <c r="MN56" s="36"/>
      <c r="MQ56" s="36"/>
      <c r="MR56" s="36"/>
      <c r="MU56" s="36"/>
      <c r="MV56" s="36"/>
      <c r="MY56" s="36"/>
      <c r="MZ56" s="36"/>
      <c r="NC56" s="36"/>
      <c r="ND56" s="36"/>
      <c r="NG56" s="36"/>
      <c r="NH56" s="36"/>
      <c r="NK56" s="36"/>
      <c r="NL56" s="36"/>
      <c r="NO56" s="36"/>
      <c r="NP56" s="36"/>
      <c r="NS56" s="36"/>
      <c r="NT56" s="36"/>
      <c r="NW56" s="36"/>
      <c r="NX56" s="36"/>
      <c r="OA56" s="36"/>
      <c r="OB56" s="36"/>
      <c r="OE56" s="36"/>
      <c r="OF56" s="36"/>
      <c r="OI56" s="36"/>
      <c r="OJ56" s="36"/>
      <c r="OM56" s="36"/>
      <c r="ON56" s="36"/>
      <c r="OQ56" s="36"/>
      <c r="OR56" s="36"/>
      <c r="OU56" s="36"/>
      <c r="OV56" s="36"/>
      <c r="OY56" s="36"/>
      <c r="OZ56" s="36"/>
      <c r="PC56" s="36"/>
      <c r="PD56" s="36"/>
      <c r="PG56" s="36"/>
      <c r="PH56" s="36"/>
      <c r="PK56" s="36"/>
      <c r="PL56" s="36"/>
      <c r="PO56" s="36"/>
      <c r="PP56" s="36"/>
      <c r="PS56" s="36"/>
      <c r="PT56" s="36"/>
      <c r="PW56" s="36"/>
      <c r="PX56" s="36"/>
      <c r="QA56" s="36"/>
      <c r="QB56" s="36"/>
      <c r="QE56" s="36"/>
      <c r="QF56" s="36"/>
      <c r="QI56" s="36"/>
      <c r="QJ56" s="36"/>
      <c r="QM56" s="36"/>
      <c r="QN56" s="36"/>
      <c r="QQ56" s="36"/>
      <c r="QR56" s="36"/>
      <c r="QU56" s="36"/>
      <c r="QV56" s="36"/>
      <c r="QY56" s="36"/>
      <c r="QZ56" s="36"/>
      <c r="RC56" s="36"/>
      <c r="RD56" s="36"/>
      <c r="RG56" s="36"/>
      <c r="RH56" s="36"/>
      <c r="RK56" s="36"/>
      <c r="RL56" s="36"/>
      <c r="RO56" s="36"/>
      <c r="RP56" s="36"/>
      <c r="RS56" s="36"/>
      <c r="RT56" s="36"/>
      <c r="RW56" s="36"/>
      <c r="RX56" s="36"/>
      <c r="SA56" s="36"/>
      <c r="SB56" s="36"/>
      <c r="SE56" s="36"/>
      <c r="SF56" s="36"/>
      <c r="SI56" s="36"/>
      <c r="SJ56" s="36"/>
      <c r="SM56" s="36"/>
      <c r="SN56" s="36"/>
      <c r="SQ56" s="36"/>
      <c r="SR56" s="36"/>
      <c r="SU56" s="36"/>
      <c r="SV56" s="36"/>
      <c r="SY56" s="36"/>
      <c r="SZ56" s="36"/>
      <c r="TC56" s="36"/>
      <c r="TD56" s="36"/>
      <c r="TG56" s="36"/>
      <c r="TH56" s="36"/>
      <c r="TK56" s="36"/>
      <c r="TL56" s="36"/>
      <c r="TO56" s="36"/>
      <c r="TP56" s="36"/>
      <c r="TS56" s="36"/>
      <c r="TT56" s="36"/>
      <c r="TW56" s="36"/>
      <c r="TX56" s="36"/>
      <c r="UA56" s="36"/>
      <c r="UB56" s="36"/>
      <c r="UE56" s="36"/>
      <c r="UF56" s="36"/>
      <c r="UI56" s="36"/>
      <c r="UJ56" s="36"/>
      <c r="UM56" s="36"/>
      <c r="UN56" s="36"/>
      <c r="UQ56" s="36"/>
      <c r="UR56" s="36"/>
      <c r="UU56" s="36"/>
      <c r="UV56" s="36"/>
      <c r="UY56" s="36"/>
      <c r="UZ56" s="36"/>
      <c r="VC56" s="36"/>
      <c r="VD56" s="36"/>
      <c r="VG56" s="36"/>
      <c r="VH56" s="36"/>
      <c r="VK56" s="36"/>
      <c r="VL56" s="36"/>
      <c r="VO56" s="36"/>
      <c r="VP56" s="36"/>
      <c r="VS56" s="36"/>
      <c r="VT56" s="36"/>
      <c r="VW56" s="36"/>
      <c r="VX56" s="36"/>
      <c r="WA56" s="36"/>
      <c r="WB56" s="36"/>
      <c r="WE56" s="36"/>
      <c r="WF56" s="36"/>
      <c r="WI56" s="36"/>
      <c r="WJ56" s="36"/>
      <c r="WM56" s="36"/>
      <c r="WN56" s="36"/>
      <c r="WQ56" s="36"/>
      <c r="WR56" s="36"/>
      <c r="WU56" s="36"/>
      <c r="WV56" s="36"/>
      <c r="WY56" s="36"/>
      <c r="WZ56" s="36"/>
      <c r="XC56" s="36"/>
      <c r="XD56" s="36"/>
      <c r="XG56" s="36"/>
      <c r="XH56" s="36"/>
      <c r="XK56" s="36"/>
      <c r="XL56" s="36"/>
      <c r="XO56" s="36"/>
      <c r="XP56" s="36"/>
      <c r="XS56" s="36"/>
      <c r="XT56" s="36"/>
      <c r="XW56" s="36"/>
      <c r="XX56" s="36"/>
      <c r="YA56" s="36"/>
      <c r="YB56" s="36"/>
      <c r="YE56" s="36"/>
      <c r="YF56" s="36"/>
      <c r="YI56" s="36"/>
      <c r="YJ56" s="36"/>
      <c r="YM56" s="36"/>
      <c r="YN56" s="36"/>
      <c r="YQ56" s="36"/>
      <c r="YR56" s="36"/>
      <c r="YU56" s="36"/>
      <c r="YV56" s="36"/>
      <c r="YY56" s="36"/>
      <c r="YZ56" s="36"/>
      <c r="ZC56" s="36"/>
      <c r="ZD56" s="36"/>
      <c r="ZG56" s="36"/>
      <c r="ZH56" s="36"/>
      <c r="ZK56" s="36"/>
      <c r="ZL56" s="36"/>
      <c r="ZO56" s="36"/>
      <c r="ZP56" s="36"/>
      <c r="ZS56" s="36"/>
      <c r="ZT56" s="36"/>
      <c r="ZW56" s="36"/>
      <c r="ZX56" s="36"/>
      <c r="AAA56" s="36"/>
      <c r="AAB56" s="36"/>
      <c r="AAE56" s="36"/>
      <c r="AAF56" s="36"/>
      <c r="AAI56" s="36"/>
      <c r="AAJ56" s="36"/>
      <c r="AAM56" s="36"/>
      <c r="AAN56" s="36"/>
      <c r="AAQ56" s="36"/>
      <c r="AAR56" s="36"/>
      <c r="AAU56" s="36"/>
      <c r="AAV56" s="36"/>
      <c r="AAY56" s="36"/>
      <c r="AAZ56" s="36"/>
      <c r="ABC56" s="36"/>
      <c r="ABD56" s="36"/>
      <c r="ABG56" s="36"/>
      <c r="ABH56" s="36"/>
      <c r="ABK56" s="36"/>
      <c r="ABL56" s="36"/>
      <c r="ABO56" s="36"/>
      <c r="ABP56" s="36"/>
      <c r="ABS56" s="36"/>
      <c r="ABT56" s="36"/>
      <c r="ABW56" s="36"/>
      <c r="ABX56" s="36"/>
      <c r="ACA56" s="36"/>
      <c r="ACB56" s="36"/>
      <c r="ACE56" s="36"/>
      <c r="ACF56" s="36"/>
      <c r="ACI56" s="36"/>
      <c r="ACJ56" s="36"/>
      <c r="ACM56" s="36"/>
      <c r="ACN56" s="36"/>
      <c r="ACQ56" s="36"/>
      <c r="ACR56" s="36"/>
      <c r="ACU56" s="36"/>
      <c r="ACV56" s="36"/>
      <c r="ACY56" s="36"/>
      <c r="ACZ56" s="36"/>
      <c r="ADC56" s="36"/>
      <c r="ADD56" s="36"/>
      <c r="ADG56" s="36"/>
      <c r="ADH56" s="36"/>
      <c r="ADK56" s="36"/>
      <c r="ADL56" s="36"/>
      <c r="ADO56" s="36"/>
      <c r="ADP56" s="36"/>
      <c r="ADS56" s="36"/>
      <c r="ADT56" s="36"/>
      <c r="ADW56" s="36"/>
      <c r="ADX56" s="36"/>
      <c r="AEA56" s="36"/>
      <c r="AEB56" s="36"/>
      <c r="AEE56" s="36"/>
      <c r="AEF56" s="36"/>
      <c r="AEI56" s="36"/>
      <c r="AEJ56" s="36"/>
      <c r="AEM56" s="36"/>
      <c r="AEN56" s="36"/>
      <c r="AEQ56" s="36"/>
      <c r="AER56" s="36"/>
      <c r="AEU56" s="36"/>
      <c r="AEV56" s="36"/>
      <c r="AEY56" s="36"/>
      <c r="AEZ56" s="36"/>
      <c r="AFC56" s="36"/>
      <c r="AFD56" s="36"/>
      <c r="AFG56" s="36"/>
      <c r="AFH56" s="36"/>
      <c r="AFK56" s="36"/>
      <c r="AFL56" s="36"/>
      <c r="AFO56" s="36"/>
      <c r="AFP56" s="36"/>
      <c r="AFS56" s="36"/>
      <c r="AFT56" s="36"/>
      <c r="AFW56" s="36"/>
      <c r="AFX56" s="36"/>
      <c r="AGA56" s="36"/>
      <c r="AGB56" s="36"/>
      <c r="AGE56" s="36"/>
      <c r="AGF56" s="36"/>
      <c r="AGI56" s="36"/>
      <c r="AGJ56" s="36"/>
      <c r="AGM56" s="36"/>
      <c r="AGN56" s="36"/>
      <c r="AGQ56" s="36"/>
      <c r="AGR56" s="36"/>
      <c r="AGU56" s="36"/>
      <c r="AGV56" s="36"/>
      <c r="AGY56" s="36"/>
      <c r="AGZ56" s="36"/>
      <c r="AHC56" s="36"/>
      <c r="AHD56" s="36"/>
      <c r="AHG56" s="36"/>
      <c r="AHH56" s="36"/>
      <c r="AHK56" s="36"/>
      <c r="AHL56" s="36"/>
      <c r="AHO56" s="36"/>
      <c r="AHP56" s="36"/>
      <c r="AHS56" s="36"/>
      <c r="AHT56" s="36"/>
      <c r="AHW56" s="36"/>
      <c r="AHX56" s="36"/>
      <c r="AIA56" s="36"/>
      <c r="AIB56" s="36"/>
      <c r="AIE56" s="36"/>
      <c r="AIF56" s="36"/>
      <c r="AII56" s="36"/>
      <c r="AIJ56" s="36"/>
      <c r="AIM56" s="36"/>
      <c r="AIN56" s="36"/>
      <c r="AIQ56" s="36"/>
      <c r="AIR56" s="36"/>
      <c r="AIU56" s="36"/>
      <c r="AIV56" s="36"/>
      <c r="AIY56" s="36"/>
      <c r="AIZ56" s="36"/>
      <c r="AJC56" s="36"/>
      <c r="AJD56" s="36"/>
      <c r="AJG56" s="36"/>
      <c r="AJH56" s="36"/>
      <c r="AJK56" s="36"/>
      <c r="AJL56" s="36"/>
      <c r="AJO56" s="36"/>
      <c r="AJP56" s="36"/>
      <c r="AJS56" s="36"/>
      <c r="AJT56" s="36"/>
      <c r="AJW56" s="36"/>
      <c r="AJX56" s="36"/>
      <c r="AKA56" s="36"/>
      <c r="AKB56" s="36"/>
      <c r="AKE56" s="36"/>
      <c r="AKF56" s="36"/>
      <c r="AKI56" s="36"/>
      <c r="AKJ56" s="36"/>
      <c r="AKM56" s="36"/>
      <c r="AKN56" s="36"/>
      <c r="AKQ56" s="36"/>
      <c r="AKR56" s="36"/>
      <c r="AKU56" s="36"/>
      <c r="AKV56" s="36"/>
      <c r="AKY56" s="36"/>
      <c r="AKZ56" s="36"/>
      <c r="ALC56" s="36"/>
      <c r="ALD56" s="36"/>
      <c r="ALG56" s="36"/>
      <c r="ALH56" s="36"/>
      <c r="ALK56" s="36"/>
      <c r="ALL56" s="36"/>
      <c r="ALO56" s="36"/>
      <c r="ALP56" s="36"/>
      <c r="ALS56" s="36"/>
      <c r="ALT56" s="36"/>
      <c r="ALW56" s="36"/>
      <c r="ALX56" s="36"/>
      <c r="AMA56" s="36"/>
      <c r="AMB56" s="36"/>
      <c r="AME56" s="36"/>
      <c r="AMF56" s="36"/>
      <c r="AMI56" s="36"/>
      <c r="AMJ56" s="36"/>
      <c r="AMM56" s="36"/>
      <c r="AMN56" s="36"/>
      <c r="AMQ56" s="36"/>
      <c r="AMR56" s="36"/>
      <c r="AMU56" s="36"/>
      <c r="AMV56" s="36"/>
      <c r="AMY56" s="36"/>
      <c r="AMZ56" s="36"/>
      <c r="ANC56" s="36"/>
      <c r="AND56" s="36"/>
      <c r="ANG56" s="36"/>
      <c r="ANH56" s="36"/>
      <c r="ANK56" s="36"/>
      <c r="ANL56" s="36"/>
      <c r="ANO56" s="36"/>
      <c r="ANP56" s="36"/>
      <c r="ANS56" s="36"/>
      <c r="ANT56" s="36"/>
      <c r="ANW56" s="36"/>
      <c r="ANX56" s="36"/>
      <c r="AOA56" s="36"/>
      <c r="AOB56" s="36"/>
      <c r="AOE56" s="36"/>
      <c r="AOF56" s="36"/>
      <c r="AOI56" s="36"/>
      <c r="AOJ56" s="36"/>
      <c r="AOM56" s="36"/>
      <c r="AON56" s="36"/>
      <c r="AOQ56" s="36"/>
      <c r="AOR56" s="36"/>
      <c r="AOU56" s="36"/>
      <c r="AOV56" s="36"/>
      <c r="AOY56" s="36"/>
      <c r="AOZ56" s="36"/>
      <c r="APC56" s="36"/>
      <c r="APD56" s="36"/>
      <c r="APG56" s="36"/>
      <c r="APH56" s="36"/>
      <c r="APK56" s="36"/>
      <c r="APL56" s="36"/>
      <c r="APO56" s="36"/>
      <c r="APP56" s="36"/>
      <c r="APS56" s="36"/>
      <c r="APT56" s="36"/>
      <c r="APW56" s="36"/>
      <c r="APX56" s="36"/>
      <c r="AQA56" s="36"/>
      <c r="AQB56" s="36"/>
      <c r="AQE56" s="36"/>
      <c r="AQF56" s="36"/>
      <c r="AQI56" s="36"/>
      <c r="AQJ56" s="36"/>
      <c r="AQM56" s="36"/>
      <c r="AQN56" s="36"/>
      <c r="AQQ56" s="36"/>
      <c r="AQR56" s="36"/>
      <c r="AQU56" s="36"/>
      <c r="AQV56" s="36"/>
      <c r="AQY56" s="36"/>
      <c r="AQZ56" s="36"/>
      <c r="ARC56" s="36"/>
      <c r="ARD56" s="36"/>
      <c r="ARG56" s="36"/>
      <c r="ARH56" s="36"/>
      <c r="ARK56" s="36"/>
      <c r="ARL56" s="36"/>
      <c r="ARO56" s="36"/>
      <c r="ARP56" s="36"/>
      <c r="ARS56" s="36"/>
      <c r="ART56" s="36"/>
      <c r="ARW56" s="36"/>
      <c r="ARX56" s="36"/>
      <c r="ASA56" s="36"/>
      <c r="ASB56" s="36"/>
      <c r="ASE56" s="36"/>
      <c r="ASF56" s="36"/>
      <c r="ASI56" s="36"/>
      <c r="ASJ56" s="36"/>
      <c r="ASM56" s="36"/>
      <c r="ASN56" s="36"/>
      <c r="ASQ56" s="36"/>
      <c r="ASR56" s="36"/>
      <c r="ASU56" s="36"/>
      <c r="ASV56" s="36"/>
      <c r="ASY56" s="36"/>
      <c r="ASZ56" s="36"/>
      <c r="ATC56" s="36"/>
      <c r="ATD56" s="36"/>
      <c r="ATG56" s="36"/>
      <c r="ATH56" s="36"/>
      <c r="ATK56" s="36"/>
      <c r="ATL56" s="36"/>
      <c r="ATO56" s="36"/>
      <c r="ATP56" s="36"/>
      <c r="ATS56" s="36"/>
      <c r="ATT56" s="36"/>
      <c r="ATW56" s="36"/>
      <c r="ATX56" s="36"/>
      <c r="AUA56" s="36"/>
      <c r="AUB56" s="36"/>
      <c r="AUE56" s="36"/>
      <c r="AUF56" s="36"/>
      <c r="AUI56" s="36"/>
      <c r="AUJ56" s="36"/>
      <c r="AUM56" s="36"/>
      <c r="AUN56" s="36"/>
      <c r="AUQ56" s="36"/>
      <c r="AUR56" s="36"/>
      <c r="AUU56" s="36"/>
      <c r="AUV56" s="36"/>
      <c r="AUY56" s="36"/>
      <c r="AUZ56" s="36"/>
      <c r="AVC56" s="36"/>
      <c r="AVD56" s="36"/>
      <c r="AVG56" s="36"/>
      <c r="AVH56" s="36"/>
      <c r="AVK56" s="36"/>
      <c r="AVL56" s="36"/>
      <c r="AVO56" s="36"/>
      <c r="AVP56" s="36"/>
      <c r="AVS56" s="36"/>
      <c r="AVT56" s="36"/>
      <c r="AVW56" s="36"/>
      <c r="AVX56" s="36"/>
      <c r="AWA56" s="36"/>
      <c r="AWB56" s="36"/>
      <c r="AWE56" s="36"/>
      <c r="AWF56" s="36"/>
      <c r="AWI56" s="36"/>
      <c r="AWJ56" s="36"/>
      <c r="AWM56" s="36"/>
      <c r="AWN56" s="36"/>
      <c r="AWQ56" s="36"/>
      <c r="AWR56" s="36"/>
      <c r="AWU56" s="36"/>
      <c r="AWV56" s="36"/>
      <c r="AWY56" s="36"/>
      <c r="AWZ56" s="36"/>
      <c r="AXC56" s="36"/>
      <c r="AXD56" s="36"/>
      <c r="AXG56" s="36"/>
      <c r="AXH56" s="36"/>
      <c r="AXK56" s="36"/>
      <c r="AXL56" s="36"/>
      <c r="AXO56" s="36"/>
      <c r="AXP56" s="36"/>
      <c r="AXS56" s="36"/>
      <c r="AXT56" s="36"/>
      <c r="AXW56" s="36"/>
      <c r="AXX56" s="36"/>
      <c r="AYA56" s="36"/>
      <c r="AYB56" s="36"/>
      <c r="AYE56" s="36"/>
      <c r="AYF56" s="36"/>
      <c r="AYI56" s="36"/>
      <c r="AYJ56" s="36"/>
      <c r="AYM56" s="36"/>
      <c r="AYN56" s="36"/>
      <c r="AYQ56" s="36"/>
      <c r="AYR56" s="36"/>
      <c r="AYU56" s="36"/>
      <c r="AYV56" s="36"/>
      <c r="AYY56" s="36"/>
      <c r="AYZ56" s="36"/>
      <c r="AZC56" s="36"/>
      <c r="AZD56" s="36"/>
      <c r="AZG56" s="36"/>
      <c r="AZH56" s="36"/>
      <c r="AZK56" s="36"/>
      <c r="AZL56" s="36"/>
      <c r="AZO56" s="36"/>
      <c r="AZP56" s="36"/>
      <c r="AZS56" s="36"/>
      <c r="AZT56" s="36"/>
      <c r="AZW56" s="36"/>
      <c r="AZX56" s="36"/>
      <c r="BAA56" s="36"/>
      <c r="BAB56" s="36"/>
      <c r="BAE56" s="36"/>
      <c r="BAF56" s="36"/>
      <c r="BAI56" s="36"/>
      <c r="BAJ56" s="36"/>
      <c r="BAM56" s="36"/>
      <c r="BAN56" s="36"/>
      <c r="BAQ56" s="36"/>
      <c r="BAR56" s="36"/>
      <c r="BAU56" s="36"/>
      <c r="BAV56" s="36"/>
      <c r="BAY56" s="36"/>
      <c r="BAZ56" s="36"/>
      <c r="BBC56" s="36"/>
      <c r="BBD56" s="36"/>
      <c r="BBG56" s="36"/>
      <c r="BBH56" s="36"/>
      <c r="BBK56" s="36"/>
      <c r="BBL56" s="36"/>
      <c r="BBO56" s="36"/>
      <c r="BBP56" s="36"/>
      <c r="BBS56" s="36"/>
      <c r="BBT56" s="36"/>
      <c r="BBW56" s="36"/>
      <c r="BBX56" s="36"/>
      <c r="BCA56" s="36"/>
      <c r="BCB56" s="36"/>
      <c r="BCE56" s="36"/>
      <c r="BCF56" s="36"/>
      <c r="BCI56" s="36"/>
      <c r="BCJ56" s="36"/>
      <c r="BCM56" s="36"/>
      <c r="BCN56" s="36"/>
      <c r="BCQ56" s="36"/>
      <c r="BCR56" s="36"/>
      <c r="BCU56" s="36"/>
      <c r="BCV56" s="36"/>
      <c r="BCY56" s="36"/>
      <c r="BCZ56" s="36"/>
      <c r="BDC56" s="36"/>
      <c r="BDD56" s="36"/>
      <c r="BDG56" s="36"/>
      <c r="BDH56" s="36"/>
      <c r="BDK56" s="36"/>
      <c r="BDL56" s="36"/>
      <c r="BDO56" s="36"/>
      <c r="BDP56" s="36"/>
      <c r="BDS56" s="36"/>
      <c r="BDT56" s="36"/>
      <c r="BDW56" s="36"/>
      <c r="BDX56" s="36"/>
      <c r="BEA56" s="36"/>
      <c r="BEB56" s="36"/>
      <c r="BEE56" s="36"/>
      <c r="BEF56" s="36"/>
      <c r="BEI56" s="36"/>
      <c r="BEJ56" s="36"/>
      <c r="BEM56" s="36"/>
      <c r="BEN56" s="36"/>
      <c r="BEQ56" s="36"/>
      <c r="BER56" s="36"/>
      <c r="BEU56" s="36"/>
      <c r="BEV56" s="36"/>
      <c r="BEY56" s="36"/>
      <c r="BEZ56" s="36"/>
      <c r="BFC56" s="36"/>
      <c r="BFD56" s="36"/>
      <c r="BFG56" s="36"/>
      <c r="BFH56" s="36"/>
      <c r="BFK56" s="36"/>
      <c r="BFL56" s="36"/>
      <c r="BFO56" s="36"/>
      <c r="BFP56" s="36"/>
      <c r="BFS56" s="36"/>
      <c r="BFT56" s="36"/>
      <c r="BFW56" s="36"/>
      <c r="BFX56" s="36"/>
      <c r="BGA56" s="36"/>
      <c r="BGB56" s="36"/>
      <c r="BGE56" s="36"/>
      <c r="BGF56" s="36"/>
      <c r="BGI56" s="36"/>
      <c r="BGJ56" s="36"/>
      <c r="BGM56" s="36"/>
      <c r="BGN56" s="36"/>
      <c r="BGQ56" s="36"/>
      <c r="BGR56" s="36"/>
      <c r="BGU56" s="36"/>
      <c r="BGV56" s="36"/>
      <c r="BGY56" s="36"/>
      <c r="BGZ56" s="36"/>
      <c r="BHC56" s="36"/>
      <c r="BHD56" s="36"/>
      <c r="BHG56" s="36"/>
      <c r="BHH56" s="36"/>
      <c r="BHK56" s="36"/>
      <c r="BHL56" s="36"/>
      <c r="BHO56" s="36"/>
      <c r="BHP56" s="36"/>
      <c r="BHS56" s="36"/>
      <c r="BHT56" s="36"/>
      <c r="BHW56" s="36"/>
      <c r="BHX56" s="36"/>
      <c r="BIA56" s="36"/>
      <c r="BIB56" s="36"/>
      <c r="BIE56" s="36"/>
      <c r="BIF56" s="36"/>
      <c r="BII56" s="36"/>
      <c r="BIJ56" s="36"/>
      <c r="BIM56" s="36"/>
      <c r="BIN56" s="36"/>
      <c r="BIQ56" s="36"/>
      <c r="BIR56" s="36"/>
      <c r="BIU56" s="36"/>
      <c r="BIV56" s="36"/>
      <c r="BIY56" s="36"/>
      <c r="BIZ56" s="36"/>
      <c r="BJC56" s="36"/>
      <c r="BJD56" s="36"/>
      <c r="BJG56" s="36"/>
      <c r="BJH56" s="36"/>
      <c r="BJK56" s="36"/>
      <c r="BJL56" s="36"/>
      <c r="BJO56" s="36"/>
      <c r="BJP56" s="36"/>
      <c r="BJS56" s="36"/>
      <c r="BJT56" s="36"/>
      <c r="BJW56" s="36"/>
      <c r="BJX56" s="36"/>
      <c r="BKA56" s="36"/>
      <c r="BKB56" s="36"/>
      <c r="BKE56" s="36"/>
      <c r="BKF56" s="36"/>
      <c r="BKI56" s="36"/>
      <c r="BKJ56" s="36"/>
      <c r="BKM56" s="36"/>
      <c r="BKN56" s="36"/>
      <c r="BKQ56" s="36"/>
      <c r="BKR56" s="36"/>
      <c r="BKU56" s="36"/>
      <c r="BKV56" s="36"/>
      <c r="BKY56" s="36"/>
      <c r="BKZ56" s="36"/>
      <c r="BLC56" s="36"/>
      <c r="BLD56" s="36"/>
      <c r="BLG56" s="36"/>
      <c r="BLH56" s="36"/>
      <c r="BLK56" s="36"/>
      <c r="BLL56" s="36"/>
      <c r="BLO56" s="36"/>
      <c r="BLP56" s="36"/>
      <c r="BLS56" s="36"/>
      <c r="BLT56" s="36"/>
      <c r="BLW56" s="36"/>
      <c r="BLX56" s="36"/>
      <c r="BMA56" s="36"/>
      <c r="BMB56" s="36"/>
      <c r="BME56" s="36"/>
      <c r="BMF56" s="36"/>
      <c r="BMI56" s="36"/>
      <c r="BMJ56" s="36"/>
      <c r="BMM56" s="36"/>
      <c r="BMN56" s="36"/>
      <c r="BMQ56" s="36"/>
      <c r="BMR56" s="36"/>
      <c r="BMU56" s="36"/>
      <c r="BMV56" s="36"/>
      <c r="BMY56" s="36"/>
      <c r="BMZ56" s="36"/>
      <c r="BNC56" s="36"/>
      <c r="BND56" s="36"/>
      <c r="BNG56" s="36"/>
      <c r="BNH56" s="36"/>
      <c r="BNK56" s="36"/>
      <c r="BNL56" s="36"/>
      <c r="BNO56" s="36"/>
      <c r="BNP56" s="36"/>
      <c r="BNS56" s="36"/>
      <c r="BNT56" s="36"/>
      <c r="BNW56" s="36"/>
      <c r="BNX56" s="36"/>
      <c r="BOA56" s="36"/>
      <c r="BOB56" s="36"/>
      <c r="BOE56" s="36"/>
      <c r="BOF56" s="36"/>
      <c r="BOI56" s="36"/>
      <c r="BOJ56" s="36"/>
      <c r="BOM56" s="36"/>
      <c r="BON56" s="36"/>
      <c r="BOQ56" s="36"/>
      <c r="BOR56" s="36"/>
      <c r="BOU56" s="36"/>
      <c r="BOV56" s="36"/>
      <c r="BOY56" s="36"/>
      <c r="BOZ56" s="36"/>
      <c r="BPC56" s="36"/>
      <c r="BPD56" s="36"/>
      <c r="BPG56" s="36"/>
      <c r="BPH56" s="36"/>
      <c r="BPK56" s="36"/>
      <c r="BPL56" s="36"/>
      <c r="BPO56" s="36"/>
      <c r="BPP56" s="36"/>
      <c r="BPS56" s="36"/>
      <c r="BPT56" s="36"/>
      <c r="BPW56" s="36"/>
      <c r="BPX56" s="36"/>
      <c r="BQA56" s="36"/>
      <c r="BQB56" s="36"/>
      <c r="BQE56" s="36"/>
      <c r="BQF56" s="36"/>
      <c r="BQI56" s="36"/>
      <c r="BQJ56" s="36"/>
      <c r="BQM56" s="36"/>
      <c r="BQN56" s="36"/>
      <c r="BQQ56" s="36"/>
      <c r="BQR56" s="36"/>
      <c r="BQU56" s="36"/>
      <c r="BQV56" s="36"/>
      <c r="BQY56" s="36"/>
      <c r="BQZ56" s="36"/>
      <c r="BRC56" s="36"/>
      <c r="BRD56" s="36"/>
      <c r="BRG56" s="36"/>
      <c r="BRH56" s="36"/>
      <c r="BRK56" s="36"/>
      <c r="BRL56" s="36"/>
      <c r="BRO56" s="36"/>
      <c r="BRP56" s="36"/>
      <c r="BRS56" s="36"/>
      <c r="BRT56" s="36"/>
      <c r="BRW56" s="36"/>
      <c r="BRX56" s="36"/>
      <c r="BSA56" s="36"/>
      <c r="BSB56" s="36"/>
      <c r="BSE56" s="36"/>
      <c r="BSF56" s="36"/>
      <c r="BSI56" s="36"/>
      <c r="BSJ56" s="36"/>
      <c r="BSM56" s="36"/>
      <c r="BSN56" s="36"/>
      <c r="BSQ56" s="36"/>
      <c r="BSR56" s="36"/>
      <c r="BSU56" s="36"/>
      <c r="BSV56" s="36"/>
      <c r="BSY56" s="36"/>
      <c r="BSZ56" s="36"/>
      <c r="BTC56" s="36"/>
      <c r="BTD56" s="36"/>
      <c r="BTG56" s="36"/>
      <c r="BTH56" s="36"/>
      <c r="BTK56" s="36"/>
      <c r="BTL56" s="36"/>
      <c r="BTO56" s="36"/>
      <c r="BTP56" s="36"/>
      <c r="BTS56" s="36"/>
      <c r="BTT56" s="36"/>
      <c r="BTW56" s="36"/>
      <c r="BTX56" s="36"/>
      <c r="BUA56" s="36"/>
      <c r="BUB56" s="36"/>
      <c r="BUE56" s="36"/>
      <c r="BUF56" s="36"/>
      <c r="BUI56" s="36"/>
      <c r="BUJ56" s="36"/>
      <c r="BUM56" s="36"/>
      <c r="BUN56" s="36"/>
      <c r="BUQ56" s="36"/>
      <c r="BUR56" s="36"/>
      <c r="BUU56" s="36"/>
      <c r="BUV56" s="36"/>
      <c r="BUY56" s="36"/>
      <c r="BUZ56" s="36"/>
      <c r="BVC56" s="36"/>
      <c r="BVD56" s="36"/>
      <c r="BVG56" s="36"/>
      <c r="BVH56" s="36"/>
      <c r="BVK56" s="36"/>
      <c r="BVL56" s="36"/>
      <c r="BVO56" s="36"/>
      <c r="BVP56" s="36"/>
      <c r="BVS56" s="36"/>
      <c r="BVT56" s="36"/>
      <c r="BVW56" s="36"/>
      <c r="BVX56" s="36"/>
      <c r="BWA56" s="36"/>
      <c r="BWB56" s="36"/>
      <c r="BWE56" s="36"/>
      <c r="BWF56" s="36"/>
      <c r="BWI56" s="36"/>
      <c r="BWJ56" s="36"/>
      <c r="BWM56" s="36"/>
      <c r="BWN56" s="36"/>
      <c r="BWQ56" s="36"/>
      <c r="BWR56" s="36"/>
      <c r="BWU56" s="36"/>
      <c r="BWV56" s="36"/>
      <c r="BWY56" s="36"/>
      <c r="BWZ56" s="36"/>
      <c r="BXC56" s="36"/>
      <c r="BXD56" s="36"/>
      <c r="BXG56" s="36"/>
      <c r="BXH56" s="36"/>
      <c r="BXK56" s="36"/>
      <c r="BXL56" s="36"/>
      <c r="BXO56" s="36"/>
      <c r="BXP56" s="36"/>
      <c r="BXS56" s="36"/>
      <c r="BXT56" s="36"/>
      <c r="BXW56" s="36"/>
      <c r="BXX56" s="36"/>
      <c r="BYA56" s="36"/>
      <c r="BYB56" s="36"/>
      <c r="BYE56" s="36"/>
      <c r="BYF56" s="36"/>
      <c r="BYI56" s="36"/>
      <c r="BYJ56" s="36"/>
      <c r="BYM56" s="36"/>
      <c r="BYN56" s="36"/>
      <c r="BYQ56" s="36"/>
      <c r="BYR56" s="36"/>
      <c r="BYU56" s="36"/>
      <c r="BYV56" s="36"/>
      <c r="BYY56" s="36"/>
      <c r="BYZ56" s="36"/>
      <c r="BZC56" s="36"/>
      <c r="BZD56" s="36"/>
      <c r="BZG56" s="36"/>
      <c r="BZH56" s="36"/>
      <c r="BZK56" s="36"/>
      <c r="BZL56" s="36"/>
      <c r="BZO56" s="36"/>
      <c r="BZP56" s="36"/>
      <c r="BZS56" s="36"/>
      <c r="BZT56" s="36"/>
      <c r="BZW56" s="36"/>
      <c r="BZX56" s="36"/>
      <c r="CAA56" s="36"/>
      <c r="CAB56" s="36"/>
      <c r="CAE56" s="36"/>
      <c r="CAF56" s="36"/>
      <c r="CAI56" s="36"/>
      <c r="CAJ56" s="36"/>
      <c r="CAM56" s="36"/>
      <c r="CAN56" s="36"/>
      <c r="CAQ56" s="36"/>
      <c r="CAR56" s="36"/>
      <c r="CAU56" s="36"/>
      <c r="CAV56" s="36"/>
      <c r="CAY56" s="36"/>
      <c r="CAZ56" s="36"/>
      <c r="CBC56" s="36"/>
      <c r="CBD56" s="36"/>
      <c r="CBG56" s="36"/>
      <c r="CBH56" s="36"/>
      <c r="CBK56" s="36"/>
      <c r="CBL56" s="36"/>
      <c r="CBO56" s="36"/>
      <c r="CBP56" s="36"/>
      <c r="CBS56" s="36"/>
      <c r="CBT56" s="36"/>
      <c r="CBW56" s="36"/>
      <c r="CBX56" s="36"/>
      <c r="CCA56" s="36"/>
      <c r="CCB56" s="36"/>
      <c r="CCE56" s="36"/>
      <c r="CCF56" s="36"/>
      <c r="CCI56" s="36"/>
      <c r="CCJ56" s="36"/>
      <c r="CCM56" s="36"/>
      <c r="CCN56" s="36"/>
      <c r="CCQ56" s="36"/>
      <c r="CCR56" s="36"/>
      <c r="CCU56" s="36"/>
      <c r="CCV56" s="36"/>
      <c r="CCY56" s="36"/>
      <c r="CCZ56" s="36"/>
      <c r="CDC56" s="36"/>
      <c r="CDD56" s="36"/>
      <c r="CDG56" s="36"/>
      <c r="CDH56" s="36"/>
      <c r="CDK56" s="36"/>
      <c r="CDL56" s="36"/>
      <c r="CDO56" s="36"/>
      <c r="CDP56" s="36"/>
      <c r="CDS56" s="36"/>
      <c r="CDT56" s="36"/>
      <c r="CDW56" s="36"/>
      <c r="CDX56" s="36"/>
      <c r="CEA56" s="36"/>
      <c r="CEB56" s="36"/>
      <c r="CEE56" s="36"/>
      <c r="CEF56" s="36"/>
      <c r="CEI56" s="36"/>
      <c r="CEJ56" s="36"/>
      <c r="CEM56" s="36"/>
      <c r="CEN56" s="36"/>
      <c r="CEQ56" s="36"/>
      <c r="CER56" s="36"/>
      <c r="CEU56" s="36"/>
      <c r="CEV56" s="36"/>
      <c r="CEY56" s="36"/>
      <c r="CEZ56" s="36"/>
      <c r="CFC56" s="36"/>
      <c r="CFD56" s="36"/>
      <c r="CFG56" s="36"/>
      <c r="CFH56" s="36"/>
      <c r="CFK56" s="36"/>
      <c r="CFL56" s="36"/>
      <c r="CFO56" s="36"/>
      <c r="CFP56" s="36"/>
      <c r="CFS56" s="36"/>
      <c r="CFT56" s="36"/>
      <c r="CFW56" s="36"/>
      <c r="CFX56" s="36"/>
      <c r="CGA56" s="36"/>
      <c r="CGB56" s="36"/>
      <c r="CGE56" s="36"/>
      <c r="CGF56" s="36"/>
      <c r="CGI56" s="36"/>
      <c r="CGJ56" s="36"/>
      <c r="CGM56" s="36"/>
      <c r="CGN56" s="36"/>
      <c r="CGQ56" s="36"/>
      <c r="CGR56" s="36"/>
      <c r="CGU56" s="36"/>
      <c r="CGV56" s="36"/>
      <c r="CGY56" s="36"/>
      <c r="CGZ56" s="36"/>
      <c r="CHC56" s="36"/>
      <c r="CHD56" s="36"/>
      <c r="CHG56" s="36"/>
      <c r="CHH56" s="36"/>
      <c r="CHK56" s="36"/>
      <c r="CHL56" s="36"/>
      <c r="CHO56" s="36"/>
      <c r="CHP56" s="36"/>
      <c r="CHS56" s="36"/>
      <c r="CHT56" s="36"/>
      <c r="CHW56" s="36"/>
      <c r="CHX56" s="36"/>
      <c r="CIA56" s="36"/>
      <c r="CIB56" s="36"/>
      <c r="CIE56" s="36"/>
      <c r="CIF56" s="36"/>
      <c r="CII56" s="36"/>
      <c r="CIJ56" s="36"/>
      <c r="CIM56" s="36"/>
      <c r="CIN56" s="36"/>
      <c r="CIQ56" s="36"/>
      <c r="CIR56" s="36"/>
      <c r="CIU56" s="36"/>
      <c r="CIV56" s="36"/>
      <c r="CIY56" s="36"/>
      <c r="CIZ56" s="36"/>
      <c r="CJC56" s="36"/>
      <c r="CJD56" s="36"/>
      <c r="CJG56" s="36"/>
      <c r="CJH56" s="36"/>
      <c r="CJK56" s="36"/>
      <c r="CJL56" s="36"/>
      <c r="CJO56" s="36"/>
      <c r="CJP56" s="36"/>
      <c r="CJS56" s="36"/>
      <c r="CJT56" s="36"/>
      <c r="CJW56" s="36"/>
      <c r="CJX56" s="36"/>
      <c r="CKA56" s="36"/>
      <c r="CKB56" s="36"/>
      <c r="CKE56" s="36"/>
      <c r="CKF56" s="36"/>
      <c r="CKI56" s="36"/>
      <c r="CKJ56" s="36"/>
      <c r="CKM56" s="36"/>
      <c r="CKN56" s="36"/>
      <c r="CKQ56" s="36"/>
      <c r="CKR56" s="36"/>
      <c r="CKU56" s="36"/>
      <c r="CKV56" s="36"/>
      <c r="CKY56" s="36"/>
      <c r="CKZ56" s="36"/>
      <c r="CLC56" s="36"/>
      <c r="CLD56" s="36"/>
      <c r="CLG56" s="36"/>
      <c r="CLH56" s="36"/>
      <c r="CLK56" s="36"/>
      <c r="CLL56" s="36"/>
      <c r="CLO56" s="36"/>
      <c r="CLP56" s="36"/>
      <c r="CLS56" s="36"/>
      <c r="CLT56" s="36"/>
      <c r="CLW56" s="36"/>
      <c r="CLX56" s="36"/>
      <c r="CMA56" s="36"/>
      <c r="CMB56" s="36"/>
      <c r="CME56" s="36"/>
      <c r="CMF56" s="36"/>
      <c r="CMI56" s="36"/>
      <c r="CMJ56" s="36"/>
      <c r="CMM56" s="36"/>
      <c r="CMN56" s="36"/>
      <c r="CMQ56" s="36"/>
      <c r="CMR56" s="36"/>
      <c r="CMU56" s="36"/>
      <c r="CMV56" s="36"/>
      <c r="CMY56" s="36"/>
      <c r="CMZ56" s="36"/>
      <c r="CNC56" s="36"/>
      <c r="CND56" s="36"/>
      <c r="CNG56" s="36"/>
      <c r="CNH56" s="36"/>
      <c r="CNK56" s="36"/>
      <c r="CNL56" s="36"/>
      <c r="CNO56" s="36"/>
      <c r="CNP56" s="36"/>
      <c r="CNS56" s="36"/>
      <c r="CNT56" s="36"/>
      <c r="CNW56" s="36"/>
      <c r="CNX56" s="36"/>
      <c r="COA56" s="36"/>
      <c r="COB56" s="36"/>
      <c r="COE56" s="36"/>
      <c r="COF56" s="36"/>
      <c r="COI56" s="36"/>
      <c r="COJ56" s="36"/>
      <c r="COM56" s="36"/>
      <c r="CON56" s="36"/>
      <c r="COQ56" s="36"/>
      <c r="COR56" s="36"/>
      <c r="COU56" s="36"/>
      <c r="COV56" s="36"/>
      <c r="COY56" s="36"/>
      <c r="COZ56" s="36"/>
      <c r="CPC56" s="36"/>
      <c r="CPD56" s="36"/>
      <c r="CPG56" s="36"/>
      <c r="CPH56" s="36"/>
      <c r="CPK56" s="36"/>
      <c r="CPL56" s="36"/>
      <c r="CPO56" s="36"/>
      <c r="CPP56" s="36"/>
      <c r="CPS56" s="36"/>
      <c r="CPT56" s="36"/>
      <c r="CPW56" s="36"/>
      <c r="CPX56" s="36"/>
      <c r="CQA56" s="36"/>
      <c r="CQB56" s="36"/>
      <c r="CQE56" s="36"/>
      <c r="CQF56" s="36"/>
      <c r="CQI56" s="36"/>
      <c r="CQJ56" s="36"/>
      <c r="CQM56" s="36"/>
      <c r="CQN56" s="36"/>
      <c r="CQQ56" s="36"/>
      <c r="CQR56" s="36"/>
      <c r="CQU56" s="36"/>
      <c r="CQV56" s="36"/>
      <c r="CQY56" s="36"/>
      <c r="CQZ56" s="36"/>
      <c r="CRC56" s="36"/>
      <c r="CRD56" s="36"/>
      <c r="CRG56" s="36"/>
      <c r="CRH56" s="36"/>
      <c r="CRK56" s="36"/>
      <c r="CRL56" s="36"/>
      <c r="CRO56" s="36"/>
      <c r="CRP56" s="36"/>
      <c r="CRS56" s="36"/>
      <c r="CRT56" s="36"/>
      <c r="CRW56" s="36"/>
      <c r="CRX56" s="36"/>
      <c r="CSA56" s="36"/>
      <c r="CSB56" s="36"/>
      <c r="CSE56" s="36"/>
      <c r="CSF56" s="36"/>
      <c r="CSI56" s="36"/>
      <c r="CSJ56" s="36"/>
      <c r="CSM56" s="36"/>
      <c r="CSN56" s="36"/>
      <c r="CSQ56" s="36"/>
      <c r="CSR56" s="36"/>
      <c r="CSU56" s="36"/>
      <c r="CSV56" s="36"/>
      <c r="CSY56" s="36"/>
      <c r="CSZ56" s="36"/>
      <c r="CTC56" s="36"/>
      <c r="CTD56" s="36"/>
      <c r="CTG56" s="36"/>
      <c r="CTH56" s="36"/>
      <c r="CTK56" s="36"/>
      <c r="CTL56" s="36"/>
      <c r="CTO56" s="36"/>
      <c r="CTP56" s="36"/>
      <c r="CTS56" s="36"/>
      <c r="CTT56" s="36"/>
      <c r="CTW56" s="36"/>
      <c r="CTX56" s="36"/>
      <c r="CUA56" s="36"/>
      <c r="CUB56" s="36"/>
      <c r="CUE56" s="36"/>
      <c r="CUF56" s="36"/>
      <c r="CUI56" s="36"/>
      <c r="CUJ56" s="36"/>
      <c r="CUM56" s="36"/>
      <c r="CUN56" s="36"/>
      <c r="CUQ56" s="36"/>
      <c r="CUR56" s="36"/>
      <c r="CUU56" s="36"/>
      <c r="CUV56" s="36"/>
      <c r="CUY56" s="36"/>
      <c r="CUZ56" s="36"/>
      <c r="CVC56" s="36"/>
      <c r="CVD56" s="36"/>
      <c r="CVG56" s="36"/>
      <c r="CVH56" s="36"/>
      <c r="CVK56" s="36"/>
      <c r="CVL56" s="36"/>
      <c r="CVO56" s="36"/>
      <c r="CVP56" s="36"/>
      <c r="CVS56" s="36"/>
      <c r="CVT56" s="36"/>
      <c r="CVW56" s="36"/>
      <c r="CVX56" s="36"/>
      <c r="CWA56" s="36"/>
      <c r="CWB56" s="36"/>
      <c r="CWE56" s="36"/>
      <c r="CWF56" s="36"/>
      <c r="CWI56" s="36"/>
      <c r="CWJ56" s="36"/>
      <c r="CWM56" s="36"/>
      <c r="CWN56" s="36"/>
      <c r="CWQ56" s="36"/>
      <c r="CWR56" s="36"/>
      <c r="CWU56" s="36"/>
      <c r="CWV56" s="36"/>
      <c r="CWY56" s="36"/>
      <c r="CWZ56" s="36"/>
      <c r="CXC56" s="36"/>
      <c r="CXD56" s="36"/>
      <c r="CXG56" s="36"/>
      <c r="CXH56" s="36"/>
      <c r="CXK56" s="36"/>
      <c r="CXL56" s="36"/>
      <c r="CXO56" s="36"/>
      <c r="CXP56" s="36"/>
      <c r="CXS56" s="36"/>
      <c r="CXT56" s="36"/>
      <c r="CXW56" s="36"/>
      <c r="CXX56" s="36"/>
      <c r="CYA56" s="36"/>
      <c r="CYB56" s="36"/>
      <c r="CYE56" s="36"/>
      <c r="CYF56" s="36"/>
      <c r="CYI56" s="36"/>
      <c r="CYJ56" s="36"/>
      <c r="CYM56" s="36"/>
      <c r="CYN56" s="36"/>
      <c r="CYQ56" s="36"/>
      <c r="CYR56" s="36"/>
      <c r="CYU56" s="36"/>
      <c r="CYV56" s="36"/>
      <c r="CYY56" s="36"/>
      <c r="CYZ56" s="36"/>
      <c r="CZC56" s="36"/>
      <c r="CZD56" s="36"/>
      <c r="CZG56" s="36"/>
      <c r="CZH56" s="36"/>
      <c r="CZK56" s="36"/>
      <c r="CZL56" s="36"/>
      <c r="CZO56" s="36"/>
      <c r="CZP56" s="36"/>
      <c r="CZS56" s="36"/>
      <c r="CZT56" s="36"/>
      <c r="CZW56" s="36"/>
      <c r="CZX56" s="36"/>
      <c r="DAA56" s="36"/>
      <c r="DAB56" s="36"/>
      <c r="DAE56" s="36"/>
      <c r="DAF56" s="36"/>
      <c r="DAI56" s="36"/>
      <c r="DAJ56" s="36"/>
      <c r="DAM56" s="36"/>
      <c r="DAN56" s="36"/>
      <c r="DAQ56" s="36"/>
      <c r="DAR56" s="36"/>
      <c r="DAU56" s="36"/>
      <c r="DAV56" s="36"/>
      <c r="DAY56" s="36"/>
      <c r="DAZ56" s="36"/>
      <c r="DBC56" s="36"/>
      <c r="DBD56" s="36"/>
      <c r="DBG56" s="36"/>
      <c r="DBH56" s="36"/>
      <c r="DBK56" s="36"/>
      <c r="DBL56" s="36"/>
      <c r="DBO56" s="36"/>
      <c r="DBP56" s="36"/>
      <c r="DBS56" s="36"/>
      <c r="DBT56" s="36"/>
      <c r="DBW56" s="36"/>
      <c r="DBX56" s="36"/>
      <c r="DCA56" s="36"/>
      <c r="DCB56" s="36"/>
      <c r="DCE56" s="36"/>
      <c r="DCF56" s="36"/>
      <c r="DCI56" s="36"/>
      <c r="DCJ56" s="36"/>
      <c r="DCM56" s="36"/>
      <c r="DCN56" s="36"/>
      <c r="DCQ56" s="36"/>
      <c r="DCR56" s="36"/>
      <c r="DCU56" s="36"/>
      <c r="DCV56" s="36"/>
      <c r="DCY56" s="36"/>
      <c r="DCZ56" s="36"/>
      <c r="DDC56" s="36"/>
      <c r="DDD56" s="36"/>
      <c r="DDG56" s="36"/>
      <c r="DDH56" s="36"/>
      <c r="DDK56" s="36"/>
      <c r="DDL56" s="36"/>
      <c r="DDO56" s="36"/>
      <c r="DDP56" s="36"/>
      <c r="DDS56" s="36"/>
      <c r="DDT56" s="36"/>
      <c r="DDW56" s="36"/>
      <c r="DDX56" s="36"/>
      <c r="DEA56" s="36"/>
      <c r="DEB56" s="36"/>
      <c r="DEE56" s="36"/>
      <c r="DEF56" s="36"/>
      <c r="DEI56" s="36"/>
      <c r="DEJ56" s="36"/>
      <c r="DEM56" s="36"/>
      <c r="DEN56" s="36"/>
      <c r="DEQ56" s="36"/>
      <c r="DER56" s="36"/>
      <c r="DEU56" s="36"/>
      <c r="DEV56" s="36"/>
      <c r="DEY56" s="36"/>
      <c r="DEZ56" s="36"/>
      <c r="DFC56" s="36"/>
      <c r="DFD56" s="36"/>
      <c r="DFG56" s="36"/>
      <c r="DFH56" s="36"/>
      <c r="DFK56" s="36"/>
      <c r="DFL56" s="36"/>
      <c r="DFO56" s="36"/>
      <c r="DFP56" s="36"/>
      <c r="DFS56" s="36"/>
      <c r="DFT56" s="36"/>
      <c r="DFW56" s="36"/>
      <c r="DFX56" s="36"/>
      <c r="DGA56" s="36"/>
      <c r="DGB56" s="36"/>
      <c r="DGE56" s="36"/>
      <c r="DGF56" s="36"/>
      <c r="DGI56" s="36"/>
      <c r="DGJ56" s="36"/>
      <c r="DGM56" s="36"/>
      <c r="DGN56" s="36"/>
      <c r="DGQ56" s="36"/>
      <c r="DGR56" s="36"/>
      <c r="DGU56" s="36"/>
      <c r="DGV56" s="36"/>
      <c r="DGY56" s="36"/>
      <c r="DGZ56" s="36"/>
      <c r="DHC56" s="36"/>
      <c r="DHD56" s="36"/>
      <c r="DHG56" s="36"/>
      <c r="DHH56" s="36"/>
      <c r="DHK56" s="36"/>
      <c r="DHL56" s="36"/>
      <c r="DHO56" s="36"/>
      <c r="DHP56" s="36"/>
      <c r="DHS56" s="36"/>
      <c r="DHT56" s="36"/>
      <c r="DHW56" s="36"/>
      <c r="DHX56" s="36"/>
      <c r="DIA56" s="36"/>
      <c r="DIB56" s="36"/>
      <c r="DIE56" s="36"/>
      <c r="DIF56" s="36"/>
      <c r="DII56" s="36"/>
      <c r="DIJ56" s="36"/>
      <c r="DIM56" s="36"/>
      <c r="DIN56" s="36"/>
      <c r="DIQ56" s="36"/>
      <c r="DIR56" s="36"/>
      <c r="DIU56" s="36"/>
      <c r="DIV56" s="36"/>
      <c r="DIY56" s="36"/>
      <c r="DIZ56" s="36"/>
      <c r="DJC56" s="36"/>
      <c r="DJD56" s="36"/>
      <c r="DJG56" s="36"/>
      <c r="DJH56" s="36"/>
      <c r="DJK56" s="36"/>
      <c r="DJL56" s="36"/>
      <c r="DJO56" s="36"/>
      <c r="DJP56" s="36"/>
      <c r="DJS56" s="36"/>
      <c r="DJT56" s="36"/>
      <c r="DJW56" s="36"/>
      <c r="DJX56" s="36"/>
      <c r="DKA56" s="36"/>
      <c r="DKB56" s="36"/>
      <c r="DKE56" s="36"/>
      <c r="DKF56" s="36"/>
      <c r="DKI56" s="36"/>
      <c r="DKJ56" s="36"/>
      <c r="DKM56" s="36"/>
      <c r="DKN56" s="36"/>
      <c r="DKQ56" s="36"/>
      <c r="DKR56" s="36"/>
      <c r="DKU56" s="36"/>
      <c r="DKV56" s="36"/>
      <c r="DKY56" s="36"/>
      <c r="DKZ56" s="36"/>
      <c r="DLC56" s="36"/>
      <c r="DLD56" s="36"/>
      <c r="DLG56" s="36"/>
      <c r="DLH56" s="36"/>
      <c r="DLK56" s="36"/>
      <c r="DLL56" s="36"/>
      <c r="DLO56" s="36"/>
      <c r="DLP56" s="36"/>
      <c r="DLS56" s="36"/>
      <c r="DLT56" s="36"/>
      <c r="DLW56" s="36"/>
      <c r="DLX56" s="36"/>
      <c r="DMA56" s="36"/>
      <c r="DMB56" s="36"/>
      <c r="DME56" s="36"/>
      <c r="DMF56" s="36"/>
      <c r="DMI56" s="36"/>
      <c r="DMJ56" s="36"/>
      <c r="DMM56" s="36"/>
      <c r="DMN56" s="36"/>
      <c r="DMQ56" s="36"/>
      <c r="DMR56" s="36"/>
      <c r="DMU56" s="36"/>
      <c r="DMV56" s="36"/>
      <c r="DMY56" s="36"/>
      <c r="DMZ56" s="36"/>
      <c r="DNC56" s="36"/>
      <c r="DND56" s="36"/>
      <c r="DNG56" s="36"/>
      <c r="DNH56" s="36"/>
      <c r="DNK56" s="36"/>
      <c r="DNL56" s="36"/>
      <c r="DNO56" s="36"/>
      <c r="DNP56" s="36"/>
      <c r="DNS56" s="36"/>
      <c r="DNT56" s="36"/>
      <c r="DNW56" s="36"/>
      <c r="DNX56" s="36"/>
      <c r="DOA56" s="36"/>
      <c r="DOB56" s="36"/>
      <c r="DOE56" s="36"/>
      <c r="DOF56" s="36"/>
      <c r="DOI56" s="36"/>
      <c r="DOJ56" s="36"/>
      <c r="DOM56" s="36"/>
      <c r="DON56" s="36"/>
      <c r="DOQ56" s="36"/>
      <c r="DOR56" s="36"/>
      <c r="DOU56" s="36"/>
      <c r="DOV56" s="36"/>
      <c r="DOY56" s="36"/>
      <c r="DOZ56" s="36"/>
      <c r="DPC56" s="36"/>
      <c r="DPD56" s="36"/>
      <c r="DPG56" s="36"/>
      <c r="DPH56" s="36"/>
      <c r="DPK56" s="36"/>
      <c r="DPL56" s="36"/>
      <c r="DPO56" s="36"/>
      <c r="DPP56" s="36"/>
      <c r="DPS56" s="36"/>
      <c r="DPT56" s="36"/>
      <c r="DPW56" s="36"/>
      <c r="DPX56" s="36"/>
      <c r="DQA56" s="36"/>
      <c r="DQB56" s="36"/>
      <c r="DQE56" s="36"/>
      <c r="DQF56" s="36"/>
      <c r="DQI56" s="36"/>
      <c r="DQJ56" s="36"/>
      <c r="DQM56" s="36"/>
      <c r="DQN56" s="36"/>
      <c r="DQQ56" s="36"/>
      <c r="DQR56" s="36"/>
      <c r="DQU56" s="36"/>
      <c r="DQV56" s="36"/>
      <c r="DQY56" s="36"/>
      <c r="DQZ56" s="36"/>
      <c r="DRC56" s="36"/>
      <c r="DRD56" s="36"/>
      <c r="DRG56" s="36"/>
      <c r="DRH56" s="36"/>
      <c r="DRK56" s="36"/>
      <c r="DRL56" s="36"/>
      <c r="DRO56" s="36"/>
      <c r="DRP56" s="36"/>
      <c r="DRS56" s="36"/>
      <c r="DRT56" s="36"/>
      <c r="DRW56" s="36"/>
      <c r="DRX56" s="36"/>
      <c r="DSA56" s="36"/>
      <c r="DSB56" s="36"/>
      <c r="DSE56" s="36"/>
      <c r="DSF56" s="36"/>
      <c r="DSI56" s="36"/>
      <c r="DSJ56" s="36"/>
      <c r="DSM56" s="36"/>
      <c r="DSN56" s="36"/>
      <c r="DSQ56" s="36"/>
      <c r="DSR56" s="36"/>
      <c r="DSU56" s="36"/>
      <c r="DSV56" s="36"/>
      <c r="DSY56" s="36"/>
      <c r="DSZ56" s="36"/>
      <c r="DTC56" s="36"/>
      <c r="DTD56" s="36"/>
      <c r="DTG56" s="36"/>
      <c r="DTH56" s="36"/>
      <c r="DTK56" s="36"/>
      <c r="DTL56" s="36"/>
      <c r="DTO56" s="36"/>
      <c r="DTP56" s="36"/>
      <c r="DTS56" s="36"/>
      <c r="DTT56" s="36"/>
      <c r="DTW56" s="36"/>
      <c r="DTX56" s="36"/>
      <c r="DUA56" s="36"/>
      <c r="DUB56" s="36"/>
      <c r="DUE56" s="36"/>
      <c r="DUF56" s="36"/>
      <c r="DUI56" s="36"/>
      <c r="DUJ56" s="36"/>
      <c r="DUM56" s="36"/>
      <c r="DUN56" s="36"/>
      <c r="DUQ56" s="36"/>
      <c r="DUR56" s="36"/>
      <c r="DUU56" s="36"/>
      <c r="DUV56" s="36"/>
      <c r="DUY56" s="36"/>
      <c r="DUZ56" s="36"/>
      <c r="DVC56" s="36"/>
      <c r="DVD56" s="36"/>
      <c r="DVG56" s="36"/>
      <c r="DVH56" s="36"/>
      <c r="DVK56" s="36"/>
      <c r="DVL56" s="36"/>
      <c r="DVO56" s="36"/>
      <c r="DVP56" s="36"/>
      <c r="DVS56" s="36"/>
      <c r="DVT56" s="36"/>
      <c r="DVW56" s="36"/>
      <c r="DVX56" s="36"/>
      <c r="DWA56" s="36"/>
      <c r="DWB56" s="36"/>
      <c r="DWE56" s="36"/>
      <c r="DWF56" s="36"/>
      <c r="DWI56" s="36"/>
      <c r="DWJ56" s="36"/>
      <c r="DWM56" s="36"/>
      <c r="DWN56" s="36"/>
      <c r="DWQ56" s="36"/>
      <c r="DWR56" s="36"/>
      <c r="DWU56" s="36"/>
      <c r="DWV56" s="36"/>
      <c r="DWY56" s="36"/>
      <c r="DWZ56" s="36"/>
      <c r="DXC56" s="36"/>
      <c r="DXD56" s="36"/>
      <c r="DXG56" s="36"/>
      <c r="DXH56" s="36"/>
      <c r="DXK56" s="36"/>
      <c r="DXL56" s="36"/>
      <c r="DXO56" s="36"/>
      <c r="DXP56" s="36"/>
      <c r="DXS56" s="36"/>
      <c r="DXT56" s="36"/>
      <c r="DXW56" s="36"/>
      <c r="DXX56" s="36"/>
      <c r="DYA56" s="36"/>
      <c r="DYB56" s="36"/>
      <c r="DYE56" s="36"/>
      <c r="DYF56" s="36"/>
      <c r="DYI56" s="36"/>
      <c r="DYJ56" s="36"/>
      <c r="DYM56" s="36"/>
      <c r="DYN56" s="36"/>
      <c r="DYQ56" s="36"/>
      <c r="DYR56" s="36"/>
      <c r="DYU56" s="36"/>
      <c r="DYV56" s="36"/>
      <c r="DYY56" s="36"/>
      <c r="DYZ56" s="36"/>
      <c r="DZC56" s="36"/>
      <c r="DZD56" s="36"/>
      <c r="DZG56" s="36"/>
      <c r="DZH56" s="36"/>
      <c r="DZK56" s="36"/>
      <c r="DZL56" s="36"/>
      <c r="DZO56" s="36"/>
      <c r="DZP56" s="36"/>
      <c r="DZS56" s="36"/>
      <c r="DZT56" s="36"/>
      <c r="DZW56" s="36"/>
      <c r="DZX56" s="36"/>
      <c r="EAA56" s="36"/>
      <c r="EAB56" s="36"/>
      <c r="EAE56" s="36"/>
      <c r="EAF56" s="36"/>
      <c r="EAI56" s="36"/>
      <c r="EAJ56" s="36"/>
      <c r="EAM56" s="36"/>
      <c r="EAN56" s="36"/>
      <c r="EAQ56" s="36"/>
      <c r="EAR56" s="36"/>
      <c r="EAU56" s="36"/>
      <c r="EAV56" s="36"/>
      <c r="EAY56" s="36"/>
      <c r="EAZ56" s="36"/>
      <c r="EBC56" s="36"/>
      <c r="EBD56" s="36"/>
      <c r="EBG56" s="36"/>
      <c r="EBH56" s="36"/>
      <c r="EBK56" s="36"/>
      <c r="EBL56" s="36"/>
      <c r="EBO56" s="36"/>
      <c r="EBP56" s="36"/>
      <c r="EBS56" s="36"/>
      <c r="EBT56" s="36"/>
      <c r="EBW56" s="36"/>
      <c r="EBX56" s="36"/>
      <c r="ECA56" s="36"/>
      <c r="ECB56" s="36"/>
      <c r="ECE56" s="36"/>
      <c r="ECF56" s="36"/>
      <c r="ECI56" s="36"/>
      <c r="ECJ56" s="36"/>
      <c r="ECM56" s="36"/>
      <c r="ECN56" s="36"/>
      <c r="ECQ56" s="36"/>
      <c r="ECR56" s="36"/>
      <c r="ECU56" s="36"/>
      <c r="ECV56" s="36"/>
      <c r="ECY56" s="36"/>
      <c r="ECZ56" s="36"/>
      <c r="EDC56" s="36"/>
      <c r="EDD56" s="36"/>
      <c r="EDG56" s="36"/>
      <c r="EDH56" s="36"/>
      <c r="EDK56" s="36"/>
      <c r="EDL56" s="36"/>
      <c r="EDO56" s="36"/>
      <c r="EDP56" s="36"/>
      <c r="EDS56" s="36"/>
      <c r="EDT56" s="36"/>
      <c r="EDW56" s="36"/>
      <c r="EDX56" s="36"/>
      <c r="EEA56" s="36"/>
      <c r="EEB56" s="36"/>
      <c r="EEE56" s="36"/>
      <c r="EEF56" s="36"/>
      <c r="EEI56" s="36"/>
      <c r="EEJ56" s="36"/>
      <c r="EEM56" s="36"/>
      <c r="EEN56" s="36"/>
      <c r="EEQ56" s="36"/>
      <c r="EER56" s="36"/>
      <c r="EEU56" s="36"/>
      <c r="EEV56" s="36"/>
      <c r="EEY56" s="36"/>
      <c r="EEZ56" s="36"/>
      <c r="EFC56" s="36"/>
      <c r="EFD56" s="36"/>
      <c r="EFG56" s="36"/>
      <c r="EFH56" s="36"/>
      <c r="EFK56" s="36"/>
      <c r="EFL56" s="36"/>
      <c r="EFO56" s="36"/>
      <c r="EFP56" s="36"/>
      <c r="EFS56" s="36"/>
      <c r="EFT56" s="36"/>
      <c r="EFW56" s="36"/>
      <c r="EFX56" s="36"/>
      <c r="EGA56" s="36"/>
      <c r="EGB56" s="36"/>
      <c r="EGE56" s="36"/>
      <c r="EGF56" s="36"/>
      <c r="EGI56" s="36"/>
      <c r="EGJ56" s="36"/>
      <c r="EGM56" s="36"/>
      <c r="EGN56" s="36"/>
      <c r="EGQ56" s="36"/>
      <c r="EGR56" s="36"/>
      <c r="EGU56" s="36"/>
      <c r="EGV56" s="36"/>
      <c r="EGY56" s="36"/>
      <c r="EGZ56" s="36"/>
      <c r="EHC56" s="36"/>
      <c r="EHD56" s="36"/>
      <c r="EHG56" s="36"/>
      <c r="EHH56" s="36"/>
      <c r="EHK56" s="36"/>
      <c r="EHL56" s="36"/>
      <c r="EHO56" s="36"/>
      <c r="EHP56" s="36"/>
      <c r="EHS56" s="36"/>
      <c r="EHT56" s="36"/>
      <c r="EHW56" s="36"/>
      <c r="EHX56" s="36"/>
      <c r="EIA56" s="36"/>
      <c r="EIB56" s="36"/>
      <c r="EIE56" s="36"/>
      <c r="EIF56" s="36"/>
      <c r="EII56" s="36"/>
      <c r="EIJ56" s="36"/>
      <c r="EIM56" s="36"/>
      <c r="EIN56" s="36"/>
      <c r="EIQ56" s="36"/>
      <c r="EIR56" s="36"/>
      <c r="EIU56" s="36"/>
      <c r="EIV56" s="36"/>
      <c r="EIY56" s="36"/>
      <c r="EIZ56" s="36"/>
      <c r="EJC56" s="36"/>
      <c r="EJD56" s="36"/>
      <c r="EJG56" s="36"/>
      <c r="EJH56" s="36"/>
      <c r="EJK56" s="36"/>
      <c r="EJL56" s="36"/>
      <c r="EJO56" s="36"/>
      <c r="EJP56" s="36"/>
      <c r="EJS56" s="36"/>
      <c r="EJT56" s="36"/>
      <c r="EJW56" s="36"/>
      <c r="EJX56" s="36"/>
      <c r="EKA56" s="36"/>
      <c r="EKB56" s="36"/>
      <c r="EKE56" s="36"/>
      <c r="EKF56" s="36"/>
      <c r="EKI56" s="36"/>
      <c r="EKJ56" s="36"/>
      <c r="EKM56" s="36"/>
      <c r="EKN56" s="36"/>
      <c r="EKQ56" s="36"/>
      <c r="EKR56" s="36"/>
      <c r="EKU56" s="36"/>
      <c r="EKV56" s="36"/>
      <c r="EKY56" s="36"/>
      <c r="EKZ56" s="36"/>
      <c r="ELC56" s="36"/>
      <c r="ELD56" s="36"/>
      <c r="ELG56" s="36"/>
      <c r="ELH56" s="36"/>
      <c r="ELK56" s="36"/>
      <c r="ELL56" s="36"/>
      <c r="ELO56" s="36"/>
      <c r="ELP56" s="36"/>
      <c r="ELS56" s="36"/>
      <c r="ELT56" s="36"/>
      <c r="ELW56" s="36"/>
      <c r="ELX56" s="36"/>
      <c r="EMA56" s="36"/>
      <c r="EMB56" s="36"/>
      <c r="EME56" s="36"/>
      <c r="EMF56" s="36"/>
      <c r="EMI56" s="36"/>
      <c r="EMJ56" s="36"/>
      <c r="EMM56" s="36"/>
      <c r="EMN56" s="36"/>
      <c r="EMQ56" s="36"/>
      <c r="EMR56" s="36"/>
      <c r="EMU56" s="36"/>
      <c r="EMV56" s="36"/>
      <c r="EMY56" s="36"/>
      <c r="EMZ56" s="36"/>
      <c r="ENC56" s="36"/>
      <c r="END56" s="36"/>
      <c r="ENG56" s="36"/>
      <c r="ENH56" s="36"/>
      <c r="ENK56" s="36"/>
      <c r="ENL56" s="36"/>
      <c r="ENO56" s="36"/>
      <c r="ENP56" s="36"/>
      <c r="ENS56" s="36"/>
      <c r="ENT56" s="36"/>
      <c r="ENW56" s="36"/>
      <c r="ENX56" s="36"/>
      <c r="EOA56" s="36"/>
      <c r="EOB56" s="36"/>
      <c r="EOE56" s="36"/>
      <c r="EOF56" s="36"/>
      <c r="EOI56" s="36"/>
      <c r="EOJ56" s="36"/>
      <c r="EOM56" s="36"/>
      <c r="EON56" s="36"/>
      <c r="EOQ56" s="36"/>
      <c r="EOR56" s="36"/>
      <c r="EOU56" s="36"/>
      <c r="EOV56" s="36"/>
      <c r="EOY56" s="36"/>
      <c r="EOZ56" s="36"/>
      <c r="EPC56" s="36"/>
      <c r="EPD56" s="36"/>
      <c r="EPG56" s="36"/>
      <c r="EPH56" s="36"/>
      <c r="EPK56" s="36"/>
      <c r="EPL56" s="36"/>
      <c r="EPO56" s="36"/>
      <c r="EPP56" s="36"/>
      <c r="EPS56" s="36"/>
      <c r="EPT56" s="36"/>
      <c r="EPW56" s="36"/>
      <c r="EPX56" s="36"/>
      <c r="EQA56" s="36"/>
      <c r="EQB56" s="36"/>
      <c r="EQE56" s="36"/>
      <c r="EQF56" s="36"/>
      <c r="EQI56" s="36"/>
      <c r="EQJ56" s="36"/>
      <c r="EQM56" s="36"/>
      <c r="EQN56" s="36"/>
      <c r="EQQ56" s="36"/>
      <c r="EQR56" s="36"/>
      <c r="EQU56" s="36"/>
      <c r="EQV56" s="36"/>
      <c r="EQY56" s="36"/>
      <c r="EQZ56" s="36"/>
      <c r="ERC56" s="36"/>
      <c r="ERD56" s="36"/>
      <c r="ERG56" s="36"/>
      <c r="ERH56" s="36"/>
      <c r="ERK56" s="36"/>
      <c r="ERL56" s="36"/>
      <c r="ERO56" s="36"/>
      <c r="ERP56" s="36"/>
      <c r="ERS56" s="36"/>
      <c r="ERT56" s="36"/>
      <c r="ERW56" s="36"/>
      <c r="ERX56" s="36"/>
      <c r="ESA56" s="36"/>
      <c r="ESB56" s="36"/>
      <c r="ESE56" s="36"/>
      <c r="ESF56" s="36"/>
      <c r="ESI56" s="36"/>
      <c r="ESJ56" s="36"/>
      <c r="ESM56" s="36"/>
      <c r="ESN56" s="36"/>
      <c r="ESQ56" s="36"/>
      <c r="ESR56" s="36"/>
      <c r="ESU56" s="36"/>
      <c r="ESV56" s="36"/>
      <c r="ESY56" s="36"/>
      <c r="ESZ56" s="36"/>
      <c r="ETC56" s="36"/>
      <c r="ETD56" s="36"/>
      <c r="ETG56" s="36"/>
      <c r="ETH56" s="36"/>
      <c r="ETK56" s="36"/>
      <c r="ETL56" s="36"/>
      <c r="ETO56" s="36"/>
      <c r="ETP56" s="36"/>
      <c r="ETS56" s="36"/>
      <c r="ETT56" s="36"/>
      <c r="ETW56" s="36"/>
      <c r="ETX56" s="36"/>
      <c r="EUA56" s="36"/>
      <c r="EUB56" s="36"/>
      <c r="EUE56" s="36"/>
      <c r="EUF56" s="36"/>
      <c r="EUI56" s="36"/>
      <c r="EUJ56" s="36"/>
      <c r="EUM56" s="36"/>
      <c r="EUN56" s="36"/>
      <c r="EUQ56" s="36"/>
      <c r="EUR56" s="36"/>
      <c r="EUU56" s="36"/>
      <c r="EUV56" s="36"/>
      <c r="EUY56" s="36"/>
      <c r="EUZ56" s="36"/>
      <c r="EVC56" s="36"/>
      <c r="EVD56" s="36"/>
      <c r="EVG56" s="36"/>
      <c r="EVH56" s="36"/>
      <c r="EVK56" s="36"/>
      <c r="EVL56" s="36"/>
      <c r="EVO56" s="36"/>
      <c r="EVP56" s="36"/>
      <c r="EVS56" s="36"/>
      <c r="EVT56" s="36"/>
      <c r="EVW56" s="36"/>
      <c r="EVX56" s="36"/>
      <c r="EWA56" s="36"/>
      <c r="EWB56" s="36"/>
      <c r="EWE56" s="36"/>
      <c r="EWF56" s="36"/>
      <c r="EWI56" s="36"/>
      <c r="EWJ56" s="36"/>
      <c r="EWM56" s="36"/>
      <c r="EWN56" s="36"/>
      <c r="EWQ56" s="36"/>
      <c r="EWR56" s="36"/>
      <c r="EWU56" s="36"/>
      <c r="EWV56" s="36"/>
      <c r="EWY56" s="36"/>
      <c r="EWZ56" s="36"/>
      <c r="EXC56" s="36"/>
      <c r="EXD56" s="36"/>
      <c r="EXG56" s="36"/>
      <c r="EXH56" s="36"/>
      <c r="EXK56" s="36"/>
      <c r="EXL56" s="36"/>
      <c r="EXO56" s="36"/>
      <c r="EXP56" s="36"/>
      <c r="EXS56" s="36"/>
      <c r="EXT56" s="36"/>
      <c r="EXW56" s="36"/>
      <c r="EXX56" s="36"/>
      <c r="EYA56" s="36"/>
      <c r="EYB56" s="36"/>
      <c r="EYE56" s="36"/>
      <c r="EYF56" s="36"/>
      <c r="EYI56" s="36"/>
      <c r="EYJ56" s="36"/>
      <c r="EYM56" s="36"/>
      <c r="EYN56" s="36"/>
      <c r="EYQ56" s="36"/>
      <c r="EYR56" s="36"/>
      <c r="EYU56" s="36"/>
      <c r="EYV56" s="36"/>
      <c r="EYY56" s="36"/>
      <c r="EYZ56" s="36"/>
      <c r="EZC56" s="36"/>
      <c r="EZD56" s="36"/>
      <c r="EZG56" s="36"/>
      <c r="EZH56" s="36"/>
      <c r="EZK56" s="36"/>
      <c r="EZL56" s="36"/>
      <c r="EZO56" s="36"/>
      <c r="EZP56" s="36"/>
      <c r="EZS56" s="36"/>
      <c r="EZT56" s="36"/>
      <c r="EZW56" s="36"/>
      <c r="EZX56" s="36"/>
      <c r="FAA56" s="36"/>
      <c r="FAB56" s="36"/>
      <c r="FAE56" s="36"/>
      <c r="FAF56" s="36"/>
      <c r="FAI56" s="36"/>
      <c r="FAJ56" s="36"/>
      <c r="FAM56" s="36"/>
      <c r="FAN56" s="36"/>
      <c r="FAQ56" s="36"/>
      <c r="FAR56" s="36"/>
      <c r="FAU56" s="36"/>
      <c r="FAV56" s="36"/>
      <c r="FAY56" s="36"/>
      <c r="FAZ56" s="36"/>
      <c r="FBC56" s="36"/>
      <c r="FBD56" s="36"/>
      <c r="FBG56" s="36"/>
      <c r="FBH56" s="36"/>
      <c r="FBK56" s="36"/>
      <c r="FBL56" s="36"/>
      <c r="FBO56" s="36"/>
      <c r="FBP56" s="36"/>
      <c r="FBS56" s="36"/>
      <c r="FBT56" s="36"/>
      <c r="FBW56" s="36"/>
      <c r="FBX56" s="36"/>
      <c r="FCA56" s="36"/>
      <c r="FCB56" s="36"/>
      <c r="FCE56" s="36"/>
      <c r="FCF56" s="36"/>
      <c r="FCI56" s="36"/>
      <c r="FCJ56" s="36"/>
      <c r="FCM56" s="36"/>
      <c r="FCN56" s="36"/>
      <c r="FCQ56" s="36"/>
      <c r="FCR56" s="36"/>
      <c r="FCU56" s="36"/>
      <c r="FCV56" s="36"/>
      <c r="FCY56" s="36"/>
      <c r="FCZ56" s="36"/>
      <c r="FDC56" s="36"/>
      <c r="FDD56" s="36"/>
      <c r="FDG56" s="36"/>
      <c r="FDH56" s="36"/>
      <c r="FDK56" s="36"/>
      <c r="FDL56" s="36"/>
      <c r="FDO56" s="36"/>
      <c r="FDP56" s="36"/>
      <c r="FDS56" s="36"/>
      <c r="FDT56" s="36"/>
      <c r="FDW56" s="36"/>
      <c r="FDX56" s="36"/>
      <c r="FEA56" s="36"/>
      <c r="FEB56" s="36"/>
      <c r="FEE56" s="36"/>
      <c r="FEF56" s="36"/>
      <c r="FEI56" s="36"/>
      <c r="FEJ56" s="36"/>
      <c r="FEM56" s="36"/>
      <c r="FEN56" s="36"/>
      <c r="FEQ56" s="36"/>
      <c r="FER56" s="36"/>
      <c r="FEU56" s="36"/>
      <c r="FEV56" s="36"/>
      <c r="FEY56" s="36"/>
      <c r="FEZ56" s="36"/>
      <c r="FFC56" s="36"/>
      <c r="FFD56" s="36"/>
      <c r="FFG56" s="36"/>
      <c r="FFH56" s="36"/>
      <c r="FFK56" s="36"/>
      <c r="FFL56" s="36"/>
      <c r="FFO56" s="36"/>
      <c r="FFP56" s="36"/>
      <c r="FFS56" s="36"/>
      <c r="FFT56" s="36"/>
      <c r="FFW56" s="36"/>
      <c r="FFX56" s="36"/>
      <c r="FGA56" s="36"/>
      <c r="FGB56" s="36"/>
      <c r="FGE56" s="36"/>
      <c r="FGF56" s="36"/>
      <c r="FGI56" s="36"/>
      <c r="FGJ56" s="36"/>
      <c r="FGM56" s="36"/>
      <c r="FGN56" s="36"/>
      <c r="FGQ56" s="36"/>
      <c r="FGR56" s="36"/>
      <c r="FGU56" s="36"/>
      <c r="FGV56" s="36"/>
      <c r="FGY56" s="36"/>
      <c r="FGZ56" s="36"/>
      <c r="FHC56" s="36"/>
      <c r="FHD56" s="36"/>
      <c r="FHG56" s="36"/>
      <c r="FHH56" s="36"/>
      <c r="FHK56" s="36"/>
      <c r="FHL56" s="36"/>
      <c r="FHO56" s="36"/>
      <c r="FHP56" s="36"/>
      <c r="FHS56" s="36"/>
      <c r="FHT56" s="36"/>
      <c r="FHW56" s="36"/>
      <c r="FHX56" s="36"/>
      <c r="FIA56" s="36"/>
      <c r="FIB56" s="36"/>
      <c r="FIE56" s="36"/>
      <c r="FIF56" s="36"/>
      <c r="FII56" s="36"/>
      <c r="FIJ56" s="36"/>
      <c r="FIM56" s="36"/>
      <c r="FIN56" s="36"/>
      <c r="FIQ56" s="36"/>
      <c r="FIR56" s="36"/>
      <c r="FIU56" s="36"/>
      <c r="FIV56" s="36"/>
      <c r="FIY56" s="36"/>
      <c r="FIZ56" s="36"/>
      <c r="FJC56" s="36"/>
      <c r="FJD56" s="36"/>
      <c r="FJG56" s="36"/>
      <c r="FJH56" s="36"/>
      <c r="FJK56" s="36"/>
      <c r="FJL56" s="36"/>
      <c r="FJO56" s="36"/>
      <c r="FJP56" s="36"/>
      <c r="FJS56" s="36"/>
      <c r="FJT56" s="36"/>
      <c r="FJW56" s="36"/>
      <c r="FJX56" s="36"/>
      <c r="FKA56" s="36"/>
      <c r="FKB56" s="36"/>
      <c r="FKE56" s="36"/>
      <c r="FKF56" s="36"/>
      <c r="FKI56" s="36"/>
      <c r="FKJ56" s="36"/>
      <c r="FKM56" s="36"/>
      <c r="FKN56" s="36"/>
      <c r="FKQ56" s="36"/>
      <c r="FKR56" s="36"/>
      <c r="FKU56" s="36"/>
      <c r="FKV56" s="36"/>
      <c r="FKY56" s="36"/>
      <c r="FKZ56" s="36"/>
      <c r="FLC56" s="36"/>
      <c r="FLD56" s="36"/>
      <c r="FLG56" s="36"/>
      <c r="FLH56" s="36"/>
      <c r="FLK56" s="36"/>
      <c r="FLL56" s="36"/>
      <c r="FLO56" s="36"/>
      <c r="FLP56" s="36"/>
      <c r="FLS56" s="36"/>
      <c r="FLT56" s="36"/>
      <c r="FLW56" s="36"/>
      <c r="FLX56" s="36"/>
      <c r="FMA56" s="36"/>
      <c r="FMB56" s="36"/>
      <c r="FME56" s="36"/>
      <c r="FMF56" s="36"/>
      <c r="FMI56" s="36"/>
      <c r="FMJ56" s="36"/>
      <c r="FMM56" s="36"/>
      <c r="FMN56" s="36"/>
      <c r="FMQ56" s="36"/>
      <c r="FMR56" s="36"/>
      <c r="FMU56" s="36"/>
      <c r="FMV56" s="36"/>
      <c r="FMY56" s="36"/>
      <c r="FMZ56" s="36"/>
      <c r="FNC56" s="36"/>
      <c r="FND56" s="36"/>
      <c r="FNG56" s="36"/>
      <c r="FNH56" s="36"/>
      <c r="FNK56" s="36"/>
      <c r="FNL56" s="36"/>
      <c r="FNO56" s="36"/>
      <c r="FNP56" s="36"/>
      <c r="FNS56" s="36"/>
      <c r="FNT56" s="36"/>
      <c r="FNW56" s="36"/>
      <c r="FNX56" s="36"/>
      <c r="FOA56" s="36"/>
      <c r="FOB56" s="36"/>
      <c r="FOE56" s="36"/>
      <c r="FOF56" s="36"/>
      <c r="FOI56" s="36"/>
      <c r="FOJ56" s="36"/>
      <c r="FOM56" s="36"/>
      <c r="FON56" s="36"/>
      <c r="FOQ56" s="36"/>
      <c r="FOR56" s="36"/>
      <c r="FOU56" s="36"/>
      <c r="FOV56" s="36"/>
      <c r="FOY56" s="36"/>
      <c r="FOZ56" s="36"/>
      <c r="FPC56" s="36"/>
      <c r="FPD56" s="36"/>
      <c r="FPG56" s="36"/>
      <c r="FPH56" s="36"/>
      <c r="FPK56" s="36"/>
      <c r="FPL56" s="36"/>
      <c r="FPO56" s="36"/>
      <c r="FPP56" s="36"/>
      <c r="FPS56" s="36"/>
      <c r="FPT56" s="36"/>
      <c r="FPW56" s="36"/>
      <c r="FPX56" s="36"/>
      <c r="FQA56" s="36"/>
      <c r="FQB56" s="36"/>
      <c r="FQE56" s="36"/>
      <c r="FQF56" s="36"/>
      <c r="FQI56" s="36"/>
      <c r="FQJ56" s="36"/>
      <c r="FQM56" s="36"/>
      <c r="FQN56" s="36"/>
      <c r="FQQ56" s="36"/>
      <c r="FQR56" s="36"/>
      <c r="FQU56" s="36"/>
      <c r="FQV56" s="36"/>
      <c r="FQY56" s="36"/>
      <c r="FQZ56" s="36"/>
      <c r="FRC56" s="36"/>
      <c r="FRD56" s="36"/>
      <c r="FRG56" s="36"/>
      <c r="FRH56" s="36"/>
      <c r="FRK56" s="36"/>
      <c r="FRL56" s="36"/>
      <c r="FRO56" s="36"/>
      <c r="FRP56" s="36"/>
      <c r="FRS56" s="36"/>
      <c r="FRT56" s="36"/>
      <c r="FRW56" s="36"/>
      <c r="FRX56" s="36"/>
      <c r="FSA56" s="36"/>
      <c r="FSB56" s="36"/>
      <c r="FSE56" s="36"/>
      <c r="FSF56" s="36"/>
      <c r="FSI56" s="36"/>
      <c r="FSJ56" s="36"/>
      <c r="FSM56" s="36"/>
      <c r="FSN56" s="36"/>
      <c r="FSQ56" s="36"/>
      <c r="FSR56" s="36"/>
      <c r="FSU56" s="36"/>
      <c r="FSV56" s="36"/>
      <c r="FSY56" s="36"/>
      <c r="FSZ56" s="36"/>
      <c r="FTC56" s="36"/>
      <c r="FTD56" s="36"/>
      <c r="FTG56" s="36"/>
      <c r="FTH56" s="36"/>
      <c r="FTK56" s="36"/>
      <c r="FTL56" s="36"/>
      <c r="FTO56" s="36"/>
      <c r="FTP56" s="36"/>
      <c r="FTS56" s="36"/>
      <c r="FTT56" s="36"/>
      <c r="FTW56" s="36"/>
      <c r="FTX56" s="36"/>
      <c r="FUA56" s="36"/>
      <c r="FUB56" s="36"/>
      <c r="FUE56" s="36"/>
      <c r="FUF56" s="36"/>
      <c r="FUI56" s="36"/>
      <c r="FUJ56" s="36"/>
      <c r="FUM56" s="36"/>
      <c r="FUN56" s="36"/>
      <c r="FUQ56" s="36"/>
      <c r="FUR56" s="36"/>
      <c r="FUU56" s="36"/>
      <c r="FUV56" s="36"/>
      <c r="FUY56" s="36"/>
      <c r="FUZ56" s="36"/>
      <c r="FVC56" s="36"/>
      <c r="FVD56" s="36"/>
      <c r="FVG56" s="36"/>
      <c r="FVH56" s="36"/>
      <c r="FVK56" s="36"/>
      <c r="FVL56" s="36"/>
      <c r="FVO56" s="36"/>
      <c r="FVP56" s="36"/>
      <c r="FVS56" s="36"/>
      <c r="FVT56" s="36"/>
      <c r="FVW56" s="36"/>
      <c r="FVX56" s="36"/>
      <c r="FWA56" s="36"/>
      <c r="FWB56" s="36"/>
      <c r="FWE56" s="36"/>
      <c r="FWF56" s="36"/>
      <c r="FWI56" s="36"/>
      <c r="FWJ56" s="36"/>
      <c r="FWM56" s="36"/>
      <c r="FWN56" s="36"/>
      <c r="FWQ56" s="36"/>
      <c r="FWR56" s="36"/>
      <c r="FWU56" s="36"/>
      <c r="FWV56" s="36"/>
      <c r="FWY56" s="36"/>
      <c r="FWZ56" s="36"/>
      <c r="FXC56" s="36"/>
      <c r="FXD56" s="36"/>
      <c r="FXG56" s="36"/>
      <c r="FXH56" s="36"/>
      <c r="FXK56" s="36"/>
      <c r="FXL56" s="36"/>
      <c r="FXO56" s="36"/>
      <c r="FXP56" s="36"/>
      <c r="FXS56" s="36"/>
      <c r="FXT56" s="36"/>
      <c r="FXW56" s="36"/>
      <c r="FXX56" s="36"/>
      <c r="FYA56" s="36"/>
      <c r="FYB56" s="36"/>
      <c r="FYE56" s="36"/>
      <c r="FYF56" s="36"/>
      <c r="FYI56" s="36"/>
      <c r="FYJ56" s="36"/>
      <c r="FYM56" s="36"/>
      <c r="FYN56" s="36"/>
      <c r="FYQ56" s="36"/>
      <c r="FYR56" s="36"/>
      <c r="FYU56" s="36"/>
      <c r="FYV56" s="36"/>
      <c r="FYY56" s="36"/>
      <c r="FYZ56" s="36"/>
      <c r="FZC56" s="36"/>
      <c r="FZD56" s="36"/>
      <c r="FZG56" s="36"/>
      <c r="FZH56" s="36"/>
      <c r="FZK56" s="36"/>
      <c r="FZL56" s="36"/>
      <c r="FZO56" s="36"/>
      <c r="FZP56" s="36"/>
      <c r="FZS56" s="36"/>
      <c r="FZT56" s="36"/>
      <c r="FZW56" s="36"/>
      <c r="FZX56" s="36"/>
      <c r="GAA56" s="36"/>
      <c r="GAB56" s="36"/>
      <c r="GAE56" s="36"/>
      <c r="GAF56" s="36"/>
      <c r="GAI56" s="36"/>
      <c r="GAJ56" s="36"/>
      <c r="GAM56" s="36"/>
      <c r="GAN56" s="36"/>
      <c r="GAQ56" s="36"/>
      <c r="GAR56" s="36"/>
      <c r="GAU56" s="36"/>
      <c r="GAV56" s="36"/>
      <c r="GAY56" s="36"/>
      <c r="GAZ56" s="36"/>
      <c r="GBC56" s="36"/>
      <c r="GBD56" s="36"/>
      <c r="GBG56" s="36"/>
      <c r="GBH56" s="36"/>
      <c r="GBK56" s="36"/>
      <c r="GBL56" s="36"/>
      <c r="GBO56" s="36"/>
      <c r="GBP56" s="36"/>
      <c r="GBS56" s="36"/>
      <c r="GBT56" s="36"/>
      <c r="GBW56" s="36"/>
      <c r="GBX56" s="36"/>
      <c r="GCA56" s="36"/>
      <c r="GCB56" s="36"/>
      <c r="GCE56" s="36"/>
      <c r="GCF56" s="36"/>
      <c r="GCI56" s="36"/>
      <c r="GCJ56" s="36"/>
      <c r="GCM56" s="36"/>
      <c r="GCN56" s="36"/>
      <c r="GCQ56" s="36"/>
      <c r="GCR56" s="36"/>
      <c r="GCU56" s="36"/>
      <c r="GCV56" s="36"/>
      <c r="GCY56" s="36"/>
      <c r="GCZ56" s="36"/>
      <c r="GDC56" s="36"/>
      <c r="GDD56" s="36"/>
      <c r="GDG56" s="36"/>
      <c r="GDH56" s="36"/>
      <c r="GDK56" s="36"/>
      <c r="GDL56" s="36"/>
      <c r="GDO56" s="36"/>
      <c r="GDP56" s="36"/>
      <c r="GDS56" s="36"/>
      <c r="GDT56" s="36"/>
      <c r="GDW56" s="36"/>
      <c r="GDX56" s="36"/>
      <c r="GEA56" s="36"/>
      <c r="GEB56" s="36"/>
      <c r="GEE56" s="36"/>
      <c r="GEF56" s="36"/>
      <c r="GEI56" s="36"/>
      <c r="GEJ56" s="36"/>
      <c r="GEM56" s="36"/>
      <c r="GEN56" s="36"/>
      <c r="GEQ56" s="36"/>
      <c r="GER56" s="36"/>
      <c r="GEU56" s="36"/>
      <c r="GEV56" s="36"/>
      <c r="GEY56" s="36"/>
      <c r="GEZ56" s="36"/>
      <c r="GFC56" s="36"/>
      <c r="GFD56" s="36"/>
      <c r="GFG56" s="36"/>
      <c r="GFH56" s="36"/>
      <c r="GFK56" s="36"/>
      <c r="GFL56" s="36"/>
      <c r="GFO56" s="36"/>
      <c r="GFP56" s="36"/>
      <c r="GFS56" s="36"/>
      <c r="GFT56" s="36"/>
      <c r="GFW56" s="36"/>
      <c r="GFX56" s="36"/>
      <c r="GGA56" s="36"/>
      <c r="GGB56" s="36"/>
      <c r="GGE56" s="36"/>
      <c r="GGF56" s="36"/>
      <c r="GGI56" s="36"/>
      <c r="GGJ56" s="36"/>
      <c r="GGM56" s="36"/>
      <c r="GGN56" s="36"/>
      <c r="GGQ56" s="36"/>
      <c r="GGR56" s="36"/>
      <c r="GGU56" s="36"/>
      <c r="GGV56" s="36"/>
      <c r="GGY56" s="36"/>
      <c r="GGZ56" s="36"/>
      <c r="GHC56" s="36"/>
      <c r="GHD56" s="36"/>
      <c r="GHG56" s="36"/>
      <c r="GHH56" s="36"/>
      <c r="GHK56" s="36"/>
      <c r="GHL56" s="36"/>
      <c r="GHO56" s="36"/>
      <c r="GHP56" s="36"/>
      <c r="GHS56" s="36"/>
      <c r="GHT56" s="36"/>
      <c r="GHW56" s="36"/>
      <c r="GHX56" s="36"/>
      <c r="GIA56" s="36"/>
      <c r="GIB56" s="36"/>
      <c r="GIE56" s="36"/>
      <c r="GIF56" s="36"/>
      <c r="GII56" s="36"/>
      <c r="GIJ56" s="36"/>
      <c r="GIM56" s="36"/>
      <c r="GIN56" s="36"/>
      <c r="GIQ56" s="36"/>
      <c r="GIR56" s="36"/>
      <c r="GIU56" s="36"/>
      <c r="GIV56" s="36"/>
      <c r="GIY56" s="36"/>
      <c r="GIZ56" s="36"/>
      <c r="GJC56" s="36"/>
      <c r="GJD56" s="36"/>
      <c r="GJG56" s="36"/>
      <c r="GJH56" s="36"/>
      <c r="GJK56" s="36"/>
      <c r="GJL56" s="36"/>
      <c r="GJO56" s="36"/>
      <c r="GJP56" s="36"/>
      <c r="GJS56" s="36"/>
      <c r="GJT56" s="36"/>
      <c r="GJW56" s="36"/>
      <c r="GJX56" s="36"/>
      <c r="GKA56" s="36"/>
      <c r="GKB56" s="36"/>
      <c r="GKE56" s="36"/>
      <c r="GKF56" s="36"/>
      <c r="GKI56" s="36"/>
      <c r="GKJ56" s="36"/>
      <c r="GKM56" s="36"/>
      <c r="GKN56" s="36"/>
      <c r="GKQ56" s="36"/>
      <c r="GKR56" s="36"/>
      <c r="GKU56" s="36"/>
      <c r="GKV56" s="36"/>
      <c r="GKY56" s="36"/>
      <c r="GKZ56" s="36"/>
      <c r="GLC56" s="36"/>
      <c r="GLD56" s="36"/>
      <c r="GLG56" s="36"/>
      <c r="GLH56" s="36"/>
      <c r="GLK56" s="36"/>
      <c r="GLL56" s="36"/>
      <c r="GLO56" s="36"/>
      <c r="GLP56" s="36"/>
      <c r="GLS56" s="36"/>
      <c r="GLT56" s="36"/>
      <c r="GLW56" s="36"/>
      <c r="GLX56" s="36"/>
      <c r="GMA56" s="36"/>
      <c r="GMB56" s="36"/>
      <c r="GME56" s="36"/>
      <c r="GMF56" s="36"/>
      <c r="GMI56" s="36"/>
      <c r="GMJ56" s="36"/>
      <c r="GMM56" s="36"/>
      <c r="GMN56" s="36"/>
      <c r="GMQ56" s="36"/>
      <c r="GMR56" s="36"/>
      <c r="GMU56" s="36"/>
      <c r="GMV56" s="36"/>
      <c r="GMY56" s="36"/>
      <c r="GMZ56" s="36"/>
      <c r="GNC56" s="36"/>
      <c r="GND56" s="36"/>
      <c r="GNG56" s="36"/>
      <c r="GNH56" s="36"/>
      <c r="GNK56" s="36"/>
      <c r="GNL56" s="36"/>
      <c r="GNO56" s="36"/>
      <c r="GNP56" s="36"/>
      <c r="GNS56" s="36"/>
      <c r="GNT56" s="36"/>
      <c r="GNW56" s="36"/>
      <c r="GNX56" s="36"/>
      <c r="GOA56" s="36"/>
      <c r="GOB56" s="36"/>
      <c r="GOE56" s="36"/>
      <c r="GOF56" s="36"/>
      <c r="GOI56" s="36"/>
      <c r="GOJ56" s="36"/>
      <c r="GOM56" s="36"/>
      <c r="GON56" s="36"/>
      <c r="GOQ56" s="36"/>
      <c r="GOR56" s="36"/>
      <c r="GOU56" s="36"/>
      <c r="GOV56" s="36"/>
      <c r="GOY56" s="36"/>
      <c r="GOZ56" s="36"/>
      <c r="GPC56" s="36"/>
      <c r="GPD56" s="36"/>
      <c r="GPG56" s="36"/>
      <c r="GPH56" s="36"/>
      <c r="GPK56" s="36"/>
      <c r="GPL56" s="36"/>
      <c r="GPO56" s="36"/>
      <c r="GPP56" s="36"/>
      <c r="GPS56" s="36"/>
      <c r="GPT56" s="36"/>
      <c r="GPW56" s="36"/>
      <c r="GPX56" s="36"/>
      <c r="GQA56" s="36"/>
      <c r="GQB56" s="36"/>
      <c r="GQE56" s="36"/>
      <c r="GQF56" s="36"/>
      <c r="GQI56" s="36"/>
      <c r="GQJ56" s="36"/>
      <c r="GQM56" s="36"/>
      <c r="GQN56" s="36"/>
      <c r="GQQ56" s="36"/>
      <c r="GQR56" s="36"/>
      <c r="GQU56" s="36"/>
      <c r="GQV56" s="36"/>
      <c r="GQY56" s="36"/>
      <c r="GQZ56" s="36"/>
      <c r="GRC56" s="36"/>
      <c r="GRD56" s="36"/>
      <c r="GRG56" s="36"/>
      <c r="GRH56" s="36"/>
      <c r="GRK56" s="36"/>
      <c r="GRL56" s="36"/>
      <c r="GRO56" s="36"/>
      <c r="GRP56" s="36"/>
      <c r="GRS56" s="36"/>
      <c r="GRT56" s="36"/>
      <c r="GRW56" s="36"/>
      <c r="GRX56" s="36"/>
      <c r="GSA56" s="36"/>
      <c r="GSB56" s="36"/>
      <c r="GSE56" s="36"/>
      <c r="GSF56" s="36"/>
      <c r="GSI56" s="36"/>
      <c r="GSJ56" s="36"/>
      <c r="GSM56" s="36"/>
      <c r="GSN56" s="36"/>
      <c r="GSQ56" s="36"/>
      <c r="GSR56" s="36"/>
      <c r="GSU56" s="36"/>
      <c r="GSV56" s="36"/>
      <c r="GSY56" s="36"/>
      <c r="GSZ56" s="36"/>
      <c r="GTC56" s="36"/>
      <c r="GTD56" s="36"/>
      <c r="GTG56" s="36"/>
      <c r="GTH56" s="36"/>
      <c r="GTK56" s="36"/>
      <c r="GTL56" s="36"/>
      <c r="GTO56" s="36"/>
      <c r="GTP56" s="36"/>
      <c r="GTS56" s="36"/>
      <c r="GTT56" s="36"/>
      <c r="GTW56" s="36"/>
      <c r="GTX56" s="36"/>
      <c r="GUA56" s="36"/>
      <c r="GUB56" s="36"/>
      <c r="GUE56" s="36"/>
      <c r="GUF56" s="36"/>
      <c r="GUI56" s="36"/>
      <c r="GUJ56" s="36"/>
      <c r="GUM56" s="36"/>
      <c r="GUN56" s="36"/>
      <c r="GUQ56" s="36"/>
      <c r="GUR56" s="36"/>
      <c r="GUU56" s="36"/>
      <c r="GUV56" s="36"/>
      <c r="GUY56" s="36"/>
      <c r="GUZ56" s="36"/>
      <c r="GVC56" s="36"/>
      <c r="GVD56" s="36"/>
      <c r="GVG56" s="36"/>
      <c r="GVH56" s="36"/>
      <c r="GVK56" s="36"/>
      <c r="GVL56" s="36"/>
      <c r="GVO56" s="36"/>
      <c r="GVP56" s="36"/>
      <c r="GVS56" s="36"/>
      <c r="GVT56" s="36"/>
      <c r="GVW56" s="36"/>
      <c r="GVX56" s="36"/>
      <c r="GWA56" s="36"/>
      <c r="GWB56" s="36"/>
      <c r="GWE56" s="36"/>
      <c r="GWF56" s="36"/>
      <c r="GWI56" s="36"/>
      <c r="GWJ56" s="36"/>
      <c r="GWM56" s="36"/>
      <c r="GWN56" s="36"/>
      <c r="GWQ56" s="36"/>
      <c r="GWR56" s="36"/>
      <c r="GWU56" s="36"/>
      <c r="GWV56" s="36"/>
      <c r="GWY56" s="36"/>
      <c r="GWZ56" s="36"/>
      <c r="GXC56" s="36"/>
      <c r="GXD56" s="36"/>
      <c r="GXG56" s="36"/>
      <c r="GXH56" s="36"/>
      <c r="GXK56" s="36"/>
      <c r="GXL56" s="36"/>
      <c r="GXO56" s="36"/>
      <c r="GXP56" s="36"/>
      <c r="GXS56" s="36"/>
      <c r="GXT56" s="36"/>
      <c r="GXW56" s="36"/>
      <c r="GXX56" s="36"/>
      <c r="GYA56" s="36"/>
      <c r="GYB56" s="36"/>
      <c r="GYE56" s="36"/>
      <c r="GYF56" s="36"/>
      <c r="GYI56" s="36"/>
      <c r="GYJ56" s="36"/>
      <c r="GYM56" s="36"/>
      <c r="GYN56" s="36"/>
      <c r="GYQ56" s="36"/>
      <c r="GYR56" s="36"/>
      <c r="GYU56" s="36"/>
      <c r="GYV56" s="36"/>
      <c r="GYY56" s="36"/>
      <c r="GYZ56" s="36"/>
      <c r="GZC56" s="36"/>
      <c r="GZD56" s="36"/>
      <c r="GZG56" s="36"/>
      <c r="GZH56" s="36"/>
      <c r="GZK56" s="36"/>
      <c r="GZL56" s="36"/>
      <c r="GZO56" s="36"/>
      <c r="GZP56" s="36"/>
      <c r="GZS56" s="36"/>
      <c r="GZT56" s="36"/>
      <c r="GZW56" s="36"/>
      <c r="GZX56" s="36"/>
      <c r="HAA56" s="36"/>
      <c r="HAB56" s="36"/>
      <c r="HAE56" s="36"/>
      <c r="HAF56" s="36"/>
      <c r="HAI56" s="36"/>
      <c r="HAJ56" s="36"/>
      <c r="HAM56" s="36"/>
      <c r="HAN56" s="36"/>
      <c r="HAQ56" s="36"/>
      <c r="HAR56" s="36"/>
      <c r="HAU56" s="36"/>
      <c r="HAV56" s="36"/>
      <c r="HAY56" s="36"/>
      <c r="HAZ56" s="36"/>
      <c r="HBC56" s="36"/>
      <c r="HBD56" s="36"/>
      <c r="HBG56" s="36"/>
      <c r="HBH56" s="36"/>
      <c r="HBK56" s="36"/>
      <c r="HBL56" s="36"/>
      <c r="HBO56" s="36"/>
      <c r="HBP56" s="36"/>
      <c r="HBS56" s="36"/>
      <c r="HBT56" s="36"/>
      <c r="HBW56" s="36"/>
      <c r="HBX56" s="36"/>
      <c r="HCA56" s="36"/>
      <c r="HCB56" s="36"/>
      <c r="HCE56" s="36"/>
      <c r="HCF56" s="36"/>
      <c r="HCI56" s="36"/>
      <c r="HCJ56" s="36"/>
      <c r="HCM56" s="36"/>
      <c r="HCN56" s="36"/>
      <c r="HCQ56" s="36"/>
      <c r="HCR56" s="36"/>
      <c r="HCU56" s="36"/>
      <c r="HCV56" s="36"/>
      <c r="HCY56" s="36"/>
      <c r="HCZ56" s="36"/>
      <c r="HDC56" s="36"/>
      <c r="HDD56" s="36"/>
      <c r="HDG56" s="36"/>
      <c r="HDH56" s="36"/>
      <c r="HDK56" s="36"/>
      <c r="HDL56" s="36"/>
      <c r="HDO56" s="36"/>
      <c r="HDP56" s="36"/>
      <c r="HDS56" s="36"/>
      <c r="HDT56" s="36"/>
      <c r="HDW56" s="36"/>
      <c r="HDX56" s="36"/>
      <c r="HEA56" s="36"/>
      <c r="HEB56" s="36"/>
      <c r="HEE56" s="36"/>
      <c r="HEF56" s="36"/>
      <c r="HEI56" s="36"/>
      <c r="HEJ56" s="36"/>
      <c r="HEM56" s="36"/>
      <c r="HEN56" s="36"/>
      <c r="HEQ56" s="36"/>
      <c r="HER56" s="36"/>
      <c r="HEU56" s="36"/>
      <c r="HEV56" s="36"/>
      <c r="HEY56" s="36"/>
      <c r="HEZ56" s="36"/>
      <c r="HFC56" s="36"/>
      <c r="HFD56" s="36"/>
      <c r="HFG56" s="36"/>
      <c r="HFH56" s="36"/>
      <c r="HFK56" s="36"/>
      <c r="HFL56" s="36"/>
      <c r="HFO56" s="36"/>
      <c r="HFP56" s="36"/>
      <c r="HFS56" s="36"/>
      <c r="HFT56" s="36"/>
      <c r="HFW56" s="36"/>
      <c r="HFX56" s="36"/>
      <c r="HGA56" s="36"/>
      <c r="HGB56" s="36"/>
      <c r="HGE56" s="36"/>
      <c r="HGF56" s="36"/>
      <c r="HGI56" s="36"/>
      <c r="HGJ56" s="36"/>
      <c r="HGM56" s="36"/>
      <c r="HGN56" s="36"/>
      <c r="HGQ56" s="36"/>
      <c r="HGR56" s="36"/>
      <c r="HGU56" s="36"/>
      <c r="HGV56" s="36"/>
      <c r="HGY56" s="36"/>
      <c r="HGZ56" s="36"/>
      <c r="HHC56" s="36"/>
      <c r="HHD56" s="36"/>
      <c r="HHG56" s="36"/>
      <c r="HHH56" s="36"/>
      <c r="HHK56" s="36"/>
      <c r="HHL56" s="36"/>
      <c r="HHO56" s="36"/>
      <c r="HHP56" s="36"/>
      <c r="HHS56" s="36"/>
      <c r="HHT56" s="36"/>
      <c r="HHW56" s="36"/>
      <c r="HHX56" s="36"/>
      <c r="HIA56" s="36"/>
      <c r="HIB56" s="36"/>
      <c r="HIE56" s="36"/>
      <c r="HIF56" s="36"/>
      <c r="HII56" s="36"/>
      <c r="HIJ56" s="36"/>
      <c r="HIM56" s="36"/>
      <c r="HIN56" s="36"/>
      <c r="HIQ56" s="36"/>
      <c r="HIR56" s="36"/>
      <c r="HIU56" s="36"/>
      <c r="HIV56" s="36"/>
      <c r="HIY56" s="36"/>
      <c r="HIZ56" s="36"/>
      <c r="HJC56" s="36"/>
      <c r="HJD56" s="36"/>
      <c r="HJG56" s="36"/>
      <c r="HJH56" s="36"/>
      <c r="HJK56" s="36"/>
      <c r="HJL56" s="36"/>
      <c r="HJO56" s="36"/>
      <c r="HJP56" s="36"/>
      <c r="HJS56" s="36"/>
      <c r="HJT56" s="36"/>
      <c r="HJW56" s="36"/>
      <c r="HJX56" s="36"/>
      <c r="HKA56" s="36"/>
      <c r="HKB56" s="36"/>
      <c r="HKE56" s="36"/>
      <c r="HKF56" s="36"/>
      <c r="HKI56" s="36"/>
      <c r="HKJ56" s="36"/>
      <c r="HKM56" s="36"/>
      <c r="HKN56" s="36"/>
      <c r="HKQ56" s="36"/>
      <c r="HKR56" s="36"/>
      <c r="HKU56" s="36"/>
      <c r="HKV56" s="36"/>
      <c r="HKY56" s="36"/>
      <c r="HKZ56" s="36"/>
      <c r="HLC56" s="36"/>
      <c r="HLD56" s="36"/>
      <c r="HLG56" s="36"/>
      <c r="HLH56" s="36"/>
      <c r="HLK56" s="36"/>
      <c r="HLL56" s="36"/>
      <c r="HLO56" s="36"/>
      <c r="HLP56" s="36"/>
      <c r="HLS56" s="36"/>
      <c r="HLT56" s="36"/>
      <c r="HLW56" s="36"/>
      <c r="HLX56" s="36"/>
      <c r="HMA56" s="36"/>
      <c r="HMB56" s="36"/>
      <c r="HME56" s="36"/>
      <c r="HMF56" s="36"/>
      <c r="HMI56" s="36"/>
      <c r="HMJ56" s="36"/>
      <c r="HMM56" s="36"/>
      <c r="HMN56" s="36"/>
      <c r="HMQ56" s="36"/>
      <c r="HMR56" s="36"/>
      <c r="HMU56" s="36"/>
      <c r="HMV56" s="36"/>
      <c r="HMY56" s="36"/>
      <c r="HMZ56" s="36"/>
      <c r="HNC56" s="36"/>
      <c r="HND56" s="36"/>
      <c r="HNG56" s="36"/>
      <c r="HNH56" s="36"/>
      <c r="HNK56" s="36"/>
      <c r="HNL56" s="36"/>
      <c r="HNO56" s="36"/>
      <c r="HNP56" s="36"/>
      <c r="HNS56" s="36"/>
      <c r="HNT56" s="36"/>
      <c r="HNW56" s="36"/>
      <c r="HNX56" s="36"/>
      <c r="HOA56" s="36"/>
      <c r="HOB56" s="36"/>
      <c r="HOE56" s="36"/>
      <c r="HOF56" s="36"/>
      <c r="HOI56" s="36"/>
      <c r="HOJ56" s="36"/>
      <c r="HOM56" s="36"/>
      <c r="HON56" s="36"/>
      <c r="HOQ56" s="36"/>
      <c r="HOR56" s="36"/>
      <c r="HOU56" s="36"/>
      <c r="HOV56" s="36"/>
      <c r="HOY56" s="36"/>
      <c r="HOZ56" s="36"/>
      <c r="HPC56" s="36"/>
      <c r="HPD56" s="36"/>
      <c r="HPG56" s="36"/>
      <c r="HPH56" s="36"/>
      <c r="HPK56" s="36"/>
      <c r="HPL56" s="36"/>
      <c r="HPO56" s="36"/>
      <c r="HPP56" s="36"/>
      <c r="HPS56" s="36"/>
      <c r="HPT56" s="36"/>
      <c r="HPW56" s="36"/>
      <c r="HPX56" s="36"/>
      <c r="HQA56" s="36"/>
      <c r="HQB56" s="36"/>
      <c r="HQE56" s="36"/>
      <c r="HQF56" s="36"/>
      <c r="HQI56" s="36"/>
      <c r="HQJ56" s="36"/>
      <c r="HQM56" s="36"/>
      <c r="HQN56" s="36"/>
      <c r="HQQ56" s="36"/>
      <c r="HQR56" s="36"/>
      <c r="HQU56" s="36"/>
      <c r="HQV56" s="36"/>
      <c r="HQY56" s="36"/>
      <c r="HQZ56" s="36"/>
      <c r="HRC56" s="36"/>
      <c r="HRD56" s="36"/>
      <c r="HRG56" s="36"/>
      <c r="HRH56" s="36"/>
      <c r="HRK56" s="36"/>
      <c r="HRL56" s="36"/>
      <c r="HRO56" s="36"/>
      <c r="HRP56" s="36"/>
      <c r="HRS56" s="36"/>
      <c r="HRT56" s="36"/>
      <c r="HRW56" s="36"/>
      <c r="HRX56" s="36"/>
      <c r="HSA56" s="36"/>
      <c r="HSB56" s="36"/>
      <c r="HSE56" s="36"/>
      <c r="HSF56" s="36"/>
      <c r="HSI56" s="36"/>
      <c r="HSJ56" s="36"/>
      <c r="HSM56" s="36"/>
      <c r="HSN56" s="36"/>
      <c r="HSQ56" s="36"/>
      <c r="HSR56" s="36"/>
      <c r="HSU56" s="36"/>
      <c r="HSV56" s="36"/>
      <c r="HSY56" s="36"/>
      <c r="HSZ56" s="36"/>
      <c r="HTC56" s="36"/>
      <c r="HTD56" s="36"/>
      <c r="HTG56" s="36"/>
      <c r="HTH56" s="36"/>
      <c r="HTK56" s="36"/>
      <c r="HTL56" s="36"/>
      <c r="HTO56" s="36"/>
      <c r="HTP56" s="36"/>
      <c r="HTS56" s="36"/>
      <c r="HTT56" s="36"/>
      <c r="HTW56" s="36"/>
      <c r="HTX56" s="36"/>
      <c r="HUA56" s="36"/>
      <c r="HUB56" s="36"/>
      <c r="HUE56" s="36"/>
      <c r="HUF56" s="36"/>
      <c r="HUI56" s="36"/>
      <c r="HUJ56" s="36"/>
      <c r="HUM56" s="36"/>
      <c r="HUN56" s="36"/>
      <c r="HUQ56" s="36"/>
      <c r="HUR56" s="36"/>
      <c r="HUU56" s="36"/>
      <c r="HUV56" s="36"/>
      <c r="HUY56" s="36"/>
      <c r="HUZ56" s="36"/>
      <c r="HVC56" s="36"/>
      <c r="HVD56" s="36"/>
      <c r="HVG56" s="36"/>
      <c r="HVH56" s="36"/>
      <c r="HVK56" s="36"/>
      <c r="HVL56" s="36"/>
      <c r="HVO56" s="36"/>
      <c r="HVP56" s="36"/>
      <c r="HVS56" s="36"/>
      <c r="HVT56" s="36"/>
      <c r="HVW56" s="36"/>
      <c r="HVX56" s="36"/>
      <c r="HWA56" s="36"/>
      <c r="HWB56" s="36"/>
      <c r="HWE56" s="36"/>
      <c r="HWF56" s="36"/>
      <c r="HWI56" s="36"/>
      <c r="HWJ56" s="36"/>
      <c r="HWM56" s="36"/>
      <c r="HWN56" s="36"/>
      <c r="HWQ56" s="36"/>
      <c r="HWR56" s="36"/>
      <c r="HWU56" s="36"/>
      <c r="HWV56" s="36"/>
      <c r="HWY56" s="36"/>
      <c r="HWZ56" s="36"/>
      <c r="HXC56" s="36"/>
      <c r="HXD56" s="36"/>
      <c r="HXG56" s="36"/>
      <c r="HXH56" s="36"/>
      <c r="HXK56" s="36"/>
      <c r="HXL56" s="36"/>
      <c r="HXO56" s="36"/>
      <c r="HXP56" s="36"/>
      <c r="HXS56" s="36"/>
      <c r="HXT56" s="36"/>
      <c r="HXW56" s="36"/>
      <c r="HXX56" s="36"/>
      <c r="HYA56" s="36"/>
      <c r="HYB56" s="36"/>
      <c r="HYE56" s="36"/>
      <c r="HYF56" s="36"/>
      <c r="HYI56" s="36"/>
      <c r="HYJ56" s="36"/>
      <c r="HYM56" s="36"/>
      <c r="HYN56" s="36"/>
      <c r="HYQ56" s="36"/>
      <c r="HYR56" s="36"/>
      <c r="HYU56" s="36"/>
      <c r="HYV56" s="36"/>
      <c r="HYY56" s="36"/>
      <c r="HYZ56" s="36"/>
      <c r="HZC56" s="36"/>
      <c r="HZD56" s="36"/>
      <c r="HZG56" s="36"/>
      <c r="HZH56" s="36"/>
      <c r="HZK56" s="36"/>
      <c r="HZL56" s="36"/>
      <c r="HZO56" s="36"/>
      <c r="HZP56" s="36"/>
      <c r="HZS56" s="36"/>
      <c r="HZT56" s="36"/>
      <c r="HZW56" s="36"/>
      <c r="HZX56" s="36"/>
      <c r="IAA56" s="36"/>
      <c r="IAB56" s="36"/>
      <c r="IAE56" s="36"/>
      <c r="IAF56" s="36"/>
      <c r="IAI56" s="36"/>
      <c r="IAJ56" s="36"/>
      <c r="IAM56" s="36"/>
      <c r="IAN56" s="36"/>
      <c r="IAQ56" s="36"/>
      <c r="IAR56" s="36"/>
      <c r="IAU56" s="36"/>
      <c r="IAV56" s="36"/>
      <c r="IAY56" s="36"/>
      <c r="IAZ56" s="36"/>
      <c r="IBC56" s="36"/>
      <c r="IBD56" s="36"/>
      <c r="IBG56" s="36"/>
      <c r="IBH56" s="36"/>
      <c r="IBK56" s="36"/>
      <c r="IBL56" s="36"/>
      <c r="IBO56" s="36"/>
      <c r="IBP56" s="36"/>
      <c r="IBS56" s="36"/>
      <c r="IBT56" s="36"/>
      <c r="IBW56" s="36"/>
      <c r="IBX56" s="36"/>
      <c r="ICA56" s="36"/>
      <c r="ICB56" s="36"/>
      <c r="ICE56" s="36"/>
      <c r="ICF56" s="36"/>
      <c r="ICI56" s="36"/>
      <c r="ICJ56" s="36"/>
      <c r="ICM56" s="36"/>
      <c r="ICN56" s="36"/>
      <c r="ICQ56" s="36"/>
      <c r="ICR56" s="36"/>
      <c r="ICU56" s="36"/>
      <c r="ICV56" s="36"/>
      <c r="ICY56" s="36"/>
      <c r="ICZ56" s="36"/>
      <c r="IDC56" s="36"/>
      <c r="IDD56" s="36"/>
      <c r="IDG56" s="36"/>
      <c r="IDH56" s="36"/>
      <c r="IDK56" s="36"/>
      <c r="IDL56" s="36"/>
      <c r="IDO56" s="36"/>
      <c r="IDP56" s="36"/>
      <c r="IDS56" s="36"/>
      <c r="IDT56" s="36"/>
      <c r="IDW56" s="36"/>
      <c r="IDX56" s="36"/>
      <c r="IEA56" s="36"/>
      <c r="IEB56" s="36"/>
      <c r="IEE56" s="36"/>
      <c r="IEF56" s="36"/>
      <c r="IEI56" s="36"/>
      <c r="IEJ56" s="36"/>
      <c r="IEM56" s="36"/>
      <c r="IEN56" s="36"/>
      <c r="IEQ56" s="36"/>
      <c r="IER56" s="36"/>
      <c r="IEU56" s="36"/>
      <c r="IEV56" s="36"/>
      <c r="IEY56" s="36"/>
      <c r="IEZ56" s="36"/>
      <c r="IFC56" s="36"/>
      <c r="IFD56" s="36"/>
      <c r="IFG56" s="36"/>
      <c r="IFH56" s="36"/>
      <c r="IFK56" s="36"/>
      <c r="IFL56" s="36"/>
      <c r="IFO56" s="36"/>
      <c r="IFP56" s="36"/>
      <c r="IFS56" s="36"/>
      <c r="IFT56" s="36"/>
      <c r="IFW56" s="36"/>
      <c r="IFX56" s="36"/>
      <c r="IGA56" s="36"/>
      <c r="IGB56" s="36"/>
      <c r="IGE56" s="36"/>
      <c r="IGF56" s="36"/>
      <c r="IGI56" s="36"/>
      <c r="IGJ56" s="36"/>
      <c r="IGM56" s="36"/>
      <c r="IGN56" s="36"/>
      <c r="IGQ56" s="36"/>
      <c r="IGR56" s="36"/>
      <c r="IGU56" s="36"/>
      <c r="IGV56" s="36"/>
      <c r="IGY56" s="36"/>
      <c r="IGZ56" s="36"/>
      <c r="IHC56" s="36"/>
      <c r="IHD56" s="36"/>
      <c r="IHG56" s="36"/>
      <c r="IHH56" s="36"/>
      <c r="IHK56" s="36"/>
      <c r="IHL56" s="36"/>
      <c r="IHO56" s="36"/>
      <c r="IHP56" s="36"/>
      <c r="IHS56" s="36"/>
      <c r="IHT56" s="36"/>
      <c r="IHW56" s="36"/>
      <c r="IHX56" s="36"/>
      <c r="IIA56" s="36"/>
      <c r="IIB56" s="36"/>
      <c r="IIE56" s="36"/>
      <c r="IIF56" s="36"/>
      <c r="III56" s="36"/>
      <c r="IIJ56" s="36"/>
      <c r="IIM56" s="36"/>
      <c r="IIN56" s="36"/>
      <c r="IIQ56" s="36"/>
      <c r="IIR56" s="36"/>
      <c r="IIU56" s="36"/>
      <c r="IIV56" s="36"/>
      <c r="IIY56" s="36"/>
      <c r="IIZ56" s="36"/>
      <c r="IJC56" s="36"/>
      <c r="IJD56" s="36"/>
      <c r="IJG56" s="36"/>
      <c r="IJH56" s="36"/>
      <c r="IJK56" s="36"/>
      <c r="IJL56" s="36"/>
      <c r="IJO56" s="36"/>
      <c r="IJP56" s="36"/>
      <c r="IJS56" s="36"/>
      <c r="IJT56" s="36"/>
      <c r="IJW56" s="36"/>
      <c r="IJX56" s="36"/>
      <c r="IKA56" s="36"/>
      <c r="IKB56" s="36"/>
      <c r="IKE56" s="36"/>
      <c r="IKF56" s="36"/>
      <c r="IKI56" s="36"/>
      <c r="IKJ56" s="36"/>
      <c r="IKM56" s="36"/>
      <c r="IKN56" s="36"/>
      <c r="IKQ56" s="36"/>
      <c r="IKR56" s="36"/>
      <c r="IKU56" s="36"/>
      <c r="IKV56" s="36"/>
      <c r="IKY56" s="36"/>
      <c r="IKZ56" s="36"/>
      <c r="ILC56" s="36"/>
      <c r="ILD56" s="36"/>
      <c r="ILG56" s="36"/>
      <c r="ILH56" s="36"/>
      <c r="ILK56" s="36"/>
      <c r="ILL56" s="36"/>
      <c r="ILO56" s="36"/>
      <c r="ILP56" s="36"/>
      <c r="ILS56" s="36"/>
      <c r="ILT56" s="36"/>
      <c r="ILW56" s="36"/>
      <c r="ILX56" s="36"/>
      <c r="IMA56" s="36"/>
      <c r="IMB56" s="36"/>
      <c r="IME56" s="36"/>
      <c r="IMF56" s="36"/>
      <c r="IMI56" s="36"/>
      <c r="IMJ56" s="36"/>
      <c r="IMM56" s="36"/>
      <c r="IMN56" s="36"/>
      <c r="IMQ56" s="36"/>
      <c r="IMR56" s="36"/>
      <c r="IMU56" s="36"/>
      <c r="IMV56" s="36"/>
      <c r="IMY56" s="36"/>
      <c r="IMZ56" s="36"/>
      <c r="INC56" s="36"/>
      <c r="IND56" s="36"/>
      <c r="ING56" s="36"/>
      <c r="INH56" s="36"/>
      <c r="INK56" s="36"/>
      <c r="INL56" s="36"/>
      <c r="INO56" s="36"/>
      <c r="INP56" s="36"/>
      <c r="INS56" s="36"/>
      <c r="INT56" s="36"/>
      <c r="INW56" s="36"/>
      <c r="INX56" s="36"/>
      <c r="IOA56" s="36"/>
      <c r="IOB56" s="36"/>
      <c r="IOE56" s="36"/>
      <c r="IOF56" s="36"/>
      <c r="IOI56" s="36"/>
      <c r="IOJ56" s="36"/>
      <c r="IOM56" s="36"/>
      <c r="ION56" s="36"/>
      <c r="IOQ56" s="36"/>
      <c r="IOR56" s="36"/>
      <c r="IOU56" s="36"/>
      <c r="IOV56" s="36"/>
      <c r="IOY56" s="36"/>
      <c r="IOZ56" s="36"/>
      <c r="IPC56" s="36"/>
      <c r="IPD56" s="36"/>
      <c r="IPG56" s="36"/>
      <c r="IPH56" s="36"/>
      <c r="IPK56" s="36"/>
      <c r="IPL56" s="36"/>
      <c r="IPO56" s="36"/>
      <c r="IPP56" s="36"/>
      <c r="IPS56" s="36"/>
      <c r="IPT56" s="36"/>
      <c r="IPW56" s="36"/>
      <c r="IPX56" s="36"/>
      <c r="IQA56" s="36"/>
      <c r="IQB56" s="36"/>
      <c r="IQE56" s="36"/>
      <c r="IQF56" s="36"/>
      <c r="IQI56" s="36"/>
      <c r="IQJ56" s="36"/>
      <c r="IQM56" s="36"/>
      <c r="IQN56" s="36"/>
      <c r="IQQ56" s="36"/>
      <c r="IQR56" s="36"/>
      <c r="IQU56" s="36"/>
      <c r="IQV56" s="36"/>
      <c r="IQY56" s="36"/>
      <c r="IQZ56" s="36"/>
      <c r="IRC56" s="36"/>
      <c r="IRD56" s="36"/>
      <c r="IRG56" s="36"/>
      <c r="IRH56" s="36"/>
      <c r="IRK56" s="36"/>
      <c r="IRL56" s="36"/>
      <c r="IRO56" s="36"/>
      <c r="IRP56" s="36"/>
      <c r="IRS56" s="36"/>
      <c r="IRT56" s="36"/>
      <c r="IRW56" s="36"/>
      <c r="IRX56" s="36"/>
      <c r="ISA56" s="36"/>
      <c r="ISB56" s="36"/>
      <c r="ISE56" s="36"/>
      <c r="ISF56" s="36"/>
      <c r="ISI56" s="36"/>
      <c r="ISJ56" s="36"/>
      <c r="ISM56" s="36"/>
      <c r="ISN56" s="36"/>
      <c r="ISQ56" s="36"/>
      <c r="ISR56" s="36"/>
      <c r="ISU56" s="36"/>
      <c r="ISV56" s="36"/>
      <c r="ISY56" s="36"/>
      <c r="ISZ56" s="36"/>
      <c r="ITC56" s="36"/>
      <c r="ITD56" s="36"/>
      <c r="ITG56" s="36"/>
      <c r="ITH56" s="36"/>
      <c r="ITK56" s="36"/>
      <c r="ITL56" s="36"/>
      <c r="ITO56" s="36"/>
      <c r="ITP56" s="36"/>
      <c r="ITS56" s="36"/>
      <c r="ITT56" s="36"/>
      <c r="ITW56" s="36"/>
      <c r="ITX56" s="36"/>
      <c r="IUA56" s="36"/>
      <c r="IUB56" s="36"/>
      <c r="IUE56" s="36"/>
      <c r="IUF56" s="36"/>
      <c r="IUI56" s="36"/>
      <c r="IUJ56" s="36"/>
      <c r="IUM56" s="36"/>
      <c r="IUN56" s="36"/>
      <c r="IUQ56" s="36"/>
      <c r="IUR56" s="36"/>
      <c r="IUU56" s="36"/>
      <c r="IUV56" s="36"/>
      <c r="IUY56" s="36"/>
      <c r="IUZ56" s="36"/>
      <c r="IVC56" s="36"/>
      <c r="IVD56" s="36"/>
      <c r="IVG56" s="36"/>
      <c r="IVH56" s="36"/>
      <c r="IVK56" s="36"/>
      <c r="IVL56" s="36"/>
      <c r="IVO56" s="36"/>
      <c r="IVP56" s="36"/>
      <c r="IVS56" s="36"/>
      <c r="IVT56" s="36"/>
      <c r="IVW56" s="36"/>
      <c r="IVX56" s="36"/>
      <c r="IWA56" s="36"/>
      <c r="IWB56" s="36"/>
      <c r="IWE56" s="36"/>
      <c r="IWF56" s="36"/>
      <c r="IWI56" s="36"/>
      <c r="IWJ56" s="36"/>
      <c r="IWM56" s="36"/>
      <c r="IWN56" s="36"/>
      <c r="IWQ56" s="36"/>
      <c r="IWR56" s="36"/>
      <c r="IWU56" s="36"/>
      <c r="IWV56" s="36"/>
      <c r="IWY56" s="36"/>
      <c r="IWZ56" s="36"/>
      <c r="IXC56" s="36"/>
      <c r="IXD56" s="36"/>
      <c r="IXG56" s="36"/>
      <c r="IXH56" s="36"/>
      <c r="IXK56" s="36"/>
      <c r="IXL56" s="36"/>
      <c r="IXO56" s="36"/>
      <c r="IXP56" s="36"/>
      <c r="IXS56" s="36"/>
      <c r="IXT56" s="36"/>
      <c r="IXW56" s="36"/>
      <c r="IXX56" s="36"/>
      <c r="IYA56" s="36"/>
      <c r="IYB56" s="36"/>
      <c r="IYE56" s="36"/>
      <c r="IYF56" s="36"/>
      <c r="IYI56" s="36"/>
      <c r="IYJ56" s="36"/>
      <c r="IYM56" s="36"/>
      <c r="IYN56" s="36"/>
      <c r="IYQ56" s="36"/>
      <c r="IYR56" s="36"/>
      <c r="IYU56" s="36"/>
      <c r="IYV56" s="36"/>
      <c r="IYY56" s="36"/>
      <c r="IYZ56" s="36"/>
      <c r="IZC56" s="36"/>
      <c r="IZD56" s="36"/>
      <c r="IZG56" s="36"/>
      <c r="IZH56" s="36"/>
      <c r="IZK56" s="36"/>
      <c r="IZL56" s="36"/>
      <c r="IZO56" s="36"/>
      <c r="IZP56" s="36"/>
      <c r="IZS56" s="36"/>
      <c r="IZT56" s="36"/>
      <c r="IZW56" s="36"/>
      <c r="IZX56" s="36"/>
      <c r="JAA56" s="36"/>
      <c r="JAB56" s="36"/>
      <c r="JAE56" s="36"/>
      <c r="JAF56" s="36"/>
      <c r="JAI56" s="36"/>
      <c r="JAJ56" s="36"/>
      <c r="JAM56" s="36"/>
      <c r="JAN56" s="36"/>
      <c r="JAQ56" s="36"/>
      <c r="JAR56" s="36"/>
      <c r="JAU56" s="36"/>
      <c r="JAV56" s="36"/>
      <c r="JAY56" s="36"/>
      <c r="JAZ56" s="36"/>
      <c r="JBC56" s="36"/>
      <c r="JBD56" s="36"/>
      <c r="JBG56" s="36"/>
      <c r="JBH56" s="36"/>
      <c r="JBK56" s="36"/>
      <c r="JBL56" s="36"/>
      <c r="JBO56" s="36"/>
      <c r="JBP56" s="36"/>
      <c r="JBS56" s="36"/>
      <c r="JBT56" s="36"/>
      <c r="JBW56" s="36"/>
      <c r="JBX56" s="36"/>
      <c r="JCA56" s="36"/>
      <c r="JCB56" s="36"/>
      <c r="JCE56" s="36"/>
      <c r="JCF56" s="36"/>
      <c r="JCI56" s="36"/>
      <c r="JCJ56" s="36"/>
      <c r="JCM56" s="36"/>
      <c r="JCN56" s="36"/>
      <c r="JCQ56" s="36"/>
      <c r="JCR56" s="36"/>
      <c r="JCU56" s="36"/>
      <c r="JCV56" s="36"/>
      <c r="JCY56" s="36"/>
      <c r="JCZ56" s="36"/>
      <c r="JDC56" s="36"/>
      <c r="JDD56" s="36"/>
      <c r="JDG56" s="36"/>
      <c r="JDH56" s="36"/>
      <c r="JDK56" s="36"/>
      <c r="JDL56" s="36"/>
      <c r="JDO56" s="36"/>
      <c r="JDP56" s="36"/>
      <c r="JDS56" s="36"/>
      <c r="JDT56" s="36"/>
      <c r="JDW56" s="36"/>
      <c r="JDX56" s="36"/>
      <c r="JEA56" s="36"/>
      <c r="JEB56" s="36"/>
      <c r="JEE56" s="36"/>
      <c r="JEF56" s="36"/>
      <c r="JEI56" s="36"/>
      <c r="JEJ56" s="36"/>
      <c r="JEM56" s="36"/>
      <c r="JEN56" s="36"/>
      <c r="JEQ56" s="36"/>
      <c r="JER56" s="36"/>
      <c r="JEU56" s="36"/>
      <c r="JEV56" s="36"/>
      <c r="JEY56" s="36"/>
      <c r="JEZ56" s="36"/>
      <c r="JFC56" s="36"/>
      <c r="JFD56" s="36"/>
      <c r="JFG56" s="36"/>
      <c r="JFH56" s="36"/>
      <c r="JFK56" s="36"/>
      <c r="JFL56" s="36"/>
      <c r="JFO56" s="36"/>
      <c r="JFP56" s="36"/>
      <c r="JFS56" s="36"/>
      <c r="JFT56" s="36"/>
      <c r="JFW56" s="36"/>
      <c r="JFX56" s="36"/>
      <c r="JGA56" s="36"/>
      <c r="JGB56" s="36"/>
      <c r="JGE56" s="36"/>
      <c r="JGF56" s="36"/>
      <c r="JGI56" s="36"/>
      <c r="JGJ56" s="36"/>
      <c r="JGM56" s="36"/>
      <c r="JGN56" s="36"/>
      <c r="JGQ56" s="36"/>
      <c r="JGR56" s="36"/>
      <c r="JGU56" s="36"/>
      <c r="JGV56" s="36"/>
      <c r="JGY56" s="36"/>
      <c r="JGZ56" s="36"/>
      <c r="JHC56" s="36"/>
      <c r="JHD56" s="36"/>
      <c r="JHG56" s="36"/>
      <c r="JHH56" s="36"/>
      <c r="JHK56" s="36"/>
      <c r="JHL56" s="36"/>
      <c r="JHO56" s="36"/>
      <c r="JHP56" s="36"/>
      <c r="JHS56" s="36"/>
      <c r="JHT56" s="36"/>
      <c r="JHW56" s="36"/>
      <c r="JHX56" s="36"/>
      <c r="JIA56" s="36"/>
      <c r="JIB56" s="36"/>
      <c r="JIE56" s="36"/>
      <c r="JIF56" s="36"/>
      <c r="JII56" s="36"/>
      <c r="JIJ56" s="36"/>
      <c r="JIM56" s="36"/>
      <c r="JIN56" s="36"/>
      <c r="JIQ56" s="36"/>
      <c r="JIR56" s="36"/>
      <c r="JIU56" s="36"/>
      <c r="JIV56" s="36"/>
      <c r="JIY56" s="36"/>
      <c r="JIZ56" s="36"/>
      <c r="JJC56" s="36"/>
      <c r="JJD56" s="36"/>
      <c r="JJG56" s="36"/>
      <c r="JJH56" s="36"/>
      <c r="JJK56" s="36"/>
      <c r="JJL56" s="36"/>
      <c r="JJO56" s="36"/>
      <c r="JJP56" s="36"/>
      <c r="JJS56" s="36"/>
      <c r="JJT56" s="36"/>
      <c r="JJW56" s="36"/>
      <c r="JJX56" s="36"/>
      <c r="JKA56" s="36"/>
      <c r="JKB56" s="36"/>
      <c r="JKE56" s="36"/>
      <c r="JKF56" s="36"/>
      <c r="JKI56" s="36"/>
      <c r="JKJ56" s="36"/>
      <c r="JKM56" s="36"/>
      <c r="JKN56" s="36"/>
      <c r="JKQ56" s="36"/>
      <c r="JKR56" s="36"/>
      <c r="JKU56" s="36"/>
      <c r="JKV56" s="36"/>
      <c r="JKY56" s="36"/>
      <c r="JKZ56" s="36"/>
      <c r="JLC56" s="36"/>
      <c r="JLD56" s="36"/>
      <c r="JLG56" s="36"/>
      <c r="JLH56" s="36"/>
      <c r="JLK56" s="36"/>
      <c r="JLL56" s="36"/>
      <c r="JLO56" s="36"/>
      <c r="JLP56" s="36"/>
      <c r="JLS56" s="36"/>
      <c r="JLT56" s="36"/>
      <c r="JLW56" s="36"/>
      <c r="JLX56" s="36"/>
      <c r="JMA56" s="36"/>
      <c r="JMB56" s="36"/>
      <c r="JME56" s="36"/>
      <c r="JMF56" s="36"/>
      <c r="JMI56" s="36"/>
      <c r="JMJ56" s="36"/>
      <c r="JMM56" s="36"/>
      <c r="JMN56" s="36"/>
      <c r="JMQ56" s="36"/>
      <c r="JMR56" s="36"/>
      <c r="JMU56" s="36"/>
      <c r="JMV56" s="36"/>
      <c r="JMY56" s="36"/>
      <c r="JMZ56" s="36"/>
      <c r="JNC56" s="36"/>
      <c r="JND56" s="36"/>
      <c r="JNG56" s="36"/>
      <c r="JNH56" s="36"/>
      <c r="JNK56" s="36"/>
      <c r="JNL56" s="36"/>
      <c r="JNO56" s="36"/>
      <c r="JNP56" s="36"/>
      <c r="JNS56" s="36"/>
      <c r="JNT56" s="36"/>
      <c r="JNW56" s="36"/>
      <c r="JNX56" s="36"/>
      <c r="JOA56" s="36"/>
      <c r="JOB56" s="36"/>
      <c r="JOE56" s="36"/>
      <c r="JOF56" s="36"/>
      <c r="JOI56" s="36"/>
      <c r="JOJ56" s="36"/>
      <c r="JOM56" s="36"/>
      <c r="JON56" s="36"/>
      <c r="JOQ56" s="36"/>
      <c r="JOR56" s="36"/>
      <c r="JOU56" s="36"/>
      <c r="JOV56" s="36"/>
      <c r="JOY56" s="36"/>
      <c r="JOZ56" s="36"/>
      <c r="JPC56" s="36"/>
      <c r="JPD56" s="36"/>
      <c r="JPG56" s="36"/>
      <c r="JPH56" s="36"/>
      <c r="JPK56" s="36"/>
      <c r="JPL56" s="36"/>
      <c r="JPO56" s="36"/>
      <c r="JPP56" s="36"/>
      <c r="JPS56" s="36"/>
      <c r="JPT56" s="36"/>
      <c r="JPW56" s="36"/>
      <c r="JPX56" s="36"/>
      <c r="JQA56" s="36"/>
      <c r="JQB56" s="36"/>
      <c r="JQE56" s="36"/>
      <c r="JQF56" s="36"/>
      <c r="JQI56" s="36"/>
      <c r="JQJ56" s="36"/>
      <c r="JQM56" s="36"/>
      <c r="JQN56" s="36"/>
      <c r="JQQ56" s="36"/>
      <c r="JQR56" s="36"/>
      <c r="JQU56" s="36"/>
      <c r="JQV56" s="36"/>
      <c r="JQY56" s="36"/>
      <c r="JQZ56" s="36"/>
      <c r="JRC56" s="36"/>
      <c r="JRD56" s="36"/>
      <c r="JRG56" s="36"/>
      <c r="JRH56" s="36"/>
      <c r="JRK56" s="36"/>
      <c r="JRL56" s="36"/>
      <c r="JRO56" s="36"/>
      <c r="JRP56" s="36"/>
      <c r="JRS56" s="36"/>
      <c r="JRT56" s="36"/>
      <c r="JRW56" s="36"/>
      <c r="JRX56" s="36"/>
      <c r="JSA56" s="36"/>
      <c r="JSB56" s="36"/>
      <c r="JSE56" s="36"/>
      <c r="JSF56" s="36"/>
      <c r="JSI56" s="36"/>
      <c r="JSJ56" s="36"/>
      <c r="JSM56" s="36"/>
      <c r="JSN56" s="36"/>
      <c r="JSQ56" s="36"/>
      <c r="JSR56" s="36"/>
      <c r="JSU56" s="36"/>
      <c r="JSV56" s="36"/>
      <c r="JSY56" s="36"/>
      <c r="JSZ56" s="36"/>
      <c r="JTC56" s="36"/>
      <c r="JTD56" s="36"/>
      <c r="JTG56" s="36"/>
      <c r="JTH56" s="36"/>
      <c r="JTK56" s="36"/>
      <c r="JTL56" s="36"/>
      <c r="JTO56" s="36"/>
      <c r="JTP56" s="36"/>
      <c r="JTS56" s="36"/>
      <c r="JTT56" s="36"/>
      <c r="JTW56" s="36"/>
      <c r="JTX56" s="36"/>
      <c r="JUA56" s="36"/>
      <c r="JUB56" s="36"/>
      <c r="JUE56" s="36"/>
      <c r="JUF56" s="36"/>
      <c r="JUI56" s="36"/>
      <c r="JUJ56" s="36"/>
      <c r="JUM56" s="36"/>
      <c r="JUN56" s="36"/>
      <c r="JUQ56" s="36"/>
      <c r="JUR56" s="36"/>
      <c r="JUU56" s="36"/>
      <c r="JUV56" s="36"/>
      <c r="JUY56" s="36"/>
      <c r="JUZ56" s="36"/>
      <c r="JVC56" s="36"/>
      <c r="JVD56" s="36"/>
      <c r="JVG56" s="36"/>
      <c r="JVH56" s="36"/>
      <c r="JVK56" s="36"/>
      <c r="JVL56" s="36"/>
      <c r="JVO56" s="36"/>
      <c r="JVP56" s="36"/>
      <c r="JVS56" s="36"/>
      <c r="JVT56" s="36"/>
      <c r="JVW56" s="36"/>
      <c r="JVX56" s="36"/>
      <c r="JWA56" s="36"/>
      <c r="JWB56" s="36"/>
      <c r="JWE56" s="36"/>
      <c r="JWF56" s="36"/>
      <c r="JWI56" s="36"/>
      <c r="JWJ56" s="36"/>
      <c r="JWM56" s="36"/>
      <c r="JWN56" s="36"/>
      <c r="JWQ56" s="36"/>
      <c r="JWR56" s="36"/>
      <c r="JWU56" s="36"/>
      <c r="JWV56" s="36"/>
      <c r="JWY56" s="36"/>
      <c r="JWZ56" s="36"/>
      <c r="JXC56" s="36"/>
      <c r="JXD56" s="36"/>
      <c r="JXG56" s="36"/>
      <c r="JXH56" s="36"/>
      <c r="JXK56" s="36"/>
      <c r="JXL56" s="36"/>
      <c r="JXO56" s="36"/>
      <c r="JXP56" s="36"/>
      <c r="JXS56" s="36"/>
      <c r="JXT56" s="36"/>
      <c r="JXW56" s="36"/>
      <c r="JXX56" s="36"/>
      <c r="JYA56" s="36"/>
      <c r="JYB56" s="36"/>
      <c r="JYE56" s="36"/>
      <c r="JYF56" s="36"/>
      <c r="JYI56" s="36"/>
      <c r="JYJ56" s="36"/>
      <c r="JYM56" s="36"/>
      <c r="JYN56" s="36"/>
      <c r="JYQ56" s="36"/>
      <c r="JYR56" s="36"/>
      <c r="JYU56" s="36"/>
      <c r="JYV56" s="36"/>
      <c r="JYY56" s="36"/>
      <c r="JYZ56" s="36"/>
      <c r="JZC56" s="36"/>
      <c r="JZD56" s="36"/>
      <c r="JZG56" s="36"/>
      <c r="JZH56" s="36"/>
      <c r="JZK56" s="36"/>
      <c r="JZL56" s="36"/>
      <c r="JZO56" s="36"/>
      <c r="JZP56" s="36"/>
      <c r="JZS56" s="36"/>
      <c r="JZT56" s="36"/>
      <c r="JZW56" s="36"/>
      <c r="JZX56" s="36"/>
      <c r="KAA56" s="36"/>
      <c r="KAB56" s="36"/>
      <c r="KAE56" s="36"/>
      <c r="KAF56" s="36"/>
      <c r="KAI56" s="36"/>
      <c r="KAJ56" s="36"/>
      <c r="KAM56" s="36"/>
      <c r="KAN56" s="36"/>
      <c r="KAQ56" s="36"/>
      <c r="KAR56" s="36"/>
      <c r="KAU56" s="36"/>
      <c r="KAV56" s="36"/>
      <c r="KAY56" s="36"/>
      <c r="KAZ56" s="36"/>
      <c r="KBC56" s="36"/>
      <c r="KBD56" s="36"/>
      <c r="KBG56" s="36"/>
      <c r="KBH56" s="36"/>
      <c r="KBK56" s="36"/>
      <c r="KBL56" s="36"/>
      <c r="KBO56" s="36"/>
      <c r="KBP56" s="36"/>
      <c r="KBS56" s="36"/>
      <c r="KBT56" s="36"/>
      <c r="KBW56" s="36"/>
      <c r="KBX56" s="36"/>
      <c r="KCA56" s="36"/>
      <c r="KCB56" s="36"/>
      <c r="KCE56" s="36"/>
      <c r="KCF56" s="36"/>
      <c r="KCI56" s="36"/>
      <c r="KCJ56" s="36"/>
      <c r="KCM56" s="36"/>
      <c r="KCN56" s="36"/>
      <c r="KCQ56" s="36"/>
      <c r="KCR56" s="36"/>
      <c r="KCU56" s="36"/>
      <c r="KCV56" s="36"/>
      <c r="KCY56" s="36"/>
      <c r="KCZ56" s="36"/>
      <c r="KDC56" s="36"/>
      <c r="KDD56" s="36"/>
      <c r="KDG56" s="36"/>
      <c r="KDH56" s="36"/>
      <c r="KDK56" s="36"/>
      <c r="KDL56" s="36"/>
      <c r="KDO56" s="36"/>
      <c r="KDP56" s="36"/>
      <c r="KDS56" s="36"/>
      <c r="KDT56" s="36"/>
      <c r="KDW56" s="36"/>
      <c r="KDX56" s="36"/>
      <c r="KEA56" s="36"/>
      <c r="KEB56" s="36"/>
      <c r="KEE56" s="36"/>
      <c r="KEF56" s="36"/>
      <c r="KEI56" s="36"/>
      <c r="KEJ56" s="36"/>
      <c r="KEM56" s="36"/>
      <c r="KEN56" s="36"/>
      <c r="KEQ56" s="36"/>
      <c r="KER56" s="36"/>
      <c r="KEU56" s="36"/>
      <c r="KEV56" s="36"/>
      <c r="KEY56" s="36"/>
      <c r="KEZ56" s="36"/>
      <c r="KFC56" s="36"/>
      <c r="KFD56" s="36"/>
      <c r="KFG56" s="36"/>
      <c r="KFH56" s="36"/>
      <c r="KFK56" s="36"/>
      <c r="KFL56" s="36"/>
      <c r="KFO56" s="36"/>
      <c r="KFP56" s="36"/>
      <c r="KFS56" s="36"/>
      <c r="KFT56" s="36"/>
      <c r="KFW56" s="36"/>
      <c r="KFX56" s="36"/>
      <c r="KGA56" s="36"/>
      <c r="KGB56" s="36"/>
      <c r="KGE56" s="36"/>
      <c r="KGF56" s="36"/>
      <c r="KGI56" s="36"/>
      <c r="KGJ56" s="36"/>
      <c r="KGM56" s="36"/>
      <c r="KGN56" s="36"/>
      <c r="KGQ56" s="36"/>
      <c r="KGR56" s="36"/>
      <c r="KGU56" s="36"/>
      <c r="KGV56" s="36"/>
      <c r="KGY56" s="36"/>
      <c r="KGZ56" s="36"/>
      <c r="KHC56" s="36"/>
      <c r="KHD56" s="36"/>
      <c r="KHG56" s="36"/>
      <c r="KHH56" s="36"/>
      <c r="KHK56" s="36"/>
      <c r="KHL56" s="36"/>
      <c r="KHO56" s="36"/>
      <c r="KHP56" s="36"/>
      <c r="KHS56" s="36"/>
      <c r="KHT56" s="36"/>
      <c r="KHW56" s="36"/>
      <c r="KHX56" s="36"/>
      <c r="KIA56" s="36"/>
      <c r="KIB56" s="36"/>
      <c r="KIE56" s="36"/>
      <c r="KIF56" s="36"/>
      <c r="KII56" s="36"/>
      <c r="KIJ56" s="36"/>
      <c r="KIM56" s="36"/>
      <c r="KIN56" s="36"/>
      <c r="KIQ56" s="36"/>
      <c r="KIR56" s="36"/>
      <c r="KIU56" s="36"/>
      <c r="KIV56" s="36"/>
      <c r="KIY56" s="36"/>
      <c r="KIZ56" s="36"/>
      <c r="KJC56" s="36"/>
      <c r="KJD56" s="36"/>
      <c r="KJG56" s="36"/>
      <c r="KJH56" s="36"/>
      <c r="KJK56" s="36"/>
      <c r="KJL56" s="36"/>
      <c r="KJO56" s="36"/>
      <c r="KJP56" s="36"/>
      <c r="KJS56" s="36"/>
      <c r="KJT56" s="36"/>
      <c r="KJW56" s="36"/>
      <c r="KJX56" s="36"/>
      <c r="KKA56" s="36"/>
      <c r="KKB56" s="36"/>
      <c r="KKE56" s="36"/>
      <c r="KKF56" s="36"/>
      <c r="KKI56" s="36"/>
      <c r="KKJ56" s="36"/>
      <c r="KKM56" s="36"/>
      <c r="KKN56" s="36"/>
      <c r="KKQ56" s="36"/>
      <c r="KKR56" s="36"/>
      <c r="KKU56" s="36"/>
      <c r="KKV56" s="36"/>
      <c r="KKY56" s="36"/>
      <c r="KKZ56" s="36"/>
      <c r="KLC56" s="36"/>
      <c r="KLD56" s="36"/>
      <c r="KLG56" s="36"/>
      <c r="KLH56" s="36"/>
      <c r="KLK56" s="36"/>
      <c r="KLL56" s="36"/>
      <c r="KLO56" s="36"/>
      <c r="KLP56" s="36"/>
      <c r="KLS56" s="36"/>
      <c r="KLT56" s="36"/>
      <c r="KLW56" s="36"/>
      <c r="KLX56" s="36"/>
      <c r="KMA56" s="36"/>
      <c r="KMB56" s="36"/>
      <c r="KME56" s="36"/>
      <c r="KMF56" s="36"/>
      <c r="KMI56" s="36"/>
      <c r="KMJ56" s="36"/>
      <c r="KMM56" s="36"/>
      <c r="KMN56" s="36"/>
      <c r="KMQ56" s="36"/>
      <c r="KMR56" s="36"/>
      <c r="KMU56" s="36"/>
      <c r="KMV56" s="36"/>
      <c r="KMY56" s="36"/>
      <c r="KMZ56" s="36"/>
      <c r="KNC56" s="36"/>
      <c r="KND56" s="36"/>
      <c r="KNG56" s="36"/>
      <c r="KNH56" s="36"/>
      <c r="KNK56" s="36"/>
      <c r="KNL56" s="36"/>
      <c r="KNO56" s="36"/>
      <c r="KNP56" s="36"/>
      <c r="KNS56" s="36"/>
      <c r="KNT56" s="36"/>
      <c r="KNW56" s="36"/>
      <c r="KNX56" s="36"/>
      <c r="KOA56" s="36"/>
      <c r="KOB56" s="36"/>
      <c r="KOE56" s="36"/>
      <c r="KOF56" s="36"/>
      <c r="KOI56" s="36"/>
      <c r="KOJ56" s="36"/>
      <c r="KOM56" s="36"/>
      <c r="KON56" s="36"/>
      <c r="KOQ56" s="36"/>
      <c r="KOR56" s="36"/>
      <c r="KOU56" s="36"/>
      <c r="KOV56" s="36"/>
      <c r="KOY56" s="36"/>
      <c r="KOZ56" s="36"/>
      <c r="KPC56" s="36"/>
      <c r="KPD56" s="36"/>
      <c r="KPG56" s="36"/>
      <c r="KPH56" s="36"/>
      <c r="KPK56" s="36"/>
      <c r="KPL56" s="36"/>
      <c r="KPO56" s="36"/>
      <c r="KPP56" s="36"/>
      <c r="KPS56" s="36"/>
      <c r="KPT56" s="36"/>
      <c r="KPW56" s="36"/>
      <c r="KPX56" s="36"/>
      <c r="KQA56" s="36"/>
      <c r="KQB56" s="36"/>
      <c r="KQE56" s="36"/>
      <c r="KQF56" s="36"/>
      <c r="KQI56" s="36"/>
      <c r="KQJ56" s="36"/>
      <c r="KQM56" s="36"/>
      <c r="KQN56" s="36"/>
      <c r="KQQ56" s="36"/>
      <c r="KQR56" s="36"/>
      <c r="KQU56" s="36"/>
      <c r="KQV56" s="36"/>
      <c r="KQY56" s="36"/>
      <c r="KQZ56" s="36"/>
      <c r="KRC56" s="36"/>
      <c r="KRD56" s="36"/>
      <c r="KRG56" s="36"/>
      <c r="KRH56" s="36"/>
      <c r="KRK56" s="36"/>
      <c r="KRL56" s="36"/>
      <c r="KRO56" s="36"/>
      <c r="KRP56" s="36"/>
      <c r="KRS56" s="36"/>
      <c r="KRT56" s="36"/>
      <c r="KRW56" s="36"/>
      <c r="KRX56" s="36"/>
      <c r="KSA56" s="36"/>
      <c r="KSB56" s="36"/>
      <c r="KSE56" s="36"/>
      <c r="KSF56" s="36"/>
      <c r="KSI56" s="36"/>
      <c r="KSJ56" s="36"/>
      <c r="KSM56" s="36"/>
      <c r="KSN56" s="36"/>
      <c r="KSQ56" s="36"/>
      <c r="KSR56" s="36"/>
      <c r="KSU56" s="36"/>
      <c r="KSV56" s="36"/>
      <c r="KSY56" s="36"/>
      <c r="KSZ56" s="36"/>
      <c r="KTC56" s="36"/>
      <c r="KTD56" s="36"/>
      <c r="KTG56" s="36"/>
      <c r="KTH56" s="36"/>
      <c r="KTK56" s="36"/>
      <c r="KTL56" s="36"/>
      <c r="KTO56" s="36"/>
      <c r="KTP56" s="36"/>
      <c r="KTS56" s="36"/>
      <c r="KTT56" s="36"/>
      <c r="KTW56" s="36"/>
      <c r="KTX56" s="36"/>
      <c r="KUA56" s="36"/>
      <c r="KUB56" s="36"/>
      <c r="KUE56" s="36"/>
      <c r="KUF56" s="36"/>
      <c r="KUI56" s="36"/>
      <c r="KUJ56" s="36"/>
      <c r="KUM56" s="36"/>
      <c r="KUN56" s="36"/>
      <c r="KUQ56" s="36"/>
      <c r="KUR56" s="36"/>
      <c r="KUU56" s="36"/>
      <c r="KUV56" s="36"/>
      <c r="KUY56" s="36"/>
      <c r="KUZ56" s="36"/>
      <c r="KVC56" s="36"/>
      <c r="KVD56" s="36"/>
      <c r="KVG56" s="36"/>
      <c r="KVH56" s="36"/>
      <c r="KVK56" s="36"/>
      <c r="KVL56" s="36"/>
      <c r="KVO56" s="36"/>
      <c r="KVP56" s="36"/>
      <c r="KVS56" s="36"/>
      <c r="KVT56" s="36"/>
      <c r="KVW56" s="36"/>
      <c r="KVX56" s="36"/>
      <c r="KWA56" s="36"/>
      <c r="KWB56" s="36"/>
      <c r="KWE56" s="36"/>
      <c r="KWF56" s="36"/>
      <c r="KWI56" s="36"/>
      <c r="KWJ56" s="36"/>
      <c r="KWM56" s="36"/>
      <c r="KWN56" s="36"/>
      <c r="KWQ56" s="36"/>
      <c r="KWR56" s="36"/>
      <c r="KWU56" s="36"/>
      <c r="KWV56" s="36"/>
      <c r="KWY56" s="36"/>
      <c r="KWZ56" s="36"/>
      <c r="KXC56" s="36"/>
      <c r="KXD56" s="36"/>
      <c r="KXG56" s="36"/>
      <c r="KXH56" s="36"/>
      <c r="KXK56" s="36"/>
      <c r="KXL56" s="36"/>
      <c r="KXO56" s="36"/>
      <c r="KXP56" s="36"/>
      <c r="KXS56" s="36"/>
      <c r="KXT56" s="36"/>
      <c r="KXW56" s="36"/>
      <c r="KXX56" s="36"/>
      <c r="KYA56" s="36"/>
      <c r="KYB56" s="36"/>
      <c r="KYE56" s="36"/>
      <c r="KYF56" s="36"/>
      <c r="KYI56" s="36"/>
      <c r="KYJ56" s="36"/>
      <c r="KYM56" s="36"/>
      <c r="KYN56" s="36"/>
      <c r="KYQ56" s="36"/>
      <c r="KYR56" s="36"/>
      <c r="KYU56" s="36"/>
      <c r="KYV56" s="36"/>
      <c r="KYY56" s="36"/>
      <c r="KYZ56" s="36"/>
      <c r="KZC56" s="36"/>
      <c r="KZD56" s="36"/>
      <c r="KZG56" s="36"/>
      <c r="KZH56" s="36"/>
      <c r="KZK56" s="36"/>
      <c r="KZL56" s="36"/>
      <c r="KZO56" s="36"/>
      <c r="KZP56" s="36"/>
      <c r="KZS56" s="36"/>
      <c r="KZT56" s="36"/>
      <c r="KZW56" s="36"/>
      <c r="KZX56" s="36"/>
      <c r="LAA56" s="36"/>
      <c r="LAB56" s="36"/>
      <c r="LAE56" s="36"/>
      <c r="LAF56" s="36"/>
      <c r="LAI56" s="36"/>
      <c r="LAJ56" s="36"/>
      <c r="LAM56" s="36"/>
      <c r="LAN56" s="36"/>
      <c r="LAQ56" s="36"/>
      <c r="LAR56" s="36"/>
      <c r="LAU56" s="36"/>
      <c r="LAV56" s="36"/>
      <c r="LAY56" s="36"/>
      <c r="LAZ56" s="36"/>
      <c r="LBC56" s="36"/>
      <c r="LBD56" s="36"/>
      <c r="LBG56" s="36"/>
      <c r="LBH56" s="36"/>
      <c r="LBK56" s="36"/>
      <c r="LBL56" s="36"/>
      <c r="LBO56" s="36"/>
      <c r="LBP56" s="36"/>
      <c r="LBS56" s="36"/>
      <c r="LBT56" s="36"/>
      <c r="LBW56" s="36"/>
      <c r="LBX56" s="36"/>
      <c r="LCA56" s="36"/>
      <c r="LCB56" s="36"/>
      <c r="LCE56" s="36"/>
      <c r="LCF56" s="36"/>
      <c r="LCI56" s="36"/>
      <c r="LCJ56" s="36"/>
      <c r="LCM56" s="36"/>
      <c r="LCN56" s="36"/>
      <c r="LCQ56" s="36"/>
      <c r="LCR56" s="36"/>
      <c r="LCU56" s="36"/>
      <c r="LCV56" s="36"/>
      <c r="LCY56" s="36"/>
      <c r="LCZ56" s="36"/>
      <c r="LDC56" s="36"/>
      <c r="LDD56" s="36"/>
      <c r="LDG56" s="36"/>
      <c r="LDH56" s="36"/>
      <c r="LDK56" s="36"/>
      <c r="LDL56" s="36"/>
      <c r="LDO56" s="36"/>
      <c r="LDP56" s="36"/>
      <c r="LDS56" s="36"/>
      <c r="LDT56" s="36"/>
      <c r="LDW56" s="36"/>
      <c r="LDX56" s="36"/>
      <c r="LEA56" s="36"/>
      <c r="LEB56" s="36"/>
      <c r="LEE56" s="36"/>
      <c r="LEF56" s="36"/>
      <c r="LEI56" s="36"/>
      <c r="LEJ56" s="36"/>
      <c r="LEM56" s="36"/>
      <c r="LEN56" s="36"/>
      <c r="LEQ56" s="36"/>
      <c r="LER56" s="36"/>
      <c r="LEU56" s="36"/>
      <c r="LEV56" s="36"/>
      <c r="LEY56" s="36"/>
      <c r="LEZ56" s="36"/>
      <c r="LFC56" s="36"/>
      <c r="LFD56" s="36"/>
      <c r="LFG56" s="36"/>
      <c r="LFH56" s="36"/>
      <c r="LFK56" s="36"/>
      <c r="LFL56" s="36"/>
      <c r="LFO56" s="36"/>
      <c r="LFP56" s="36"/>
      <c r="LFS56" s="36"/>
      <c r="LFT56" s="36"/>
      <c r="LFW56" s="36"/>
      <c r="LFX56" s="36"/>
      <c r="LGA56" s="36"/>
      <c r="LGB56" s="36"/>
      <c r="LGE56" s="36"/>
      <c r="LGF56" s="36"/>
      <c r="LGI56" s="36"/>
      <c r="LGJ56" s="36"/>
      <c r="LGM56" s="36"/>
      <c r="LGN56" s="36"/>
      <c r="LGQ56" s="36"/>
      <c r="LGR56" s="36"/>
      <c r="LGU56" s="36"/>
      <c r="LGV56" s="36"/>
      <c r="LGY56" s="36"/>
      <c r="LGZ56" s="36"/>
      <c r="LHC56" s="36"/>
      <c r="LHD56" s="36"/>
      <c r="LHG56" s="36"/>
      <c r="LHH56" s="36"/>
      <c r="LHK56" s="36"/>
      <c r="LHL56" s="36"/>
      <c r="LHO56" s="36"/>
      <c r="LHP56" s="36"/>
      <c r="LHS56" s="36"/>
      <c r="LHT56" s="36"/>
      <c r="LHW56" s="36"/>
      <c r="LHX56" s="36"/>
      <c r="LIA56" s="36"/>
      <c r="LIB56" s="36"/>
      <c r="LIE56" s="36"/>
      <c r="LIF56" s="36"/>
      <c r="LII56" s="36"/>
      <c r="LIJ56" s="36"/>
      <c r="LIM56" s="36"/>
      <c r="LIN56" s="36"/>
      <c r="LIQ56" s="36"/>
      <c r="LIR56" s="36"/>
      <c r="LIU56" s="36"/>
      <c r="LIV56" s="36"/>
      <c r="LIY56" s="36"/>
      <c r="LIZ56" s="36"/>
      <c r="LJC56" s="36"/>
      <c r="LJD56" s="36"/>
      <c r="LJG56" s="36"/>
      <c r="LJH56" s="36"/>
      <c r="LJK56" s="36"/>
      <c r="LJL56" s="36"/>
      <c r="LJO56" s="36"/>
      <c r="LJP56" s="36"/>
      <c r="LJS56" s="36"/>
      <c r="LJT56" s="36"/>
      <c r="LJW56" s="36"/>
      <c r="LJX56" s="36"/>
      <c r="LKA56" s="36"/>
      <c r="LKB56" s="36"/>
      <c r="LKE56" s="36"/>
      <c r="LKF56" s="36"/>
      <c r="LKI56" s="36"/>
      <c r="LKJ56" s="36"/>
      <c r="LKM56" s="36"/>
      <c r="LKN56" s="36"/>
      <c r="LKQ56" s="36"/>
      <c r="LKR56" s="36"/>
      <c r="LKU56" s="36"/>
      <c r="LKV56" s="36"/>
      <c r="LKY56" s="36"/>
      <c r="LKZ56" s="36"/>
      <c r="LLC56" s="36"/>
      <c r="LLD56" s="36"/>
      <c r="LLG56" s="36"/>
      <c r="LLH56" s="36"/>
      <c r="LLK56" s="36"/>
      <c r="LLL56" s="36"/>
      <c r="LLO56" s="36"/>
      <c r="LLP56" s="36"/>
      <c r="LLS56" s="36"/>
      <c r="LLT56" s="36"/>
      <c r="LLW56" s="36"/>
      <c r="LLX56" s="36"/>
      <c r="LMA56" s="36"/>
      <c r="LMB56" s="36"/>
      <c r="LME56" s="36"/>
      <c r="LMF56" s="36"/>
      <c r="LMI56" s="36"/>
      <c r="LMJ56" s="36"/>
      <c r="LMM56" s="36"/>
      <c r="LMN56" s="36"/>
      <c r="LMQ56" s="36"/>
      <c r="LMR56" s="36"/>
      <c r="LMU56" s="36"/>
      <c r="LMV56" s="36"/>
      <c r="LMY56" s="36"/>
      <c r="LMZ56" s="36"/>
      <c r="LNC56" s="36"/>
      <c r="LND56" s="36"/>
      <c r="LNG56" s="36"/>
      <c r="LNH56" s="36"/>
      <c r="LNK56" s="36"/>
      <c r="LNL56" s="36"/>
      <c r="LNO56" s="36"/>
      <c r="LNP56" s="36"/>
      <c r="LNS56" s="36"/>
      <c r="LNT56" s="36"/>
      <c r="LNW56" s="36"/>
      <c r="LNX56" s="36"/>
      <c r="LOA56" s="36"/>
      <c r="LOB56" s="36"/>
      <c r="LOE56" s="36"/>
      <c r="LOF56" s="36"/>
      <c r="LOI56" s="36"/>
      <c r="LOJ56" s="36"/>
      <c r="LOM56" s="36"/>
      <c r="LON56" s="36"/>
      <c r="LOQ56" s="36"/>
      <c r="LOR56" s="36"/>
      <c r="LOU56" s="36"/>
      <c r="LOV56" s="36"/>
      <c r="LOY56" s="36"/>
      <c r="LOZ56" s="36"/>
      <c r="LPC56" s="36"/>
      <c r="LPD56" s="36"/>
      <c r="LPG56" s="36"/>
      <c r="LPH56" s="36"/>
      <c r="LPK56" s="36"/>
      <c r="LPL56" s="36"/>
      <c r="LPO56" s="36"/>
      <c r="LPP56" s="36"/>
      <c r="LPS56" s="36"/>
      <c r="LPT56" s="36"/>
      <c r="LPW56" s="36"/>
      <c r="LPX56" s="36"/>
      <c r="LQA56" s="36"/>
      <c r="LQB56" s="36"/>
      <c r="LQE56" s="36"/>
      <c r="LQF56" s="36"/>
      <c r="LQI56" s="36"/>
      <c r="LQJ56" s="36"/>
      <c r="LQM56" s="36"/>
      <c r="LQN56" s="36"/>
      <c r="LQQ56" s="36"/>
      <c r="LQR56" s="36"/>
      <c r="LQU56" s="36"/>
      <c r="LQV56" s="36"/>
      <c r="LQY56" s="36"/>
      <c r="LQZ56" s="36"/>
      <c r="LRC56" s="36"/>
      <c r="LRD56" s="36"/>
      <c r="LRG56" s="36"/>
      <c r="LRH56" s="36"/>
      <c r="LRK56" s="36"/>
      <c r="LRL56" s="36"/>
      <c r="LRO56" s="36"/>
      <c r="LRP56" s="36"/>
      <c r="LRS56" s="36"/>
      <c r="LRT56" s="36"/>
      <c r="LRW56" s="36"/>
      <c r="LRX56" s="36"/>
      <c r="LSA56" s="36"/>
      <c r="LSB56" s="36"/>
      <c r="LSE56" s="36"/>
      <c r="LSF56" s="36"/>
      <c r="LSI56" s="36"/>
      <c r="LSJ56" s="36"/>
      <c r="LSM56" s="36"/>
      <c r="LSN56" s="36"/>
      <c r="LSQ56" s="36"/>
      <c r="LSR56" s="36"/>
      <c r="LSU56" s="36"/>
      <c r="LSV56" s="36"/>
      <c r="LSY56" s="36"/>
      <c r="LSZ56" s="36"/>
      <c r="LTC56" s="36"/>
      <c r="LTD56" s="36"/>
      <c r="LTG56" s="36"/>
      <c r="LTH56" s="36"/>
      <c r="LTK56" s="36"/>
      <c r="LTL56" s="36"/>
      <c r="LTO56" s="36"/>
      <c r="LTP56" s="36"/>
      <c r="LTS56" s="36"/>
      <c r="LTT56" s="36"/>
      <c r="LTW56" s="36"/>
      <c r="LTX56" s="36"/>
      <c r="LUA56" s="36"/>
      <c r="LUB56" s="36"/>
      <c r="LUE56" s="36"/>
      <c r="LUF56" s="36"/>
      <c r="LUI56" s="36"/>
      <c r="LUJ56" s="36"/>
      <c r="LUM56" s="36"/>
      <c r="LUN56" s="36"/>
      <c r="LUQ56" s="36"/>
      <c r="LUR56" s="36"/>
      <c r="LUU56" s="36"/>
      <c r="LUV56" s="36"/>
      <c r="LUY56" s="36"/>
      <c r="LUZ56" s="36"/>
      <c r="LVC56" s="36"/>
      <c r="LVD56" s="36"/>
      <c r="LVG56" s="36"/>
      <c r="LVH56" s="36"/>
      <c r="LVK56" s="36"/>
      <c r="LVL56" s="36"/>
      <c r="LVO56" s="36"/>
      <c r="LVP56" s="36"/>
      <c r="LVS56" s="36"/>
      <c r="LVT56" s="36"/>
      <c r="LVW56" s="36"/>
      <c r="LVX56" s="36"/>
      <c r="LWA56" s="36"/>
      <c r="LWB56" s="36"/>
      <c r="LWE56" s="36"/>
      <c r="LWF56" s="36"/>
      <c r="LWI56" s="36"/>
      <c r="LWJ56" s="36"/>
      <c r="LWM56" s="36"/>
      <c r="LWN56" s="36"/>
      <c r="LWQ56" s="36"/>
      <c r="LWR56" s="36"/>
      <c r="LWU56" s="36"/>
      <c r="LWV56" s="36"/>
      <c r="LWY56" s="36"/>
      <c r="LWZ56" s="36"/>
      <c r="LXC56" s="36"/>
      <c r="LXD56" s="36"/>
      <c r="LXG56" s="36"/>
      <c r="LXH56" s="36"/>
      <c r="LXK56" s="36"/>
      <c r="LXL56" s="36"/>
      <c r="LXO56" s="36"/>
      <c r="LXP56" s="36"/>
      <c r="LXS56" s="36"/>
      <c r="LXT56" s="36"/>
      <c r="LXW56" s="36"/>
      <c r="LXX56" s="36"/>
      <c r="LYA56" s="36"/>
      <c r="LYB56" s="36"/>
      <c r="LYE56" s="36"/>
      <c r="LYF56" s="36"/>
      <c r="LYI56" s="36"/>
      <c r="LYJ56" s="36"/>
      <c r="LYM56" s="36"/>
      <c r="LYN56" s="36"/>
      <c r="LYQ56" s="36"/>
      <c r="LYR56" s="36"/>
      <c r="LYU56" s="36"/>
      <c r="LYV56" s="36"/>
      <c r="LYY56" s="36"/>
      <c r="LYZ56" s="36"/>
      <c r="LZC56" s="36"/>
      <c r="LZD56" s="36"/>
      <c r="LZG56" s="36"/>
      <c r="LZH56" s="36"/>
      <c r="LZK56" s="36"/>
      <c r="LZL56" s="36"/>
      <c r="LZO56" s="36"/>
      <c r="LZP56" s="36"/>
      <c r="LZS56" s="36"/>
      <c r="LZT56" s="36"/>
      <c r="LZW56" s="36"/>
      <c r="LZX56" s="36"/>
      <c r="MAA56" s="36"/>
      <c r="MAB56" s="36"/>
      <c r="MAE56" s="36"/>
      <c r="MAF56" s="36"/>
      <c r="MAI56" s="36"/>
      <c r="MAJ56" s="36"/>
      <c r="MAM56" s="36"/>
      <c r="MAN56" s="36"/>
      <c r="MAQ56" s="36"/>
      <c r="MAR56" s="36"/>
      <c r="MAU56" s="36"/>
      <c r="MAV56" s="36"/>
      <c r="MAY56" s="36"/>
      <c r="MAZ56" s="36"/>
      <c r="MBC56" s="36"/>
      <c r="MBD56" s="36"/>
      <c r="MBG56" s="36"/>
      <c r="MBH56" s="36"/>
      <c r="MBK56" s="36"/>
      <c r="MBL56" s="36"/>
      <c r="MBO56" s="36"/>
      <c r="MBP56" s="36"/>
      <c r="MBS56" s="36"/>
      <c r="MBT56" s="36"/>
      <c r="MBW56" s="36"/>
      <c r="MBX56" s="36"/>
      <c r="MCA56" s="36"/>
      <c r="MCB56" s="36"/>
      <c r="MCE56" s="36"/>
      <c r="MCF56" s="36"/>
      <c r="MCI56" s="36"/>
      <c r="MCJ56" s="36"/>
      <c r="MCM56" s="36"/>
      <c r="MCN56" s="36"/>
      <c r="MCQ56" s="36"/>
      <c r="MCR56" s="36"/>
      <c r="MCU56" s="36"/>
      <c r="MCV56" s="36"/>
      <c r="MCY56" s="36"/>
      <c r="MCZ56" s="36"/>
      <c r="MDC56" s="36"/>
      <c r="MDD56" s="36"/>
      <c r="MDG56" s="36"/>
      <c r="MDH56" s="36"/>
      <c r="MDK56" s="36"/>
      <c r="MDL56" s="36"/>
      <c r="MDO56" s="36"/>
      <c r="MDP56" s="36"/>
      <c r="MDS56" s="36"/>
      <c r="MDT56" s="36"/>
      <c r="MDW56" s="36"/>
      <c r="MDX56" s="36"/>
      <c r="MEA56" s="36"/>
      <c r="MEB56" s="36"/>
      <c r="MEE56" s="36"/>
      <c r="MEF56" s="36"/>
      <c r="MEI56" s="36"/>
      <c r="MEJ56" s="36"/>
      <c r="MEM56" s="36"/>
      <c r="MEN56" s="36"/>
      <c r="MEQ56" s="36"/>
      <c r="MER56" s="36"/>
      <c r="MEU56" s="36"/>
      <c r="MEV56" s="36"/>
      <c r="MEY56" s="36"/>
      <c r="MEZ56" s="36"/>
      <c r="MFC56" s="36"/>
      <c r="MFD56" s="36"/>
      <c r="MFG56" s="36"/>
      <c r="MFH56" s="36"/>
      <c r="MFK56" s="36"/>
      <c r="MFL56" s="36"/>
      <c r="MFO56" s="36"/>
      <c r="MFP56" s="36"/>
      <c r="MFS56" s="36"/>
      <c r="MFT56" s="36"/>
      <c r="MFW56" s="36"/>
      <c r="MFX56" s="36"/>
      <c r="MGA56" s="36"/>
      <c r="MGB56" s="36"/>
      <c r="MGE56" s="36"/>
      <c r="MGF56" s="36"/>
      <c r="MGI56" s="36"/>
      <c r="MGJ56" s="36"/>
      <c r="MGM56" s="36"/>
      <c r="MGN56" s="36"/>
      <c r="MGQ56" s="36"/>
      <c r="MGR56" s="36"/>
      <c r="MGU56" s="36"/>
      <c r="MGV56" s="36"/>
      <c r="MGY56" s="36"/>
      <c r="MGZ56" s="36"/>
      <c r="MHC56" s="36"/>
      <c r="MHD56" s="36"/>
      <c r="MHG56" s="36"/>
      <c r="MHH56" s="36"/>
      <c r="MHK56" s="36"/>
      <c r="MHL56" s="36"/>
      <c r="MHO56" s="36"/>
      <c r="MHP56" s="36"/>
      <c r="MHS56" s="36"/>
      <c r="MHT56" s="36"/>
      <c r="MHW56" s="36"/>
      <c r="MHX56" s="36"/>
      <c r="MIA56" s="36"/>
      <c r="MIB56" s="36"/>
      <c r="MIE56" s="36"/>
      <c r="MIF56" s="36"/>
      <c r="MII56" s="36"/>
      <c r="MIJ56" s="36"/>
      <c r="MIM56" s="36"/>
      <c r="MIN56" s="36"/>
      <c r="MIQ56" s="36"/>
      <c r="MIR56" s="36"/>
      <c r="MIU56" s="36"/>
      <c r="MIV56" s="36"/>
      <c r="MIY56" s="36"/>
      <c r="MIZ56" s="36"/>
      <c r="MJC56" s="36"/>
      <c r="MJD56" s="36"/>
      <c r="MJG56" s="36"/>
      <c r="MJH56" s="36"/>
      <c r="MJK56" s="36"/>
      <c r="MJL56" s="36"/>
      <c r="MJO56" s="36"/>
      <c r="MJP56" s="36"/>
      <c r="MJS56" s="36"/>
      <c r="MJT56" s="36"/>
      <c r="MJW56" s="36"/>
      <c r="MJX56" s="36"/>
      <c r="MKA56" s="36"/>
      <c r="MKB56" s="36"/>
      <c r="MKE56" s="36"/>
      <c r="MKF56" s="36"/>
      <c r="MKI56" s="36"/>
      <c r="MKJ56" s="36"/>
      <c r="MKM56" s="36"/>
      <c r="MKN56" s="36"/>
      <c r="MKQ56" s="36"/>
      <c r="MKR56" s="36"/>
      <c r="MKU56" s="36"/>
      <c r="MKV56" s="36"/>
      <c r="MKY56" s="36"/>
      <c r="MKZ56" s="36"/>
      <c r="MLC56" s="36"/>
      <c r="MLD56" s="36"/>
      <c r="MLG56" s="36"/>
      <c r="MLH56" s="36"/>
      <c r="MLK56" s="36"/>
      <c r="MLL56" s="36"/>
      <c r="MLO56" s="36"/>
      <c r="MLP56" s="36"/>
      <c r="MLS56" s="36"/>
      <c r="MLT56" s="36"/>
      <c r="MLW56" s="36"/>
      <c r="MLX56" s="36"/>
      <c r="MMA56" s="36"/>
      <c r="MMB56" s="36"/>
      <c r="MME56" s="36"/>
      <c r="MMF56" s="36"/>
      <c r="MMI56" s="36"/>
      <c r="MMJ56" s="36"/>
      <c r="MMM56" s="36"/>
      <c r="MMN56" s="36"/>
      <c r="MMQ56" s="36"/>
      <c r="MMR56" s="36"/>
      <c r="MMU56" s="36"/>
      <c r="MMV56" s="36"/>
      <c r="MMY56" s="36"/>
      <c r="MMZ56" s="36"/>
      <c r="MNC56" s="36"/>
      <c r="MND56" s="36"/>
      <c r="MNG56" s="36"/>
      <c r="MNH56" s="36"/>
      <c r="MNK56" s="36"/>
      <c r="MNL56" s="36"/>
      <c r="MNO56" s="36"/>
      <c r="MNP56" s="36"/>
      <c r="MNS56" s="36"/>
      <c r="MNT56" s="36"/>
      <c r="MNW56" s="36"/>
      <c r="MNX56" s="36"/>
      <c r="MOA56" s="36"/>
      <c r="MOB56" s="36"/>
      <c r="MOE56" s="36"/>
      <c r="MOF56" s="36"/>
      <c r="MOI56" s="36"/>
      <c r="MOJ56" s="36"/>
      <c r="MOM56" s="36"/>
      <c r="MON56" s="36"/>
      <c r="MOQ56" s="36"/>
      <c r="MOR56" s="36"/>
      <c r="MOU56" s="36"/>
      <c r="MOV56" s="36"/>
      <c r="MOY56" s="36"/>
      <c r="MOZ56" s="36"/>
      <c r="MPC56" s="36"/>
      <c r="MPD56" s="36"/>
      <c r="MPG56" s="36"/>
      <c r="MPH56" s="36"/>
      <c r="MPK56" s="36"/>
      <c r="MPL56" s="36"/>
      <c r="MPO56" s="36"/>
      <c r="MPP56" s="36"/>
      <c r="MPS56" s="36"/>
      <c r="MPT56" s="36"/>
      <c r="MPW56" s="36"/>
      <c r="MPX56" s="36"/>
      <c r="MQA56" s="36"/>
      <c r="MQB56" s="36"/>
      <c r="MQE56" s="36"/>
      <c r="MQF56" s="36"/>
      <c r="MQI56" s="36"/>
      <c r="MQJ56" s="36"/>
      <c r="MQM56" s="36"/>
      <c r="MQN56" s="36"/>
      <c r="MQQ56" s="36"/>
      <c r="MQR56" s="36"/>
      <c r="MQU56" s="36"/>
      <c r="MQV56" s="36"/>
      <c r="MQY56" s="36"/>
      <c r="MQZ56" s="36"/>
      <c r="MRC56" s="36"/>
      <c r="MRD56" s="36"/>
      <c r="MRG56" s="36"/>
      <c r="MRH56" s="36"/>
      <c r="MRK56" s="36"/>
      <c r="MRL56" s="36"/>
      <c r="MRO56" s="36"/>
      <c r="MRP56" s="36"/>
      <c r="MRS56" s="36"/>
      <c r="MRT56" s="36"/>
      <c r="MRW56" s="36"/>
      <c r="MRX56" s="36"/>
      <c r="MSA56" s="36"/>
      <c r="MSB56" s="36"/>
      <c r="MSE56" s="36"/>
      <c r="MSF56" s="36"/>
      <c r="MSI56" s="36"/>
      <c r="MSJ56" s="36"/>
      <c r="MSM56" s="36"/>
      <c r="MSN56" s="36"/>
      <c r="MSQ56" s="36"/>
      <c r="MSR56" s="36"/>
      <c r="MSU56" s="36"/>
      <c r="MSV56" s="36"/>
      <c r="MSY56" s="36"/>
      <c r="MSZ56" s="36"/>
      <c r="MTC56" s="36"/>
      <c r="MTD56" s="36"/>
      <c r="MTG56" s="36"/>
      <c r="MTH56" s="36"/>
      <c r="MTK56" s="36"/>
      <c r="MTL56" s="36"/>
      <c r="MTO56" s="36"/>
      <c r="MTP56" s="36"/>
      <c r="MTS56" s="36"/>
      <c r="MTT56" s="36"/>
      <c r="MTW56" s="36"/>
      <c r="MTX56" s="36"/>
      <c r="MUA56" s="36"/>
      <c r="MUB56" s="36"/>
      <c r="MUE56" s="36"/>
      <c r="MUF56" s="36"/>
      <c r="MUI56" s="36"/>
      <c r="MUJ56" s="36"/>
      <c r="MUM56" s="36"/>
      <c r="MUN56" s="36"/>
      <c r="MUQ56" s="36"/>
      <c r="MUR56" s="36"/>
      <c r="MUU56" s="36"/>
      <c r="MUV56" s="36"/>
      <c r="MUY56" s="36"/>
      <c r="MUZ56" s="36"/>
      <c r="MVC56" s="36"/>
      <c r="MVD56" s="36"/>
      <c r="MVG56" s="36"/>
      <c r="MVH56" s="36"/>
      <c r="MVK56" s="36"/>
      <c r="MVL56" s="36"/>
      <c r="MVO56" s="36"/>
      <c r="MVP56" s="36"/>
      <c r="MVS56" s="36"/>
      <c r="MVT56" s="36"/>
      <c r="MVW56" s="36"/>
      <c r="MVX56" s="36"/>
      <c r="MWA56" s="36"/>
      <c r="MWB56" s="36"/>
      <c r="MWE56" s="36"/>
      <c r="MWF56" s="36"/>
      <c r="MWI56" s="36"/>
      <c r="MWJ56" s="36"/>
      <c r="MWM56" s="36"/>
      <c r="MWN56" s="36"/>
      <c r="MWQ56" s="36"/>
      <c r="MWR56" s="36"/>
      <c r="MWU56" s="36"/>
      <c r="MWV56" s="36"/>
      <c r="MWY56" s="36"/>
      <c r="MWZ56" s="36"/>
      <c r="MXC56" s="36"/>
      <c r="MXD56" s="36"/>
      <c r="MXG56" s="36"/>
      <c r="MXH56" s="36"/>
      <c r="MXK56" s="36"/>
      <c r="MXL56" s="36"/>
      <c r="MXO56" s="36"/>
      <c r="MXP56" s="36"/>
      <c r="MXS56" s="36"/>
      <c r="MXT56" s="36"/>
      <c r="MXW56" s="36"/>
      <c r="MXX56" s="36"/>
      <c r="MYA56" s="36"/>
      <c r="MYB56" s="36"/>
      <c r="MYE56" s="36"/>
      <c r="MYF56" s="36"/>
      <c r="MYI56" s="36"/>
      <c r="MYJ56" s="36"/>
      <c r="MYM56" s="36"/>
      <c r="MYN56" s="36"/>
      <c r="MYQ56" s="36"/>
      <c r="MYR56" s="36"/>
      <c r="MYU56" s="36"/>
      <c r="MYV56" s="36"/>
      <c r="MYY56" s="36"/>
      <c r="MYZ56" s="36"/>
      <c r="MZC56" s="36"/>
      <c r="MZD56" s="36"/>
      <c r="MZG56" s="36"/>
      <c r="MZH56" s="36"/>
      <c r="MZK56" s="36"/>
      <c r="MZL56" s="36"/>
      <c r="MZO56" s="36"/>
      <c r="MZP56" s="36"/>
      <c r="MZS56" s="36"/>
      <c r="MZT56" s="36"/>
      <c r="MZW56" s="36"/>
      <c r="MZX56" s="36"/>
      <c r="NAA56" s="36"/>
      <c r="NAB56" s="36"/>
      <c r="NAE56" s="36"/>
      <c r="NAF56" s="36"/>
      <c r="NAI56" s="36"/>
      <c r="NAJ56" s="36"/>
      <c r="NAM56" s="36"/>
      <c r="NAN56" s="36"/>
      <c r="NAQ56" s="36"/>
      <c r="NAR56" s="36"/>
      <c r="NAU56" s="36"/>
      <c r="NAV56" s="36"/>
      <c r="NAY56" s="36"/>
      <c r="NAZ56" s="36"/>
      <c r="NBC56" s="36"/>
      <c r="NBD56" s="36"/>
      <c r="NBG56" s="36"/>
      <c r="NBH56" s="36"/>
      <c r="NBK56" s="36"/>
      <c r="NBL56" s="36"/>
      <c r="NBO56" s="36"/>
      <c r="NBP56" s="36"/>
      <c r="NBS56" s="36"/>
      <c r="NBT56" s="36"/>
      <c r="NBW56" s="36"/>
      <c r="NBX56" s="36"/>
      <c r="NCA56" s="36"/>
      <c r="NCB56" s="36"/>
      <c r="NCE56" s="36"/>
      <c r="NCF56" s="36"/>
      <c r="NCI56" s="36"/>
      <c r="NCJ56" s="36"/>
      <c r="NCM56" s="36"/>
      <c r="NCN56" s="36"/>
      <c r="NCQ56" s="36"/>
      <c r="NCR56" s="36"/>
      <c r="NCU56" s="36"/>
      <c r="NCV56" s="36"/>
      <c r="NCY56" s="36"/>
      <c r="NCZ56" s="36"/>
      <c r="NDC56" s="36"/>
      <c r="NDD56" s="36"/>
      <c r="NDG56" s="36"/>
      <c r="NDH56" s="36"/>
      <c r="NDK56" s="36"/>
      <c r="NDL56" s="36"/>
      <c r="NDO56" s="36"/>
      <c r="NDP56" s="36"/>
      <c r="NDS56" s="36"/>
      <c r="NDT56" s="36"/>
      <c r="NDW56" s="36"/>
      <c r="NDX56" s="36"/>
      <c r="NEA56" s="36"/>
      <c r="NEB56" s="36"/>
      <c r="NEE56" s="36"/>
      <c r="NEF56" s="36"/>
      <c r="NEI56" s="36"/>
      <c r="NEJ56" s="36"/>
      <c r="NEM56" s="36"/>
      <c r="NEN56" s="36"/>
      <c r="NEQ56" s="36"/>
      <c r="NER56" s="36"/>
      <c r="NEU56" s="36"/>
      <c r="NEV56" s="36"/>
      <c r="NEY56" s="36"/>
      <c r="NEZ56" s="36"/>
      <c r="NFC56" s="36"/>
      <c r="NFD56" s="36"/>
      <c r="NFG56" s="36"/>
      <c r="NFH56" s="36"/>
      <c r="NFK56" s="36"/>
      <c r="NFL56" s="36"/>
      <c r="NFO56" s="36"/>
      <c r="NFP56" s="36"/>
      <c r="NFS56" s="36"/>
      <c r="NFT56" s="36"/>
      <c r="NFW56" s="36"/>
      <c r="NFX56" s="36"/>
      <c r="NGA56" s="36"/>
      <c r="NGB56" s="36"/>
      <c r="NGE56" s="36"/>
      <c r="NGF56" s="36"/>
      <c r="NGI56" s="36"/>
      <c r="NGJ56" s="36"/>
      <c r="NGM56" s="36"/>
      <c r="NGN56" s="36"/>
      <c r="NGQ56" s="36"/>
      <c r="NGR56" s="36"/>
      <c r="NGU56" s="36"/>
      <c r="NGV56" s="36"/>
      <c r="NGY56" s="36"/>
      <c r="NGZ56" s="36"/>
      <c r="NHC56" s="36"/>
      <c r="NHD56" s="36"/>
      <c r="NHG56" s="36"/>
      <c r="NHH56" s="36"/>
      <c r="NHK56" s="36"/>
      <c r="NHL56" s="36"/>
      <c r="NHO56" s="36"/>
      <c r="NHP56" s="36"/>
      <c r="NHS56" s="36"/>
      <c r="NHT56" s="36"/>
      <c r="NHW56" s="36"/>
      <c r="NHX56" s="36"/>
      <c r="NIA56" s="36"/>
      <c r="NIB56" s="36"/>
      <c r="NIE56" s="36"/>
      <c r="NIF56" s="36"/>
      <c r="NII56" s="36"/>
      <c r="NIJ56" s="36"/>
      <c r="NIM56" s="36"/>
      <c r="NIN56" s="36"/>
      <c r="NIQ56" s="36"/>
      <c r="NIR56" s="36"/>
      <c r="NIU56" s="36"/>
      <c r="NIV56" s="36"/>
      <c r="NIY56" s="36"/>
      <c r="NIZ56" s="36"/>
      <c r="NJC56" s="36"/>
      <c r="NJD56" s="36"/>
      <c r="NJG56" s="36"/>
      <c r="NJH56" s="36"/>
      <c r="NJK56" s="36"/>
      <c r="NJL56" s="36"/>
      <c r="NJO56" s="36"/>
      <c r="NJP56" s="36"/>
      <c r="NJS56" s="36"/>
      <c r="NJT56" s="36"/>
      <c r="NJW56" s="36"/>
      <c r="NJX56" s="36"/>
      <c r="NKA56" s="36"/>
      <c r="NKB56" s="36"/>
      <c r="NKE56" s="36"/>
      <c r="NKF56" s="36"/>
      <c r="NKI56" s="36"/>
      <c r="NKJ56" s="36"/>
      <c r="NKM56" s="36"/>
      <c r="NKN56" s="36"/>
      <c r="NKQ56" s="36"/>
      <c r="NKR56" s="36"/>
      <c r="NKU56" s="36"/>
      <c r="NKV56" s="36"/>
      <c r="NKY56" s="36"/>
      <c r="NKZ56" s="36"/>
      <c r="NLC56" s="36"/>
      <c r="NLD56" s="36"/>
      <c r="NLG56" s="36"/>
      <c r="NLH56" s="36"/>
      <c r="NLK56" s="36"/>
      <c r="NLL56" s="36"/>
      <c r="NLO56" s="36"/>
      <c r="NLP56" s="36"/>
      <c r="NLS56" s="36"/>
      <c r="NLT56" s="36"/>
      <c r="NLW56" s="36"/>
      <c r="NLX56" s="36"/>
      <c r="NMA56" s="36"/>
      <c r="NMB56" s="36"/>
      <c r="NME56" s="36"/>
      <c r="NMF56" s="36"/>
      <c r="NMI56" s="36"/>
      <c r="NMJ56" s="36"/>
      <c r="NMM56" s="36"/>
      <c r="NMN56" s="36"/>
      <c r="NMQ56" s="36"/>
      <c r="NMR56" s="36"/>
      <c r="NMU56" s="36"/>
      <c r="NMV56" s="36"/>
      <c r="NMY56" s="36"/>
      <c r="NMZ56" s="36"/>
      <c r="NNC56" s="36"/>
      <c r="NND56" s="36"/>
      <c r="NNG56" s="36"/>
      <c r="NNH56" s="36"/>
      <c r="NNK56" s="36"/>
      <c r="NNL56" s="36"/>
      <c r="NNO56" s="36"/>
      <c r="NNP56" s="36"/>
      <c r="NNS56" s="36"/>
      <c r="NNT56" s="36"/>
      <c r="NNW56" s="36"/>
      <c r="NNX56" s="36"/>
      <c r="NOA56" s="36"/>
      <c r="NOB56" s="36"/>
      <c r="NOE56" s="36"/>
      <c r="NOF56" s="36"/>
      <c r="NOI56" s="36"/>
      <c r="NOJ56" s="36"/>
      <c r="NOM56" s="36"/>
      <c r="NON56" s="36"/>
      <c r="NOQ56" s="36"/>
      <c r="NOR56" s="36"/>
      <c r="NOU56" s="36"/>
      <c r="NOV56" s="36"/>
      <c r="NOY56" s="36"/>
      <c r="NOZ56" s="36"/>
      <c r="NPC56" s="36"/>
      <c r="NPD56" s="36"/>
      <c r="NPG56" s="36"/>
      <c r="NPH56" s="36"/>
      <c r="NPK56" s="36"/>
      <c r="NPL56" s="36"/>
      <c r="NPO56" s="36"/>
      <c r="NPP56" s="36"/>
      <c r="NPS56" s="36"/>
      <c r="NPT56" s="36"/>
      <c r="NPW56" s="36"/>
      <c r="NPX56" s="36"/>
      <c r="NQA56" s="36"/>
      <c r="NQB56" s="36"/>
      <c r="NQE56" s="36"/>
      <c r="NQF56" s="36"/>
      <c r="NQI56" s="36"/>
      <c r="NQJ56" s="36"/>
      <c r="NQM56" s="36"/>
      <c r="NQN56" s="36"/>
      <c r="NQQ56" s="36"/>
      <c r="NQR56" s="36"/>
      <c r="NQU56" s="36"/>
      <c r="NQV56" s="36"/>
      <c r="NQY56" s="36"/>
      <c r="NQZ56" s="36"/>
      <c r="NRC56" s="36"/>
      <c r="NRD56" s="36"/>
      <c r="NRG56" s="36"/>
      <c r="NRH56" s="36"/>
      <c r="NRK56" s="36"/>
      <c r="NRL56" s="36"/>
      <c r="NRO56" s="36"/>
      <c r="NRP56" s="36"/>
      <c r="NRS56" s="36"/>
      <c r="NRT56" s="36"/>
      <c r="NRW56" s="36"/>
      <c r="NRX56" s="36"/>
      <c r="NSA56" s="36"/>
      <c r="NSB56" s="36"/>
      <c r="NSE56" s="36"/>
      <c r="NSF56" s="36"/>
      <c r="NSI56" s="36"/>
      <c r="NSJ56" s="36"/>
      <c r="NSM56" s="36"/>
      <c r="NSN56" s="36"/>
      <c r="NSQ56" s="36"/>
      <c r="NSR56" s="36"/>
      <c r="NSU56" s="36"/>
      <c r="NSV56" s="36"/>
      <c r="NSY56" s="36"/>
      <c r="NSZ56" s="36"/>
      <c r="NTC56" s="36"/>
      <c r="NTD56" s="36"/>
      <c r="NTG56" s="36"/>
      <c r="NTH56" s="36"/>
      <c r="NTK56" s="36"/>
      <c r="NTL56" s="36"/>
      <c r="NTO56" s="36"/>
      <c r="NTP56" s="36"/>
      <c r="NTS56" s="36"/>
      <c r="NTT56" s="36"/>
      <c r="NTW56" s="36"/>
      <c r="NTX56" s="36"/>
      <c r="NUA56" s="36"/>
      <c r="NUB56" s="36"/>
      <c r="NUE56" s="36"/>
      <c r="NUF56" s="36"/>
      <c r="NUI56" s="36"/>
      <c r="NUJ56" s="36"/>
      <c r="NUM56" s="36"/>
      <c r="NUN56" s="36"/>
      <c r="NUQ56" s="36"/>
      <c r="NUR56" s="36"/>
      <c r="NUU56" s="36"/>
      <c r="NUV56" s="36"/>
      <c r="NUY56" s="36"/>
      <c r="NUZ56" s="36"/>
      <c r="NVC56" s="36"/>
      <c r="NVD56" s="36"/>
      <c r="NVG56" s="36"/>
      <c r="NVH56" s="36"/>
      <c r="NVK56" s="36"/>
      <c r="NVL56" s="36"/>
      <c r="NVO56" s="36"/>
      <c r="NVP56" s="36"/>
      <c r="NVS56" s="36"/>
      <c r="NVT56" s="36"/>
      <c r="NVW56" s="36"/>
      <c r="NVX56" s="36"/>
      <c r="NWA56" s="36"/>
      <c r="NWB56" s="36"/>
      <c r="NWE56" s="36"/>
      <c r="NWF56" s="36"/>
      <c r="NWI56" s="36"/>
      <c r="NWJ56" s="36"/>
      <c r="NWM56" s="36"/>
      <c r="NWN56" s="36"/>
      <c r="NWQ56" s="36"/>
      <c r="NWR56" s="36"/>
      <c r="NWU56" s="36"/>
      <c r="NWV56" s="36"/>
      <c r="NWY56" s="36"/>
      <c r="NWZ56" s="36"/>
      <c r="NXC56" s="36"/>
      <c r="NXD56" s="36"/>
      <c r="NXG56" s="36"/>
      <c r="NXH56" s="36"/>
      <c r="NXK56" s="36"/>
      <c r="NXL56" s="36"/>
      <c r="NXO56" s="36"/>
      <c r="NXP56" s="36"/>
      <c r="NXS56" s="36"/>
      <c r="NXT56" s="36"/>
      <c r="NXW56" s="36"/>
      <c r="NXX56" s="36"/>
      <c r="NYA56" s="36"/>
      <c r="NYB56" s="36"/>
      <c r="NYE56" s="36"/>
      <c r="NYF56" s="36"/>
      <c r="NYI56" s="36"/>
      <c r="NYJ56" s="36"/>
      <c r="NYM56" s="36"/>
      <c r="NYN56" s="36"/>
      <c r="NYQ56" s="36"/>
      <c r="NYR56" s="36"/>
      <c r="NYU56" s="36"/>
      <c r="NYV56" s="36"/>
      <c r="NYY56" s="36"/>
      <c r="NYZ56" s="36"/>
      <c r="NZC56" s="36"/>
      <c r="NZD56" s="36"/>
      <c r="NZG56" s="36"/>
      <c r="NZH56" s="36"/>
      <c r="NZK56" s="36"/>
      <c r="NZL56" s="36"/>
      <c r="NZO56" s="36"/>
      <c r="NZP56" s="36"/>
      <c r="NZS56" s="36"/>
      <c r="NZT56" s="36"/>
      <c r="NZW56" s="36"/>
      <c r="NZX56" s="36"/>
      <c r="OAA56" s="36"/>
      <c r="OAB56" s="36"/>
      <c r="OAE56" s="36"/>
      <c r="OAF56" s="36"/>
      <c r="OAI56" s="36"/>
      <c r="OAJ56" s="36"/>
      <c r="OAM56" s="36"/>
      <c r="OAN56" s="36"/>
      <c r="OAQ56" s="36"/>
      <c r="OAR56" s="36"/>
      <c r="OAU56" s="36"/>
      <c r="OAV56" s="36"/>
      <c r="OAY56" s="36"/>
      <c r="OAZ56" s="36"/>
      <c r="OBC56" s="36"/>
      <c r="OBD56" s="36"/>
      <c r="OBG56" s="36"/>
      <c r="OBH56" s="36"/>
      <c r="OBK56" s="36"/>
      <c r="OBL56" s="36"/>
      <c r="OBO56" s="36"/>
      <c r="OBP56" s="36"/>
      <c r="OBS56" s="36"/>
      <c r="OBT56" s="36"/>
      <c r="OBW56" s="36"/>
      <c r="OBX56" s="36"/>
      <c r="OCA56" s="36"/>
      <c r="OCB56" s="36"/>
      <c r="OCE56" s="36"/>
      <c r="OCF56" s="36"/>
      <c r="OCI56" s="36"/>
      <c r="OCJ56" s="36"/>
      <c r="OCM56" s="36"/>
      <c r="OCN56" s="36"/>
      <c r="OCQ56" s="36"/>
      <c r="OCR56" s="36"/>
      <c r="OCU56" s="36"/>
      <c r="OCV56" s="36"/>
      <c r="OCY56" s="36"/>
      <c r="OCZ56" s="36"/>
      <c r="ODC56" s="36"/>
      <c r="ODD56" s="36"/>
      <c r="ODG56" s="36"/>
      <c r="ODH56" s="36"/>
      <c r="ODK56" s="36"/>
      <c r="ODL56" s="36"/>
      <c r="ODO56" s="36"/>
      <c r="ODP56" s="36"/>
      <c r="ODS56" s="36"/>
      <c r="ODT56" s="36"/>
      <c r="ODW56" s="36"/>
      <c r="ODX56" s="36"/>
      <c r="OEA56" s="36"/>
      <c r="OEB56" s="36"/>
      <c r="OEE56" s="36"/>
      <c r="OEF56" s="36"/>
      <c r="OEI56" s="36"/>
      <c r="OEJ56" s="36"/>
      <c r="OEM56" s="36"/>
      <c r="OEN56" s="36"/>
      <c r="OEQ56" s="36"/>
      <c r="OER56" s="36"/>
      <c r="OEU56" s="36"/>
      <c r="OEV56" s="36"/>
      <c r="OEY56" s="36"/>
      <c r="OEZ56" s="36"/>
      <c r="OFC56" s="36"/>
      <c r="OFD56" s="36"/>
      <c r="OFG56" s="36"/>
      <c r="OFH56" s="36"/>
      <c r="OFK56" s="36"/>
      <c r="OFL56" s="36"/>
      <c r="OFO56" s="36"/>
      <c r="OFP56" s="36"/>
      <c r="OFS56" s="36"/>
      <c r="OFT56" s="36"/>
      <c r="OFW56" s="36"/>
      <c r="OFX56" s="36"/>
      <c r="OGA56" s="36"/>
      <c r="OGB56" s="36"/>
      <c r="OGE56" s="36"/>
      <c r="OGF56" s="36"/>
      <c r="OGI56" s="36"/>
      <c r="OGJ56" s="36"/>
      <c r="OGM56" s="36"/>
      <c r="OGN56" s="36"/>
      <c r="OGQ56" s="36"/>
      <c r="OGR56" s="36"/>
      <c r="OGU56" s="36"/>
      <c r="OGV56" s="36"/>
      <c r="OGY56" s="36"/>
      <c r="OGZ56" s="36"/>
      <c r="OHC56" s="36"/>
      <c r="OHD56" s="36"/>
      <c r="OHG56" s="36"/>
      <c r="OHH56" s="36"/>
      <c r="OHK56" s="36"/>
      <c r="OHL56" s="36"/>
      <c r="OHO56" s="36"/>
      <c r="OHP56" s="36"/>
      <c r="OHS56" s="36"/>
      <c r="OHT56" s="36"/>
      <c r="OHW56" s="36"/>
      <c r="OHX56" s="36"/>
      <c r="OIA56" s="36"/>
      <c r="OIB56" s="36"/>
      <c r="OIE56" s="36"/>
      <c r="OIF56" s="36"/>
      <c r="OII56" s="36"/>
      <c r="OIJ56" s="36"/>
      <c r="OIM56" s="36"/>
      <c r="OIN56" s="36"/>
      <c r="OIQ56" s="36"/>
      <c r="OIR56" s="36"/>
      <c r="OIU56" s="36"/>
      <c r="OIV56" s="36"/>
      <c r="OIY56" s="36"/>
      <c r="OIZ56" s="36"/>
      <c r="OJC56" s="36"/>
      <c r="OJD56" s="36"/>
      <c r="OJG56" s="36"/>
      <c r="OJH56" s="36"/>
      <c r="OJK56" s="36"/>
      <c r="OJL56" s="36"/>
      <c r="OJO56" s="36"/>
      <c r="OJP56" s="36"/>
      <c r="OJS56" s="36"/>
      <c r="OJT56" s="36"/>
      <c r="OJW56" s="36"/>
      <c r="OJX56" s="36"/>
      <c r="OKA56" s="36"/>
      <c r="OKB56" s="36"/>
      <c r="OKE56" s="36"/>
      <c r="OKF56" s="36"/>
      <c r="OKI56" s="36"/>
      <c r="OKJ56" s="36"/>
      <c r="OKM56" s="36"/>
      <c r="OKN56" s="36"/>
      <c r="OKQ56" s="36"/>
      <c r="OKR56" s="36"/>
      <c r="OKU56" s="36"/>
      <c r="OKV56" s="36"/>
      <c r="OKY56" s="36"/>
      <c r="OKZ56" s="36"/>
      <c r="OLC56" s="36"/>
      <c r="OLD56" s="36"/>
      <c r="OLG56" s="36"/>
      <c r="OLH56" s="36"/>
      <c r="OLK56" s="36"/>
      <c r="OLL56" s="36"/>
      <c r="OLO56" s="36"/>
      <c r="OLP56" s="36"/>
      <c r="OLS56" s="36"/>
      <c r="OLT56" s="36"/>
      <c r="OLW56" s="36"/>
      <c r="OLX56" s="36"/>
      <c r="OMA56" s="36"/>
      <c r="OMB56" s="36"/>
      <c r="OME56" s="36"/>
      <c r="OMF56" s="36"/>
      <c r="OMI56" s="36"/>
      <c r="OMJ56" s="36"/>
      <c r="OMM56" s="36"/>
      <c r="OMN56" s="36"/>
      <c r="OMQ56" s="36"/>
      <c r="OMR56" s="36"/>
      <c r="OMU56" s="36"/>
      <c r="OMV56" s="36"/>
      <c r="OMY56" s="36"/>
      <c r="OMZ56" s="36"/>
      <c r="ONC56" s="36"/>
      <c r="OND56" s="36"/>
      <c r="ONG56" s="36"/>
      <c r="ONH56" s="36"/>
      <c r="ONK56" s="36"/>
      <c r="ONL56" s="36"/>
      <c r="ONO56" s="36"/>
      <c r="ONP56" s="36"/>
      <c r="ONS56" s="36"/>
      <c r="ONT56" s="36"/>
      <c r="ONW56" s="36"/>
      <c r="ONX56" s="36"/>
      <c r="OOA56" s="36"/>
      <c r="OOB56" s="36"/>
      <c r="OOE56" s="36"/>
      <c r="OOF56" s="36"/>
      <c r="OOI56" s="36"/>
      <c r="OOJ56" s="36"/>
      <c r="OOM56" s="36"/>
      <c r="OON56" s="36"/>
      <c r="OOQ56" s="36"/>
      <c r="OOR56" s="36"/>
      <c r="OOU56" s="36"/>
      <c r="OOV56" s="36"/>
      <c r="OOY56" s="36"/>
      <c r="OOZ56" s="36"/>
      <c r="OPC56" s="36"/>
      <c r="OPD56" s="36"/>
      <c r="OPG56" s="36"/>
      <c r="OPH56" s="36"/>
      <c r="OPK56" s="36"/>
      <c r="OPL56" s="36"/>
      <c r="OPO56" s="36"/>
      <c r="OPP56" s="36"/>
      <c r="OPS56" s="36"/>
      <c r="OPT56" s="36"/>
      <c r="OPW56" s="36"/>
      <c r="OPX56" s="36"/>
      <c r="OQA56" s="36"/>
      <c r="OQB56" s="36"/>
      <c r="OQE56" s="36"/>
      <c r="OQF56" s="36"/>
      <c r="OQI56" s="36"/>
      <c r="OQJ56" s="36"/>
      <c r="OQM56" s="36"/>
      <c r="OQN56" s="36"/>
      <c r="OQQ56" s="36"/>
      <c r="OQR56" s="36"/>
      <c r="OQU56" s="36"/>
      <c r="OQV56" s="36"/>
      <c r="OQY56" s="36"/>
      <c r="OQZ56" s="36"/>
      <c r="ORC56" s="36"/>
      <c r="ORD56" s="36"/>
      <c r="ORG56" s="36"/>
      <c r="ORH56" s="36"/>
      <c r="ORK56" s="36"/>
      <c r="ORL56" s="36"/>
      <c r="ORO56" s="36"/>
      <c r="ORP56" s="36"/>
      <c r="ORS56" s="36"/>
      <c r="ORT56" s="36"/>
      <c r="ORW56" s="36"/>
      <c r="ORX56" s="36"/>
      <c r="OSA56" s="36"/>
      <c r="OSB56" s="36"/>
      <c r="OSE56" s="36"/>
      <c r="OSF56" s="36"/>
      <c r="OSI56" s="36"/>
      <c r="OSJ56" s="36"/>
      <c r="OSM56" s="36"/>
      <c r="OSN56" s="36"/>
      <c r="OSQ56" s="36"/>
      <c r="OSR56" s="36"/>
      <c r="OSU56" s="36"/>
      <c r="OSV56" s="36"/>
      <c r="OSY56" s="36"/>
      <c r="OSZ56" s="36"/>
      <c r="OTC56" s="36"/>
      <c r="OTD56" s="36"/>
      <c r="OTG56" s="36"/>
      <c r="OTH56" s="36"/>
      <c r="OTK56" s="36"/>
      <c r="OTL56" s="36"/>
      <c r="OTO56" s="36"/>
      <c r="OTP56" s="36"/>
      <c r="OTS56" s="36"/>
      <c r="OTT56" s="36"/>
      <c r="OTW56" s="36"/>
      <c r="OTX56" s="36"/>
      <c r="OUA56" s="36"/>
      <c r="OUB56" s="36"/>
      <c r="OUE56" s="36"/>
      <c r="OUF56" s="36"/>
      <c r="OUI56" s="36"/>
      <c r="OUJ56" s="36"/>
      <c r="OUM56" s="36"/>
      <c r="OUN56" s="36"/>
      <c r="OUQ56" s="36"/>
      <c r="OUR56" s="36"/>
      <c r="OUU56" s="36"/>
      <c r="OUV56" s="36"/>
      <c r="OUY56" s="36"/>
      <c r="OUZ56" s="36"/>
      <c r="OVC56" s="36"/>
      <c r="OVD56" s="36"/>
      <c r="OVG56" s="36"/>
      <c r="OVH56" s="36"/>
      <c r="OVK56" s="36"/>
      <c r="OVL56" s="36"/>
      <c r="OVO56" s="36"/>
      <c r="OVP56" s="36"/>
      <c r="OVS56" s="36"/>
      <c r="OVT56" s="36"/>
      <c r="OVW56" s="36"/>
      <c r="OVX56" s="36"/>
      <c r="OWA56" s="36"/>
      <c r="OWB56" s="36"/>
      <c r="OWE56" s="36"/>
      <c r="OWF56" s="36"/>
      <c r="OWI56" s="36"/>
      <c r="OWJ56" s="36"/>
      <c r="OWM56" s="36"/>
      <c r="OWN56" s="36"/>
      <c r="OWQ56" s="36"/>
      <c r="OWR56" s="36"/>
      <c r="OWU56" s="36"/>
      <c r="OWV56" s="36"/>
      <c r="OWY56" s="36"/>
      <c r="OWZ56" s="36"/>
      <c r="OXC56" s="36"/>
      <c r="OXD56" s="36"/>
      <c r="OXG56" s="36"/>
      <c r="OXH56" s="36"/>
      <c r="OXK56" s="36"/>
      <c r="OXL56" s="36"/>
      <c r="OXO56" s="36"/>
      <c r="OXP56" s="36"/>
      <c r="OXS56" s="36"/>
      <c r="OXT56" s="36"/>
      <c r="OXW56" s="36"/>
      <c r="OXX56" s="36"/>
      <c r="OYA56" s="36"/>
      <c r="OYB56" s="36"/>
      <c r="OYE56" s="36"/>
      <c r="OYF56" s="36"/>
      <c r="OYI56" s="36"/>
      <c r="OYJ56" s="36"/>
      <c r="OYM56" s="36"/>
      <c r="OYN56" s="36"/>
      <c r="OYQ56" s="36"/>
      <c r="OYR56" s="36"/>
      <c r="OYU56" s="36"/>
      <c r="OYV56" s="36"/>
      <c r="OYY56" s="36"/>
      <c r="OYZ56" s="36"/>
      <c r="OZC56" s="36"/>
      <c r="OZD56" s="36"/>
      <c r="OZG56" s="36"/>
      <c r="OZH56" s="36"/>
      <c r="OZK56" s="36"/>
      <c r="OZL56" s="36"/>
      <c r="OZO56" s="36"/>
      <c r="OZP56" s="36"/>
      <c r="OZS56" s="36"/>
      <c r="OZT56" s="36"/>
      <c r="OZW56" s="36"/>
      <c r="OZX56" s="36"/>
      <c r="PAA56" s="36"/>
      <c r="PAB56" s="36"/>
      <c r="PAE56" s="36"/>
      <c r="PAF56" s="36"/>
      <c r="PAI56" s="36"/>
      <c r="PAJ56" s="36"/>
      <c r="PAM56" s="36"/>
      <c r="PAN56" s="36"/>
      <c r="PAQ56" s="36"/>
      <c r="PAR56" s="36"/>
      <c r="PAU56" s="36"/>
      <c r="PAV56" s="36"/>
      <c r="PAY56" s="36"/>
      <c r="PAZ56" s="36"/>
      <c r="PBC56" s="36"/>
      <c r="PBD56" s="36"/>
      <c r="PBG56" s="36"/>
      <c r="PBH56" s="36"/>
      <c r="PBK56" s="36"/>
      <c r="PBL56" s="36"/>
      <c r="PBO56" s="36"/>
      <c r="PBP56" s="36"/>
      <c r="PBS56" s="36"/>
      <c r="PBT56" s="36"/>
      <c r="PBW56" s="36"/>
      <c r="PBX56" s="36"/>
      <c r="PCA56" s="36"/>
      <c r="PCB56" s="36"/>
      <c r="PCE56" s="36"/>
      <c r="PCF56" s="36"/>
      <c r="PCI56" s="36"/>
      <c r="PCJ56" s="36"/>
      <c r="PCM56" s="36"/>
      <c r="PCN56" s="36"/>
      <c r="PCQ56" s="36"/>
      <c r="PCR56" s="36"/>
      <c r="PCU56" s="36"/>
      <c r="PCV56" s="36"/>
      <c r="PCY56" s="36"/>
      <c r="PCZ56" s="36"/>
      <c r="PDC56" s="36"/>
      <c r="PDD56" s="36"/>
      <c r="PDG56" s="36"/>
      <c r="PDH56" s="36"/>
      <c r="PDK56" s="36"/>
      <c r="PDL56" s="36"/>
      <c r="PDO56" s="36"/>
      <c r="PDP56" s="36"/>
      <c r="PDS56" s="36"/>
      <c r="PDT56" s="36"/>
      <c r="PDW56" s="36"/>
      <c r="PDX56" s="36"/>
      <c r="PEA56" s="36"/>
      <c r="PEB56" s="36"/>
      <c r="PEE56" s="36"/>
      <c r="PEF56" s="36"/>
      <c r="PEI56" s="36"/>
      <c r="PEJ56" s="36"/>
      <c r="PEM56" s="36"/>
      <c r="PEN56" s="36"/>
      <c r="PEQ56" s="36"/>
      <c r="PER56" s="36"/>
      <c r="PEU56" s="36"/>
      <c r="PEV56" s="36"/>
      <c r="PEY56" s="36"/>
      <c r="PEZ56" s="36"/>
      <c r="PFC56" s="36"/>
      <c r="PFD56" s="36"/>
      <c r="PFG56" s="36"/>
      <c r="PFH56" s="36"/>
      <c r="PFK56" s="36"/>
      <c r="PFL56" s="36"/>
      <c r="PFO56" s="36"/>
      <c r="PFP56" s="36"/>
      <c r="PFS56" s="36"/>
      <c r="PFT56" s="36"/>
      <c r="PFW56" s="36"/>
      <c r="PFX56" s="36"/>
      <c r="PGA56" s="36"/>
      <c r="PGB56" s="36"/>
      <c r="PGE56" s="36"/>
      <c r="PGF56" s="36"/>
      <c r="PGI56" s="36"/>
      <c r="PGJ56" s="36"/>
      <c r="PGM56" s="36"/>
      <c r="PGN56" s="36"/>
      <c r="PGQ56" s="36"/>
      <c r="PGR56" s="36"/>
      <c r="PGU56" s="36"/>
      <c r="PGV56" s="36"/>
      <c r="PGY56" s="36"/>
      <c r="PGZ56" s="36"/>
      <c r="PHC56" s="36"/>
      <c r="PHD56" s="36"/>
      <c r="PHG56" s="36"/>
      <c r="PHH56" s="36"/>
      <c r="PHK56" s="36"/>
      <c r="PHL56" s="36"/>
      <c r="PHO56" s="36"/>
      <c r="PHP56" s="36"/>
      <c r="PHS56" s="36"/>
      <c r="PHT56" s="36"/>
      <c r="PHW56" s="36"/>
      <c r="PHX56" s="36"/>
      <c r="PIA56" s="36"/>
      <c r="PIB56" s="36"/>
      <c r="PIE56" s="36"/>
      <c r="PIF56" s="36"/>
      <c r="PII56" s="36"/>
      <c r="PIJ56" s="36"/>
      <c r="PIM56" s="36"/>
      <c r="PIN56" s="36"/>
      <c r="PIQ56" s="36"/>
      <c r="PIR56" s="36"/>
      <c r="PIU56" s="36"/>
      <c r="PIV56" s="36"/>
      <c r="PIY56" s="36"/>
      <c r="PIZ56" s="36"/>
      <c r="PJC56" s="36"/>
      <c r="PJD56" s="36"/>
      <c r="PJG56" s="36"/>
      <c r="PJH56" s="36"/>
      <c r="PJK56" s="36"/>
      <c r="PJL56" s="36"/>
      <c r="PJO56" s="36"/>
      <c r="PJP56" s="36"/>
      <c r="PJS56" s="36"/>
      <c r="PJT56" s="36"/>
      <c r="PJW56" s="36"/>
      <c r="PJX56" s="36"/>
      <c r="PKA56" s="36"/>
      <c r="PKB56" s="36"/>
      <c r="PKE56" s="36"/>
      <c r="PKF56" s="36"/>
      <c r="PKI56" s="36"/>
      <c r="PKJ56" s="36"/>
      <c r="PKM56" s="36"/>
      <c r="PKN56" s="36"/>
      <c r="PKQ56" s="36"/>
      <c r="PKR56" s="36"/>
      <c r="PKU56" s="36"/>
      <c r="PKV56" s="36"/>
      <c r="PKY56" s="36"/>
      <c r="PKZ56" s="36"/>
      <c r="PLC56" s="36"/>
      <c r="PLD56" s="36"/>
      <c r="PLG56" s="36"/>
      <c r="PLH56" s="36"/>
      <c r="PLK56" s="36"/>
      <c r="PLL56" s="36"/>
      <c r="PLO56" s="36"/>
      <c r="PLP56" s="36"/>
      <c r="PLS56" s="36"/>
      <c r="PLT56" s="36"/>
      <c r="PLW56" s="36"/>
      <c r="PLX56" s="36"/>
      <c r="PMA56" s="36"/>
      <c r="PMB56" s="36"/>
      <c r="PME56" s="36"/>
      <c r="PMF56" s="36"/>
      <c r="PMI56" s="36"/>
      <c r="PMJ56" s="36"/>
      <c r="PMM56" s="36"/>
      <c r="PMN56" s="36"/>
      <c r="PMQ56" s="36"/>
      <c r="PMR56" s="36"/>
      <c r="PMU56" s="36"/>
      <c r="PMV56" s="36"/>
      <c r="PMY56" s="36"/>
      <c r="PMZ56" s="36"/>
      <c r="PNC56" s="36"/>
      <c r="PND56" s="36"/>
      <c r="PNG56" s="36"/>
      <c r="PNH56" s="36"/>
      <c r="PNK56" s="36"/>
      <c r="PNL56" s="36"/>
      <c r="PNO56" s="36"/>
      <c r="PNP56" s="36"/>
      <c r="PNS56" s="36"/>
      <c r="PNT56" s="36"/>
      <c r="PNW56" s="36"/>
      <c r="PNX56" s="36"/>
      <c r="POA56" s="36"/>
      <c r="POB56" s="36"/>
      <c r="POE56" s="36"/>
      <c r="POF56" s="36"/>
      <c r="POI56" s="36"/>
      <c r="POJ56" s="36"/>
      <c r="POM56" s="36"/>
      <c r="PON56" s="36"/>
      <c r="POQ56" s="36"/>
      <c r="POR56" s="36"/>
      <c r="POU56" s="36"/>
      <c r="POV56" s="36"/>
      <c r="POY56" s="36"/>
      <c r="POZ56" s="36"/>
      <c r="PPC56" s="36"/>
      <c r="PPD56" s="36"/>
      <c r="PPG56" s="36"/>
      <c r="PPH56" s="36"/>
      <c r="PPK56" s="36"/>
      <c r="PPL56" s="36"/>
      <c r="PPO56" s="36"/>
      <c r="PPP56" s="36"/>
      <c r="PPS56" s="36"/>
      <c r="PPT56" s="36"/>
      <c r="PPW56" s="36"/>
      <c r="PPX56" s="36"/>
      <c r="PQA56" s="36"/>
      <c r="PQB56" s="36"/>
      <c r="PQE56" s="36"/>
      <c r="PQF56" s="36"/>
      <c r="PQI56" s="36"/>
      <c r="PQJ56" s="36"/>
      <c r="PQM56" s="36"/>
      <c r="PQN56" s="36"/>
      <c r="PQQ56" s="36"/>
      <c r="PQR56" s="36"/>
      <c r="PQU56" s="36"/>
      <c r="PQV56" s="36"/>
      <c r="PQY56" s="36"/>
      <c r="PQZ56" s="36"/>
      <c r="PRC56" s="36"/>
      <c r="PRD56" s="36"/>
      <c r="PRG56" s="36"/>
      <c r="PRH56" s="36"/>
      <c r="PRK56" s="36"/>
      <c r="PRL56" s="36"/>
      <c r="PRO56" s="36"/>
      <c r="PRP56" s="36"/>
      <c r="PRS56" s="36"/>
      <c r="PRT56" s="36"/>
      <c r="PRW56" s="36"/>
      <c r="PRX56" s="36"/>
      <c r="PSA56" s="36"/>
      <c r="PSB56" s="36"/>
      <c r="PSE56" s="36"/>
      <c r="PSF56" s="36"/>
      <c r="PSI56" s="36"/>
      <c r="PSJ56" s="36"/>
      <c r="PSM56" s="36"/>
      <c r="PSN56" s="36"/>
      <c r="PSQ56" s="36"/>
      <c r="PSR56" s="36"/>
      <c r="PSU56" s="36"/>
      <c r="PSV56" s="36"/>
      <c r="PSY56" s="36"/>
      <c r="PSZ56" s="36"/>
      <c r="PTC56" s="36"/>
      <c r="PTD56" s="36"/>
      <c r="PTG56" s="36"/>
      <c r="PTH56" s="36"/>
      <c r="PTK56" s="36"/>
      <c r="PTL56" s="36"/>
      <c r="PTO56" s="36"/>
      <c r="PTP56" s="36"/>
      <c r="PTS56" s="36"/>
      <c r="PTT56" s="36"/>
      <c r="PTW56" s="36"/>
      <c r="PTX56" s="36"/>
      <c r="PUA56" s="36"/>
      <c r="PUB56" s="36"/>
      <c r="PUE56" s="36"/>
      <c r="PUF56" s="36"/>
      <c r="PUI56" s="36"/>
      <c r="PUJ56" s="36"/>
      <c r="PUM56" s="36"/>
      <c r="PUN56" s="36"/>
      <c r="PUQ56" s="36"/>
      <c r="PUR56" s="36"/>
      <c r="PUU56" s="36"/>
      <c r="PUV56" s="36"/>
      <c r="PUY56" s="36"/>
      <c r="PUZ56" s="36"/>
      <c r="PVC56" s="36"/>
      <c r="PVD56" s="36"/>
      <c r="PVG56" s="36"/>
      <c r="PVH56" s="36"/>
      <c r="PVK56" s="36"/>
      <c r="PVL56" s="36"/>
      <c r="PVO56" s="36"/>
      <c r="PVP56" s="36"/>
      <c r="PVS56" s="36"/>
      <c r="PVT56" s="36"/>
      <c r="PVW56" s="36"/>
      <c r="PVX56" s="36"/>
      <c r="PWA56" s="36"/>
      <c r="PWB56" s="36"/>
      <c r="PWE56" s="36"/>
      <c r="PWF56" s="36"/>
      <c r="PWI56" s="36"/>
      <c r="PWJ56" s="36"/>
      <c r="PWM56" s="36"/>
      <c r="PWN56" s="36"/>
      <c r="PWQ56" s="36"/>
      <c r="PWR56" s="36"/>
      <c r="PWU56" s="36"/>
      <c r="PWV56" s="36"/>
      <c r="PWY56" s="36"/>
      <c r="PWZ56" s="36"/>
      <c r="PXC56" s="36"/>
      <c r="PXD56" s="36"/>
      <c r="PXG56" s="36"/>
      <c r="PXH56" s="36"/>
      <c r="PXK56" s="36"/>
      <c r="PXL56" s="36"/>
      <c r="PXO56" s="36"/>
      <c r="PXP56" s="36"/>
      <c r="PXS56" s="36"/>
      <c r="PXT56" s="36"/>
      <c r="PXW56" s="36"/>
      <c r="PXX56" s="36"/>
      <c r="PYA56" s="36"/>
      <c r="PYB56" s="36"/>
      <c r="PYE56" s="36"/>
      <c r="PYF56" s="36"/>
      <c r="PYI56" s="36"/>
      <c r="PYJ56" s="36"/>
      <c r="PYM56" s="36"/>
      <c r="PYN56" s="36"/>
      <c r="PYQ56" s="36"/>
      <c r="PYR56" s="36"/>
      <c r="PYU56" s="36"/>
      <c r="PYV56" s="36"/>
      <c r="PYY56" s="36"/>
      <c r="PYZ56" s="36"/>
      <c r="PZC56" s="36"/>
      <c r="PZD56" s="36"/>
      <c r="PZG56" s="36"/>
      <c r="PZH56" s="36"/>
      <c r="PZK56" s="36"/>
      <c r="PZL56" s="36"/>
      <c r="PZO56" s="36"/>
      <c r="PZP56" s="36"/>
      <c r="PZS56" s="36"/>
      <c r="PZT56" s="36"/>
      <c r="PZW56" s="36"/>
      <c r="PZX56" s="36"/>
      <c r="QAA56" s="36"/>
      <c r="QAB56" s="36"/>
      <c r="QAE56" s="36"/>
      <c r="QAF56" s="36"/>
      <c r="QAI56" s="36"/>
      <c r="QAJ56" s="36"/>
      <c r="QAM56" s="36"/>
      <c r="QAN56" s="36"/>
      <c r="QAQ56" s="36"/>
      <c r="QAR56" s="36"/>
      <c r="QAU56" s="36"/>
      <c r="QAV56" s="36"/>
      <c r="QAY56" s="36"/>
      <c r="QAZ56" s="36"/>
      <c r="QBC56" s="36"/>
      <c r="QBD56" s="36"/>
      <c r="QBG56" s="36"/>
      <c r="QBH56" s="36"/>
      <c r="QBK56" s="36"/>
      <c r="QBL56" s="36"/>
      <c r="QBO56" s="36"/>
      <c r="QBP56" s="36"/>
      <c r="QBS56" s="36"/>
      <c r="QBT56" s="36"/>
      <c r="QBW56" s="36"/>
      <c r="QBX56" s="36"/>
      <c r="QCA56" s="36"/>
      <c r="QCB56" s="36"/>
      <c r="QCE56" s="36"/>
      <c r="QCF56" s="36"/>
      <c r="QCI56" s="36"/>
      <c r="QCJ56" s="36"/>
      <c r="QCM56" s="36"/>
      <c r="QCN56" s="36"/>
      <c r="QCQ56" s="36"/>
      <c r="QCR56" s="36"/>
      <c r="QCU56" s="36"/>
      <c r="QCV56" s="36"/>
      <c r="QCY56" s="36"/>
      <c r="QCZ56" s="36"/>
      <c r="QDC56" s="36"/>
      <c r="QDD56" s="36"/>
      <c r="QDG56" s="36"/>
      <c r="QDH56" s="36"/>
      <c r="QDK56" s="36"/>
      <c r="QDL56" s="36"/>
      <c r="QDO56" s="36"/>
      <c r="QDP56" s="36"/>
      <c r="QDS56" s="36"/>
      <c r="QDT56" s="36"/>
      <c r="QDW56" s="36"/>
      <c r="QDX56" s="36"/>
      <c r="QEA56" s="36"/>
      <c r="QEB56" s="36"/>
      <c r="QEE56" s="36"/>
      <c r="QEF56" s="36"/>
      <c r="QEI56" s="36"/>
      <c r="QEJ56" s="36"/>
      <c r="QEM56" s="36"/>
      <c r="QEN56" s="36"/>
      <c r="QEQ56" s="36"/>
      <c r="QER56" s="36"/>
      <c r="QEU56" s="36"/>
      <c r="QEV56" s="36"/>
      <c r="QEY56" s="36"/>
      <c r="QEZ56" s="36"/>
      <c r="QFC56" s="36"/>
      <c r="QFD56" s="36"/>
      <c r="QFG56" s="36"/>
      <c r="QFH56" s="36"/>
      <c r="QFK56" s="36"/>
      <c r="QFL56" s="36"/>
      <c r="QFO56" s="36"/>
      <c r="QFP56" s="36"/>
      <c r="QFS56" s="36"/>
      <c r="QFT56" s="36"/>
      <c r="QFW56" s="36"/>
      <c r="QFX56" s="36"/>
      <c r="QGA56" s="36"/>
      <c r="QGB56" s="36"/>
      <c r="QGE56" s="36"/>
      <c r="QGF56" s="36"/>
      <c r="QGI56" s="36"/>
      <c r="QGJ56" s="36"/>
      <c r="QGM56" s="36"/>
      <c r="QGN56" s="36"/>
      <c r="QGQ56" s="36"/>
      <c r="QGR56" s="36"/>
      <c r="QGU56" s="36"/>
      <c r="QGV56" s="36"/>
      <c r="QGY56" s="36"/>
      <c r="QGZ56" s="36"/>
      <c r="QHC56" s="36"/>
      <c r="QHD56" s="36"/>
      <c r="QHG56" s="36"/>
      <c r="QHH56" s="36"/>
      <c r="QHK56" s="36"/>
      <c r="QHL56" s="36"/>
      <c r="QHO56" s="36"/>
      <c r="QHP56" s="36"/>
      <c r="QHS56" s="36"/>
      <c r="QHT56" s="36"/>
      <c r="QHW56" s="36"/>
      <c r="QHX56" s="36"/>
      <c r="QIA56" s="36"/>
      <c r="QIB56" s="36"/>
      <c r="QIE56" s="36"/>
      <c r="QIF56" s="36"/>
      <c r="QII56" s="36"/>
      <c r="QIJ56" s="36"/>
      <c r="QIM56" s="36"/>
      <c r="QIN56" s="36"/>
      <c r="QIQ56" s="36"/>
      <c r="QIR56" s="36"/>
      <c r="QIU56" s="36"/>
      <c r="QIV56" s="36"/>
      <c r="QIY56" s="36"/>
      <c r="QIZ56" s="36"/>
      <c r="QJC56" s="36"/>
      <c r="QJD56" s="36"/>
      <c r="QJG56" s="36"/>
      <c r="QJH56" s="36"/>
      <c r="QJK56" s="36"/>
      <c r="QJL56" s="36"/>
      <c r="QJO56" s="36"/>
      <c r="QJP56" s="36"/>
      <c r="QJS56" s="36"/>
      <c r="QJT56" s="36"/>
      <c r="QJW56" s="36"/>
      <c r="QJX56" s="36"/>
      <c r="QKA56" s="36"/>
      <c r="QKB56" s="36"/>
      <c r="QKE56" s="36"/>
      <c r="QKF56" s="36"/>
      <c r="QKI56" s="36"/>
      <c r="QKJ56" s="36"/>
      <c r="QKM56" s="36"/>
      <c r="QKN56" s="36"/>
      <c r="QKQ56" s="36"/>
      <c r="QKR56" s="36"/>
      <c r="QKU56" s="36"/>
      <c r="QKV56" s="36"/>
      <c r="QKY56" s="36"/>
      <c r="QKZ56" s="36"/>
      <c r="QLC56" s="36"/>
      <c r="QLD56" s="36"/>
      <c r="QLG56" s="36"/>
      <c r="QLH56" s="36"/>
      <c r="QLK56" s="36"/>
      <c r="QLL56" s="36"/>
      <c r="QLO56" s="36"/>
      <c r="QLP56" s="36"/>
      <c r="QLS56" s="36"/>
      <c r="QLT56" s="36"/>
      <c r="QLW56" s="36"/>
      <c r="QLX56" s="36"/>
      <c r="QMA56" s="36"/>
      <c r="QMB56" s="36"/>
      <c r="QME56" s="36"/>
      <c r="QMF56" s="36"/>
      <c r="QMI56" s="36"/>
      <c r="QMJ56" s="36"/>
      <c r="QMM56" s="36"/>
      <c r="QMN56" s="36"/>
      <c r="QMQ56" s="36"/>
      <c r="QMR56" s="36"/>
      <c r="QMU56" s="36"/>
      <c r="QMV56" s="36"/>
      <c r="QMY56" s="36"/>
      <c r="QMZ56" s="36"/>
      <c r="QNC56" s="36"/>
      <c r="QND56" s="36"/>
      <c r="QNG56" s="36"/>
      <c r="QNH56" s="36"/>
      <c r="QNK56" s="36"/>
      <c r="QNL56" s="36"/>
      <c r="QNO56" s="36"/>
      <c r="QNP56" s="36"/>
      <c r="QNS56" s="36"/>
      <c r="QNT56" s="36"/>
      <c r="QNW56" s="36"/>
      <c r="QNX56" s="36"/>
      <c r="QOA56" s="36"/>
      <c r="QOB56" s="36"/>
      <c r="QOE56" s="36"/>
      <c r="QOF56" s="36"/>
      <c r="QOI56" s="36"/>
      <c r="QOJ56" s="36"/>
      <c r="QOM56" s="36"/>
      <c r="QON56" s="36"/>
      <c r="QOQ56" s="36"/>
      <c r="QOR56" s="36"/>
      <c r="QOU56" s="36"/>
      <c r="QOV56" s="36"/>
      <c r="QOY56" s="36"/>
      <c r="QOZ56" s="36"/>
      <c r="QPC56" s="36"/>
      <c r="QPD56" s="36"/>
      <c r="QPG56" s="36"/>
      <c r="QPH56" s="36"/>
      <c r="QPK56" s="36"/>
      <c r="QPL56" s="36"/>
      <c r="QPO56" s="36"/>
      <c r="QPP56" s="36"/>
      <c r="QPS56" s="36"/>
      <c r="QPT56" s="36"/>
      <c r="QPW56" s="36"/>
      <c r="QPX56" s="36"/>
      <c r="QQA56" s="36"/>
      <c r="QQB56" s="36"/>
      <c r="QQE56" s="36"/>
      <c r="QQF56" s="36"/>
      <c r="QQI56" s="36"/>
      <c r="QQJ56" s="36"/>
      <c r="QQM56" s="36"/>
      <c r="QQN56" s="36"/>
      <c r="QQQ56" s="36"/>
      <c r="QQR56" s="36"/>
      <c r="QQU56" s="36"/>
      <c r="QQV56" s="36"/>
      <c r="QQY56" s="36"/>
      <c r="QQZ56" s="36"/>
      <c r="QRC56" s="36"/>
      <c r="QRD56" s="36"/>
      <c r="QRG56" s="36"/>
      <c r="QRH56" s="36"/>
      <c r="QRK56" s="36"/>
      <c r="QRL56" s="36"/>
      <c r="QRO56" s="36"/>
      <c r="QRP56" s="36"/>
      <c r="QRS56" s="36"/>
      <c r="QRT56" s="36"/>
      <c r="QRW56" s="36"/>
      <c r="QRX56" s="36"/>
      <c r="QSA56" s="36"/>
      <c r="QSB56" s="36"/>
      <c r="QSE56" s="36"/>
      <c r="QSF56" s="36"/>
      <c r="QSI56" s="36"/>
      <c r="QSJ56" s="36"/>
      <c r="QSM56" s="36"/>
      <c r="QSN56" s="36"/>
      <c r="QSQ56" s="36"/>
      <c r="QSR56" s="36"/>
      <c r="QSU56" s="36"/>
      <c r="QSV56" s="36"/>
      <c r="QSY56" s="36"/>
      <c r="QSZ56" s="36"/>
      <c r="QTC56" s="36"/>
      <c r="QTD56" s="36"/>
      <c r="QTG56" s="36"/>
      <c r="QTH56" s="36"/>
      <c r="QTK56" s="36"/>
      <c r="QTL56" s="36"/>
      <c r="QTO56" s="36"/>
      <c r="QTP56" s="36"/>
      <c r="QTS56" s="36"/>
      <c r="QTT56" s="36"/>
      <c r="QTW56" s="36"/>
      <c r="QTX56" s="36"/>
      <c r="QUA56" s="36"/>
      <c r="QUB56" s="36"/>
      <c r="QUE56" s="36"/>
      <c r="QUF56" s="36"/>
      <c r="QUI56" s="36"/>
      <c r="QUJ56" s="36"/>
      <c r="QUM56" s="36"/>
      <c r="QUN56" s="36"/>
      <c r="QUQ56" s="36"/>
      <c r="QUR56" s="36"/>
      <c r="QUU56" s="36"/>
      <c r="QUV56" s="36"/>
      <c r="QUY56" s="36"/>
      <c r="QUZ56" s="36"/>
      <c r="QVC56" s="36"/>
      <c r="QVD56" s="36"/>
      <c r="QVG56" s="36"/>
      <c r="QVH56" s="36"/>
      <c r="QVK56" s="36"/>
      <c r="QVL56" s="36"/>
      <c r="QVO56" s="36"/>
      <c r="QVP56" s="36"/>
      <c r="QVS56" s="36"/>
      <c r="QVT56" s="36"/>
      <c r="QVW56" s="36"/>
      <c r="QVX56" s="36"/>
      <c r="QWA56" s="36"/>
      <c r="QWB56" s="36"/>
      <c r="QWE56" s="36"/>
      <c r="QWF56" s="36"/>
      <c r="QWI56" s="36"/>
      <c r="QWJ56" s="36"/>
      <c r="QWM56" s="36"/>
      <c r="QWN56" s="36"/>
      <c r="QWQ56" s="36"/>
      <c r="QWR56" s="36"/>
      <c r="QWU56" s="36"/>
      <c r="QWV56" s="36"/>
      <c r="QWY56" s="36"/>
      <c r="QWZ56" s="36"/>
      <c r="QXC56" s="36"/>
      <c r="QXD56" s="36"/>
      <c r="QXG56" s="36"/>
      <c r="QXH56" s="36"/>
      <c r="QXK56" s="36"/>
      <c r="QXL56" s="36"/>
      <c r="QXO56" s="36"/>
      <c r="QXP56" s="36"/>
      <c r="QXS56" s="36"/>
      <c r="QXT56" s="36"/>
      <c r="QXW56" s="36"/>
      <c r="QXX56" s="36"/>
      <c r="QYA56" s="36"/>
      <c r="QYB56" s="36"/>
      <c r="QYE56" s="36"/>
      <c r="QYF56" s="36"/>
      <c r="QYI56" s="36"/>
      <c r="QYJ56" s="36"/>
      <c r="QYM56" s="36"/>
      <c r="QYN56" s="36"/>
      <c r="QYQ56" s="36"/>
      <c r="QYR56" s="36"/>
      <c r="QYU56" s="36"/>
      <c r="QYV56" s="36"/>
      <c r="QYY56" s="36"/>
      <c r="QYZ56" s="36"/>
      <c r="QZC56" s="36"/>
      <c r="QZD56" s="36"/>
      <c r="QZG56" s="36"/>
      <c r="QZH56" s="36"/>
      <c r="QZK56" s="36"/>
      <c r="QZL56" s="36"/>
      <c r="QZO56" s="36"/>
      <c r="QZP56" s="36"/>
      <c r="QZS56" s="36"/>
      <c r="QZT56" s="36"/>
      <c r="QZW56" s="36"/>
      <c r="QZX56" s="36"/>
      <c r="RAA56" s="36"/>
      <c r="RAB56" s="36"/>
      <c r="RAE56" s="36"/>
      <c r="RAF56" s="36"/>
      <c r="RAI56" s="36"/>
      <c r="RAJ56" s="36"/>
      <c r="RAM56" s="36"/>
      <c r="RAN56" s="36"/>
      <c r="RAQ56" s="36"/>
      <c r="RAR56" s="36"/>
      <c r="RAU56" s="36"/>
      <c r="RAV56" s="36"/>
      <c r="RAY56" s="36"/>
      <c r="RAZ56" s="36"/>
      <c r="RBC56" s="36"/>
      <c r="RBD56" s="36"/>
      <c r="RBG56" s="36"/>
      <c r="RBH56" s="36"/>
      <c r="RBK56" s="36"/>
      <c r="RBL56" s="36"/>
      <c r="RBO56" s="36"/>
      <c r="RBP56" s="36"/>
      <c r="RBS56" s="36"/>
      <c r="RBT56" s="36"/>
      <c r="RBW56" s="36"/>
      <c r="RBX56" s="36"/>
      <c r="RCA56" s="36"/>
      <c r="RCB56" s="36"/>
      <c r="RCE56" s="36"/>
      <c r="RCF56" s="36"/>
      <c r="RCI56" s="36"/>
      <c r="RCJ56" s="36"/>
      <c r="RCM56" s="36"/>
      <c r="RCN56" s="36"/>
      <c r="RCQ56" s="36"/>
      <c r="RCR56" s="36"/>
      <c r="RCU56" s="36"/>
      <c r="RCV56" s="36"/>
      <c r="RCY56" s="36"/>
      <c r="RCZ56" s="36"/>
      <c r="RDC56" s="36"/>
      <c r="RDD56" s="36"/>
      <c r="RDG56" s="36"/>
      <c r="RDH56" s="36"/>
      <c r="RDK56" s="36"/>
      <c r="RDL56" s="36"/>
      <c r="RDO56" s="36"/>
      <c r="RDP56" s="36"/>
      <c r="RDS56" s="36"/>
      <c r="RDT56" s="36"/>
      <c r="RDW56" s="36"/>
      <c r="RDX56" s="36"/>
      <c r="REA56" s="36"/>
      <c r="REB56" s="36"/>
      <c r="REE56" s="36"/>
      <c r="REF56" s="36"/>
      <c r="REI56" s="36"/>
      <c r="REJ56" s="36"/>
      <c r="REM56" s="36"/>
      <c r="REN56" s="36"/>
      <c r="REQ56" s="36"/>
      <c r="RER56" s="36"/>
      <c r="REU56" s="36"/>
      <c r="REV56" s="36"/>
      <c r="REY56" s="36"/>
      <c r="REZ56" s="36"/>
      <c r="RFC56" s="36"/>
      <c r="RFD56" s="36"/>
      <c r="RFG56" s="36"/>
      <c r="RFH56" s="36"/>
      <c r="RFK56" s="36"/>
      <c r="RFL56" s="36"/>
      <c r="RFO56" s="36"/>
      <c r="RFP56" s="36"/>
      <c r="RFS56" s="36"/>
      <c r="RFT56" s="36"/>
      <c r="RFW56" s="36"/>
      <c r="RFX56" s="36"/>
      <c r="RGA56" s="36"/>
      <c r="RGB56" s="36"/>
      <c r="RGE56" s="36"/>
      <c r="RGF56" s="36"/>
      <c r="RGI56" s="36"/>
      <c r="RGJ56" s="36"/>
      <c r="RGM56" s="36"/>
      <c r="RGN56" s="36"/>
      <c r="RGQ56" s="36"/>
      <c r="RGR56" s="36"/>
      <c r="RGU56" s="36"/>
      <c r="RGV56" s="36"/>
      <c r="RGY56" s="36"/>
      <c r="RGZ56" s="36"/>
      <c r="RHC56" s="36"/>
      <c r="RHD56" s="36"/>
      <c r="RHG56" s="36"/>
      <c r="RHH56" s="36"/>
      <c r="RHK56" s="36"/>
      <c r="RHL56" s="36"/>
      <c r="RHO56" s="36"/>
      <c r="RHP56" s="36"/>
      <c r="RHS56" s="36"/>
      <c r="RHT56" s="36"/>
      <c r="RHW56" s="36"/>
      <c r="RHX56" s="36"/>
      <c r="RIA56" s="36"/>
      <c r="RIB56" s="36"/>
      <c r="RIE56" s="36"/>
      <c r="RIF56" s="36"/>
      <c r="RII56" s="36"/>
      <c r="RIJ56" s="36"/>
      <c r="RIM56" s="36"/>
      <c r="RIN56" s="36"/>
      <c r="RIQ56" s="36"/>
      <c r="RIR56" s="36"/>
      <c r="RIU56" s="36"/>
      <c r="RIV56" s="36"/>
      <c r="RIY56" s="36"/>
      <c r="RIZ56" s="36"/>
      <c r="RJC56" s="36"/>
      <c r="RJD56" s="36"/>
      <c r="RJG56" s="36"/>
      <c r="RJH56" s="36"/>
      <c r="RJK56" s="36"/>
      <c r="RJL56" s="36"/>
      <c r="RJO56" s="36"/>
      <c r="RJP56" s="36"/>
      <c r="RJS56" s="36"/>
      <c r="RJT56" s="36"/>
      <c r="RJW56" s="36"/>
      <c r="RJX56" s="36"/>
      <c r="RKA56" s="36"/>
      <c r="RKB56" s="36"/>
      <c r="RKE56" s="36"/>
      <c r="RKF56" s="36"/>
      <c r="RKI56" s="36"/>
      <c r="RKJ56" s="36"/>
      <c r="RKM56" s="36"/>
      <c r="RKN56" s="36"/>
      <c r="RKQ56" s="36"/>
      <c r="RKR56" s="36"/>
      <c r="RKU56" s="36"/>
      <c r="RKV56" s="36"/>
      <c r="RKY56" s="36"/>
      <c r="RKZ56" s="36"/>
      <c r="RLC56" s="36"/>
      <c r="RLD56" s="36"/>
      <c r="RLG56" s="36"/>
      <c r="RLH56" s="36"/>
      <c r="RLK56" s="36"/>
      <c r="RLL56" s="36"/>
      <c r="RLO56" s="36"/>
      <c r="RLP56" s="36"/>
      <c r="RLS56" s="36"/>
      <c r="RLT56" s="36"/>
      <c r="RLW56" s="36"/>
      <c r="RLX56" s="36"/>
      <c r="RMA56" s="36"/>
      <c r="RMB56" s="36"/>
      <c r="RME56" s="36"/>
      <c r="RMF56" s="36"/>
      <c r="RMI56" s="36"/>
      <c r="RMJ56" s="36"/>
      <c r="RMM56" s="36"/>
      <c r="RMN56" s="36"/>
      <c r="RMQ56" s="36"/>
      <c r="RMR56" s="36"/>
      <c r="RMU56" s="36"/>
      <c r="RMV56" s="36"/>
      <c r="RMY56" s="36"/>
      <c r="RMZ56" s="36"/>
      <c r="RNC56" s="36"/>
      <c r="RND56" s="36"/>
      <c r="RNG56" s="36"/>
      <c r="RNH56" s="36"/>
      <c r="RNK56" s="36"/>
      <c r="RNL56" s="36"/>
      <c r="RNO56" s="36"/>
      <c r="RNP56" s="36"/>
      <c r="RNS56" s="36"/>
      <c r="RNT56" s="36"/>
      <c r="RNW56" s="36"/>
      <c r="RNX56" s="36"/>
      <c r="ROA56" s="36"/>
      <c r="ROB56" s="36"/>
      <c r="ROE56" s="36"/>
      <c r="ROF56" s="36"/>
      <c r="ROI56" s="36"/>
      <c r="ROJ56" s="36"/>
      <c r="ROM56" s="36"/>
      <c r="RON56" s="36"/>
      <c r="ROQ56" s="36"/>
      <c r="ROR56" s="36"/>
      <c r="ROU56" s="36"/>
      <c r="ROV56" s="36"/>
      <c r="ROY56" s="36"/>
      <c r="ROZ56" s="36"/>
      <c r="RPC56" s="36"/>
      <c r="RPD56" s="36"/>
      <c r="RPG56" s="36"/>
      <c r="RPH56" s="36"/>
      <c r="RPK56" s="36"/>
      <c r="RPL56" s="36"/>
      <c r="RPO56" s="36"/>
      <c r="RPP56" s="36"/>
      <c r="RPS56" s="36"/>
      <c r="RPT56" s="36"/>
      <c r="RPW56" s="36"/>
      <c r="RPX56" s="36"/>
      <c r="RQA56" s="36"/>
      <c r="RQB56" s="36"/>
      <c r="RQE56" s="36"/>
      <c r="RQF56" s="36"/>
      <c r="RQI56" s="36"/>
      <c r="RQJ56" s="36"/>
      <c r="RQM56" s="36"/>
      <c r="RQN56" s="36"/>
      <c r="RQQ56" s="36"/>
      <c r="RQR56" s="36"/>
      <c r="RQU56" s="36"/>
      <c r="RQV56" s="36"/>
      <c r="RQY56" s="36"/>
      <c r="RQZ56" s="36"/>
      <c r="RRC56" s="36"/>
      <c r="RRD56" s="36"/>
      <c r="RRG56" s="36"/>
      <c r="RRH56" s="36"/>
      <c r="RRK56" s="36"/>
      <c r="RRL56" s="36"/>
      <c r="RRO56" s="36"/>
      <c r="RRP56" s="36"/>
      <c r="RRS56" s="36"/>
      <c r="RRT56" s="36"/>
      <c r="RRW56" s="36"/>
      <c r="RRX56" s="36"/>
      <c r="RSA56" s="36"/>
      <c r="RSB56" s="36"/>
      <c r="RSE56" s="36"/>
      <c r="RSF56" s="36"/>
      <c r="RSI56" s="36"/>
      <c r="RSJ56" s="36"/>
      <c r="RSM56" s="36"/>
      <c r="RSN56" s="36"/>
      <c r="RSQ56" s="36"/>
      <c r="RSR56" s="36"/>
      <c r="RSU56" s="36"/>
      <c r="RSV56" s="36"/>
      <c r="RSY56" s="36"/>
      <c r="RSZ56" s="36"/>
      <c r="RTC56" s="36"/>
      <c r="RTD56" s="36"/>
      <c r="RTG56" s="36"/>
      <c r="RTH56" s="36"/>
      <c r="RTK56" s="36"/>
      <c r="RTL56" s="36"/>
      <c r="RTO56" s="36"/>
      <c r="RTP56" s="36"/>
      <c r="RTS56" s="36"/>
      <c r="RTT56" s="36"/>
      <c r="RTW56" s="36"/>
      <c r="RTX56" s="36"/>
      <c r="RUA56" s="36"/>
      <c r="RUB56" s="36"/>
      <c r="RUE56" s="36"/>
      <c r="RUF56" s="36"/>
      <c r="RUI56" s="36"/>
      <c r="RUJ56" s="36"/>
      <c r="RUM56" s="36"/>
      <c r="RUN56" s="36"/>
      <c r="RUQ56" s="36"/>
      <c r="RUR56" s="36"/>
      <c r="RUU56" s="36"/>
      <c r="RUV56" s="36"/>
      <c r="RUY56" s="36"/>
      <c r="RUZ56" s="36"/>
      <c r="RVC56" s="36"/>
      <c r="RVD56" s="36"/>
      <c r="RVG56" s="36"/>
      <c r="RVH56" s="36"/>
      <c r="RVK56" s="36"/>
      <c r="RVL56" s="36"/>
      <c r="RVO56" s="36"/>
      <c r="RVP56" s="36"/>
      <c r="RVS56" s="36"/>
      <c r="RVT56" s="36"/>
      <c r="RVW56" s="36"/>
      <c r="RVX56" s="36"/>
      <c r="RWA56" s="36"/>
      <c r="RWB56" s="36"/>
      <c r="RWE56" s="36"/>
      <c r="RWF56" s="36"/>
      <c r="RWI56" s="36"/>
      <c r="RWJ56" s="36"/>
      <c r="RWM56" s="36"/>
      <c r="RWN56" s="36"/>
      <c r="RWQ56" s="36"/>
      <c r="RWR56" s="36"/>
      <c r="RWU56" s="36"/>
      <c r="RWV56" s="36"/>
      <c r="RWY56" s="36"/>
      <c r="RWZ56" s="36"/>
      <c r="RXC56" s="36"/>
      <c r="RXD56" s="36"/>
      <c r="RXG56" s="36"/>
      <c r="RXH56" s="36"/>
      <c r="RXK56" s="36"/>
      <c r="RXL56" s="36"/>
      <c r="RXO56" s="36"/>
      <c r="RXP56" s="36"/>
      <c r="RXS56" s="36"/>
      <c r="RXT56" s="36"/>
      <c r="RXW56" s="36"/>
      <c r="RXX56" s="36"/>
      <c r="RYA56" s="36"/>
      <c r="RYB56" s="36"/>
      <c r="RYE56" s="36"/>
      <c r="RYF56" s="36"/>
      <c r="RYI56" s="36"/>
      <c r="RYJ56" s="36"/>
      <c r="RYM56" s="36"/>
      <c r="RYN56" s="36"/>
      <c r="RYQ56" s="36"/>
      <c r="RYR56" s="36"/>
      <c r="RYU56" s="36"/>
      <c r="RYV56" s="36"/>
      <c r="RYY56" s="36"/>
      <c r="RYZ56" s="36"/>
      <c r="RZC56" s="36"/>
      <c r="RZD56" s="36"/>
      <c r="RZG56" s="36"/>
      <c r="RZH56" s="36"/>
      <c r="RZK56" s="36"/>
      <c r="RZL56" s="36"/>
      <c r="RZO56" s="36"/>
      <c r="RZP56" s="36"/>
      <c r="RZS56" s="36"/>
      <c r="RZT56" s="36"/>
      <c r="RZW56" s="36"/>
      <c r="RZX56" s="36"/>
      <c r="SAA56" s="36"/>
      <c r="SAB56" s="36"/>
      <c r="SAE56" s="36"/>
      <c r="SAF56" s="36"/>
      <c r="SAI56" s="36"/>
      <c r="SAJ56" s="36"/>
      <c r="SAM56" s="36"/>
      <c r="SAN56" s="36"/>
      <c r="SAQ56" s="36"/>
      <c r="SAR56" s="36"/>
      <c r="SAU56" s="36"/>
      <c r="SAV56" s="36"/>
      <c r="SAY56" s="36"/>
      <c r="SAZ56" s="36"/>
      <c r="SBC56" s="36"/>
      <c r="SBD56" s="36"/>
      <c r="SBG56" s="36"/>
      <c r="SBH56" s="36"/>
      <c r="SBK56" s="36"/>
      <c r="SBL56" s="36"/>
      <c r="SBO56" s="36"/>
      <c r="SBP56" s="36"/>
      <c r="SBS56" s="36"/>
      <c r="SBT56" s="36"/>
      <c r="SBW56" s="36"/>
      <c r="SBX56" s="36"/>
      <c r="SCA56" s="36"/>
      <c r="SCB56" s="36"/>
      <c r="SCE56" s="36"/>
      <c r="SCF56" s="36"/>
      <c r="SCI56" s="36"/>
      <c r="SCJ56" s="36"/>
      <c r="SCM56" s="36"/>
      <c r="SCN56" s="36"/>
      <c r="SCQ56" s="36"/>
      <c r="SCR56" s="36"/>
      <c r="SCU56" s="36"/>
      <c r="SCV56" s="36"/>
      <c r="SCY56" s="36"/>
      <c r="SCZ56" s="36"/>
      <c r="SDC56" s="36"/>
      <c r="SDD56" s="36"/>
      <c r="SDG56" s="36"/>
      <c r="SDH56" s="36"/>
      <c r="SDK56" s="36"/>
      <c r="SDL56" s="36"/>
      <c r="SDO56" s="36"/>
      <c r="SDP56" s="36"/>
      <c r="SDS56" s="36"/>
      <c r="SDT56" s="36"/>
      <c r="SDW56" s="36"/>
      <c r="SDX56" s="36"/>
      <c r="SEA56" s="36"/>
      <c r="SEB56" s="36"/>
      <c r="SEE56" s="36"/>
      <c r="SEF56" s="36"/>
      <c r="SEI56" s="36"/>
      <c r="SEJ56" s="36"/>
      <c r="SEM56" s="36"/>
      <c r="SEN56" s="36"/>
      <c r="SEQ56" s="36"/>
      <c r="SER56" s="36"/>
      <c r="SEU56" s="36"/>
      <c r="SEV56" s="36"/>
      <c r="SEY56" s="36"/>
      <c r="SEZ56" s="36"/>
      <c r="SFC56" s="36"/>
      <c r="SFD56" s="36"/>
      <c r="SFG56" s="36"/>
      <c r="SFH56" s="36"/>
      <c r="SFK56" s="36"/>
      <c r="SFL56" s="36"/>
      <c r="SFO56" s="36"/>
      <c r="SFP56" s="36"/>
      <c r="SFS56" s="36"/>
      <c r="SFT56" s="36"/>
      <c r="SFW56" s="36"/>
      <c r="SFX56" s="36"/>
      <c r="SGA56" s="36"/>
      <c r="SGB56" s="36"/>
      <c r="SGE56" s="36"/>
      <c r="SGF56" s="36"/>
      <c r="SGI56" s="36"/>
      <c r="SGJ56" s="36"/>
      <c r="SGM56" s="36"/>
      <c r="SGN56" s="36"/>
      <c r="SGQ56" s="36"/>
      <c r="SGR56" s="36"/>
      <c r="SGU56" s="36"/>
      <c r="SGV56" s="36"/>
      <c r="SGY56" s="36"/>
      <c r="SGZ56" s="36"/>
      <c r="SHC56" s="36"/>
      <c r="SHD56" s="36"/>
      <c r="SHG56" s="36"/>
      <c r="SHH56" s="36"/>
      <c r="SHK56" s="36"/>
      <c r="SHL56" s="36"/>
      <c r="SHO56" s="36"/>
      <c r="SHP56" s="36"/>
      <c r="SHS56" s="36"/>
      <c r="SHT56" s="36"/>
      <c r="SHW56" s="36"/>
      <c r="SHX56" s="36"/>
      <c r="SIA56" s="36"/>
      <c r="SIB56" s="36"/>
      <c r="SIE56" s="36"/>
      <c r="SIF56" s="36"/>
      <c r="SII56" s="36"/>
      <c r="SIJ56" s="36"/>
      <c r="SIM56" s="36"/>
      <c r="SIN56" s="36"/>
      <c r="SIQ56" s="36"/>
      <c r="SIR56" s="36"/>
      <c r="SIU56" s="36"/>
      <c r="SIV56" s="36"/>
      <c r="SIY56" s="36"/>
      <c r="SIZ56" s="36"/>
      <c r="SJC56" s="36"/>
      <c r="SJD56" s="36"/>
      <c r="SJG56" s="36"/>
      <c r="SJH56" s="36"/>
      <c r="SJK56" s="36"/>
      <c r="SJL56" s="36"/>
      <c r="SJO56" s="36"/>
      <c r="SJP56" s="36"/>
      <c r="SJS56" s="36"/>
      <c r="SJT56" s="36"/>
      <c r="SJW56" s="36"/>
      <c r="SJX56" s="36"/>
      <c r="SKA56" s="36"/>
      <c r="SKB56" s="36"/>
      <c r="SKE56" s="36"/>
      <c r="SKF56" s="36"/>
      <c r="SKI56" s="36"/>
      <c r="SKJ56" s="36"/>
      <c r="SKM56" s="36"/>
      <c r="SKN56" s="36"/>
      <c r="SKQ56" s="36"/>
      <c r="SKR56" s="36"/>
      <c r="SKU56" s="36"/>
      <c r="SKV56" s="36"/>
      <c r="SKY56" s="36"/>
      <c r="SKZ56" s="36"/>
      <c r="SLC56" s="36"/>
      <c r="SLD56" s="36"/>
      <c r="SLG56" s="36"/>
      <c r="SLH56" s="36"/>
      <c r="SLK56" s="36"/>
      <c r="SLL56" s="36"/>
      <c r="SLO56" s="36"/>
      <c r="SLP56" s="36"/>
      <c r="SLS56" s="36"/>
      <c r="SLT56" s="36"/>
      <c r="SLW56" s="36"/>
      <c r="SLX56" s="36"/>
      <c r="SMA56" s="36"/>
      <c r="SMB56" s="36"/>
      <c r="SME56" s="36"/>
      <c r="SMF56" s="36"/>
      <c r="SMI56" s="36"/>
      <c r="SMJ56" s="36"/>
      <c r="SMM56" s="36"/>
      <c r="SMN56" s="36"/>
      <c r="SMQ56" s="36"/>
      <c r="SMR56" s="36"/>
      <c r="SMU56" s="36"/>
      <c r="SMV56" s="36"/>
      <c r="SMY56" s="36"/>
      <c r="SMZ56" s="36"/>
      <c r="SNC56" s="36"/>
      <c r="SND56" s="36"/>
      <c r="SNG56" s="36"/>
      <c r="SNH56" s="36"/>
      <c r="SNK56" s="36"/>
      <c r="SNL56" s="36"/>
      <c r="SNO56" s="36"/>
      <c r="SNP56" s="36"/>
      <c r="SNS56" s="36"/>
      <c r="SNT56" s="36"/>
      <c r="SNW56" s="36"/>
      <c r="SNX56" s="36"/>
      <c r="SOA56" s="36"/>
      <c r="SOB56" s="36"/>
      <c r="SOE56" s="36"/>
      <c r="SOF56" s="36"/>
      <c r="SOI56" s="36"/>
      <c r="SOJ56" s="36"/>
      <c r="SOM56" s="36"/>
      <c r="SON56" s="36"/>
      <c r="SOQ56" s="36"/>
      <c r="SOR56" s="36"/>
      <c r="SOU56" s="36"/>
      <c r="SOV56" s="36"/>
      <c r="SOY56" s="36"/>
      <c r="SOZ56" s="36"/>
      <c r="SPC56" s="36"/>
      <c r="SPD56" s="36"/>
      <c r="SPG56" s="36"/>
      <c r="SPH56" s="36"/>
      <c r="SPK56" s="36"/>
      <c r="SPL56" s="36"/>
      <c r="SPO56" s="36"/>
      <c r="SPP56" s="36"/>
      <c r="SPS56" s="36"/>
      <c r="SPT56" s="36"/>
      <c r="SPW56" s="36"/>
      <c r="SPX56" s="36"/>
      <c r="SQA56" s="36"/>
      <c r="SQB56" s="36"/>
      <c r="SQE56" s="36"/>
      <c r="SQF56" s="36"/>
      <c r="SQI56" s="36"/>
      <c r="SQJ56" s="36"/>
      <c r="SQM56" s="36"/>
      <c r="SQN56" s="36"/>
      <c r="SQQ56" s="36"/>
      <c r="SQR56" s="36"/>
      <c r="SQU56" s="36"/>
      <c r="SQV56" s="36"/>
      <c r="SQY56" s="36"/>
      <c r="SQZ56" s="36"/>
      <c r="SRC56" s="36"/>
      <c r="SRD56" s="36"/>
      <c r="SRG56" s="36"/>
      <c r="SRH56" s="36"/>
      <c r="SRK56" s="36"/>
      <c r="SRL56" s="36"/>
      <c r="SRO56" s="36"/>
      <c r="SRP56" s="36"/>
      <c r="SRS56" s="36"/>
      <c r="SRT56" s="36"/>
      <c r="SRW56" s="36"/>
      <c r="SRX56" s="36"/>
      <c r="SSA56" s="36"/>
      <c r="SSB56" s="36"/>
      <c r="SSE56" s="36"/>
      <c r="SSF56" s="36"/>
      <c r="SSI56" s="36"/>
      <c r="SSJ56" s="36"/>
      <c r="SSM56" s="36"/>
      <c r="SSN56" s="36"/>
      <c r="SSQ56" s="36"/>
      <c r="SSR56" s="36"/>
      <c r="SSU56" s="36"/>
      <c r="SSV56" s="36"/>
      <c r="SSY56" s="36"/>
      <c r="SSZ56" s="36"/>
      <c r="STC56" s="36"/>
      <c r="STD56" s="36"/>
      <c r="STG56" s="36"/>
      <c r="STH56" s="36"/>
      <c r="STK56" s="36"/>
      <c r="STL56" s="36"/>
      <c r="STO56" s="36"/>
      <c r="STP56" s="36"/>
      <c r="STS56" s="36"/>
      <c r="STT56" s="36"/>
      <c r="STW56" s="36"/>
      <c r="STX56" s="36"/>
      <c r="SUA56" s="36"/>
      <c r="SUB56" s="36"/>
      <c r="SUE56" s="36"/>
      <c r="SUF56" s="36"/>
      <c r="SUI56" s="36"/>
      <c r="SUJ56" s="36"/>
      <c r="SUM56" s="36"/>
      <c r="SUN56" s="36"/>
      <c r="SUQ56" s="36"/>
      <c r="SUR56" s="36"/>
      <c r="SUU56" s="36"/>
      <c r="SUV56" s="36"/>
      <c r="SUY56" s="36"/>
      <c r="SUZ56" s="36"/>
      <c r="SVC56" s="36"/>
      <c r="SVD56" s="36"/>
      <c r="SVG56" s="36"/>
      <c r="SVH56" s="36"/>
      <c r="SVK56" s="36"/>
      <c r="SVL56" s="36"/>
      <c r="SVO56" s="36"/>
      <c r="SVP56" s="36"/>
      <c r="SVS56" s="36"/>
      <c r="SVT56" s="36"/>
      <c r="SVW56" s="36"/>
      <c r="SVX56" s="36"/>
      <c r="SWA56" s="36"/>
      <c r="SWB56" s="36"/>
      <c r="SWE56" s="36"/>
      <c r="SWF56" s="36"/>
      <c r="SWI56" s="36"/>
      <c r="SWJ56" s="36"/>
      <c r="SWM56" s="36"/>
      <c r="SWN56" s="36"/>
      <c r="SWQ56" s="36"/>
      <c r="SWR56" s="36"/>
      <c r="SWU56" s="36"/>
      <c r="SWV56" s="36"/>
      <c r="SWY56" s="36"/>
      <c r="SWZ56" s="36"/>
      <c r="SXC56" s="36"/>
      <c r="SXD56" s="36"/>
      <c r="SXG56" s="36"/>
      <c r="SXH56" s="36"/>
      <c r="SXK56" s="36"/>
      <c r="SXL56" s="36"/>
      <c r="SXO56" s="36"/>
      <c r="SXP56" s="36"/>
      <c r="SXS56" s="36"/>
      <c r="SXT56" s="36"/>
      <c r="SXW56" s="36"/>
      <c r="SXX56" s="36"/>
      <c r="SYA56" s="36"/>
      <c r="SYB56" s="36"/>
      <c r="SYE56" s="36"/>
      <c r="SYF56" s="36"/>
      <c r="SYI56" s="36"/>
      <c r="SYJ56" s="36"/>
      <c r="SYM56" s="36"/>
      <c r="SYN56" s="36"/>
      <c r="SYQ56" s="36"/>
      <c r="SYR56" s="36"/>
      <c r="SYU56" s="36"/>
      <c r="SYV56" s="36"/>
      <c r="SYY56" s="36"/>
      <c r="SYZ56" s="36"/>
      <c r="SZC56" s="36"/>
      <c r="SZD56" s="36"/>
      <c r="SZG56" s="36"/>
      <c r="SZH56" s="36"/>
      <c r="SZK56" s="36"/>
      <c r="SZL56" s="36"/>
      <c r="SZO56" s="36"/>
      <c r="SZP56" s="36"/>
      <c r="SZS56" s="36"/>
      <c r="SZT56" s="36"/>
      <c r="SZW56" s="36"/>
      <c r="SZX56" s="36"/>
      <c r="TAA56" s="36"/>
      <c r="TAB56" s="36"/>
      <c r="TAE56" s="36"/>
      <c r="TAF56" s="36"/>
      <c r="TAI56" s="36"/>
      <c r="TAJ56" s="36"/>
      <c r="TAM56" s="36"/>
      <c r="TAN56" s="36"/>
      <c r="TAQ56" s="36"/>
      <c r="TAR56" s="36"/>
      <c r="TAU56" s="36"/>
      <c r="TAV56" s="36"/>
      <c r="TAY56" s="36"/>
      <c r="TAZ56" s="36"/>
      <c r="TBC56" s="36"/>
      <c r="TBD56" s="36"/>
      <c r="TBG56" s="36"/>
      <c r="TBH56" s="36"/>
      <c r="TBK56" s="36"/>
      <c r="TBL56" s="36"/>
      <c r="TBO56" s="36"/>
      <c r="TBP56" s="36"/>
      <c r="TBS56" s="36"/>
      <c r="TBT56" s="36"/>
      <c r="TBW56" s="36"/>
      <c r="TBX56" s="36"/>
      <c r="TCA56" s="36"/>
      <c r="TCB56" s="36"/>
      <c r="TCE56" s="36"/>
      <c r="TCF56" s="36"/>
      <c r="TCI56" s="36"/>
      <c r="TCJ56" s="36"/>
      <c r="TCM56" s="36"/>
      <c r="TCN56" s="36"/>
      <c r="TCQ56" s="36"/>
      <c r="TCR56" s="36"/>
      <c r="TCU56" s="36"/>
      <c r="TCV56" s="36"/>
      <c r="TCY56" s="36"/>
      <c r="TCZ56" s="36"/>
      <c r="TDC56" s="36"/>
      <c r="TDD56" s="36"/>
      <c r="TDG56" s="36"/>
      <c r="TDH56" s="36"/>
      <c r="TDK56" s="36"/>
      <c r="TDL56" s="36"/>
      <c r="TDO56" s="36"/>
      <c r="TDP56" s="36"/>
      <c r="TDS56" s="36"/>
      <c r="TDT56" s="36"/>
      <c r="TDW56" s="36"/>
      <c r="TDX56" s="36"/>
      <c r="TEA56" s="36"/>
      <c r="TEB56" s="36"/>
      <c r="TEE56" s="36"/>
      <c r="TEF56" s="36"/>
      <c r="TEI56" s="36"/>
      <c r="TEJ56" s="36"/>
      <c r="TEM56" s="36"/>
      <c r="TEN56" s="36"/>
      <c r="TEQ56" s="36"/>
      <c r="TER56" s="36"/>
      <c r="TEU56" s="36"/>
      <c r="TEV56" s="36"/>
      <c r="TEY56" s="36"/>
      <c r="TEZ56" s="36"/>
      <c r="TFC56" s="36"/>
      <c r="TFD56" s="36"/>
      <c r="TFG56" s="36"/>
      <c r="TFH56" s="36"/>
      <c r="TFK56" s="36"/>
      <c r="TFL56" s="36"/>
      <c r="TFO56" s="36"/>
      <c r="TFP56" s="36"/>
      <c r="TFS56" s="36"/>
      <c r="TFT56" s="36"/>
      <c r="TFW56" s="36"/>
      <c r="TFX56" s="36"/>
      <c r="TGA56" s="36"/>
      <c r="TGB56" s="36"/>
      <c r="TGE56" s="36"/>
      <c r="TGF56" s="36"/>
      <c r="TGI56" s="36"/>
      <c r="TGJ56" s="36"/>
      <c r="TGM56" s="36"/>
      <c r="TGN56" s="36"/>
      <c r="TGQ56" s="36"/>
      <c r="TGR56" s="36"/>
      <c r="TGU56" s="36"/>
      <c r="TGV56" s="36"/>
      <c r="TGY56" s="36"/>
      <c r="TGZ56" s="36"/>
      <c r="THC56" s="36"/>
      <c r="THD56" s="36"/>
      <c r="THG56" s="36"/>
      <c r="THH56" s="36"/>
      <c r="THK56" s="36"/>
      <c r="THL56" s="36"/>
      <c r="THO56" s="36"/>
      <c r="THP56" s="36"/>
      <c r="THS56" s="36"/>
      <c r="THT56" s="36"/>
      <c r="THW56" s="36"/>
      <c r="THX56" s="36"/>
      <c r="TIA56" s="36"/>
      <c r="TIB56" s="36"/>
      <c r="TIE56" s="36"/>
      <c r="TIF56" s="36"/>
      <c r="TII56" s="36"/>
      <c r="TIJ56" s="36"/>
      <c r="TIM56" s="36"/>
      <c r="TIN56" s="36"/>
      <c r="TIQ56" s="36"/>
      <c r="TIR56" s="36"/>
      <c r="TIU56" s="36"/>
      <c r="TIV56" s="36"/>
      <c r="TIY56" s="36"/>
      <c r="TIZ56" s="36"/>
      <c r="TJC56" s="36"/>
      <c r="TJD56" s="36"/>
      <c r="TJG56" s="36"/>
      <c r="TJH56" s="36"/>
      <c r="TJK56" s="36"/>
      <c r="TJL56" s="36"/>
      <c r="TJO56" s="36"/>
      <c r="TJP56" s="36"/>
      <c r="TJS56" s="36"/>
      <c r="TJT56" s="36"/>
      <c r="TJW56" s="36"/>
      <c r="TJX56" s="36"/>
      <c r="TKA56" s="36"/>
      <c r="TKB56" s="36"/>
      <c r="TKE56" s="36"/>
      <c r="TKF56" s="36"/>
      <c r="TKI56" s="36"/>
      <c r="TKJ56" s="36"/>
      <c r="TKM56" s="36"/>
      <c r="TKN56" s="36"/>
      <c r="TKQ56" s="36"/>
      <c r="TKR56" s="36"/>
      <c r="TKU56" s="36"/>
      <c r="TKV56" s="36"/>
      <c r="TKY56" s="36"/>
      <c r="TKZ56" s="36"/>
      <c r="TLC56" s="36"/>
      <c r="TLD56" s="36"/>
      <c r="TLG56" s="36"/>
      <c r="TLH56" s="36"/>
      <c r="TLK56" s="36"/>
      <c r="TLL56" s="36"/>
      <c r="TLO56" s="36"/>
      <c r="TLP56" s="36"/>
      <c r="TLS56" s="36"/>
      <c r="TLT56" s="36"/>
      <c r="TLW56" s="36"/>
      <c r="TLX56" s="36"/>
      <c r="TMA56" s="36"/>
      <c r="TMB56" s="36"/>
      <c r="TME56" s="36"/>
      <c r="TMF56" s="36"/>
      <c r="TMI56" s="36"/>
      <c r="TMJ56" s="36"/>
      <c r="TMM56" s="36"/>
      <c r="TMN56" s="36"/>
      <c r="TMQ56" s="36"/>
      <c r="TMR56" s="36"/>
      <c r="TMU56" s="36"/>
      <c r="TMV56" s="36"/>
      <c r="TMY56" s="36"/>
      <c r="TMZ56" s="36"/>
      <c r="TNC56" s="36"/>
      <c r="TND56" s="36"/>
      <c r="TNG56" s="36"/>
      <c r="TNH56" s="36"/>
      <c r="TNK56" s="36"/>
      <c r="TNL56" s="36"/>
      <c r="TNO56" s="36"/>
      <c r="TNP56" s="36"/>
      <c r="TNS56" s="36"/>
      <c r="TNT56" s="36"/>
      <c r="TNW56" s="36"/>
      <c r="TNX56" s="36"/>
      <c r="TOA56" s="36"/>
      <c r="TOB56" s="36"/>
      <c r="TOE56" s="36"/>
      <c r="TOF56" s="36"/>
      <c r="TOI56" s="36"/>
      <c r="TOJ56" s="36"/>
      <c r="TOM56" s="36"/>
      <c r="TON56" s="36"/>
      <c r="TOQ56" s="36"/>
      <c r="TOR56" s="36"/>
      <c r="TOU56" s="36"/>
      <c r="TOV56" s="36"/>
      <c r="TOY56" s="36"/>
      <c r="TOZ56" s="36"/>
      <c r="TPC56" s="36"/>
      <c r="TPD56" s="36"/>
      <c r="TPG56" s="36"/>
      <c r="TPH56" s="36"/>
      <c r="TPK56" s="36"/>
      <c r="TPL56" s="36"/>
      <c r="TPO56" s="36"/>
      <c r="TPP56" s="36"/>
      <c r="TPS56" s="36"/>
      <c r="TPT56" s="36"/>
      <c r="TPW56" s="36"/>
      <c r="TPX56" s="36"/>
      <c r="TQA56" s="36"/>
      <c r="TQB56" s="36"/>
      <c r="TQE56" s="36"/>
      <c r="TQF56" s="36"/>
      <c r="TQI56" s="36"/>
      <c r="TQJ56" s="36"/>
      <c r="TQM56" s="36"/>
      <c r="TQN56" s="36"/>
      <c r="TQQ56" s="36"/>
      <c r="TQR56" s="36"/>
      <c r="TQU56" s="36"/>
      <c r="TQV56" s="36"/>
      <c r="TQY56" s="36"/>
      <c r="TQZ56" s="36"/>
      <c r="TRC56" s="36"/>
      <c r="TRD56" s="36"/>
      <c r="TRG56" s="36"/>
      <c r="TRH56" s="36"/>
      <c r="TRK56" s="36"/>
      <c r="TRL56" s="36"/>
      <c r="TRO56" s="36"/>
      <c r="TRP56" s="36"/>
      <c r="TRS56" s="36"/>
      <c r="TRT56" s="36"/>
      <c r="TRW56" s="36"/>
      <c r="TRX56" s="36"/>
      <c r="TSA56" s="36"/>
      <c r="TSB56" s="36"/>
      <c r="TSE56" s="36"/>
      <c r="TSF56" s="36"/>
      <c r="TSI56" s="36"/>
      <c r="TSJ56" s="36"/>
      <c r="TSM56" s="36"/>
      <c r="TSN56" s="36"/>
      <c r="TSQ56" s="36"/>
      <c r="TSR56" s="36"/>
      <c r="TSU56" s="36"/>
      <c r="TSV56" s="36"/>
      <c r="TSY56" s="36"/>
      <c r="TSZ56" s="36"/>
      <c r="TTC56" s="36"/>
      <c r="TTD56" s="36"/>
      <c r="TTG56" s="36"/>
      <c r="TTH56" s="36"/>
      <c r="TTK56" s="36"/>
      <c r="TTL56" s="36"/>
      <c r="TTO56" s="36"/>
      <c r="TTP56" s="36"/>
      <c r="TTS56" s="36"/>
      <c r="TTT56" s="36"/>
      <c r="TTW56" s="36"/>
      <c r="TTX56" s="36"/>
      <c r="TUA56" s="36"/>
      <c r="TUB56" s="36"/>
      <c r="TUE56" s="36"/>
      <c r="TUF56" s="36"/>
      <c r="TUI56" s="36"/>
      <c r="TUJ56" s="36"/>
      <c r="TUM56" s="36"/>
      <c r="TUN56" s="36"/>
      <c r="TUQ56" s="36"/>
      <c r="TUR56" s="36"/>
      <c r="TUU56" s="36"/>
      <c r="TUV56" s="36"/>
      <c r="TUY56" s="36"/>
      <c r="TUZ56" s="36"/>
      <c r="TVC56" s="36"/>
      <c r="TVD56" s="36"/>
      <c r="TVG56" s="36"/>
      <c r="TVH56" s="36"/>
      <c r="TVK56" s="36"/>
      <c r="TVL56" s="36"/>
      <c r="TVO56" s="36"/>
      <c r="TVP56" s="36"/>
      <c r="TVS56" s="36"/>
      <c r="TVT56" s="36"/>
      <c r="TVW56" s="36"/>
      <c r="TVX56" s="36"/>
      <c r="TWA56" s="36"/>
      <c r="TWB56" s="36"/>
      <c r="TWE56" s="36"/>
      <c r="TWF56" s="36"/>
      <c r="TWI56" s="36"/>
      <c r="TWJ56" s="36"/>
      <c r="TWM56" s="36"/>
      <c r="TWN56" s="36"/>
      <c r="TWQ56" s="36"/>
      <c r="TWR56" s="36"/>
      <c r="TWU56" s="36"/>
      <c r="TWV56" s="36"/>
      <c r="TWY56" s="36"/>
      <c r="TWZ56" s="36"/>
      <c r="TXC56" s="36"/>
      <c r="TXD56" s="36"/>
      <c r="TXG56" s="36"/>
      <c r="TXH56" s="36"/>
      <c r="TXK56" s="36"/>
      <c r="TXL56" s="36"/>
      <c r="TXO56" s="36"/>
      <c r="TXP56" s="36"/>
      <c r="TXS56" s="36"/>
      <c r="TXT56" s="36"/>
      <c r="TXW56" s="36"/>
      <c r="TXX56" s="36"/>
      <c r="TYA56" s="36"/>
      <c r="TYB56" s="36"/>
      <c r="TYE56" s="36"/>
      <c r="TYF56" s="36"/>
      <c r="TYI56" s="36"/>
      <c r="TYJ56" s="36"/>
      <c r="TYM56" s="36"/>
      <c r="TYN56" s="36"/>
      <c r="TYQ56" s="36"/>
      <c r="TYR56" s="36"/>
      <c r="TYU56" s="36"/>
      <c r="TYV56" s="36"/>
      <c r="TYY56" s="36"/>
      <c r="TYZ56" s="36"/>
      <c r="TZC56" s="36"/>
      <c r="TZD56" s="36"/>
      <c r="TZG56" s="36"/>
      <c r="TZH56" s="36"/>
      <c r="TZK56" s="36"/>
      <c r="TZL56" s="36"/>
      <c r="TZO56" s="36"/>
      <c r="TZP56" s="36"/>
      <c r="TZS56" s="36"/>
      <c r="TZT56" s="36"/>
      <c r="TZW56" s="36"/>
      <c r="TZX56" s="36"/>
      <c r="UAA56" s="36"/>
      <c r="UAB56" s="36"/>
      <c r="UAE56" s="36"/>
      <c r="UAF56" s="36"/>
      <c r="UAI56" s="36"/>
      <c r="UAJ56" s="36"/>
      <c r="UAM56" s="36"/>
      <c r="UAN56" s="36"/>
      <c r="UAQ56" s="36"/>
      <c r="UAR56" s="36"/>
      <c r="UAU56" s="36"/>
      <c r="UAV56" s="36"/>
      <c r="UAY56" s="36"/>
      <c r="UAZ56" s="36"/>
      <c r="UBC56" s="36"/>
      <c r="UBD56" s="36"/>
      <c r="UBG56" s="36"/>
      <c r="UBH56" s="36"/>
      <c r="UBK56" s="36"/>
      <c r="UBL56" s="36"/>
      <c r="UBO56" s="36"/>
      <c r="UBP56" s="36"/>
      <c r="UBS56" s="36"/>
      <c r="UBT56" s="36"/>
      <c r="UBW56" s="36"/>
      <c r="UBX56" s="36"/>
      <c r="UCA56" s="36"/>
      <c r="UCB56" s="36"/>
      <c r="UCE56" s="36"/>
      <c r="UCF56" s="36"/>
      <c r="UCI56" s="36"/>
      <c r="UCJ56" s="36"/>
      <c r="UCM56" s="36"/>
      <c r="UCN56" s="36"/>
      <c r="UCQ56" s="36"/>
      <c r="UCR56" s="36"/>
      <c r="UCU56" s="36"/>
      <c r="UCV56" s="36"/>
      <c r="UCY56" s="36"/>
      <c r="UCZ56" s="36"/>
      <c r="UDC56" s="36"/>
      <c r="UDD56" s="36"/>
      <c r="UDG56" s="36"/>
      <c r="UDH56" s="36"/>
      <c r="UDK56" s="36"/>
      <c r="UDL56" s="36"/>
      <c r="UDO56" s="36"/>
      <c r="UDP56" s="36"/>
      <c r="UDS56" s="36"/>
      <c r="UDT56" s="36"/>
      <c r="UDW56" s="36"/>
      <c r="UDX56" s="36"/>
      <c r="UEA56" s="36"/>
      <c r="UEB56" s="36"/>
      <c r="UEE56" s="36"/>
      <c r="UEF56" s="36"/>
      <c r="UEI56" s="36"/>
      <c r="UEJ56" s="36"/>
      <c r="UEM56" s="36"/>
      <c r="UEN56" s="36"/>
      <c r="UEQ56" s="36"/>
      <c r="UER56" s="36"/>
      <c r="UEU56" s="36"/>
      <c r="UEV56" s="36"/>
      <c r="UEY56" s="36"/>
      <c r="UEZ56" s="36"/>
      <c r="UFC56" s="36"/>
      <c r="UFD56" s="36"/>
      <c r="UFG56" s="36"/>
      <c r="UFH56" s="36"/>
      <c r="UFK56" s="36"/>
      <c r="UFL56" s="36"/>
      <c r="UFO56" s="36"/>
      <c r="UFP56" s="36"/>
      <c r="UFS56" s="36"/>
      <c r="UFT56" s="36"/>
      <c r="UFW56" s="36"/>
      <c r="UFX56" s="36"/>
      <c r="UGA56" s="36"/>
      <c r="UGB56" s="36"/>
      <c r="UGE56" s="36"/>
      <c r="UGF56" s="36"/>
      <c r="UGI56" s="36"/>
      <c r="UGJ56" s="36"/>
      <c r="UGM56" s="36"/>
      <c r="UGN56" s="36"/>
      <c r="UGQ56" s="36"/>
      <c r="UGR56" s="36"/>
      <c r="UGU56" s="36"/>
      <c r="UGV56" s="36"/>
      <c r="UGY56" s="36"/>
      <c r="UGZ56" s="36"/>
      <c r="UHC56" s="36"/>
      <c r="UHD56" s="36"/>
      <c r="UHG56" s="36"/>
      <c r="UHH56" s="36"/>
      <c r="UHK56" s="36"/>
      <c r="UHL56" s="36"/>
      <c r="UHO56" s="36"/>
      <c r="UHP56" s="36"/>
      <c r="UHS56" s="36"/>
      <c r="UHT56" s="36"/>
      <c r="UHW56" s="36"/>
      <c r="UHX56" s="36"/>
      <c r="UIA56" s="36"/>
      <c r="UIB56" s="36"/>
      <c r="UIE56" s="36"/>
      <c r="UIF56" s="36"/>
      <c r="UII56" s="36"/>
      <c r="UIJ56" s="36"/>
      <c r="UIM56" s="36"/>
      <c r="UIN56" s="36"/>
      <c r="UIQ56" s="36"/>
      <c r="UIR56" s="36"/>
      <c r="UIU56" s="36"/>
      <c r="UIV56" s="36"/>
      <c r="UIY56" s="36"/>
      <c r="UIZ56" s="36"/>
      <c r="UJC56" s="36"/>
      <c r="UJD56" s="36"/>
      <c r="UJG56" s="36"/>
      <c r="UJH56" s="36"/>
      <c r="UJK56" s="36"/>
      <c r="UJL56" s="36"/>
      <c r="UJO56" s="36"/>
      <c r="UJP56" s="36"/>
      <c r="UJS56" s="36"/>
      <c r="UJT56" s="36"/>
      <c r="UJW56" s="36"/>
      <c r="UJX56" s="36"/>
      <c r="UKA56" s="36"/>
      <c r="UKB56" s="36"/>
      <c r="UKE56" s="36"/>
      <c r="UKF56" s="36"/>
      <c r="UKI56" s="36"/>
      <c r="UKJ56" s="36"/>
      <c r="UKM56" s="36"/>
      <c r="UKN56" s="36"/>
      <c r="UKQ56" s="36"/>
      <c r="UKR56" s="36"/>
      <c r="UKU56" s="36"/>
      <c r="UKV56" s="36"/>
      <c r="UKY56" s="36"/>
      <c r="UKZ56" s="36"/>
      <c r="ULC56" s="36"/>
      <c r="ULD56" s="36"/>
      <c r="ULG56" s="36"/>
      <c r="ULH56" s="36"/>
      <c r="ULK56" s="36"/>
      <c r="ULL56" s="36"/>
      <c r="ULO56" s="36"/>
      <c r="ULP56" s="36"/>
      <c r="ULS56" s="36"/>
      <c r="ULT56" s="36"/>
      <c r="ULW56" s="36"/>
      <c r="ULX56" s="36"/>
      <c r="UMA56" s="36"/>
      <c r="UMB56" s="36"/>
      <c r="UME56" s="36"/>
      <c r="UMF56" s="36"/>
      <c r="UMI56" s="36"/>
      <c r="UMJ56" s="36"/>
      <c r="UMM56" s="36"/>
      <c r="UMN56" s="36"/>
      <c r="UMQ56" s="36"/>
      <c r="UMR56" s="36"/>
      <c r="UMU56" s="36"/>
      <c r="UMV56" s="36"/>
      <c r="UMY56" s="36"/>
      <c r="UMZ56" s="36"/>
      <c r="UNC56" s="36"/>
      <c r="UND56" s="36"/>
      <c r="UNG56" s="36"/>
      <c r="UNH56" s="36"/>
      <c r="UNK56" s="36"/>
      <c r="UNL56" s="36"/>
      <c r="UNO56" s="36"/>
      <c r="UNP56" s="36"/>
      <c r="UNS56" s="36"/>
      <c r="UNT56" s="36"/>
      <c r="UNW56" s="36"/>
      <c r="UNX56" s="36"/>
      <c r="UOA56" s="36"/>
      <c r="UOB56" s="36"/>
      <c r="UOE56" s="36"/>
      <c r="UOF56" s="36"/>
      <c r="UOI56" s="36"/>
      <c r="UOJ56" s="36"/>
      <c r="UOM56" s="36"/>
      <c r="UON56" s="36"/>
      <c r="UOQ56" s="36"/>
      <c r="UOR56" s="36"/>
      <c r="UOU56" s="36"/>
      <c r="UOV56" s="36"/>
      <c r="UOY56" s="36"/>
      <c r="UOZ56" s="36"/>
      <c r="UPC56" s="36"/>
      <c r="UPD56" s="36"/>
      <c r="UPG56" s="36"/>
      <c r="UPH56" s="36"/>
      <c r="UPK56" s="36"/>
      <c r="UPL56" s="36"/>
      <c r="UPO56" s="36"/>
      <c r="UPP56" s="36"/>
      <c r="UPS56" s="36"/>
      <c r="UPT56" s="36"/>
      <c r="UPW56" s="36"/>
      <c r="UPX56" s="36"/>
      <c r="UQA56" s="36"/>
      <c r="UQB56" s="36"/>
      <c r="UQE56" s="36"/>
      <c r="UQF56" s="36"/>
      <c r="UQI56" s="36"/>
      <c r="UQJ56" s="36"/>
      <c r="UQM56" s="36"/>
      <c r="UQN56" s="36"/>
      <c r="UQQ56" s="36"/>
      <c r="UQR56" s="36"/>
      <c r="UQU56" s="36"/>
      <c r="UQV56" s="36"/>
      <c r="UQY56" s="36"/>
      <c r="UQZ56" s="36"/>
      <c r="URC56" s="36"/>
      <c r="URD56" s="36"/>
      <c r="URG56" s="36"/>
      <c r="URH56" s="36"/>
      <c r="URK56" s="36"/>
      <c r="URL56" s="36"/>
      <c r="URO56" s="36"/>
      <c r="URP56" s="36"/>
      <c r="URS56" s="36"/>
      <c r="URT56" s="36"/>
      <c r="URW56" s="36"/>
      <c r="URX56" s="36"/>
      <c r="USA56" s="36"/>
      <c r="USB56" s="36"/>
      <c r="USE56" s="36"/>
      <c r="USF56" s="36"/>
      <c r="USI56" s="36"/>
      <c r="USJ56" s="36"/>
      <c r="USM56" s="36"/>
      <c r="USN56" s="36"/>
      <c r="USQ56" s="36"/>
      <c r="USR56" s="36"/>
      <c r="USU56" s="36"/>
      <c r="USV56" s="36"/>
      <c r="USY56" s="36"/>
      <c r="USZ56" s="36"/>
      <c r="UTC56" s="36"/>
      <c r="UTD56" s="36"/>
      <c r="UTG56" s="36"/>
      <c r="UTH56" s="36"/>
      <c r="UTK56" s="36"/>
      <c r="UTL56" s="36"/>
      <c r="UTO56" s="36"/>
      <c r="UTP56" s="36"/>
      <c r="UTS56" s="36"/>
      <c r="UTT56" s="36"/>
      <c r="UTW56" s="36"/>
      <c r="UTX56" s="36"/>
      <c r="UUA56" s="36"/>
      <c r="UUB56" s="36"/>
      <c r="UUE56" s="36"/>
      <c r="UUF56" s="36"/>
      <c r="UUI56" s="36"/>
      <c r="UUJ56" s="36"/>
      <c r="UUM56" s="36"/>
      <c r="UUN56" s="36"/>
      <c r="UUQ56" s="36"/>
      <c r="UUR56" s="36"/>
      <c r="UUU56" s="36"/>
      <c r="UUV56" s="36"/>
      <c r="UUY56" s="36"/>
      <c r="UUZ56" s="36"/>
      <c r="UVC56" s="36"/>
      <c r="UVD56" s="36"/>
      <c r="UVG56" s="36"/>
      <c r="UVH56" s="36"/>
      <c r="UVK56" s="36"/>
      <c r="UVL56" s="36"/>
      <c r="UVO56" s="36"/>
      <c r="UVP56" s="36"/>
      <c r="UVS56" s="36"/>
      <c r="UVT56" s="36"/>
      <c r="UVW56" s="36"/>
      <c r="UVX56" s="36"/>
      <c r="UWA56" s="36"/>
      <c r="UWB56" s="36"/>
      <c r="UWE56" s="36"/>
      <c r="UWF56" s="36"/>
      <c r="UWI56" s="36"/>
      <c r="UWJ56" s="36"/>
      <c r="UWM56" s="36"/>
      <c r="UWN56" s="36"/>
      <c r="UWQ56" s="36"/>
      <c r="UWR56" s="36"/>
      <c r="UWU56" s="36"/>
      <c r="UWV56" s="36"/>
      <c r="UWY56" s="36"/>
      <c r="UWZ56" s="36"/>
      <c r="UXC56" s="36"/>
      <c r="UXD56" s="36"/>
      <c r="UXG56" s="36"/>
      <c r="UXH56" s="36"/>
      <c r="UXK56" s="36"/>
      <c r="UXL56" s="36"/>
      <c r="UXO56" s="36"/>
      <c r="UXP56" s="36"/>
      <c r="UXS56" s="36"/>
      <c r="UXT56" s="36"/>
      <c r="UXW56" s="36"/>
      <c r="UXX56" s="36"/>
      <c r="UYA56" s="36"/>
      <c r="UYB56" s="36"/>
      <c r="UYE56" s="36"/>
      <c r="UYF56" s="36"/>
      <c r="UYI56" s="36"/>
      <c r="UYJ56" s="36"/>
      <c r="UYM56" s="36"/>
      <c r="UYN56" s="36"/>
      <c r="UYQ56" s="36"/>
      <c r="UYR56" s="36"/>
      <c r="UYU56" s="36"/>
      <c r="UYV56" s="36"/>
      <c r="UYY56" s="36"/>
      <c r="UYZ56" s="36"/>
      <c r="UZC56" s="36"/>
      <c r="UZD56" s="36"/>
      <c r="UZG56" s="36"/>
      <c r="UZH56" s="36"/>
      <c r="UZK56" s="36"/>
      <c r="UZL56" s="36"/>
      <c r="UZO56" s="36"/>
      <c r="UZP56" s="36"/>
      <c r="UZS56" s="36"/>
      <c r="UZT56" s="36"/>
      <c r="UZW56" s="36"/>
      <c r="UZX56" s="36"/>
      <c r="VAA56" s="36"/>
      <c r="VAB56" s="36"/>
      <c r="VAE56" s="36"/>
      <c r="VAF56" s="36"/>
      <c r="VAI56" s="36"/>
      <c r="VAJ56" s="36"/>
      <c r="VAM56" s="36"/>
      <c r="VAN56" s="36"/>
      <c r="VAQ56" s="36"/>
      <c r="VAR56" s="36"/>
      <c r="VAU56" s="36"/>
      <c r="VAV56" s="36"/>
      <c r="VAY56" s="36"/>
      <c r="VAZ56" s="36"/>
      <c r="VBC56" s="36"/>
      <c r="VBD56" s="36"/>
      <c r="VBG56" s="36"/>
      <c r="VBH56" s="36"/>
      <c r="VBK56" s="36"/>
      <c r="VBL56" s="36"/>
      <c r="VBO56" s="36"/>
      <c r="VBP56" s="36"/>
      <c r="VBS56" s="36"/>
      <c r="VBT56" s="36"/>
      <c r="VBW56" s="36"/>
      <c r="VBX56" s="36"/>
      <c r="VCA56" s="36"/>
      <c r="VCB56" s="36"/>
      <c r="VCE56" s="36"/>
      <c r="VCF56" s="36"/>
      <c r="VCI56" s="36"/>
      <c r="VCJ56" s="36"/>
      <c r="VCM56" s="36"/>
      <c r="VCN56" s="36"/>
      <c r="VCQ56" s="36"/>
      <c r="VCR56" s="36"/>
      <c r="VCU56" s="36"/>
      <c r="VCV56" s="36"/>
      <c r="VCY56" s="36"/>
      <c r="VCZ56" s="36"/>
      <c r="VDC56" s="36"/>
      <c r="VDD56" s="36"/>
      <c r="VDG56" s="36"/>
      <c r="VDH56" s="36"/>
      <c r="VDK56" s="36"/>
      <c r="VDL56" s="36"/>
      <c r="VDO56" s="36"/>
      <c r="VDP56" s="36"/>
      <c r="VDS56" s="36"/>
      <c r="VDT56" s="36"/>
      <c r="VDW56" s="36"/>
      <c r="VDX56" s="36"/>
      <c r="VEA56" s="36"/>
      <c r="VEB56" s="36"/>
      <c r="VEE56" s="36"/>
      <c r="VEF56" s="36"/>
      <c r="VEI56" s="36"/>
      <c r="VEJ56" s="36"/>
      <c r="VEM56" s="36"/>
      <c r="VEN56" s="36"/>
      <c r="VEQ56" s="36"/>
      <c r="VER56" s="36"/>
      <c r="VEU56" s="36"/>
      <c r="VEV56" s="36"/>
      <c r="VEY56" s="36"/>
      <c r="VEZ56" s="36"/>
      <c r="VFC56" s="36"/>
      <c r="VFD56" s="36"/>
      <c r="VFG56" s="36"/>
      <c r="VFH56" s="36"/>
      <c r="VFK56" s="36"/>
      <c r="VFL56" s="36"/>
      <c r="VFO56" s="36"/>
      <c r="VFP56" s="36"/>
      <c r="VFS56" s="36"/>
      <c r="VFT56" s="36"/>
      <c r="VFW56" s="36"/>
      <c r="VFX56" s="36"/>
      <c r="VGA56" s="36"/>
      <c r="VGB56" s="36"/>
      <c r="VGE56" s="36"/>
      <c r="VGF56" s="36"/>
      <c r="VGI56" s="36"/>
      <c r="VGJ56" s="36"/>
      <c r="VGM56" s="36"/>
      <c r="VGN56" s="36"/>
      <c r="VGQ56" s="36"/>
      <c r="VGR56" s="36"/>
      <c r="VGU56" s="36"/>
      <c r="VGV56" s="36"/>
      <c r="VGY56" s="36"/>
      <c r="VGZ56" s="36"/>
      <c r="VHC56" s="36"/>
      <c r="VHD56" s="36"/>
      <c r="VHG56" s="36"/>
      <c r="VHH56" s="36"/>
      <c r="VHK56" s="36"/>
      <c r="VHL56" s="36"/>
      <c r="VHO56" s="36"/>
      <c r="VHP56" s="36"/>
      <c r="VHS56" s="36"/>
      <c r="VHT56" s="36"/>
      <c r="VHW56" s="36"/>
      <c r="VHX56" s="36"/>
      <c r="VIA56" s="36"/>
      <c r="VIB56" s="36"/>
      <c r="VIE56" s="36"/>
      <c r="VIF56" s="36"/>
      <c r="VII56" s="36"/>
      <c r="VIJ56" s="36"/>
      <c r="VIM56" s="36"/>
      <c r="VIN56" s="36"/>
      <c r="VIQ56" s="36"/>
      <c r="VIR56" s="36"/>
      <c r="VIU56" s="36"/>
      <c r="VIV56" s="36"/>
      <c r="VIY56" s="36"/>
      <c r="VIZ56" s="36"/>
      <c r="VJC56" s="36"/>
      <c r="VJD56" s="36"/>
      <c r="VJG56" s="36"/>
      <c r="VJH56" s="36"/>
      <c r="VJK56" s="36"/>
      <c r="VJL56" s="36"/>
      <c r="VJO56" s="36"/>
      <c r="VJP56" s="36"/>
      <c r="VJS56" s="36"/>
      <c r="VJT56" s="36"/>
      <c r="VJW56" s="36"/>
      <c r="VJX56" s="36"/>
      <c r="VKA56" s="36"/>
      <c r="VKB56" s="36"/>
      <c r="VKE56" s="36"/>
      <c r="VKF56" s="36"/>
      <c r="VKI56" s="36"/>
      <c r="VKJ56" s="36"/>
      <c r="VKM56" s="36"/>
      <c r="VKN56" s="36"/>
      <c r="VKQ56" s="36"/>
      <c r="VKR56" s="36"/>
      <c r="VKU56" s="36"/>
      <c r="VKV56" s="36"/>
      <c r="VKY56" s="36"/>
      <c r="VKZ56" s="36"/>
      <c r="VLC56" s="36"/>
      <c r="VLD56" s="36"/>
      <c r="VLG56" s="36"/>
      <c r="VLH56" s="36"/>
      <c r="VLK56" s="36"/>
      <c r="VLL56" s="36"/>
      <c r="VLO56" s="36"/>
      <c r="VLP56" s="36"/>
      <c r="VLS56" s="36"/>
      <c r="VLT56" s="36"/>
      <c r="VLW56" s="36"/>
      <c r="VLX56" s="36"/>
      <c r="VMA56" s="36"/>
      <c r="VMB56" s="36"/>
      <c r="VME56" s="36"/>
      <c r="VMF56" s="36"/>
      <c r="VMI56" s="36"/>
      <c r="VMJ56" s="36"/>
      <c r="VMM56" s="36"/>
      <c r="VMN56" s="36"/>
      <c r="VMQ56" s="36"/>
      <c r="VMR56" s="36"/>
      <c r="VMU56" s="36"/>
      <c r="VMV56" s="36"/>
      <c r="VMY56" s="36"/>
      <c r="VMZ56" s="36"/>
      <c r="VNC56" s="36"/>
      <c r="VND56" s="36"/>
      <c r="VNG56" s="36"/>
      <c r="VNH56" s="36"/>
      <c r="VNK56" s="36"/>
      <c r="VNL56" s="36"/>
      <c r="VNO56" s="36"/>
      <c r="VNP56" s="36"/>
      <c r="VNS56" s="36"/>
      <c r="VNT56" s="36"/>
      <c r="VNW56" s="36"/>
      <c r="VNX56" s="36"/>
      <c r="VOA56" s="36"/>
      <c r="VOB56" s="36"/>
      <c r="VOE56" s="36"/>
      <c r="VOF56" s="36"/>
      <c r="VOI56" s="36"/>
      <c r="VOJ56" s="36"/>
      <c r="VOM56" s="36"/>
      <c r="VON56" s="36"/>
      <c r="VOQ56" s="36"/>
      <c r="VOR56" s="36"/>
      <c r="VOU56" s="36"/>
      <c r="VOV56" s="36"/>
      <c r="VOY56" s="36"/>
      <c r="VOZ56" s="36"/>
      <c r="VPC56" s="36"/>
      <c r="VPD56" s="36"/>
      <c r="VPG56" s="36"/>
      <c r="VPH56" s="36"/>
      <c r="VPK56" s="36"/>
      <c r="VPL56" s="36"/>
      <c r="VPO56" s="36"/>
      <c r="VPP56" s="36"/>
      <c r="VPS56" s="36"/>
      <c r="VPT56" s="36"/>
      <c r="VPW56" s="36"/>
      <c r="VPX56" s="36"/>
      <c r="VQA56" s="36"/>
      <c r="VQB56" s="36"/>
      <c r="VQE56" s="36"/>
      <c r="VQF56" s="36"/>
      <c r="VQI56" s="36"/>
      <c r="VQJ56" s="36"/>
      <c r="VQM56" s="36"/>
      <c r="VQN56" s="36"/>
      <c r="VQQ56" s="36"/>
      <c r="VQR56" s="36"/>
      <c r="VQU56" s="36"/>
      <c r="VQV56" s="36"/>
      <c r="VQY56" s="36"/>
      <c r="VQZ56" s="36"/>
      <c r="VRC56" s="36"/>
      <c r="VRD56" s="36"/>
      <c r="VRG56" s="36"/>
      <c r="VRH56" s="36"/>
      <c r="VRK56" s="36"/>
      <c r="VRL56" s="36"/>
      <c r="VRO56" s="36"/>
      <c r="VRP56" s="36"/>
      <c r="VRS56" s="36"/>
      <c r="VRT56" s="36"/>
      <c r="VRW56" s="36"/>
      <c r="VRX56" s="36"/>
      <c r="VSA56" s="36"/>
      <c r="VSB56" s="36"/>
      <c r="VSE56" s="36"/>
      <c r="VSF56" s="36"/>
      <c r="VSI56" s="36"/>
      <c r="VSJ56" s="36"/>
      <c r="VSM56" s="36"/>
      <c r="VSN56" s="36"/>
      <c r="VSQ56" s="36"/>
      <c r="VSR56" s="36"/>
      <c r="VSU56" s="36"/>
      <c r="VSV56" s="36"/>
      <c r="VSY56" s="36"/>
      <c r="VSZ56" s="36"/>
      <c r="VTC56" s="36"/>
      <c r="VTD56" s="36"/>
      <c r="VTG56" s="36"/>
      <c r="VTH56" s="36"/>
      <c r="VTK56" s="36"/>
      <c r="VTL56" s="36"/>
      <c r="VTO56" s="36"/>
      <c r="VTP56" s="36"/>
      <c r="VTS56" s="36"/>
      <c r="VTT56" s="36"/>
      <c r="VTW56" s="36"/>
      <c r="VTX56" s="36"/>
      <c r="VUA56" s="36"/>
      <c r="VUB56" s="36"/>
      <c r="VUE56" s="36"/>
      <c r="VUF56" s="36"/>
      <c r="VUI56" s="36"/>
      <c r="VUJ56" s="36"/>
      <c r="VUM56" s="36"/>
      <c r="VUN56" s="36"/>
      <c r="VUQ56" s="36"/>
      <c r="VUR56" s="36"/>
      <c r="VUU56" s="36"/>
      <c r="VUV56" s="36"/>
      <c r="VUY56" s="36"/>
      <c r="VUZ56" s="36"/>
      <c r="VVC56" s="36"/>
      <c r="VVD56" s="36"/>
      <c r="VVG56" s="36"/>
      <c r="VVH56" s="36"/>
      <c r="VVK56" s="36"/>
      <c r="VVL56" s="36"/>
      <c r="VVO56" s="36"/>
      <c r="VVP56" s="36"/>
      <c r="VVS56" s="36"/>
      <c r="VVT56" s="36"/>
      <c r="VVW56" s="36"/>
      <c r="VVX56" s="36"/>
      <c r="VWA56" s="36"/>
      <c r="VWB56" s="36"/>
      <c r="VWE56" s="36"/>
      <c r="VWF56" s="36"/>
      <c r="VWI56" s="36"/>
      <c r="VWJ56" s="36"/>
      <c r="VWM56" s="36"/>
      <c r="VWN56" s="36"/>
      <c r="VWQ56" s="36"/>
      <c r="VWR56" s="36"/>
      <c r="VWU56" s="36"/>
      <c r="VWV56" s="36"/>
      <c r="VWY56" s="36"/>
      <c r="VWZ56" s="36"/>
      <c r="VXC56" s="36"/>
      <c r="VXD56" s="36"/>
      <c r="VXG56" s="36"/>
      <c r="VXH56" s="36"/>
      <c r="VXK56" s="36"/>
      <c r="VXL56" s="36"/>
      <c r="VXO56" s="36"/>
      <c r="VXP56" s="36"/>
      <c r="VXS56" s="36"/>
      <c r="VXT56" s="36"/>
      <c r="VXW56" s="36"/>
      <c r="VXX56" s="36"/>
      <c r="VYA56" s="36"/>
      <c r="VYB56" s="36"/>
      <c r="VYE56" s="36"/>
      <c r="VYF56" s="36"/>
      <c r="VYI56" s="36"/>
      <c r="VYJ56" s="36"/>
      <c r="VYM56" s="36"/>
      <c r="VYN56" s="36"/>
      <c r="VYQ56" s="36"/>
      <c r="VYR56" s="36"/>
      <c r="VYU56" s="36"/>
      <c r="VYV56" s="36"/>
      <c r="VYY56" s="36"/>
      <c r="VYZ56" s="36"/>
      <c r="VZC56" s="36"/>
      <c r="VZD56" s="36"/>
      <c r="VZG56" s="36"/>
      <c r="VZH56" s="36"/>
      <c r="VZK56" s="36"/>
      <c r="VZL56" s="36"/>
      <c r="VZO56" s="36"/>
      <c r="VZP56" s="36"/>
      <c r="VZS56" s="36"/>
      <c r="VZT56" s="36"/>
      <c r="VZW56" s="36"/>
      <c r="VZX56" s="36"/>
      <c r="WAA56" s="36"/>
      <c r="WAB56" s="36"/>
      <c r="WAE56" s="36"/>
      <c r="WAF56" s="36"/>
      <c r="WAI56" s="36"/>
      <c r="WAJ56" s="36"/>
      <c r="WAM56" s="36"/>
      <c r="WAN56" s="36"/>
      <c r="WAQ56" s="36"/>
      <c r="WAR56" s="36"/>
      <c r="WAU56" s="36"/>
      <c r="WAV56" s="36"/>
      <c r="WAY56" s="36"/>
      <c r="WAZ56" s="36"/>
      <c r="WBC56" s="36"/>
      <c r="WBD56" s="36"/>
      <c r="WBG56" s="36"/>
      <c r="WBH56" s="36"/>
      <c r="WBK56" s="36"/>
      <c r="WBL56" s="36"/>
      <c r="WBO56" s="36"/>
      <c r="WBP56" s="36"/>
      <c r="WBS56" s="36"/>
      <c r="WBT56" s="36"/>
      <c r="WBW56" s="36"/>
      <c r="WBX56" s="36"/>
      <c r="WCA56" s="36"/>
      <c r="WCB56" s="36"/>
      <c r="WCE56" s="36"/>
      <c r="WCF56" s="36"/>
      <c r="WCI56" s="36"/>
      <c r="WCJ56" s="36"/>
      <c r="WCM56" s="36"/>
      <c r="WCN56" s="36"/>
      <c r="WCQ56" s="36"/>
      <c r="WCR56" s="36"/>
      <c r="WCU56" s="36"/>
      <c r="WCV56" s="36"/>
      <c r="WCY56" s="36"/>
      <c r="WCZ56" s="36"/>
      <c r="WDC56" s="36"/>
      <c r="WDD56" s="36"/>
      <c r="WDG56" s="36"/>
      <c r="WDH56" s="36"/>
      <c r="WDK56" s="36"/>
      <c r="WDL56" s="36"/>
      <c r="WDO56" s="36"/>
      <c r="WDP56" s="36"/>
      <c r="WDS56" s="36"/>
      <c r="WDT56" s="36"/>
      <c r="WDW56" s="36"/>
      <c r="WDX56" s="36"/>
      <c r="WEA56" s="36"/>
      <c r="WEB56" s="36"/>
      <c r="WEE56" s="36"/>
      <c r="WEF56" s="36"/>
      <c r="WEI56" s="36"/>
      <c r="WEJ56" s="36"/>
      <c r="WEM56" s="36"/>
      <c r="WEN56" s="36"/>
      <c r="WEQ56" s="36"/>
      <c r="WER56" s="36"/>
      <c r="WEU56" s="36"/>
      <c r="WEV56" s="36"/>
      <c r="WEY56" s="36"/>
      <c r="WEZ56" s="36"/>
      <c r="WFC56" s="36"/>
      <c r="WFD56" s="36"/>
      <c r="WFG56" s="36"/>
      <c r="WFH56" s="36"/>
      <c r="WFK56" s="36"/>
      <c r="WFL56" s="36"/>
      <c r="WFO56" s="36"/>
      <c r="WFP56" s="36"/>
      <c r="WFS56" s="36"/>
      <c r="WFT56" s="36"/>
      <c r="WFW56" s="36"/>
      <c r="WFX56" s="36"/>
      <c r="WGA56" s="36"/>
      <c r="WGB56" s="36"/>
      <c r="WGE56" s="36"/>
      <c r="WGF56" s="36"/>
      <c r="WGI56" s="36"/>
      <c r="WGJ56" s="36"/>
      <c r="WGM56" s="36"/>
      <c r="WGN56" s="36"/>
      <c r="WGQ56" s="36"/>
      <c r="WGR56" s="36"/>
      <c r="WGU56" s="36"/>
      <c r="WGV56" s="36"/>
      <c r="WGY56" s="36"/>
      <c r="WGZ56" s="36"/>
      <c r="WHC56" s="36"/>
      <c r="WHD56" s="36"/>
      <c r="WHG56" s="36"/>
      <c r="WHH56" s="36"/>
      <c r="WHK56" s="36"/>
      <c r="WHL56" s="36"/>
      <c r="WHO56" s="36"/>
      <c r="WHP56" s="36"/>
      <c r="WHS56" s="36"/>
      <c r="WHT56" s="36"/>
      <c r="WHW56" s="36"/>
      <c r="WHX56" s="36"/>
      <c r="WIA56" s="36"/>
      <c r="WIB56" s="36"/>
      <c r="WIE56" s="36"/>
      <c r="WIF56" s="36"/>
      <c r="WII56" s="36"/>
      <c r="WIJ56" s="36"/>
      <c r="WIM56" s="36"/>
      <c r="WIN56" s="36"/>
      <c r="WIQ56" s="36"/>
      <c r="WIR56" s="36"/>
      <c r="WIU56" s="36"/>
      <c r="WIV56" s="36"/>
      <c r="WIY56" s="36"/>
      <c r="WIZ56" s="36"/>
      <c r="WJC56" s="36"/>
      <c r="WJD56" s="36"/>
      <c r="WJG56" s="36"/>
      <c r="WJH56" s="36"/>
      <c r="WJK56" s="36"/>
      <c r="WJL56" s="36"/>
      <c r="WJO56" s="36"/>
      <c r="WJP56" s="36"/>
      <c r="WJS56" s="36"/>
      <c r="WJT56" s="36"/>
      <c r="WJW56" s="36"/>
      <c r="WJX56" s="36"/>
      <c r="WKA56" s="36"/>
      <c r="WKB56" s="36"/>
      <c r="WKE56" s="36"/>
      <c r="WKF56" s="36"/>
      <c r="WKI56" s="36"/>
      <c r="WKJ56" s="36"/>
      <c r="WKM56" s="36"/>
      <c r="WKN56" s="36"/>
      <c r="WKQ56" s="36"/>
      <c r="WKR56" s="36"/>
      <c r="WKU56" s="36"/>
      <c r="WKV56" s="36"/>
      <c r="WKY56" s="36"/>
      <c r="WKZ56" s="36"/>
      <c r="WLC56" s="36"/>
      <c r="WLD56" s="36"/>
      <c r="WLG56" s="36"/>
      <c r="WLH56" s="36"/>
      <c r="WLK56" s="36"/>
      <c r="WLL56" s="36"/>
      <c r="WLO56" s="36"/>
      <c r="WLP56" s="36"/>
      <c r="WLS56" s="36"/>
      <c r="WLT56" s="36"/>
      <c r="WLW56" s="36"/>
      <c r="WLX56" s="36"/>
      <c r="WMA56" s="36"/>
      <c r="WMB56" s="36"/>
      <c r="WME56" s="36"/>
      <c r="WMF56" s="36"/>
      <c r="WMI56" s="36"/>
      <c r="WMJ56" s="36"/>
      <c r="WMM56" s="36"/>
      <c r="WMN56" s="36"/>
      <c r="WMQ56" s="36"/>
      <c r="WMR56" s="36"/>
      <c r="WMU56" s="36"/>
      <c r="WMV56" s="36"/>
      <c r="WMY56" s="36"/>
      <c r="WMZ56" s="36"/>
      <c r="WNC56" s="36"/>
      <c r="WND56" s="36"/>
      <c r="WNG56" s="36"/>
      <c r="WNH56" s="36"/>
      <c r="WNK56" s="36"/>
      <c r="WNL56" s="36"/>
      <c r="WNO56" s="36"/>
      <c r="WNP56" s="36"/>
      <c r="WNS56" s="36"/>
      <c r="WNT56" s="36"/>
      <c r="WNW56" s="36"/>
      <c r="WNX56" s="36"/>
      <c r="WOA56" s="36"/>
      <c r="WOB56" s="36"/>
      <c r="WOE56" s="36"/>
      <c r="WOF56" s="36"/>
      <c r="WOI56" s="36"/>
      <c r="WOJ56" s="36"/>
      <c r="WOM56" s="36"/>
      <c r="WON56" s="36"/>
      <c r="WOQ56" s="36"/>
      <c r="WOR56" s="36"/>
      <c r="WOU56" s="36"/>
      <c r="WOV56" s="36"/>
      <c r="WOY56" s="36"/>
      <c r="WOZ56" s="36"/>
      <c r="WPC56" s="36"/>
      <c r="WPD56" s="36"/>
      <c r="WPG56" s="36"/>
      <c r="WPH56" s="36"/>
      <c r="WPK56" s="36"/>
      <c r="WPL56" s="36"/>
      <c r="WPO56" s="36"/>
      <c r="WPP56" s="36"/>
      <c r="WPS56" s="36"/>
      <c r="WPT56" s="36"/>
      <c r="WPW56" s="36"/>
      <c r="WPX56" s="36"/>
      <c r="WQA56" s="36"/>
      <c r="WQB56" s="36"/>
      <c r="WQE56" s="36"/>
      <c r="WQF56" s="36"/>
      <c r="WQI56" s="36"/>
      <c r="WQJ56" s="36"/>
      <c r="WQM56" s="36"/>
      <c r="WQN56" s="36"/>
      <c r="WQQ56" s="36"/>
      <c r="WQR56" s="36"/>
      <c r="WQU56" s="36"/>
      <c r="WQV56" s="36"/>
      <c r="WQY56" s="36"/>
      <c r="WQZ56" s="36"/>
      <c r="WRC56" s="36"/>
      <c r="WRD56" s="36"/>
      <c r="WRG56" s="36"/>
      <c r="WRH56" s="36"/>
      <c r="WRK56" s="36"/>
      <c r="WRL56" s="36"/>
      <c r="WRO56" s="36"/>
      <c r="WRP56" s="36"/>
      <c r="WRS56" s="36"/>
      <c r="WRT56" s="36"/>
      <c r="WRW56" s="36"/>
      <c r="WRX56" s="36"/>
      <c r="WSA56" s="36"/>
      <c r="WSB56" s="36"/>
      <c r="WSE56" s="36"/>
      <c r="WSF56" s="36"/>
      <c r="WSI56" s="36"/>
      <c r="WSJ56" s="36"/>
      <c r="WSM56" s="36"/>
      <c r="WSN56" s="36"/>
      <c r="WSQ56" s="36"/>
      <c r="WSR56" s="36"/>
      <c r="WSU56" s="36"/>
      <c r="WSV56" s="36"/>
      <c r="WSY56" s="36"/>
      <c r="WSZ56" s="36"/>
      <c r="WTC56" s="36"/>
      <c r="WTD56" s="36"/>
      <c r="WTG56" s="36"/>
      <c r="WTH56" s="36"/>
      <c r="WTK56" s="36"/>
      <c r="WTL56" s="36"/>
      <c r="WTO56" s="36"/>
      <c r="WTP56" s="36"/>
      <c r="WTS56" s="36"/>
      <c r="WTT56" s="36"/>
      <c r="WTW56" s="36"/>
      <c r="WTX56" s="36"/>
      <c r="WUA56" s="36"/>
      <c r="WUB56" s="36"/>
      <c r="WUE56" s="36"/>
      <c r="WUF56" s="36"/>
      <c r="WUI56" s="36"/>
      <c r="WUJ56" s="36"/>
      <c r="WUM56" s="36"/>
      <c r="WUN56" s="36"/>
      <c r="WUQ56" s="36"/>
      <c r="WUR56" s="36"/>
      <c r="WUU56" s="36"/>
      <c r="WUV56" s="36"/>
      <c r="WUY56" s="36"/>
      <c r="WUZ56" s="36"/>
      <c r="WVC56" s="36"/>
      <c r="WVD56" s="36"/>
      <c r="WVG56" s="36"/>
      <c r="WVH56" s="36"/>
      <c r="WVK56" s="36"/>
      <c r="WVL56" s="36"/>
      <c r="WVO56" s="36"/>
      <c r="WVP56" s="36"/>
      <c r="WVS56" s="36"/>
      <c r="WVT56" s="36"/>
      <c r="WVW56" s="36"/>
      <c r="WVX56" s="36"/>
      <c r="WWA56" s="36"/>
      <c r="WWB56" s="36"/>
      <c r="WWE56" s="36"/>
      <c r="WWF56" s="36"/>
      <c r="WWI56" s="36"/>
      <c r="WWJ56" s="36"/>
      <c r="WWM56" s="36"/>
      <c r="WWN56" s="36"/>
      <c r="WWQ56" s="36"/>
      <c r="WWR56" s="36"/>
      <c r="WWU56" s="36"/>
      <c r="WWV56" s="36"/>
      <c r="WWY56" s="36"/>
      <c r="WWZ56" s="36"/>
      <c r="WXC56" s="36"/>
      <c r="WXD56" s="36"/>
      <c r="WXG56" s="36"/>
      <c r="WXH56" s="36"/>
      <c r="WXK56" s="36"/>
      <c r="WXL56" s="36"/>
      <c r="WXO56" s="36"/>
      <c r="WXP56" s="36"/>
      <c r="WXS56" s="36"/>
      <c r="WXT56" s="36"/>
      <c r="WXW56" s="36"/>
      <c r="WXX56" s="36"/>
      <c r="WYA56" s="36"/>
      <c r="WYB56" s="36"/>
      <c r="WYE56" s="36"/>
      <c r="WYF56" s="36"/>
      <c r="WYI56" s="36"/>
      <c r="WYJ56" s="36"/>
      <c r="WYM56" s="36"/>
      <c r="WYN56" s="36"/>
      <c r="WYQ56" s="36"/>
      <c r="WYR56" s="36"/>
      <c r="WYU56" s="36"/>
      <c r="WYV56" s="36"/>
      <c r="WYY56" s="36"/>
      <c r="WYZ56" s="36"/>
      <c r="WZC56" s="36"/>
      <c r="WZD56" s="36"/>
      <c r="WZG56" s="36"/>
      <c r="WZH56" s="36"/>
      <c r="WZK56" s="36"/>
      <c r="WZL56" s="36"/>
      <c r="WZO56" s="36"/>
      <c r="WZP56" s="36"/>
      <c r="WZS56" s="36"/>
      <c r="WZT56" s="36"/>
      <c r="WZW56" s="36"/>
      <c r="WZX56" s="36"/>
      <c r="XAA56" s="36"/>
      <c r="XAB56" s="36"/>
      <c r="XAE56" s="36"/>
      <c r="XAF56" s="36"/>
      <c r="XAI56" s="36"/>
      <c r="XAJ56" s="36"/>
      <c r="XAM56" s="36"/>
      <c r="XAN56" s="36"/>
      <c r="XAQ56" s="36"/>
      <c r="XAR56" s="36"/>
      <c r="XAU56" s="36"/>
      <c r="XAV56" s="36"/>
      <c r="XAY56" s="36"/>
      <c r="XAZ56" s="36"/>
      <c r="XBC56" s="36"/>
      <c r="XBD56" s="36"/>
      <c r="XBG56" s="36"/>
      <c r="XBH56" s="36"/>
      <c r="XBK56" s="36"/>
      <c r="XBL56" s="36"/>
      <c r="XBO56" s="36"/>
      <c r="XBP56" s="36"/>
      <c r="XBS56" s="36"/>
      <c r="XBT56" s="36"/>
      <c r="XBW56" s="36"/>
      <c r="XBX56" s="36"/>
      <c r="XCA56" s="36"/>
      <c r="XCB56" s="36"/>
      <c r="XCE56" s="36"/>
      <c r="XCF56" s="36"/>
      <c r="XCI56" s="36"/>
      <c r="XCJ56" s="36"/>
      <c r="XCM56" s="36"/>
      <c r="XCN56" s="36"/>
      <c r="XCQ56" s="36"/>
      <c r="XCR56" s="36"/>
      <c r="XCU56" s="36"/>
      <c r="XCV56" s="36"/>
      <c r="XCY56" s="36"/>
      <c r="XCZ56" s="36"/>
      <c r="XDC56" s="36"/>
      <c r="XDD56" s="36"/>
    </row>
    <row r="57" spans="1:16332" x14ac:dyDescent="0.3">
      <c r="A57" s="249" t="s">
        <v>169</v>
      </c>
      <c r="B57" s="510" t="s">
        <v>285</v>
      </c>
      <c r="C57" s="511"/>
      <c r="D57" s="511"/>
      <c r="E57" s="230"/>
      <c r="F57" s="510"/>
      <c r="G57" s="511"/>
      <c r="H57" s="231"/>
      <c r="I57" s="249"/>
      <c r="J57" s="510"/>
      <c r="K57" s="511"/>
      <c r="L57" s="511"/>
      <c r="M57" s="249"/>
      <c r="N57" s="510"/>
      <c r="O57" s="511"/>
      <c r="P57" s="511"/>
      <c r="Q57" s="249"/>
      <c r="R57" s="510"/>
      <c r="S57" s="511"/>
      <c r="T57" s="511"/>
      <c r="U57" s="249"/>
      <c r="V57" s="510"/>
      <c r="W57" s="511"/>
      <c r="X57" s="511"/>
      <c r="Y57" s="249"/>
      <c r="Z57" s="510"/>
      <c r="AA57" s="511"/>
      <c r="AB57" s="511"/>
      <c r="AC57" s="249"/>
      <c r="AD57" s="510"/>
      <c r="AE57" s="511"/>
      <c r="AF57" s="511"/>
      <c r="AG57" s="249"/>
      <c r="AH57" s="510"/>
      <c r="AI57" s="511"/>
      <c r="AJ57" s="511"/>
      <c r="AK57" s="249"/>
      <c r="AL57" s="510"/>
      <c r="AM57" s="511"/>
      <c r="AN57" s="511"/>
      <c r="AO57" s="249"/>
      <c r="AP57" s="510"/>
      <c r="AQ57" s="511"/>
      <c r="AR57" s="511"/>
      <c r="AS57" s="249"/>
      <c r="AT57" s="510"/>
      <c r="AU57" s="511"/>
      <c r="AV57" s="511"/>
      <c r="AW57" s="249"/>
      <c r="AX57" s="510"/>
      <c r="AY57" s="511"/>
      <c r="AZ57" s="511"/>
      <c r="BA57" s="249"/>
      <c r="BB57" s="510"/>
      <c r="BC57" s="511"/>
      <c r="BD57" s="511"/>
      <c r="BE57" s="249"/>
      <c r="BF57" s="510"/>
      <c r="BG57" s="511"/>
      <c r="BH57" s="511"/>
      <c r="BI57" s="249"/>
      <c r="BJ57" s="510"/>
      <c r="BK57" s="511"/>
      <c r="BL57" s="511"/>
      <c r="BM57" s="249"/>
      <c r="BN57" s="510"/>
      <c r="BO57" s="511"/>
      <c r="BP57" s="511"/>
      <c r="BQ57" s="249"/>
      <c r="BR57" s="510"/>
      <c r="BS57" s="511"/>
      <c r="BT57" s="511"/>
      <c r="BU57" s="249"/>
      <c r="BV57" s="510"/>
      <c r="BW57" s="511"/>
      <c r="BX57" s="511"/>
      <c r="BY57" s="249"/>
      <c r="BZ57" s="510"/>
      <c r="CA57" s="511"/>
      <c r="CB57" s="511"/>
      <c r="CC57" s="249"/>
      <c r="CD57" s="510"/>
      <c r="CE57" s="511"/>
      <c r="CF57" s="511"/>
      <c r="CG57" s="249"/>
      <c r="CH57" s="510"/>
      <c r="CI57" s="511"/>
      <c r="CJ57" s="511"/>
      <c r="CK57" s="249"/>
      <c r="CL57" s="510"/>
      <c r="CM57" s="511"/>
      <c r="CN57" s="511"/>
      <c r="CO57" s="249"/>
      <c r="CP57" s="510"/>
      <c r="CQ57" s="511"/>
      <c r="CR57" s="511"/>
      <c r="CS57" s="249"/>
      <c r="CT57" s="510"/>
      <c r="CU57" s="511"/>
      <c r="CV57" s="511"/>
      <c r="CW57" s="249"/>
      <c r="CX57" s="510"/>
      <c r="CY57" s="511"/>
      <c r="CZ57" s="511"/>
      <c r="DA57" s="249"/>
      <c r="DB57" s="510"/>
      <c r="DC57" s="511"/>
      <c r="DD57" s="511"/>
      <c r="DE57" s="249"/>
      <c r="DF57" s="510"/>
      <c r="DG57" s="511"/>
      <c r="DH57" s="511"/>
      <c r="DI57" s="249"/>
      <c r="DJ57" s="510"/>
      <c r="DK57" s="511"/>
      <c r="DL57" s="511"/>
      <c r="DM57" s="249"/>
      <c r="DN57" s="510"/>
      <c r="DO57" s="511"/>
      <c r="DP57" s="511"/>
      <c r="DQ57" s="249"/>
      <c r="DR57" s="510"/>
      <c r="DS57" s="511"/>
      <c r="DT57" s="511"/>
      <c r="DU57" s="249"/>
      <c r="DV57" s="510"/>
      <c r="DW57" s="511"/>
      <c r="DX57" s="511"/>
      <c r="DY57" s="249"/>
      <c r="DZ57" s="510"/>
      <c r="EA57" s="511"/>
      <c r="EB57" s="511"/>
      <c r="EC57" s="249"/>
      <c r="ED57" s="510"/>
      <c r="EE57" s="511"/>
      <c r="EF57" s="511"/>
      <c r="EG57" s="249"/>
      <c r="EH57" s="510"/>
      <c r="EI57" s="511"/>
      <c r="EJ57" s="511"/>
      <c r="EK57" s="249"/>
      <c r="EL57" s="510"/>
      <c r="EM57" s="511"/>
      <c r="EN57" s="511"/>
      <c r="EO57" s="249"/>
      <c r="EP57" s="510"/>
      <c r="EQ57" s="511"/>
      <c r="ER57" s="511"/>
      <c r="ES57" s="249"/>
      <c r="ET57" s="510"/>
      <c r="EU57" s="511"/>
      <c r="EV57" s="511"/>
      <c r="EW57" s="249"/>
      <c r="EX57" s="510"/>
      <c r="EY57" s="511"/>
      <c r="EZ57" s="511"/>
      <c r="FA57" s="249"/>
      <c r="FB57" s="510"/>
      <c r="FC57" s="511"/>
      <c r="FD57" s="511"/>
      <c r="FE57" s="249"/>
      <c r="FF57" s="510"/>
      <c r="FG57" s="511"/>
      <c r="FH57" s="511"/>
      <c r="FI57" s="249"/>
      <c r="FJ57" s="510"/>
      <c r="FK57" s="511"/>
      <c r="FL57" s="511"/>
      <c r="FM57" s="249"/>
      <c r="FN57" s="510"/>
      <c r="FO57" s="511"/>
      <c r="FP57" s="511"/>
      <c r="FQ57" s="249"/>
      <c r="FR57" s="510"/>
      <c r="FS57" s="511"/>
      <c r="FT57" s="511"/>
      <c r="FU57" s="249"/>
      <c r="FV57" s="510"/>
      <c r="FW57" s="511"/>
      <c r="FX57" s="511"/>
      <c r="FY57" s="249"/>
      <c r="FZ57" s="510"/>
      <c r="GA57" s="511"/>
      <c r="GB57" s="511"/>
      <c r="GC57" s="249"/>
      <c r="GD57" s="510"/>
      <c r="GE57" s="511"/>
      <c r="GF57" s="511"/>
      <c r="GG57" s="249"/>
      <c r="GH57" s="510"/>
      <c r="GI57" s="511"/>
      <c r="GJ57" s="511"/>
      <c r="GK57" s="249"/>
      <c r="GL57" s="510"/>
      <c r="GM57" s="511"/>
      <c r="GN57" s="511"/>
      <c r="GO57" s="249"/>
      <c r="GP57" s="510"/>
      <c r="GQ57" s="511"/>
      <c r="GR57" s="511"/>
      <c r="GS57" s="249"/>
      <c r="GT57" s="510"/>
      <c r="GU57" s="511"/>
      <c r="GV57" s="511"/>
      <c r="GW57" s="249"/>
      <c r="GX57" s="510"/>
      <c r="GY57" s="511"/>
      <c r="GZ57" s="511"/>
      <c r="HA57" s="249"/>
      <c r="HB57" s="510"/>
      <c r="HC57" s="511"/>
      <c r="HD57" s="511"/>
      <c r="HE57" s="249"/>
      <c r="HF57" s="510"/>
      <c r="HG57" s="511"/>
      <c r="HH57" s="511"/>
      <c r="HI57" s="249"/>
      <c r="HJ57" s="510"/>
      <c r="HK57" s="511"/>
      <c r="HL57" s="511"/>
      <c r="HM57" s="249"/>
      <c r="HN57" s="510"/>
      <c r="HO57" s="511"/>
      <c r="HP57" s="511"/>
      <c r="HQ57" s="249"/>
      <c r="HR57" s="510"/>
      <c r="HS57" s="511"/>
      <c r="HT57" s="511"/>
      <c r="HU57" s="249"/>
      <c r="HV57" s="510"/>
      <c r="HW57" s="511"/>
      <c r="HX57" s="511"/>
      <c r="HY57" s="249"/>
      <c r="HZ57" s="510"/>
      <c r="IA57" s="511"/>
      <c r="IB57" s="511"/>
      <c r="IC57" s="249"/>
      <c r="ID57" s="510"/>
      <c r="IE57" s="511"/>
      <c r="IF57" s="511"/>
      <c r="IG57" s="249"/>
      <c r="IH57" s="510"/>
      <c r="II57" s="511"/>
      <c r="IJ57" s="511"/>
      <c r="IK57" s="249"/>
      <c r="IL57" s="510"/>
      <c r="IM57" s="511"/>
      <c r="IN57" s="511"/>
      <c r="IO57" s="249"/>
      <c r="IP57" s="510"/>
      <c r="IQ57" s="511"/>
      <c r="IR57" s="511"/>
      <c r="IS57" s="249"/>
      <c r="IT57" s="510"/>
      <c r="IU57" s="511"/>
      <c r="IV57" s="511"/>
      <c r="IW57" s="249"/>
      <c r="IX57" s="510"/>
      <c r="IY57" s="511"/>
      <c r="IZ57" s="511"/>
      <c r="JA57" s="249"/>
      <c r="JB57" s="510"/>
      <c r="JC57" s="511"/>
      <c r="JD57" s="511"/>
      <c r="JE57" s="249"/>
      <c r="JF57" s="510"/>
      <c r="JG57" s="511"/>
      <c r="JH57" s="511"/>
      <c r="JI57" s="249"/>
      <c r="JJ57" s="510"/>
      <c r="JK57" s="511"/>
      <c r="JL57" s="511"/>
      <c r="JM57" s="249"/>
      <c r="JN57" s="510"/>
      <c r="JO57" s="511"/>
      <c r="JP57" s="511"/>
      <c r="JQ57" s="249"/>
      <c r="JR57" s="510"/>
      <c r="JS57" s="511"/>
      <c r="JT57" s="511"/>
      <c r="JU57" s="249"/>
      <c r="JV57" s="510"/>
      <c r="JW57" s="511"/>
      <c r="JX57" s="511"/>
      <c r="JY57" s="249"/>
      <c r="JZ57" s="510"/>
      <c r="KA57" s="511"/>
      <c r="KB57" s="511"/>
      <c r="KC57" s="249"/>
      <c r="KD57" s="510"/>
      <c r="KE57" s="511"/>
      <c r="KF57" s="511"/>
      <c r="KG57" s="249"/>
      <c r="KH57" s="510"/>
      <c r="KI57" s="511"/>
      <c r="KJ57" s="511"/>
      <c r="KK57" s="249"/>
      <c r="KL57" s="510"/>
      <c r="KM57" s="511"/>
      <c r="KN57" s="511"/>
      <c r="KO57" s="249"/>
      <c r="KP57" s="510"/>
      <c r="KQ57" s="511"/>
      <c r="KR57" s="511"/>
      <c r="KS57" s="249"/>
      <c r="KT57" s="510"/>
      <c r="KU57" s="511"/>
      <c r="KV57" s="511"/>
      <c r="KW57" s="249"/>
      <c r="KX57" s="510"/>
      <c r="KY57" s="511"/>
      <c r="KZ57" s="511"/>
      <c r="LA57" s="249"/>
      <c r="LB57" s="510"/>
      <c r="LC57" s="511"/>
      <c r="LD57" s="511"/>
      <c r="LE57" s="249"/>
      <c r="LF57" s="510"/>
      <c r="LG57" s="511"/>
      <c r="LH57" s="511"/>
      <c r="LI57" s="249"/>
      <c r="LJ57" s="510"/>
      <c r="LK57" s="511"/>
      <c r="LL57" s="511"/>
      <c r="LM57" s="249"/>
      <c r="LN57" s="510"/>
      <c r="LO57" s="511"/>
      <c r="LP57" s="511"/>
      <c r="LQ57" s="249"/>
      <c r="LR57" s="510"/>
      <c r="LS57" s="511"/>
      <c r="LT57" s="511"/>
      <c r="LU57" s="249"/>
      <c r="LV57" s="510"/>
      <c r="LW57" s="511"/>
      <c r="LX57" s="511"/>
      <c r="LY57" s="249"/>
      <c r="LZ57" s="510"/>
      <c r="MA57" s="511"/>
      <c r="MB57" s="511"/>
      <c r="MC57" s="249"/>
      <c r="MD57" s="510"/>
      <c r="ME57" s="511"/>
      <c r="MF57" s="511"/>
      <c r="MG57" s="249"/>
      <c r="MH57" s="510"/>
      <c r="MI57" s="511"/>
      <c r="MJ57" s="511"/>
      <c r="MK57" s="249"/>
      <c r="ML57" s="510"/>
      <c r="MM57" s="511"/>
      <c r="MN57" s="511"/>
      <c r="MO57" s="249"/>
      <c r="MP57" s="510"/>
      <c r="MQ57" s="511"/>
      <c r="MR57" s="511"/>
      <c r="MS57" s="249"/>
      <c r="MT57" s="510"/>
      <c r="MU57" s="511"/>
      <c r="MV57" s="511"/>
      <c r="MW57" s="249"/>
      <c r="MX57" s="510"/>
      <c r="MY57" s="511"/>
      <c r="MZ57" s="511"/>
      <c r="NA57" s="249"/>
      <c r="NB57" s="510"/>
      <c r="NC57" s="511"/>
      <c r="ND57" s="511"/>
      <c r="NE57" s="249"/>
      <c r="NF57" s="510"/>
      <c r="NG57" s="511"/>
      <c r="NH57" s="511"/>
      <c r="NI57" s="249"/>
      <c r="NJ57" s="510"/>
      <c r="NK57" s="511"/>
      <c r="NL57" s="511"/>
      <c r="NM57" s="249"/>
      <c r="NN57" s="510"/>
      <c r="NO57" s="511"/>
      <c r="NP57" s="511"/>
      <c r="NQ57" s="249"/>
      <c r="NR57" s="510"/>
      <c r="NS57" s="511"/>
      <c r="NT57" s="511"/>
      <c r="NU57" s="249"/>
      <c r="NV57" s="510"/>
      <c r="NW57" s="511"/>
      <c r="NX57" s="511"/>
      <c r="NY57" s="249"/>
      <c r="NZ57" s="510"/>
      <c r="OA57" s="511"/>
      <c r="OB57" s="511"/>
      <c r="OC57" s="249"/>
      <c r="OD57" s="510"/>
      <c r="OE57" s="511"/>
      <c r="OF57" s="511"/>
      <c r="OG57" s="249"/>
      <c r="OH57" s="510"/>
      <c r="OI57" s="511"/>
      <c r="OJ57" s="511"/>
      <c r="OK57" s="249"/>
      <c r="OL57" s="510"/>
      <c r="OM57" s="511"/>
      <c r="ON57" s="511"/>
      <c r="OO57" s="249"/>
      <c r="OP57" s="510"/>
      <c r="OQ57" s="511"/>
      <c r="OR57" s="511"/>
      <c r="OS57" s="249"/>
      <c r="OT57" s="510"/>
      <c r="OU57" s="511"/>
      <c r="OV57" s="511"/>
      <c r="OW57" s="249"/>
      <c r="OX57" s="510"/>
      <c r="OY57" s="511"/>
      <c r="OZ57" s="511"/>
      <c r="PA57" s="249"/>
      <c r="PB57" s="510"/>
      <c r="PC57" s="511"/>
      <c r="PD57" s="511"/>
      <c r="PE57" s="249"/>
      <c r="PF57" s="510"/>
      <c r="PG57" s="511"/>
      <c r="PH57" s="511"/>
      <c r="PI57" s="249"/>
      <c r="PJ57" s="510"/>
      <c r="PK57" s="511"/>
      <c r="PL57" s="511"/>
      <c r="PM57" s="249"/>
      <c r="PN57" s="510"/>
      <c r="PO57" s="511"/>
      <c r="PP57" s="511"/>
      <c r="PQ57" s="249"/>
      <c r="PR57" s="510"/>
      <c r="PS57" s="511"/>
      <c r="PT57" s="511"/>
      <c r="PU57" s="249"/>
      <c r="PV57" s="510"/>
      <c r="PW57" s="511"/>
      <c r="PX57" s="511"/>
      <c r="PY57" s="249"/>
      <c r="PZ57" s="510"/>
      <c r="QA57" s="511"/>
      <c r="QB57" s="511"/>
      <c r="QC57" s="249"/>
      <c r="QD57" s="510"/>
      <c r="QE57" s="511"/>
      <c r="QF57" s="511"/>
      <c r="QG57" s="249"/>
      <c r="QH57" s="510"/>
      <c r="QI57" s="511"/>
      <c r="QJ57" s="511"/>
      <c r="QK57" s="249"/>
      <c r="QL57" s="510"/>
      <c r="QM57" s="511"/>
      <c r="QN57" s="511"/>
      <c r="QO57" s="249"/>
      <c r="QP57" s="510"/>
      <c r="QQ57" s="511"/>
      <c r="QR57" s="511"/>
      <c r="QS57" s="249"/>
      <c r="QT57" s="510"/>
      <c r="QU57" s="511"/>
      <c r="QV57" s="511"/>
      <c r="QW57" s="249"/>
      <c r="QX57" s="510"/>
      <c r="QY57" s="511"/>
      <c r="QZ57" s="511"/>
      <c r="RA57" s="249"/>
      <c r="RB57" s="510"/>
      <c r="RC57" s="511"/>
      <c r="RD57" s="511"/>
      <c r="RE57" s="249"/>
      <c r="RF57" s="510"/>
      <c r="RG57" s="511"/>
      <c r="RH57" s="511"/>
      <c r="RI57" s="249"/>
      <c r="RJ57" s="510"/>
      <c r="RK57" s="511"/>
      <c r="RL57" s="511"/>
      <c r="RM57" s="249"/>
      <c r="RN57" s="510"/>
      <c r="RO57" s="511"/>
      <c r="RP57" s="511"/>
      <c r="RQ57" s="249"/>
      <c r="RR57" s="510"/>
      <c r="RS57" s="511"/>
      <c r="RT57" s="511"/>
      <c r="RU57" s="249"/>
      <c r="RV57" s="510"/>
      <c r="RW57" s="511"/>
      <c r="RX57" s="511"/>
      <c r="RY57" s="249"/>
      <c r="RZ57" s="510"/>
      <c r="SA57" s="511"/>
      <c r="SB57" s="511"/>
      <c r="SC57" s="249"/>
      <c r="SD57" s="510"/>
      <c r="SE57" s="511"/>
      <c r="SF57" s="511"/>
      <c r="SG57" s="249"/>
      <c r="SH57" s="510"/>
      <c r="SI57" s="511"/>
      <c r="SJ57" s="511"/>
      <c r="SK57" s="249"/>
      <c r="SL57" s="510"/>
      <c r="SM57" s="511"/>
      <c r="SN57" s="511"/>
      <c r="SO57" s="249"/>
      <c r="SP57" s="510"/>
      <c r="SQ57" s="511"/>
      <c r="SR57" s="511"/>
      <c r="SS57" s="249"/>
      <c r="ST57" s="510"/>
      <c r="SU57" s="511"/>
      <c r="SV57" s="511"/>
      <c r="SW57" s="249"/>
      <c r="SX57" s="510"/>
      <c r="SY57" s="511"/>
      <c r="SZ57" s="511"/>
      <c r="TA57" s="249"/>
      <c r="TB57" s="510"/>
      <c r="TC57" s="511"/>
      <c r="TD57" s="511"/>
      <c r="TE57" s="249"/>
      <c r="TF57" s="510"/>
      <c r="TG57" s="511"/>
      <c r="TH57" s="511"/>
      <c r="TI57" s="249"/>
      <c r="TJ57" s="510"/>
      <c r="TK57" s="511"/>
      <c r="TL57" s="511"/>
      <c r="TM57" s="249"/>
      <c r="TN57" s="510"/>
      <c r="TO57" s="511"/>
      <c r="TP57" s="511"/>
      <c r="TQ57" s="249"/>
      <c r="TR57" s="510"/>
      <c r="TS57" s="511"/>
      <c r="TT57" s="511"/>
      <c r="TU57" s="249"/>
      <c r="TV57" s="510"/>
      <c r="TW57" s="511"/>
      <c r="TX57" s="511"/>
      <c r="TY57" s="249"/>
      <c r="TZ57" s="510"/>
      <c r="UA57" s="511"/>
      <c r="UB57" s="511"/>
      <c r="UC57" s="249"/>
      <c r="UD57" s="510"/>
      <c r="UE57" s="511"/>
      <c r="UF57" s="511"/>
      <c r="UG57" s="249"/>
      <c r="UH57" s="510"/>
      <c r="UI57" s="511"/>
      <c r="UJ57" s="511"/>
      <c r="UK57" s="249"/>
      <c r="UL57" s="510"/>
      <c r="UM57" s="511"/>
      <c r="UN57" s="511"/>
      <c r="UO57" s="249"/>
      <c r="UP57" s="510"/>
      <c r="UQ57" s="511"/>
      <c r="UR57" s="511"/>
      <c r="US57" s="249"/>
      <c r="UT57" s="510"/>
      <c r="UU57" s="511"/>
      <c r="UV57" s="511"/>
      <c r="UW57" s="249"/>
      <c r="UX57" s="510"/>
      <c r="UY57" s="511"/>
      <c r="UZ57" s="511"/>
      <c r="VA57" s="249"/>
      <c r="VB57" s="510"/>
      <c r="VC57" s="511"/>
      <c r="VD57" s="511"/>
      <c r="VE57" s="249"/>
      <c r="VF57" s="510"/>
      <c r="VG57" s="511"/>
      <c r="VH57" s="511"/>
      <c r="VI57" s="249"/>
      <c r="VJ57" s="510"/>
      <c r="VK57" s="511"/>
      <c r="VL57" s="511"/>
      <c r="VM57" s="249"/>
      <c r="VN57" s="510"/>
      <c r="VO57" s="511"/>
      <c r="VP57" s="511"/>
      <c r="VQ57" s="249"/>
      <c r="VR57" s="510"/>
      <c r="VS57" s="511"/>
      <c r="VT57" s="511"/>
      <c r="VU57" s="249"/>
      <c r="VV57" s="510"/>
      <c r="VW57" s="511"/>
      <c r="VX57" s="511"/>
      <c r="VY57" s="249"/>
      <c r="VZ57" s="510"/>
      <c r="WA57" s="511"/>
      <c r="WB57" s="511"/>
      <c r="WC57" s="249"/>
      <c r="WD57" s="510"/>
      <c r="WE57" s="511"/>
      <c r="WF57" s="511"/>
      <c r="WG57" s="249"/>
      <c r="WH57" s="510"/>
      <c r="WI57" s="511"/>
      <c r="WJ57" s="511"/>
      <c r="WK57" s="249"/>
      <c r="WL57" s="510"/>
      <c r="WM57" s="511"/>
      <c r="WN57" s="511"/>
      <c r="WO57" s="249"/>
      <c r="WP57" s="510"/>
      <c r="WQ57" s="511"/>
      <c r="WR57" s="511"/>
      <c r="WS57" s="249"/>
      <c r="WT57" s="510"/>
      <c r="WU57" s="511"/>
      <c r="WV57" s="511"/>
      <c r="WW57" s="249"/>
      <c r="WX57" s="510"/>
      <c r="WY57" s="511"/>
      <c r="WZ57" s="511"/>
      <c r="XA57" s="249"/>
      <c r="XB57" s="510"/>
      <c r="XC57" s="511"/>
      <c r="XD57" s="511"/>
      <c r="XE57" s="249"/>
      <c r="XF57" s="510"/>
      <c r="XG57" s="511"/>
      <c r="XH57" s="511"/>
      <c r="XI57" s="249"/>
      <c r="XJ57" s="510"/>
      <c r="XK57" s="511"/>
      <c r="XL57" s="511"/>
      <c r="XM57" s="249"/>
      <c r="XN57" s="510"/>
      <c r="XO57" s="511"/>
      <c r="XP57" s="511"/>
      <c r="XQ57" s="249"/>
      <c r="XR57" s="510"/>
      <c r="XS57" s="511"/>
      <c r="XT57" s="511"/>
      <c r="XU57" s="249"/>
      <c r="XV57" s="510"/>
      <c r="XW57" s="511"/>
      <c r="XX57" s="511"/>
      <c r="XY57" s="249"/>
      <c r="XZ57" s="510"/>
      <c r="YA57" s="511"/>
      <c r="YB57" s="511"/>
      <c r="YC57" s="249"/>
      <c r="YD57" s="510"/>
      <c r="YE57" s="511"/>
      <c r="YF57" s="511"/>
      <c r="YG57" s="249"/>
      <c r="YH57" s="510"/>
      <c r="YI57" s="511"/>
      <c r="YJ57" s="511"/>
      <c r="YK57" s="249"/>
      <c r="YL57" s="510"/>
      <c r="YM57" s="511"/>
      <c r="YN57" s="511"/>
      <c r="YO57" s="249"/>
      <c r="YP57" s="510"/>
      <c r="YQ57" s="511"/>
      <c r="YR57" s="511"/>
      <c r="YS57" s="249"/>
      <c r="YT57" s="510"/>
      <c r="YU57" s="511"/>
      <c r="YV57" s="511"/>
      <c r="YW57" s="249"/>
      <c r="YX57" s="510"/>
      <c r="YY57" s="511"/>
      <c r="YZ57" s="511"/>
      <c r="ZA57" s="249"/>
      <c r="ZB57" s="510"/>
      <c r="ZC57" s="511"/>
      <c r="ZD57" s="511"/>
      <c r="ZE57" s="249"/>
      <c r="ZF57" s="510"/>
      <c r="ZG57" s="511"/>
      <c r="ZH57" s="511"/>
      <c r="ZI57" s="249"/>
      <c r="ZJ57" s="510"/>
      <c r="ZK57" s="511"/>
      <c r="ZL57" s="511"/>
      <c r="ZM57" s="249"/>
      <c r="ZN57" s="510"/>
      <c r="ZO57" s="511"/>
      <c r="ZP57" s="511"/>
      <c r="ZQ57" s="249"/>
      <c r="ZR57" s="510"/>
      <c r="ZS57" s="511"/>
      <c r="ZT57" s="511"/>
      <c r="ZU57" s="249"/>
      <c r="ZV57" s="510"/>
      <c r="ZW57" s="511"/>
      <c r="ZX57" s="511"/>
      <c r="ZY57" s="249"/>
      <c r="ZZ57" s="510"/>
      <c r="AAA57" s="511"/>
      <c r="AAB57" s="511"/>
      <c r="AAC57" s="249"/>
      <c r="AAD57" s="510"/>
      <c r="AAE57" s="511"/>
      <c r="AAF57" s="511"/>
      <c r="AAG57" s="249"/>
      <c r="AAH57" s="510"/>
      <c r="AAI57" s="511"/>
      <c r="AAJ57" s="511"/>
      <c r="AAK57" s="249"/>
      <c r="AAL57" s="510"/>
      <c r="AAM57" s="511"/>
      <c r="AAN57" s="511"/>
      <c r="AAO57" s="249"/>
      <c r="AAP57" s="510"/>
      <c r="AAQ57" s="511"/>
      <c r="AAR57" s="511"/>
      <c r="AAS57" s="249"/>
      <c r="AAT57" s="510"/>
      <c r="AAU57" s="511"/>
      <c r="AAV57" s="511"/>
      <c r="AAW57" s="249"/>
      <c r="AAX57" s="510"/>
      <c r="AAY57" s="511"/>
      <c r="AAZ57" s="511"/>
      <c r="ABA57" s="249"/>
      <c r="ABB57" s="510"/>
      <c r="ABC57" s="511"/>
      <c r="ABD57" s="511"/>
      <c r="ABE57" s="249"/>
      <c r="ABF57" s="510"/>
      <c r="ABG57" s="511"/>
      <c r="ABH57" s="511"/>
      <c r="ABI57" s="249"/>
      <c r="ABJ57" s="510"/>
      <c r="ABK57" s="511"/>
      <c r="ABL57" s="511"/>
      <c r="ABM57" s="249"/>
      <c r="ABN57" s="510"/>
      <c r="ABO57" s="511"/>
      <c r="ABP57" s="511"/>
      <c r="ABQ57" s="249"/>
      <c r="ABR57" s="510"/>
      <c r="ABS57" s="511"/>
      <c r="ABT57" s="511"/>
      <c r="ABU57" s="249"/>
      <c r="ABV57" s="510"/>
      <c r="ABW57" s="511"/>
      <c r="ABX57" s="511"/>
      <c r="ABY57" s="249"/>
      <c r="ABZ57" s="510"/>
      <c r="ACA57" s="511"/>
      <c r="ACB57" s="511"/>
      <c r="ACC57" s="249"/>
      <c r="ACD57" s="510"/>
      <c r="ACE57" s="511"/>
      <c r="ACF57" s="511"/>
      <c r="ACG57" s="249"/>
      <c r="ACH57" s="510"/>
      <c r="ACI57" s="511"/>
      <c r="ACJ57" s="511"/>
      <c r="ACK57" s="249"/>
      <c r="ACL57" s="510"/>
      <c r="ACM57" s="511"/>
      <c r="ACN57" s="511"/>
      <c r="ACO57" s="249"/>
      <c r="ACP57" s="510"/>
      <c r="ACQ57" s="511"/>
      <c r="ACR57" s="511"/>
      <c r="ACS57" s="249"/>
      <c r="ACT57" s="510"/>
      <c r="ACU57" s="511"/>
      <c r="ACV57" s="511"/>
      <c r="ACW57" s="249"/>
      <c r="ACX57" s="510"/>
      <c r="ACY57" s="511"/>
      <c r="ACZ57" s="511"/>
      <c r="ADA57" s="249"/>
      <c r="ADB57" s="510"/>
      <c r="ADC57" s="511"/>
      <c r="ADD57" s="511"/>
      <c r="ADE57" s="249"/>
      <c r="ADF57" s="510"/>
      <c r="ADG57" s="511"/>
      <c r="ADH57" s="511"/>
      <c r="ADI57" s="249"/>
      <c r="ADJ57" s="510"/>
      <c r="ADK57" s="511"/>
      <c r="ADL57" s="511"/>
      <c r="ADM57" s="249"/>
      <c r="ADN57" s="510"/>
      <c r="ADO57" s="511"/>
      <c r="ADP57" s="511"/>
      <c r="ADQ57" s="249"/>
      <c r="ADR57" s="510"/>
      <c r="ADS57" s="511"/>
      <c r="ADT57" s="511"/>
      <c r="ADU57" s="249"/>
      <c r="ADV57" s="510"/>
      <c r="ADW57" s="511"/>
      <c r="ADX57" s="511"/>
      <c r="ADY57" s="249"/>
      <c r="ADZ57" s="510"/>
      <c r="AEA57" s="511"/>
      <c r="AEB57" s="511"/>
      <c r="AEC57" s="249"/>
      <c r="AED57" s="510"/>
      <c r="AEE57" s="511"/>
      <c r="AEF57" s="511"/>
      <c r="AEG57" s="249"/>
      <c r="AEH57" s="510"/>
      <c r="AEI57" s="511"/>
      <c r="AEJ57" s="511"/>
      <c r="AEK57" s="249"/>
      <c r="AEL57" s="510"/>
      <c r="AEM57" s="511"/>
      <c r="AEN57" s="511"/>
      <c r="AEO57" s="249"/>
      <c r="AEP57" s="510"/>
      <c r="AEQ57" s="511"/>
      <c r="AER57" s="511"/>
      <c r="AES57" s="249"/>
      <c r="AET57" s="510"/>
      <c r="AEU57" s="511"/>
      <c r="AEV57" s="511"/>
      <c r="AEW57" s="249"/>
      <c r="AEX57" s="510"/>
      <c r="AEY57" s="511"/>
      <c r="AEZ57" s="511"/>
      <c r="AFA57" s="249"/>
      <c r="AFB57" s="510"/>
      <c r="AFC57" s="511"/>
      <c r="AFD57" s="511"/>
      <c r="AFE57" s="249"/>
      <c r="AFF57" s="510"/>
      <c r="AFG57" s="511"/>
      <c r="AFH57" s="511"/>
      <c r="AFI57" s="249"/>
      <c r="AFJ57" s="510"/>
      <c r="AFK57" s="511"/>
      <c r="AFL57" s="511"/>
      <c r="AFM57" s="249"/>
      <c r="AFN57" s="510"/>
      <c r="AFO57" s="511"/>
      <c r="AFP57" s="511"/>
      <c r="AFQ57" s="249"/>
      <c r="AFR57" s="510"/>
      <c r="AFS57" s="511"/>
      <c r="AFT57" s="511"/>
      <c r="AFU57" s="249"/>
      <c r="AFV57" s="510"/>
      <c r="AFW57" s="511"/>
      <c r="AFX57" s="511"/>
      <c r="AFY57" s="249"/>
      <c r="AFZ57" s="510"/>
      <c r="AGA57" s="511"/>
      <c r="AGB57" s="511"/>
      <c r="AGC57" s="249"/>
      <c r="AGD57" s="510"/>
      <c r="AGE57" s="511"/>
      <c r="AGF57" s="511"/>
      <c r="AGG57" s="249"/>
      <c r="AGH57" s="510"/>
      <c r="AGI57" s="511"/>
      <c r="AGJ57" s="511"/>
      <c r="AGK57" s="249"/>
      <c r="AGL57" s="510"/>
      <c r="AGM57" s="511"/>
      <c r="AGN57" s="511"/>
      <c r="AGO57" s="249"/>
      <c r="AGP57" s="510"/>
      <c r="AGQ57" s="511"/>
      <c r="AGR57" s="511"/>
      <c r="AGS57" s="249"/>
      <c r="AGT57" s="510"/>
      <c r="AGU57" s="511"/>
      <c r="AGV57" s="511"/>
      <c r="AGW57" s="249"/>
      <c r="AGX57" s="510"/>
      <c r="AGY57" s="511"/>
      <c r="AGZ57" s="511"/>
      <c r="AHA57" s="249"/>
      <c r="AHB57" s="510"/>
      <c r="AHC57" s="511"/>
      <c r="AHD57" s="511"/>
      <c r="AHE57" s="249"/>
      <c r="AHF57" s="510"/>
      <c r="AHG57" s="511"/>
      <c r="AHH57" s="511"/>
      <c r="AHI57" s="249"/>
      <c r="AHJ57" s="510"/>
      <c r="AHK57" s="511"/>
      <c r="AHL57" s="511"/>
      <c r="AHM57" s="249"/>
      <c r="AHN57" s="510"/>
      <c r="AHO57" s="511"/>
      <c r="AHP57" s="511"/>
      <c r="AHQ57" s="249"/>
      <c r="AHR57" s="510"/>
      <c r="AHS57" s="511"/>
      <c r="AHT57" s="511"/>
      <c r="AHU57" s="249"/>
      <c r="AHV57" s="510"/>
      <c r="AHW57" s="511"/>
      <c r="AHX57" s="511"/>
      <c r="AHY57" s="249"/>
      <c r="AHZ57" s="510"/>
      <c r="AIA57" s="511"/>
      <c r="AIB57" s="511"/>
      <c r="AIC57" s="249"/>
      <c r="AID57" s="510"/>
      <c r="AIE57" s="511"/>
      <c r="AIF57" s="511"/>
      <c r="AIG57" s="249"/>
      <c r="AIH57" s="510"/>
      <c r="AII57" s="511"/>
      <c r="AIJ57" s="511"/>
      <c r="AIK57" s="249"/>
      <c r="AIL57" s="510"/>
      <c r="AIM57" s="511"/>
      <c r="AIN57" s="511"/>
      <c r="AIO57" s="249"/>
      <c r="AIP57" s="510"/>
      <c r="AIQ57" s="511"/>
      <c r="AIR57" s="511"/>
      <c r="AIS57" s="249"/>
      <c r="AIT57" s="510"/>
      <c r="AIU57" s="511"/>
      <c r="AIV57" s="511"/>
      <c r="AIW57" s="249"/>
      <c r="AIX57" s="510"/>
      <c r="AIY57" s="511"/>
      <c r="AIZ57" s="511"/>
      <c r="AJA57" s="249"/>
      <c r="AJB57" s="510"/>
      <c r="AJC57" s="511"/>
      <c r="AJD57" s="511"/>
      <c r="AJE57" s="249"/>
      <c r="AJF57" s="510"/>
      <c r="AJG57" s="511"/>
      <c r="AJH57" s="511"/>
      <c r="AJI57" s="249"/>
      <c r="AJJ57" s="510"/>
      <c r="AJK57" s="511"/>
      <c r="AJL57" s="511"/>
      <c r="AJM57" s="249"/>
      <c r="AJN57" s="510"/>
      <c r="AJO57" s="511"/>
      <c r="AJP57" s="511"/>
      <c r="AJQ57" s="249"/>
      <c r="AJR57" s="510"/>
      <c r="AJS57" s="511"/>
      <c r="AJT57" s="511"/>
      <c r="AJU57" s="249"/>
      <c r="AJV57" s="510"/>
      <c r="AJW57" s="511"/>
      <c r="AJX57" s="511"/>
      <c r="AJY57" s="249"/>
      <c r="AJZ57" s="510"/>
      <c r="AKA57" s="511"/>
      <c r="AKB57" s="511"/>
      <c r="AKC57" s="249"/>
      <c r="AKD57" s="510"/>
      <c r="AKE57" s="511"/>
      <c r="AKF57" s="511"/>
      <c r="AKG57" s="249"/>
      <c r="AKH57" s="510"/>
      <c r="AKI57" s="511"/>
      <c r="AKJ57" s="511"/>
      <c r="AKK57" s="249"/>
      <c r="AKL57" s="510"/>
      <c r="AKM57" s="511"/>
      <c r="AKN57" s="511"/>
      <c r="AKO57" s="249"/>
      <c r="AKP57" s="510"/>
      <c r="AKQ57" s="511"/>
      <c r="AKR57" s="511"/>
      <c r="AKS57" s="249"/>
      <c r="AKT57" s="510"/>
      <c r="AKU57" s="511"/>
      <c r="AKV57" s="511"/>
      <c r="AKW57" s="249"/>
      <c r="AKX57" s="510"/>
      <c r="AKY57" s="511"/>
      <c r="AKZ57" s="511"/>
      <c r="ALA57" s="249"/>
      <c r="ALB57" s="510"/>
      <c r="ALC57" s="511"/>
      <c r="ALD57" s="511"/>
      <c r="ALE57" s="249"/>
      <c r="ALF57" s="510"/>
      <c r="ALG57" s="511"/>
      <c r="ALH57" s="511"/>
      <c r="ALI57" s="249"/>
      <c r="ALJ57" s="510"/>
      <c r="ALK57" s="511"/>
      <c r="ALL57" s="511"/>
      <c r="ALM57" s="249"/>
      <c r="ALN57" s="510"/>
      <c r="ALO57" s="511"/>
      <c r="ALP57" s="511"/>
      <c r="ALQ57" s="249"/>
      <c r="ALR57" s="510"/>
      <c r="ALS57" s="511"/>
      <c r="ALT57" s="511"/>
      <c r="ALU57" s="249"/>
      <c r="ALV57" s="510"/>
      <c r="ALW57" s="511"/>
      <c r="ALX57" s="511"/>
      <c r="ALY57" s="249"/>
      <c r="ALZ57" s="510"/>
      <c r="AMA57" s="511"/>
      <c r="AMB57" s="511"/>
      <c r="AMC57" s="249"/>
      <c r="AMD57" s="510"/>
      <c r="AME57" s="511"/>
      <c r="AMF57" s="511"/>
      <c r="AMG57" s="249"/>
      <c r="AMH57" s="510"/>
      <c r="AMI57" s="511"/>
      <c r="AMJ57" s="511"/>
      <c r="AMK57" s="249"/>
      <c r="AML57" s="510"/>
      <c r="AMM57" s="511"/>
      <c r="AMN57" s="511"/>
      <c r="AMO57" s="249"/>
      <c r="AMP57" s="510"/>
      <c r="AMQ57" s="511"/>
      <c r="AMR57" s="511"/>
      <c r="AMS57" s="249"/>
      <c r="AMT57" s="510"/>
      <c r="AMU57" s="511"/>
      <c r="AMV57" s="511"/>
      <c r="AMW57" s="249"/>
      <c r="AMX57" s="510"/>
      <c r="AMY57" s="511"/>
      <c r="AMZ57" s="511"/>
      <c r="ANA57" s="249"/>
      <c r="ANB57" s="510"/>
      <c r="ANC57" s="511"/>
      <c r="AND57" s="511"/>
      <c r="ANE57" s="249"/>
      <c r="ANF57" s="510"/>
      <c r="ANG57" s="511"/>
      <c r="ANH57" s="511"/>
      <c r="ANI57" s="249"/>
      <c r="ANJ57" s="510"/>
      <c r="ANK57" s="511"/>
      <c r="ANL57" s="511"/>
      <c r="ANM57" s="249"/>
      <c r="ANN57" s="510"/>
      <c r="ANO57" s="511"/>
      <c r="ANP57" s="511"/>
      <c r="ANQ57" s="249"/>
      <c r="ANR57" s="510"/>
      <c r="ANS57" s="511"/>
      <c r="ANT57" s="511"/>
      <c r="ANU57" s="249"/>
      <c r="ANV57" s="510"/>
      <c r="ANW57" s="511"/>
      <c r="ANX57" s="511"/>
      <c r="ANY57" s="249"/>
      <c r="ANZ57" s="510"/>
      <c r="AOA57" s="511"/>
      <c r="AOB57" s="511"/>
      <c r="AOC57" s="249"/>
      <c r="AOD57" s="510"/>
      <c r="AOE57" s="511"/>
      <c r="AOF57" s="511"/>
      <c r="AOG57" s="249"/>
      <c r="AOH57" s="510"/>
      <c r="AOI57" s="511"/>
      <c r="AOJ57" s="511"/>
      <c r="AOK57" s="249"/>
      <c r="AOL57" s="510"/>
      <c r="AOM57" s="511"/>
      <c r="AON57" s="511"/>
      <c r="AOO57" s="249"/>
      <c r="AOP57" s="510"/>
      <c r="AOQ57" s="511"/>
      <c r="AOR57" s="511"/>
      <c r="AOS57" s="249"/>
      <c r="AOT57" s="510"/>
      <c r="AOU57" s="511"/>
      <c r="AOV57" s="511"/>
      <c r="AOW57" s="249"/>
      <c r="AOX57" s="510"/>
      <c r="AOY57" s="511"/>
      <c r="AOZ57" s="511"/>
      <c r="APA57" s="249"/>
      <c r="APB57" s="510"/>
      <c r="APC57" s="511"/>
      <c r="APD57" s="511"/>
      <c r="APE57" s="249"/>
      <c r="APF57" s="510"/>
      <c r="APG57" s="511"/>
      <c r="APH57" s="511"/>
      <c r="API57" s="249"/>
      <c r="APJ57" s="510"/>
      <c r="APK57" s="511"/>
      <c r="APL57" s="511"/>
      <c r="APM57" s="249"/>
      <c r="APN57" s="510"/>
      <c r="APO57" s="511"/>
      <c r="APP57" s="511"/>
      <c r="APQ57" s="249"/>
      <c r="APR57" s="510"/>
      <c r="APS57" s="511"/>
      <c r="APT57" s="511"/>
      <c r="APU57" s="249"/>
      <c r="APV57" s="510"/>
      <c r="APW57" s="511"/>
      <c r="APX57" s="511"/>
      <c r="APY57" s="249"/>
      <c r="APZ57" s="510"/>
      <c r="AQA57" s="511"/>
      <c r="AQB57" s="511"/>
      <c r="AQC57" s="249"/>
      <c r="AQD57" s="510"/>
      <c r="AQE57" s="511"/>
      <c r="AQF57" s="511"/>
      <c r="AQG57" s="249"/>
      <c r="AQH57" s="510"/>
      <c r="AQI57" s="511"/>
      <c r="AQJ57" s="511"/>
      <c r="AQK57" s="249"/>
      <c r="AQL57" s="510"/>
      <c r="AQM57" s="511"/>
      <c r="AQN57" s="511"/>
      <c r="AQO57" s="249"/>
      <c r="AQP57" s="510"/>
      <c r="AQQ57" s="511"/>
      <c r="AQR57" s="511"/>
      <c r="AQS57" s="249"/>
      <c r="AQT57" s="510"/>
      <c r="AQU57" s="511"/>
      <c r="AQV57" s="511"/>
      <c r="AQW57" s="249"/>
      <c r="AQX57" s="510"/>
      <c r="AQY57" s="511"/>
      <c r="AQZ57" s="511"/>
      <c r="ARA57" s="249"/>
      <c r="ARB57" s="510"/>
      <c r="ARC57" s="511"/>
      <c r="ARD57" s="511"/>
      <c r="ARE57" s="249"/>
      <c r="ARF57" s="510"/>
      <c r="ARG57" s="511"/>
      <c r="ARH57" s="511"/>
      <c r="ARI57" s="249"/>
      <c r="ARJ57" s="510"/>
      <c r="ARK57" s="511"/>
      <c r="ARL57" s="511"/>
      <c r="ARM57" s="249"/>
      <c r="ARN57" s="510"/>
      <c r="ARO57" s="511"/>
      <c r="ARP57" s="511"/>
      <c r="ARQ57" s="249"/>
      <c r="ARR57" s="510"/>
      <c r="ARS57" s="511"/>
      <c r="ART57" s="511"/>
      <c r="ARU57" s="249"/>
      <c r="ARV57" s="510"/>
      <c r="ARW57" s="511"/>
      <c r="ARX57" s="511"/>
      <c r="ARY57" s="249"/>
      <c r="ARZ57" s="510"/>
      <c r="ASA57" s="511"/>
      <c r="ASB57" s="511"/>
      <c r="ASC57" s="249"/>
      <c r="ASD57" s="510"/>
      <c r="ASE57" s="511"/>
      <c r="ASF57" s="511"/>
      <c r="ASG57" s="249"/>
      <c r="ASH57" s="510"/>
      <c r="ASI57" s="511"/>
      <c r="ASJ57" s="511"/>
      <c r="ASK57" s="249"/>
      <c r="ASL57" s="510"/>
      <c r="ASM57" s="511"/>
      <c r="ASN57" s="511"/>
      <c r="ASO57" s="249"/>
      <c r="ASP57" s="510"/>
      <c r="ASQ57" s="511"/>
      <c r="ASR57" s="511"/>
      <c r="ASS57" s="249"/>
      <c r="AST57" s="510"/>
      <c r="ASU57" s="511"/>
      <c r="ASV57" s="511"/>
      <c r="ASW57" s="249"/>
      <c r="ASX57" s="510"/>
      <c r="ASY57" s="511"/>
      <c r="ASZ57" s="511"/>
      <c r="ATA57" s="249"/>
      <c r="ATB57" s="510"/>
      <c r="ATC57" s="511"/>
      <c r="ATD57" s="511"/>
      <c r="ATE57" s="249"/>
      <c r="ATF57" s="510"/>
      <c r="ATG57" s="511"/>
      <c r="ATH57" s="511"/>
      <c r="ATI57" s="249"/>
      <c r="ATJ57" s="510"/>
      <c r="ATK57" s="511"/>
      <c r="ATL57" s="511"/>
      <c r="ATM57" s="249"/>
      <c r="ATN57" s="510"/>
      <c r="ATO57" s="511"/>
      <c r="ATP57" s="511"/>
      <c r="ATQ57" s="249"/>
      <c r="ATR57" s="510"/>
      <c r="ATS57" s="511"/>
      <c r="ATT57" s="511"/>
      <c r="ATU57" s="249"/>
      <c r="ATV57" s="510"/>
      <c r="ATW57" s="511"/>
      <c r="ATX57" s="511"/>
      <c r="ATY57" s="249"/>
      <c r="ATZ57" s="510"/>
      <c r="AUA57" s="511"/>
      <c r="AUB57" s="511"/>
      <c r="AUC57" s="249"/>
      <c r="AUD57" s="510"/>
      <c r="AUE57" s="511"/>
      <c r="AUF57" s="511"/>
      <c r="AUG57" s="249"/>
      <c r="AUH57" s="510"/>
      <c r="AUI57" s="511"/>
      <c r="AUJ57" s="511"/>
      <c r="AUK57" s="249"/>
      <c r="AUL57" s="510"/>
      <c r="AUM57" s="511"/>
      <c r="AUN57" s="511"/>
      <c r="AUO57" s="249"/>
      <c r="AUP57" s="510"/>
      <c r="AUQ57" s="511"/>
      <c r="AUR57" s="511"/>
      <c r="AUS57" s="249"/>
      <c r="AUT57" s="510"/>
      <c r="AUU57" s="511"/>
      <c r="AUV57" s="511"/>
      <c r="AUW57" s="249"/>
      <c r="AUX57" s="510"/>
      <c r="AUY57" s="511"/>
      <c r="AUZ57" s="511"/>
      <c r="AVA57" s="249"/>
      <c r="AVB57" s="510"/>
      <c r="AVC57" s="511"/>
      <c r="AVD57" s="511"/>
      <c r="AVE57" s="249"/>
      <c r="AVF57" s="510"/>
      <c r="AVG57" s="511"/>
      <c r="AVH57" s="511"/>
      <c r="AVI57" s="249"/>
      <c r="AVJ57" s="510"/>
      <c r="AVK57" s="511"/>
      <c r="AVL57" s="511"/>
      <c r="AVM57" s="249"/>
      <c r="AVN57" s="510"/>
      <c r="AVO57" s="511"/>
      <c r="AVP57" s="511"/>
      <c r="AVQ57" s="249"/>
      <c r="AVR57" s="510"/>
      <c r="AVS57" s="511"/>
      <c r="AVT57" s="511"/>
      <c r="AVU57" s="249"/>
      <c r="AVV57" s="510"/>
      <c r="AVW57" s="511"/>
      <c r="AVX57" s="511"/>
      <c r="AVY57" s="249"/>
      <c r="AVZ57" s="510"/>
      <c r="AWA57" s="511"/>
      <c r="AWB57" s="511"/>
      <c r="AWC57" s="249"/>
      <c r="AWD57" s="510"/>
      <c r="AWE57" s="511"/>
      <c r="AWF57" s="511"/>
      <c r="AWG57" s="249"/>
      <c r="AWH57" s="510"/>
      <c r="AWI57" s="511"/>
      <c r="AWJ57" s="511"/>
      <c r="AWK57" s="249"/>
      <c r="AWL57" s="510"/>
      <c r="AWM57" s="511"/>
      <c r="AWN57" s="511"/>
      <c r="AWO57" s="249"/>
      <c r="AWP57" s="510"/>
      <c r="AWQ57" s="511"/>
      <c r="AWR57" s="511"/>
      <c r="AWS57" s="249"/>
      <c r="AWT57" s="510"/>
      <c r="AWU57" s="511"/>
      <c r="AWV57" s="511"/>
      <c r="AWW57" s="249"/>
      <c r="AWX57" s="510"/>
      <c r="AWY57" s="511"/>
      <c r="AWZ57" s="511"/>
      <c r="AXA57" s="249"/>
      <c r="AXB57" s="510"/>
      <c r="AXC57" s="511"/>
      <c r="AXD57" s="511"/>
      <c r="AXE57" s="249"/>
      <c r="AXF57" s="510"/>
      <c r="AXG57" s="511"/>
      <c r="AXH57" s="511"/>
      <c r="AXI57" s="249"/>
      <c r="AXJ57" s="510"/>
      <c r="AXK57" s="511"/>
      <c r="AXL57" s="511"/>
      <c r="AXM57" s="249"/>
      <c r="AXN57" s="510"/>
      <c r="AXO57" s="511"/>
      <c r="AXP57" s="511"/>
      <c r="AXQ57" s="249"/>
      <c r="AXR57" s="510"/>
      <c r="AXS57" s="511"/>
      <c r="AXT57" s="511"/>
      <c r="AXU57" s="249"/>
      <c r="AXV57" s="510"/>
      <c r="AXW57" s="511"/>
      <c r="AXX57" s="511"/>
      <c r="AXY57" s="249"/>
      <c r="AXZ57" s="510"/>
      <c r="AYA57" s="511"/>
      <c r="AYB57" s="511"/>
      <c r="AYC57" s="249"/>
      <c r="AYD57" s="510"/>
      <c r="AYE57" s="511"/>
      <c r="AYF57" s="511"/>
      <c r="AYG57" s="249"/>
      <c r="AYH57" s="510"/>
      <c r="AYI57" s="511"/>
      <c r="AYJ57" s="511"/>
      <c r="AYK57" s="249"/>
      <c r="AYL57" s="510"/>
      <c r="AYM57" s="511"/>
      <c r="AYN57" s="511"/>
      <c r="AYO57" s="249"/>
      <c r="AYP57" s="510"/>
      <c r="AYQ57" s="511"/>
      <c r="AYR57" s="511"/>
      <c r="AYS57" s="249"/>
      <c r="AYT57" s="510"/>
      <c r="AYU57" s="511"/>
      <c r="AYV57" s="511"/>
      <c r="AYW57" s="249"/>
      <c r="AYX57" s="510"/>
      <c r="AYY57" s="511"/>
      <c r="AYZ57" s="511"/>
      <c r="AZA57" s="249"/>
      <c r="AZB57" s="510"/>
      <c r="AZC57" s="511"/>
      <c r="AZD57" s="511"/>
      <c r="AZE57" s="249"/>
      <c r="AZF57" s="510"/>
      <c r="AZG57" s="511"/>
      <c r="AZH57" s="511"/>
      <c r="AZI57" s="249"/>
      <c r="AZJ57" s="510"/>
      <c r="AZK57" s="511"/>
      <c r="AZL57" s="511"/>
      <c r="AZM57" s="249"/>
      <c r="AZN57" s="510"/>
      <c r="AZO57" s="511"/>
      <c r="AZP57" s="511"/>
      <c r="AZQ57" s="249"/>
      <c r="AZR57" s="510"/>
      <c r="AZS57" s="511"/>
      <c r="AZT57" s="511"/>
      <c r="AZU57" s="249"/>
      <c r="AZV57" s="510"/>
      <c r="AZW57" s="511"/>
      <c r="AZX57" s="511"/>
      <c r="AZY57" s="249"/>
      <c r="AZZ57" s="510"/>
      <c r="BAA57" s="511"/>
      <c r="BAB57" s="511"/>
      <c r="BAC57" s="249"/>
      <c r="BAD57" s="510"/>
      <c r="BAE57" s="511"/>
      <c r="BAF57" s="511"/>
      <c r="BAG57" s="249"/>
      <c r="BAH57" s="510"/>
      <c r="BAI57" s="511"/>
      <c r="BAJ57" s="511"/>
      <c r="BAK57" s="249"/>
      <c r="BAL57" s="510"/>
      <c r="BAM57" s="511"/>
      <c r="BAN57" s="511"/>
      <c r="BAO57" s="249"/>
      <c r="BAP57" s="510"/>
      <c r="BAQ57" s="511"/>
      <c r="BAR57" s="511"/>
      <c r="BAS57" s="249"/>
      <c r="BAT57" s="510"/>
      <c r="BAU57" s="511"/>
      <c r="BAV57" s="511"/>
      <c r="BAW57" s="249"/>
      <c r="BAX57" s="510"/>
      <c r="BAY57" s="511"/>
      <c r="BAZ57" s="511"/>
      <c r="BBA57" s="249"/>
      <c r="BBB57" s="510"/>
      <c r="BBC57" s="511"/>
      <c r="BBD57" s="511"/>
      <c r="BBE57" s="249"/>
      <c r="BBF57" s="510"/>
      <c r="BBG57" s="511"/>
      <c r="BBH57" s="511"/>
      <c r="BBI57" s="249"/>
      <c r="BBJ57" s="510"/>
      <c r="BBK57" s="511"/>
      <c r="BBL57" s="511"/>
      <c r="BBM57" s="249"/>
      <c r="BBN57" s="510"/>
      <c r="BBO57" s="511"/>
      <c r="BBP57" s="511"/>
      <c r="BBQ57" s="249"/>
      <c r="BBR57" s="510"/>
      <c r="BBS57" s="511"/>
      <c r="BBT57" s="511"/>
      <c r="BBU57" s="249"/>
      <c r="BBV57" s="510"/>
      <c r="BBW57" s="511"/>
      <c r="BBX57" s="511"/>
      <c r="BBY57" s="249"/>
      <c r="BBZ57" s="510"/>
      <c r="BCA57" s="511"/>
      <c r="BCB57" s="511"/>
      <c r="BCC57" s="249"/>
      <c r="BCD57" s="510"/>
      <c r="BCE57" s="511"/>
      <c r="BCF57" s="511"/>
      <c r="BCG57" s="249"/>
      <c r="BCH57" s="510"/>
      <c r="BCI57" s="511"/>
      <c r="BCJ57" s="511"/>
      <c r="BCK57" s="249"/>
      <c r="BCL57" s="510"/>
      <c r="BCM57" s="511"/>
      <c r="BCN57" s="511"/>
      <c r="BCO57" s="249"/>
      <c r="BCP57" s="510"/>
      <c r="BCQ57" s="511"/>
      <c r="BCR57" s="511"/>
      <c r="BCS57" s="249"/>
      <c r="BCT57" s="510"/>
      <c r="BCU57" s="511"/>
      <c r="BCV57" s="511"/>
      <c r="BCW57" s="249"/>
      <c r="BCX57" s="510"/>
      <c r="BCY57" s="511"/>
      <c r="BCZ57" s="511"/>
      <c r="BDA57" s="249"/>
      <c r="BDB57" s="510"/>
      <c r="BDC57" s="511"/>
      <c r="BDD57" s="511"/>
      <c r="BDE57" s="249"/>
      <c r="BDF57" s="510"/>
      <c r="BDG57" s="511"/>
      <c r="BDH57" s="511"/>
      <c r="BDI57" s="249"/>
      <c r="BDJ57" s="510"/>
      <c r="BDK57" s="511"/>
      <c r="BDL57" s="511"/>
      <c r="BDM57" s="249"/>
      <c r="BDN57" s="510"/>
      <c r="BDO57" s="511"/>
      <c r="BDP57" s="511"/>
      <c r="BDQ57" s="249"/>
      <c r="BDR57" s="510"/>
      <c r="BDS57" s="511"/>
      <c r="BDT57" s="511"/>
      <c r="BDU57" s="249"/>
      <c r="BDV57" s="510"/>
      <c r="BDW57" s="511"/>
      <c r="BDX57" s="511"/>
      <c r="BDY57" s="249"/>
      <c r="BDZ57" s="510"/>
      <c r="BEA57" s="511"/>
      <c r="BEB57" s="511"/>
      <c r="BEC57" s="249"/>
      <c r="BED57" s="510"/>
      <c r="BEE57" s="511"/>
      <c r="BEF57" s="511"/>
      <c r="BEG57" s="249"/>
      <c r="BEH57" s="510"/>
      <c r="BEI57" s="511"/>
      <c r="BEJ57" s="511"/>
      <c r="BEK57" s="249"/>
      <c r="BEL57" s="510"/>
      <c r="BEM57" s="511"/>
      <c r="BEN57" s="511"/>
      <c r="BEO57" s="249"/>
      <c r="BEP57" s="510"/>
      <c r="BEQ57" s="511"/>
      <c r="BER57" s="511"/>
      <c r="BES57" s="249"/>
      <c r="BET57" s="510"/>
      <c r="BEU57" s="511"/>
      <c r="BEV57" s="511"/>
      <c r="BEW57" s="249"/>
      <c r="BEX57" s="510"/>
      <c r="BEY57" s="511"/>
      <c r="BEZ57" s="511"/>
      <c r="BFA57" s="249"/>
      <c r="BFB57" s="510"/>
      <c r="BFC57" s="511"/>
      <c r="BFD57" s="511"/>
      <c r="BFE57" s="249"/>
      <c r="BFF57" s="510"/>
      <c r="BFG57" s="511"/>
      <c r="BFH57" s="511"/>
      <c r="BFI57" s="249"/>
      <c r="BFJ57" s="510"/>
      <c r="BFK57" s="511"/>
      <c r="BFL57" s="511"/>
      <c r="BFM57" s="249"/>
      <c r="BFN57" s="510"/>
      <c r="BFO57" s="511"/>
      <c r="BFP57" s="511"/>
      <c r="BFQ57" s="249"/>
      <c r="BFR57" s="510"/>
      <c r="BFS57" s="511"/>
      <c r="BFT57" s="511"/>
      <c r="BFU57" s="249"/>
      <c r="BFV57" s="510"/>
      <c r="BFW57" s="511"/>
      <c r="BFX57" s="511"/>
      <c r="BFY57" s="249"/>
      <c r="BFZ57" s="510"/>
      <c r="BGA57" s="511"/>
      <c r="BGB57" s="511"/>
      <c r="BGC57" s="249"/>
      <c r="BGD57" s="510"/>
      <c r="BGE57" s="511"/>
      <c r="BGF57" s="511"/>
      <c r="BGG57" s="249"/>
      <c r="BGH57" s="510"/>
      <c r="BGI57" s="511"/>
      <c r="BGJ57" s="511"/>
      <c r="BGK57" s="249"/>
      <c r="BGL57" s="510"/>
      <c r="BGM57" s="511"/>
      <c r="BGN57" s="511"/>
      <c r="BGO57" s="249"/>
      <c r="BGP57" s="510"/>
      <c r="BGQ57" s="511"/>
      <c r="BGR57" s="511"/>
      <c r="BGS57" s="249"/>
      <c r="BGT57" s="510"/>
      <c r="BGU57" s="511"/>
      <c r="BGV57" s="511"/>
      <c r="BGW57" s="249"/>
      <c r="BGX57" s="510"/>
      <c r="BGY57" s="511"/>
      <c r="BGZ57" s="511"/>
      <c r="BHA57" s="249"/>
      <c r="BHB57" s="510"/>
      <c r="BHC57" s="511"/>
      <c r="BHD57" s="511"/>
      <c r="BHE57" s="249"/>
      <c r="BHF57" s="510"/>
      <c r="BHG57" s="511"/>
      <c r="BHH57" s="511"/>
      <c r="BHI57" s="249"/>
      <c r="BHJ57" s="510"/>
      <c r="BHK57" s="511"/>
      <c r="BHL57" s="511"/>
      <c r="BHM57" s="249"/>
      <c r="BHN57" s="510"/>
      <c r="BHO57" s="511"/>
      <c r="BHP57" s="511"/>
      <c r="BHQ57" s="249"/>
      <c r="BHR57" s="510"/>
      <c r="BHS57" s="511"/>
      <c r="BHT57" s="511"/>
      <c r="BHU57" s="249"/>
      <c r="BHV57" s="510"/>
      <c r="BHW57" s="511"/>
      <c r="BHX57" s="511"/>
      <c r="BHY57" s="249"/>
      <c r="BHZ57" s="510"/>
      <c r="BIA57" s="511"/>
      <c r="BIB57" s="511"/>
      <c r="BIC57" s="249"/>
      <c r="BID57" s="510"/>
      <c r="BIE57" s="511"/>
      <c r="BIF57" s="511"/>
      <c r="BIG57" s="249"/>
      <c r="BIH57" s="510"/>
      <c r="BII57" s="511"/>
      <c r="BIJ57" s="511"/>
      <c r="BIK57" s="249"/>
      <c r="BIL57" s="510"/>
      <c r="BIM57" s="511"/>
      <c r="BIN57" s="511"/>
      <c r="BIO57" s="249"/>
      <c r="BIP57" s="510"/>
      <c r="BIQ57" s="511"/>
      <c r="BIR57" s="511"/>
      <c r="BIS57" s="249"/>
      <c r="BIT57" s="510"/>
      <c r="BIU57" s="511"/>
      <c r="BIV57" s="511"/>
      <c r="BIW57" s="249"/>
      <c r="BIX57" s="510"/>
      <c r="BIY57" s="511"/>
      <c r="BIZ57" s="511"/>
      <c r="BJA57" s="249"/>
      <c r="BJB57" s="510"/>
      <c r="BJC57" s="511"/>
      <c r="BJD57" s="511"/>
      <c r="BJE57" s="249"/>
      <c r="BJF57" s="510"/>
      <c r="BJG57" s="511"/>
      <c r="BJH57" s="511"/>
      <c r="BJI57" s="249"/>
      <c r="BJJ57" s="510"/>
      <c r="BJK57" s="511"/>
      <c r="BJL57" s="511"/>
      <c r="BJM57" s="249"/>
      <c r="BJN57" s="510"/>
      <c r="BJO57" s="511"/>
      <c r="BJP57" s="511"/>
      <c r="BJQ57" s="249"/>
      <c r="BJR57" s="510"/>
      <c r="BJS57" s="511"/>
      <c r="BJT57" s="511"/>
      <c r="BJU57" s="249"/>
      <c r="BJV57" s="510"/>
      <c r="BJW57" s="511"/>
      <c r="BJX57" s="511"/>
      <c r="BJY57" s="249"/>
      <c r="BJZ57" s="510"/>
      <c r="BKA57" s="511"/>
      <c r="BKB57" s="511"/>
      <c r="BKC57" s="249"/>
      <c r="BKD57" s="510"/>
      <c r="BKE57" s="511"/>
      <c r="BKF57" s="511"/>
      <c r="BKG57" s="249"/>
      <c r="BKH57" s="510"/>
      <c r="BKI57" s="511"/>
      <c r="BKJ57" s="511"/>
      <c r="BKK57" s="249"/>
      <c r="BKL57" s="510"/>
      <c r="BKM57" s="511"/>
      <c r="BKN57" s="511"/>
      <c r="BKO57" s="249"/>
      <c r="BKP57" s="510"/>
      <c r="BKQ57" s="511"/>
      <c r="BKR57" s="511"/>
      <c r="BKS57" s="249"/>
      <c r="BKT57" s="510"/>
      <c r="BKU57" s="511"/>
      <c r="BKV57" s="511"/>
      <c r="BKW57" s="249"/>
      <c r="BKX57" s="510"/>
      <c r="BKY57" s="511"/>
      <c r="BKZ57" s="511"/>
      <c r="BLA57" s="249"/>
      <c r="BLB57" s="510"/>
      <c r="BLC57" s="511"/>
      <c r="BLD57" s="511"/>
      <c r="BLE57" s="249"/>
      <c r="BLF57" s="510"/>
      <c r="BLG57" s="511"/>
      <c r="BLH57" s="511"/>
      <c r="BLI57" s="249"/>
      <c r="BLJ57" s="510"/>
      <c r="BLK57" s="511"/>
      <c r="BLL57" s="511"/>
      <c r="BLM57" s="249"/>
      <c r="BLN57" s="510"/>
      <c r="BLO57" s="511"/>
      <c r="BLP57" s="511"/>
      <c r="BLQ57" s="249"/>
      <c r="BLR57" s="510"/>
      <c r="BLS57" s="511"/>
      <c r="BLT57" s="511"/>
      <c r="BLU57" s="249"/>
      <c r="BLV57" s="510"/>
      <c r="BLW57" s="511"/>
      <c r="BLX57" s="511"/>
      <c r="BLY57" s="249"/>
      <c r="BLZ57" s="510"/>
      <c r="BMA57" s="511"/>
      <c r="BMB57" s="511"/>
      <c r="BMC57" s="249"/>
      <c r="BMD57" s="510"/>
      <c r="BME57" s="511"/>
      <c r="BMF57" s="511"/>
      <c r="BMG57" s="249"/>
      <c r="BMH57" s="510"/>
      <c r="BMI57" s="511"/>
      <c r="BMJ57" s="511"/>
      <c r="BMK57" s="249"/>
      <c r="BML57" s="510"/>
      <c r="BMM57" s="511"/>
      <c r="BMN57" s="511"/>
      <c r="BMO57" s="249"/>
      <c r="BMP57" s="510"/>
      <c r="BMQ57" s="511"/>
      <c r="BMR57" s="511"/>
      <c r="BMS57" s="249"/>
      <c r="BMT57" s="510"/>
      <c r="BMU57" s="511"/>
      <c r="BMV57" s="511"/>
      <c r="BMW57" s="249"/>
      <c r="BMX57" s="510"/>
      <c r="BMY57" s="511"/>
      <c r="BMZ57" s="511"/>
      <c r="BNA57" s="249"/>
      <c r="BNB57" s="510"/>
      <c r="BNC57" s="511"/>
      <c r="BND57" s="511"/>
      <c r="BNE57" s="249"/>
      <c r="BNF57" s="510"/>
      <c r="BNG57" s="511"/>
      <c r="BNH57" s="511"/>
      <c r="BNI57" s="249"/>
      <c r="BNJ57" s="510"/>
      <c r="BNK57" s="511"/>
      <c r="BNL57" s="511"/>
      <c r="BNM57" s="249"/>
      <c r="BNN57" s="510"/>
      <c r="BNO57" s="511"/>
      <c r="BNP57" s="511"/>
      <c r="BNQ57" s="249"/>
      <c r="BNR57" s="510"/>
      <c r="BNS57" s="511"/>
      <c r="BNT57" s="511"/>
      <c r="BNU57" s="249"/>
      <c r="BNV57" s="510"/>
      <c r="BNW57" s="511"/>
      <c r="BNX57" s="511"/>
      <c r="BNY57" s="249"/>
      <c r="BNZ57" s="510"/>
      <c r="BOA57" s="511"/>
      <c r="BOB57" s="511"/>
      <c r="BOC57" s="249"/>
      <c r="BOD57" s="510"/>
      <c r="BOE57" s="511"/>
      <c r="BOF57" s="511"/>
      <c r="BOG57" s="249"/>
      <c r="BOH57" s="510"/>
      <c r="BOI57" s="511"/>
      <c r="BOJ57" s="511"/>
      <c r="BOK57" s="249"/>
      <c r="BOL57" s="510"/>
      <c r="BOM57" s="511"/>
      <c r="BON57" s="511"/>
      <c r="BOO57" s="249"/>
      <c r="BOP57" s="510"/>
      <c r="BOQ57" s="511"/>
      <c r="BOR57" s="511"/>
      <c r="BOS57" s="249"/>
      <c r="BOT57" s="510"/>
      <c r="BOU57" s="511"/>
      <c r="BOV57" s="511"/>
      <c r="BOW57" s="249"/>
      <c r="BOX57" s="510"/>
      <c r="BOY57" s="511"/>
      <c r="BOZ57" s="511"/>
      <c r="BPA57" s="249"/>
      <c r="BPB57" s="510"/>
      <c r="BPC57" s="511"/>
      <c r="BPD57" s="511"/>
      <c r="BPE57" s="249"/>
      <c r="BPF57" s="510"/>
      <c r="BPG57" s="511"/>
      <c r="BPH57" s="511"/>
      <c r="BPI57" s="249"/>
      <c r="BPJ57" s="510"/>
      <c r="BPK57" s="511"/>
      <c r="BPL57" s="511"/>
      <c r="BPM57" s="249"/>
      <c r="BPN57" s="510"/>
      <c r="BPO57" s="511"/>
      <c r="BPP57" s="511"/>
      <c r="BPQ57" s="249"/>
      <c r="BPR57" s="510"/>
      <c r="BPS57" s="511"/>
      <c r="BPT57" s="511"/>
      <c r="BPU57" s="249"/>
      <c r="BPV57" s="510"/>
      <c r="BPW57" s="511"/>
      <c r="BPX57" s="511"/>
      <c r="BPY57" s="249"/>
      <c r="BPZ57" s="510"/>
      <c r="BQA57" s="511"/>
      <c r="BQB57" s="511"/>
      <c r="BQC57" s="249"/>
      <c r="BQD57" s="510"/>
      <c r="BQE57" s="511"/>
      <c r="BQF57" s="511"/>
      <c r="BQG57" s="249"/>
      <c r="BQH57" s="510"/>
      <c r="BQI57" s="511"/>
      <c r="BQJ57" s="511"/>
      <c r="BQK57" s="249"/>
      <c r="BQL57" s="510"/>
      <c r="BQM57" s="511"/>
      <c r="BQN57" s="511"/>
      <c r="BQO57" s="249"/>
      <c r="BQP57" s="510"/>
      <c r="BQQ57" s="511"/>
      <c r="BQR57" s="511"/>
      <c r="BQS57" s="249"/>
      <c r="BQT57" s="510"/>
      <c r="BQU57" s="511"/>
      <c r="BQV57" s="511"/>
      <c r="BQW57" s="249"/>
      <c r="BQX57" s="510"/>
      <c r="BQY57" s="511"/>
      <c r="BQZ57" s="511"/>
      <c r="BRA57" s="249"/>
      <c r="BRB57" s="510"/>
      <c r="BRC57" s="511"/>
      <c r="BRD57" s="511"/>
      <c r="BRE57" s="249"/>
      <c r="BRF57" s="510"/>
      <c r="BRG57" s="511"/>
      <c r="BRH57" s="511"/>
      <c r="BRI57" s="249"/>
      <c r="BRJ57" s="510"/>
      <c r="BRK57" s="511"/>
      <c r="BRL57" s="511"/>
      <c r="BRM57" s="249"/>
      <c r="BRN57" s="510"/>
      <c r="BRO57" s="511"/>
      <c r="BRP57" s="511"/>
      <c r="BRQ57" s="249"/>
      <c r="BRR57" s="510"/>
      <c r="BRS57" s="511"/>
      <c r="BRT57" s="511"/>
      <c r="BRU57" s="249"/>
      <c r="BRV57" s="510"/>
      <c r="BRW57" s="511"/>
      <c r="BRX57" s="511"/>
      <c r="BRY57" s="249"/>
      <c r="BRZ57" s="510"/>
      <c r="BSA57" s="511"/>
      <c r="BSB57" s="511"/>
      <c r="BSC57" s="249"/>
      <c r="BSD57" s="510"/>
      <c r="BSE57" s="511"/>
      <c r="BSF57" s="511"/>
      <c r="BSG57" s="249"/>
      <c r="BSH57" s="510"/>
      <c r="BSI57" s="511"/>
      <c r="BSJ57" s="511"/>
      <c r="BSK57" s="249"/>
      <c r="BSL57" s="510"/>
      <c r="BSM57" s="511"/>
      <c r="BSN57" s="511"/>
      <c r="BSO57" s="249"/>
      <c r="BSP57" s="510"/>
      <c r="BSQ57" s="511"/>
      <c r="BSR57" s="511"/>
      <c r="BSS57" s="249"/>
      <c r="BST57" s="510"/>
      <c r="BSU57" s="511"/>
      <c r="BSV57" s="511"/>
      <c r="BSW57" s="249"/>
      <c r="BSX57" s="510"/>
      <c r="BSY57" s="511"/>
      <c r="BSZ57" s="511"/>
      <c r="BTA57" s="249"/>
      <c r="BTB57" s="510"/>
      <c r="BTC57" s="511"/>
      <c r="BTD57" s="511"/>
      <c r="BTE57" s="249"/>
      <c r="BTF57" s="510"/>
      <c r="BTG57" s="511"/>
      <c r="BTH57" s="511"/>
      <c r="BTI57" s="249"/>
      <c r="BTJ57" s="510"/>
      <c r="BTK57" s="511"/>
      <c r="BTL57" s="511"/>
      <c r="BTM57" s="249"/>
      <c r="BTN57" s="510"/>
      <c r="BTO57" s="511"/>
      <c r="BTP57" s="511"/>
      <c r="BTQ57" s="249"/>
      <c r="BTR57" s="510"/>
      <c r="BTS57" s="511"/>
      <c r="BTT57" s="511"/>
      <c r="BTU57" s="249"/>
      <c r="BTV57" s="510"/>
      <c r="BTW57" s="511"/>
      <c r="BTX57" s="511"/>
      <c r="BTY57" s="249"/>
      <c r="BTZ57" s="510"/>
      <c r="BUA57" s="511"/>
      <c r="BUB57" s="511"/>
      <c r="BUC57" s="249"/>
      <c r="BUD57" s="510"/>
      <c r="BUE57" s="511"/>
      <c r="BUF57" s="511"/>
      <c r="BUG57" s="249"/>
      <c r="BUH57" s="510"/>
      <c r="BUI57" s="511"/>
      <c r="BUJ57" s="511"/>
      <c r="BUK57" s="249"/>
      <c r="BUL57" s="510"/>
      <c r="BUM57" s="511"/>
      <c r="BUN57" s="511"/>
      <c r="BUO57" s="249"/>
      <c r="BUP57" s="510"/>
      <c r="BUQ57" s="511"/>
      <c r="BUR57" s="511"/>
      <c r="BUS57" s="249"/>
      <c r="BUT57" s="510"/>
      <c r="BUU57" s="511"/>
      <c r="BUV57" s="511"/>
      <c r="BUW57" s="249"/>
      <c r="BUX57" s="510"/>
      <c r="BUY57" s="511"/>
      <c r="BUZ57" s="511"/>
      <c r="BVA57" s="249"/>
      <c r="BVB57" s="510"/>
      <c r="BVC57" s="511"/>
      <c r="BVD57" s="511"/>
      <c r="BVE57" s="249"/>
      <c r="BVF57" s="510"/>
      <c r="BVG57" s="511"/>
      <c r="BVH57" s="511"/>
      <c r="BVI57" s="249"/>
      <c r="BVJ57" s="510"/>
      <c r="BVK57" s="511"/>
      <c r="BVL57" s="511"/>
      <c r="BVM57" s="249"/>
      <c r="BVN57" s="510"/>
      <c r="BVO57" s="511"/>
      <c r="BVP57" s="511"/>
      <c r="BVQ57" s="249"/>
      <c r="BVR57" s="510"/>
      <c r="BVS57" s="511"/>
      <c r="BVT57" s="511"/>
      <c r="BVU57" s="249"/>
      <c r="BVV57" s="510"/>
      <c r="BVW57" s="511"/>
      <c r="BVX57" s="511"/>
      <c r="BVY57" s="249"/>
      <c r="BVZ57" s="510"/>
      <c r="BWA57" s="511"/>
      <c r="BWB57" s="511"/>
      <c r="BWC57" s="249"/>
      <c r="BWD57" s="510"/>
      <c r="BWE57" s="511"/>
      <c r="BWF57" s="511"/>
      <c r="BWG57" s="249"/>
      <c r="BWH57" s="510"/>
      <c r="BWI57" s="511"/>
      <c r="BWJ57" s="511"/>
      <c r="BWK57" s="249"/>
      <c r="BWL57" s="510"/>
      <c r="BWM57" s="511"/>
      <c r="BWN57" s="511"/>
      <c r="BWO57" s="249"/>
      <c r="BWP57" s="510"/>
      <c r="BWQ57" s="511"/>
      <c r="BWR57" s="511"/>
      <c r="BWS57" s="249"/>
      <c r="BWT57" s="510"/>
      <c r="BWU57" s="511"/>
      <c r="BWV57" s="511"/>
      <c r="BWW57" s="249"/>
      <c r="BWX57" s="510"/>
      <c r="BWY57" s="511"/>
      <c r="BWZ57" s="511"/>
      <c r="BXA57" s="249"/>
      <c r="BXB57" s="510"/>
      <c r="BXC57" s="511"/>
      <c r="BXD57" s="511"/>
      <c r="BXE57" s="249"/>
      <c r="BXF57" s="510"/>
      <c r="BXG57" s="511"/>
      <c r="BXH57" s="511"/>
      <c r="BXI57" s="249"/>
      <c r="BXJ57" s="510"/>
      <c r="BXK57" s="511"/>
      <c r="BXL57" s="511"/>
      <c r="BXM57" s="249"/>
      <c r="BXN57" s="510"/>
      <c r="BXO57" s="511"/>
      <c r="BXP57" s="511"/>
      <c r="BXQ57" s="249"/>
      <c r="BXR57" s="510"/>
      <c r="BXS57" s="511"/>
      <c r="BXT57" s="511"/>
      <c r="BXU57" s="249"/>
      <c r="BXV57" s="510"/>
      <c r="BXW57" s="511"/>
      <c r="BXX57" s="511"/>
      <c r="BXY57" s="249"/>
      <c r="BXZ57" s="510"/>
      <c r="BYA57" s="511"/>
      <c r="BYB57" s="511"/>
      <c r="BYC57" s="249"/>
      <c r="BYD57" s="510"/>
      <c r="BYE57" s="511"/>
      <c r="BYF57" s="511"/>
      <c r="BYG57" s="249"/>
      <c r="BYH57" s="510"/>
      <c r="BYI57" s="511"/>
      <c r="BYJ57" s="511"/>
      <c r="BYK57" s="249"/>
      <c r="BYL57" s="510"/>
      <c r="BYM57" s="511"/>
      <c r="BYN57" s="511"/>
      <c r="BYO57" s="249"/>
      <c r="BYP57" s="510"/>
      <c r="BYQ57" s="511"/>
      <c r="BYR57" s="511"/>
      <c r="BYS57" s="249"/>
      <c r="BYT57" s="510"/>
      <c r="BYU57" s="511"/>
      <c r="BYV57" s="511"/>
      <c r="BYW57" s="249"/>
      <c r="BYX57" s="510"/>
      <c r="BYY57" s="511"/>
      <c r="BYZ57" s="511"/>
      <c r="BZA57" s="249"/>
      <c r="BZB57" s="510"/>
      <c r="BZC57" s="511"/>
      <c r="BZD57" s="511"/>
      <c r="BZE57" s="249"/>
      <c r="BZF57" s="510"/>
      <c r="BZG57" s="511"/>
      <c r="BZH57" s="511"/>
      <c r="BZI57" s="249"/>
      <c r="BZJ57" s="510"/>
      <c r="BZK57" s="511"/>
      <c r="BZL57" s="511"/>
      <c r="BZM57" s="249"/>
      <c r="BZN57" s="510"/>
      <c r="BZO57" s="511"/>
      <c r="BZP57" s="511"/>
      <c r="BZQ57" s="249"/>
      <c r="BZR57" s="510"/>
      <c r="BZS57" s="511"/>
      <c r="BZT57" s="511"/>
      <c r="BZU57" s="249"/>
      <c r="BZV57" s="510"/>
      <c r="BZW57" s="511"/>
      <c r="BZX57" s="511"/>
      <c r="BZY57" s="249"/>
      <c r="BZZ57" s="510"/>
      <c r="CAA57" s="511"/>
      <c r="CAB57" s="511"/>
      <c r="CAC57" s="249"/>
      <c r="CAD57" s="510"/>
      <c r="CAE57" s="511"/>
      <c r="CAF57" s="511"/>
      <c r="CAG57" s="249"/>
      <c r="CAH57" s="510"/>
      <c r="CAI57" s="511"/>
      <c r="CAJ57" s="511"/>
      <c r="CAK57" s="249"/>
      <c r="CAL57" s="510"/>
      <c r="CAM57" s="511"/>
      <c r="CAN57" s="511"/>
      <c r="CAO57" s="249"/>
      <c r="CAP57" s="510"/>
      <c r="CAQ57" s="511"/>
      <c r="CAR57" s="511"/>
      <c r="CAS57" s="249"/>
      <c r="CAT57" s="510"/>
      <c r="CAU57" s="511"/>
      <c r="CAV57" s="511"/>
      <c r="CAW57" s="249"/>
      <c r="CAX57" s="510"/>
      <c r="CAY57" s="511"/>
      <c r="CAZ57" s="511"/>
      <c r="CBA57" s="249"/>
      <c r="CBB57" s="510"/>
      <c r="CBC57" s="511"/>
      <c r="CBD57" s="511"/>
      <c r="CBE57" s="249"/>
      <c r="CBF57" s="510"/>
      <c r="CBG57" s="511"/>
      <c r="CBH57" s="511"/>
      <c r="CBI57" s="249"/>
      <c r="CBJ57" s="510"/>
      <c r="CBK57" s="511"/>
      <c r="CBL57" s="511"/>
      <c r="CBM57" s="249"/>
      <c r="CBN57" s="510"/>
      <c r="CBO57" s="511"/>
      <c r="CBP57" s="511"/>
      <c r="CBQ57" s="249"/>
      <c r="CBR57" s="510"/>
      <c r="CBS57" s="511"/>
      <c r="CBT57" s="511"/>
      <c r="CBU57" s="249"/>
      <c r="CBV57" s="510"/>
      <c r="CBW57" s="511"/>
      <c r="CBX57" s="511"/>
      <c r="CBY57" s="249"/>
      <c r="CBZ57" s="510"/>
      <c r="CCA57" s="511"/>
      <c r="CCB57" s="511"/>
      <c r="CCC57" s="249"/>
      <c r="CCD57" s="510"/>
      <c r="CCE57" s="511"/>
      <c r="CCF57" s="511"/>
      <c r="CCG57" s="249"/>
      <c r="CCH57" s="510"/>
      <c r="CCI57" s="511"/>
      <c r="CCJ57" s="511"/>
      <c r="CCK57" s="249"/>
      <c r="CCL57" s="510"/>
      <c r="CCM57" s="511"/>
      <c r="CCN57" s="511"/>
      <c r="CCO57" s="249"/>
      <c r="CCP57" s="510"/>
      <c r="CCQ57" s="511"/>
      <c r="CCR57" s="511"/>
      <c r="CCS57" s="249"/>
      <c r="CCT57" s="510"/>
      <c r="CCU57" s="511"/>
      <c r="CCV57" s="511"/>
      <c r="CCW57" s="249"/>
      <c r="CCX57" s="510"/>
      <c r="CCY57" s="511"/>
      <c r="CCZ57" s="511"/>
      <c r="CDA57" s="249"/>
      <c r="CDB57" s="510"/>
      <c r="CDC57" s="511"/>
      <c r="CDD57" s="511"/>
      <c r="CDE57" s="249"/>
      <c r="CDF57" s="510"/>
      <c r="CDG57" s="511"/>
      <c r="CDH57" s="511"/>
      <c r="CDI57" s="249"/>
      <c r="CDJ57" s="510"/>
      <c r="CDK57" s="511"/>
      <c r="CDL57" s="511"/>
      <c r="CDM57" s="249"/>
      <c r="CDN57" s="510"/>
      <c r="CDO57" s="511"/>
      <c r="CDP57" s="511"/>
      <c r="CDQ57" s="249"/>
      <c r="CDR57" s="510"/>
      <c r="CDS57" s="511"/>
      <c r="CDT57" s="511"/>
      <c r="CDU57" s="249"/>
      <c r="CDV57" s="510"/>
      <c r="CDW57" s="511"/>
      <c r="CDX57" s="511"/>
      <c r="CDY57" s="249"/>
      <c r="CDZ57" s="510"/>
      <c r="CEA57" s="511"/>
      <c r="CEB57" s="511"/>
      <c r="CEC57" s="249"/>
      <c r="CED57" s="510"/>
      <c r="CEE57" s="511"/>
      <c r="CEF57" s="511"/>
      <c r="CEG57" s="249"/>
      <c r="CEH57" s="510"/>
      <c r="CEI57" s="511"/>
      <c r="CEJ57" s="511"/>
      <c r="CEK57" s="249"/>
      <c r="CEL57" s="510"/>
      <c r="CEM57" s="511"/>
      <c r="CEN57" s="511"/>
      <c r="CEO57" s="249"/>
      <c r="CEP57" s="510"/>
      <c r="CEQ57" s="511"/>
      <c r="CER57" s="511"/>
      <c r="CES57" s="249"/>
      <c r="CET57" s="510"/>
      <c r="CEU57" s="511"/>
      <c r="CEV57" s="511"/>
      <c r="CEW57" s="249"/>
      <c r="CEX57" s="510"/>
      <c r="CEY57" s="511"/>
      <c r="CEZ57" s="511"/>
      <c r="CFA57" s="249"/>
      <c r="CFB57" s="510"/>
      <c r="CFC57" s="511"/>
      <c r="CFD57" s="511"/>
      <c r="CFE57" s="249"/>
      <c r="CFF57" s="510"/>
      <c r="CFG57" s="511"/>
      <c r="CFH57" s="511"/>
      <c r="CFI57" s="249"/>
      <c r="CFJ57" s="510"/>
      <c r="CFK57" s="511"/>
      <c r="CFL57" s="511"/>
      <c r="CFM57" s="249"/>
      <c r="CFN57" s="510"/>
      <c r="CFO57" s="511"/>
      <c r="CFP57" s="511"/>
      <c r="CFQ57" s="249"/>
      <c r="CFR57" s="510"/>
      <c r="CFS57" s="511"/>
      <c r="CFT57" s="511"/>
      <c r="CFU57" s="249"/>
      <c r="CFV57" s="510"/>
      <c r="CFW57" s="511"/>
      <c r="CFX57" s="511"/>
      <c r="CFY57" s="249"/>
      <c r="CFZ57" s="510"/>
      <c r="CGA57" s="511"/>
      <c r="CGB57" s="511"/>
      <c r="CGC57" s="249"/>
      <c r="CGD57" s="510"/>
      <c r="CGE57" s="511"/>
      <c r="CGF57" s="511"/>
      <c r="CGG57" s="249"/>
      <c r="CGH57" s="510"/>
      <c r="CGI57" s="511"/>
      <c r="CGJ57" s="511"/>
      <c r="CGK57" s="249"/>
      <c r="CGL57" s="510"/>
      <c r="CGM57" s="511"/>
      <c r="CGN57" s="511"/>
      <c r="CGO57" s="249"/>
      <c r="CGP57" s="510"/>
      <c r="CGQ57" s="511"/>
      <c r="CGR57" s="511"/>
      <c r="CGS57" s="249"/>
      <c r="CGT57" s="510"/>
      <c r="CGU57" s="511"/>
      <c r="CGV57" s="511"/>
      <c r="CGW57" s="249"/>
      <c r="CGX57" s="510"/>
      <c r="CGY57" s="511"/>
      <c r="CGZ57" s="511"/>
      <c r="CHA57" s="249"/>
      <c r="CHB57" s="510"/>
      <c r="CHC57" s="511"/>
      <c r="CHD57" s="511"/>
      <c r="CHE57" s="249"/>
      <c r="CHF57" s="510"/>
      <c r="CHG57" s="511"/>
      <c r="CHH57" s="511"/>
      <c r="CHI57" s="249"/>
      <c r="CHJ57" s="510"/>
      <c r="CHK57" s="511"/>
      <c r="CHL57" s="511"/>
      <c r="CHM57" s="249"/>
      <c r="CHN57" s="510"/>
      <c r="CHO57" s="511"/>
      <c r="CHP57" s="511"/>
      <c r="CHQ57" s="249"/>
      <c r="CHR57" s="510"/>
      <c r="CHS57" s="511"/>
      <c r="CHT57" s="511"/>
      <c r="CHU57" s="249"/>
      <c r="CHV57" s="510"/>
      <c r="CHW57" s="511"/>
      <c r="CHX57" s="511"/>
      <c r="CHY57" s="249"/>
      <c r="CHZ57" s="510"/>
      <c r="CIA57" s="511"/>
      <c r="CIB57" s="511"/>
      <c r="CIC57" s="249"/>
      <c r="CID57" s="510"/>
      <c r="CIE57" s="511"/>
      <c r="CIF57" s="511"/>
      <c r="CIG57" s="249"/>
      <c r="CIH57" s="510"/>
      <c r="CII57" s="511"/>
      <c r="CIJ57" s="511"/>
      <c r="CIK57" s="249"/>
      <c r="CIL57" s="510"/>
      <c r="CIM57" s="511"/>
      <c r="CIN57" s="511"/>
      <c r="CIO57" s="249"/>
      <c r="CIP57" s="510"/>
      <c r="CIQ57" s="511"/>
      <c r="CIR57" s="511"/>
      <c r="CIS57" s="249"/>
      <c r="CIT57" s="510"/>
      <c r="CIU57" s="511"/>
      <c r="CIV57" s="511"/>
      <c r="CIW57" s="249"/>
      <c r="CIX57" s="510"/>
      <c r="CIY57" s="511"/>
      <c r="CIZ57" s="511"/>
      <c r="CJA57" s="249"/>
      <c r="CJB57" s="510"/>
      <c r="CJC57" s="511"/>
      <c r="CJD57" s="511"/>
      <c r="CJE57" s="249"/>
      <c r="CJF57" s="510"/>
      <c r="CJG57" s="511"/>
      <c r="CJH57" s="511"/>
      <c r="CJI57" s="249"/>
      <c r="CJJ57" s="510"/>
      <c r="CJK57" s="511"/>
      <c r="CJL57" s="511"/>
      <c r="CJM57" s="249"/>
      <c r="CJN57" s="510"/>
      <c r="CJO57" s="511"/>
      <c r="CJP57" s="511"/>
      <c r="CJQ57" s="249"/>
      <c r="CJR57" s="510"/>
      <c r="CJS57" s="511"/>
      <c r="CJT57" s="511"/>
      <c r="CJU57" s="249"/>
      <c r="CJV57" s="510"/>
      <c r="CJW57" s="511"/>
      <c r="CJX57" s="511"/>
      <c r="CJY57" s="249"/>
      <c r="CJZ57" s="510"/>
      <c r="CKA57" s="511"/>
      <c r="CKB57" s="511"/>
      <c r="CKC57" s="249"/>
      <c r="CKD57" s="510"/>
      <c r="CKE57" s="511"/>
      <c r="CKF57" s="511"/>
      <c r="CKG57" s="249"/>
      <c r="CKH57" s="510"/>
      <c r="CKI57" s="511"/>
      <c r="CKJ57" s="511"/>
      <c r="CKK57" s="249"/>
      <c r="CKL57" s="510"/>
      <c r="CKM57" s="511"/>
      <c r="CKN57" s="511"/>
      <c r="CKO57" s="249"/>
      <c r="CKP57" s="510"/>
      <c r="CKQ57" s="511"/>
      <c r="CKR57" s="511"/>
      <c r="CKS57" s="249"/>
      <c r="CKT57" s="510"/>
      <c r="CKU57" s="511"/>
      <c r="CKV57" s="511"/>
      <c r="CKW57" s="249"/>
      <c r="CKX57" s="510"/>
      <c r="CKY57" s="511"/>
      <c r="CKZ57" s="511"/>
      <c r="CLA57" s="249"/>
      <c r="CLB57" s="510"/>
      <c r="CLC57" s="511"/>
      <c r="CLD57" s="511"/>
      <c r="CLE57" s="249"/>
      <c r="CLF57" s="510"/>
      <c r="CLG57" s="511"/>
      <c r="CLH57" s="511"/>
      <c r="CLI57" s="249"/>
      <c r="CLJ57" s="510"/>
      <c r="CLK57" s="511"/>
      <c r="CLL57" s="511"/>
      <c r="CLM57" s="249"/>
      <c r="CLN57" s="510"/>
      <c r="CLO57" s="511"/>
      <c r="CLP57" s="511"/>
      <c r="CLQ57" s="249"/>
      <c r="CLR57" s="510"/>
      <c r="CLS57" s="511"/>
      <c r="CLT57" s="511"/>
      <c r="CLU57" s="249"/>
      <c r="CLV57" s="510"/>
      <c r="CLW57" s="511"/>
      <c r="CLX57" s="511"/>
      <c r="CLY57" s="249"/>
      <c r="CLZ57" s="510"/>
      <c r="CMA57" s="511"/>
      <c r="CMB57" s="511"/>
      <c r="CMC57" s="249"/>
      <c r="CMD57" s="510"/>
      <c r="CME57" s="511"/>
      <c r="CMF57" s="511"/>
      <c r="CMG57" s="249"/>
      <c r="CMH57" s="510"/>
      <c r="CMI57" s="511"/>
      <c r="CMJ57" s="511"/>
      <c r="CMK57" s="249"/>
      <c r="CML57" s="510"/>
      <c r="CMM57" s="511"/>
      <c r="CMN57" s="511"/>
      <c r="CMO57" s="249"/>
      <c r="CMP57" s="510"/>
      <c r="CMQ57" s="511"/>
      <c r="CMR57" s="511"/>
      <c r="CMS57" s="249"/>
      <c r="CMT57" s="510"/>
      <c r="CMU57" s="511"/>
      <c r="CMV57" s="511"/>
      <c r="CMW57" s="249"/>
      <c r="CMX57" s="510"/>
      <c r="CMY57" s="511"/>
      <c r="CMZ57" s="511"/>
      <c r="CNA57" s="249"/>
      <c r="CNB57" s="510"/>
      <c r="CNC57" s="511"/>
      <c r="CND57" s="511"/>
      <c r="CNE57" s="249"/>
      <c r="CNF57" s="510"/>
      <c r="CNG57" s="511"/>
      <c r="CNH57" s="511"/>
      <c r="CNI57" s="249"/>
      <c r="CNJ57" s="510"/>
      <c r="CNK57" s="511"/>
      <c r="CNL57" s="511"/>
      <c r="CNM57" s="249"/>
      <c r="CNN57" s="510"/>
      <c r="CNO57" s="511"/>
      <c r="CNP57" s="511"/>
      <c r="CNQ57" s="249"/>
      <c r="CNR57" s="510"/>
      <c r="CNS57" s="511"/>
      <c r="CNT57" s="511"/>
      <c r="CNU57" s="249"/>
      <c r="CNV57" s="510"/>
      <c r="CNW57" s="511"/>
      <c r="CNX57" s="511"/>
      <c r="CNY57" s="249"/>
      <c r="CNZ57" s="510"/>
      <c r="COA57" s="511"/>
      <c r="COB57" s="511"/>
      <c r="COC57" s="249"/>
      <c r="COD57" s="510"/>
      <c r="COE57" s="511"/>
      <c r="COF57" s="511"/>
      <c r="COG57" s="249"/>
      <c r="COH57" s="510"/>
      <c r="COI57" s="511"/>
      <c r="COJ57" s="511"/>
      <c r="COK57" s="249"/>
      <c r="COL57" s="510"/>
      <c r="COM57" s="511"/>
      <c r="CON57" s="511"/>
      <c r="COO57" s="249"/>
      <c r="COP57" s="510"/>
      <c r="COQ57" s="511"/>
      <c r="COR57" s="511"/>
      <c r="COS57" s="249"/>
      <c r="COT57" s="510"/>
      <c r="COU57" s="511"/>
      <c r="COV57" s="511"/>
      <c r="COW57" s="249"/>
      <c r="COX57" s="510"/>
      <c r="COY57" s="511"/>
      <c r="COZ57" s="511"/>
      <c r="CPA57" s="249"/>
      <c r="CPB57" s="510"/>
      <c r="CPC57" s="511"/>
      <c r="CPD57" s="511"/>
      <c r="CPE57" s="249"/>
      <c r="CPF57" s="510"/>
      <c r="CPG57" s="511"/>
      <c r="CPH57" s="511"/>
      <c r="CPI57" s="249"/>
      <c r="CPJ57" s="510"/>
      <c r="CPK57" s="511"/>
      <c r="CPL57" s="511"/>
      <c r="CPM57" s="249"/>
      <c r="CPN57" s="510"/>
      <c r="CPO57" s="511"/>
      <c r="CPP57" s="511"/>
      <c r="CPQ57" s="249"/>
      <c r="CPR57" s="510"/>
      <c r="CPS57" s="511"/>
      <c r="CPT57" s="511"/>
      <c r="CPU57" s="249"/>
      <c r="CPV57" s="510"/>
      <c r="CPW57" s="511"/>
      <c r="CPX57" s="511"/>
      <c r="CPY57" s="249"/>
      <c r="CPZ57" s="510"/>
      <c r="CQA57" s="511"/>
      <c r="CQB57" s="511"/>
      <c r="CQC57" s="249"/>
      <c r="CQD57" s="510"/>
      <c r="CQE57" s="511"/>
      <c r="CQF57" s="511"/>
      <c r="CQG57" s="249"/>
      <c r="CQH57" s="510"/>
      <c r="CQI57" s="511"/>
      <c r="CQJ57" s="511"/>
      <c r="CQK57" s="249"/>
      <c r="CQL57" s="510"/>
      <c r="CQM57" s="511"/>
      <c r="CQN57" s="511"/>
      <c r="CQO57" s="249"/>
      <c r="CQP57" s="510"/>
      <c r="CQQ57" s="511"/>
      <c r="CQR57" s="511"/>
      <c r="CQS57" s="249"/>
      <c r="CQT57" s="510"/>
      <c r="CQU57" s="511"/>
      <c r="CQV57" s="511"/>
      <c r="CQW57" s="249"/>
      <c r="CQX57" s="510"/>
      <c r="CQY57" s="511"/>
      <c r="CQZ57" s="511"/>
      <c r="CRA57" s="249"/>
      <c r="CRB57" s="510"/>
      <c r="CRC57" s="511"/>
      <c r="CRD57" s="511"/>
      <c r="CRE57" s="249"/>
      <c r="CRF57" s="510"/>
      <c r="CRG57" s="511"/>
      <c r="CRH57" s="511"/>
      <c r="CRI57" s="249"/>
      <c r="CRJ57" s="510"/>
      <c r="CRK57" s="511"/>
      <c r="CRL57" s="511"/>
      <c r="CRM57" s="249"/>
      <c r="CRN57" s="510"/>
      <c r="CRO57" s="511"/>
      <c r="CRP57" s="511"/>
      <c r="CRQ57" s="249"/>
      <c r="CRR57" s="510"/>
      <c r="CRS57" s="511"/>
      <c r="CRT57" s="511"/>
      <c r="CRU57" s="249"/>
      <c r="CRV57" s="510"/>
      <c r="CRW57" s="511"/>
      <c r="CRX57" s="511"/>
      <c r="CRY57" s="249"/>
      <c r="CRZ57" s="510"/>
      <c r="CSA57" s="511"/>
      <c r="CSB57" s="511"/>
      <c r="CSC57" s="249"/>
      <c r="CSD57" s="510"/>
      <c r="CSE57" s="511"/>
      <c r="CSF57" s="511"/>
      <c r="CSG57" s="249"/>
      <c r="CSH57" s="510"/>
      <c r="CSI57" s="511"/>
      <c r="CSJ57" s="511"/>
      <c r="CSK57" s="249"/>
      <c r="CSL57" s="510"/>
      <c r="CSM57" s="511"/>
      <c r="CSN57" s="511"/>
      <c r="CSO57" s="249"/>
      <c r="CSP57" s="510"/>
      <c r="CSQ57" s="511"/>
      <c r="CSR57" s="511"/>
      <c r="CSS57" s="249"/>
      <c r="CST57" s="510"/>
      <c r="CSU57" s="511"/>
      <c r="CSV57" s="511"/>
      <c r="CSW57" s="249"/>
      <c r="CSX57" s="510"/>
      <c r="CSY57" s="511"/>
      <c r="CSZ57" s="511"/>
      <c r="CTA57" s="249"/>
      <c r="CTB57" s="510"/>
      <c r="CTC57" s="511"/>
      <c r="CTD57" s="511"/>
      <c r="CTE57" s="249"/>
      <c r="CTF57" s="510"/>
      <c r="CTG57" s="511"/>
      <c r="CTH57" s="511"/>
      <c r="CTI57" s="249"/>
      <c r="CTJ57" s="510"/>
      <c r="CTK57" s="511"/>
      <c r="CTL57" s="511"/>
      <c r="CTM57" s="249"/>
      <c r="CTN57" s="510"/>
      <c r="CTO57" s="511"/>
      <c r="CTP57" s="511"/>
      <c r="CTQ57" s="249"/>
      <c r="CTR57" s="510"/>
      <c r="CTS57" s="511"/>
      <c r="CTT57" s="511"/>
      <c r="CTU57" s="249"/>
      <c r="CTV57" s="510"/>
      <c r="CTW57" s="511"/>
      <c r="CTX57" s="511"/>
      <c r="CTY57" s="249"/>
      <c r="CTZ57" s="510"/>
      <c r="CUA57" s="511"/>
      <c r="CUB57" s="511"/>
      <c r="CUC57" s="249"/>
      <c r="CUD57" s="510"/>
      <c r="CUE57" s="511"/>
      <c r="CUF57" s="511"/>
      <c r="CUG57" s="249"/>
      <c r="CUH57" s="510"/>
      <c r="CUI57" s="511"/>
      <c r="CUJ57" s="511"/>
      <c r="CUK57" s="249"/>
      <c r="CUL57" s="510"/>
      <c r="CUM57" s="511"/>
      <c r="CUN57" s="511"/>
      <c r="CUO57" s="249"/>
      <c r="CUP57" s="510"/>
      <c r="CUQ57" s="511"/>
      <c r="CUR57" s="511"/>
      <c r="CUS57" s="249"/>
      <c r="CUT57" s="510"/>
      <c r="CUU57" s="511"/>
      <c r="CUV57" s="511"/>
      <c r="CUW57" s="249"/>
      <c r="CUX57" s="510"/>
      <c r="CUY57" s="511"/>
      <c r="CUZ57" s="511"/>
      <c r="CVA57" s="249"/>
      <c r="CVB57" s="510"/>
      <c r="CVC57" s="511"/>
      <c r="CVD57" s="511"/>
      <c r="CVE57" s="249"/>
      <c r="CVF57" s="510"/>
      <c r="CVG57" s="511"/>
      <c r="CVH57" s="511"/>
      <c r="CVI57" s="249"/>
      <c r="CVJ57" s="510"/>
      <c r="CVK57" s="511"/>
      <c r="CVL57" s="511"/>
      <c r="CVM57" s="249"/>
      <c r="CVN57" s="510"/>
      <c r="CVO57" s="511"/>
      <c r="CVP57" s="511"/>
      <c r="CVQ57" s="249"/>
      <c r="CVR57" s="510"/>
      <c r="CVS57" s="511"/>
      <c r="CVT57" s="511"/>
      <c r="CVU57" s="249"/>
      <c r="CVV57" s="510"/>
      <c r="CVW57" s="511"/>
      <c r="CVX57" s="511"/>
      <c r="CVY57" s="249"/>
      <c r="CVZ57" s="510"/>
      <c r="CWA57" s="511"/>
      <c r="CWB57" s="511"/>
      <c r="CWC57" s="249"/>
      <c r="CWD57" s="510"/>
      <c r="CWE57" s="511"/>
      <c r="CWF57" s="511"/>
      <c r="CWG57" s="249"/>
      <c r="CWH57" s="510"/>
      <c r="CWI57" s="511"/>
      <c r="CWJ57" s="511"/>
      <c r="CWK57" s="249"/>
      <c r="CWL57" s="510"/>
      <c r="CWM57" s="511"/>
      <c r="CWN57" s="511"/>
      <c r="CWO57" s="249"/>
      <c r="CWP57" s="510"/>
      <c r="CWQ57" s="511"/>
      <c r="CWR57" s="511"/>
      <c r="CWS57" s="249"/>
      <c r="CWT57" s="510"/>
      <c r="CWU57" s="511"/>
      <c r="CWV57" s="511"/>
      <c r="CWW57" s="249"/>
      <c r="CWX57" s="510"/>
      <c r="CWY57" s="511"/>
      <c r="CWZ57" s="511"/>
      <c r="CXA57" s="249"/>
      <c r="CXB57" s="510"/>
      <c r="CXC57" s="511"/>
      <c r="CXD57" s="511"/>
      <c r="CXE57" s="249"/>
      <c r="CXF57" s="510"/>
      <c r="CXG57" s="511"/>
      <c r="CXH57" s="511"/>
      <c r="CXI57" s="249"/>
      <c r="CXJ57" s="510"/>
      <c r="CXK57" s="511"/>
      <c r="CXL57" s="511"/>
      <c r="CXM57" s="249"/>
      <c r="CXN57" s="510"/>
      <c r="CXO57" s="511"/>
      <c r="CXP57" s="511"/>
      <c r="CXQ57" s="249"/>
      <c r="CXR57" s="510"/>
      <c r="CXS57" s="511"/>
      <c r="CXT57" s="511"/>
      <c r="CXU57" s="249"/>
      <c r="CXV57" s="510"/>
      <c r="CXW57" s="511"/>
      <c r="CXX57" s="511"/>
      <c r="CXY57" s="249"/>
      <c r="CXZ57" s="510"/>
      <c r="CYA57" s="511"/>
      <c r="CYB57" s="511"/>
      <c r="CYC57" s="249"/>
      <c r="CYD57" s="510"/>
      <c r="CYE57" s="511"/>
      <c r="CYF57" s="511"/>
      <c r="CYG57" s="249"/>
      <c r="CYH57" s="510"/>
      <c r="CYI57" s="511"/>
      <c r="CYJ57" s="511"/>
      <c r="CYK57" s="249"/>
      <c r="CYL57" s="510"/>
      <c r="CYM57" s="511"/>
      <c r="CYN57" s="511"/>
      <c r="CYO57" s="249"/>
      <c r="CYP57" s="510"/>
      <c r="CYQ57" s="511"/>
      <c r="CYR57" s="511"/>
      <c r="CYS57" s="249"/>
      <c r="CYT57" s="510"/>
      <c r="CYU57" s="511"/>
      <c r="CYV57" s="511"/>
      <c r="CYW57" s="249"/>
      <c r="CYX57" s="510"/>
      <c r="CYY57" s="511"/>
      <c r="CYZ57" s="511"/>
      <c r="CZA57" s="249"/>
      <c r="CZB57" s="510"/>
      <c r="CZC57" s="511"/>
      <c r="CZD57" s="511"/>
      <c r="CZE57" s="249"/>
      <c r="CZF57" s="510"/>
      <c r="CZG57" s="511"/>
      <c r="CZH57" s="511"/>
      <c r="CZI57" s="249"/>
      <c r="CZJ57" s="510"/>
      <c r="CZK57" s="511"/>
      <c r="CZL57" s="511"/>
      <c r="CZM57" s="249"/>
      <c r="CZN57" s="510"/>
      <c r="CZO57" s="511"/>
      <c r="CZP57" s="511"/>
      <c r="CZQ57" s="249"/>
      <c r="CZR57" s="510"/>
      <c r="CZS57" s="511"/>
      <c r="CZT57" s="511"/>
      <c r="CZU57" s="249"/>
      <c r="CZV57" s="510"/>
      <c r="CZW57" s="511"/>
      <c r="CZX57" s="511"/>
      <c r="CZY57" s="249"/>
      <c r="CZZ57" s="510"/>
      <c r="DAA57" s="511"/>
      <c r="DAB57" s="511"/>
      <c r="DAC57" s="249"/>
      <c r="DAD57" s="510"/>
      <c r="DAE57" s="511"/>
      <c r="DAF57" s="511"/>
      <c r="DAG57" s="249"/>
      <c r="DAH57" s="510"/>
      <c r="DAI57" s="511"/>
      <c r="DAJ57" s="511"/>
      <c r="DAK57" s="249"/>
      <c r="DAL57" s="510"/>
      <c r="DAM57" s="511"/>
      <c r="DAN57" s="511"/>
      <c r="DAO57" s="249"/>
      <c r="DAP57" s="510"/>
      <c r="DAQ57" s="511"/>
      <c r="DAR57" s="511"/>
      <c r="DAS57" s="249"/>
      <c r="DAT57" s="510"/>
      <c r="DAU57" s="511"/>
      <c r="DAV57" s="511"/>
      <c r="DAW57" s="249"/>
      <c r="DAX57" s="510"/>
      <c r="DAY57" s="511"/>
      <c r="DAZ57" s="511"/>
      <c r="DBA57" s="249"/>
      <c r="DBB57" s="510"/>
      <c r="DBC57" s="511"/>
      <c r="DBD57" s="511"/>
      <c r="DBE57" s="249"/>
      <c r="DBF57" s="510"/>
      <c r="DBG57" s="511"/>
      <c r="DBH57" s="511"/>
      <c r="DBI57" s="249"/>
      <c r="DBJ57" s="510"/>
      <c r="DBK57" s="511"/>
      <c r="DBL57" s="511"/>
      <c r="DBM57" s="249"/>
      <c r="DBN57" s="510"/>
      <c r="DBO57" s="511"/>
      <c r="DBP57" s="511"/>
      <c r="DBQ57" s="249"/>
      <c r="DBR57" s="510"/>
      <c r="DBS57" s="511"/>
      <c r="DBT57" s="511"/>
      <c r="DBU57" s="249"/>
      <c r="DBV57" s="510"/>
      <c r="DBW57" s="511"/>
      <c r="DBX57" s="511"/>
      <c r="DBY57" s="249"/>
      <c r="DBZ57" s="510"/>
      <c r="DCA57" s="511"/>
      <c r="DCB57" s="511"/>
      <c r="DCC57" s="249"/>
      <c r="DCD57" s="510"/>
      <c r="DCE57" s="511"/>
      <c r="DCF57" s="511"/>
      <c r="DCG57" s="249"/>
      <c r="DCH57" s="510"/>
      <c r="DCI57" s="511"/>
      <c r="DCJ57" s="511"/>
      <c r="DCK57" s="249"/>
      <c r="DCL57" s="510"/>
      <c r="DCM57" s="511"/>
      <c r="DCN57" s="511"/>
      <c r="DCO57" s="249"/>
      <c r="DCP57" s="510"/>
      <c r="DCQ57" s="511"/>
      <c r="DCR57" s="511"/>
      <c r="DCS57" s="249"/>
      <c r="DCT57" s="510"/>
      <c r="DCU57" s="511"/>
      <c r="DCV57" s="511"/>
      <c r="DCW57" s="249"/>
      <c r="DCX57" s="510"/>
      <c r="DCY57" s="511"/>
      <c r="DCZ57" s="511"/>
      <c r="DDA57" s="249"/>
      <c r="DDB57" s="510"/>
      <c r="DDC57" s="511"/>
      <c r="DDD57" s="511"/>
      <c r="DDE57" s="249"/>
      <c r="DDF57" s="510"/>
      <c r="DDG57" s="511"/>
      <c r="DDH57" s="511"/>
      <c r="DDI57" s="249"/>
      <c r="DDJ57" s="510"/>
      <c r="DDK57" s="511"/>
      <c r="DDL57" s="511"/>
      <c r="DDM57" s="249"/>
      <c r="DDN57" s="510"/>
      <c r="DDO57" s="511"/>
      <c r="DDP57" s="511"/>
      <c r="DDQ57" s="249"/>
      <c r="DDR57" s="510"/>
      <c r="DDS57" s="511"/>
      <c r="DDT57" s="511"/>
      <c r="DDU57" s="249"/>
      <c r="DDV57" s="510"/>
      <c r="DDW57" s="511"/>
      <c r="DDX57" s="511"/>
      <c r="DDY57" s="249"/>
      <c r="DDZ57" s="510"/>
      <c r="DEA57" s="511"/>
      <c r="DEB57" s="511"/>
      <c r="DEC57" s="249"/>
      <c r="DED57" s="510"/>
      <c r="DEE57" s="511"/>
      <c r="DEF57" s="511"/>
      <c r="DEG57" s="249"/>
      <c r="DEH57" s="510"/>
      <c r="DEI57" s="511"/>
      <c r="DEJ57" s="511"/>
      <c r="DEK57" s="249"/>
      <c r="DEL57" s="510"/>
      <c r="DEM57" s="511"/>
      <c r="DEN57" s="511"/>
      <c r="DEO57" s="249"/>
      <c r="DEP57" s="510"/>
      <c r="DEQ57" s="511"/>
      <c r="DER57" s="511"/>
      <c r="DES57" s="249"/>
      <c r="DET57" s="510"/>
      <c r="DEU57" s="511"/>
      <c r="DEV57" s="511"/>
      <c r="DEW57" s="249"/>
      <c r="DEX57" s="510"/>
      <c r="DEY57" s="511"/>
      <c r="DEZ57" s="511"/>
      <c r="DFA57" s="249"/>
      <c r="DFB57" s="510"/>
      <c r="DFC57" s="511"/>
      <c r="DFD57" s="511"/>
      <c r="DFE57" s="249"/>
      <c r="DFF57" s="510"/>
      <c r="DFG57" s="511"/>
      <c r="DFH57" s="511"/>
      <c r="DFI57" s="249"/>
      <c r="DFJ57" s="510"/>
      <c r="DFK57" s="511"/>
      <c r="DFL57" s="511"/>
      <c r="DFM57" s="249"/>
      <c r="DFN57" s="510"/>
      <c r="DFO57" s="511"/>
      <c r="DFP57" s="511"/>
      <c r="DFQ57" s="249"/>
      <c r="DFR57" s="510"/>
      <c r="DFS57" s="511"/>
      <c r="DFT57" s="511"/>
      <c r="DFU57" s="249"/>
      <c r="DFV57" s="510"/>
      <c r="DFW57" s="511"/>
      <c r="DFX57" s="511"/>
      <c r="DFY57" s="249"/>
      <c r="DFZ57" s="510"/>
      <c r="DGA57" s="511"/>
      <c r="DGB57" s="511"/>
      <c r="DGC57" s="249"/>
      <c r="DGD57" s="510"/>
      <c r="DGE57" s="511"/>
      <c r="DGF57" s="511"/>
      <c r="DGG57" s="249"/>
      <c r="DGH57" s="510"/>
      <c r="DGI57" s="511"/>
      <c r="DGJ57" s="511"/>
      <c r="DGK57" s="249"/>
      <c r="DGL57" s="510"/>
      <c r="DGM57" s="511"/>
      <c r="DGN57" s="511"/>
      <c r="DGO57" s="249"/>
      <c r="DGP57" s="510"/>
      <c r="DGQ57" s="511"/>
      <c r="DGR57" s="511"/>
      <c r="DGS57" s="249"/>
      <c r="DGT57" s="510"/>
      <c r="DGU57" s="511"/>
      <c r="DGV57" s="511"/>
      <c r="DGW57" s="249"/>
      <c r="DGX57" s="510"/>
      <c r="DGY57" s="511"/>
      <c r="DGZ57" s="511"/>
      <c r="DHA57" s="249"/>
      <c r="DHB57" s="510"/>
      <c r="DHC57" s="511"/>
      <c r="DHD57" s="511"/>
      <c r="DHE57" s="249"/>
      <c r="DHF57" s="510"/>
      <c r="DHG57" s="511"/>
      <c r="DHH57" s="511"/>
      <c r="DHI57" s="249"/>
      <c r="DHJ57" s="510"/>
      <c r="DHK57" s="511"/>
      <c r="DHL57" s="511"/>
      <c r="DHM57" s="249"/>
      <c r="DHN57" s="510"/>
      <c r="DHO57" s="511"/>
      <c r="DHP57" s="511"/>
      <c r="DHQ57" s="249"/>
      <c r="DHR57" s="510"/>
      <c r="DHS57" s="511"/>
      <c r="DHT57" s="511"/>
      <c r="DHU57" s="249"/>
      <c r="DHV57" s="510"/>
      <c r="DHW57" s="511"/>
      <c r="DHX57" s="511"/>
      <c r="DHY57" s="249"/>
      <c r="DHZ57" s="510"/>
      <c r="DIA57" s="511"/>
      <c r="DIB57" s="511"/>
      <c r="DIC57" s="249"/>
      <c r="DID57" s="510"/>
      <c r="DIE57" s="511"/>
      <c r="DIF57" s="511"/>
      <c r="DIG57" s="249"/>
      <c r="DIH57" s="510"/>
      <c r="DII57" s="511"/>
      <c r="DIJ57" s="511"/>
      <c r="DIK57" s="249"/>
      <c r="DIL57" s="510"/>
      <c r="DIM57" s="511"/>
      <c r="DIN57" s="511"/>
      <c r="DIO57" s="249"/>
      <c r="DIP57" s="510"/>
      <c r="DIQ57" s="511"/>
      <c r="DIR57" s="511"/>
      <c r="DIS57" s="249"/>
      <c r="DIT57" s="510"/>
      <c r="DIU57" s="511"/>
      <c r="DIV57" s="511"/>
      <c r="DIW57" s="249"/>
      <c r="DIX57" s="510"/>
      <c r="DIY57" s="511"/>
      <c r="DIZ57" s="511"/>
      <c r="DJA57" s="249"/>
      <c r="DJB57" s="510"/>
      <c r="DJC57" s="511"/>
      <c r="DJD57" s="511"/>
      <c r="DJE57" s="249"/>
      <c r="DJF57" s="510"/>
      <c r="DJG57" s="511"/>
      <c r="DJH57" s="511"/>
      <c r="DJI57" s="249"/>
      <c r="DJJ57" s="510"/>
      <c r="DJK57" s="511"/>
      <c r="DJL57" s="511"/>
      <c r="DJM57" s="249"/>
      <c r="DJN57" s="510"/>
      <c r="DJO57" s="511"/>
      <c r="DJP57" s="511"/>
      <c r="DJQ57" s="249"/>
      <c r="DJR57" s="510"/>
      <c r="DJS57" s="511"/>
      <c r="DJT57" s="511"/>
      <c r="DJU57" s="249"/>
      <c r="DJV57" s="510"/>
      <c r="DJW57" s="511"/>
      <c r="DJX57" s="511"/>
      <c r="DJY57" s="249"/>
      <c r="DJZ57" s="510"/>
      <c r="DKA57" s="511"/>
      <c r="DKB57" s="511"/>
      <c r="DKC57" s="249"/>
      <c r="DKD57" s="510"/>
      <c r="DKE57" s="511"/>
      <c r="DKF57" s="511"/>
      <c r="DKG57" s="249"/>
      <c r="DKH57" s="510"/>
      <c r="DKI57" s="511"/>
      <c r="DKJ57" s="511"/>
      <c r="DKK57" s="249"/>
      <c r="DKL57" s="510"/>
      <c r="DKM57" s="511"/>
      <c r="DKN57" s="511"/>
      <c r="DKO57" s="249"/>
      <c r="DKP57" s="510"/>
      <c r="DKQ57" s="511"/>
      <c r="DKR57" s="511"/>
      <c r="DKS57" s="249"/>
      <c r="DKT57" s="510"/>
      <c r="DKU57" s="511"/>
      <c r="DKV57" s="511"/>
      <c r="DKW57" s="249"/>
      <c r="DKX57" s="510"/>
      <c r="DKY57" s="511"/>
      <c r="DKZ57" s="511"/>
      <c r="DLA57" s="249"/>
      <c r="DLB57" s="510"/>
      <c r="DLC57" s="511"/>
      <c r="DLD57" s="511"/>
      <c r="DLE57" s="249"/>
      <c r="DLF57" s="510"/>
      <c r="DLG57" s="511"/>
      <c r="DLH57" s="511"/>
      <c r="DLI57" s="249"/>
      <c r="DLJ57" s="510"/>
      <c r="DLK57" s="511"/>
      <c r="DLL57" s="511"/>
      <c r="DLM57" s="249"/>
      <c r="DLN57" s="510"/>
      <c r="DLO57" s="511"/>
      <c r="DLP57" s="511"/>
      <c r="DLQ57" s="249"/>
      <c r="DLR57" s="510"/>
      <c r="DLS57" s="511"/>
      <c r="DLT57" s="511"/>
      <c r="DLU57" s="249"/>
      <c r="DLV57" s="510"/>
      <c r="DLW57" s="511"/>
      <c r="DLX57" s="511"/>
      <c r="DLY57" s="249"/>
      <c r="DLZ57" s="510"/>
      <c r="DMA57" s="511"/>
      <c r="DMB57" s="511"/>
      <c r="DMC57" s="249"/>
      <c r="DMD57" s="510"/>
      <c r="DME57" s="511"/>
      <c r="DMF57" s="511"/>
      <c r="DMG57" s="249"/>
      <c r="DMH57" s="510"/>
      <c r="DMI57" s="511"/>
      <c r="DMJ57" s="511"/>
      <c r="DMK57" s="249"/>
      <c r="DML57" s="510"/>
      <c r="DMM57" s="511"/>
      <c r="DMN57" s="511"/>
      <c r="DMO57" s="249"/>
      <c r="DMP57" s="510"/>
      <c r="DMQ57" s="511"/>
      <c r="DMR57" s="511"/>
      <c r="DMS57" s="249"/>
      <c r="DMT57" s="510"/>
      <c r="DMU57" s="511"/>
      <c r="DMV57" s="511"/>
      <c r="DMW57" s="249"/>
      <c r="DMX57" s="510"/>
      <c r="DMY57" s="511"/>
      <c r="DMZ57" s="511"/>
      <c r="DNA57" s="249"/>
      <c r="DNB57" s="510"/>
      <c r="DNC57" s="511"/>
      <c r="DND57" s="511"/>
      <c r="DNE57" s="249"/>
      <c r="DNF57" s="510"/>
      <c r="DNG57" s="511"/>
      <c r="DNH57" s="511"/>
      <c r="DNI57" s="249"/>
      <c r="DNJ57" s="510"/>
      <c r="DNK57" s="511"/>
      <c r="DNL57" s="511"/>
      <c r="DNM57" s="249"/>
      <c r="DNN57" s="510"/>
      <c r="DNO57" s="511"/>
      <c r="DNP57" s="511"/>
      <c r="DNQ57" s="249"/>
      <c r="DNR57" s="510"/>
      <c r="DNS57" s="511"/>
      <c r="DNT57" s="511"/>
      <c r="DNU57" s="249"/>
      <c r="DNV57" s="510"/>
      <c r="DNW57" s="511"/>
      <c r="DNX57" s="511"/>
      <c r="DNY57" s="249"/>
      <c r="DNZ57" s="510"/>
      <c r="DOA57" s="511"/>
      <c r="DOB57" s="511"/>
      <c r="DOC57" s="249"/>
      <c r="DOD57" s="510"/>
      <c r="DOE57" s="511"/>
      <c r="DOF57" s="511"/>
      <c r="DOG57" s="249"/>
      <c r="DOH57" s="510"/>
      <c r="DOI57" s="511"/>
      <c r="DOJ57" s="511"/>
      <c r="DOK57" s="249"/>
      <c r="DOL57" s="510"/>
      <c r="DOM57" s="511"/>
      <c r="DON57" s="511"/>
      <c r="DOO57" s="249"/>
      <c r="DOP57" s="510"/>
      <c r="DOQ57" s="511"/>
      <c r="DOR57" s="511"/>
      <c r="DOS57" s="249"/>
      <c r="DOT57" s="510"/>
      <c r="DOU57" s="511"/>
      <c r="DOV57" s="511"/>
      <c r="DOW57" s="249"/>
      <c r="DOX57" s="510"/>
      <c r="DOY57" s="511"/>
      <c r="DOZ57" s="511"/>
      <c r="DPA57" s="249"/>
      <c r="DPB57" s="510"/>
      <c r="DPC57" s="511"/>
      <c r="DPD57" s="511"/>
      <c r="DPE57" s="249"/>
      <c r="DPF57" s="510"/>
      <c r="DPG57" s="511"/>
      <c r="DPH57" s="511"/>
      <c r="DPI57" s="249"/>
      <c r="DPJ57" s="510"/>
      <c r="DPK57" s="511"/>
      <c r="DPL57" s="511"/>
      <c r="DPM57" s="249"/>
      <c r="DPN57" s="510"/>
      <c r="DPO57" s="511"/>
      <c r="DPP57" s="511"/>
      <c r="DPQ57" s="249"/>
      <c r="DPR57" s="510"/>
      <c r="DPS57" s="511"/>
      <c r="DPT57" s="511"/>
      <c r="DPU57" s="249"/>
      <c r="DPV57" s="510"/>
      <c r="DPW57" s="511"/>
      <c r="DPX57" s="511"/>
      <c r="DPY57" s="249"/>
      <c r="DPZ57" s="510"/>
      <c r="DQA57" s="511"/>
      <c r="DQB57" s="511"/>
      <c r="DQC57" s="249"/>
      <c r="DQD57" s="510"/>
      <c r="DQE57" s="511"/>
      <c r="DQF57" s="511"/>
      <c r="DQG57" s="249"/>
      <c r="DQH57" s="510"/>
      <c r="DQI57" s="511"/>
      <c r="DQJ57" s="511"/>
      <c r="DQK57" s="249"/>
      <c r="DQL57" s="510"/>
      <c r="DQM57" s="511"/>
      <c r="DQN57" s="511"/>
      <c r="DQO57" s="249"/>
      <c r="DQP57" s="510"/>
      <c r="DQQ57" s="511"/>
      <c r="DQR57" s="511"/>
      <c r="DQS57" s="249"/>
      <c r="DQT57" s="510"/>
      <c r="DQU57" s="511"/>
      <c r="DQV57" s="511"/>
      <c r="DQW57" s="249"/>
      <c r="DQX57" s="510"/>
      <c r="DQY57" s="511"/>
      <c r="DQZ57" s="511"/>
      <c r="DRA57" s="249"/>
      <c r="DRB57" s="510"/>
      <c r="DRC57" s="511"/>
      <c r="DRD57" s="511"/>
      <c r="DRE57" s="249"/>
      <c r="DRF57" s="510"/>
      <c r="DRG57" s="511"/>
      <c r="DRH57" s="511"/>
      <c r="DRI57" s="249"/>
      <c r="DRJ57" s="510"/>
      <c r="DRK57" s="511"/>
      <c r="DRL57" s="511"/>
      <c r="DRM57" s="249"/>
      <c r="DRN57" s="510"/>
      <c r="DRO57" s="511"/>
      <c r="DRP57" s="511"/>
      <c r="DRQ57" s="249"/>
      <c r="DRR57" s="510"/>
      <c r="DRS57" s="511"/>
      <c r="DRT57" s="511"/>
      <c r="DRU57" s="249"/>
      <c r="DRV57" s="510"/>
      <c r="DRW57" s="511"/>
      <c r="DRX57" s="511"/>
      <c r="DRY57" s="249"/>
      <c r="DRZ57" s="510"/>
      <c r="DSA57" s="511"/>
      <c r="DSB57" s="511"/>
      <c r="DSC57" s="249"/>
      <c r="DSD57" s="510"/>
      <c r="DSE57" s="511"/>
      <c r="DSF57" s="511"/>
      <c r="DSG57" s="249"/>
      <c r="DSH57" s="510"/>
      <c r="DSI57" s="511"/>
      <c r="DSJ57" s="511"/>
      <c r="DSK57" s="249"/>
      <c r="DSL57" s="510"/>
      <c r="DSM57" s="511"/>
      <c r="DSN57" s="511"/>
      <c r="DSO57" s="249"/>
      <c r="DSP57" s="510"/>
      <c r="DSQ57" s="511"/>
      <c r="DSR57" s="511"/>
      <c r="DSS57" s="249"/>
      <c r="DST57" s="510"/>
      <c r="DSU57" s="511"/>
      <c r="DSV57" s="511"/>
      <c r="DSW57" s="249"/>
      <c r="DSX57" s="510"/>
      <c r="DSY57" s="511"/>
      <c r="DSZ57" s="511"/>
      <c r="DTA57" s="249"/>
      <c r="DTB57" s="510"/>
      <c r="DTC57" s="511"/>
      <c r="DTD57" s="511"/>
      <c r="DTE57" s="249"/>
      <c r="DTF57" s="510"/>
      <c r="DTG57" s="511"/>
      <c r="DTH57" s="511"/>
      <c r="DTI57" s="249"/>
      <c r="DTJ57" s="510"/>
      <c r="DTK57" s="511"/>
      <c r="DTL57" s="511"/>
      <c r="DTM57" s="249"/>
      <c r="DTN57" s="510"/>
      <c r="DTO57" s="511"/>
      <c r="DTP57" s="511"/>
      <c r="DTQ57" s="249"/>
      <c r="DTR57" s="510"/>
      <c r="DTS57" s="511"/>
      <c r="DTT57" s="511"/>
      <c r="DTU57" s="249"/>
      <c r="DTV57" s="510"/>
      <c r="DTW57" s="511"/>
      <c r="DTX57" s="511"/>
      <c r="DTY57" s="249"/>
      <c r="DTZ57" s="510"/>
      <c r="DUA57" s="511"/>
      <c r="DUB57" s="511"/>
      <c r="DUC57" s="249"/>
      <c r="DUD57" s="510"/>
      <c r="DUE57" s="511"/>
      <c r="DUF57" s="511"/>
      <c r="DUG57" s="249"/>
      <c r="DUH57" s="510"/>
      <c r="DUI57" s="511"/>
      <c r="DUJ57" s="511"/>
      <c r="DUK57" s="249"/>
      <c r="DUL57" s="510"/>
      <c r="DUM57" s="511"/>
      <c r="DUN57" s="511"/>
      <c r="DUO57" s="249"/>
      <c r="DUP57" s="510"/>
      <c r="DUQ57" s="511"/>
      <c r="DUR57" s="511"/>
      <c r="DUS57" s="249"/>
      <c r="DUT57" s="510"/>
      <c r="DUU57" s="511"/>
      <c r="DUV57" s="511"/>
      <c r="DUW57" s="249"/>
      <c r="DUX57" s="510"/>
      <c r="DUY57" s="511"/>
      <c r="DUZ57" s="511"/>
      <c r="DVA57" s="249"/>
      <c r="DVB57" s="510"/>
      <c r="DVC57" s="511"/>
      <c r="DVD57" s="511"/>
      <c r="DVE57" s="249"/>
      <c r="DVF57" s="510"/>
      <c r="DVG57" s="511"/>
      <c r="DVH57" s="511"/>
      <c r="DVI57" s="249"/>
      <c r="DVJ57" s="510"/>
      <c r="DVK57" s="511"/>
      <c r="DVL57" s="511"/>
      <c r="DVM57" s="249"/>
      <c r="DVN57" s="510"/>
      <c r="DVO57" s="511"/>
      <c r="DVP57" s="511"/>
      <c r="DVQ57" s="249"/>
      <c r="DVR57" s="510"/>
      <c r="DVS57" s="511"/>
      <c r="DVT57" s="511"/>
      <c r="DVU57" s="249"/>
      <c r="DVV57" s="510"/>
      <c r="DVW57" s="511"/>
      <c r="DVX57" s="511"/>
      <c r="DVY57" s="249"/>
      <c r="DVZ57" s="510"/>
      <c r="DWA57" s="511"/>
      <c r="DWB57" s="511"/>
      <c r="DWC57" s="249"/>
      <c r="DWD57" s="510"/>
      <c r="DWE57" s="511"/>
      <c r="DWF57" s="511"/>
      <c r="DWG57" s="249"/>
      <c r="DWH57" s="510"/>
      <c r="DWI57" s="511"/>
      <c r="DWJ57" s="511"/>
      <c r="DWK57" s="249"/>
      <c r="DWL57" s="510"/>
      <c r="DWM57" s="511"/>
      <c r="DWN57" s="511"/>
      <c r="DWO57" s="249"/>
      <c r="DWP57" s="510"/>
      <c r="DWQ57" s="511"/>
      <c r="DWR57" s="511"/>
      <c r="DWS57" s="249"/>
      <c r="DWT57" s="510"/>
      <c r="DWU57" s="511"/>
      <c r="DWV57" s="511"/>
      <c r="DWW57" s="249"/>
      <c r="DWX57" s="510"/>
      <c r="DWY57" s="511"/>
      <c r="DWZ57" s="511"/>
      <c r="DXA57" s="249"/>
      <c r="DXB57" s="510"/>
      <c r="DXC57" s="511"/>
      <c r="DXD57" s="511"/>
      <c r="DXE57" s="249"/>
      <c r="DXF57" s="510"/>
      <c r="DXG57" s="511"/>
      <c r="DXH57" s="511"/>
      <c r="DXI57" s="249"/>
      <c r="DXJ57" s="510"/>
      <c r="DXK57" s="511"/>
      <c r="DXL57" s="511"/>
      <c r="DXM57" s="249"/>
      <c r="DXN57" s="510"/>
      <c r="DXO57" s="511"/>
      <c r="DXP57" s="511"/>
      <c r="DXQ57" s="249"/>
      <c r="DXR57" s="510"/>
      <c r="DXS57" s="511"/>
      <c r="DXT57" s="511"/>
      <c r="DXU57" s="249"/>
      <c r="DXV57" s="510"/>
      <c r="DXW57" s="511"/>
      <c r="DXX57" s="511"/>
      <c r="DXY57" s="249"/>
      <c r="DXZ57" s="510"/>
      <c r="DYA57" s="511"/>
      <c r="DYB57" s="511"/>
      <c r="DYC57" s="249"/>
      <c r="DYD57" s="510"/>
      <c r="DYE57" s="511"/>
      <c r="DYF57" s="511"/>
      <c r="DYG57" s="249"/>
      <c r="DYH57" s="510"/>
      <c r="DYI57" s="511"/>
      <c r="DYJ57" s="511"/>
      <c r="DYK57" s="249"/>
      <c r="DYL57" s="510"/>
      <c r="DYM57" s="511"/>
      <c r="DYN57" s="511"/>
      <c r="DYO57" s="249"/>
      <c r="DYP57" s="510"/>
      <c r="DYQ57" s="511"/>
      <c r="DYR57" s="511"/>
      <c r="DYS57" s="249"/>
      <c r="DYT57" s="510"/>
      <c r="DYU57" s="511"/>
      <c r="DYV57" s="511"/>
      <c r="DYW57" s="249"/>
      <c r="DYX57" s="510"/>
      <c r="DYY57" s="511"/>
      <c r="DYZ57" s="511"/>
      <c r="DZA57" s="249"/>
      <c r="DZB57" s="510"/>
      <c r="DZC57" s="511"/>
      <c r="DZD57" s="511"/>
      <c r="DZE57" s="249"/>
      <c r="DZF57" s="510"/>
      <c r="DZG57" s="511"/>
      <c r="DZH57" s="511"/>
      <c r="DZI57" s="249"/>
      <c r="DZJ57" s="510"/>
      <c r="DZK57" s="511"/>
      <c r="DZL57" s="511"/>
      <c r="DZM57" s="249"/>
      <c r="DZN57" s="510"/>
      <c r="DZO57" s="511"/>
      <c r="DZP57" s="511"/>
      <c r="DZQ57" s="249"/>
      <c r="DZR57" s="510"/>
      <c r="DZS57" s="511"/>
      <c r="DZT57" s="511"/>
      <c r="DZU57" s="249"/>
      <c r="DZV57" s="510"/>
      <c r="DZW57" s="511"/>
      <c r="DZX57" s="511"/>
      <c r="DZY57" s="249"/>
      <c r="DZZ57" s="510"/>
      <c r="EAA57" s="511"/>
      <c r="EAB57" s="511"/>
      <c r="EAC57" s="249"/>
      <c r="EAD57" s="510"/>
      <c r="EAE57" s="511"/>
      <c r="EAF57" s="511"/>
      <c r="EAG57" s="249"/>
      <c r="EAH57" s="510"/>
      <c r="EAI57" s="511"/>
      <c r="EAJ57" s="511"/>
      <c r="EAK57" s="249"/>
      <c r="EAL57" s="510"/>
      <c r="EAM57" s="511"/>
      <c r="EAN57" s="511"/>
      <c r="EAO57" s="249"/>
      <c r="EAP57" s="510"/>
      <c r="EAQ57" s="511"/>
      <c r="EAR57" s="511"/>
      <c r="EAS57" s="249"/>
      <c r="EAT57" s="510"/>
      <c r="EAU57" s="511"/>
      <c r="EAV57" s="511"/>
      <c r="EAW57" s="249"/>
      <c r="EAX57" s="510"/>
      <c r="EAY57" s="511"/>
      <c r="EAZ57" s="511"/>
      <c r="EBA57" s="249"/>
      <c r="EBB57" s="510"/>
      <c r="EBC57" s="511"/>
      <c r="EBD57" s="511"/>
      <c r="EBE57" s="249"/>
      <c r="EBF57" s="510"/>
      <c r="EBG57" s="511"/>
      <c r="EBH57" s="511"/>
      <c r="EBI57" s="249"/>
      <c r="EBJ57" s="510"/>
      <c r="EBK57" s="511"/>
      <c r="EBL57" s="511"/>
      <c r="EBM57" s="249"/>
      <c r="EBN57" s="510"/>
      <c r="EBO57" s="511"/>
      <c r="EBP57" s="511"/>
      <c r="EBQ57" s="249"/>
      <c r="EBR57" s="510"/>
      <c r="EBS57" s="511"/>
      <c r="EBT57" s="511"/>
      <c r="EBU57" s="249"/>
      <c r="EBV57" s="510"/>
      <c r="EBW57" s="511"/>
      <c r="EBX57" s="511"/>
      <c r="EBY57" s="249"/>
      <c r="EBZ57" s="510"/>
      <c r="ECA57" s="511"/>
      <c r="ECB57" s="511"/>
      <c r="ECC57" s="249"/>
      <c r="ECD57" s="510"/>
      <c r="ECE57" s="511"/>
      <c r="ECF57" s="511"/>
      <c r="ECG57" s="249"/>
      <c r="ECH57" s="510"/>
      <c r="ECI57" s="511"/>
      <c r="ECJ57" s="511"/>
      <c r="ECK57" s="249"/>
      <c r="ECL57" s="510"/>
      <c r="ECM57" s="511"/>
      <c r="ECN57" s="511"/>
      <c r="ECO57" s="249"/>
      <c r="ECP57" s="510"/>
      <c r="ECQ57" s="511"/>
      <c r="ECR57" s="511"/>
      <c r="ECS57" s="249"/>
      <c r="ECT57" s="510"/>
      <c r="ECU57" s="511"/>
      <c r="ECV57" s="511"/>
      <c r="ECW57" s="249"/>
      <c r="ECX57" s="510"/>
      <c r="ECY57" s="511"/>
      <c r="ECZ57" s="511"/>
      <c r="EDA57" s="249"/>
      <c r="EDB57" s="510"/>
      <c r="EDC57" s="511"/>
      <c r="EDD57" s="511"/>
      <c r="EDE57" s="249"/>
      <c r="EDF57" s="510"/>
      <c r="EDG57" s="511"/>
      <c r="EDH57" s="511"/>
      <c r="EDI57" s="249"/>
      <c r="EDJ57" s="510"/>
      <c r="EDK57" s="511"/>
      <c r="EDL57" s="511"/>
      <c r="EDM57" s="249"/>
      <c r="EDN57" s="510"/>
      <c r="EDO57" s="511"/>
      <c r="EDP57" s="511"/>
      <c r="EDQ57" s="249"/>
      <c r="EDR57" s="510"/>
      <c r="EDS57" s="511"/>
      <c r="EDT57" s="511"/>
      <c r="EDU57" s="249"/>
      <c r="EDV57" s="510"/>
      <c r="EDW57" s="511"/>
      <c r="EDX57" s="511"/>
      <c r="EDY57" s="249"/>
      <c r="EDZ57" s="510"/>
      <c r="EEA57" s="511"/>
      <c r="EEB57" s="511"/>
      <c r="EEC57" s="249"/>
      <c r="EED57" s="510"/>
      <c r="EEE57" s="511"/>
      <c r="EEF57" s="511"/>
      <c r="EEG57" s="249"/>
      <c r="EEH57" s="510"/>
      <c r="EEI57" s="511"/>
      <c r="EEJ57" s="511"/>
      <c r="EEK57" s="249"/>
      <c r="EEL57" s="510"/>
      <c r="EEM57" s="511"/>
      <c r="EEN57" s="511"/>
      <c r="EEO57" s="249"/>
      <c r="EEP57" s="510"/>
      <c r="EEQ57" s="511"/>
      <c r="EER57" s="511"/>
      <c r="EES57" s="249"/>
      <c r="EET57" s="510"/>
      <c r="EEU57" s="511"/>
      <c r="EEV57" s="511"/>
      <c r="EEW57" s="249"/>
      <c r="EEX57" s="510"/>
      <c r="EEY57" s="511"/>
      <c r="EEZ57" s="511"/>
      <c r="EFA57" s="249"/>
      <c r="EFB57" s="510"/>
      <c r="EFC57" s="511"/>
      <c r="EFD57" s="511"/>
      <c r="EFE57" s="249"/>
      <c r="EFF57" s="510"/>
      <c r="EFG57" s="511"/>
      <c r="EFH57" s="511"/>
      <c r="EFI57" s="249"/>
      <c r="EFJ57" s="510"/>
      <c r="EFK57" s="511"/>
      <c r="EFL57" s="511"/>
      <c r="EFM57" s="249"/>
      <c r="EFN57" s="510"/>
      <c r="EFO57" s="511"/>
      <c r="EFP57" s="511"/>
      <c r="EFQ57" s="249"/>
      <c r="EFR57" s="510"/>
      <c r="EFS57" s="511"/>
      <c r="EFT57" s="511"/>
      <c r="EFU57" s="249"/>
      <c r="EFV57" s="510"/>
      <c r="EFW57" s="511"/>
      <c r="EFX57" s="511"/>
      <c r="EFY57" s="249"/>
      <c r="EFZ57" s="510"/>
      <c r="EGA57" s="511"/>
      <c r="EGB57" s="511"/>
      <c r="EGC57" s="249"/>
      <c r="EGD57" s="510"/>
      <c r="EGE57" s="511"/>
      <c r="EGF57" s="511"/>
      <c r="EGG57" s="249"/>
      <c r="EGH57" s="510"/>
      <c r="EGI57" s="511"/>
      <c r="EGJ57" s="511"/>
      <c r="EGK57" s="249"/>
      <c r="EGL57" s="510"/>
      <c r="EGM57" s="511"/>
      <c r="EGN57" s="511"/>
      <c r="EGO57" s="249"/>
      <c r="EGP57" s="510"/>
      <c r="EGQ57" s="511"/>
      <c r="EGR57" s="511"/>
      <c r="EGS57" s="249"/>
      <c r="EGT57" s="510"/>
      <c r="EGU57" s="511"/>
      <c r="EGV57" s="511"/>
      <c r="EGW57" s="249"/>
      <c r="EGX57" s="510"/>
      <c r="EGY57" s="511"/>
      <c r="EGZ57" s="511"/>
      <c r="EHA57" s="249"/>
      <c r="EHB57" s="510"/>
      <c r="EHC57" s="511"/>
      <c r="EHD57" s="511"/>
      <c r="EHE57" s="249"/>
      <c r="EHF57" s="510"/>
      <c r="EHG57" s="511"/>
      <c r="EHH57" s="511"/>
      <c r="EHI57" s="249"/>
      <c r="EHJ57" s="510"/>
      <c r="EHK57" s="511"/>
      <c r="EHL57" s="511"/>
      <c r="EHM57" s="249"/>
      <c r="EHN57" s="510"/>
      <c r="EHO57" s="511"/>
      <c r="EHP57" s="511"/>
      <c r="EHQ57" s="249"/>
      <c r="EHR57" s="510"/>
      <c r="EHS57" s="511"/>
      <c r="EHT57" s="511"/>
      <c r="EHU57" s="249"/>
      <c r="EHV57" s="510"/>
      <c r="EHW57" s="511"/>
      <c r="EHX57" s="511"/>
      <c r="EHY57" s="249"/>
      <c r="EHZ57" s="510"/>
      <c r="EIA57" s="511"/>
      <c r="EIB57" s="511"/>
      <c r="EIC57" s="249"/>
      <c r="EID57" s="510"/>
      <c r="EIE57" s="511"/>
      <c r="EIF57" s="511"/>
      <c r="EIG57" s="249"/>
      <c r="EIH57" s="510"/>
      <c r="EII57" s="511"/>
      <c r="EIJ57" s="511"/>
      <c r="EIK57" s="249"/>
      <c r="EIL57" s="510"/>
      <c r="EIM57" s="511"/>
      <c r="EIN57" s="511"/>
      <c r="EIO57" s="249"/>
      <c r="EIP57" s="510"/>
      <c r="EIQ57" s="511"/>
      <c r="EIR57" s="511"/>
      <c r="EIS57" s="249"/>
      <c r="EIT57" s="510"/>
      <c r="EIU57" s="511"/>
      <c r="EIV57" s="511"/>
      <c r="EIW57" s="249"/>
      <c r="EIX57" s="510"/>
      <c r="EIY57" s="511"/>
      <c r="EIZ57" s="511"/>
      <c r="EJA57" s="249"/>
      <c r="EJB57" s="510"/>
      <c r="EJC57" s="511"/>
      <c r="EJD57" s="511"/>
      <c r="EJE57" s="249"/>
      <c r="EJF57" s="510"/>
      <c r="EJG57" s="511"/>
      <c r="EJH57" s="511"/>
      <c r="EJI57" s="249"/>
      <c r="EJJ57" s="510"/>
      <c r="EJK57" s="511"/>
      <c r="EJL57" s="511"/>
      <c r="EJM57" s="249"/>
      <c r="EJN57" s="510"/>
      <c r="EJO57" s="511"/>
      <c r="EJP57" s="511"/>
      <c r="EJQ57" s="249"/>
      <c r="EJR57" s="510"/>
      <c r="EJS57" s="511"/>
      <c r="EJT57" s="511"/>
      <c r="EJU57" s="249"/>
      <c r="EJV57" s="510"/>
      <c r="EJW57" s="511"/>
      <c r="EJX57" s="511"/>
      <c r="EJY57" s="249"/>
      <c r="EJZ57" s="510"/>
      <c r="EKA57" s="511"/>
      <c r="EKB57" s="511"/>
      <c r="EKC57" s="249"/>
      <c r="EKD57" s="510"/>
      <c r="EKE57" s="511"/>
      <c r="EKF57" s="511"/>
      <c r="EKG57" s="249"/>
      <c r="EKH57" s="510"/>
      <c r="EKI57" s="511"/>
      <c r="EKJ57" s="511"/>
      <c r="EKK57" s="249"/>
      <c r="EKL57" s="510"/>
      <c r="EKM57" s="511"/>
      <c r="EKN57" s="511"/>
      <c r="EKO57" s="249"/>
      <c r="EKP57" s="510"/>
      <c r="EKQ57" s="511"/>
      <c r="EKR57" s="511"/>
      <c r="EKS57" s="249"/>
      <c r="EKT57" s="510"/>
      <c r="EKU57" s="511"/>
      <c r="EKV57" s="511"/>
      <c r="EKW57" s="249"/>
      <c r="EKX57" s="510"/>
      <c r="EKY57" s="511"/>
      <c r="EKZ57" s="511"/>
      <c r="ELA57" s="249"/>
      <c r="ELB57" s="510"/>
      <c r="ELC57" s="511"/>
      <c r="ELD57" s="511"/>
      <c r="ELE57" s="249"/>
      <c r="ELF57" s="510"/>
      <c r="ELG57" s="511"/>
      <c r="ELH57" s="511"/>
      <c r="ELI57" s="249"/>
      <c r="ELJ57" s="510"/>
      <c r="ELK57" s="511"/>
      <c r="ELL57" s="511"/>
      <c r="ELM57" s="249"/>
      <c r="ELN57" s="510"/>
      <c r="ELO57" s="511"/>
      <c r="ELP57" s="511"/>
      <c r="ELQ57" s="249"/>
      <c r="ELR57" s="510"/>
      <c r="ELS57" s="511"/>
      <c r="ELT57" s="511"/>
      <c r="ELU57" s="249"/>
      <c r="ELV57" s="510"/>
      <c r="ELW57" s="511"/>
      <c r="ELX57" s="511"/>
      <c r="ELY57" s="249"/>
      <c r="ELZ57" s="510"/>
      <c r="EMA57" s="511"/>
      <c r="EMB57" s="511"/>
      <c r="EMC57" s="249"/>
      <c r="EMD57" s="510"/>
      <c r="EME57" s="511"/>
      <c r="EMF57" s="511"/>
      <c r="EMG57" s="249"/>
      <c r="EMH57" s="510"/>
      <c r="EMI57" s="511"/>
      <c r="EMJ57" s="511"/>
      <c r="EMK57" s="249"/>
      <c r="EML57" s="510"/>
      <c r="EMM57" s="511"/>
      <c r="EMN57" s="511"/>
      <c r="EMO57" s="249"/>
      <c r="EMP57" s="510"/>
      <c r="EMQ57" s="511"/>
      <c r="EMR57" s="511"/>
      <c r="EMS57" s="249"/>
      <c r="EMT57" s="510"/>
      <c r="EMU57" s="511"/>
      <c r="EMV57" s="511"/>
      <c r="EMW57" s="249"/>
      <c r="EMX57" s="510"/>
      <c r="EMY57" s="511"/>
      <c r="EMZ57" s="511"/>
      <c r="ENA57" s="249"/>
      <c r="ENB57" s="510"/>
      <c r="ENC57" s="511"/>
      <c r="END57" s="511"/>
      <c r="ENE57" s="249"/>
      <c r="ENF57" s="510"/>
      <c r="ENG57" s="511"/>
      <c r="ENH57" s="511"/>
      <c r="ENI57" s="249"/>
      <c r="ENJ57" s="510"/>
      <c r="ENK57" s="511"/>
      <c r="ENL57" s="511"/>
      <c r="ENM57" s="249"/>
      <c r="ENN57" s="510"/>
      <c r="ENO57" s="511"/>
      <c r="ENP57" s="511"/>
      <c r="ENQ57" s="249"/>
      <c r="ENR57" s="510"/>
      <c r="ENS57" s="511"/>
      <c r="ENT57" s="511"/>
      <c r="ENU57" s="249"/>
      <c r="ENV57" s="510"/>
      <c r="ENW57" s="511"/>
      <c r="ENX57" s="511"/>
      <c r="ENY57" s="249"/>
      <c r="ENZ57" s="510"/>
      <c r="EOA57" s="511"/>
      <c r="EOB57" s="511"/>
      <c r="EOC57" s="249"/>
      <c r="EOD57" s="510"/>
      <c r="EOE57" s="511"/>
      <c r="EOF57" s="511"/>
      <c r="EOG57" s="249"/>
      <c r="EOH57" s="510"/>
      <c r="EOI57" s="511"/>
      <c r="EOJ57" s="511"/>
      <c r="EOK57" s="249"/>
      <c r="EOL57" s="510"/>
      <c r="EOM57" s="511"/>
      <c r="EON57" s="511"/>
      <c r="EOO57" s="249"/>
      <c r="EOP57" s="510"/>
      <c r="EOQ57" s="511"/>
      <c r="EOR57" s="511"/>
      <c r="EOS57" s="249"/>
      <c r="EOT57" s="510"/>
      <c r="EOU57" s="511"/>
      <c r="EOV57" s="511"/>
      <c r="EOW57" s="249"/>
      <c r="EOX57" s="510"/>
      <c r="EOY57" s="511"/>
      <c r="EOZ57" s="511"/>
      <c r="EPA57" s="249"/>
      <c r="EPB57" s="510"/>
      <c r="EPC57" s="511"/>
      <c r="EPD57" s="511"/>
      <c r="EPE57" s="249"/>
      <c r="EPF57" s="510"/>
      <c r="EPG57" s="511"/>
      <c r="EPH57" s="511"/>
      <c r="EPI57" s="249"/>
      <c r="EPJ57" s="510"/>
      <c r="EPK57" s="511"/>
      <c r="EPL57" s="511"/>
      <c r="EPM57" s="249"/>
      <c r="EPN57" s="510"/>
      <c r="EPO57" s="511"/>
      <c r="EPP57" s="511"/>
      <c r="EPQ57" s="249"/>
      <c r="EPR57" s="510"/>
      <c r="EPS57" s="511"/>
      <c r="EPT57" s="511"/>
      <c r="EPU57" s="249"/>
      <c r="EPV57" s="510"/>
      <c r="EPW57" s="511"/>
      <c r="EPX57" s="511"/>
      <c r="EPY57" s="249"/>
      <c r="EPZ57" s="510"/>
      <c r="EQA57" s="511"/>
      <c r="EQB57" s="511"/>
      <c r="EQC57" s="249"/>
      <c r="EQD57" s="510"/>
      <c r="EQE57" s="511"/>
      <c r="EQF57" s="511"/>
      <c r="EQG57" s="249"/>
      <c r="EQH57" s="510"/>
      <c r="EQI57" s="511"/>
      <c r="EQJ57" s="511"/>
      <c r="EQK57" s="249"/>
      <c r="EQL57" s="510"/>
      <c r="EQM57" s="511"/>
      <c r="EQN57" s="511"/>
      <c r="EQO57" s="249"/>
      <c r="EQP57" s="510"/>
      <c r="EQQ57" s="511"/>
      <c r="EQR57" s="511"/>
      <c r="EQS57" s="249"/>
      <c r="EQT57" s="510"/>
      <c r="EQU57" s="511"/>
      <c r="EQV57" s="511"/>
      <c r="EQW57" s="249"/>
      <c r="EQX57" s="510"/>
      <c r="EQY57" s="511"/>
      <c r="EQZ57" s="511"/>
      <c r="ERA57" s="249"/>
      <c r="ERB57" s="510"/>
      <c r="ERC57" s="511"/>
      <c r="ERD57" s="511"/>
      <c r="ERE57" s="249"/>
      <c r="ERF57" s="510"/>
      <c r="ERG57" s="511"/>
      <c r="ERH57" s="511"/>
      <c r="ERI57" s="249"/>
      <c r="ERJ57" s="510"/>
      <c r="ERK57" s="511"/>
      <c r="ERL57" s="511"/>
      <c r="ERM57" s="249"/>
      <c r="ERN57" s="510"/>
      <c r="ERO57" s="511"/>
      <c r="ERP57" s="511"/>
      <c r="ERQ57" s="249"/>
      <c r="ERR57" s="510"/>
      <c r="ERS57" s="511"/>
      <c r="ERT57" s="511"/>
      <c r="ERU57" s="249"/>
      <c r="ERV57" s="510"/>
      <c r="ERW57" s="511"/>
      <c r="ERX57" s="511"/>
      <c r="ERY57" s="249"/>
      <c r="ERZ57" s="510"/>
      <c r="ESA57" s="511"/>
      <c r="ESB57" s="511"/>
      <c r="ESC57" s="249"/>
      <c r="ESD57" s="510"/>
      <c r="ESE57" s="511"/>
      <c r="ESF57" s="511"/>
      <c r="ESG57" s="249"/>
      <c r="ESH57" s="510"/>
      <c r="ESI57" s="511"/>
      <c r="ESJ57" s="511"/>
      <c r="ESK57" s="249"/>
      <c r="ESL57" s="510"/>
      <c r="ESM57" s="511"/>
      <c r="ESN57" s="511"/>
      <c r="ESO57" s="249"/>
      <c r="ESP57" s="510"/>
      <c r="ESQ57" s="511"/>
      <c r="ESR57" s="511"/>
      <c r="ESS57" s="249"/>
      <c r="EST57" s="510"/>
      <c r="ESU57" s="511"/>
      <c r="ESV57" s="511"/>
      <c r="ESW57" s="249"/>
      <c r="ESX57" s="510"/>
      <c r="ESY57" s="511"/>
      <c r="ESZ57" s="511"/>
      <c r="ETA57" s="249"/>
      <c r="ETB57" s="510"/>
      <c r="ETC57" s="511"/>
      <c r="ETD57" s="511"/>
      <c r="ETE57" s="249"/>
      <c r="ETF57" s="510"/>
      <c r="ETG57" s="511"/>
      <c r="ETH57" s="511"/>
      <c r="ETI57" s="249"/>
      <c r="ETJ57" s="510"/>
      <c r="ETK57" s="511"/>
      <c r="ETL57" s="511"/>
      <c r="ETM57" s="249"/>
      <c r="ETN57" s="510"/>
      <c r="ETO57" s="511"/>
      <c r="ETP57" s="511"/>
      <c r="ETQ57" s="249"/>
      <c r="ETR57" s="510"/>
      <c r="ETS57" s="511"/>
      <c r="ETT57" s="511"/>
      <c r="ETU57" s="249"/>
      <c r="ETV57" s="510"/>
      <c r="ETW57" s="511"/>
      <c r="ETX57" s="511"/>
      <c r="ETY57" s="249"/>
      <c r="ETZ57" s="510"/>
      <c r="EUA57" s="511"/>
      <c r="EUB57" s="511"/>
      <c r="EUC57" s="249"/>
      <c r="EUD57" s="510"/>
      <c r="EUE57" s="511"/>
      <c r="EUF57" s="511"/>
      <c r="EUG57" s="249"/>
      <c r="EUH57" s="510"/>
      <c r="EUI57" s="511"/>
      <c r="EUJ57" s="511"/>
      <c r="EUK57" s="249"/>
      <c r="EUL57" s="510"/>
      <c r="EUM57" s="511"/>
      <c r="EUN57" s="511"/>
      <c r="EUO57" s="249"/>
      <c r="EUP57" s="510"/>
      <c r="EUQ57" s="511"/>
      <c r="EUR57" s="511"/>
      <c r="EUS57" s="249"/>
      <c r="EUT57" s="510"/>
      <c r="EUU57" s="511"/>
      <c r="EUV57" s="511"/>
      <c r="EUW57" s="249"/>
      <c r="EUX57" s="510"/>
      <c r="EUY57" s="511"/>
      <c r="EUZ57" s="511"/>
      <c r="EVA57" s="249"/>
      <c r="EVB57" s="510"/>
      <c r="EVC57" s="511"/>
      <c r="EVD57" s="511"/>
      <c r="EVE57" s="249"/>
      <c r="EVF57" s="510"/>
      <c r="EVG57" s="511"/>
      <c r="EVH57" s="511"/>
      <c r="EVI57" s="249"/>
      <c r="EVJ57" s="510"/>
      <c r="EVK57" s="511"/>
      <c r="EVL57" s="511"/>
      <c r="EVM57" s="249"/>
      <c r="EVN57" s="510"/>
      <c r="EVO57" s="511"/>
      <c r="EVP57" s="511"/>
      <c r="EVQ57" s="249"/>
      <c r="EVR57" s="510"/>
      <c r="EVS57" s="511"/>
      <c r="EVT57" s="511"/>
      <c r="EVU57" s="249"/>
      <c r="EVV57" s="510"/>
      <c r="EVW57" s="511"/>
      <c r="EVX57" s="511"/>
      <c r="EVY57" s="249"/>
      <c r="EVZ57" s="510"/>
      <c r="EWA57" s="511"/>
      <c r="EWB57" s="511"/>
      <c r="EWC57" s="249"/>
      <c r="EWD57" s="510"/>
      <c r="EWE57" s="511"/>
      <c r="EWF57" s="511"/>
      <c r="EWG57" s="249"/>
      <c r="EWH57" s="510"/>
      <c r="EWI57" s="511"/>
      <c r="EWJ57" s="511"/>
      <c r="EWK57" s="249"/>
      <c r="EWL57" s="510"/>
      <c r="EWM57" s="511"/>
      <c r="EWN57" s="511"/>
      <c r="EWO57" s="249"/>
      <c r="EWP57" s="510"/>
      <c r="EWQ57" s="511"/>
      <c r="EWR57" s="511"/>
      <c r="EWS57" s="249"/>
      <c r="EWT57" s="510"/>
      <c r="EWU57" s="511"/>
      <c r="EWV57" s="511"/>
      <c r="EWW57" s="249"/>
      <c r="EWX57" s="510"/>
      <c r="EWY57" s="511"/>
      <c r="EWZ57" s="511"/>
      <c r="EXA57" s="249"/>
      <c r="EXB57" s="510"/>
      <c r="EXC57" s="511"/>
      <c r="EXD57" s="511"/>
      <c r="EXE57" s="249"/>
      <c r="EXF57" s="510"/>
      <c r="EXG57" s="511"/>
      <c r="EXH57" s="511"/>
      <c r="EXI57" s="249"/>
      <c r="EXJ57" s="510"/>
      <c r="EXK57" s="511"/>
      <c r="EXL57" s="511"/>
      <c r="EXM57" s="249"/>
      <c r="EXN57" s="510"/>
      <c r="EXO57" s="511"/>
      <c r="EXP57" s="511"/>
      <c r="EXQ57" s="249"/>
      <c r="EXR57" s="510"/>
      <c r="EXS57" s="511"/>
      <c r="EXT57" s="511"/>
      <c r="EXU57" s="249"/>
      <c r="EXV57" s="510"/>
      <c r="EXW57" s="511"/>
      <c r="EXX57" s="511"/>
      <c r="EXY57" s="249"/>
      <c r="EXZ57" s="510"/>
      <c r="EYA57" s="511"/>
      <c r="EYB57" s="511"/>
      <c r="EYC57" s="249"/>
      <c r="EYD57" s="510"/>
      <c r="EYE57" s="511"/>
      <c r="EYF57" s="511"/>
      <c r="EYG57" s="249"/>
      <c r="EYH57" s="510"/>
      <c r="EYI57" s="511"/>
      <c r="EYJ57" s="511"/>
      <c r="EYK57" s="249"/>
      <c r="EYL57" s="510"/>
      <c r="EYM57" s="511"/>
      <c r="EYN57" s="511"/>
      <c r="EYO57" s="249"/>
      <c r="EYP57" s="510"/>
      <c r="EYQ57" s="511"/>
      <c r="EYR57" s="511"/>
      <c r="EYS57" s="249"/>
      <c r="EYT57" s="510"/>
      <c r="EYU57" s="511"/>
      <c r="EYV57" s="511"/>
      <c r="EYW57" s="249"/>
      <c r="EYX57" s="510"/>
      <c r="EYY57" s="511"/>
      <c r="EYZ57" s="511"/>
      <c r="EZA57" s="249"/>
      <c r="EZB57" s="510"/>
      <c r="EZC57" s="511"/>
      <c r="EZD57" s="511"/>
      <c r="EZE57" s="249"/>
      <c r="EZF57" s="510"/>
      <c r="EZG57" s="511"/>
      <c r="EZH57" s="511"/>
      <c r="EZI57" s="249"/>
      <c r="EZJ57" s="510"/>
      <c r="EZK57" s="511"/>
      <c r="EZL57" s="511"/>
      <c r="EZM57" s="249"/>
      <c r="EZN57" s="510"/>
      <c r="EZO57" s="511"/>
      <c r="EZP57" s="511"/>
      <c r="EZQ57" s="249"/>
      <c r="EZR57" s="510"/>
      <c r="EZS57" s="511"/>
      <c r="EZT57" s="511"/>
      <c r="EZU57" s="249"/>
      <c r="EZV57" s="510"/>
      <c r="EZW57" s="511"/>
      <c r="EZX57" s="511"/>
      <c r="EZY57" s="249"/>
      <c r="EZZ57" s="510"/>
      <c r="FAA57" s="511"/>
      <c r="FAB57" s="511"/>
      <c r="FAC57" s="249"/>
      <c r="FAD57" s="510"/>
      <c r="FAE57" s="511"/>
      <c r="FAF57" s="511"/>
      <c r="FAG57" s="249"/>
      <c r="FAH57" s="510"/>
      <c r="FAI57" s="511"/>
      <c r="FAJ57" s="511"/>
      <c r="FAK57" s="249"/>
      <c r="FAL57" s="510"/>
      <c r="FAM57" s="511"/>
      <c r="FAN57" s="511"/>
      <c r="FAO57" s="249"/>
      <c r="FAP57" s="510"/>
      <c r="FAQ57" s="511"/>
      <c r="FAR57" s="511"/>
      <c r="FAS57" s="249"/>
      <c r="FAT57" s="510"/>
      <c r="FAU57" s="511"/>
      <c r="FAV57" s="511"/>
      <c r="FAW57" s="249"/>
      <c r="FAX57" s="510"/>
      <c r="FAY57" s="511"/>
      <c r="FAZ57" s="511"/>
      <c r="FBA57" s="249"/>
      <c r="FBB57" s="510"/>
      <c r="FBC57" s="511"/>
      <c r="FBD57" s="511"/>
      <c r="FBE57" s="249"/>
      <c r="FBF57" s="510"/>
      <c r="FBG57" s="511"/>
      <c r="FBH57" s="511"/>
      <c r="FBI57" s="249"/>
      <c r="FBJ57" s="510"/>
      <c r="FBK57" s="511"/>
      <c r="FBL57" s="511"/>
      <c r="FBM57" s="249"/>
      <c r="FBN57" s="510"/>
      <c r="FBO57" s="511"/>
      <c r="FBP57" s="511"/>
      <c r="FBQ57" s="249"/>
      <c r="FBR57" s="510"/>
      <c r="FBS57" s="511"/>
      <c r="FBT57" s="511"/>
      <c r="FBU57" s="249"/>
      <c r="FBV57" s="510"/>
      <c r="FBW57" s="511"/>
      <c r="FBX57" s="511"/>
      <c r="FBY57" s="249"/>
      <c r="FBZ57" s="510"/>
      <c r="FCA57" s="511"/>
      <c r="FCB57" s="511"/>
      <c r="FCC57" s="249"/>
      <c r="FCD57" s="510"/>
      <c r="FCE57" s="511"/>
      <c r="FCF57" s="511"/>
      <c r="FCG57" s="249"/>
      <c r="FCH57" s="510"/>
      <c r="FCI57" s="511"/>
      <c r="FCJ57" s="511"/>
      <c r="FCK57" s="249"/>
      <c r="FCL57" s="510"/>
      <c r="FCM57" s="511"/>
      <c r="FCN57" s="511"/>
      <c r="FCO57" s="249"/>
      <c r="FCP57" s="510"/>
      <c r="FCQ57" s="511"/>
      <c r="FCR57" s="511"/>
      <c r="FCS57" s="249"/>
      <c r="FCT57" s="510"/>
      <c r="FCU57" s="511"/>
      <c r="FCV57" s="511"/>
      <c r="FCW57" s="249"/>
      <c r="FCX57" s="510"/>
      <c r="FCY57" s="511"/>
      <c r="FCZ57" s="511"/>
      <c r="FDA57" s="249"/>
      <c r="FDB57" s="510"/>
      <c r="FDC57" s="511"/>
      <c r="FDD57" s="511"/>
      <c r="FDE57" s="249"/>
      <c r="FDF57" s="510"/>
      <c r="FDG57" s="511"/>
      <c r="FDH57" s="511"/>
      <c r="FDI57" s="249"/>
      <c r="FDJ57" s="510"/>
      <c r="FDK57" s="511"/>
      <c r="FDL57" s="511"/>
      <c r="FDM57" s="249"/>
      <c r="FDN57" s="510"/>
      <c r="FDO57" s="511"/>
      <c r="FDP57" s="511"/>
      <c r="FDQ57" s="249"/>
      <c r="FDR57" s="510"/>
      <c r="FDS57" s="511"/>
      <c r="FDT57" s="511"/>
      <c r="FDU57" s="249"/>
      <c r="FDV57" s="510"/>
      <c r="FDW57" s="511"/>
      <c r="FDX57" s="511"/>
      <c r="FDY57" s="249"/>
      <c r="FDZ57" s="510"/>
      <c r="FEA57" s="511"/>
      <c r="FEB57" s="511"/>
      <c r="FEC57" s="249"/>
      <c r="FED57" s="510"/>
      <c r="FEE57" s="511"/>
      <c r="FEF57" s="511"/>
      <c r="FEG57" s="249"/>
      <c r="FEH57" s="510"/>
      <c r="FEI57" s="511"/>
      <c r="FEJ57" s="511"/>
      <c r="FEK57" s="249"/>
      <c r="FEL57" s="510"/>
      <c r="FEM57" s="511"/>
      <c r="FEN57" s="511"/>
      <c r="FEO57" s="249"/>
      <c r="FEP57" s="510"/>
      <c r="FEQ57" s="511"/>
      <c r="FER57" s="511"/>
      <c r="FES57" s="249"/>
      <c r="FET57" s="510"/>
      <c r="FEU57" s="511"/>
      <c r="FEV57" s="511"/>
      <c r="FEW57" s="249"/>
      <c r="FEX57" s="510"/>
      <c r="FEY57" s="511"/>
      <c r="FEZ57" s="511"/>
      <c r="FFA57" s="249"/>
      <c r="FFB57" s="510"/>
      <c r="FFC57" s="511"/>
      <c r="FFD57" s="511"/>
      <c r="FFE57" s="249"/>
      <c r="FFF57" s="510"/>
      <c r="FFG57" s="511"/>
      <c r="FFH57" s="511"/>
      <c r="FFI57" s="249"/>
      <c r="FFJ57" s="510"/>
      <c r="FFK57" s="511"/>
      <c r="FFL57" s="511"/>
      <c r="FFM57" s="249"/>
      <c r="FFN57" s="510"/>
      <c r="FFO57" s="511"/>
      <c r="FFP57" s="511"/>
      <c r="FFQ57" s="249"/>
      <c r="FFR57" s="510"/>
      <c r="FFS57" s="511"/>
      <c r="FFT57" s="511"/>
      <c r="FFU57" s="249"/>
      <c r="FFV57" s="510"/>
      <c r="FFW57" s="511"/>
      <c r="FFX57" s="511"/>
      <c r="FFY57" s="249"/>
      <c r="FFZ57" s="510"/>
      <c r="FGA57" s="511"/>
      <c r="FGB57" s="511"/>
      <c r="FGC57" s="249"/>
      <c r="FGD57" s="510"/>
      <c r="FGE57" s="511"/>
      <c r="FGF57" s="511"/>
      <c r="FGG57" s="249"/>
      <c r="FGH57" s="510"/>
      <c r="FGI57" s="511"/>
      <c r="FGJ57" s="511"/>
      <c r="FGK57" s="249"/>
      <c r="FGL57" s="510"/>
      <c r="FGM57" s="511"/>
      <c r="FGN57" s="511"/>
      <c r="FGO57" s="249"/>
      <c r="FGP57" s="510"/>
      <c r="FGQ57" s="511"/>
      <c r="FGR57" s="511"/>
      <c r="FGS57" s="249"/>
      <c r="FGT57" s="510"/>
      <c r="FGU57" s="511"/>
      <c r="FGV57" s="511"/>
      <c r="FGW57" s="249"/>
      <c r="FGX57" s="510"/>
      <c r="FGY57" s="511"/>
      <c r="FGZ57" s="511"/>
      <c r="FHA57" s="249"/>
      <c r="FHB57" s="510"/>
      <c r="FHC57" s="511"/>
      <c r="FHD57" s="511"/>
      <c r="FHE57" s="249"/>
      <c r="FHF57" s="510"/>
      <c r="FHG57" s="511"/>
      <c r="FHH57" s="511"/>
      <c r="FHI57" s="249"/>
      <c r="FHJ57" s="510"/>
      <c r="FHK57" s="511"/>
      <c r="FHL57" s="511"/>
      <c r="FHM57" s="249"/>
      <c r="FHN57" s="510"/>
      <c r="FHO57" s="511"/>
      <c r="FHP57" s="511"/>
      <c r="FHQ57" s="249"/>
      <c r="FHR57" s="510"/>
      <c r="FHS57" s="511"/>
      <c r="FHT57" s="511"/>
      <c r="FHU57" s="249"/>
      <c r="FHV57" s="510"/>
      <c r="FHW57" s="511"/>
      <c r="FHX57" s="511"/>
      <c r="FHY57" s="249"/>
      <c r="FHZ57" s="510"/>
      <c r="FIA57" s="511"/>
      <c r="FIB57" s="511"/>
      <c r="FIC57" s="249"/>
      <c r="FID57" s="510"/>
      <c r="FIE57" s="511"/>
      <c r="FIF57" s="511"/>
      <c r="FIG57" s="249"/>
      <c r="FIH57" s="510"/>
      <c r="FII57" s="511"/>
      <c r="FIJ57" s="511"/>
      <c r="FIK57" s="249"/>
      <c r="FIL57" s="510"/>
      <c r="FIM57" s="511"/>
      <c r="FIN57" s="511"/>
      <c r="FIO57" s="249"/>
      <c r="FIP57" s="510"/>
      <c r="FIQ57" s="511"/>
      <c r="FIR57" s="511"/>
      <c r="FIS57" s="249"/>
      <c r="FIT57" s="510"/>
      <c r="FIU57" s="511"/>
      <c r="FIV57" s="511"/>
      <c r="FIW57" s="249"/>
      <c r="FIX57" s="510"/>
      <c r="FIY57" s="511"/>
      <c r="FIZ57" s="511"/>
      <c r="FJA57" s="249"/>
      <c r="FJB57" s="510"/>
      <c r="FJC57" s="511"/>
      <c r="FJD57" s="511"/>
      <c r="FJE57" s="249"/>
      <c r="FJF57" s="510"/>
      <c r="FJG57" s="511"/>
      <c r="FJH57" s="511"/>
      <c r="FJI57" s="249"/>
      <c r="FJJ57" s="510"/>
      <c r="FJK57" s="511"/>
      <c r="FJL57" s="511"/>
      <c r="FJM57" s="249"/>
      <c r="FJN57" s="510"/>
      <c r="FJO57" s="511"/>
      <c r="FJP57" s="511"/>
      <c r="FJQ57" s="249"/>
      <c r="FJR57" s="510"/>
      <c r="FJS57" s="511"/>
      <c r="FJT57" s="511"/>
      <c r="FJU57" s="249"/>
      <c r="FJV57" s="510"/>
      <c r="FJW57" s="511"/>
      <c r="FJX57" s="511"/>
      <c r="FJY57" s="249"/>
      <c r="FJZ57" s="510"/>
      <c r="FKA57" s="511"/>
      <c r="FKB57" s="511"/>
      <c r="FKC57" s="249"/>
      <c r="FKD57" s="510"/>
      <c r="FKE57" s="511"/>
      <c r="FKF57" s="511"/>
      <c r="FKG57" s="249"/>
      <c r="FKH57" s="510"/>
      <c r="FKI57" s="511"/>
      <c r="FKJ57" s="511"/>
      <c r="FKK57" s="249"/>
      <c r="FKL57" s="510"/>
      <c r="FKM57" s="511"/>
      <c r="FKN57" s="511"/>
      <c r="FKO57" s="249"/>
      <c r="FKP57" s="510"/>
      <c r="FKQ57" s="511"/>
      <c r="FKR57" s="511"/>
      <c r="FKS57" s="249"/>
      <c r="FKT57" s="510"/>
      <c r="FKU57" s="511"/>
      <c r="FKV57" s="511"/>
      <c r="FKW57" s="249"/>
      <c r="FKX57" s="510"/>
      <c r="FKY57" s="511"/>
      <c r="FKZ57" s="511"/>
      <c r="FLA57" s="249"/>
      <c r="FLB57" s="510"/>
      <c r="FLC57" s="511"/>
      <c r="FLD57" s="511"/>
      <c r="FLE57" s="249"/>
      <c r="FLF57" s="510"/>
      <c r="FLG57" s="511"/>
      <c r="FLH57" s="511"/>
      <c r="FLI57" s="249"/>
      <c r="FLJ57" s="510"/>
      <c r="FLK57" s="511"/>
      <c r="FLL57" s="511"/>
      <c r="FLM57" s="249"/>
      <c r="FLN57" s="510"/>
      <c r="FLO57" s="511"/>
      <c r="FLP57" s="511"/>
      <c r="FLQ57" s="249"/>
      <c r="FLR57" s="510"/>
      <c r="FLS57" s="511"/>
      <c r="FLT57" s="511"/>
      <c r="FLU57" s="249"/>
      <c r="FLV57" s="510"/>
      <c r="FLW57" s="511"/>
      <c r="FLX57" s="511"/>
      <c r="FLY57" s="249"/>
      <c r="FLZ57" s="510"/>
      <c r="FMA57" s="511"/>
      <c r="FMB57" s="511"/>
      <c r="FMC57" s="249"/>
      <c r="FMD57" s="510"/>
      <c r="FME57" s="511"/>
      <c r="FMF57" s="511"/>
      <c r="FMG57" s="249"/>
      <c r="FMH57" s="510"/>
      <c r="FMI57" s="511"/>
      <c r="FMJ57" s="511"/>
      <c r="FMK57" s="249"/>
      <c r="FML57" s="510"/>
      <c r="FMM57" s="511"/>
      <c r="FMN57" s="511"/>
      <c r="FMO57" s="249"/>
      <c r="FMP57" s="510"/>
      <c r="FMQ57" s="511"/>
      <c r="FMR57" s="511"/>
      <c r="FMS57" s="249"/>
      <c r="FMT57" s="510"/>
      <c r="FMU57" s="511"/>
      <c r="FMV57" s="511"/>
      <c r="FMW57" s="249"/>
      <c r="FMX57" s="510"/>
      <c r="FMY57" s="511"/>
      <c r="FMZ57" s="511"/>
      <c r="FNA57" s="249"/>
      <c r="FNB57" s="510"/>
      <c r="FNC57" s="511"/>
      <c r="FND57" s="511"/>
      <c r="FNE57" s="249"/>
      <c r="FNF57" s="510"/>
      <c r="FNG57" s="511"/>
      <c r="FNH57" s="511"/>
      <c r="FNI57" s="249"/>
      <c r="FNJ57" s="510"/>
      <c r="FNK57" s="511"/>
      <c r="FNL57" s="511"/>
      <c r="FNM57" s="249"/>
      <c r="FNN57" s="510"/>
      <c r="FNO57" s="511"/>
      <c r="FNP57" s="511"/>
      <c r="FNQ57" s="249"/>
      <c r="FNR57" s="510"/>
      <c r="FNS57" s="511"/>
      <c r="FNT57" s="511"/>
      <c r="FNU57" s="249"/>
      <c r="FNV57" s="510"/>
      <c r="FNW57" s="511"/>
      <c r="FNX57" s="511"/>
      <c r="FNY57" s="249"/>
      <c r="FNZ57" s="510"/>
      <c r="FOA57" s="511"/>
      <c r="FOB57" s="511"/>
      <c r="FOC57" s="249"/>
      <c r="FOD57" s="510"/>
      <c r="FOE57" s="511"/>
      <c r="FOF57" s="511"/>
      <c r="FOG57" s="249"/>
      <c r="FOH57" s="510"/>
      <c r="FOI57" s="511"/>
      <c r="FOJ57" s="511"/>
      <c r="FOK57" s="249"/>
      <c r="FOL57" s="510"/>
      <c r="FOM57" s="511"/>
      <c r="FON57" s="511"/>
      <c r="FOO57" s="249"/>
      <c r="FOP57" s="510"/>
      <c r="FOQ57" s="511"/>
      <c r="FOR57" s="511"/>
      <c r="FOS57" s="249"/>
      <c r="FOT57" s="510"/>
      <c r="FOU57" s="511"/>
      <c r="FOV57" s="511"/>
      <c r="FOW57" s="249"/>
      <c r="FOX57" s="510"/>
      <c r="FOY57" s="511"/>
      <c r="FOZ57" s="511"/>
      <c r="FPA57" s="249"/>
      <c r="FPB57" s="510"/>
      <c r="FPC57" s="511"/>
      <c r="FPD57" s="511"/>
      <c r="FPE57" s="249"/>
      <c r="FPF57" s="510"/>
      <c r="FPG57" s="511"/>
      <c r="FPH57" s="511"/>
      <c r="FPI57" s="249"/>
      <c r="FPJ57" s="510"/>
      <c r="FPK57" s="511"/>
      <c r="FPL57" s="511"/>
      <c r="FPM57" s="249"/>
      <c r="FPN57" s="510"/>
      <c r="FPO57" s="511"/>
      <c r="FPP57" s="511"/>
      <c r="FPQ57" s="249"/>
      <c r="FPR57" s="510"/>
      <c r="FPS57" s="511"/>
      <c r="FPT57" s="511"/>
      <c r="FPU57" s="249"/>
      <c r="FPV57" s="510"/>
      <c r="FPW57" s="511"/>
      <c r="FPX57" s="511"/>
      <c r="FPY57" s="249"/>
      <c r="FPZ57" s="510"/>
      <c r="FQA57" s="511"/>
      <c r="FQB57" s="511"/>
      <c r="FQC57" s="249"/>
      <c r="FQD57" s="510"/>
      <c r="FQE57" s="511"/>
      <c r="FQF57" s="511"/>
      <c r="FQG57" s="249"/>
      <c r="FQH57" s="510"/>
      <c r="FQI57" s="511"/>
      <c r="FQJ57" s="511"/>
      <c r="FQK57" s="249"/>
      <c r="FQL57" s="510"/>
      <c r="FQM57" s="511"/>
      <c r="FQN57" s="511"/>
      <c r="FQO57" s="249"/>
      <c r="FQP57" s="510"/>
      <c r="FQQ57" s="511"/>
      <c r="FQR57" s="511"/>
      <c r="FQS57" s="249"/>
      <c r="FQT57" s="510"/>
      <c r="FQU57" s="511"/>
      <c r="FQV57" s="511"/>
      <c r="FQW57" s="249"/>
      <c r="FQX57" s="510"/>
      <c r="FQY57" s="511"/>
      <c r="FQZ57" s="511"/>
      <c r="FRA57" s="249"/>
      <c r="FRB57" s="510"/>
      <c r="FRC57" s="511"/>
      <c r="FRD57" s="511"/>
      <c r="FRE57" s="249"/>
      <c r="FRF57" s="510"/>
      <c r="FRG57" s="511"/>
      <c r="FRH57" s="511"/>
      <c r="FRI57" s="249"/>
      <c r="FRJ57" s="510"/>
      <c r="FRK57" s="511"/>
      <c r="FRL57" s="511"/>
      <c r="FRM57" s="249"/>
      <c r="FRN57" s="510"/>
      <c r="FRO57" s="511"/>
      <c r="FRP57" s="511"/>
      <c r="FRQ57" s="249"/>
      <c r="FRR57" s="510"/>
      <c r="FRS57" s="511"/>
      <c r="FRT57" s="511"/>
      <c r="FRU57" s="249"/>
      <c r="FRV57" s="510"/>
      <c r="FRW57" s="511"/>
      <c r="FRX57" s="511"/>
      <c r="FRY57" s="249"/>
      <c r="FRZ57" s="510"/>
      <c r="FSA57" s="511"/>
      <c r="FSB57" s="511"/>
      <c r="FSC57" s="249"/>
      <c r="FSD57" s="510"/>
      <c r="FSE57" s="511"/>
      <c r="FSF57" s="511"/>
      <c r="FSG57" s="249"/>
      <c r="FSH57" s="510"/>
      <c r="FSI57" s="511"/>
      <c r="FSJ57" s="511"/>
      <c r="FSK57" s="249"/>
      <c r="FSL57" s="510"/>
      <c r="FSM57" s="511"/>
      <c r="FSN57" s="511"/>
      <c r="FSO57" s="249"/>
      <c r="FSP57" s="510"/>
      <c r="FSQ57" s="511"/>
      <c r="FSR57" s="511"/>
      <c r="FSS57" s="249"/>
      <c r="FST57" s="510"/>
      <c r="FSU57" s="511"/>
      <c r="FSV57" s="511"/>
      <c r="FSW57" s="249"/>
      <c r="FSX57" s="510"/>
      <c r="FSY57" s="511"/>
      <c r="FSZ57" s="511"/>
      <c r="FTA57" s="249"/>
      <c r="FTB57" s="510"/>
      <c r="FTC57" s="511"/>
      <c r="FTD57" s="511"/>
      <c r="FTE57" s="249"/>
      <c r="FTF57" s="510"/>
      <c r="FTG57" s="511"/>
      <c r="FTH57" s="511"/>
      <c r="FTI57" s="249"/>
      <c r="FTJ57" s="510"/>
      <c r="FTK57" s="511"/>
      <c r="FTL57" s="511"/>
      <c r="FTM57" s="249"/>
      <c r="FTN57" s="510"/>
      <c r="FTO57" s="511"/>
      <c r="FTP57" s="511"/>
      <c r="FTQ57" s="249"/>
      <c r="FTR57" s="510"/>
      <c r="FTS57" s="511"/>
      <c r="FTT57" s="511"/>
      <c r="FTU57" s="249"/>
      <c r="FTV57" s="510"/>
      <c r="FTW57" s="511"/>
      <c r="FTX57" s="511"/>
      <c r="FTY57" s="249"/>
      <c r="FTZ57" s="510"/>
      <c r="FUA57" s="511"/>
      <c r="FUB57" s="511"/>
      <c r="FUC57" s="249"/>
      <c r="FUD57" s="510"/>
      <c r="FUE57" s="511"/>
      <c r="FUF57" s="511"/>
      <c r="FUG57" s="249"/>
      <c r="FUH57" s="510"/>
      <c r="FUI57" s="511"/>
      <c r="FUJ57" s="511"/>
      <c r="FUK57" s="249"/>
      <c r="FUL57" s="510"/>
      <c r="FUM57" s="511"/>
      <c r="FUN57" s="511"/>
      <c r="FUO57" s="249"/>
      <c r="FUP57" s="510"/>
      <c r="FUQ57" s="511"/>
      <c r="FUR57" s="511"/>
      <c r="FUS57" s="249"/>
      <c r="FUT57" s="510"/>
      <c r="FUU57" s="511"/>
      <c r="FUV57" s="511"/>
      <c r="FUW57" s="249"/>
      <c r="FUX57" s="510"/>
      <c r="FUY57" s="511"/>
      <c r="FUZ57" s="511"/>
      <c r="FVA57" s="249"/>
      <c r="FVB57" s="510"/>
      <c r="FVC57" s="511"/>
      <c r="FVD57" s="511"/>
      <c r="FVE57" s="249"/>
      <c r="FVF57" s="510"/>
      <c r="FVG57" s="511"/>
      <c r="FVH57" s="511"/>
      <c r="FVI57" s="249"/>
      <c r="FVJ57" s="510"/>
      <c r="FVK57" s="511"/>
      <c r="FVL57" s="511"/>
      <c r="FVM57" s="249"/>
      <c r="FVN57" s="510"/>
      <c r="FVO57" s="511"/>
      <c r="FVP57" s="511"/>
      <c r="FVQ57" s="249"/>
      <c r="FVR57" s="510"/>
      <c r="FVS57" s="511"/>
      <c r="FVT57" s="511"/>
      <c r="FVU57" s="249"/>
      <c r="FVV57" s="510"/>
      <c r="FVW57" s="511"/>
      <c r="FVX57" s="511"/>
      <c r="FVY57" s="249"/>
      <c r="FVZ57" s="510"/>
      <c r="FWA57" s="511"/>
      <c r="FWB57" s="511"/>
      <c r="FWC57" s="249"/>
      <c r="FWD57" s="510"/>
      <c r="FWE57" s="511"/>
      <c r="FWF57" s="511"/>
      <c r="FWG57" s="249"/>
      <c r="FWH57" s="510"/>
      <c r="FWI57" s="511"/>
      <c r="FWJ57" s="511"/>
      <c r="FWK57" s="249"/>
      <c r="FWL57" s="510"/>
      <c r="FWM57" s="511"/>
      <c r="FWN57" s="511"/>
      <c r="FWO57" s="249"/>
      <c r="FWP57" s="510"/>
      <c r="FWQ57" s="511"/>
      <c r="FWR57" s="511"/>
      <c r="FWS57" s="249"/>
      <c r="FWT57" s="510"/>
      <c r="FWU57" s="511"/>
      <c r="FWV57" s="511"/>
      <c r="FWW57" s="249"/>
      <c r="FWX57" s="510"/>
      <c r="FWY57" s="511"/>
      <c r="FWZ57" s="511"/>
      <c r="FXA57" s="249"/>
      <c r="FXB57" s="510"/>
      <c r="FXC57" s="511"/>
      <c r="FXD57" s="511"/>
      <c r="FXE57" s="249"/>
      <c r="FXF57" s="510"/>
      <c r="FXG57" s="511"/>
      <c r="FXH57" s="511"/>
      <c r="FXI57" s="249"/>
      <c r="FXJ57" s="510"/>
      <c r="FXK57" s="511"/>
      <c r="FXL57" s="511"/>
      <c r="FXM57" s="249"/>
      <c r="FXN57" s="510"/>
      <c r="FXO57" s="511"/>
      <c r="FXP57" s="511"/>
      <c r="FXQ57" s="249"/>
      <c r="FXR57" s="510"/>
      <c r="FXS57" s="511"/>
      <c r="FXT57" s="511"/>
      <c r="FXU57" s="249"/>
      <c r="FXV57" s="510"/>
      <c r="FXW57" s="511"/>
      <c r="FXX57" s="511"/>
      <c r="FXY57" s="249"/>
      <c r="FXZ57" s="510"/>
      <c r="FYA57" s="511"/>
      <c r="FYB57" s="511"/>
      <c r="FYC57" s="249"/>
      <c r="FYD57" s="510"/>
      <c r="FYE57" s="511"/>
      <c r="FYF57" s="511"/>
      <c r="FYG57" s="249"/>
      <c r="FYH57" s="510"/>
      <c r="FYI57" s="511"/>
      <c r="FYJ57" s="511"/>
      <c r="FYK57" s="249"/>
      <c r="FYL57" s="510"/>
      <c r="FYM57" s="511"/>
      <c r="FYN57" s="511"/>
      <c r="FYO57" s="249"/>
      <c r="FYP57" s="510"/>
      <c r="FYQ57" s="511"/>
      <c r="FYR57" s="511"/>
      <c r="FYS57" s="249"/>
      <c r="FYT57" s="510"/>
      <c r="FYU57" s="511"/>
      <c r="FYV57" s="511"/>
      <c r="FYW57" s="249"/>
      <c r="FYX57" s="510"/>
      <c r="FYY57" s="511"/>
      <c r="FYZ57" s="511"/>
      <c r="FZA57" s="249"/>
      <c r="FZB57" s="510"/>
      <c r="FZC57" s="511"/>
      <c r="FZD57" s="511"/>
      <c r="FZE57" s="249"/>
      <c r="FZF57" s="510"/>
      <c r="FZG57" s="511"/>
      <c r="FZH57" s="511"/>
      <c r="FZI57" s="249"/>
      <c r="FZJ57" s="510"/>
      <c r="FZK57" s="511"/>
      <c r="FZL57" s="511"/>
      <c r="FZM57" s="249"/>
      <c r="FZN57" s="510"/>
      <c r="FZO57" s="511"/>
      <c r="FZP57" s="511"/>
      <c r="FZQ57" s="249"/>
      <c r="FZR57" s="510"/>
      <c r="FZS57" s="511"/>
      <c r="FZT57" s="511"/>
      <c r="FZU57" s="249"/>
      <c r="FZV57" s="510"/>
      <c r="FZW57" s="511"/>
      <c r="FZX57" s="511"/>
      <c r="FZY57" s="249"/>
      <c r="FZZ57" s="510"/>
      <c r="GAA57" s="511"/>
      <c r="GAB57" s="511"/>
      <c r="GAC57" s="249"/>
      <c r="GAD57" s="510"/>
      <c r="GAE57" s="511"/>
      <c r="GAF57" s="511"/>
      <c r="GAG57" s="249"/>
      <c r="GAH57" s="510"/>
      <c r="GAI57" s="511"/>
      <c r="GAJ57" s="511"/>
      <c r="GAK57" s="249"/>
      <c r="GAL57" s="510"/>
      <c r="GAM57" s="511"/>
      <c r="GAN57" s="511"/>
      <c r="GAO57" s="249"/>
      <c r="GAP57" s="510"/>
      <c r="GAQ57" s="511"/>
      <c r="GAR57" s="511"/>
      <c r="GAS57" s="249"/>
      <c r="GAT57" s="510"/>
      <c r="GAU57" s="511"/>
      <c r="GAV57" s="511"/>
      <c r="GAW57" s="249"/>
      <c r="GAX57" s="510"/>
      <c r="GAY57" s="511"/>
      <c r="GAZ57" s="511"/>
      <c r="GBA57" s="249"/>
      <c r="GBB57" s="510"/>
      <c r="GBC57" s="511"/>
      <c r="GBD57" s="511"/>
      <c r="GBE57" s="249"/>
      <c r="GBF57" s="510"/>
      <c r="GBG57" s="511"/>
      <c r="GBH57" s="511"/>
      <c r="GBI57" s="249"/>
      <c r="GBJ57" s="510"/>
      <c r="GBK57" s="511"/>
      <c r="GBL57" s="511"/>
      <c r="GBM57" s="249"/>
      <c r="GBN57" s="510"/>
      <c r="GBO57" s="511"/>
      <c r="GBP57" s="511"/>
      <c r="GBQ57" s="249"/>
      <c r="GBR57" s="510"/>
      <c r="GBS57" s="511"/>
      <c r="GBT57" s="511"/>
      <c r="GBU57" s="249"/>
      <c r="GBV57" s="510"/>
      <c r="GBW57" s="511"/>
      <c r="GBX57" s="511"/>
      <c r="GBY57" s="249"/>
      <c r="GBZ57" s="510"/>
      <c r="GCA57" s="511"/>
      <c r="GCB57" s="511"/>
      <c r="GCC57" s="249"/>
      <c r="GCD57" s="510"/>
      <c r="GCE57" s="511"/>
      <c r="GCF57" s="511"/>
      <c r="GCG57" s="249"/>
      <c r="GCH57" s="510"/>
      <c r="GCI57" s="511"/>
      <c r="GCJ57" s="511"/>
      <c r="GCK57" s="249"/>
      <c r="GCL57" s="510"/>
      <c r="GCM57" s="511"/>
      <c r="GCN57" s="511"/>
      <c r="GCO57" s="249"/>
      <c r="GCP57" s="510"/>
      <c r="GCQ57" s="511"/>
      <c r="GCR57" s="511"/>
      <c r="GCS57" s="249"/>
      <c r="GCT57" s="510"/>
      <c r="GCU57" s="511"/>
      <c r="GCV57" s="511"/>
      <c r="GCW57" s="249"/>
      <c r="GCX57" s="510"/>
      <c r="GCY57" s="511"/>
      <c r="GCZ57" s="511"/>
      <c r="GDA57" s="249"/>
      <c r="GDB57" s="510"/>
      <c r="GDC57" s="511"/>
      <c r="GDD57" s="511"/>
      <c r="GDE57" s="249"/>
      <c r="GDF57" s="510"/>
      <c r="GDG57" s="511"/>
      <c r="GDH57" s="511"/>
      <c r="GDI57" s="249"/>
      <c r="GDJ57" s="510"/>
      <c r="GDK57" s="511"/>
      <c r="GDL57" s="511"/>
      <c r="GDM57" s="249"/>
      <c r="GDN57" s="510"/>
      <c r="GDO57" s="511"/>
      <c r="GDP57" s="511"/>
      <c r="GDQ57" s="249"/>
      <c r="GDR57" s="510"/>
      <c r="GDS57" s="511"/>
      <c r="GDT57" s="511"/>
      <c r="GDU57" s="249"/>
      <c r="GDV57" s="510"/>
      <c r="GDW57" s="511"/>
      <c r="GDX57" s="511"/>
      <c r="GDY57" s="249"/>
      <c r="GDZ57" s="510"/>
      <c r="GEA57" s="511"/>
      <c r="GEB57" s="511"/>
      <c r="GEC57" s="249"/>
      <c r="GED57" s="510"/>
      <c r="GEE57" s="511"/>
      <c r="GEF57" s="511"/>
      <c r="GEG57" s="249"/>
      <c r="GEH57" s="510"/>
      <c r="GEI57" s="511"/>
      <c r="GEJ57" s="511"/>
      <c r="GEK57" s="249"/>
      <c r="GEL57" s="510"/>
      <c r="GEM57" s="511"/>
      <c r="GEN57" s="511"/>
      <c r="GEO57" s="249"/>
      <c r="GEP57" s="510"/>
      <c r="GEQ57" s="511"/>
      <c r="GER57" s="511"/>
      <c r="GES57" s="249"/>
      <c r="GET57" s="510"/>
      <c r="GEU57" s="511"/>
      <c r="GEV57" s="511"/>
      <c r="GEW57" s="249"/>
      <c r="GEX57" s="510"/>
      <c r="GEY57" s="511"/>
      <c r="GEZ57" s="511"/>
      <c r="GFA57" s="249"/>
      <c r="GFB57" s="510"/>
      <c r="GFC57" s="511"/>
      <c r="GFD57" s="511"/>
      <c r="GFE57" s="249"/>
      <c r="GFF57" s="510"/>
      <c r="GFG57" s="511"/>
      <c r="GFH57" s="511"/>
      <c r="GFI57" s="249"/>
      <c r="GFJ57" s="510"/>
      <c r="GFK57" s="511"/>
      <c r="GFL57" s="511"/>
      <c r="GFM57" s="249"/>
      <c r="GFN57" s="510"/>
      <c r="GFO57" s="511"/>
      <c r="GFP57" s="511"/>
      <c r="GFQ57" s="249"/>
      <c r="GFR57" s="510"/>
      <c r="GFS57" s="511"/>
      <c r="GFT57" s="511"/>
      <c r="GFU57" s="249"/>
      <c r="GFV57" s="510"/>
      <c r="GFW57" s="511"/>
      <c r="GFX57" s="511"/>
      <c r="GFY57" s="249"/>
      <c r="GFZ57" s="510"/>
      <c r="GGA57" s="511"/>
      <c r="GGB57" s="511"/>
      <c r="GGC57" s="249"/>
      <c r="GGD57" s="510"/>
      <c r="GGE57" s="511"/>
      <c r="GGF57" s="511"/>
      <c r="GGG57" s="249"/>
      <c r="GGH57" s="510"/>
      <c r="GGI57" s="511"/>
      <c r="GGJ57" s="511"/>
      <c r="GGK57" s="249"/>
      <c r="GGL57" s="510"/>
      <c r="GGM57" s="511"/>
      <c r="GGN57" s="511"/>
      <c r="GGO57" s="249"/>
      <c r="GGP57" s="510"/>
      <c r="GGQ57" s="511"/>
      <c r="GGR57" s="511"/>
      <c r="GGS57" s="249"/>
      <c r="GGT57" s="510"/>
      <c r="GGU57" s="511"/>
      <c r="GGV57" s="511"/>
      <c r="GGW57" s="249"/>
      <c r="GGX57" s="510"/>
      <c r="GGY57" s="511"/>
      <c r="GGZ57" s="511"/>
      <c r="GHA57" s="249"/>
      <c r="GHB57" s="510"/>
      <c r="GHC57" s="511"/>
      <c r="GHD57" s="511"/>
      <c r="GHE57" s="249"/>
      <c r="GHF57" s="510"/>
      <c r="GHG57" s="511"/>
      <c r="GHH57" s="511"/>
      <c r="GHI57" s="249"/>
      <c r="GHJ57" s="510"/>
      <c r="GHK57" s="511"/>
      <c r="GHL57" s="511"/>
      <c r="GHM57" s="249"/>
      <c r="GHN57" s="510"/>
      <c r="GHO57" s="511"/>
      <c r="GHP57" s="511"/>
      <c r="GHQ57" s="249"/>
      <c r="GHR57" s="510"/>
      <c r="GHS57" s="511"/>
      <c r="GHT57" s="511"/>
      <c r="GHU57" s="249"/>
      <c r="GHV57" s="510"/>
      <c r="GHW57" s="511"/>
      <c r="GHX57" s="511"/>
      <c r="GHY57" s="249"/>
      <c r="GHZ57" s="510"/>
      <c r="GIA57" s="511"/>
      <c r="GIB57" s="511"/>
      <c r="GIC57" s="249"/>
      <c r="GID57" s="510"/>
      <c r="GIE57" s="511"/>
      <c r="GIF57" s="511"/>
      <c r="GIG57" s="249"/>
      <c r="GIH57" s="510"/>
      <c r="GII57" s="511"/>
      <c r="GIJ57" s="511"/>
      <c r="GIK57" s="249"/>
      <c r="GIL57" s="510"/>
      <c r="GIM57" s="511"/>
      <c r="GIN57" s="511"/>
      <c r="GIO57" s="249"/>
      <c r="GIP57" s="510"/>
      <c r="GIQ57" s="511"/>
      <c r="GIR57" s="511"/>
      <c r="GIS57" s="249"/>
      <c r="GIT57" s="510"/>
      <c r="GIU57" s="511"/>
      <c r="GIV57" s="511"/>
      <c r="GIW57" s="249"/>
      <c r="GIX57" s="510"/>
      <c r="GIY57" s="511"/>
      <c r="GIZ57" s="511"/>
      <c r="GJA57" s="249"/>
      <c r="GJB57" s="510"/>
      <c r="GJC57" s="511"/>
      <c r="GJD57" s="511"/>
      <c r="GJE57" s="249"/>
      <c r="GJF57" s="510"/>
      <c r="GJG57" s="511"/>
      <c r="GJH57" s="511"/>
      <c r="GJI57" s="249"/>
      <c r="GJJ57" s="510"/>
      <c r="GJK57" s="511"/>
      <c r="GJL57" s="511"/>
      <c r="GJM57" s="249"/>
      <c r="GJN57" s="510"/>
      <c r="GJO57" s="511"/>
      <c r="GJP57" s="511"/>
      <c r="GJQ57" s="249"/>
      <c r="GJR57" s="510"/>
      <c r="GJS57" s="511"/>
      <c r="GJT57" s="511"/>
      <c r="GJU57" s="249"/>
      <c r="GJV57" s="510"/>
      <c r="GJW57" s="511"/>
      <c r="GJX57" s="511"/>
      <c r="GJY57" s="249"/>
      <c r="GJZ57" s="510"/>
      <c r="GKA57" s="511"/>
      <c r="GKB57" s="511"/>
      <c r="GKC57" s="249"/>
      <c r="GKD57" s="510"/>
      <c r="GKE57" s="511"/>
      <c r="GKF57" s="511"/>
      <c r="GKG57" s="249"/>
      <c r="GKH57" s="510"/>
      <c r="GKI57" s="511"/>
      <c r="GKJ57" s="511"/>
      <c r="GKK57" s="249"/>
      <c r="GKL57" s="510"/>
      <c r="GKM57" s="511"/>
      <c r="GKN57" s="511"/>
      <c r="GKO57" s="249"/>
      <c r="GKP57" s="510"/>
      <c r="GKQ57" s="511"/>
      <c r="GKR57" s="511"/>
      <c r="GKS57" s="249"/>
      <c r="GKT57" s="510"/>
      <c r="GKU57" s="511"/>
      <c r="GKV57" s="511"/>
      <c r="GKW57" s="249"/>
      <c r="GKX57" s="510"/>
      <c r="GKY57" s="511"/>
      <c r="GKZ57" s="511"/>
      <c r="GLA57" s="249"/>
      <c r="GLB57" s="510"/>
      <c r="GLC57" s="511"/>
      <c r="GLD57" s="511"/>
      <c r="GLE57" s="249"/>
      <c r="GLF57" s="510"/>
      <c r="GLG57" s="511"/>
      <c r="GLH57" s="511"/>
      <c r="GLI57" s="249"/>
      <c r="GLJ57" s="510"/>
      <c r="GLK57" s="511"/>
      <c r="GLL57" s="511"/>
      <c r="GLM57" s="249"/>
      <c r="GLN57" s="510"/>
      <c r="GLO57" s="511"/>
      <c r="GLP57" s="511"/>
      <c r="GLQ57" s="249"/>
      <c r="GLR57" s="510"/>
      <c r="GLS57" s="511"/>
      <c r="GLT57" s="511"/>
      <c r="GLU57" s="249"/>
      <c r="GLV57" s="510"/>
      <c r="GLW57" s="511"/>
      <c r="GLX57" s="511"/>
      <c r="GLY57" s="249"/>
      <c r="GLZ57" s="510"/>
      <c r="GMA57" s="511"/>
      <c r="GMB57" s="511"/>
      <c r="GMC57" s="249"/>
      <c r="GMD57" s="510"/>
      <c r="GME57" s="511"/>
      <c r="GMF57" s="511"/>
      <c r="GMG57" s="249"/>
      <c r="GMH57" s="510"/>
      <c r="GMI57" s="511"/>
      <c r="GMJ57" s="511"/>
      <c r="GMK57" s="249"/>
      <c r="GML57" s="510"/>
      <c r="GMM57" s="511"/>
      <c r="GMN57" s="511"/>
      <c r="GMO57" s="249"/>
      <c r="GMP57" s="510"/>
      <c r="GMQ57" s="511"/>
      <c r="GMR57" s="511"/>
      <c r="GMS57" s="249"/>
      <c r="GMT57" s="510"/>
      <c r="GMU57" s="511"/>
      <c r="GMV57" s="511"/>
      <c r="GMW57" s="249"/>
      <c r="GMX57" s="510"/>
      <c r="GMY57" s="511"/>
      <c r="GMZ57" s="511"/>
      <c r="GNA57" s="249"/>
      <c r="GNB57" s="510"/>
      <c r="GNC57" s="511"/>
      <c r="GND57" s="511"/>
      <c r="GNE57" s="249"/>
      <c r="GNF57" s="510"/>
      <c r="GNG57" s="511"/>
      <c r="GNH57" s="511"/>
      <c r="GNI57" s="249"/>
      <c r="GNJ57" s="510"/>
      <c r="GNK57" s="511"/>
      <c r="GNL57" s="511"/>
      <c r="GNM57" s="249"/>
      <c r="GNN57" s="510"/>
      <c r="GNO57" s="511"/>
      <c r="GNP57" s="511"/>
      <c r="GNQ57" s="249"/>
      <c r="GNR57" s="510"/>
      <c r="GNS57" s="511"/>
      <c r="GNT57" s="511"/>
      <c r="GNU57" s="249"/>
      <c r="GNV57" s="510"/>
      <c r="GNW57" s="511"/>
      <c r="GNX57" s="511"/>
      <c r="GNY57" s="249"/>
      <c r="GNZ57" s="510"/>
      <c r="GOA57" s="511"/>
      <c r="GOB57" s="511"/>
      <c r="GOC57" s="249"/>
      <c r="GOD57" s="510"/>
      <c r="GOE57" s="511"/>
      <c r="GOF57" s="511"/>
      <c r="GOG57" s="249"/>
      <c r="GOH57" s="510"/>
      <c r="GOI57" s="511"/>
      <c r="GOJ57" s="511"/>
      <c r="GOK57" s="249"/>
      <c r="GOL57" s="510"/>
      <c r="GOM57" s="511"/>
      <c r="GON57" s="511"/>
      <c r="GOO57" s="249"/>
      <c r="GOP57" s="510"/>
      <c r="GOQ57" s="511"/>
      <c r="GOR57" s="511"/>
      <c r="GOS57" s="249"/>
      <c r="GOT57" s="510"/>
      <c r="GOU57" s="511"/>
      <c r="GOV57" s="511"/>
      <c r="GOW57" s="249"/>
      <c r="GOX57" s="510"/>
      <c r="GOY57" s="511"/>
      <c r="GOZ57" s="511"/>
      <c r="GPA57" s="249"/>
      <c r="GPB57" s="510"/>
      <c r="GPC57" s="511"/>
      <c r="GPD57" s="511"/>
      <c r="GPE57" s="249"/>
      <c r="GPF57" s="510"/>
      <c r="GPG57" s="511"/>
      <c r="GPH57" s="511"/>
      <c r="GPI57" s="249"/>
      <c r="GPJ57" s="510"/>
      <c r="GPK57" s="511"/>
      <c r="GPL57" s="511"/>
      <c r="GPM57" s="249"/>
      <c r="GPN57" s="510"/>
      <c r="GPO57" s="511"/>
      <c r="GPP57" s="511"/>
      <c r="GPQ57" s="249"/>
      <c r="GPR57" s="510"/>
      <c r="GPS57" s="511"/>
      <c r="GPT57" s="511"/>
      <c r="GPU57" s="249"/>
      <c r="GPV57" s="510"/>
      <c r="GPW57" s="511"/>
      <c r="GPX57" s="511"/>
      <c r="GPY57" s="249"/>
      <c r="GPZ57" s="510"/>
      <c r="GQA57" s="511"/>
      <c r="GQB57" s="511"/>
      <c r="GQC57" s="249"/>
      <c r="GQD57" s="510"/>
      <c r="GQE57" s="511"/>
      <c r="GQF57" s="511"/>
      <c r="GQG57" s="249"/>
      <c r="GQH57" s="510"/>
      <c r="GQI57" s="511"/>
      <c r="GQJ57" s="511"/>
      <c r="GQK57" s="249"/>
      <c r="GQL57" s="510"/>
      <c r="GQM57" s="511"/>
      <c r="GQN57" s="511"/>
      <c r="GQO57" s="249"/>
      <c r="GQP57" s="510"/>
      <c r="GQQ57" s="511"/>
      <c r="GQR57" s="511"/>
      <c r="GQS57" s="249"/>
      <c r="GQT57" s="510"/>
      <c r="GQU57" s="511"/>
      <c r="GQV57" s="511"/>
      <c r="GQW57" s="249"/>
      <c r="GQX57" s="510"/>
      <c r="GQY57" s="511"/>
      <c r="GQZ57" s="511"/>
      <c r="GRA57" s="249"/>
      <c r="GRB57" s="510"/>
      <c r="GRC57" s="511"/>
      <c r="GRD57" s="511"/>
      <c r="GRE57" s="249"/>
      <c r="GRF57" s="510"/>
      <c r="GRG57" s="511"/>
      <c r="GRH57" s="511"/>
      <c r="GRI57" s="249"/>
      <c r="GRJ57" s="510"/>
      <c r="GRK57" s="511"/>
      <c r="GRL57" s="511"/>
      <c r="GRM57" s="249"/>
      <c r="GRN57" s="510"/>
      <c r="GRO57" s="511"/>
      <c r="GRP57" s="511"/>
      <c r="GRQ57" s="249"/>
      <c r="GRR57" s="510"/>
      <c r="GRS57" s="511"/>
      <c r="GRT57" s="511"/>
      <c r="GRU57" s="249"/>
      <c r="GRV57" s="510"/>
      <c r="GRW57" s="511"/>
      <c r="GRX57" s="511"/>
      <c r="GRY57" s="249"/>
      <c r="GRZ57" s="510"/>
      <c r="GSA57" s="511"/>
      <c r="GSB57" s="511"/>
      <c r="GSC57" s="249"/>
      <c r="GSD57" s="510"/>
      <c r="GSE57" s="511"/>
      <c r="GSF57" s="511"/>
      <c r="GSG57" s="249"/>
      <c r="GSH57" s="510"/>
      <c r="GSI57" s="511"/>
      <c r="GSJ57" s="511"/>
      <c r="GSK57" s="249"/>
      <c r="GSL57" s="510"/>
      <c r="GSM57" s="511"/>
      <c r="GSN57" s="511"/>
      <c r="GSO57" s="249"/>
      <c r="GSP57" s="510"/>
      <c r="GSQ57" s="511"/>
      <c r="GSR57" s="511"/>
      <c r="GSS57" s="249"/>
      <c r="GST57" s="510"/>
      <c r="GSU57" s="511"/>
      <c r="GSV57" s="511"/>
      <c r="GSW57" s="249"/>
      <c r="GSX57" s="510"/>
      <c r="GSY57" s="511"/>
      <c r="GSZ57" s="511"/>
      <c r="GTA57" s="249"/>
      <c r="GTB57" s="510"/>
      <c r="GTC57" s="511"/>
      <c r="GTD57" s="511"/>
      <c r="GTE57" s="249"/>
      <c r="GTF57" s="510"/>
      <c r="GTG57" s="511"/>
      <c r="GTH57" s="511"/>
      <c r="GTI57" s="249"/>
      <c r="GTJ57" s="510"/>
      <c r="GTK57" s="511"/>
      <c r="GTL57" s="511"/>
      <c r="GTM57" s="249"/>
      <c r="GTN57" s="510"/>
      <c r="GTO57" s="511"/>
      <c r="GTP57" s="511"/>
      <c r="GTQ57" s="249"/>
      <c r="GTR57" s="510"/>
      <c r="GTS57" s="511"/>
      <c r="GTT57" s="511"/>
      <c r="GTU57" s="249"/>
      <c r="GTV57" s="510"/>
      <c r="GTW57" s="511"/>
      <c r="GTX57" s="511"/>
      <c r="GTY57" s="249"/>
      <c r="GTZ57" s="510"/>
      <c r="GUA57" s="511"/>
      <c r="GUB57" s="511"/>
      <c r="GUC57" s="249"/>
      <c r="GUD57" s="510"/>
      <c r="GUE57" s="511"/>
      <c r="GUF57" s="511"/>
      <c r="GUG57" s="249"/>
      <c r="GUH57" s="510"/>
      <c r="GUI57" s="511"/>
      <c r="GUJ57" s="511"/>
      <c r="GUK57" s="249"/>
      <c r="GUL57" s="510"/>
      <c r="GUM57" s="511"/>
      <c r="GUN57" s="511"/>
      <c r="GUO57" s="249"/>
      <c r="GUP57" s="510"/>
      <c r="GUQ57" s="511"/>
      <c r="GUR57" s="511"/>
      <c r="GUS57" s="249"/>
      <c r="GUT57" s="510"/>
      <c r="GUU57" s="511"/>
      <c r="GUV57" s="511"/>
      <c r="GUW57" s="249"/>
      <c r="GUX57" s="510"/>
      <c r="GUY57" s="511"/>
      <c r="GUZ57" s="511"/>
      <c r="GVA57" s="249"/>
      <c r="GVB57" s="510"/>
      <c r="GVC57" s="511"/>
      <c r="GVD57" s="511"/>
      <c r="GVE57" s="249"/>
      <c r="GVF57" s="510"/>
      <c r="GVG57" s="511"/>
      <c r="GVH57" s="511"/>
      <c r="GVI57" s="249"/>
      <c r="GVJ57" s="510"/>
      <c r="GVK57" s="511"/>
      <c r="GVL57" s="511"/>
      <c r="GVM57" s="249"/>
      <c r="GVN57" s="510"/>
      <c r="GVO57" s="511"/>
      <c r="GVP57" s="511"/>
      <c r="GVQ57" s="249"/>
      <c r="GVR57" s="510"/>
      <c r="GVS57" s="511"/>
      <c r="GVT57" s="511"/>
      <c r="GVU57" s="249"/>
      <c r="GVV57" s="510"/>
      <c r="GVW57" s="511"/>
      <c r="GVX57" s="511"/>
      <c r="GVY57" s="249"/>
      <c r="GVZ57" s="510"/>
      <c r="GWA57" s="511"/>
      <c r="GWB57" s="511"/>
      <c r="GWC57" s="249"/>
      <c r="GWD57" s="510"/>
      <c r="GWE57" s="511"/>
      <c r="GWF57" s="511"/>
      <c r="GWG57" s="249"/>
      <c r="GWH57" s="510"/>
      <c r="GWI57" s="511"/>
      <c r="GWJ57" s="511"/>
      <c r="GWK57" s="249"/>
      <c r="GWL57" s="510"/>
      <c r="GWM57" s="511"/>
      <c r="GWN57" s="511"/>
      <c r="GWO57" s="249"/>
      <c r="GWP57" s="510"/>
      <c r="GWQ57" s="511"/>
      <c r="GWR57" s="511"/>
      <c r="GWS57" s="249"/>
      <c r="GWT57" s="510"/>
      <c r="GWU57" s="511"/>
      <c r="GWV57" s="511"/>
      <c r="GWW57" s="249"/>
      <c r="GWX57" s="510"/>
      <c r="GWY57" s="511"/>
      <c r="GWZ57" s="511"/>
      <c r="GXA57" s="249"/>
      <c r="GXB57" s="510"/>
      <c r="GXC57" s="511"/>
      <c r="GXD57" s="511"/>
      <c r="GXE57" s="249"/>
      <c r="GXF57" s="510"/>
      <c r="GXG57" s="511"/>
      <c r="GXH57" s="511"/>
      <c r="GXI57" s="249"/>
      <c r="GXJ57" s="510"/>
      <c r="GXK57" s="511"/>
      <c r="GXL57" s="511"/>
      <c r="GXM57" s="249"/>
      <c r="GXN57" s="510"/>
      <c r="GXO57" s="511"/>
      <c r="GXP57" s="511"/>
      <c r="GXQ57" s="249"/>
      <c r="GXR57" s="510"/>
      <c r="GXS57" s="511"/>
      <c r="GXT57" s="511"/>
      <c r="GXU57" s="249"/>
      <c r="GXV57" s="510"/>
      <c r="GXW57" s="511"/>
      <c r="GXX57" s="511"/>
      <c r="GXY57" s="249"/>
      <c r="GXZ57" s="510"/>
      <c r="GYA57" s="511"/>
      <c r="GYB57" s="511"/>
      <c r="GYC57" s="249"/>
      <c r="GYD57" s="510"/>
      <c r="GYE57" s="511"/>
      <c r="GYF57" s="511"/>
      <c r="GYG57" s="249"/>
      <c r="GYH57" s="510"/>
      <c r="GYI57" s="511"/>
      <c r="GYJ57" s="511"/>
      <c r="GYK57" s="249"/>
      <c r="GYL57" s="510"/>
      <c r="GYM57" s="511"/>
      <c r="GYN57" s="511"/>
      <c r="GYO57" s="249"/>
      <c r="GYP57" s="510"/>
      <c r="GYQ57" s="511"/>
      <c r="GYR57" s="511"/>
      <c r="GYS57" s="249"/>
      <c r="GYT57" s="510"/>
      <c r="GYU57" s="511"/>
      <c r="GYV57" s="511"/>
      <c r="GYW57" s="249"/>
      <c r="GYX57" s="510"/>
      <c r="GYY57" s="511"/>
      <c r="GYZ57" s="511"/>
      <c r="GZA57" s="249"/>
      <c r="GZB57" s="510"/>
      <c r="GZC57" s="511"/>
      <c r="GZD57" s="511"/>
      <c r="GZE57" s="249"/>
      <c r="GZF57" s="510"/>
      <c r="GZG57" s="511"/>
      <c r="GZH57" s="511"/>
      <c r="GZI57" s="249"/>
      <c r="GZJ57" s="510"/>
      <c r="GZK57" s="511"/>
      <c r="GZL57" s="511"/>
      <c r="GZM57" s="249"/>
      <c r="GZN57" s="510"/>
      <c r="GZO57" s="511"/>
      <c r="GZP57" s="511"/>
      <c r="GZQ57" s="249"/>
      <c r="GZR57" s="510"/>
      <c r="GZS57" s="511"/>
      <c r="GZT57" s="511"/>
      <c r="GZU57" s="249"/>
      <c r="GZV57" s="510"/>
      <c r="GZW57" s="511"/>
      <c r="GZX57" s="511"/>
      <c r="GZY57" s="249"/>
      <c r="GZZ57" s="510"/>
      <c r="HAA57" s="511"/>
      <c r="HAB57" s="511"/>
      <c r="HAC57" s="249"/>
      <c r="HAD57" s="510"/>
      <c r="HAE57" s="511"/>
      <c r="HAF57" s="511"/>
      <c r="HAG57" s="249"/>
      <c r="HAH57" s="510"/>
      <c r="HAI57" s="511"/>
      <c r="HAJ57" s="511"/>
      <c r="HAK57" s="249"/>
      <c r="HAL57" s="510"/>
      <c r="HAM57" s="511"/>
      <c r="HAN57" s="511"/>
      <c r="HAO57" s="249"/>
      <c r="HAP57" s="510"/>
      <c r="HAQ57" s="511"/>
      <c r="HAR57" s="511"/>
      <c r="HAS57" s="249"/>
      <c r="HAT57" s="510"/>
      <c r="HAU57" s="511"/>
      <c r="HAV57" s="511"/>
      <c r="HAW57" s="249"/>
      <c r="HAX57" s="510"/>
      <c r="HAY57" s="511"/>
      <c r="HAZ57" s="511"/>
      <c r="HBA57" s="249"/>
      <c r="HBB57" s="510"/>
      <c r="HBC57" s="511"/>
      <c r="HBD57" s="511"/>
      <c r="HBE57" s="249"/>
      <c r="HBF57" s="510"/>
      <c r="HBG57" s="511"/>
      <c r="HBH57" s="511"/>
      <c r="HBI57" s="249"/>
      <c r="HBJ57" s="510"/>
      <c r="HBK57" s="511"/>
      <c r="HBL57" s="511"/>
      <c r="HBM57" s="249"/>
      <c r="HBN57" s="510"/>
      <c r="HBO57" s="511"/>
      <c r="HBP57" s="511"/>
      <c r="HBQ57" s="249"/>
      <c r="HBR57" s="510"/>
      <c r="HBS57" s="511"/>
      <c r="HBT57" s="511"/>
      <c r="HBU57" s="249"/>
      <c r="HBV57" s="510"/>
      <c r="HBW57" s="511"/>
      <c r="HBX57" s="511"/>
      <c r="HBY57" s="249"/>
      <c r="HBZ57" s="510"/>
      <c r="HCA57" s="511"/>
      <c r="HCB57" s="511"/>
      <c r="HCC57" s="249"/>
      <c r="HCD57" s="510"/>
      <c r="HCE57" s="511"/>
      <c r="HCF57" s="511"/>
      <c r="HCG57" s="249"/>
      <c r="HCH57" s="510"/>
      <c r="HCI57" s="511"/>
      <c r="HCJ57" s="511"/>
      <c r="HCK57" s="249"/>
      <c r="HCL57" s="510"/>
      <c r="HCM57" s="511"/>
      <c r="HCN57" s="511"/>
      <c r="HCO57" s="249"/>
      <c r="HCP57" s="510"/>
      <c r="HCQ57" s="511"/>
      <c r="HCR57" s="511"/>
      <c r="HCS57" s="249"/>
      <c r="HCT57" s="510"/>
      <c r="HCU57" s="511"/>
      <c r="HCV57" s="511"/>
      <c r="HCW57" s="249"/>
      <c r="HCX57" s="510"/>
      <c r="HCY57" s="511"/>
      <c r="HCZ57" s="511"/>
      <c r="HDA57" s="249"/>
      <c r="HDB57" s="510"/>
      <c r="HDC57" s="511"/>
      <c r="HDD57" s="511"/>
      <c r="HDE57" s="249"/>
      <c r="HDF57" s="510"/>
      <c r="HDG57" s="511"/>
      <c r="HDH57" s="511"/>
      <c r="HDI57" s="249"/>
      <c r="HDJ57" s="510"/>
      <c r="HDK57" s="511"/>
      <c r="HDL57" s="511"/>
      <c r="HDM57" s="249"/>
      <c r="HDN57" s="510"/>
      <c r="HDO57" s="511"/>
      <c r="HDP57" s="511"/>
      <c r="HDQ57" s="249"/>
      <c r="HDR57" s="510"/>
      <c r="HDS57" s="511"/>
      <c r="HDT57" s="511"/>
      <c r="HDU57" s="249"/>
      <c r="HDV57" s="510"/>
      <c r="HDW57" s="511"/>
      <c r="HDX57" s="511"/>
      <c r="HDY57" s="249"/>
      <c r="HDZ57" s="510"/>
      <c r="HEA57" s="511"/>
      <c r="HEB57" s="511"/>
      <c r="HEC57" s="249"/>
      <c r="HED57" s="510"/>
      <c r="HEE57" s="511"/>
      <c r="HEF57" s="511"/>
      <c r="HEG57" s="249"/>
      <c r="HEH57" s="510"/>
      <c r="HEI57" s="511"/>
      <c r="HEJ57" s="511"/>
      <c r="HEK57" s="249"/>
      <c r="HEL57" s="510"/>
      <c r="HEM57" s="511"/>
      <c r="HEN57" s="511"/>
      <c r="HEO57" s="249"/>
      <c r="HEP57" s="510"/>
      <c r="HEQ57" s="511"/>
      <c r="HER57" s="511"/>
      <c r="HES57" s="249"/>
      <c r="HET57" s="510"/>
      <c r="HEU57" s="511"/>
      <c r="HEV57" s="511"/>
      <c r="HEW57" s="249"/>
      <c r="HEX57" s="510"/>
      <c r="HEY57" s="511"/>
      <c r="HEZ57" s="511"/>
      <c r="HFA57" s="249"/>
      <c r="HFB57" s="510"/>
      <c r="HFC57" s="511"/>
      <c r="HFD57" s="511"/>
      <c r="HFE57" s="249"/>
      <c r="HFF57" s="510"/>
      <c r="HFG57" s="511"/>
      <c r="HFH57" s="511"/>
      <c r="HFI57" s="249"/>
      <c r="HFJ57" s="510"/>
      <c r="HFK57" s="511"/>
      <c r="HFL57" s="511"/>
      <c r="HFM57" s="249"/>
      <c r="HFN57" s="510"/>
      <c r="HFO57" s="511"/>
      <c r="HFP57" s="511"/>
      <c r="HFQ57" s="249"/>
      <c r="HFR57" s="510"/>
      <c r="HFS57" s="511"/>
      <c r="HFT57" s="511"/>
      <c r="HFU57" s="249"/>
      <c r="HFV57" s="510"/>
      <c r="HFW57" s="511"/>
      <c r="HFX57" s="511"/>
      <c r="HFY57" s="249"/>
      <c r="HFZ57" s="510"/>
      <c r="HGA57" s="511"/>
      <c r="HGB57" s="511"/>
      <c r="HGC57" s="249"/>
      <c r="HGD57" s="510"/>
      <c r="HGE57" s="511"/>
      <c r="HGF57" s="511"/>
      <c r="HGG57" s="249"/>
      <c r="HGH57" s="510"/>
      <c r="HGI57" s="511"/>
      <c r="HGJ57" s="511"/>
      <c r="HGK57" s="249"/>
      <c r="HGL57" s="510"/>
      <c r="HGM57" s="511"/>
      <c r="HGN57" s="511"/>
      <c r="HGO57" s="249"/>
      <c r="HGP57" s="510"/>
      <c r="HGQ57" s="511"/>
      <c r="HGR57" s="511"/>
      <c r="HGS57" s="249"/>
      <c r="HGT57" s="510"/>
      <c r="HGU57" s="511"/>
      <c r="HGV57" s="511"/>
      <c r="HGW57" s="249"/>
      <c r="HGX57" s="510"/>
      <c r="HGY57" s="511"/>
      <c r="HGZ57" s="511"/>
      <c r="HHA57" s="249"/>
      <c r="HHB57" s="510"/>
      <c r="HHC57" s="511"/>
      <c r="HHD57" s="511"/>
      <c r="HHE57" s="249"/>
      <c r="HHF57" s="510"/>
      <c r="HHG57" s="511"/>
      <c r="HHH57" s="511"/>
      <c r="HHI57" s="249"/>
      <c r="HHJ57" s="510"/>
      <c r="HHK57" s="511"/>
      <c r="HHL57" s="511"/>
      <c r="HHM57" s="249"/>
      <c r="HHN57" s="510"/>
      <c r="HHO57" s="511"/>
      <c r="HHP57" s="511"/>
      <c r="HHQ57" s="249"/>
      <c r="HHR57" s="510"/>
      <c r="HHS57" s="511"/>
      <c r="HHT57" s="511"/>
      <c r="HHU57" s="249"/>
      <c r="HHV57" s="510"/>
      <c r="HHW57" s="511"/>
      <c r="HHX57" s="511"/>
      <c r="HHY57" s="249"/>
      <c r="HHZ57" s="510"/>
      <c r="HIA57" s="511"/>
      <c r="HIB57" s="511"/>
      <c r="HIC57" s="249"/>
      <c r="HID57" s="510"/>
      <c r="HIE57" s="511"/>
      <c r="HIF57" s="511"/>
      <c r="HIG57" s="249"/>
      <c r="HIH57" s="510"/>
      <c r="HII57" s="511"/>
      <c r="HIJ57" s="511"/>
      <c r="HIK57" s="249"/>
      <c r="HIL57" s="510"/>
      <c r="HIM57" s="511"/>
      <c r="HIN57" s="511"/>
      <c r="HIO57" s="249"/>
      <c r="HIP57" s="510"/>
      <c r="HIQ57" s="511"/>
      <c r="HIR57" s="511"/>
      <c r="HIS57" s="249"/>
      <c r="HIT57" s="510"/>
      <c r="HIU57" s="511"/>
      <c r="HIV57" s="511"/>
      <c r="HIW57" s="249"/>
      <c r="HIX57" s="510"/>
      <c r="HIY57" s="511"/>
      <c r="HIZ57" s="511"/>
      <c r="HJA57" s="249"/>
      <c r="HJB57" s="510"/>
      <c r="HJC57" s="511"/>
      <c r="HJD57" s="511"/>
      <c r="HJE57" s="249"/>
      <c r="HJF57" s="510"/>
      <c r="HJG57" s="511"/>
      <c r="HJH57" s="511"/>
      <c r="HJI57" s="249"/>
      <c r="HJJ57" s="510"/>
      <c r="HJK57" s="511"/>
      <c r="HJL57" s="511"/>
      <c r="HJM57" s="249"/>
      <c r="HJN57" s="510"/>
      <c r="HJO57" s="511"/>
      <c r="HJP57" s="511"/>
      <c r="HJQ57" s="249"/>
      <c r="HJR57" s="510"/>
      <c r="HJS57" s="511"/>
      <c r="HJT57" s="511"/>
      <c r="HJU57" s="249"/>
      <c r="HJV57" s="510"/>
      <c r="HJW57" s="511"/>
      <c r="HJX57" s="511"/>
      <c r="HJY57" s="249"/>
      <c r="HJZ57" s="510"/>
      <c r="HKA57" s="511"/>
      <c r="HKB57" s="511"/>
      <c r="HKC57" s="249"/>
      <c r="HKD57" s="510"/>
      <c r="HKE57" s="511"/>
      <c r="HKF57" s="511"/>
      <c r="HKG57" s="249"/>
      <c r="HKH57" s="510"/>
      <c r="HKI57" s="511"/>
      <c r="HKJ57" s="511"/>
      <c r="HKK57" s="249"/>
      <c r="HKL57" s="510"/>
      <c r="HKM57" s="511"/>
      <c r="HKN57" s="511"/>
      <c r="HKO57" s="249"/>
      <c r="HKP57" s="510"/>
      <c r="HKQ57" s="511"/>
      <c r="HKR57" s="511"/>
      <c r="HKS57" s="249"/>
      <c r="HKT57" s="510"/>
      <c r="HKU57" s="511"/>
      <c r="HKV57" s="511"/>
      <c r="HKW57" s="249"/>
      <c r="HKX57" s="510"/>
      <c r="HKY57" s="511"/>
      <c r="HKZ57" s="511"/>
      <c r="HLA57" s="249"/>
      <c r="HLB57" s="510"/>
      <c r="HLC57" s="511"/>
      <c r="HLD57" s="511"/>
      <c r="HLE57" s="249"/>
      <c r="HLF57" s="510"/>
      <c r="HLG57" s="511"/>
      <c r="HLH57" s="511"/>
      <c r="HLI57" s="249"/>
      <c r="HLJ57" s="510"/>
      <c r="HLK57" s="511"/>
      <c r="HLL57" s="511"/>
      <c r="HLM57" s="249"/>
      <c r="HLN57" s="510"/>
      <c r="HLO57" s="511"/>
      <c r="HLP57" s="511"/>
      <c r="HLQ57" s="249"/>
      <c r="HLR57" s="510"/>
      <c r="HLS57" s="511"/>
      <c r="HLT57" s="511"/>
      <c r="HLU57" s="249"/>
      <c r="HLV57" s="510"/>
      <c r="HLW57" s="511"/>
      <c r="HLX57" s="511"/>
      <c r="HLY57" s="249"/>
      <c r="HLZ57" s="510"/>
      <c r="HMA57" s="511"/>
      <c r="HMB57" s="511"/>
      <c r="HMC57" s="249"/>
      <c r="HMD57" s="510"/>
      <c r="HME57" s="511"/>
      <c r="HMF57" s="511"/>
      <c r="HMG57" s="249"/>
      <c r="HMH57" s="510"/>
      <c r="HMI57" s="511"/>
      <c r="HMJ57" s="511"/>
      <c r="HMK57" s="249"/>
      <c r="HML57" s="510"/>
      <c r="HMM57" s="511"/>
      <c r="HMN57" s="511"/>
      <c r="HMO57" s="249"/>
      <c r="HMP57" s="510"/>
      <c r="HMQ57" s="511"/>
      <c r="HMR57" s="511"/>
      <c r="HMS57" s="249"/>
      <c r="HMT57" s="510"/>
      <c r="HMU57" s="511"/>
      <c r="HMV57" s="511"/>
      <c r="HMW57" s="249"/>
      <c r="HMX57" s="510"/>
      <c r="HMY57" s="511"/>
      <c r="HMZ57" s="511"/>
      <c r="HNA57" s="249"/>
      <c r="HNB57" s="510"/>
      <c r="HNC57" s="511"/>
      <c r="HND57" s="511"/>
      <c r="HNE57" s="249"/>
      <c r="HNF57" s="510"/>
      <c r="HNG57" s="511"/>
      <c r="HNH57" s="511"/>
      <c r="HNI57" s="249"/>
      <c r="HNJ57" s="510"/>
      <c r="HNK57" s="511"/>
      <c r="HNL57" s="511"/>
      <c r="HNM57" s="249"/>
      <c r="HNN57" s="510"/>
      <c r="HNO57" s="511"/>
      <c r="HNP57" s="511"/>
      <c r="HNQ57" s="249"/>
      <c r="HNR57" s="510"/>
      <c r="HNS57" s="511"/>
      <c r="HNT57" s="511"/>
      <c r="HNU57" s="249"/>
      <c r="HNV57" s="510"/>
      <c r="HNW57" s="511"/>
      <c r="HNX57" s="511"/>
      <c r="HNY57" s="249"/>
      <c r="HNZ57" s="510"/>
      <c r="HOA57" s="511"/>
      <c r="HOB57" s="511"/>
      <c r="HOC57" s="249"/>
      <c r="HOD57" s="510"/>
      <c r="HOE57" s="511"/>
      <c r="HOF57" s="511"/>
      <c r="HOG57" s="249"/>
      <c r="HOH57" s="510"/>
      <c r="HOI57" s="511"/>
      <c r="HOJ57" s="511"/>
      <c r="HOK57" s="249"/>
      <c r="HOL57" s="510"/>
      <c r="HOM57" s="511"/>
      <c r="HON57" s="511"/>
      <c r="HOO57" s="249"/>
      <c r="HOP57" s="510"/>
      <c r="HOQ57" s="511"/>
      <c r="HOR57" s="511"/>
      <c r="HOS57" s="249"/>
      <c r="HOT57" s="510"/>
      <c r="HOU57" s="511"/>
      <c r="HOV57" s="511"/>
      <c r="HOW57" s="249"/>
      <c r="HOX57" s="510"/>
      <c r="HOY57" s="511"/>
      <c r="HOZ57" s="511"/>
      <c r="HPA57" s="249"/>
      <c r="HPB57" s="510"/>
      <c r="HPC57" s="511"/>
      <c r="HPD57" s="511"/>
      <c r="HPE57" s="249"/>
      <c r="HPF57" s="510"/>
      <c r="HPG57" s="511"/>
      <c r="HPH57" s="511"/>
      <c r="HPI57" s="249"/>
      <c r="HPJ57" s="510"/>
      <c r="HPK57" s="511"/>
      <c r="HPL57" s="511"/>
      <c r="HPM57" s="249"/>
      <c r="HPN57" s="510"/>
      <c r="HPO57" s="511"/>
      <c r="HPP57" s="511"/>
      <c r="HPQ57" s="249"/>
      <c r="HPR57" s="510"/>
      <c r="HPS57" s="511"/>
      <c r="HPT57" s="511"/>
      <c r="HPU57" s="249"/>
      <c r="HPV57" s="510"/>
      <c r="HPW57" s="511"/>
      <c r="HPX57" s="511"/>
      <c r="HPY57" s="249"/>
      <c r="HPZ57" s="510"/>
      <c r="HQA57" s="511"/>
      <c r="HQB57" s="511"/>
      <c r="HQC57" s="249"/>
      <c r="HQD57" s="510"/>
      <c r="HQE57" s="511"/>
      <c r="HQF57" s="511"/>
      <c r="HQG57" s="249"/>
      <c r="HQH57" s="510"/>
      <c r="HQI57" s="511"/>
      <c r="HQJ57" s="511"/>
      <c r="HQK57" s="249"/>
      <c r="HQL57" s="510"/>
      <c r="HQM57" s="511"/>
      <c r="HQN57" s="511"/>
      <c r="HQO57" s="249"/>
      <c r="HQP57" s="510"/>
      <c r="HQQ57" s="511"/>
      <c r="HQR57" s="511"/>
      <c r="HQS57" s="249"/>
      <c r="HQT57" s="510"/>
      <c r="HQU57" s="511"/>
      <c r="HQV57" s="511"/>
      <c r="HQW57" s="249"/>
      <c r="HQX57" s="510"/>
      <c r="HQY57" s="511"/>
      <c r="HQZ57" s="511"/>
      <c r="HRA57" s="249"/>
      <c r="HRB57" s="510"/>
      <c r="HRC57" s="511"/>
      <c r="HRD57" s="511"/>
      <c r="HRE57" s="249"/>
      <c r="HRF57" s="510"/>
      <c r="HRG57" s="511"/>
      <c r="HRH57" s="511"/>
      <c r="HRI57" s="249"/>
      <c r="HRJ57" s="510"/>
      <c r="HRK57" s="511"/>
      <c r="HRL57" s="511"/>
      <c r="HRM57" s="249"/>
      <c r="HRN57" s="510"/>
      <c r="HRO57" s="511"/>
      <c r="HRP57" s="511"/>
      <c r="HRQ57" s="249"/>
      <c r="HRR57" s="510"/>
      <c r="HRS57" s="511"/>
      <c r="HRT57" s="511"/>
      <c r="HRU57" s="249"/>
      <c r="HRV57" s="510"/>
      <c r="HRW57" s="511"/>
      <c r="HRX57" s="511"/>
      <c r="HRY57" s="249"/>
      <c r="HRZ57" s="510"/>
      <c r="HSA57" s="511"/>
      <c r="HSB57" s="511"/>
      <c r="HSC57" s="249"/>
      <c r="HSD57" s="510"/>
      <c r="HSE57" s="511"/>
      <c r="HSF57" s="511"/>
      <c r="HSG57" s="249"/>
      <c r="HSH57" s="510"/>
      <c r="HSI57" s="511"/>
      <c r="HSJ57" s="511"/>
      <c r="HSK57" s="249"/>
      <c r="HSL57" s="510"/>
      <c r="HSM57" s="511"/>
      <c r="HSN57" s="511"/>
      <c r="HSO57" s="249"/>
      <c r="HSP57" s="510"/>
      <c r="HSQ57" s="511"/>
      <c r="HSR57" s="511"/>
      <c r="HSS57" s="249"/>
      <c r="HST57" s="510"/>
      <c r="HSU57" s="511"/>
      <c r="HSV57" s="511"/>
      <c r="HSW57" s="249"/>
      <c r="HSX57" s="510"/>
      <c r="HSY57" s="511"/>
      <c r="HSZ57" s="511"/>
      <c r="HTA57" s="249"/>
      <c r="HTB57" s="510"/>
      <c r="HTC57" s="511"/>
      <c r="HTD57" s="511"/>
      <c r="HTE57" s="249"/>
      <c r="HTF57" s="510"/>
      <c r="HTG57" s="511"/>
      <c r="HTH57" s="511"/>
      <c r="HTI57" s="249"/>
      <c r="HTJ57" s="510"/>
      <c r="HTK57" s="511"/>
      <c r="HTL57" s="511"/>
      <c r="HTM57" s="249"/>
      <c r="HTN57" s="510"/>
      <c r="HTO57" s="511"/>
      <c r="HTP57" s="511"/>
      <c r="HTQ57" s="249"/>
      <c r="HTR57" s="510"/>
      <c r="HTS57" s="511"/>
      <c r="HTT57" s="511"/>
      <c r="HTU57" s="249"/>
      <c r="HTV57" s="510"/>
      <c r="HTW57" s="511"/>
      <c r="HTX57" s="511"/>
      <c r="HTY57" s="249"/>
      <c r="HTZ57" s="510"/>
      <c r="HUA57" s="511"/>
      <c r="HUB57" s="511"/>
      <c r="HUC57" s="249"/>
      <c r="HUD57" s="510"/>
      <c r="HUE57" s="511"/>
      <c r="HUF57" s="511"/>
      <c r="HUG57" s="249"/>
      <c r="HUH57" s="510"/>
      <c r="HUI57" s="511"/>
      <c r="HUJ57" s="511"/>
      <c r="HUK57" s="249"/>
      <c r="HUL57" s="510"/>
      <c r="HUM57" s="511"/>
      <c r="HUN57" s="511"/>
      <c r="HUO57" s="249"/>
      <c r="HUP57" s="510"/>
      <c r="HUQ57" s="511"/>
      <c r="HUR57" s="511"/>
      <c r="HUS57" s="249"/>
      <c r="HUT57" s="510"/>
      <c r="HUU57" s="511"/>
      <c r="HUV57" s="511"/>
      <c r="HUW57" s="249"/>
      <c r="HUX57" s="510"/>
      <c r="HUY57" s="511"/>
      <c r="HUZ57" s="511"/>
      <c r="HVA57" s="249"/>
      <c r="HVB57" s="510"/>
      <c r="HVC57" s="511"/>
      <c r="HVD57" s="511"/>
      <c r="HVE57" s="249"/>
      <c r="HVF57" s="510"/>
      <c r="HVG57" s="511"/>
      <c r="HVH57" s="511"/>
      <c r="HVI57" s="249"/>
      <c r="HVJ57" s="510"/>
      <c r="HVK57" s="511"/>
      <c r="HVL57" s="511"/>
      <c r="HVM57" s="249"/>
      <c r="HVN57" s="510"/>
      <c r="HVO57" s="511"/>
      <c r="HVP57" s="511"/>
      <c r="HVQ57" s="249"/>
      <c r="HVR57" s="510"/>
      <c r="HVS57" s="511"/>
      <c r="HVT57" s="511"/>
      <c r="HVU57" s="249"/>
      <c r="HVV57" s="510"/>
      <c r="HVW57" s="511"/>
      <c r="HVX57" s="511"/>
      <c r="HVY57" s="249"/>
      <c r="HVZ57" s="510"/>
      <c r="HWA57" s="511"/>
      <c r="HWB57" s="511"/>
      <c r="HWC57" s="249"/>
      <c r="HWD57" s="510"/>
      <c r="HWE57" s="511"/>
      <c r="HWF57" s="511"/>
      <c r="HWG57" s="249"/>
      <c r="HWH57" s="510"/>
      <c r="HWI57" s="511"/>
      <c r="HWJ57" s="511"/>
      <c r="HWK57" s="249"/>
      <c r="HWL57" s="510"/>
      <c r="HWM57" s="511"/>
      <c r="HWN57" s="511"/>
      <c r="HWO57" s="249"/>
      <c r="HWP57" s="510"/>
      <c r="HWQ57" s="511"/>
      <c r="HWR57" s="511"/>
      <c r="HWS57" s="249"/>
      <c r="HWT57" s="510"/>
      <c r="HWU57" s="511"/>
      <c r="HWV57" s="511"/>
      <c r="HWW57" s="249"/>
      <c r="HWX57" s="510"/>
      <c r="HWY57" s="511"/>
      <c r="HWZ57" s="511"/>
      <c r="HXA57" s="249"/>
      <c r="HXB57" s="510"/>
      <c r="HXC57" s="511"/>
      <c r="HXD57" s="511"/>
      <c r="HXE57" s="249"/>
      <c r="HXF57" s="510"/>
      <c r="HXG57" s="511"/>
      <c r="HXH57" s="511"/>
      <c r="HXI57" s="249"/>
      <c r="HXJ57" s="510"/>
      <c r="HXK57" s="511"/>
      <c r="HXL57" s="511"/>
      <c r="HXM57" s="249"/>
      <c r="HXN57" s="510"/>
      <c r="HXO57" s="511"/>
      <c r="HXP57" s="511"/>
      <c r="HXQ57" s="249"/>
      <c r="HXR57" s="510"/>
      <c r="HXS57" s="511"/>
      <c r="HXT57" s="511"/>
      <c r="HXU57" s="249"/>
      <c r="HXV57" s="510"/>
      <c r="HXW57" s="511"/>
      <c r="HXX57" s="511"/>
      <c r="HXY57" s="249"/>
      <c r="HXZ57" s="510"/>
      <c r="HYA57" s="511"/>
      <c r="HYB57" s="511"/>
      <c r="HYC57" s="249"/>
      <c r="HYD57" s="510"/>
      <c r="HYE57" s="511"/>
      <c r="HYF57" s="511"/>
      <c r="HYG57" s="249"/>
      <c r="HYH57" s="510"/>
      <c r="HYI57" s="511"/>
      <c r="HYJ57" s="511"/>
      <c r="HYK57" s="249"/>
      <c r="HYL57" s="510"/>
      <c r="HYM57" s="511"/>
      <c r="HYN57" s="511"/>
      <c r="HYO57" s="249"/>
      <c r="HYP57" s="510"/>
      <c r="HYQ57" s="511"/>
      <c r="HYR57" s="511"/>
      <c r="HYS57" s="249"/>
      <c r="HYT57" s="510"/>
      <c r="HYU57" s="511"/>
      <c r="HYV57" s="511"/>
      <c r="HYW57" s="249"/>
      <c r="HYX57" s="510"/>
      <c r="HYY57" s="511"/>
      <c r="HYZ57" s="511"/>
      <c r="HZA57" s="249"/>
      <c r="HZB57" s="510"/>
      <c r="HZC57" s="511"/>
      <c r="HZD57" s="511"/>
      <c r="HZE57" s="249"/>
      <c r="HZF57" s="510"/>
      <c r="HZG57" s="511"/>
      <c r="HZH57" s="511"/>
      <c r="HZI57" s="249"/>
      <c r="HZJ57" s="510"/>
      <c r="HZK57" s="511"/>
      <c r="HZL57" s="511"/>
      <c r="HZM57" s="249"/>
      <c r="HZN57" s="510"/>
      <c r="HZO57" s="511"/>
      <c r="HZP57" s="511"/>
      <c r="HZQ57" s="249"/>
      <c r="HZR57" s="510"/>
      <c r="HZS57" s="511"/>
      <c r="HZT57" s="511"/>
      <c r="HZU57" s="249"/>
      <c r="HZV57" s="510"/>
      <c r="HZW57" s="511"/>
      <c r="HZX57" s="511"/>
      <c r="HZY57" s="249"/>
      <c r="HZZ57" s="510"/>
      <c r="IAA57" s="511"/>
      <c r="IAB57" s="511"/>
      <c r="IAC57" s="249"/>
      <c r="IAD57" s="510"/>
      <c r="IAE57" s="511"/>
      <c r="IAF57" s="511"/>
      <c r="IAG57" s="249"/>
      <c r="IAH57" s="510"/>
      <c r="IAI57" s="511"/>
      <c r="IAJ57" s="511"/>
      <c r="IAK57" s="249"/>
      <c r="IAL57" s="510"/>
      <c r="IAM57" s="511"/>
      <c r="IAN57" s="511"/>
      <c r="IAO57" s="249"/>
      <c r="IAP57" s="510"/>
      <c r="IAQ57" s="511"/>
      <c r="IAR57" s="511"/>
      <c r="IAS57" s="249"/>
      <c r="IAT57" s="510"/>
      <c r="IAU57" s="511"/>
      <c r="IAV57" s="511"/>
      <c r="IAW57" s="249"/>
      <c r="IAX57" s="510"/>
      <c r="IAY57" s="511"/>
      <c r="IAZ57" s="511"/>
      <c r="IBA57" s="249"/>
      <c r="IBB57" s="510"/>
      <c r="IBC57" s="511"/>
      <c r="IBD57" s="511"/>
      <c r="IBE57" s="249"/>
      <c r="IBF57" s="510"/>
      <c r="IBG57" s="511"/>
      <c r="IBH57" s="511"/>
      <c r="IBI57" s="249"/>
      <c r="IBJ57" s="510"/>
      <c r="IBK57" s="511"/>
      <c r="IBL57" s="511"/>
      <c r="IBM57" s="249"/>
      <c r="IBN57" s="510"/>
      <c r="IBO57" s="511"/>
      <c r="IBP57" s="511"/>
      <c r="IBQ57" s="249"/>
      <c r="IBR57" s="510"/>
      <c r="IBS57" s="511"/>
      <c r="IBT57" s="511"/>
      <c r="IBU57" s="249"/>
      <c r="IBV57" s="510"/>
      <c r="IBW57" s="511"/>
      <c r="IBX57" s="511"/>
      <c r="IBY57" s="249"/>
      <c r="IBZ57" s="510"/>
      <c r="ICA57" s="511"/>
      <c r="ICB57" s="511"/>
      <c r="ICC57" s="249"/>
      <c r="ICD57" s="510"/>
      <c r="ICE57" s="511"/>
      <c r="ICF57" s="511"/>
      <c r="ICG57" s="249"/>
      <c r="ICH57" s="510"/>
      <c r="ICI57" s="511"/>
      <c r="ICJ57" s="511"/>
      <c r="ICK57" s="249"/>
      <c r="ICL57" s="510"/>
      <c r="ICM57" s="511"/>
      <c r="ICN57" s="511"/>
      <c r="ICO57" s="249"/>
      <c r="ICP57" s="510"/>
      <c r="ICQ57" s="511"/>
      <c r="ICR57" s="511"/>
      <c r="ICS57" s="249"/>
      <c r="ICT57" s="510"/>
      <c r="ICU57" s="511"/>
      <c r="ICV57" s="511"/>
      <c r="ICW57" s="249"/>
      <c r="ICX57" s="510"/>
      <c r="ICY57" s="511"/>
      <c r="ICZ57" s="511"/>
      <c r="IDA57" s="249"/>
      <c r="IDB57" s="510"/>
      <c r="IDC57" s="511"/>
      <c r="IDD57" s="511"/>
      <c r="IDE57" s="249"/>
      <c r="IDF57" s="510"/>
      <c r="IDG57" s="511"/>
      <c r="IDH57" s="511"/>
      <c r="IDI57" s="249"/>
      <c r="IDJ57" s="510"/>
      <c r="IDK57" s="511"/>
      <c r="IDL57" s="511"/>
      <c r="IDM57" s="249"/>
      <c r="IDN57" s="510"/>
      <c r="IDO57" s="511"/>
      <c r="IDP57" s="511"/>
      <c r="IDQ57" s="249"/>
      <c r="IDR57" s="510"/>
      <c r="IDS57" s="511"/>
      <c r="IDT57" s="511"/>
      <c r="IDU57" s="249"/>
      <c r="IDV57" s="510"/>
      <c r="IDW57" s="511"/>
      <c r="IDX57" s="511"/>
      <c r="IDY57" s="249"/>
      <c r="IDZ57" s="510"/>
      <c r="IEA57" s="511"/>
      <c r="IEB57" s="511"/>
      <c r="IEC57" s="249"/>
      <c r="IED57" s="510"/>
      <c r="IEE57" s="511"/>
      <c r="IEF57" s="511"/>
      <c r="IEG57" s="249"/>
      <c r="IEH57" s="510"/>
      <c r="IEI57" s="511"/>
      <c r="IEJ57" s="511"/>
      <c r="IEK57" s="249"/>
      <c r="IEL57" s="510"/>
      <c r="IEM57" s="511"/>
      <c r="IEN57" s="511"/>
      <c r="IEO57" s="249"/>
      <c r="IEP57" s="510"/>
      <c r="IEQ57" s="511"/>
      <c r="IER57" s="511"/>
      <c r="IES57" s="249"/>
      <c r="IET57" s="510"/>
      <c r="IEU57" s="511"/>
      <c r="IEV57" s="511"/>
      <c r="IEW57" s="249"/>
      <c r="IEX57" s="510"/>
      <c r="IEY57" s="511"/>
      <c r="IEZ57" s="511"/>
      <c r="IFA57" s="249"/>
      <c r="IFB57" s="510"/>
      <c r="IFC57" s="511"/>
      <c r="IFD57" s="511"/>
      <c r="IFE57" s="249"/>
      <c r="IFF57" s="510"/>
      <c r="IFG57" s="511"/>
      <c r="IFH57" s="511"/>
      <c r="IFI57" s="249"/>
      <c r="IFJ57" s="510"/>
      <c r="IFK57" s="511"/>
      <c r="IFL57" s="511"/>
      <c r="IFM57" s="249"/>
      <c r="IFN57" s="510"/>
      <c r="IFO57" s="511"/>
      <c r="IFP57" s="511"/>
      <c r="IFQ57" s="249"/>
      <c r="IFR57" s="510"/>
      <c r="IFS57" s="511"/>
      <c r="IFT57" s="511"/>
      <c r="IFU57" s="249"/>
      <c r="IFV57" s="510"/>
      <c r="IFW57" s="511"/>
      <c r="IFX57" s="511"/>
      <c r="IFY57" s="249"/>
      <c r="IFZ57" s="510"/>
      <c r="IGA57" s="511"/>
      <c r="IGB57" s="511"/>
      <c r="IGC57" s="249"/>
      <c r="IGD57" s="510"/>
      <c r="IGE57" s="511"/>
      <c r="IGF57" s="511"/>
      <c r="IGG57" s="249"/>
      <c r="IGH57" s="510"/>
      <c r="IGI57" s="511"/>
      <c r="IGJ57" s="511"/>
      <c r="IGK57" s="249"/>
      <c r="IGL57" s="510"/>
      <c r="IGM57" s="511"/>
      <c r="IGN57" s="511"/>
      <c r="IGO57" s="249"/>
      <c r="IGP57" s="510"/>
      <c r="IGQ57" s="511"/>
      <c r="IGR57" s="511"/>
      <c r="IGS57" s="249"/>
      <c r="IGT57" s="510"/>
      <c r="IGU57" s="511"/>
      <c r="IGV57" s="511"/>
      <c r="IGW57" s="249"/>
      <c r="IGX57" s="510"/>
      <c r="IGY57" s="511"/>
      <c r="IGZ57" s="511"/>
      <c r="IHA57" s="249"/>
      <c r="IHB57" s="510"/>
      <c r="IHC57" s="511"/>
      <c r="IHD57" s="511"/>
      <c r="IHE57" s="249"/>
      <c r="IHF57" s="510"/>
      <c r="IHG57" s="511"/>
      <c r="IHH57" s="511"/>
      <c r="IHI57" s="249"/>
      <c r="IHJ57" s="510"/>
      <c r="IHK57" s="511"/>
      <c r="IHL57" s="511"/>
      <c r="IHM57" s="249"/>
      <c r="IHN57" s="510"/>
      <c r="IHO57" s="511"/>
      <c r="IHP57" s="511"/>
      <c r="IHQ57" s="249"/>
      <c r="IHR57" s="510"/>
      <c r="IHS57" s="511"/>
      <c r="IHT57" s="511"/>
      <c r="IHU57" s="249"/>
      <c r="IHV57" s="510"/>
      <c r="IHW57" s="511"/>
      <c r="IHX57" s="511"/>
      <c r="IHY57" s="249"/>
      <c r="IHZ57" s="510"/>
      <c r="IIA57" s="511"/>
      <c r="IIB57" s="511"/>
      <c r="IIC57" s="249"/>
      <c r="IID57" s="510"/>
      <c r="IIE57" s="511"/>
      <c r="IIF57" s="511"/>
      <c r="IIG57" s="249"/>
      <c r="IIH57" s="510"/>
      <c r="III57" s="511"/>
      <c r="IIJ57" s="511"/>
      <c r="IIK57" s="249"/>
      <c r="IIL57" s="510"/>
      <c r="IIM57" s="511"/>
      <c r="IIN57" s="511"/>
      <c r="IIO57" s="249"/>
      <c r="IIP57" s="510"/>
      <c r="IIQ57" s="511"/>
      <c r="IIR57" s="511"/>
      <c r="IIS57" s="249"/>
      <c r="IIT57" s="510"/>
      <c r="IIU57" s="511"/>
      <c r="IIV57" s="511"/>
      <c r="IIW57" s="249"/>
      <c r="IIX57" s="510"/>
      <c r="IIY57" s="511"/>
      <c r="IIZ57" s="511"/>
      <c r="IJA57" s="249"/>
      <c r="IJB57" s="510"/>
      <c r="IJC57" s="511"/>
      <c r="IJD57" s="511"/>
      <c r="IJE57" s="249"/>
      <c r="IJF57" s="510"/>
      <c r="IJG57" s="511"/>
      <c r="IJH57" s="511"/>
      <c r="IJI57" s="249"/>
      <c r="IJJ57" s="510"/>
      <c r="IJK57" s="511"/>
      <c r="IJL57" s="511"/>
      <c r="IJM57" s="249"/>
      <c r="IJN57" s="510"/>
      <c r="IJO57" s="511"/>
      <c r="IJP57" s="511"/>
      <c r="IJQ57" s="249"/>
      <c r="IJR57" s="510"/>
      <c r="IJS57" s="511"/>
      <c r="IJT57" s="511"/>
      <c r="IJU57" s="249"/>
      <c r="IJV57" s="510"/>
      <c r="IJW57" s="511"/>
      <c r="IJX57" s="511"/>
      <c r="IJY57" s="249"/>
      <c r="IJZ57" s="510"/>
      <c r="IKA57" s="511"/>
      <c r="IKB57" s="511"/>
      <c r="IKC57" s="249"/>
      <c r="IKD57" s="510"/>
      <c r="IKE57" s="511"/>
      <c r="IKF57" s="511"/>
      <c r="IKG57" s="249"/>
      <c r="IKH57" s="510"/>
      <c r="IKI57" s="511"/>
      <c r="IKJ57" s="511"/>
      <c r="IKK57" s="249"/>
      <c r="IKL57" s="510"/>
      <c r="IKM57" s="511"/>
      <c r="IKN57" s="511"/>
      <c r="IKO57" s="249"/>
      <c r="IKP57" s="510"/>
      <c r="IKQ57" s="511"/>
      <c r="IKR57" s="511"/>
      <c r="IKS57" s="249"/>
      <c r="IKT57" s="510"/>
      <c r="IKU57" s="511"/>
      <c r="IKV57" s="511"/>
      <c r="IKW57" s="249"/>
      <c r="IKX57" s="510"/>
      <c r="IKY57" s="511"/>
      <c r="IKZ57" s="511"/>
      <c r="ILA57" s="249"/>
      <c r="ILB57" s="510"/>
      <c r="ILC57" s="511"/>
      <c r="ILD57" s="511"/>
      <c r="ILE57" s="249"/>
      <c r="ILF57" s="510"/>
      <c r="ILG57" s="511"/>
      <c r="ILH57" s="511"/>
      <c r="ILI57" s="249"/>
      <c r="ILJ57" s="510"/>
      <c r="ILK57" s="511"/>
      <c r="ILL57" s="511"/>
      <c r="ILM57" s="249"/>
      <c r="ILN57" s="510"/>
      <c r="ILO57" s="511"/>
      <c r="ILP57" s="511"/>
      <c r="ILQ57" s="249"/>
      <c r="ILR57" s="510"/>
      <c r="ILS57" s="511"/>
      <c r="ILT57" s="511"/>
      <c r="ILU57" s="249"/>
      <c r="ILV57" s="510"/>
      <c r="ILW57" s="511"/>
      <c r="ILX57" s="511"/>
      <c r="ILY57" s="249"/>
      <c r="ILZ57" s="510"/>
      <c r="IMA57" s="511"/>
      <c r="IMB57" s="511"/>
      <c r="IMC57" s="249"/>
      <c r="IMD57" s="510"/>
      <c r="IME57" s="511"/>
      <c r="IMF57" s="511"/>
      <c r="IMG57" s="249"/>
      <c r="IMH57" s="510"/>
      <c r="IMI57" s="511"/>
      <c r="IMJ57" s="511"/>
      <c r="IMK57" s="249"/>
      <c r="IML57" s="510"/>
      <c r="IMM57" s="511"/>
      <c r="IMN57" s="511"/>
      <c r="IMO57" s="249"/>
      <c r="IMP57" s="510"/>
      <c r="IMQ57" s="511"/>
      <c r="IMR57" s="511"/>
      <c r="IMS57" s="249"/>
      <c r="IMT57" s="510"/>
      <c r="IMU57" s="511"/>
      <c r="IMV57" s="511"/>
      <c r="IMW57" s="249"/>
      <c r="IMX57" s="510"/>
      <c r="IMY57" s="511"/>
      <c r="IMZ57" s="511"/>
      <c r="INA57" s="249"/>
      <c r="INB57" s="510"/>
      <c r="INC57" s="511"/>
      <c r="IND57" s="511"/>
      <c r="INE57" s="249"/>
      <c r="INF57" s="510"/>
      <c r="ING57" s="511"/>
      <c r="INH57" s="511"/>
      <c r="INI57" s="249"/>
      <c r="INJ57" s="510"/>
      <c r="INK57" s="511"/>
      <c r="INL57" s="511"/>
      <c r="INM57" s="249"/>
      <c r="INN57" s="510"/>
      <c r="INO57" s="511"/>
      <c r="INP57" s="511"/>
      <c r="INQ57" s="249"/>
      <c r="INR57" s="510"/>
      <c r="INS57" s="511"/>
      <c r="INT57" s="511"/>
      <c r="INU57" s="249"/>
      <c r="INV57" s="510"/>
      <c r="INW57" s="511"/>
      <c r="INX57" s="511"/>
      <c r="INY57" s="249"/>
      <c r="INZ57" s="510"/>
      <c r="IOA57" s="511"/>
      <c r="IOB57" s="511"/>
      <c r="IOC57" s="249"/>
      <c r="IOD57" s="510"/>
      <c r="IOE57" s="511"/>
      <c r="IOF57" s="511"/>
      <c r="IOG57" s="249"/>
      <c r="IOH57" s="510"/>
      <c r="IOI57" s="511"/>
      <c r="IOJ57" s="511"/>
      <c r="IOK57" s="249"/>
      <c r="IOL57" s="510"/>
      <c r="IOM57" s="511"/>
      <c r="ION57" s="511"/>
      <c r="IOO57" s="249"/>
      <c r="IOP57" s="510"/>
      <c r="IOQ57" s="511"/>
      <c r="IOR57" s="511"/>
      <c r="IOS57" s="249"/>
      <c r="IOT57" s="510"/>
      <c r="IOU57" s="511"/>
      <c r="IOV57" s="511"/>
      <c r="IOW57" s="249"/>
      <c r="IOX57" s="510"/>
      <c r="IOY57" s="511"/>
      <c r="IOZ57" s="511"/>
      <c r="IPA57" s="249"/>
      <c r="IPB57" s="510"/>
      <c r="IPC57" s="511"/>
      <c r="IPD57" s="511"/>
      <c r="IPE57" s="249"/>
      <c r="IPF57" s="510"/>
      <c r="IPG57" s="511"/>
      <c r="IPH57" s="511"/>
      <c r="IPI57" s="249"/>
      <c r="IPJ57" s="510"/>
      <c r="IPK57" s="511"/>
      <c r="IPL57" s="511"/>
      <c r="IPM57" s="249"/>
      <c r="IPN57" s="510"/>
      <c r="IPO57" s="511"/>
      <c r="IPP57" s="511"/>
      <c r="IPQ57" s="249"/>
      <c r="IPR57" s="510"/>
      <c r="IPS57" s="511"/>
      <c r="IPT57" s="511"/>
      <c r="IPU57" s="249"/>
      <c r="IPV57" s="510"/>
      <c r="IPW57" s="511"/>
      <c r="IPX57" s="511"/>
      <c r="IPY57" s="249"/>
      <c r="IPZ57" s="510"/>
      <c r="IQA57" s="511"/>
      <c r="IQB57" s="511"/>
      <c r="IQC57" s="249"/>
      <c r="IQD57" s="510"/>
      <c r="IQE57" s="511"/>
      <c r="IQF57" s="511"/>
      <c r="IQG57" s="249"/>
      <c r="IQH57" s="510"/>
      <c r="IQI57" s="511"/>
      <c r="IQJ57" s="511"/>
      <c r="IQK57" s="249"/>
      <c r="IQL57" s="510"/>
      <c r="IQM57" s="511"/>
      <c r="IQN57" s="511"/>
      <c r="IQO57" s="249"/>
      <c r="IQP57" s="510"/>
      <c r="IQQ57" s="511"/>
      <c r="IQR57" s="511"/>
      <c r="IQS57" s="249"/>
      <c r="IQT57" s="510"/>
      <c r="IQU57" s="511"/>
      <c r="IQV57" s="511"/>
      <c r="IQW57" s="249"/>
      <c r="IQX57" s="510"/>
      <c r="IQY57" s="511"/>
      <c r="IQZ57" s="511"/>
      <c r="IRA57" s="249"/>
      <c r="IRB57" s="510"/>
      <c r="IRC57" s="511"/>
      <c r="IRD57" s="511"/>
      <c r="IRE57" s="249"/>
      <c r="IRF57" s="510"/>
      <c r="IRG57" s="511"/>
      <c r="IRH57" s="511"/>
      <c r="IRI57" s="249"/>
      <c r="IRJ57" s="510"/>
      <c r="IRK57" s="511"/>
      <c r="IRL57" s="511"/>
      <c r="IRM57" s="249"/>
      <c r="IRN57" s="510"/>
      <c r="IRO57" s="511"/>
      <c r="IRP57" s="511"/>
      <c r="IRQ57" s="249"/>
      <c r="IRR57" s="510"/>
      <c r="IRS57" s="511"/>
      <c r="IRT57" s="511"/>
      <c r="IRU57" s="249"/>
      <c r="IRV57" s="510"/>
      <c r="IRW57" s="511"/>
      <c r="IRX57" s="511"/>
      <c r="IRY57" s="249"/>
      <c r="IRZ57" s="510"/>
      <c r="ISA57" s="511"/>
      <c r="ISB57" s="511"/>
      <c r="ISC57" s="249"/>
      <c r="ISD57" s="510"/>
      <c r="ISE57" s="511"/>
      <c r="ISF57" s="511"/>
      <c r="ISG57" s="249"/>
      <c r="ISH57" s="510"/>
      <c r="ISI57" s="511"/>
      <c r="ISJ57" s="511"/>
      <c r="ISK57" s="249"/>
      <c r="ISL57" s="510"/>
      <c r="ISM57" s="511"/>
      <c r="ISN57" s="511"/>
      <c r="ISO57" s="249"/>
      <c r="ISP57" s="510"/>
      <c r="ISQ57" s="511"/>
      <c r="ISR57" s="511"/>
      <c r="ISS57" s="249"/>
      <c r="IST57" s="510"/>
      <c r="ISU57" s="511"/>
      <c r="ISV57" s="511"/>
      <c r="ISW57" s="249"/>
      <c r="ISX57" s="510"/>
      <c r="ISY57" s="511"/>
      <c r="ISZ57" s="511"/>
      <c r="ITA57" s="249"/>
      <c r="ITB57" s="510"/>
      <c r="ITC57" s="511"/>
      <c r="ITD57" s="511"/>
      <c r="ITE57" s="249"/>
      <c r="ITF57" s="510"/>
      <c r="ITG57" s="511"/>
      <c r="ITH57" s="511"/>
      <c r="ITI57" s="249"/>
      <c r="ITJ57" s="510"/>
      <c r="ITK57" s="511"/>
      <c r="ITL57" s="511"/>
      <c r="ITM57" s="249"/>
      <c r="ITN57" s="510"/>
      <c r="ITO57" s="511"/>
      <c r="ITP57" s="511"/>
      <c r="ITQ57" s="249"/>
      <c r="ITR57" s="510"/>
      <c r="ITS57" s="511"/>
      <c r="ITT57" s="511"/>
      <c r="ITU57" s="249"/>
      <c r="ITV57" s="510"/>
      <c r="ITW57" s="511"/>
      <c r="ITX57" s="511"/>
      <c r="ITY57" s="249"/>
      <c r="ITZ57" s="510"/>
      <c r="IUA57" s="511"/>
      <c r="IUB57" s="511"/>
      <c r="IUC57" s="249"/>
      <c r="IUD57" s="510"/>
      <c r="IUE57" s="511"/>
      <c r="IUF57" s="511"/>
      <c r="IUG57" s="249"/>
      <c r="IUH57" s="510"/>
      <c r="IUI57" s="511"/>
      <c r="IUJ57" s="511"/>
      <c r="IUK57" s="249"/>
      <c r="IUL57" s="510"/>
      <c r="IUM57" s="511"/>
      <c r="IUN57" s="511"/>
      <c r="IUO57" s="249"/>
      <c r="IUP57" s="510"/>
      <c r="IUQ57" s="511"/>
      <c r="IUR57" s="511"/>
      <c r="IUS57" s="249"/>
      <c r="IUT57" s="510"/>
      <c r="IUU57" s="511"/>
      <c r="IUV57" s="511"/>
      <c r="IUW57" s="249"/>
      <c r="IUX57" s="510"/>
      <c r="IUY57" s="511"/>
      <c r="IUZ57" s="511"/>
      <c r="IVA57" s="249"/>
      <c r="IVB57" s="510"/>
      <c r="IVC57" s="511"/>
      <c r="IVD57" s="511"/>
      <c r="IVE57" s="249"/>
      <c r="IVF57" s="510"/>
      <c r="IVG57" s="511"/>
      <c r="IVH57" s="511"/>
      <c r="IVI57" s="249"/>
      <c r="IVJ57" s="510"/>
      <c r="IVK57" s="511"/>
      <c r="IVL57" s="511"/>
      <c r="IVM57" s="249"/>
      <c r="IVN57" s="510"/>
      <c r="IVO57" s="511"/>
      <c r="IVP57" s="511"/>
      <c r="IVQ57" s="249"/>
      <c r="IVR57" s="510"/>
      <c r="IVS57" s="511"/>
      <c r="IVT57" s="511"/>
      <c r="IVU57" s="249"/>
      <c r="IVV57" s="510"/>
      <c r="IVW57" s="511"/>
      <c r="IVX57" s="511"/>
      <c r="IVY57" s="249"/>
      <c r="IVZ57" s="510"/>
      <c r="IWA57" s="511"/>
      <c r="IWB57" s="511"/>
      <c r="IWC57" s="249"/>
      <c r="IWD57" s="510"/>
      <c r="IWE57" s="511"/>
      <c r="IWF57" s="511"/>
      <c r="IWG57" s="249"/>
      <c r="IWH57" s="510"/>
      <c r="IWI57" s="511"/>
      <c r="IWJ57" s="511"/>
      <c r="IWK57" s="249"/>
      <c r="IWL57" s="510"/>
      <c r="IWM57" s="511"/>
      <c r="IWN57" s="511"/>
      <c r="IWO57" s="249"/>
      <c r="IWP57" s="510"/>
      <c r="IWQ57" s="511"/>
      <c r="IWR57" s="511"/>
      <c r="IWS57" s="249"/>
      <c r="IWT57" s="510"/>
      <c r="IWU57" s="511"/>
      <c r="IWV57" s="511"/>
      <c r="IWW57" s="249"/>
      <c r="IWX57" s="510"/>
      <c r="IWY57" s="511"/>
      <c r="IWZ57" s="511"/>
      <c r="IXA57" s="249"/>
      <c r="IXB57" s="510"/>
      <c r="IXC57" s="511"/>
      <c r="IXD57" s="511"/>
      <c r="IXE57" s="249"/>
      <c r="IXF57" s="510"/>
      <c r="IXG57" s="511"/>
      <c r="IXH57" s="511"/>
      <c r="IXI57" s="249"/>
      <c r="IXJ57" s="510"/>
      <c r="IXK57" s="511"/>
      <c r="IXL57" s="511"/>
      <c r="IXM57" s="249"/>
      <c r="IXN57" s="510"/>
      <c r="IXO57" s="511"/>
      <c r="IXP57" s="511"/>
      <c r="IXQ57" s="249"/>
      <c r="IXR57" s="510"/>
      <c r="IXS57" s="511"/>
      <c r="IXT57" s="511"/>
      <c r="IXU57" s="249"/>
      <c r="IXV57" s="510"/>
      <c r="IXW57" s="511"/>
      <c r="IXX57" s="511"/>
      <c r="IXY57" s="249"/>
      <c r="IXZ57" s="510"/>
      <c r="IYA57" s="511"/>
      <c r="IYB57" s="511"/>
      <c r="IYC57" s="249"/>
      <c r="IYD57" s="510"/>
      <c r="IYE57" s="511"/>
      <c r="IYF57" s="511"/>
      <c r="IYG57" s="249"/>
      <c r="IYH57" s="510"/>
      <c r="IYI57" s="511"/>
      <c r="IYJ57" s="511"/>
      <c r="IYK57" s="249"/>
      <c r="IYL57" s="510"/>
      <c r="IYM57" s="511"/>
      <c r="IYN57" s="511"/>
      <c r="IYO57" s="249"/>
      <c r="IYP57" s="510"/>
      <c r="IYQ57" s="511"/>
      <c r="IYR57" s="511"/>
      <c r="IYS57" s="249"/>
      <c r="IYT57" s="510"/>
      <c r="IYU57" s="511"/>
      <c r="IYV57" s="511"/>
      <c r="IYW57" s="249"/>
      <c r="IYX57" s="510"/>
      <c r="IYY57" s="511"/>
      <c r="IYZ57" s="511"/>
      <c r="IZA57" s="249"/>
      <c r="IZB57" s="510"/>
      <c r="IZC57" s="511"/>
      <c r="IZD57" s="511"/>
      <c r="IZE57" s="249"/>
      <c r="IZF57" s="510"/>
      <c r="IZG57" s="511"/>
      <c r="IZH57" s="511"/>
      <c r="IZI57" s="249"/>
      <c r="IZJ57" s="510"/>
      <c r="IZK57" s="511"/>
      <c r="IZL57" s="511"/>
      <c r="IZM57" s="249"/>
      <c r="IZN57" s="510"/>
      <c r="IZO57" s="511"/>
      <c r="IZP57" s="511"/>
      <c r="IZQ57" s="249"/>
      <c r="IZR57" s="510"/>
      <c r="IZS57" s="511"/>
      <c r="IZT57" s="511"/>
      <c r="IZU57" s="249"/>
      <c r="IZV57" s="510"/>
      <c r="IZW57" s="511"/>
      <c r="IZX57" s="511"/>
      <c r="IZY57" s="249"/>
      <c r="IZZ57" s="510"/>
      <c r="JAA57" s="511"/>
      <c r="JAB57" s="511"/>
      <c r="JAC57" s="249"/>
      <c r="JAD57" s="510"/>
      <c r="JAE57" s="511"/>
      <c r="JAF57" s="511"/>
      <c r="JAG57" s="249"/>
      <c r="JAH57" s="510"/>
      <c r="JAI57" s="511"/>
      <c r="JAJ57" s="511"/>
      <c r="JAK57" s="249"/>
      <c r="JAL57" s="510"/>
      <c r="JAM57" s="511"/>
      <c r="JAN57" s="511"/>
      <c r="JAO57" s="249"/>
      <c r="JAP57" s="510"/>
      <c r="JAQ57" s="511"/>
      <c r="JAR57" s="511"/>
      <c r="JAS57" s="249"/>
      <c r="JAT57" s="510"/>
      <c r="JAU57" s="511"/>
      <c r="JAV57" s="511"/>
      <c r="JAW57" s="249"/>
      <c r="JAX57" s="510"/>
      <c r="JAY57" s="511"/>
      <c r="JAZ57" s="511"/>
      <c r="JBA57" s="249"/>
      <c r="JBB57" s="510"/>
      <c r="JBC57" s="511"/>
      <c r="JBD57" s="511"/>
      <c r="JBE57" s="249"/>
      <c r="JBF57" s="510"/>
      <c r="JBG57" s="511"/>
      <c r="JBH57" s="511"/>
      <c r="JBI57" s="249"/>
      <c r="JBJ57" s="510"/>
      <c r="JBK57" s="511"/>
      <c r="JBL57" s="511"/>
      <c r="JBM57" s="249"/>
      <c r="JBN57" s="510"/>
      <c r="JBO57" s="511"/>
      <c r="JBP57" s="511"/>
      <c r="JBQ57" s="249"/>
      <c r="JBR57" s="510"/>
      <c r="JBS57" s="511"/>
      <c r="JBT57" s="511"/>
      <c r="JBU57" s="249"/>
      <c r="JBV57" s="510"/>
      <c r="JBW57" s="511"/>
      <c r="JBX57" s="511"/>
      <c r="JBY57" s="249"/>
      <c r="JBZ57" s="510"/>
      <c r="JCA57" s="511"/>
      <c r="JCB57" s="511"/>
      <c r="JCC57" s="249"/>
      <c r="JCD57" s="510"/>
      <c r="JCE57" s="511"/>
      <c r="JCF57" s="511"/>
      <c r="JCG57" s="249"/>
      <c r="JCH57" s="510"/>
      <c r="JCI57" s="511"/>
      <c r="JCJ57" s="511"/>
      <c r="JCK57" s="249"/>
      <c r="JCL57" s="510"/>
      <c r="JCM57" s="511"/>
      <c r="JCN57" s="511"/>
      <c r="JCO57" s="249"/>
      <c r="JCP57" s="510"/>
      <c r="JCQ57" s="511"/>
      <c r="JCR57" s="511"/>
      <c r="JCS57" s="249"/>
      <c r="JCT57" s="510"/>
      <c r="JCU57" s="511"/>
      <c r="JCV57" s="511"/>
      <c r="JCW57" s="249"/>
      <c r="JCX57" s="510"/>
      <c r="JCY57" s="511"/>
      <c r="JCZ57" s="511"/>
      <c r="JDA57" s="249"/>
      <c r="JDB57" s="510"/>
      <c r="JDC57" s="511"/>
      <c r="JDD57" s="511"/>
      <c r="JDE57" s="249"/>
      <c r="JDF57" s="510"/>
      <c r="JDG57" s="511"/>
      <c r="JDH57" s="511"/>
      <c r="JDI57" s="249"/>
      <c r="JDJ57" s="510"/>
      <c r="JDK57" s="511"/>
      <c r="JDL57" s="511"/>
      <c r="JDM57" s="249"/>
      <c r="JDN57" s="510"/>
      <c r="JDO57" s="511"/>
      <c r="JDP57" s="511"/>
      <c r="JDQ57" s="249"/>
      <c r="JDR57" s="510"/>
      <c r="JDS57" s="511"/>
      <c r="JDT57" s="511"/>
      <c r="JDU57" s="249"/>
      <c r="JDV57" s="510"/>
      <c r="JDW57" s="511"/>
      <c r="JDX57" s="511"/>
      <c r="JDY57" s="249"/>
      <c r="JDZ57" s="510"/>
      <c r="JEA57" s="511"/>
      <c r="JEB57" s="511"/>
      <c r="JEC57" s="249"/>
      <c r="JED57" s="510"/>
      <c r="JEE57" s="511"/>
      <c r="JEF57" s="511"/>
      <c r="JEG57" s="249"/>
      <c r="JEH57" s="510"/>
      <c r="JEI57" s="511"/>
      <c r="JEJ57" s="511"/>
      <c r="JEK57" s="249"/>
      <c r="JEL57" s="510"/>
      <c r="JEM57" s="511"/>
      <c r="JEN57" s="511"/>
      <c r="JEO57" s="249"/>
      <c r="JEP57" s="510"/>
      <c r="JEQ57" s="511"/>
      <c r="JER57" s="511"/>
      <c r="JES57" s="249"/>
      <c r="JET57" s="510"/>
      <c r="JEU57" s="511"/>
      <c r="JEV57" s="511"/>
      <c r="JEW57" s="249"/>
      <c r="JEX57" s="510"/>
      <c r="JEY57" s="511"/>
      <c r="JEZ57" s="511"/>
      <c r="JFA57" s="249"/>
      <c r="JFB57" s="510"/>
      <c r="JFC57" s="511"/>
      <c r="JFD57" s="511"/>
      <c r="JFE57" s="249"/>
      <c r="JFF57" s="510"/>
      <c r="JFG57" s="511"/>
      <c r="JFH57" s="511"/>
      <c r="JFI57" s="249"/>
      <c r="JFJ57" s="510"/>
      <c r="JFK57" s="511"/>
      <c r="JFL57" s="511"/>
      <c r="JFM57" s="249"/>
      <c r="JFN57" s="510"/>
      <c r="JFO57" s="511"/>
      <c r="JFP57" s="511"/>
      <c r="JFQ57" s="249"/>
      <c r="JFR57" s="510"/>
      <c r="JFS57" s="511"/>
      <c r="JFT57" s="511"/>
      <c r="JFU57" s="249"/>
      <c r="JFV57" s="510"/>
      <c r="JFW57" s="511"/>
      <c r="JFX57" s="511"/>
      <c r="JFY57" s="249"/>
      <c r="JFZ57" s="510"/>
      <c r="JGA57" s="511"/>
      <c r="JGB57" s="511"/>
      <c r="JGC57" s="249"/>
      <c r="JGD57" s="510"/>
      <c r="JGE57" s="511"/>
      <c r="JGF57" s="511"/>
      <c r="JGG57" s="249"/>
      <c r="JGH57" s="510"/>
      <c r="JGI57" s="511"/>
      <c r="JGJ57" s="511"/>
      <c r="JGK57" s="249"/>
      <c r="JGL57" s="510"/>
      <c r="JGM57" s="511"/>
      <c r="JGN57" s="511"/>
      <c r="JGO57" s="249"/>
      <c r="JGP57" s="510"/>
      <c r="JGQ57" s="511"/>
      <c r="JGR57" s="511"/>
      <c r="JGS57" s="249"/>
      <c r="JGT57" s="510"/>
      <c r="JGU57" s="511"/>
      <c r="JGV57" s="511"/>
      <c r="JGW57" s="249"/>
      <c r="JGX57" s="510"/>
      <c r="JGY57" s="511"/>
      <c r="JGZ57" s="511"/>
      <c r="JHA57" s="249"/>
      <c r="JHB57" s="510"/>
      <c r="JHC57" s="511"/>
      <c r="JHD57" s="511"/>
      <c r="JHE57" s="249"/>
      <c r="JHF57" s="510"/>
      <c r="JHG57" s="511"/>
      <c r="JHH57" s="511"/>
      <c r="JHI57" s="249"/>
      <c r="JHJ57" s="510"/>
      <c r="JHK57" s="511"/>
      <c r="JHL57" s="511"/>
      <c r="JHM57" s="249"/>
      <c r="JHN57" s="510"/>
      <c r="JHO57" s="511"/>
      <c r="JHP57" s="511"/>
      <c r="JHQ57" s="249"/>
      <c r="JHR57" s="510"/>
      <c r="JHS57" s="511"/>
      <c r="JHT57" s="511"/>
      <c r="JHU57" s="249"/>
      <c r="JHV57" s="510"/>
      <c r="JHW57" s="511"/>
      <c r="JHX57" s="511"/>
      <c r="JHY57" s="249"/>
      <c r="JHZ57" s="510"/>
      <c r="JIA57" s="511"/>
      <c r="JIB57" s="511"/>
      <c r="JIC57" s="249"/>
      <c r="JID57" s="510"/>
      <c r="JIE57" s="511"/>
      <c r="JIF57" s="511"/>
      <c r="JIG57" s="249"/>
      <c r="JIH57" s="510"/>
      <c r="JII57" s="511"/>
      <c r="JIJ57" s="511"/>
      <c r="JIK57" s="249"/>
      <c r="JIL57" s="510"/>
      <c r="JIM57" s="511"/>
      <c r="JIN57" s="511"/>
      <c r="JIO57" s="249"/>
      <c r="JIP57" s="510"/>
      <c r="JIQ57" s="511"/>
      <c r="JIR57" s="511"/>
      <c r="JIS57" s="249"/>
      <c r="JIT57" s="510"/>
      <c r="JIU57" s="511"/>
      <c r="JIV57" s="511"/>
      <c r="JIW57" s="249"/>
      <c r="JIX57" s="510"/>
      <c r="JIY57" s="511"/>
      <c r="JIZ57" s="511"/>
      <c r="JJA57" s="249"/>
      <c r="JJB57" s="510"/>
      <c r="JJC57" s="511"/>
      <c r="JJD57" s="511"/>
      <c r="JJE57" s="249"/>
      <c r="JJF57" s="510"/>
      <c r="JJG57" s="511"/>
      <c r="JJH57" s="511"/>
      <c r="JJI57" s="249"/>
      <c r="JJJ57" s="510"/>
      <c r="JJK57" s="511"/>
      <c r="JJL57" s="511"/>
      <c r="JJM57" s="249"/>
      <c r="JJN57" s="510"/>
      <c r="JJO57" s="511"/>
      <c r="JJP57" s="511"/>
      <c r="JJQ57" s="249"/>
      <c r="JJR57" s="510"/>
      <c r="JJS57" s="511"/>
      <c r="JJT57" s="511"/>
      <c r="JJU57" s="249"/>
      <c r="JJV57" s="510"/>
      <c r="JJW57" s="511"/>
      <c r="JJX57" s="511"/>
      <c r="JJY57" s="249"/>
      <c r="JJZ57" s="510"/>
      <c r="JKA57" s="511"/>
      <c r="JKB57" s="511"/>
      <c r="JKC57" s="249"/>
      <c r="JKD57" s="510"/>
      <c r="JKE57" s="511"/>
      <c r="JKF57" s="511"/>
      <c r="JKG57" s="249"/>
      <c r="JKH57" s="510"/>
      <c r="JKI57" s="511"/>
      <c r="JKJ57" s="511"/>
      <c r="JKK57" s="249"/>
      <c r="JKL57" s="510"/>
      <c r="JKM57" s="511"/>
      <c r="JKN57" s="511"/>
      <c r="JKO57" s="249"/>
      <c r="JKP57" s="510"/>
      <c r="JKQ57" s="511"/>
      <c r="JKR57" s="511"/>
      <c r="JKS57" s="249"/>
      <c r="JKT57" s="510"/>
      <c r="JKU57" s="511"/>
      <c r="JKV57" s="511"/>
      <c r="JKW57" s="249"/>
      <c r="JKX57" s="510"/>
      <c r="JKY57" s="511"/>
      <c r="JKZ57" s="511"/>
      <c r="JLA57" s="249"/>
      <c r="JLB57" s="510"/>
      <c r="JLC57" s="511"/>
      <c r="JLD57" s="511"/>
      <c r="JLE57" s="249"/>
      <c r="JLF57" s="510"/>
      <c r="JLG57" s="511"/>
      <c r="JLH57" s="511"/>
      <c r="JLI57" s="249"/>
      <c r="JLJ57" s="510"/>
      <c r="JLK57" s="511"/>
      <c r="JLL57" s="511"/>
      <c r="JLM57" s="249"/>
      <c r="JLN57" s="510"/>
      <c r="JLO57" s="511"/>
      <c r="JLP57" s="511"/>
      <c r="JLQ57" s="249"/>
      <c r="JLR57" s="510"/>
      <c r="JLS57" s="511"/>
      <c r="JLT57" s="511"/>
      <c r="JLU57" s="249"/>
      <c r="JLV57" s="510"/>
      <c r="JLW57" s="511"/>
      <c r="JLX57" s="511"/>
      <c r="JLY57" s="249"/>
      <c r="JLZ57" s="510"/>
      <c r="JMA57" s="511"/>
      <c r="JMB57" s="511"/>
      <c r="JMC57" s="249"/>
      <c r="JMD57" s="510"/>
      <c r="JME57" s="511"/>
      <c r="JMF57" s="511"/>
      <c r="JMG57" s="249"/>
      <c r="JMH57" s="510"/>
      <c r="JMI57" s="511"/>
      <c r="JMJ57" s="511"/>
      <c r="JMK57" s="249"/>
      <c r="JML57" s="510"/>
      <c r="JMM57" s="511"/>
      <c r="JMN57" s="511"/>
      <c r="JMO57" s="249"/>
      <c r="JMP57" s="510"/>
      <c r="JMQ57" s="511"/>
      <c r="JMR57" s="511"/>
      <c r="JMS57" s="249"/>
      <c r="JMT57" s="510"/>
      <c r="JMU57" s="511"/>
      <c r="JMV57" s="511"/>
      <c r="JMW57" s="249"/>
      <c r="JMX57" s="510"/>
      <c r="JMY57" s="511"/>
      <c r="JMZ57" s="511"/>
      <c r="JNA57" s="249"/>
      <c r="JNB57" s="510"/>
      <c r="JNC57" s="511"/>
      <c r="JND57" s="511"/>
      <c r="JNE57" s="249"/>
      <c r="JNF57" s="510"/>
      <c r="JNG57" s="511"/>
      <c r="JNH57" s="511"/>
      <c r="JNI57" s="249"/>
      <c r="JNJ57" s="510"/>
      <c r="JNK57" s="511"/>
      <c r="JNL57" s="511"/>
      <c r="JNM57" s="249"/>
      <c r="JNN57" s="510"/>
      <c r="JNO57" s="511"/>
      <c r="JNP57" s="511"/>
      <c r="JNQ57" s="249"/>
      <c r="JNR57" s="510"/>
      <c r="JNS57" s="511"/>
      <c r="JNT57" s="511"/>
      <c r="JNU57" s="249"/>
      <c r="JNV57" s="510"/>
      <c r="JNW57" s="511"/>
      <c r="JNX57" s="511"/>
      <c r="JNY57" s="249"/>
      <c r="JNZ57" s="510"/>
      <c r="JOA57" s="511"/>
      <c r="JOB57" s="511"/>
      <c r="JOC57" s="249"/>
      <c r="JOD57" s="510"/>
      <c r="JOE57" s="511"/>
      <c r="JOF57" s="511"/>
      <c r="JOG57" s="249"/>
      <c r="JOH57" s="510"/>
      <c r="JOI57" s="511"/>
      <c r="JOJ57" s="511"/>
      <c r="JOK57" s="249"/>
      <c r="JOL57" s="510"/>
      <c r="JOM57" s="511"/>
      <c r="JON57" s="511"/>
      <c r="JOO57" s="249"/>
      <c r="JOP57" s="510"/>
      <c r="JOQ57" s="511"/>
      <c r="JOR57" s="511"/>
      <c r="JOS57" s="249"/>
      <c r="JOT57" s="510"/>
      <c r="JOU57" s="511"/>
      <c r="JOV57" s="511"/>
      <c r="JOW57" s="249"/>
      <c r="JOX57" s="510"/>
      <c r="JOY57" s="511"/>
      <c r="JOZ57" s="511"/>
      <c r="JPA57" s="249"/>
      <c r="JPB57" s="510"/>
      <c r="JPC57" s="511"/>
      <c r="JPD57" s="511"/>
      <c r="JPE57" s="249"/>
      <c r="JPF57" s="510"/>
      <c r="JPG57" s="511"/>
      <c r="JPH57" s="511"/>
      <c r="JPI57" s="249"/>
      <c r="JPJ57" s="510"/>
      <c r="JPK57" s="511"/>
      <c r="JPL57" s="511"/>
      <c r="JPM57" s="249"/>
      <c r="JPN57" s="510"/>
      <c r="JPO57" s="511"/>
      <c r="JPP57" s="511"/>
      <c r="JPQ57" s="249"/>
      <c r="JPR57" s="510"/>
      <c r="JPS57" s="511"/>
      <c r="JPT57" s="511"/>
      <c r="JPU57" s="249"/>
      <c r="JPV57" s="510"/>
      <c r="JPW57" s="511"/>
      <c r="JPX57" s="511"/>
      <c r="JPY57" s="249"/>
      <c r="JPZ57" s="510"/>
      <c r="JQA57" s="511"/>
      <c r="JQB57" s="511"/>
      <c r="JQC57" s="249"/>
      <c r="JQD57" s="510"/>
      <c r="JQE57" s="511"/>
      <c r="JQF57" s="511"/>
      <c r="JQG57" s="249"/>
      <c r="JQH57" s="510"/>
      <c r="JQI57" s="511"/>
      <c r="JQJ57" s="511"/>
      <c r="JQK57" s="249"/>
      <c r="JQL57" s="510"/>
      <c r="JQM57" s="511"/>
      <c r="JQN57" s="511"/>
      <c r="JQO57" s="249"/>
      <c r="JQP57" s="510"/>
      <c r="JQQ57" s="511"/>
      <c r="JQR57" s="511"/>
      <c r="JQS57" s="249"/>
      <c r="JQT57" s="510"/>
      <c r="JQU57" s="511"/>
      <c r="JQV57" s="511"/>
      <c r="JQW57" s="249"/>
      <c r="JQX57" s="510"/>
      <c r="JQY57" s="511"/>
      <c r="JQZ57" s="511"/>
      <c r="JRA57" s="249"/>
      <c r="JRB57" s="510"/>
      <c r="JRC57" s="511"/>
      <c r="JRD57" s="511"/>
      <c r="JRE57" s="249"/>
      <c r="JRF57" s="510"/>
      <c r="JRG57" s="511"/>
      <c r="JRH57" s="511"/>
      <c r="JRI57" s="249"/>
      <c r="JRJ57" s="510"/>
      <c r="JRK57" s="511"/>
      <c r="JRL57" s="511"/>
      <c r="JRM57" s="249"/>
      <c r="JRN57" s="510"/>
      <c r="JRO57" s="511"/>
      <c r="JRP57" s="511"/>
      <c r="JRQ57" s="249"/>
      <c r="JRR57" s="510"/>
      <c r="JRS57" s="511"/>
      <c r="JRT57" s="511"/>
      <c r="JRU57" s="249"/>
      <c r="JRV57" s="510"/>
      <c r="JRW57" s="511"/>
      <c r="JRX57" s="511"/>
      <c r="JRY57" s="249"/>
      <c r="JRZ57" s="510"/>
      <c r="JSA57" s="511"/>
      <c r="JSB57" s="511"/>
      <c r="JSC57" s="249"/>
      <c r="JSD57" s="510"/>
      <c r="JSE57" s="511"/>
      <c r="JSF57" s="511"/>
      <c r="JSG57" s="249"/>
      <c r="JSH57" s="510"/>
      <c r="JSI57" s="511"/>
      <c r="JSJ57" s="511"/>
      <c r="JSK57" s="249"/>
      <c r="JSL57" s="510"/>
      <c r="JSM57" s="511"/>
      <c r="JSN57" s="511"/>
      <c r="JSO57" s="249"/>
      <c r="JSP57" s="510"/>
      <c r="JSQ57" s="511"/>
      <c r="JSR57" s="511"/>
      <c r="JSS57" s="249"/>
      <c r="JST57" s="510"/>
      <c r="JSU57" s="511"/>
      <c r="JSV57" s="511"/>
      <c r="JSW57" s="249"/>
      <c r="JSX57" s="510"/>
      <c r="JSY57" s="511"/>
      <c r="JSZ57" s="511"/>
      <c r="JTA57" s="249"/>
      <c r="JTB57" s="510"/>
      <c r="JTC57" s="511"/>
      <c r="JTD57" s="511"/>
      <c r="JTE57" s="249"/>
      <c r="JTF57" s="510"/>
      <c r="JTG57" s="511"/>
      <c r="JTH57" s="511"/>
      <c r="JTI57" s="249"/>
      <c r="JTJ57" s="510"/>
      <c r="JTK57" s="511"/>
      <c r="JTL57" s="511"/>
      <c r="JTM57" s="249"/>
      <c r="JTN57" s="510"/>
      <c r="JTO57" s="511"/>
      <c r="JTP57" s="511"/>
      <c r="JTQ57" s="249"/>
      <c r="JTR57" s="510"/>
      <c r="JTS57" s="511"/>
      <c r="JTT57" s="511"/>
      <c r="JTU57" s="249"/>
      <c r="JTV57" s="510"/>
      <c r="JTW57" s="511"/>
      <c r="JTX57" s="511"/>
      <c r="JTY57" s="249"/>
      <c r="JTZ57" s="510"/>
      <c r="JUA57" s="511"/>
      <c r="JUB57" s="511"/>
      <c r="JUC57" s="249"/>
      <c r="JUD57" s="510"/>
      <c r="JUE57" s="511"/>
      <c r="JUF57" s="511"/>
      <c r="JUG57" s="249"/>
      <c r="JUH57" s="510"/>
      <c r="JUI57" s="511"/>
      <c r="JUJ57" s="511"/>
      <c r="JUK57" s="249"/>
      <c r="JUL57" s="510"/>
      <c r="JUM57" s="511"/>
      <c r="JUN57" s="511"/>
      <c r="JUO57" s="249"/>
      <c r="JUP57" s="510"/>
      <c r="JUQ57" s="511"/>
      <c r="JUR57" s="511"/>
      <c r="JUS57" s="249"/>
      <c r="JUT57" s="510"/>
      <c r="JUU57" s="511"/>
      <c r="JUV57" s="511"/>
      <c r="JUW57" s="249"/>
      <c r="JUX57" s="510"/>
      <c r="JUY57" s="511"/>
      <c r="JUZ57" s="511"/>
      <c r="JVA57" s="249"/>
      <c r="JVB57" s="510"/>
      <c r="JVC57" s="511"/>
      <c r="JVD57" s="511"/>
      <c r="JVE57" s="249"/>
      <c r="JVF57" s="510"/>
      <c r="JVG57" s="511"/>
      <c r="JVH57" s="511"/>
      <c r="JVI57" s="249"/>
      <c r="JVJ57" s="510"/>
      <c r="JVK57" s="511"/>
      <c r="JVL57" s="511"/>
      <c r="JVM57" s="249"/>
      <c r="JVN57" s="510"/>
      <c r="JVO57" s="511"/>
      <c r="JVP57" s="511"/>
      <c r="JVQ57" s="249"/>
      <c r="JVR57" s="510"/>
      <c r="JVS57" s="511"/>
      <c r="JVT57" s="511"/>
      <c r="JVU57" s="249"/>
      <c r="JVV57" s="510"/>
      <c r="JVW57" s="511"/>
      <c r="JVX57" s="511"/>
      <c r="JVY57" s="249"/>
      <c r="JVZ57" s="510"/>
      <c r="JWA57" s="511"/>
      <c r="JWB57" s="511"/>
      <c r="JWC57" s="249"/>
      <c r="JWD57" s="510"/>
      <c r="JWE57" s="511"/>
      <c r="JWF57" s="511"/>
      <c r="JWG57" s="249"/>
      <c r="JWH57" s="510"/>
      <c r="JWI57" s="511"/>
      <c r="JWJ57" s="511"/>
      <c r="JWK57" s="249"/>
      <c r="JWL57" s="510"/>
      <c r="JWM57" s="511"/>
      <c r="JWN57" s="511"/>
      <c r="JWO57" s="249"/>
      <c r="JWP57" s="510"/>
      <c r="JWQ57" s="511"/>
      <c r="JWR57" s="511"/>
      <c r="JWS57" s="249"/>
      <c r="JWT57" s="510"/>
      <c r="JWU57" s="511"/>
      <c r="JWV57" s="511"/>
      <c r="JWW57" s="249"/>
      <c r="JWX57" s="510"/>
      <c r="JWY57" s="511"/>
      <c r="JWZ57" s="511"/>
      <c r="JXA57" s="249"/>
      <c r="JXB57" s="510"/>
      <c r="JXC57" s="511"/>
      <c r="JXD57" s="511"/>
      <c r="JXE57" s="249"/>
      <c r="JXF57" s="510"/>
      <c r="JXG57" s="511"/>
      <c r="JXH57" s="511"/>
      <c r="JXI57" s="249"/>
      <c r="JXJ57" s="510"/>
      <c r="JXK57" s="511"/>
      <c r="JXL57" s="511"/>
      <c r="JXM57" s="249"/>
      <c r="JXN57" s="510"/>
      <c r="JXO57" s="511"/>
      <c r="JXP57" s="511"/>
      <c r="JXQ57" s="249"/>
      <c r="JXR57" s="510"/>
      <c r="JXS57" s="511"/>
      <c r="JXT57" s="511"/>
      <c r="JXU57" s="249"/>
      <c r="JXV57" s="510"/>
      <c r="JXW57" s="511"/>
      <c r="JXX57" s="511"/>
      <c r="JXY57" s="249"/>
      <c r="JXZ57" s="510"/>
      <c r="JYA57" s="511"/>
      <c r="JYB57" s="511"/>
      <c r="JYC57" s="249"/>
      <c r="JYD57" s="510"/>
      <c r="JYE57" s="511"/>
      <c r="JYF57" s="511"/>
      <c r="JYG57" s="249"/>
      <c r="JYH57" s="510"/>
      <c r="JYI57" s="511"/>
      <c r="JYJ57" s="511"/>
      <c r="JYK57" s="249"/>
      <c r="JYL57" s="510"/>
      <c r="JYM57" s="511"/>
      <c r="JYN57" s="511"/>
      <c r="JYO57" s="249"/>
      <c r="JYP57" s="510"/>
      <c r="JYQ57" s="511"/>
      <c r="JYR57" s="511"/>
      <c r="JYS57" s="249"/>
      <c r="JYT57" s="510"/>
      <c r="JYU57" s="511"/>
      <c r="JYV57" s="511"/>
      <c r="JYW57" s="249"/>
      <c r="JYX57" s="510"/>
      <c r="JYY57" s="511"/>
      <c r="JYZ57" s="511"/>
      <c r="JZA57" s="249"/>
      <c r="JZB57" s="510"/>
      <c r="JZC57" s="511"/>
      <c r="JZD57" s="511"/>
      <c r="JZE57" s="249"/>
      <c r="JZF57" s="510"/>
      <c r="JZG57" s="511"/>
      <c r="JZH57" s="511"/>
      <c r="JZI57" s="249"/>
      <c r="JZJ57" s="510"/>
      <c r="JZK57" s="511"/>
      <c r="JZL57" s="511"/>
      <c r="JZM57" s="249"/>
      <c r="JZN57" s="510"/>
      <c r="JZO57" s="511"/>
      <c r="JZP57" s="511"/>
      <c r="JZQ57" s="249"/>
      <c r="JZR57" s="510"/>
      <c r="JZS57" s="511"/>
      <c r="JZT57" s="511"/>
      <c r="JZU57" s="249"/>
      <c r="JZV57" s="510"/>
      <c r="JZW57" s="511"/>
      <c r="JZX57" s="511"/>
      <c r="JZY57" s="249"/>
      <c r="JZZ57" s="510"/>
      <c r="KAA57" s="511"/>
      <c r="KAB57" s="511"/>
      <c r="KAC57" s="249"/>
      <c r="KAD57" s="510"/>
      <c r="KAE57" s="511"/>
      <c r="KAF57" s="511"/>
      <c r="KAG57" s="249"/>
      <c r="KAH57" s="510"/>
      <c r="KAI57" s="511"/>
      <c r="KAJ57" s="511"/>
      <c r="KAK57" s="249"/>
      <c r="KAL57" s="510"/>
      <c r="KAM57" s="511"/>
      <c r="KAN57" s="511"/>
      <c r="KAO57" s="249"/>
      <c r="KAP57" s="510"/>
      <c r="KAQ57" s="511"/>
      <c r="KAR57" s="511"/>
      <c r="KAS57" s="249"/>
      <c r="KAT57" s="510"/>
      <c r="KAU57" s="511"/>
      <c r="KAV57" s="511"/>
      <c r="KAW57" s="249"/>
      <c r="KAX57" s="510"/>
      <c r="KAY57" s="511"/>
      <c r="KAZ57" s="511"/>
      <c r="KBA57" s="249"/>
      <c r="KBB57" s="510"/>
      <c r="KBC57" s="511"/>
      <c r="KBD57" s="511"/>
      <c r="KBE57" s="249"/>
      <c r="KBF57" s="510"/>
      <c r="KBG57" s="511"/>
      <c r="KBH57" s="511"/>
      <c r="KBI57" s="249"/>
      <c r="KBJ57" s="510"/>
      <c r="KBK57" s="511"/>
      <c r="KBL57" s="511"/>
      <c r="KBM57" s="249"/>
      <c r="KBN57" s="510"/>
      <c r="KBO57" s="511"/>
      <c r="KBP57" s="511"/>
      <c r="KBQ57" s="249"/>
      <c r="KBR57" s="510"/>
      <c r="KBS57" s="511"/>
      <c r="KBT57" s="511"/>
      <c r="KBU57" s="249"/>
      <c r="KBV57" s="510"/>
      <c r="KBW57" s="511"/>
      <c r="KBX57" s="511"/>
      <c r="KBY57" s="249"/>
      <c r="KBZ57" s="510"/>
      <c r="KCA57" s="511"/>
      <c r="KCB57" s="511"/>
      <c r="KCC57" s="249"/>
      <c r="KCD57" s="510"/>
      <c r="KCE57" s="511"/>
      <c r="KCF57" s="511"/>
      <c r="KCG57" s="249"/>
      <c r="KCH57" s="510"/>
      <c r="KCI57" s="511"/>
      <c r="KCJ57" s="511"/>
      <c r="KCK57" s="249"/>
      <c r="KCL57" s="510"/>
      <c r="KCM57" s="511"/>
      <c r="KCN57" s="511"/>
      <c r="KCO57" s="249"/>
      <c r="KCP57" s="510"/>
      <c r="KCQ57" s="511"/>
      <c r="KCR57" s="511"/>
      <c r="KCS57" s="249"/>
      <c r="KCT57" s="510"/>
      <c r="KCU57" s="511"/>
      <c r="KCV57" s="511"/>
      <c r="KCW57" s="249"/>
      <c r="KCX57" s="510"/>
      <c r="KCY57" s="511"/>
      <c r="KCZ57" s="511"/>
      <c r="KDA57" s="249"/>
      <c r="KDB57" s="510"/>
      <c r="KDC57" s="511"/>
      <c r="KDD57" s="511"/>
      <c r="KDE57" s="249"/>
      <c r="KDF57" s="510"/>
      <c r="KDG57" s="511"/>
      <c r="KDH57" s="511"/>
      <c r="KDI57" s="249"/>
      <c r="KDJ57" s="510"/>
      <c r="KDK57" s="511"/>
      <c r="KDL57" s="511"/>
      <c r="KDM57" s="249"/>
      <c r="KDN57" s="510"/>
      <c r="KDO57" s="511"/>
      <c r="KDP57" s="511"/>
      <c r="KDQ57" s="249"/>
      <c r="KDR57" s="510"/>
      <c r="KDS57" s="511"/>
      <c r="KDT57" s="511"/>
      <c r="KDU57" s="249"/>
      <c r="KDV57" s="510"/>
      <c r="KDW57" s="511"/>
      <c r="KDX57" s="511"/>
      <c r="KDY57" s="249"/>
      <c r="KDZ57" s="510"/>
      <c r="KEA57" s="511"/>
      <c r="KEB57" s="511"/>
      <c r="KEC57" s="249"/>
      <c r="KED57" s="510"/>
      <c r="KEE57" s="511"/>
      <c r="KEF57" s="511"/>
      <c r="KEG57" s="249"/>
      <c r="KEH57" s="510"/>
      <c r="KEI57" s="511"/>
      <c r="KEJ57" s="511"/>
      <c r="KEK57" s="249"/>
      <c r="KEL57" s="510"/>
      <c r="KEM57" s="511"/>
      <c r="KEN57" s="511"/>
      <c r="KEO57" s="249"/>
      <c r="KEP57" s="510"/>
      <c r="KEQ57" s="511"/>
      <c r="KER57" s="511"/>
      <c r="KES57" s="249"/>
      <c r="KET57" s="510"/>
      <c r="KEU57" s="511"/>
      <c r="KEV57" s="511"/>
      <c r="KEW57" s="249"/>
      <c r="KEX57" s="510"/>
      <c r="KEY57" s="511"/>
      <c r="KEZ57" s="511"/>
      <c r="KFA57" s="249"/>
      <c r="KFB57" s="510"/>
      <c r="KFC57" s="511"/>
      <c r="KFD57" s="511"/>
      <c r="KFE57" s="249"/>
      <c r="KFF57" s="510"/>
      <c r="KFG57" s="511"/>
      <c r="KFH57" s="511"/>
      <c r="KFI57" s="249"/>
      <c r="KFJ57" s="510"/>
      <c r="KFK57" s="511"/>
      <c r="KFL57" s="511"/>
      <c r="KFM57" s="249"/>
      <c r="KFN57" s="510"/>
      <c r="KFO57" s="511"/>
      <c r="KFP57" s="511"/>
      <c r="KFQ57" s="249"/>
      <c r="KFR57" s="510"/>
      <c r="KFS57" s="511"/>
      <c r="KFT57" s="511"/>
      <c r="KFU57" s="249"/>
      <c r="KFV57" s="510"/>
      <c r="KFW57" s="511"/>
      <c r="KFX57" s="511"/>
      <c r="KFY57" s="249"/>
      <c r="KFZ57" s="510"/>
      <c r="KGA57" s="511"/>
      <c r="KGB57" s="511"/>
      <c r="KGC57" s="249"/>
      <c r="KGD57" s="510"/>
      <c r="KGE57" s="511"/>
      <c r="KGF57" s="511"/>
      <c r="KGG57" s="249"/>
      <c r="KGH57" s="510"/>
      <c r="KGI57" s="511"/>
      <c r="KGJ57" s="511"/>
      <c r="KGK57" s="249"/>
      <c r="KGL57" s="510"/>
      <c r="KGM57" s="511"/>
      <c r="KGN57" s="511"/>
      <c r="KGO57" s="249"/>
      <c r="KGP57" s="510"/>
      <c r="KGQ57" s="511"/>
      <c r="KGR57" s="511"/>
      <c r="KGS57" s="249"/>
      <c r="KGT57" s="510"/>
      <c r="KGU57" s="511"/>
      <c r="KGV57" s="511"/>
      <c r="KGW57" s="249"/>
      <c r="KGX57" s="510"/>
      <c r="KGY57" s="511"/>
      <c r="KGZ57" s="511"/>
      <c r="KHA57" s="249"/>
      <c r="KHB57" s="510"/>
      <c r="KHC57" s="511"/>
      <c r="KHD57" s="511"/>
      <c r="KHE57" s="249"/>
      <c r="KHF57" s="510"/>
      <c r="KHG57" s="511"/>
      <c r="KHH57" s="511"/>
      <c r="KHI57" s="249"/>
      <c r="KHJ57" s="510"/>
      <c r="KHK57" s="511"/>
      <c r="KHL57" s="511"/>
      <c r="KHM57" s="249"/>
      <c r="KHN57" s="510"/>
      <c r="KHO57" s="511"/>
      <c r="KHP57" s="511"/>
      <c r="KHQ57" s="249"/>
      <c r="KHR57" s="510"/>
      <c r="KHS57" s="511"/>
      <c r="KHT57" s="511"/>
      <c r="KHU57" s="249"/>
      <c r="KHV57" s="510"/>
      <c r="KHW57" s="511"/>
      <c r="KHX57" s="511"/>
      <c r="KHY57" s="249"/>
      <c r="KHZ57" s="510"/>
      <c r="KIA57" s="511"/>
      <c r="KIB57" s="511"/>
      <c r="KIC57" s="249"/>
      <c r="KID57" s="510"/>
      <c r="KIE57" s="511"/>
      <c r="KIF57" s="511"/>
      <c r="KIG57" s="249"/>
      <c r="KIH57" s="510"/>
      <c r="KII57" s="511"/>
      <c r="KIJ57" s="511"/>
      <c r="KIK57" s="249"/>
      <c r="KIL57" s="510"/>
      <c r="KIM57" s="511"/>
      <c r="KIN57" s="511"/>
      <c r="KIO57" s="249"/>
      <c r="KIP57" s="510"/>
      <c r="KIQ57" s="511"/>
      <c r="KIR57" s="511"/>
      <c r="KIS57" s="249"/>
      <c r="KIT57" s="510"/>
      <c r="KIU57" s="511"/>
      <c r="KIV57" s="511"/>
      <c r="KIW57" s="249"/>
      <c r="KIX57" s="510"/>
      <c r="KIY57" s="511"/>
      <c r="KIZ57" s="511"/>
      <c r="KJA57" s="249"/>
      <c r="KJB57" s="510"/>
      <c r="KJC57" s="511"/>
      <c r="KJD57" s="511"/>
      <c r="KJE57" s="249"/>
      <c r="KJF57" s="510"/>
      <c r="KJG57" s="511"/>
      <c r="KJH57" s="511"/>
      <c r="KJI57" s="249"/>
      <c r="KJJ57" s="510"/>
      <c r="KJK57" s="511"/>
      <c r="KJL57" s="511"/>
      <c r="KJM57" s="249"/>
      <c r="KJN57" s="510"/>
      <c r="KJO57" s="511"/>
      <c r="KJP57" s="511"/>
      <c r="KJQ57" s="249"/>
      <c r="KJR57" s="510"/>
      <c r="KJS57" s="511"/>
      <c r="KJT57" s="511"/>
      <c r="KJU57" s="249"/>
      <c r="KJV57" s="510"/>
      <c r="KJW57" s="511"/>
      <c r="KJX57" s="511"/>
      <c r="KJY57" s="249"/>
      <c r="KJZ57" s="510"/>
      <c r="KKA57" s="511"/>
      <c r="KKB57" s="511"/>
      <c r="KKC57" s="249"/>
      <c r="KKD57" s="510"/>
      <c r="KKE57" s="511"/>
      <c r="KKF57" s="511"/>
      <c r="KKG57" s="249"/>
      <c r="KKH57" s="510"/>
      <c r="KKI57" s="511"/>
      <c r="KKJ57" s="511"/>
      <c r="KKK57" s="249"/>
      <c r="KKL57" s="510"/>
      <c r="KKM57" s="511"/>
      <c r="KKN57" s="511"/>
      <c r="KKO57" s="249"/>
      <c r="KKP57" s="510"/>
      <c r="KKQ57" s="511"/>
      <c r="KKR57" s="511"/>
      <c r="KKS57" s="249"/>
      <c r="KKT57" s="510"/>
      <c r="KKU57" s="511"/>
      <c r="KKV57" s="511"/>
      <c r="KKW57" s="249"/>
      <c r="KKX57" s="510"/>
      <c r="KKY57" s="511"/>
      <c r="KKZ57" s="511"/>
      <c r="KLA57" s="249"/>
      <c r="KLB57" s="510"/>
      <c r="KLC57" s="511"/>
      <c r="KLD57" s="511"/>
      <c r="KLE57" s="249"/>
      <c r="KLF57" s="510"/>
      <c r="KLG57" s="511"/>
      <c r="KLH57" s="511"/>
      <c r="KLI57" s="249"/>
      <c r="KLJ57" s="510"/>
      <c r="KLK57" s="511"/>
      <c r="KLL57" s="511"/>
      <c r="KLM57" s="249"/>
      <c r="KLN57" s="510"/>
      <c r="KLO57" s="511"/>
      <c r="KLP57" s="511"/>
      <c r="KLQ57" s="249"/>
      <c r="KLR57" s="510"/>
      <c r="KLS57" s="511"/>
      <c r="KLT57" s="511"/>
      <c r="KLU57" s="249"/>
      <c r="KLV57" s="510"/>
      <c r="KLW57" s="511"/>
      <c r="KLX57" s="511"/>
      <c r="KLY57" s="249"/>
      <c r="KLZ57" s="510"/>
      <c r="KMA57" s="511"/>
      <c r="KMB57" s="511"/>
      <c r="KMC57" s="249"/>
      <c r="KMD57" s="510"/>
      <c r="KME57" s="511"/>
      <c r="KMF57" s="511"/>
      <c r="KMG57" s="249"/>
      <c r="KMH57" s="510"/>
      <c r="KMI57" s="511"/>
      <c r="KMJ57" s="511"/>
      <c r="KMK57" s="249"/>
      <c r="KML57" s="510"/>
      <c r="KMM57" s="511"/>
      <c r="KMN57" s="511"/>
      <c r="KMO57" s="249"/>
      <c r="KMP57" s="510"/>
      <c r="KMQ57" s="511"/>
      <c r="KMR57" s="511"/>
      <c r="KMS57" s="249"/>
      <c r="KMT57" s="510"/>
      <c r="KMU57" s="511"/>
      <c r="KMV57" s="511"/>
      <c r="KMW57" s="249"/>
      <c r="KMX57" s="510"/>
      <c r="KMY57" s="511"/>
      <c r="KMZ57" s="511"/>
      <c r="KNA57" s="249"/>
      <c r="KNB57" s="510"/>
      <c r="KNC57" s="511"/>
      <c r="KND57" s="511"/>
      <c r="KNE57" s="249"/>
      <c r="KNF57" s="510"/>
      <c r="KNG57" s="511"/>
      <c r="KNH57" s="511"/>
      <c r="KNI57" s="249"/>
      <c r="KNJ57" s="510"/>
      <c r="KNK57" s="511"/>
      <c r="KNL57" s="511"/>
      <c r="KNM57" s="249"/>
      <c r="KNN57" s="510"/>
      <c r="KNO57" s="511"/>
      <c r="KNP57" s="511"/>
      <c r="KNQ57" s="249"/>
      <c r="KNR57" s="510"/>
      <c r="KNS57" s="511"/>
      <c r="KNT57" s="511"/>
      <c r="KNU57" s="249"/>
      <c r="KNV57" s="510"/>
      <c r="KNW57" s="511"/>
      <c r="KNX57" s="511"/>
      <c r="KNY57" s="249"/>
      <c r="KNZ57" s="510"/>
      <c r="KOA57" s="511"/>
      <c r="KOB57" s="511"/>
      <c r="KOC57" s="249"/>
      <c r="KOD57" s="510"/>
      <c r="KOE57" s="511"/>
      <c r="KOF57" s="511"/>
      <c r="KOG57" s="249"/>
      <c r="KOH57" s="510"/>
      <c r="KOI57" s="511"/>
      <c r="KOJ57" s="511"/>
      <c r="KOK57" s="249"/>
      <c r="KOL57" s="510"/>
      <c r="KOM57" s="511"/>
      <c r="KON57" s="511"/>
      <c r="KOO57" s="249"/>
      <c r="KOP57" s="510"/>
      <c r="KOQ57" s="511"/>
      <c r="KOR57" s="511"/>
      <c r="KOS57" s="249"/>
      <c r="KOT57" s="510"/>
      <c r="KOU57" s="511"/>
      <c r="KOV57" s="511"/>
      <c r="KOW57" s="249"/>
      <c r="KOX57" s="510"/>
      <c r="KOY57" s="511"/>
      <c r="KOZ57" s="511"/>
      <c r="KPA57" s="249"/>
      <c r="KPB57" s="510"/>
      <c r="KPC57" s="511"/>
      <c r="KPD57" s="511"/>
      <c r="KPE57" s="249"/>
      <c r="KPF57" s="510"/>
      <c r="KPG57" s="511"/>
      <c r="KPH57" s="511"/>
      <c r="KPI57" s="249"/>
      <c r="KPJ57" s="510"/>
      <c r="KPK57" s="511"/>
      <c r="KPL57" s="511"/>
      <c r="KPM57" s="249"/>
      <c r="KPN57" s="510"/>
      <c r="KPO57" s="511"/>
      <c r="KPP57" s="511"/>
      <c r="KPQ57" s="249"/>
      <c r="KPR57" s="510"/>
      <c r="KPS57" s="511"/>
      <c r="KPT57" s="511"/>
      <c r="KPU57" s="249"/>
      <c r="KPV57" s="510"/>
      <c r="KPW57" s="511"/>
      <c r="KPX57" s="511"/>
      <c r="KPY57" s="249"/>
      <c r="KPZ57" s="510"/>
      <c r="KQA57" s="511"/>
      <c r="KQB57" s="511"/>
      <c r="KQC57" s="249"/>
      <c r="KQD57" s="510"/>
      <c r="KQE57" s="511"/>
      <c r="KQF57" s="511"/>
      <c r="KQG57" s="249"/>
      <c r="KQH57" s="510"/>
      <c r="KQI57" s="511"/>
      <c r="KQJ57" s="511"/>
      <c r="KQK57" s="249"/>
      <c r="KQL57" s="510"/>
      <c r="KQM57" s="511"/>
      <c r="KQN57" s="511"/>
      <c r="KQO57" s="249"/>
      <c r="KQP57" s="510"/>
      <c r="KQQ57" s="511"/>
      <c r="KQR57" s="511"/>
      <c r="KQS57" s="249"/>
      <c r="KQT57" s="510"/>
      <c r="KQU57" s="511"/>
      <c r="KQV57" s="511"/>
      <c r="KQW57" s="249"/>
      <c r="KQX57" s="510"/>
      <c r="KQY57" s="511"/>
      <c r="KQZ57" s="511"/>
      <c r="KRA57" s="249"/>
      <c r="KRB57" s="510"/>
      <c r="KRC57" s="511"/>
      <c r="KRD57" s="511"/>
      <c r="KRE57" s="249"/>
      <c r="KRF57" s="510"/>
      <c r="KRG57" s="511"/>
      <c r="KRH57" s="511"/>
      <c r="KRI57" s="249"/>
      <c r="KRJ57" s="510"/>
      <c r="KRK57" s="511"/>
      <c r="KRL57" s="511"/>
      <c r="KRM57" s="249"/>
      <c r="KRN57" s="510"/>
      <c r="KRO57" s="511"/>
      <c r="KRP57" s="511"/>
      <c r="KRQ57" s="249"/>
      <c r="KRR57" s="510"/>
      <c r="KRS57" s="511"/>
      <c r="KRT57" s="511"/>
      <c r="KRU57" s="249"/>
      <c r="KRV57" s="510"/>
      <c r="KRW57" s="511"/>
      <c r="KRX57" s="511"/>
      <c r="KRY57" s="249"/>
      <c r="KRZ57" s="510"/>
      <c r="KSA57" s="511"/>
      <c r="KSB57" s="511"/>
      <c r="KSC57" s="249"/>
      <c r="KSD57" s="510"/>
      <c r="KSE57" s="511"/>
      <c r="KSF57" s="511"/>
      <c r="KSG57" s="249"/>
      <c r="KSH57" s="510"/>
      <c r="KSI57" s="511"/>
      <c r="KSJ57" s="511"/>
      <c r="KSK57" s="249"/>
      <c r="KSL57" s="510"/>
      <c r="KSM57" s="511"/>
      <c r="KSN57" s="511"/>
      <c r="KSO57" s="249"/>
      <c r="KSP57" s="510"/>
      <c r="KSQ57" s="511"/>
      <c r="KSR57" s="511"/>
      <c r="KSS57" s="249"/>
      <c r="KST57" s="510"/>
      <c r="KSU57" s="511"/>
      <c r="KSV57" s="511"/>
      <c r="KSW57" s="249"/>
      <c r="KSX57" s="510"/>
      <c r="KSY57" s="511"/>
      <c r="KSZ57" s="511"/>
      <c r="KTA57" s="249"/>
      <c r="KTB57" s="510"/>
      <c r="KTC57" s="511"/>
      <c r="KTD57" s="511"/>
      <c r="KTE57" s="249"/>
      <c r="KTF57" s="510"/>
      <c r="KTG57" s="511"/>
      <c r="KTH57" s="511"/>
      <c r="KTI57" s="249"/>
      <c r="KTJ57" s="510"/>
      <c r="KTK57" s="511"/>
      <c r="KTL57" s="511"/>
      <c r="KTM57" s="249"/>
      <c r="KTN57" s="510"/>
      <c r="KTO57" s="511"/>
      <c r="KTP57" s="511"/>
      <c r="KTQ57" s="249"/>
      <c r="KTR57" s="510"/>
      <c r="KTS57" s="511"/>
      <c r="KTT57" s="511"/>
      <c r="KTU57" s="249"/>
      <c r="KTV57" s="510"/>
      <c r="KTW57" s="511"/>
      <c r="KTX57" s="511"/>
      <c r="KTY57" s="249"/>
      <c r="KTZ57" s="510"/>
      <c r="KUA57" s="511"/>
      <c r="KUB57" s="511"/>
      <c r="KUC57" s="249"/>
      <c r="KUD57" s="510"/>
      <c r="KUE57" s="511"/>
      <c r="KUF57" s="511"/>
      <c r="KUG57" s="249"/>
      <c r="KUH57" s="510"/>
      <c r="KUI57" s="511"/>
      <c r="KUJ57" s="511"/>
      <c r="KUK57" s="249"/>
      <c r="KUL57" s="510"/>
      <c r="KUM57" s="511"/>
      <c r="KUN57" s="511"/>
      <c r="KUO57" s="249"/>
      <c r="KUP57" s="510"/>
      <c r="KUQ57" s="511"/>
      <c r="KUR57" s="511"/>
      <c r="KUS57" s="249"/>
      <c r="KUT57" s="510"/>
      <c r="KUU57" s="511"/>
      <c r="KUV57" s="511"/>
      <c r="KUW57" s="249"/>
      <c r="KUX57" s="510"/>
      <c r="KUY57" s="511"/>
      <c r="KUZ57" s="511"/>
      <c r="KVA57" s="249"/>
      <c r="KVB57" s="510"/>
      <c r="KVC57" s="511"/>
      <c r="KVD57" s="511"/>
      <c r="KVE57" s="249"/>
      <c r="KVF57" s="510"/>
      <c r="KVG57" s="511"/>
      <c r="KVH57" s="511"/>
      <c r="KVI57" s="249"/>
      <c r="KVJ57" s="510"/>
      <c r="KVK57" s="511"/>
      <c r="KVL57" s="511"/>
      <c r="KVM57" s="249"/>
      <c r="KVN57" s="510"/>
      <c r="KVO57" s="511"/>
      <c r="KVP57" s="511"/>
      <c r="KVQ57" s="249"/>
      <c r="KVR57" s="510"/>
      <c r="KVS57" s="511"/>
      <c r="KVT57" s="511"/>
      <c r="KVU57" s="249"/>
      <c r="KVV57" s="510"/>
      <c r="KVW57" s="511"/>
      <c r="KVX57" s="511"/>
      <c r="KVY57" s="249"/>
      <c r="KVZ57" s="510"/>
      <c r="KWA57" s="511"/>
      <c r="KWB57" s="511"/>
      <c r="KWC57" s="249"/>
      <c r="KWD57" s="510"/>
      <c r="KWE57" s="511"/>
      <c r="KWF57" s="511"/>
      <c r="KWG57" s="249"/>
      <c r="KWH57" s="510"/>
      <c r="KWI57" s="511"/>
      <c r="KWJ57" s="511"/>
      <c r="KWK57" s="249"/>
      <c r="KWL57" s="510"/>
      <c r="KWM57" s="511"/>
      <c r="KWN57" s="511"/>
      <c r="KWO57" s="249"/>
      <c r="KWP57" s="510"/>
      <c r="KWQ57" s="511"/>
      <c r="KWR57" s="511"/>
      <c r="KWS57" s="249"/>
      <c r="KWT57" s="510"/>
      <c r="KWU57" s="511"/>
      <c r="KWV57" s="511"/>
      <c r="KWW57" s="249"/>
      <c r="KWX57" s="510"/>
      <c r="KWY57" s="511"/>
      <c r="KWZ57" s="511"/>
      <c r="KXA57" s="249"/>
      <c r="KXB57" s="510"/>
      <c r="KXC57" s="511"/>
      <c r="KXD57" s="511"/>
      <c r="KXE57" s="249"/>
      <c r="KXF57" s="510"/>
      <c r="KXG57" s="511"/>
      <c r="KXH57" s="511"/>
      <c r="KXI57" s="249"/>
      <c r="KXJ57" s="510"/>
      <c r="KXK57" s="511"/>
      <c r="KXL57" s="511"/>
      <c r="KXM57" s="249"/>
      <c r="KXN57" s="510"/>
      <c r="KXO57" s="511"/>
      <c r="KXP57" s="511"/>
      <c r="KXQ57" s="249"/>
      <c r="KXR57" s="510"/>
      <c r="KXS57" s="511"/>
      <c r="KXT57" s="511"/>
      <c r="KXU57" s="249"/>
      <c r="KXV57" s="510"/>
      <c r="KXW57" s="511"/>
      <c r="KXX57" s="511"/>
      <c r="KXY57" s="249"/>
      <c r="KXZ57" s="510"/>
      <c r="KYA57" s="511"/>
      <c r="KYB57" s="511"/>
      <c r="KYC57" s="249"/>
      <c r="KYD57" s="510"/>
      <c r="KYE57" s="511"/>
      <c r="KYF57" s="511"/>
      <c r="KYG57" s="249"/>
      <c r="KYH57" s="510"/>
      <c r="KYI57" s="511"/>
      <c r="KYJ57" s="511"/>
      <c r="KYK57" s="249"/>
      <c r="KYL57" s="510"/>
      <c r="KYM57" s="511"/>
      <c r="KYN57" s="511"/>
      <c r="KYO57" s="249"/>
      <c r="KYP57" s="510"/>
      <c r="KYQ57" s="511"/>
      <c r="KYR57" s="511"/>
      <c r="KYS57" s="249"/>
      <c r="KYT57" s="510"/>
      <c r="KYU57" s="511"/>
      <c r="KYV57" s="511"/>
      <c r="KYW57" s="249"/>
      <c r="KYX57" s="510"/>
      <c r="KYY57" s="511"/>
      <c r="KYZ57" s="511"/>
      <c r="KZA57" s="249"/>
      <c r="KZB57" s="510"/>
      <c r="KZC57" s="511"/>
      <c r="KZD57" s="511"/>
      <c r="KZE57" s="249"/>
      <c r="KZF57" s="510"/>
      <c r="KZG57" s="511"/>
      <c r="KZH57" s="511"/>
      <c r="KZI57" s="249"/>
      <c r="KZJ57" s="510"/>
      <c r="KZK57" s="511"/>
      <c r="KZL57" s="511"/>
      <c r="KZM57" s="249"/>
      <c r="KZN57" s="510"/>
      <c r="KZO57" s="511"/>
      <c r="KZP57" s="511"/>
      <c r="KZQ57" s="249"/>
      <c r="KZR57" s="510"/>
      <c r="KZS57" s="511"/>
      <c r="KZT57" s="511"/>
      <c r="KZU57" s="249"/>
      <c r="KZV57" s="510"/>
      <c r="KZW57" s="511"/>
      <c r="KZX57" s="511"/>
      <c r="KZY57" s="249"/>
      <c r="KZZ57" s="510"/>
      <c r="LAA57" s="511"/>
      <c r="LAB57" s="511"/>
      <c r="LAC57" s="249"/>
      <c r="LAD57" s="510"/>
      <c r="LAE57" s="511"/>
      <c r="LAF57" s="511"/>
      <c r="LAG57" s="249"/>
      <c r="LAH57" s="510"/>
      <c r="LAI57" s="511"/>
      <c r="LAJ57" s="511"/>
      <c r="LAK57" s="249"/>
      <c r="LAL57" s="510"/>
      <c r="LAM57" s="511"/>
      <c r="LAN57" s="511"/>
      <c r="LAO57" s="249"/>
      <c r="LAP57" s="510"/>
      <c r="LAQ57" s="511"/>
      <c r="LAR57" s="511"/>
      <c r="LAS57" s="249"/>
      <c r="LAT57" s="510"/>
      <c r="LAU57" s="511"/>
      <c r="LAV57" s="511"/>
      <c r="LAW57" s="249"/>
      <c r="LAX57" s="510"/>
      <c r="LAY57" s="511"/>
      <c r="LAZ57" s="511"/>
      <c r="LBA57" s="249"/>
      <c r="LBB57" s="510"/>
      <c r="LBC57" s="511"/>
      <c r="LBD57" s="511"/>
      <c r="LBE57" s="249"/>
      <c r="LBF57" s="510"/>
      <c r="LBG57" s="511"/>
      <c r="LBH57" s="511"/>
      <c r="LBI57" s="249"/>
      <c r="LBJ57" s="510"/>
      <c r="LBK57" s="511"/>
      <c r="LBL57" s="511"/>
      <c r="LBM57" s="249"/>
      <c r="LBN57" s="510"/>
      <c r="LBO57" s="511"/>
      <c r="LBP57" s="511"/>
      <c r="LBQ57" s="249"/>
      <c r="LBR57" s="510"/>
      <c r="LBS57" s="511"/>
      <c r="LBT57" s="511"/>
      <c r="LBU57" s="249"/>
      <c r="LBV57" s="510"/>
      <c r="LBW57" s="511"/>
      <c r="LBX57" s="511"/>
      <c r="LBY57" s="249"/>
      <c r="LBZ57" s="510"/>
      <c r="LCA57" s="511"/>
      <c r="LCB57" s="511"/>
      <c r="LCC57" s="249"/>
      <c r="LCD57" s="510"/>
      <c r="LCE57" s="511"/>
      <c r="LCF57" s="511"/>
      <c r="LCG57" s="249"/>
      <c r="LCH57" s="510"/>
      <c r="LCI57" s="511"/>
      <c r="LCJ57" s="511"/>
      <c r="LCK57" s="249"/>
      <c r="LCL57" s="510"/>
      <c r="LCM57" s="511"/>
      <c r="LCN57" s="511"/>
      <c r="LCO57" s="249"/>
      <c r="LCP57" s="510"/>
      <c r="LCQ57" s="511"/>
      <c r="LCR57" s="511"/>
      <c r="LCS57" s="249"/>
      <c r="LCT57" s="510"/>
      <c r="LCU57" s="511"/>
      <c r="LCV57" s="511"/>
      <c r="LCW57" s="249"/>
      <c r="LCX57" s="510"/>
      <c r="LCY57" s="511"/>
      <c r="LCZ57" s="511"/>
      <c r="LDA57" s="249"/>
      <c r="LDB57" s="510"/>
      <c r="LDC57" s="511"/>
      <c r="LDD57" s="511"/>
      <c r="LDE57" s="249"/>
      <c r="LDF57" s="510"/>
      <c r="LDG57" s="511"/>
      <c r="LDH57" s="511"/>
      <c r="LDI57" s="249"/>
      <c r="LDJ57" s="510"/>
      <c r="LDK57" s="511"/>
      <c r="LDL57" s="511"/>
      <c r="LDM57" s="249"/>
      <c r="LDN57" s="510"/>
      <c r="LDO57" s="511"/>
      <c r="LDP57" s="511"/>
      <c r="LDQ57" s="249"/>
      <c r="LDR57" s="510"/>
      <c r="LDS57" s="511"/>
      <c r="LDT57" s="511"/>
      <c r="LDU57" s="249"/>
      <c r="LDV57" s="510"/>
      <c r="LDW57" s="511"/>
      <c r="LDX57" s="511"/>
      <c r="LDY57" s="249"/>
      <c r="LDZ57" s="510"/>
      <c r="LEA57" s="511"/>
      <c r="LEB57" s="511"/>
      <c r="LEC57" s="249"/>
      <c r="LED57" s="510"/>
      <c r="LEE57" s="511"/>
      <c r="LEF57" s="511"/>
      <c r="LEG57" s="249"/>
      <c r="LEH57" s="510"/>
      <c r="LEI57" s="511"/>
      <c r="LEJ57" s="511"/>
      <c r="LEK57" s="249"/>
      <c r="LEL57" s="510"/>
      <c r="LEM57" s="511"/>
      <c r="LEN57" s="511"/>
      <c r="LEO57" s="249"/>
      <c r="LEP57" s="510"/>
      <c r="LEQ57" s="511"/>
      <c r="LER57" s="511"/>
      <c r="LES57" s="249"/>
      <c r="LET57" s="510"/>
      <c r="LEU57" s="511"/>
      <c r="LEV57" s="511"/>
      <c r="LEW57" s="249"/>
      <c r="LEX57" s="510"/>
      <c r="LEY57" s="511"/>
      <c r="LEZ57" s="511"/>
      <c r="LFA57" s="249"/>
      <c r="LFB57" s="510"/>
      <c r="LFC57" s="511"/>
      <c r="LFD57" s="511"/>
      <c r="LFE57" s="249"/>
      <c r="LFF57" s="510"/>
      <c r="LFG57" s="511"/>
      <c r="LFH57" s="511"/>
      <c r="LFI57" s="249"/>
      <c r="LFJ57" s="510"/>
      <c r="LFK57" s="511"/>
      <c r="LFL57" s="511"/>
      <c r="LFM57" s="249"/>
      <c r="LFN57" s="510"/>
      <c r="LFO57" s="511"/>
      <c r="LFP57" s="511"/>
      <c r="LFQ57" s="249"/>
      <c r="LFR57" s="510"/>
      <c r="LFS57" s="511"/>
      <c r="LFT57" s="511"/>
      <c r="LFU57" s="249"/>
      <c r="LFV57" s="510"/>
      <c r="LFW57" s="511"/>
      <c r="LFX57" s="511"/>
      <c r="LFY57" s="249"/>
      <c r="LFZ57" s="510"/>
      <c r="LGA57" s="511"/>
      <c r="LGB57" s="511"/>
      <c r="LGC57" s="249"/>
      <c r="LGD57" s="510"/>
      <c r="LGE57" s="511"/>
      <c r="LGF57" s="511"/>
      <c r="LGG57" s="249"/>
      <c r="LGH57" s="510"/>
      <c r="LGI57" s="511"/>
      <c r="LGJ57" s="511"/>
      <c r="LGK57" s="249"/>
      <c r="LGL57" s="510"/>
      <c r="LGM57" s="511"/>
      <c r="LGN57" s="511"/>
      <c r="LGO57" s="249"/>
      <c r="LGP57" s="510"/>
      <c r="LGQ57" s="511"/>
      <c r="LGR57" s="511"/>
      <c r="LGS57" s="249"/>
      <c r="LGT57" s="510"/>
      <c r="LGU57" s="511"/>
      <c r="LGV57" s="511"/>
      <c r="LGW57" s="249"/>
      <c r="LGX57" s="510"/>
      <c r="LGY57" s="511"/>
      <c r="LGZ57" s="511"/>
      <c r="LHA57" s="249"/>
      <c r="LHB57" s="510"/>
      <c r="LHC57" s="511"/>
      <c r="LHD57" s="511"/>
      <c r="LHE57" s="249"/>
      <c r="LHF57" s="510"/>
      <c r="LHG57" s="511"/>
      <c r="LHH57" s="511"/>
      <c r="LHI57" s="249"/>
      <c r="LHJ57" s="510"/>
      <c r="LHK57" s="511"/>
      <c r="LHL57" s="511"/>
      <c r="LHM57" s="249"/>
      <c r="LHN57" s="510"/>
      <c r="LHO57" s="511"/>
      <c r="LHP57" s="511"/>
      <c r="LHQ57" s="249"/>
      <c r="LHR57" s="510"/>
      <c r="LHS57" s="511"/>
      <c r="LHT57" s="511"/>
      <c r="LHU57" s="249"/>
      <c r="LHV57" s="510"/>
      <c r="LHW57" s="511"/>
      <c r="LHX57" s="511"/>
      <c r="LHY57" s="249"/>
      <c r="LHZ57" s="510"/>
      <c r="LIA57" s="511"/>
      <c r="LIB57" s="511"/>
      <c r="LIC57" s="249"/>
      <c r="LID57" s="510"/>
      <c r="LIE57" s="511"/>
      <c r="LIF57" s="511"/>
      <c r="LIG57" s="249"/>
      <c r="LIH57" s="510"/>
      <c r="LII57" s="511"/>
      <c r="LIJ57" s="511"/>
      <c r="LIK57" s="249"/>
      <c r="LIL57" s="510"/>
      <c r="LIM57" s="511"/>
      <c r="LIN57" s="511"/>
      <c r="LIO57" s="249"/>
      <c r="LIP57" s="510"/>
      <c r="LIQ57" s="511"/>
      <c r="LIR57" s="511"/>
      <c r="LIS57" s="249"/>
      <c r="LIT57" s="510"/>
      <c r="LIU57" s="511"/>
      <c r="LIV57" s="511"/>
      <c r="LIW57" s="249"/>
      <c r="LIX57" s="510"/>
      <c r="LIY57" s="511"/>
      <c r="LIZ57" s="511"/>
      <c r="LJA57" s="249"/>
      <c r="LJB57" s="510"/>
      <c r="LJC57" s="511"/>
      <c r="LJD57" s="511"/>
      <c r="LJE57" s="249"/>
      <c r="LJF57" s="510"/>
      <c r="LJG57" s="511"/>
      <c r="LJH57" s="511"/>
      <c r="LJI57" s="249"/>
      <c r="LJJ57" s="510"/>
      <c r="LJK57" s="511"/>
      <c r="LJL57" s="511"/>
      <c r="LJM57" s="249"/>
      <c r="LJN57" s="510"/>
      <c r="LJO57" s="511"/>
      <c r="LJP57" s="511"/>
      <c r="LJQ57" s="249"/>
      <c r="LJR57" s="510"/>
      <c r="LJS57" s="511"/>
      <c r="LJT57" s="511"/>
      <c r="LJU57" s="249"/>
      <c r="LJV57" s="510"/>
      <c r="LJW57" s="511"/>
      <c r="LJX57" s="511"/>
      <c r="LJY57" s="249"/>
      <c r="LJZ57" s="510"/>
      <c r="LKA57" s="511"/>
      <c r="LKB57" s="511"/>
      <c r="LKC57" s="249"/>
      <c r="LKD57" s="510"/>
      <c r="LKE57" s="511"/>
      <c r="LKF57" s="511"/>
      <c r="LKG57" s="249"/>
      <c r="LKH57" s="510"/>
      <c r="LKI57" s="511"/>
      <c r="LKJ57" s="511"/>
      <c r="LKK57" s="249"/>
      <c r="LKL57" s="510"/>
      <c r="LKM57" s="511"/>
      <c r="LKN57" s="511"/>
      <c r="LKO57" s="249"/>
      <c r="LKP57" s="510"/>
      <c r="LKQ57" s="511"/>
      <c r="LKR57" s="511"/>
      <c r="LKS57" s="249"/>
      <c r="LKT57" s="510"/>
      <c r="LKU57" s="511"/>
      <c r="LKV57" s="511"/>
      <c r="LKW57" s="249"/>
      <c r="LKX57" s="510"/>
      <c r="LKY57" s="511"/>
      <c r="LKZ57" s="511"/>
      <c r="LLA57" s="249"/>
      <c r="LLB57" s="510"/>
      <c r="LLC57" s="511"/>
      <c r="LLD57" s="511"/>
      <c r="LLE57" s="249"/>
      <c r="LLF57" s="510"/>
      <c r="LLG57" s="511"/>
      <c r="LLH57" s="511"/>
      <c r="LLI57" s="249"/>
      <c r="LLJ57" s="510"/>
      <c r="LLK57" s="511"/>
      <c r="LLL57" s="511"/>
      <c r="LLM57" s="249"/>
      <c r="LLN57" s="510"/>
      <c r="LLO57" s="511"/>
      <c r="LLP57" s="511"/>
      <c r="LLQ57" s="249"/>
      <c r="LLR57" s="510"/>
      <c r="LLS57" s="511"/>
      <c r="LLT57" s="511"/>
      <c r="LLU57" s="249"/>
      <c r="LLV57" s="510"/>
      <c r="LLW57" s="511"/>
      <c r="LLX57" s="511"/>
      <c r="LLY57" s="249"/>
      <c r="LLZ57" s="510"/>
      <c r="LMA57" s="511"/>
      <c r="LMB57" s="511"/>
      <c r="LMC57" s="249"/>
      <c r="LMD57" s="510"/>
      <c r="LME57" s="511"/>
      <c r="LMF57" s="511"/>
      <c r="LMG57" s="249"/>
      <c r="LMH57" s="510"/>
      <c r="LMI57" s="511"/>
      <c r="LMJ57" s="511"/>
      <c r="LMK57" s="249"/>
      <c r="LML57" s="510"/>
      <c r="LMM57" s="511"/>
      <c r="LMN57" s="511"/>
      <c r="LMO57" s="249"/>
      <c r="LMP57" s="510"/>
      <c r="LMQ57" s="511"/>
      <c r="LMR57" s="511"/>
      <c r="LMS57" s="249"/>
      <c r="LMT57" s="510"/>
      <c r="LMU57" s="511"/>
      <c r="LMV57" s="511"/>
      <c r="LMW57" s="249"/>
      <c r="LMX57" s="510"/>
      <c r="LMY57" s="511"/>
      <c r="LMZ57" s="511"/>
      <c r="LNA57" s="249"/>
      <c r="LNB57" s="510"/>
      <c r="LNC57" s="511"/>
      <c r="LND57" s="511"/>
      <c r="LNE57" s="249"/>
      <c r="LNF57" s="510"/>
      <c r="LNG57" s="511"/>
      <c r="LNH57" s="511"/>
      <c r="LNI57" s="249"/>
      <c r="LNJ57" s="510"/>
      <c r="LNK57" s="511"/>
      <c r="LNL57" s="511"/>
      <c r="LNM57" s="249"/>
      <c r="LNN57" s="510"/>
      <c r="LNO57" s="511"/>
      <c r="LNP57" s="511"/>
      <c r="LNQ57" s="249"/>
      <c r="LNR57" s="510"/>
      <c r="LNS57" s="511"/>
      <c r="LNT57" s="511"/>
      <c r="LNU57" s="249"/>
      <c r="LNV57" s="510"/>
      <c r="LNW57" s="511"/>
      <c r="LNX57" s="511"/>
      <c r="LNY57" s="249"/>
      <c r="LNZ57" s="510"/>
      <c r="LOA57" s="511"/>
      <c r="LOB57" s="511"/>
      <c r="LOC57" s="249"/>
      <c r="LOD57" s="510"/>
      <c r="LOE57" s="511"/>
      <c r="LOF57" s="511"/>
      <c r="LOG57" s="249"/>
      <c r="LOH57" s="510"/>
      <c r="LOI57" s="511"/>
      <c r="LOJ57" s="511"/>
      <c r="LOK57" s="249"/>
      <c r="LOL57" s="510"/>
      <c r="LOM57" s="511"/>
      <c r="LON57" s="511"/>
      <c r="LOO57" s="249"/>
      <c r="LOP57" s="510"/>
      <c r="LOQ57" s="511"/>
      <c r="LOR57" s="511"/>
      <c r="LOS57" s="249"/>
      <c r="LOT57" s="510"/>
      <c r="LOU57" s="511"/>
      <c r="LOV57" s="511"/>
      <c r="LOW57" s="249"/>
      <c r="LOX57" s="510"/>
      <c r="LOY57" s="511"/>
      <c r="LOZ57" s="511"/>
      <c r="LPA57" s="249"/>
      <c r="LPB57" s="510"/>
      <c r="LPC57" s="511"/>
      <c r="LPD57" s="511"/>
      <c r="LPE57" s="249"/>
      <c r="LPF57" s="510"/>
      <c r="LPG57" s="511"/>
      <c r="LPH57" s="511"/>
      <c r="LPI57" s="249"/>
      <c r="LPJ57" s="510"/>
      <c r="LPK57" s="511"/>
      <c r="LPL57" s="511"/>
      <c r="LPM57" s="249"/>
      <c r="LPN57" s="510"/>
      <c r="LPO57" s="511"/>
      <c r="LPP57" s="511"/>
      <c r="LPQ57" s="249"/>
      <c r="LPR57" s="510"/>
      <c r="LPS57" s="511"/>
      <c r="LPT57" s="511"/>
      <c r="LPU57" s="249"/>
      <c r="LPV57" s="510"/>
      <c r="LPW57" s="511"/>
      <c r="LPX57" s="511"/>
      <c r="LPY57" s="249"/>
      <c r="LPZ57" s="510"/>
      <c r="LQA57" s="511"/>
      <c r="LQB57" s="511"/>
      <c r="LQC57" s="249"/>
      <c r="LQD57" s="510"/>
      <c r="LQE57" s="511"/>
      <c r="LQF57" s="511"/>
      <c r="LQG57" s="249"/>
      <c r="LQH57" s="510"/>
      <c r="LQI57" s="511"/>
      <c r="LQJ57" s="511"/>
      <c r="LQK57" s="249"/>
      <c r="LQL57" s="510"/>
      <c r="LQM57" s="511"/>
      <c r="LQN57" s="511"/>
      <c r="LQO57" s="249"/>
      <c r="LQP57" s="510"/>
      <c r="LQQ57" s="511"/>
      <c r="LQR57" s="511"/>
      <c r="LQS57" s="249"/>
      <c r="LQT57" s="510"/>
      <c r="LQU57" s="511"/>
      <c r="LQV57" s="511"/>
      <c r="LQW57" s="249"/>
      <c r="LQX57" s="510"/>
      <c r="LQY57" s="511"/>
      <c r="LQZ57" s="511"/>
      <c r="LRA57" s="249"/>
      <c r="LRB57" s="510"/>
      <c r="LRC57" s="511"/>
      <c r="LRD57" s="511"/>
      <c r="LRE57" s="249"/>
      <c r="LRF57" s="510"/>
      <c r="LRG57" s="511"/>
      <c r="LRH57" s="511"/>
      <c r="LRI57" s="249"/>
      <c r="LRJ57" s="510"/>
      <c r="LRK57" s="511"/>
      <c r="LRL57" s="511"/>
      <c r="LRM57" s="249"/>
      <c r="LRN57" s="510"/>
      <c r="LRO57" s="511"/>
      <c r="LRP57" s="511"/>
      <c r="LRQ57" s="249"/>
      <c r="LRR57" s="510"/>
      <c r="LRS57" s="511"/>
      <c r="LRT57" s="511"/>
      <c r="LRU57" s="249"/>
      <c r="LRV57" s="510"/>
      <c r="LRW57" s="511"/>
      <c r="LRX57" s="511"/>
      <c r="LRY57" s="249"/>
      <c r="LRZ57" s="510"/>
      <c r="LSA57" s="511"/>
      <c r="LSB57" s="511"/>
      <c r="LSC57" s="249"/>
      <c r="LSD57" s="510"/>
      <c r="LSE57" s="511"/>
      <c r="LSF57" s="511"/>
      <c r="LSG57" s="249"/>
      <c r="LSH57" s="510"/>
      <c r="LSI57" s="511"/>
      <c r="LSJ57" s="511"/>
      <c r="LSK57" s="249"/>
      <c r="LSL57" s="510"/>
      <c r="LSM57" s="511"/>
      <c r="LSN57" s="511"/>
      <c r="LSO57" s="249"/>
      <c r="LSP57" s="510"/>
      <c r="LSQ57" s="511"/>
      <c r="LSR57" s="511"/>
      <c r="LSS57" s="249"/>
      <c r="LST57" s="510"/>
      <c r="LSU57" s="511"/>
      <c r="LSV57" s="511"/>
      <c r="LSW57" s="249"/>
      <c r="LSX57" s="510"/>
      <c r="LSY57" s="511"/>
      <c r="LSZ57" s="511"/>
      <c r="LTA57" s="249"/>
      <c r="LTB57" s="510"/>
      <c r="LTC57" s="511"/>
      <c r="LTD57" s="511"/>
      <c r="LTE57" s="249"/>
      <c r="LTF57" s="510"/>
      <c r="LTG57" s="511"/>
      <c r="LTH57" s="511"/>
      <c r="LTI57" s="249"/>
      <c r="LTJ57" s="510"/>
      <c r="LTK57" s="511"/>
      <c r="LTL57" s="511"/>
      <c r="LTM57" s="249"/>
      <c r="LTN57" s="510"/>
      <c r="LTO57" s="511"/>
      <c r="LTP57" s="511"/>
      <c r="LTQ57" s="249"/>
      <c r="LTR57" s="510"/>
      <c r="LTS57" s="511"/>
      <c r="LTT57" s="511"/>
      <c r="LTU57" s="249"/>
      <c r="LTV57" s="510"/>
      <c r="LTW57" s="511"/>
      <c r="LTX57" s="511"/>
      <c r="LTY57" s="249"/>
      <c r="LTZ57" s="510"/>
      <c r="LUA57" s="511"/>
      <c r="LUB57" s="511"/>
      <c r="LUC57" s="249"/>
      <c r="LUD57" s="510"/>
      <c r="LUE57" s="511"/>
      <c r="LUF57" s="511"/>
      <c r="LUG57" s="249"/>
      <c r="LUH57" s="510"/>
      <c r="LUI57" s="511"/>
      <c r="LUJ57" s="511"/>
      <c r="LUK57" s="249"/>
      <c r="LUL57" s="510"/>
      <c r="LUM57" s="511"/>
      <c r="LUN57" s="511"/>
      <c r="LUO57" s="249"/>
      <c r="LUP57" s="510"/>
      <c r="LUQ57" s="511"/>
      <c r="LUR57" s="511"/>
      <c r="LUS57" s="249"/>
      <c r="LUT57" s="510"/>
      <c r="LUU57" s="511"/>
      <c r="LUV57" s="511"/>
      <c r="LUW57" s="249"/>
      <c r="LUX57" s="510"/>
      <c r="LUY57" s="511"/>
      <c r="LUZ57" s="511"/>
      <c r="LVA57" s="249"/>
      <c r="LVB57" s="510"/>
      <c r="LVC57" s="511"/>
      <c r="LVD57" s="511"/>
      <c r="LVE57" s="249"/>
      <c r="LVF57" s="510"/>
      <c r="LVG57" s="511"/>
      <c r="LVH57" s="511"/>
      <c r="LVI57" s="249"/>
      <c r="LVJ57" s="510"/>
      <c r="LVK57" s="511"/>
      <c r="LVL57" s="511"/>
      <c r="LVM57" s="249"/>
      <c r="LVN57" s="510"/>
      <c r="LVO57" s="511"/>
      <c r="LVP57" s="511"/>
      <c r="LVQ57" s="249"/>
      <c r="LVR57" s="510"/>
      <c r="LVS57" s="511"/>
      <c r="LVT57" s="511"/>
      <c r="LVU57" s="249"/>
      <c r="LVV57" s="510"/>
      <c r="LVW57" s="511"/>
      <c r="LVX57" s="511"/>
      <c r="LVY57" s="249"/>
      <c r="LVZ57" s="510"/>
      <c r="LWA57" s="511"/>
      <c r="LWB57" s="511"/>
      <c r="LWC57" s="249"/>
      <c r="LWD57" s="510"/>
      <c r="LWE57" s="511"/>
      <c r="LWF57" s="511"/>
      <c r="LWG57" s="249"/>
      <c r="LWH57" s="510"/>
      <c r="LWI57" s="511"/>
      <c r="LWJ57" s="511"/>
      <c r="LWK57" s="249"/>
      <c r="LWL57" s="510"/>
      <c r="LWM57" s="511"/>
      <c r="LWN57" s="511"/>
      <c r="LWO57" s="249"/>
      <c r="LWP57" s="510"/>
      <c r="LWQ57" s="511"/>
      <c r="LWR57" s="511"/>
      <c r="LWS57" s="249"/>
      <c r="LWT57" s="510"/>
      <c r="LWU57" s="511"/>
      <c r="LWV57" s="511"/>
      <c r="LWW57" s="249"/>
      <c r="LWX57" s="510"/>
      <c r="LWY57" s="511"/>
      <c r="LWZ57" s="511"/>
      <c r="LXA57" s="249"/>
      <c r="LXB57" s="510"/>
      <c r="LXC57" s="511"/>
      <c r="LXD57" s="511"/>
      <c r="LXE57" s="249"/>
      <c r="LXF57" s="510"/>
      <c r="LXG57" s="511"/>
      <c r="LXH57" s="511"/>
      <c r="LXI57" s="249"/>
      <c r="LXJ57" s="510"/>
      <c r="LXK57" s="511"/>
      <c r="LXL57" s="511"/>
      <c r="LXM57" s="249"/>
      <c r="LXN57" s="510"/>
      <c r="LXO57" s="511"/>
      <c r="LXP57" s="511"/>
      <c r="LXQ57" s="249"/>
      <c r="LXR57" s="510"/>
      <c r="LXS57" s="511"/>
      <c r="LXT57" s="511"/>
      <c r="LXU57" s="249"/>
      <c r="LXV57" s="510"/>
      <c r="LXW57" s="511"/>
      <c r="LXX57" s="511"/>
      <c r="LXY57" s="249"/>
      <c r="LXZ57" s="510"/>
      <c r="LYA57" s="511"/>
      <c r="LYB57" s="511"/>
      <c r="LYC57" s="249"/>
      <c r="LYD57" s="510"/>
      <c r="LYE57" s="511"/>
      <c r="LYF57" s="511"/>
      <c r="LYG57" s="249"/>
      <c r="LYH57" s="510"/>
      <c r="LYI57" s="511"/>
      <c r="LYJ57" s="511"/>
      <c r="LYK57" s="249"/>
      <c r="LYL57" s="510"/>
      <c r="LYM57" s="511"/>
      <c r="LYN57" s="511"/>
      <c r="LYO57" s="249"/>
      <c r="LYP57" s="510"/>
      <c r="LYQ57" s="511"/>
      <c r="LYR57" s="511"/>
      <c r="LYS57" s="249"/>
      <c r="LYT57" s="510"/>
      <c r="LYU57" s="511"/>
      <c r="LYV57" s="511"/>
      <c r="LYW57" s="249"/>
      <c r="LYX57" s="510"/>
      <c r="LYY57" s="511"/>
      <c r="LYZ57" s="511"/>
      <c r="LZA57" s="249"/>
      <c r="LZB57" s="510"/>
      <c r="LZC57" s="511"/>
      <c r="LZD57" s="511"/>
      <c r="LZE57" s="249"/>
      <c r="LZF57" s="510"/>
      <c r="LZG57" s="511"/>
      <c r="LZH57" s="511"/>
      <c r="LZI57" s="249"/>
      <c r="LZJ57" s="510"/>
      <c r="LZK57" s="511"/>
      <c r="LZL57" s="511"/>
      <c r="LZM57" s="249"/>
      <c r="LZN57" s="510"/>
      <c r="LZO57" s="511"/>
      <c r="LZP57" s="511"/>
      <c r="LZQ57" s="249"/>
      <c r="LZR57" s="510"/>
      <c r="LZS57" s="511"/>
      <c r="LZT57" s="511"/>
      <c r="LZU57" s="249"/>
      <c r="LZV57" s="510"/>
      <c r="LZW57" s="511"/>
      <c r="LZX57" s="511"/>
      <c r="LZY57" s="249"/>
      <c r="LZZ57" s="510"/>
      <c r="MAA57" s="511"/>
      <c r="MAB57" s="511"/>
      <c r="MAC57" s="249"/>
      <c r="MAD57" s="510"/>
      <c r="MAE57" s="511"/>
      <c r="MAF57" s="511"/>
      <c r="MAG57" s="249"/>
      <c r="MAH57" s="510"/>
      <c r="MAI57" s="511"/>
      <c r="MAJ57" s="511"/>
      <c r="MAK57" s="249"/>
      <c r="MAL57" s="510"/>
      <c r="MAM57" s="511"/>
      <c r="MAN57" s="511"/>
      <c r="MAO57" s="249"/>
      <c r="MAP57" s="510"/>
      <c r="MAQ57" s="511"/>
      <c r="MAR57" s="511"/>
      <c r="MAS57" s="249"/>
      <c r="MAT57" s="510"/>
      <c r="MAU57" s="511"/>
      <c r="MAV57" s="511"/>
      <c r="MAW57" s="249"/>
      <c r="MAX57" s="510"/>
      <c r="MAY57" s="511"/>
      <c r="MAZ57" s="511"/>
      <c r="MBA57" s="249"/>
      <c r="MBB57" s="510"/>
      <c r="MBC57" s="511"/>
      <c r="MBD57" s="511"/>
      <c r="MBE57" s="249"/>
      <c r="MBF57" s="510"/>
      <c r="MBG57" s="511"/>
      <c r="MBH57" s="511"/>
      <c r="MBI57" s="249"/>
      <c r="MBJ57" s="510"/>
      <c r="MBK57" s="511"/>
      <c r="MBL57" s="511"/>
      <c r="MBM57" s="249"/>
      <c r="MBN57" s="510"/>
      <c r="MBO57" s="511"/>
      <c r="MBP57" s="511"/>
      <c r="MBQ57" s="249"/>
      <c r="MBR57" s="510"/>
      <c r="MBS57" s="511"/>
      <c r="MBT57" s="511"/>
      <c r="MBU57" s="249"/>
      <c r="MBV57" s="510"/>
      <c r="MBW57" s="511"/>
      <c r="MBX57" s="511"/>
      <c r="MBY57" s="249"/>
      <c r="MBZ57" s="510"/>
      <c r="MCA57" s="511"/>
      <c r="MCB57" s="511"/>
      <c r="MCC57" s="249"/>
      <c r="MCD57" s="510"/>
      <c r="MCE57" s="511"/>
      <c r="MCF57" s="511"/>
      <c r="MCG57" s="249"/>
      <c r="MCH57" s="510"/>
      <c r="MCI57" s="511"/>
      <c r="MCJ57" s="511"/>
      <c r="MCK57" s="249"/>
      <c r="MCL57" s="510"/>
      <c r="MCM57" s="511"/>
      <c r="MCN57" s="511"/>
      <c r="MCO57" s="249"/>
      <c r="MCP57" s="510"/>
      <c r="MCQ57" s="511"/>
      <c r="MCR57" s="511"/>
      <c r="MCS57" s="249"/>
      <c r="MCT57" s="510"/>
      <c r="MCU57" s="511"/>
      <c r="MCV57" s="511"/>
      <c r="MCW57" s="249"/>
      <c r="MCX57" s="510"/>
      <c r="MCY57" s="511"/>
      <c r="MCZ57" s="511"/>
      <c r="MDA57" s="249"/>
      <c r="MDB57" s="510"/>
      <c r="MDC57" s="511"/>
      <c r="MDD57" s="511"/>
      <c r="MDE57" s="249"/>
      <c r="MDF57" s="510"/>
      <c r="MDG57" s="511"/>
      <c r="MDH57" s="511"/>
      <c r="MDI57" s="249"/>
      <c r="MDJ57" s="510"/>
      <c r="MDK57" s="511"/>
      <c r="MDL57" s="511"/>
      <c r="MDM57" s="249"/>
      <c r="MDN57" s="510"/>
      <c r="MDO57" s="511"/>
      <c r="MDP57" s="511"/>
      <c r="MDQ57" s="249"/>
      <c r="MDR57" s="510"/>
      <c r="MDS57" s="511"/>
      <c r="MDT57" s="511"/>
      <c r="MDU57" s="249"/>
      <c r="MDV57" s="510"/>
      <c r="MDW57" s="511"/>
      <c r="MDX57" s="511"/>
      <c r="MDY57" s="249"/>
      <c r="MDZ57" s="510"/>
      <c r="MEA57" s="511"/>
      <c r="MEB57" s="511"/>
      <c r="MEC57" s="249"/>
      <c r="MED57" s="510"/>
      <c r="MEE57" s="511"/>
      <c r="MEF57" s="511"/>
      <c r="MEG57" s="249"/>
      <c r="MEH57" s="510"/>
      <c r="MEI57" s="511"/>
      <c r="MEJ57" s="511"/>
      <c r="MEK57" s="249"/>
      <c r="MEL57" s="510"/>
      <c r="MEM57" s="511"/>
      <c r="MEN57" s="511"/>
      <c r="MEO57" s="249"/>
      <c r="MEP57" s="510"/>
      <c r="MEQ57" s="511"/>
      <c r="MER57" s="511"/>
      <c r="MES57" s="249"/>
      <c r="MET57" s="510"/>
      <c r="MEU57" s="511"/>
      <c r="MEV57" s="511"/>
      <c r="MEW57" s="249"/>
      <c r="MEX57" s="510"/>
      <c r="MEY57" s="511"/>
      <c r="MEZ57" s="511"/>
      <c r="MFA57" s="249"/>
      <c r="MFB57" s="510"/>
      <c r="MFC57" s="511"/>
      <c r="MFD57" s="511"/>
      <c r="MFE57" s="249"/>
      <c r="MFF57" s="510"/>
      <c r="MFG57" s="511"/>
      <c r="MFH57" s="511"/>
      <c r="MFI57" s="249"/>
      <c r="MFJ57" s="510"/>
      <c r="MFK57" s="511"/>
      <c r="MFL57" s="511"/>
      <c r="MFM57" s="249"/>
      <c r="MFN57" s="510"/>
      <c r="MFO57" s="511"/>
      <c r="MFP57" s="511"/>
      <c r="MFQ57" s="249"/>
      <c r="MFR57" s="510"/>
      <c r="MFS57" s="511"/>
      <c r="MFT57" s="511"/>
      <c r="MFU57" s="249"/>
      <c r="MFV57" s="510"/>
      <c r="MFW57" s="511"/>
      <c r="MFX57" s="511"/>
      <c r="MFY57" s="249"/>
      <c r="MFZ57" s="510"/>
      <c r="MGA57" s="511"/>
      <c r="MGB57" s="511"/>
      <c r="MGC57" s="249"/>
      <c r="MGD57" s="510"/>
      <c r="MGE57" s="511"/>
      <c r="MGF57" s="511"/>
      <c r="MGG57" s="249"/>
      <c r="MGH57" s="510"/>
      <c r="MGI57" s="511"/>
      <c r="MGJ57" s="511"/>
      <c r="MGK57" s="249"/>
      <c r="MGL57" s="510"/>
      <c r="MGM57" s="511"/>
      <c r="MGN57" s="511"/>
      <c r="MGO57" s="249"/>
      <c r="MGP57" s="510"/>
      <c r="MGQ57" s="511"/>
      <c r="MGR57" s="511"/>
      <c r="MGS57" s="249"/>
      <c r="MGT57" s="510"/>
      <c r="MGU57" s="511"/>
      <c r="MGV57" s="511"/>
      <c r="MGW57" s="249"/>
      <c r="MGX57" s="510"/>
      <c r="MGY57" s="511"/>
      <c r="MGZ57" s="511"/>
      <c r="MHA57" s="249"/>
      <c r="MHB57" s="510"/>
      <c r="MHC57" s="511"/>
      <c r="MHD57" s="511"/>
      <c r="MHE57" s="249"/>
      <c r="MHF57" s="510"/>
      <c r="MHG57" s="511"/>
      <c r="MHH57" s="511"/>
      <c r="MHI57" s="249"/>
      <c r="MHJ57" s="510"/>
      <c r="MHK57" s="511"/>
      <c r="MHL57" s="511"/>
      <c r="MHM57" s="249"/>
      <c r="MHN57" s="510"/>
      <c r="MHO57" s="511"/>
      <c r="MHP57" s="511"/>
      <c r="MHQ57" s="249"/>
      <c r="MHR57" s="510"/>
      <c r="MHS57" s="511"/>
      <c r="MHT57" s="511"/>
      <c r="MHU57" s="249"/>
      <c r="MHV57" s="510"/>
      <c r="MHW57" s="511"/>
      <c r="MHX57" s="511"/>
      <c r="MHY57" s="249"/>
      <c r="MHZ57" s="510"/>
      <c r="MIA57" s="511"/>
      <c r="MIB57" s="511"/>
      <c r="MIC57" s="249"/>
      <c r="MID57" s="510"/>
      <c r="MIE57" s="511"/>
      <c r="MIF57" s="511"/>
      <c r="MIG57" s="249"/>
      <c r="MIH57" s="510"/>
      <c r="MII57" s="511"/>
      <c r="MIJ57" s="511"/>
      <c r="MIK57" s="249"/>
      <c r="MIL57" s="510"/>
      <c r="MIM57" s="511"/>
      <c r="MIN57" s="511"/>
      <c r="MIO57" s="249"/>
      <c r="MIP57" s="510"/>
      <c r="MIQ57" s="511"/>
      <c r="MIR57" s="511"/>
      <c r="MIS57" s="249"/>
      <c r="MIT57" s="510"/>
      <c r="MIU57" s="511"/>
      <c r="MIV57" s="511"/>
      <c r="MIW57" s="249"/>
      <c r="MIX57" s="510"/>
      <c r="MIY57" s="511"/>
      <c r="MIZ57" s="511"/>
      <c r="MJA57" s="249"/>
      <c r="MJB57" s="510"/>
      <c r="MJC57" s="511"/>
      <c r="MJD57" s="511"/>
      <c r="MJE57" s="249"/>
      <c r="MJF57" s="510"/>
      <c r="MJG57" s="511"/>
      <c r="MJH57" s="511"/>
      <c r="MJI57" s="249"/>
      <c r="MJJ57" s="510"/>
      <c r="MJK57" s="511"/>
      <c r="MJL57" s="511"/>
      <c r="MJM57" s="249"/>
      <c r="MJN57" s="510"/>
      <c r="MJO57" s="511"/>
      <c r="MJP57" s="511"/>
      <c r="MJQ57" s="249"/>
      <c r="MJR57" s="510"/>
      <c r="MJS57" s="511"/>
      <c r="MJT57" s="511"/>
      <c r="MJU57" s="249"/>
      <c r="MJV57" s="510"/>
      <c r="MJW57" s="511"/>
      <c r="MJX57" s="511"/>
      <c r="MJY57" s="249"/>
      <c r="MJZ57" s="510"/>
      <c r="MKA57" s="511"/>
      <c r="MKB57" s="511"/>
      <c r="MKC57" s="249"/>
      <c r="MKD57" s="510"/>
      <c r="MKE57" s="511"/>
      <c r="MKF57" s="511"/>
      <c r="MKG57" s="249"/>
      <c r="MKH57" s="510"/>
      <c r="MKI57" s="511"/>
      <c r="MKJ57" s="511"/>
      <c r="MKK57" s="249"/>
      <c r="MKL57" s="510"/>
      <c r="MKM57" s="511"/>
      <c r="MKN57" s="511"/>
      <c r="MKO57" s="249"/>
      <c r="MKP57" s="510"/>
      <c r="MKQ57" s="511"/>
      <c r="MKR57" s="511"/>
      <c r="MKS57" s="249"/>
      <c r="MKT57" s="510"/>
      <c r="MKU57" s="511"/>
      <c r="MKV57" s="511"/>
      <c r="MKW57" s="249"/>
      <c r="MKX57" s="510"/>
      <c r="MKY57" s="511"/>
      <c r="MKZ57" s="511"/>
      <c r="MLA57" s="249"/>
      <c r="MLB57" s="510"/>
      <c r="MLC57" s="511"/>
      <c r="MLD57" s="511"/>
      <c r="MLE57" s="249"/>
      <c r="MLF57" s="510"/>
      <c r="MLG57" s="511"/>
      <c r="MLH57" s="511"/>
      <c r="MLI57" s="249"/>
      <c r="MLJ57" s="510"/>
      <c r="MLK57" s="511"/>
      <c r="MLL57" s="511"/>
      <c r="MLM57" s="249"/>
      <c r="MLN57" s="510"/>
      <c r="MLO57" s="511"/>
      <c r="MLP57" s="511"/>
      <c r="MLQ57" s="249"/>
      <c r="MLR57" s="510"/>
      <c r="MLS57" s="511"/>
      <c r="MLT57" s="511"/>
      <c r="MLU57" s="249"/>
      <c r="MLV57" s="510"/>
      <c r="MLW57" s="511"/>
      <c r="MLX57" s="511"/>
      <c r="MLY57" s="249"/>
      <c r="MLZ57" s="510"/>
      <c r="MMA57" s="511"/>
      <c r="MMB57" s="511"/>
      <c r="MMC57" s="249"/>
      <c r="MMD57" s="510"/>
      <c r="MME57" s="511"/>
      <c r="MMF57" s="511"/>
      <c r="MMG57" s="249"/>
      <c r="MMH57" s="510"/>
      <c r="MMI57" s="511"/>
      <c r="MMJ57" s="511"/>
      <c r="MMK57" s="249"/>
      <c r="MML57" s="510"/>
      <c r="MMM57" s="511"/>
      <c r="MMN57" s="511"/>
      <c r="MMO57" s="249"/>
      <c r="MMP57" s="510"/>
      <c r="MMQ57" s="511"/>
      <c r="MMR57" s="511"/>
      <c r="MMS57" s="249"/>
      <c r="MMT57" s="510"/>
      <c r="MMU57" s="511"/>
      <c r="MMV57" s="511"/>
      <c r="MMW57" s="249"/>
      <c r="MMX57" s="510"/>
      <c r="MMY57" s="511"/>
      <c r="MMZ57" s="511"/>
      <c r="MNA57" s="249"/>
      <c r="MNB57" s="510"/>
      <c r="MNC57" s="511"/>
      <c r="MND57" s="511"/>
      <c r="MNE57" s="249"/>
      <c r="MNF57" s="510"/>
      <c r="MNG57" s="511"/>
      <c r="MNH57" s="511"/>
      <c r="MNI57" s="249"/>
      <c r="MNJ57" s="510"/>
      <c r="MNK57" s="511"/>
      <c r="MNL57" s="511"/>
      <c r="MNM57" s="249"/>
      <c r="MNN57" s="510"/>
      <c r="MNO57" s="511"/>
      <c r="MNP57" s="511"/>
      <c r="MNQ57" s="249"/>
      <c r="MNR57" s="510"/>
      <c r="MNS57" s="511"/>
      <c r="MNT57" s="511"/>
      <c r="MNU57" s="249"/>
      <c r="MNV57" s="510"/>
      <c r="MNW57" s="511"/>
      <c r="MNX57" s="511"/>
      <c r="MNY57" s="249"/>
      <c r="MNZ57" s="510"/>
      <c r="MOA57" s="511"/>
      <c r="MOB57" s="511"/>
      <c r="MOC57" s="249"/>
      <c r="MOD57" s="510"/>
      <c r="MOE57" s="511"/>
      <c r="MOF57" s="511"/>
      <c r="MOG57" s="249"/>
      <c r="MOH57" s="510"/>
      <c r="MOI57" s="511"/>
      <c r="MOJ57" s="511"/>
      <c r="MOK57" s="249"/>
      <c r="MOL57" s="510"/>
      <c r="MOM57" s="511"/>
      <c r="MON57" s="511"/>
      <c r="MOO57" s="249"/>
      <c r="MOP57" s="510"/>
      <c r="MOQ57" s="511"/>
      <c r="MOR57" s="511"/>
      <c r="MOS57" s="249"/>
      <c r="MOT57" s="510"/>
      <c r="MOU57" s="511"/>
      <c r="MOV57" s="511"/>
      <c r="MOW57" s="249"/>
      <c r="MOX57" s="510"/>
      <c r="MOY57" s="511"/>
      <c r="MOZ57" s="511"/>
      <c r="MPA57" s="249"/>
      <c r="MPB57" s="510"/>
      <c r="MPC57" s="511"/>
      <c r="MPD57" s="511"/>
      <c r="MPE57" s="249"/>
      <c r="MPF57" s="510"/>
      <c r="MPG57" s="511"/>
      <c r="MPH57" s="511"/>
      <c r="MPI57" s="249"/>
      <c r="MPJ57" s="510"/>
      <c r="MPK57" s="511"/>
      <c r="MPL57" s="511"/>
      <c r="MPM57" s="249"/>
      <c r="MPN57" s="510"/>
      <c r="MPO57" s="511"/>
      <c r="MPP57" s="511"/>
      <c r="MPQ57" s="249"/>
      <c r="MPR57" s="510"/>
      <c r="MPS57" s="511"/>
      <c r="MPT57" s="511"/>
      <c r="MPU57" s="249"/>
      <c r="MPV57" s="510"/>
      <c r="MPW57" s="511"/>
      <c r="MPX57" s="511"/>
      <c r="MPY57" s="249"/>
      <c r="MPZ57" s="510"/>
      <c r="MQA57" s="511"/>
      <c r="MQB57" s="511"/>
      <c r="MQC57" s="249"/>
      <c r="MQD57" s="510"/>
      <c r="MQE57" s="511"/>
      <c r="MQF57" s="511"/>
      <c r="MQG57" s="249"/>
      <c r="MQH57" s="510"/>
      <c r="MQI57" s="511"/>
      <c r="MQJ57" s="511"/>
      <c r="MQK57" s="249"/>
      <c r="MQL57" s="510"/>
      <c r="MQM57" s="511"/>
      <c r="MQN57" s="511"/>
      <c r="MQO57" s="249"/>
      <c r="MQP57" s="510"/>
      <c r="MQQ57" s="511"/>
      <c r="MQR57" s="511"/>
      <c r="MQS57" s="249"/>
      <c r="MQT57" s="510"/>
      <c r="MQU57" s="511"/>
      <c r="MQV57" s="511"/>
      <c r="MQW57" s="249"/>
      <c r="MQX57" s="510"/>
      <c r="MQY57" s="511"/>
      <c r="MQZ57" s="511"/>
      <c r="MRA57" s="249"/>
      <c r="MRB57" s="510"/>
      <c r="MRC57" s="511"/>
      <c r="MRD57" s="511"/>
      <c r="MRE57" s="249"/>
      <c r="MRF57" s="510"/>
      <c r="MRG57" s="511"/>
      <c r="MRH57" s="511"/>
      <c r="MRI57" s="249"/>
      <c r="MRJ57" s="510"/>
      <c r="MRK57" s="511"/>
      <c r="MRL57" s="511"/>
      <c r="MRM57" s="249"/>
      <c r="MRN57" s="510"/>
      <c r="MRO57" s="511"/>
      <c r="MRP57" s="511"/>
      <c r="MRQ57" s="249"/>
      <c r="MRR57" s="510"/>
      <c r="MRS57" s="511"/>
      <c r="MRT57" s="511"/>
      <c r="MRU57" s="249"/>
      <c r="MRV57" s="510"/>
      <c r="MRW57" s="511"/>
      <c r="MRX57" s="511"/>
      <c r="MRY57" s="249"/>
      <c r="MRZ57" s="510"/>
      <c r="MSA57" s="511"/>
      <c r="MSB57" s="511"/>
      <c r="MSC57" s="249"/>
      <c r="MSD57" s="510"/>
      <c r="MSE57" s="511"/>
      <c r="MSF57" s="511"/>
      <c r="MSG57" s="249"/>
      <c r="MSH57" s="510"/>
      <c r="MSI57" s="511"/>
      <c r="MSJ57" s="511"/>
      <c r="MSK57" s="249"/>
      <c r="MSL57" s="510"/>
      <c r="MSM57" s="511"/>
      <c r="MSN57" s="511"/>
      <c r="MSO57" s="249"/>
      <c r="MSP57" s="510"/>
      <c r="MSQ57" s="511"/>
      <c r="MSR57" s="511"/>
      <c r="MSS57" s="249"/>
      <c r="MST57" s="510"/>
      <c r="MSU57" s="511"/>
      <c r="MSV57" s="511"/>
      <c r="MSW57" s="249"/>
      <c r="MSX57" s="510"/>
      <c r="MSY57" s="511"/>
      <c r="MSZ57" s="511"/>
      <c r="MTA57" s="249"/>
      <c r="MTB57" s="510"/>
      <c r="MTC57" s="511"/>
      <c r="MTD57" s="511"/>
      <c r="MTE57" s="249"/>
      <c r="MTF57" s="510"/>
      <c r="MTG57" s="511"/>
      <c r="MTH57" s="511"/>
      <c r="MTI57" s="249"/>
      <c r="MTJ57" s="510"/>
      <c r="MTK57" s="511"/>
      <c r="MTL57" s="511"/>
      <c r="MTM57" s="249"/>
      <c r="MTN57" s="510"/>
      <c r="MTO57" s="511"/>
      <c r="MTP57" s="511"/>
      <c r="MTQ57" s="249"/>
      <c r="MTR57" s="510"/>
      <c r="MTS57" s="511"/>
      <c r="MTT57" s="511"/>
      <c r="MTU57" s="249"/>
      <c r="MTV57" s="510"/>
      <c r="MTW57" s="511"/>
      <c r="MTX57" s="511"/>
      <c r="MTY57" s="249"/>
      <c r="MTZ57" s="510"/>
      <c r="MUA57" s="511"/>
      <c r="MUB57" s="511"/>
      <c r="MUC57" s="249"/>
      <c r="MUD57" s="510"/>
      <c r="MUE57" s="511"/>
      <c r="MUF57" s="511"/>
      <c r="MUG57" s="249"/>
      <c r="MUH57" s="510"/>
      <c r="MUI57" s="511"/>
      <c r="MUJ57" s="511"/>
      <c r="MUK57" s="249"/>
      <c r="MUL57" s="510"/>
      <c r="MUM57" s="511"/>
      <c r="MUN57" s="511"/>
      <c r="MUO57" s="249"/>
      <c r="MUP57" s="510"/>
      <c r="MUQ57" s="511"/>
      <c r="MUR57" s="511"/>
      <c r="MUS57" s="249"/>
      <c r="MUT57" s="510"/>
      <c r="MUU57" s="511"/>
      <c r="MUV57" s="511"/>
      <c r="MUW57" s="249"/>
      <c r="MUX57" s="510"/>
      <c r="MUY57" s="511"/>
      <c r="MUZ57" s="511"/>
      <c r="MVA57" s="249"/>
      <c r="MVB57" s="510"/>
      <c r="MVC57" s="511"/>
      <c r="MVD57" s="511"/>
      <c r="MVE57" s="249"/>
      <c r="MVF57" s="510"/>
      <c r="MVG57" s="511"/>
      <c r="MVH57" s="511"/>
      <c r="MVI57" s="249"/>
      <c r="MVJ57" s="510"/>
      <c r="MVK57" s="511"/>
      <c r="MVL57" s="511"/>
      <c r="MVM57" s="249"/>
      <c r="MVN57" s="510"/>
      <c r="MVO57" s="511"/>
      <c r="MVP57" s="511"/>
      <c r="MVQ57" s="249"/>
      <c r="MVR57" s="510"/>
      <c r="MVS57" s="511"/>
      <c r="MVT57" s="511"/>
      <c r="MVU57" s="249"/>
      <c r="MVV57" s="510"/>
      <c r="MVW57" s="511"/>
      <c r="MVX57" s="511"/>
      <c r="MVY57" s="249"/>
      <c r="MVZ57" s="510"/>
      <c r="MWA57" s="511"/>
      <c r="MWB57" s="511"/>
      <c r="MWC57" s="249"/>
      <c r="MWD57" s="510"/>
      <c r="MWE57" s="511"/>
      <c r="MWF57" s="511"/>
      <c r="MWG57" s="249"/>
      <c r="MWH57" s="510"/>
      <c r="MWI57" s="511"/>
      <c r="MWJ57" s="511"/>
      <c r="MWK57" s="249"/>
      <c r="MWL57" s="510"/>
      <c r="MWM57" s="511"/>
      <c r="MWN57" s="511"/>
      <c r="MWO57" s="249"/>
      <c r="MWP57" s="510"/>
      <c r="MWQ57" s="511"/>
      <c r="MWR57" s="511"/>
      <c r="MWS57" s="249"/>
      <c r="MWT57" s="510"/>
      <c r="MWU57" s="511"/>
      <c r="MWV57" s="511"/>
      <c r="MWW57" s="249"/>
      <c r="MWX57" s="510"/>
      <c r="MWY57" s="511"/>
      <c r="MWZ57" s="511"/>
      <c r="MXA57" s="249"/>
      <c r="MXB57" s="510"/>
      <c r="MXC57" s="511"/>
      <c r="MXD57" s="511"/>
      <c r="MXE57" s="249"/>
      <c r="MXF57" s="510"/>
      <c r="MXG57" s="511"/>
      <c r="MXH57" s="511"/>
      <c r="MXI57" s="249"/>
      <c r="MXJ57" s="510"/>
      <c r="MXK57" s="511"/>
      <c r="MXL57" s="511"/>
      <c r="MXM57" s="249"/>
      <c r="MXN57" s="510"/>
      <c r="MXO57" s="511"/>
      <c r="MXP57" s="511"/>
      <c r="MXQ57" s="249"/>
      <c r="MXR57" s="510"/>
      <c r="MXS57" s="511"/>
      <c r="MXT57" s="511"/>
      <c r="MXU57" s="249"/>
      <c r="MXV57" s="510"/>
      <c r="MXW57" s="511"/>
      <c r="MXX57" s="511"/>
      <c r="MXY57" s="249"/>
      <c r="MXZ57" s="510"/>
      <c r="MYA57" s="511"/>
      <c r="MYB57" s="511"/>
      <c r="MYC57" s="249"/>
      <c r="MYD57" s="510"/>
      <c r="MYE57" s="511"/>
      <c r="MYF57" s="511"/>
      <c r="MYG57" s="249"/>
      <c r="MYH57" s="510"/>
      <c r="MYI57" s="511"/>
      <c r="MYJ57" s="511"/>
      <c r="MYK57" s="249"/>
      <c r="MYL57" s="510"/>
      <c r="MYM57" s="511"/>
      <c r="MYN57" s="511"/>
      <c r="MYO57" s="249"/>
      <c r="MYP57" s="510"/>
      <c r="MYQ57" s="511"/>
      <c r="MYR57" s="511"/>
      <c r="MYS57" s="249"/>
      <c r="MYT57" s="510"/>
      <c r="MYU57" s="511"/>
      <c r="MYV57" s="511"/>
      <c r="MYW57" s="249"/>
      <c r="MYX57" s="510"/>
      <c r="MYY57" s="511"/>
      <c r="MYZ57" s="511"/>
      <c r="MZA57" s="249"/>
      <c r="MZB57" s="510"/>
      <c r="MZC57" s="511"/>
      <c r="MZD57" s="511"/>
      <c r="MZE57" s="249"/>
      <c r="MZF57" s="510"/>
      <c r="MZG57" s="511"/>
      <c r="MZH57" s="511"/>
      <c r="MZI57" s="249"/>
      <c r="MZJ57" s="510"/>
      <c r="MZK57" s="511"/>
      <c r="MZL57" s="511"/>
      <c r="MZM57" s="249"/>
      <c r="MZN57" s="510"/>
      <c r="MZO57" s="511"/>
      <c r="MZP57" s="511"/>
      <c r="MZQ57" s="249"/>
      <c r="MZR57" s="510"/>
      <c r="MZS57" s="511"/>
      <c r="MZT57" s="511"/>
      <c r="MZU57" s="249"/>
      <c r="MZV57" s="510"/>
      <c r="MZW57" s="511"/>
      <c r="MZX57" s="511"/>
      <c r="MZY57" s="249"/>
      <c r="MZZ57" s="510"/>
      <c r="NAA57" s="511"/>
      <c r="NAB57" s="511"/>
      <c r="NAC57" s="249"/>
      <c r="NAD57" s="510"/>
      <c r="NAE57" s="511"/>
      <c r="NAF57" s="511"/>
      <c r="NAG57" s="249"/>
      <c r="NAH57" s="510"/>
      <c r="NAI57" s="511"/>
      <c r="NAJ57" s="511"/>
      <c r="NAK57" s="249"/>
      <c r="NAL57" s="510"/>
      <c r="NAM57" s="511"/>
      <c r="NAN57" s="511"/>
      <c r="NAO57" s="249"/>
      <c r="NAP57" s="510"/>
      <c r="NAQ57" s="511"/>
      <c r="NAR57" s="511"/>
      <c r="NAS57" s="249"/>
      <c r="NAT57" s="510"/>
      <c r="NAU57" s="511"/>
      <c r="NAV57" s="511"/>
      <c r="NAW57" s="249"/>
      <c r="NAX57" s="510"/>
      <c r="NAY57" s="511"/>
      <c r="NAZ57" s="511"/>
      <c r="NBA57" s="249"/>
      <c r="NBB57" s="510"/>
      <c r="NBC57" s="511"/>
      <c r="NBD57" s="511"/>
      <c r="NBE57" s="249"/>
      <c r="NBF57" s="510"/>
      <c r="NBG57" s="511"/>
      <c r="NBH57" s="511"/>
      <c r="NBI57" s="249"/>
      <c r="NBJ57" s="510"/>
      <c r="NBK57" s="511"/>
      <c r="NBL57" s="511"/>
      <c r="NBM57" s="249"/>
      <c r="NBN57" s="510"/>
      <c r="NBO57" s="511"/>
      <c r="NBP57" s="511"/>
      <c r="NBQ57" s="249"/>
      <c r="NBR57" s="510"/>
      <c r="NBS57" s="511"/>
      <c r="NBT57" s="511"/>
      <c r="NBU57" s="249"/>
      <c r="NBV57" s="510"/>
      <c r="NBW57" s="511"/>
      <c r="NBX57" s="511"/>
      <c r="NBY57" s="249"/>
      <c r="NBZ57" s="510"/>
      <c r="NCA57" s="511"/>
      <c r="NCB57" s="511"/>
      <c r="NCC57" s="249"/>
      <c r="NCD57" s="510"/>
      <c r="NCE57" s="511"/>
      <c r="NCF57" s="511"/>
      <c r="NCG57" s="249"/>
      <c r="NCH57" s="510"/>
      <c r="NCI57" s="511"/>
      <c r="NCJ57" s="511"/>
      <c r="NCK57" s="249"/>
      <c r="NCL57" s="510"/>
      <c r="NCM57" s="511"/>
      <c r="NCN57" s="511"/>
      <c r="NCO57" s="249"/>
      <c r="NCP57" s="510"/>
      <c r="NCQ57" s="511"/>
      <c r="NCR57" s="511"/>
      <c r="NCS57" s="249"/>
      <c r="NCT57" s="510"/>
      <c r="NCU57" s="511"/>
      <c r="NCV57" s="511"/>
      <c r="NCW57" s="249"/>
      <c r="NCX57" s="510"/>
      <c r="NCY57" s="511"/>
      <c r="NCZ57" s="511"/>
      <c r="NDA57" s="249"/>
      <c r="NDB57" s="510"/>
      <c r="NDC57" s="511"/>
      <c r="NDD57" s="511"/>
      <c r="NDE57" s="249"/>
      <c r="NDF57" s="510"/>
      <c r="NDG57" s="511"/>
      <c r="NDH57" s="511"/>
      <c r="NDI57" s="249"/>
      <c r="NDJ57" s="510"/>
      <c r="NDK57" s="511"/>
      <c r="NDL57" s="511"/>
      <c r="NDM57" s="249"/>
      <c r="NDN57" s="510"/>
      <c r="NDO57" s="511"/>
      <c r="NDP57" s="511"/>
      <c r="NDQ57" s="249"/>
      <c r="NDR57" s="510"/>
      <c r="NDS57" s="511"/>
      <c r="NDT57" s="511"/>
      <c r="NDU57" s="249"/>
      <c r="NDV57" s="510"/>
      <c r="NDW57" s="511"/>
      <c r="NDX57" s="511"/>
      <c r="NDY57" s="249"/>
      <c r="NDZ57" s="510"/>
      <c r="NEA57" s="511"/>
      <c r="NEB57" s="511"/>
      <c r="NEC57" s="249"/>
      <c r="NED57" s="510"/>
      <c r="NEE57" s="511"/>
      <c r="NEF57" s="511"/>
      <c r="NEG57" s="249"/>
      <c r="NEH57" s="510"/>
      <c r="NEI57" s="511"/>
      <c r="NEJ57" s="511"/>
      <c r="NEK57" s="249"/>
      <c r="NEL57" s="510"/>
      <c r="NEM57" s="511"/>
      <c r="NEN57" s="511"/>
      <c r="NEO57" s="249"/>
      <c r="NEP57" s="510"/>
      <c r="NEQ57" s="511"/>
      <c r="NER57" s="511"/>
      <c r="NES57" s="249"/>
      <c r="NET57" s="510"/>
      <c r="NEU57" s="511"/>
      <c r="NEV57" s="511"/>
      <c r="NEW57" s="249"/>
      <c r="NEX57" s="510"/>
      <c r="NEY57" s="511"/>
      <c r="NEZ57" s="511"/>
      <c r="NFA57" s="249"/>
      <c r="NFB57" s="510"/>
      <c r="NFC57" s="511"/>
      <c r="NFD57" s="511"/>
      <c r="NFE57" s="249"/>
      <c r="NFF57" s="510"/>
      <c r="NFG57" s="511"/>
      <c r="NFH57" s="511"/>
      <c r="NFI57" s="249"/>
      <c r="NFJ57" s="510"/>
      <c r="NFK57" s="511"/>
      <c r="NFL57" s="511"/>
      <c r="NFM57" s="249"/>
      <c r="NFN57" s="510"/>
      <c r="NFO57" s="511"/>
      <c r="NFP57" s="511"/>
      <c r="NFQ57" s="249"/>
      <c r="NFR57" s="510"/>
      <c r="NFS57" s="511"/>
      <c r="NFT57" s="511"/>
      <c r="NFU57" s="249"/>
      <c r="NFV57" s="510"/>
      <c r="NFW57" s="511"/>
      <c r="NFX57" s="511"/>
      <c r="NFY57" s="249"/>
      <c r="NFZ57" s="510"/>
      <c r="NGA57" s="511"/>
      <c r="NGB57" s="511"/>
      <c r="NGC57" s="249"/>
      <c r="NGD57" s="510"/>
      <c r="NGE57" s="511"/>
      <c r="NGF57" s="511"/>
      <c r="NGG57" s="249"/>
      <c r="NGH57" s="510"/>
      <c r="NGI57" s="511"/>
      <c r="NGJ57" s="511"/>
      <c r="NGK57" s="249"/>
      <c r="NGL57" s="510"/>
      <c r="NGM57" s="511"/>
      <c r="NGN57" s="511"/>
      <c r="NGO57" s="249"/>
      <c r="NGP57" s="510"/>
      <c r="NGQ57" s="511"/>
      <c r="NGR57" s="511"/>
      <c r="NGS57" s="249"/>
      <c r="NGT57" s="510"/>
      <c r="NGU57" s="511"/>
      <c r="NGV57" s="511"/>
      <c r="NGW57" s="249"/>
      <c r="NGX57" s="510"/>
      <c r="NGY57" s="511"/>
      <c r="NGZ57" s="511"/>
      <c r="NHA57" s="249"/>
      <c r="NHB57" s="510"/>
      <c r="NHC57" s="511"/>
      <c r="NHD57" s="511"/>
      <c r="NHE57" s="249"/>
      <c r="NHF57" s="510"/>
      <c r="NHG57" s="511"/>
      <c r="NHH57" s="511"/>
      <c r="NHI57" s="249"/>
      <c r="NHJ57" s="510"/>
      <c r="NHK57" s="511"/>
      <c r="NHL57" s="511"/>
      <c r="NHM57" s="249"/>
      <c r="NHN57" s="510"/>
      <c r="NHO57" s="511"/>
      <c r="NHP57" s="511"/>
      <c r="NHQ57" s="249"/>
      <c r="NHR57" s="510"/>
      <c r="NHS57" s="511"/>
      <c r="NHT57" s="511"/>
      <c r="NHU57" s="249"/>
      <c r="NHV57" s="510"/>
      <c r="NHW57" s="511"/>
      <c r="NHX57" s="511"/>
      <c r="NHY57" s="249"/>
      <c r="NHZ57" s="510"/>
      <c r="NIA57" s="511"/>
      <c r="NIB57" s="511"/>
      <c r="NIC57" s="249"/>
      <c r="NID57" s="510"/>
      <c r="NIE57" s="511"/>
      <c r="NIF57" s="511"/>
      <c r="NIG57" s="249"/>
      <c r="NIH57" s="510"/>
      <c r="NII57" s="511"/>
      <c r="NIJ57" s="511"/>
      <c r="NIK57" s="249"/>
      <c r="NIL57" s="510"/>
      <c r="NIM57" s="511"/>
      <c r="NIN57" s="511"/>
      <c r="NIO57" s="249"/>
      <c r="NIP57" s="510"/>
      <c r="NIQ57" s="511"/>
      <c r="NIR57" s="511"/>
      <c r="NIS57" s="249"/>
      <c r="NIT57" s="510"/>
      <c r="NIU57" s="511"/>
      <c r="NIV57" s="511"/>
      <c r="NIW57" s="249"/>
      <c r="NIX57" s="510"/>
      <c r="NIY57" s="511"/>
      <c r="NIZ57" s="511"/>
      <c r="NJA57" s="249"/>
      <c r="NJB57" s="510"/>
      <c r="NJC57" s="511"/>
      <c r="NJD57" s="511"/>
      <c r="NJE57" s="249"/>
      <c r="NJF57" s="510"/>
      <c r="NJG57" s="511"/>
      <c r="NJH57" s="511"/>
      <c r="NJI57" s="249"/>
      <c r="NJJ57" s="510"/>
      <c r="NJK57" s="511"/>
      <c r="NJL57" s="511"/>
      <c r="NJM57" s="249"/>
      <c r="NJN57" s="510"/>
      <c r="NJO57" s="511"/>
      <c r="NJP57" s="511"/>
      <c r="NJQ57" s="249"/>
      <c r="NJR57" s="510"/>
      <c r="NJS57" s="511"/>
      <c r="NJT57" s="511"/>
      <c r="NJU57" s="249"/>
      <c r="NJV57" s="510"/>
      <c r="NJW57" s="511"/>
      <c r="NJX57" s="511"/>
      <c r="NJY57" s="249"/>
      <c r="NJZ57" s="510"/>
      <c r="NKA57" s="511"/>
      <c r="NKB57" s="511"/>
      <c r="NKC57" s="249"/>
      <c r="NKD57" s="510"/>
      <c r="NKE57" s="511"/>
      <c r="NKF57" s="511"/>
      <c r="NKG57" s="249"/>
      <c r="NKH57" s="510"/>
      <c r="NKI57" s="511"/>
      <c r="NKJ57" s="511"/>
      <c r="NKK57" s="249"/>
      <c r="NKL57" s="510"/>
      <c r="NKM57" s="511"/>
      <c r="NKN57" s="511"/>
      <c r="NKO57" s="249"/>
      <c r="NKP57" s="510"/>
      <c r="NKQ57" s="511"/>
      <c r="NKR57" s="511"/>
      <c r="NKS57" s="249"/>
      <c r="NKT57" s="510"/>
      <c r="NKU57" s="511"/>
      <c r="NKV57" s="511"/>
      <c r="NKW57" s="249"/>
      <c r="NKX57" s="510"/>
      <c r="NKY57" s="511"/>
      <c r="NKZ57" s="511"/>
      <c r="NLA57" s="249"/>
      <c r="NLB57" s="510"/>
      <c r="NLC57" s="511"/>
      <c r="NLD57" s="511"/>
      <c r="NLE57" s="249"/>
      <c r="NLF57" s="510"/>
      <c r="NLG57" s="511"/>
      <c r="NLH57" s="511"/>
      <c r="NLI57" s="249"/>
      <c r="NLJ57" s="510"/>
      <c r="NLK57" s="511"/>
      <c r="NLL57" s="511"/>
      <c r="NLM57" s="249"/>
      <c r="NLN57" s="510"/>
      <c r="NLO57" s="511"/>
      <c r="NLP57" s="511"/>
      <c r="NLQ57" s="249"/>
      <c r="NLR57" s="510"/>
      <c r="NLS57" s="511"/>
      <c r="NLT57" s="511"/>
      <c r="NLU57" s="249"/>
      <c r="NLV57" s="510"/>
      <c r="NLW57" s="511"/>
      <c r="NLX57" s="511"/>
      <c r="NLY57" s="249"/>
      <c r="NLZ57" s="510"/>
      <c r="NMA57" s="511"/>
      <c r="NMB57" s="511"/>
      <c r="NMC57" s="249"/>
      <c r="NMD57" s="510"/>
      <c r="NME57" s="511"/>
      <c r="NMF57" s="511"/>
      <c r="NMG57" s="249"/>
      <c r="NMH57" s="510"/>
      <c r="NMI57" s="511"/>
      <c r="NMJ57" s="511"/>
      <c r="NMK57" s="249"/>
      <c r="NML57" s="510"/>
      <c r="NMM57" s="511"/>
      <c r="NMN57" s="511"/>
      <c r="NMO57" s="249"/>
      <c r="NMP57" s="510"/>
      <c r="NMQ57" s="511"/>
      <c r="NMR57" s="511"/>
      <c r="NMS57" s="249"/>
      <c r="NMT57" s="510"/>
      <c r="NMU57" s="511"/>
      <c r="NMV57" s="511"/>
      <c r="NMW57" s="249"/>
      <c r="NMX57" s="510"/>
      <c r="NMY57" s="511"/>
      <c r="NMZ57" s="511"/>
      <c r="NNA57" s="249"/>
      <c r="NNB57" s="510"/>
      <c r="NNC57" s="511"/>
      <c r="NND57" s="511"/>
      <c r="NNE57" s="249"/>
      <c r="NNF57" s="510"/>
      <c r="NNG57" s="511"/>
      <c r="NNH57" s="511"/>
      <c r="NNI57" s="249"/>
      <c r="NNJ57" s="510"/>
      <c r="NNK57" s="511"/>
      <c r="NNL57" s="511"/>
      <c r="NNM57" s="249"/>
      <c r="NNN57" s="510"/>
      <c r="NNO57" s="511"/>
      <c r="NNP57" s="511"/>
      <c r="NNQ57" s="249"/>
      <c r="NNR57" s="510"/>
      <c r="NNS57" s="511"/>
      <c r="NNT57" s="511"/>
      <c r="NNU57" s="249"/>
      <c r="NNV57" s="510"/>
      <c r="NNW57" s="511"/>
      <c r="NNX57" s="511"/>
      <c r="NNY57" s="249"/>
      <c r="NNZ57" s="510"/>
      <c r="NOA57" s="511"/>
      <c r="NOB57" s="511"/>
      <c r="NOC57" s="249"/>
      <c r="NOD57" s="510"/>
      <c r="NOE57" s="511"/>
      <c r="NOF57" s="511"/>
      <c r="NOG57" s="249"/>
      <c r="NOH57" s="510"/>
      <c r="NOI57" s="511"/>
      <c r="NOJ57" s="511"/>
      <c r="NOK57" s="249"/>
      <c r="NOL57" s="510"/>
      <c r="NOM57" s="511"/>
      <c r="NON57" s="511"/>
      <c r="NOO57" s="249"/>
      <c r="NOP57" s="510"/>
      <c r="NOQ57" s="511"/>
      <c r="NOR57" s="511"/>
      <c r="NOS57" s="249"/>
      <c r="NOT57" s="510"/>
      <c r="NOU57" s="511"/>
      <c r="NOV57" s="511"/>
      <c r="NOW57" s="249"/>
      <c r="NOX57" s="510"/>
      <c r="NOY57" s="511"/>
      <c r="NOZ57" s="511"/>
      <c r="NPA57" s="249"/>
      <c r="NPB57" s="510"/>
      <c r="NPC57" s="511"/>
      <c r="NPD57" s="511"/>
      <c r="NPE57" s="249"/>
      <c r="NPF57" s="510"/>
      <c r="NPG57" s="511"/>
      <c r="NPH57" s="511"/>
      <c r="NPI57" s="249"/>
      <c r="NPJ57" s="510"/>
      <c r="NPK57" s="511"/>
      <c r="NPL57" s="511"/>
      <c r="NPM57" s="249"/>
      <c r="NPN57" s="510"/>
      <c r="NPO57" s="511"/>
      <c r="NPP57" s="511"/>
      <c r="NPQ57" s="249"/>
      <c r="NPR57" s="510"/>
      <c r="NPS57" s="511"/>
      <c r="NPT57" s="511"/>
      <c r="NPU57" s="249"/>
      <c r="NPV57" s="510"/>
      <c r="NPW57" s="511"/>
      <c r="NPX57" s="511"/>
      <c r="NPY57" s="249"/>
      <c r="NPZ57" s="510"/>
      <c r="NQA57" s="511"/>
      <c r="NQB57" s="511"/>
      <c r="NQC57" s="249"/>
      <c r="NQD57" s="510"/>
      <c r="NQE57" s="511"/>
      <c r="NQF57" s="511"/>
      <c r="NQG57" s="249"/>
      <c r="NQH57" s="510"/>
      <c r="NQI57" s="511"/>
      <c r="NQJ57" s="511"/>
      <c r="NQK57" s="249"/>
      <c r="NQL57" s="510"/>
      <c r="NQM57" s="511"/>
      <c r="NQN57" s="511"/>
      <c r="NQO57" s="249"/>
      <c r="NQP57" s="510"/>
      <c r="NQQ57" s="511"/>
      <c r="NQR57" s="511"/>
      <c r="NQS57" s="249"/>
      <c r="NQT57" s="510"/>
      <c r="NQU57" s="511"/>
      <c r="NQV57" s="511"/>
      <c r="NQW57" s="249"/>
      <c r="NQX57" s="510"/>
      <c r="NQY57" s="511"/>
      <c r="NQZ57" s="511"/>
      <c r="NRA57" s="249"/>
      <c r="NRB57" s="510"/>
      <c r="NRC57" s="511"/>
      <c r="NRD57" s="511"/>
      <c r="NRE57" s="249"/>
      <c r="NRF57" s="510"/>
      <c r="NRG57" s="511"/>
      <c r="NRH57" s="511"/>
      <c r="NRI57" s="249"/>
      <c r="NRJ57" s="510"/>
      <c r="NRK57" s="511"/>
      <c r="NRL57" s="511"/>
      <c r="NRM57" s="249"/>
      <c r="NRN57" s="510"/>
      <c r="NRO57" s="511"/>
      <c r="NRP57" s="511"/>
      <c r="NRQ57" s="249"/>
      <c r="NRR57" s="510"/>
      <c r="NRS57" s="511"/>
      <c r="NRT57" s="511"/>
      <c r="NRU57" s="249"/>
      <c r="NRV57" s="510"/>
      <c r="NRW57" s="511"/>
      <c r="NRX57" s="511"/>
      <c r="NRY57" s="249"/>
      <c r="NRZ57" s="510"/>
      <c r="NSA57" s="511"/>
      <c r="NSB57" s="511"/>
      <c r="NSC57" s="249"/>
      <c r="NSD57" s="510"/>
      <c r="NSE57" s="511"/>
      <c r="NSF57" s="511"/>
      <c r="NSG57" s="249"/>
      <c r="NSH57" s="510"/>
      <c r="NSI57" s="511"/>
      <c r="NSJ57" s="511"/>
      <c r="NSK57" s="249"/>
      <c r="NSL57" s="510"/>
      <c r="NSM57" s="511"/>
      <c r="NSN57" s="511"/>
      <c r="NSO57" s="249"/>
      <c r="NSP57" s="510"/>
      <c r="NSQ57" s="511"/>
      <c r="NSR57" s="511"/>
      <c r="NSS57" s="249"/>
      <c r="NST57" s="510"/>
      <c r="NSU57" s="511"/>
      <c r="NSV57" s="511"/>
      <c r="NSW57" s="249"/>
      <c r="NSX57" s="510"/>
      <c r="NSY57" s="511"/>
      <c r="NSZ57" s="511"/>
      <c r="NTA57" s="249"/>
      <c r="NTB57" s="510"/>
      <c r="NTC57" s="511"/>
      <c r="NTD57" s="511"/>
      <c r="NTE57" s="249"/>
      <c r="NTF57" s="510"/>
      <c r="NTG57" s="511"/>
      <c r="NTH57" s="511"/>
      <c r="NTI57" s="249"/>
      <c r="NTJ57" s="510"/>
      <c r="NTK57" s="511"/>
      <c r="NTL57" s="511"/>
      <c r="NTM57" s="249"/>
      <c r="NTN57" s="510"/>
      <c r="NTO57" s="511"/>
      <c r="NTP57" s="511"/>
      <c r="NTQ57" s="249"/>
      <c r="NTR57" s="510"/>
      <c r="NTS57" s="511"/>
      <c r="NTT57" s="511"/>
      <c r="NTU57" s="249"/>
      <c r="NTV57" s="510"/>
      <c r="NTW57" s="511"/>
      <c r="NTX57" s="511"/>
      <c r="NTY57" s="249"/>
      <c r="NTZ57" s="510"/>
      <c r="NUA57" s="511"/>
      <c r="NUB57" s="511"/>
      <c r="NUC57" s="249"/>
      <c r="NUD57" s="510"/>
      <c r="NUE57" s="511"/>
      <c r="NUF57" s="511"/>
      <c r="NUG57" s="249"/>
      <c r="NUH57" s="510"/>
      <c r="NUI57" s="511"/>
      <c r="NUJ57" s="511"/>
      <c r="NUK57" s="249"/>
      <c r="NUL57" s="510"/>
      <c r="NUM57" s="511"/>
      <c r="NUN57" s="511"/>
      <c r="NUO57" s="249"/>
      <c r="NUP57" s="510"/>
      <c r="NUQ57" s="511"/>
      <c r="NUR57" s="511"/>
      <c r="NUS57" s="249"/>
      <c r="NUT57" s="510"/>
      <c r="NUU57" s="511"/>
      <c r="NUV57" s="511"/>
      <c r="NUW57" s="249"/>
      <c r="NUX57" s="510"/>
      <c r="NUY57" s="511"/>
      <c r="NUZ57" s="511"/>
      <c r="NVA57" s="249"/>
      <c r="NVB57" s="510"/>
      <c r="NVC57" s="511"/>
      <c r="NVD57" s="511"/>
      <c r="NVE57" s="249"/>
      <c r="NVF57" s="510"/>
      <c r="NVG57" s="511"/>
      <c r="NVH57" s="511"/>
      <c r="NVI57" s="249"/>
      <c r="NVJ57" s="510"/>
      <c r="NVK57" s="511"/>
      <c r="NVL57" s="511"/>
      <c r="NVM57" s="249"/>
      <c r="NVN57" s="510"/>
      <c r="NVO57" s="511"/>
      <c r="NVP57" s="511"/>
      <c r="NVQ57" s="249"/>
      <c r="NVR57" s="510"/>
      <c r="NVS57" s="511"/>
      <c r="NVT57" s="511"/>
      <c r="NVU57" s="249"/>
      <c r="NVV57" s="510"/>
      <c r="NVW57" s="511"/>
      <c r="NVX57" s="511"/>
      <c r="NVY57" s="249"/>
      <c r="NVZ57" s="510"/>
      <c r="NWA57" s="511"/>
      <c r="NWB57" s="511"/>
      <c r="NWC57" s="249"/>
      <c r="NWD57" s="510"/>
      <c r="NWE57" s="511"/>
      <c r="NWF57" s="511"/>
      <c r="NWG57" s="249"/>
      <c r="NWH57" s="510"/>
      <c r="NWI57" s="511"/>
      <c r="NWJ57" s="511"/>
      <c r="NWK57" s="249"/>
      <c r="NWL57" s="510"/>
      <c r="NWM57" s="511"/>
      <c r="NWN57" s="511"/>
      <c r="NWO57" s="249"/>
      <c r="NWP57" s="510"/>
      <c r="NWQ57" s="511"/>
      <c r="NWR57" s="511"/>
      <c r="NWS57" s="249"/>
      <c r="NWT57" s="510"/>
      <c r="NWU57" s="511"/>
      <c r="NWV57" s="511"/>
      <c r="NWW57" s="249"/>
      <c r="NWX57" s="510"/>
      <c r="NWY57" s="511"/>
      <c r="NWZ57" s="511"/>
      <c r="NXA57" s="249"/>
      <c r="NXB57" s="510"/>
      <c r="NXC57" s="511"/>
      <c r="NXD57" s="511"/>
      <c r="NXE57" s="249"/>
      <c r="NXF57" s="510"/>
      <c r="NXG57" s="511"/>
      <c r="NXH57" s="511"/>
      <c r="NXI57" s="249"/>
      <c r="NXJ57" s="510"/>
      <c r="NXK57" s="511"/>
      <c r="NXL57" s="511"/>
      <c r="NXM57" s="249"/>
      <c r="NXN57" s="510"/>
      <c r="NXO57" s="511"/>
      <c r="NXP57" s="511"/>
      <c r="NXQ57" s="249"/>
      <c r="NXR57" s="510"/>
      <c r="NXS57" s="511"/>
      <c r="NXT57" s="511"/>
      <c r="NXU57" s="249"/>
      <c r="NXV57" s="510"/>
      <c r="NXW57" s="511"/>
      <c r="NXX57" s="511"/>
      <c r="NXY57" s="249"/>
      <c r="NXZ57" s="510"/>
      <c r="NYA57" s="511"/>
      <c r="NYB57" s="511"/>
      <c r="NYC57" s="249"/>
      <c r="NYD57" s="510"/>
      <c r="NYE57" s="511"/>
      <c r="NYF57" s="511"/>
      <c r="NYG57" s="249"/>
      <c r="NYH57" s="510"/>
      <c r="NYI57" s="511"/>
      <c r="NYJ57" s="511"/>
      <c r="NYK57" s="249"/>
      <c r="NYL57" s="510"/>
      <c r="NYM57" s="511"/>
      <c r="NYN57" s="511"/>
      <c r="NYO57" s="249"/>
      <c r="NYP57" s="510"/>
      <c r="NYQ57" s="511"/>
      <c r="NYR57" s="511"/>
      <c r="NYS57" s="249"/>
      <c r="NYT57" s="510"/>
      <c r="NYU57" s="511"/>
      <c r="NYV57" s="511"/>
      <c r="NYW57" s="249"/>
      <c r="NYX57" s="510"/>
      <c r="NYY57" s="511"/>
      <c r="NYZ57" s="511"/>
      <c r="NZA57" s="249"/>
      <c r="NZB57" s="510"/>
      <c r="NZC57" s="511"/>
      <c r="NZD57" s="511"/>
      <c r="NZE57" s="249"/>
      <c r="NZF57" s="510"/>
      <c r="NZG57" s="511"/>
      <c r="NZH57" s="511"/>
      <c r="NZI57" s="249"/>
      <c r="NZJ57" s="510"/>
      <c r="NZK57" s="511"/>
      <c r="NZL57" s="511"/>
      <c r="NZM57" s="249"/>
      <c r="NZN57" s="510"/>
      <c r="NZO57" s="511"/>
      <c r="NZP57" s="511"/>
      <c r="NZQ57" s="249"/>
      <c r="NZR57" s="510"/>
      <c r="NZS57" s="511"/>
      <c r="NZT57" s="511"/>
      <c r="NZU57" s="249"/>
      <c r="NZV57" s="510"/>
      <c r="NZW57" s="511"/>
      <c r="NZX57" s="511"/>
      <c r="NZY57" s="249"/>
      <c r="NZZ57" s="510"/>
      <c r="OAA57" s="511"/>
      <c r="OAB57" s="511"/>
      <c r="OAC57" s="249"/>
      <c r="OAD57" s="510"/>
      <c r="OAE57" s="511"/>
      <c r="OAF57" s="511"/>
      <c r="OAG57" s="249"/>
      <c r="OAH57" s="510"/>
      <c r="OAI57" s="511"/>
      <c r="OAJ57" s="511"/>
      <c r="OAK57" s="249"/>
      <c r="OAL57" s="510"/>
      <c r="OAM57" s="511"/>
      <c r="OAN57" s="511"/>
      <c r="OAO57" s="249"/>
      <c r="OAP57" s="510"/>
      <c r="OAQ57" s="511"/>
      <c r="OAR57" s="511"/>
      <c r="OAS57" s="249"/>
      <c r="OAT57" s="510"/>
      <c r="OAU57" s="511"/>
      <c r="OAV57" s="511"/>
      <c r="OAW57" s="249"/>
      <c r="OAX57" s="510"/>
      <c r="OAY57" s="511"/>
      <c r="OAZ57" s="511"/>
      <c r="OBA57" s="249"/>
      <c r="OBB57" s="510"/>
      <c r="OBC57" s="511"/>
      <c r="OBD57" s="511"/>
      <c r="OBE57" s="249"/>
      <c r="OBF57" s="510"/>
      <c r="OBG57" s="511"/>
      <c r="OBH57" s="511"/>
      <c r="OBI57" s="249"/>
      <c r="OBJ57" s="510"/>
      <c r="OBK57" s="511"/>
      <c r="OBL57" s="511"/>
      <c r="OBM57" s="249"/>
      <c r="OBN57" s="510"/>
      <c r="OBO57" s="511"/>
      <c r="OBP57" s="511"/>
      <c r="OBQ57" s="249"/>
      <c r="OBR57" s="510"/>
      <c r="OBS57" s="511"/>
      <c r="OBT57" s="511"/>
      <c r="OBU57" s="249"/>
      <c r="OBV57" s="510"/>
      <c r="OBW57" s="511"/>
      <c r="OBX57" s="511"/>
      <c r="OBY57" s="249"/>
      <c r="OBZ57" s="510"/>
      <c r="OCA57" s="511"/>
      <c r="OCB57" s="511"/>
      <c r="OCC57" s="249"/>
      <c r="OCD57" s="510"/>
      <c r="OCE57" s="511"/>
      <c r="OCF57" s="511"/>
      <c r="OCG57" s="249"/>
      <c r="OCH57" s="510"/>
      <c r="OCI57" s="511"/>
      <c r="OCJ57" s="511"/>
      <c r="OCK57" s="249"/>
      <c r="OCL57" s="510"/>
      <c r="OCM57" s="511"/>
      <c r="OCN57" s="511"/>
      <c r="OCO57" s="249"/>
      <c r="OCP57" s="510"/>
      <c r="OCQ57" s="511"/>
      <c r="OCR57" s="511"/>
      <c r="OCS57" s="249"/>
      <c r="OCT57" s="510"/>
      <c r="OCU57" s="511"/>
      <c r="OCV57" s="511"/>
      <c r="OCW57" s="249"/>
      <c r="OCX57" s="510"/>
      <c r="OCY57" s="511"/>
      <c r="OCZ57" s="511"/>
      <c r="ODA57" s="249"/>
      <c r="ODB57" s="510"/>
      <c r="ODC57" s="511"/>
      <c r="ODD57" s="511"/>
      <c r="ODE57" s="249"/>
      <c r="ODF57" s="510"/>
      <c r="ODG57" s="511"/>
      <c r="ODH57" s="511"/>
      <c r="ODI57" s="249"/>
      <c r="ODJ57" s="510"/>
      <c r="ODK57" s="511"/>
      <c r="ODL57" s="511"/>
      <c r="ODM57" s="249"/>
      <c r="ODN57" s="510"/>
      <c r="ODO57" s="511"/>
      <c r="ODP57" s="511"/>
      <c r="ODQ57" s="249"/>
      <c r="ODR57" s="510"/>
      <c r="ODS57" s="511"/>
      <c r="ODT57" s="511"/>
      <c r="ODU57" s="249"/>
      <c r="ODV57" s="510"/>
      <c r="ODW57" s="511"/>
      <c r="ODX57" s="511"/>
      <c r="ODY57" s="249"/>
      <c r="ODZ57" s="510"/>
      <c r="OEA57" s="511"/>
      <c r="OEB57" s="511"/>
      <c r="OEC57" s="249"/>
      <c r="OED57" s="510"/>
      <c r="OEE57" s="511"/>
      <c r="OEF57" s="511"/>
      <c r="OEG57" s="249"/>
      <c r="OEH57" s="510"/>
      <c r="OEI57" s="511"/>
      <c r="OEJ57" s="511"/>
      <c r="OEK57" s="249"/>
      <c r="OEL57" s="510"/>
      <c r="OEM57" s="511"/>
      <c r="OEN57" s="511"/>
      <c r="OEO57" s="249"/>
      <c r="OEP57" s="510"/>
      <c r="OEQ57" s="511"/>
      <c r="OER57" s="511"/>
      <c r="OES57" s="249"/>
      <c r="OET57" s="510"/>
      <c r="OEU57" s="511"/>
      <c r="OEV57" s="511"/>
      <c r="OEW57" s="249"/>
      <c r="OEX57" s="510"/>
      <c r="OEY57" s="511"/>
      <c r="OEZ57" s="511"/>
      <c r="OFA57" s="249"/>
      <c r="OFB57" s="510"/>
      <c r="OFC57" s="511"/>
      <c r="OFD57" s="511"/>
      <c r="OFE57" s="249"/>
      <c r="OFF57" s="510"/>
      <c r="OFG57" s="511"/>
      <c r="OFH57" s="511"/>
      <c r="OFI57" s="249"/>
      <c r="OFJ57" s="510"/>
      <c r="OFK57" s="511"/>
      <c r="OFL57" s="511"/>
      <c r="OFM57" s="249"/>
      <c r="OFN57" s="510"/>
      <c r="OFO57" s="511"/>
      <c r="OFP57" s="511"/>
      <c r="OFQ57" s="249"/>
      <c r="OFR57" s="510"/>
      <c r="OFS57" s="511"/>
      <c r="OFT57" s="511"/>
      <c r="OFU57" s="249"/>
      <c r="OFV57" s="510"/>
      <c r="OFW57" s="511"/>
      <c r="OFX57" s="511"/>
      <c r="OFY57" s="249"/>
      <c r="OFZ57" s="510"/>
      <c r="OGA57" s="511"/>
      <c r="OGB57" s="511"/>
      <c r="OGC57" s="249"/>
      <c r="OGD57" s="510"/>
      <c r="OGE57" s="511"/>
      <c r="OGF57" s="511"/>
      <c r="OGG57" s="249"/>
      <c r="OGH57" s="510"/>
      <c r="OGI57" s="511"/>
      <c r="OGJ57" s="511"/>
      <c r="OGK57" s="249"/>
      <c r="OGL57" s="510"/>
      <c r="OGM57" s="511"/>
      <c r="OGN57" s="511"/>
      <c r="OGO57" s="249"/>
      <c r="OGP57" s="510"/>
      <c r="OGQ57" s="511"/>
      <c r="OGR57" s="511"/>
      <c r="OGS57" s="249"/>
      <c r="OGT57" s="510"/>
      <c r="OGU57" s="511"/>
      <c r="OGV57" s="511"/>
      <c r="OGW57" s="249"/>
      <c r="OGX57" s="510"/>
      <c r="OGY57" s="511"/>
      <c r="OGZ57" s="511"/>
      <c r="OHA57" s="249"/>
      <c r="OHB57" s="510"/>
      <c r="OHC57" s="511"/>
      <c r="OHD57" s="511"/>
      <c r="OHE57" s="249"/>
      <c r="OHF57" s="510"/>
      <c r="OHG57" s="511"/>
      <c r="OHH57" s="511"/>
      <c r="OHI57" s="249"/>
      <c r="OHJ57" s="510"/>
      <c r="OHK57" s="511"/>
      <c r="OHL57" s="511"/>
      <c r="OHM57" s="249"/>
      <c r="OHN57" s="510"/>
      <c r="OHO57" s="511"/>
      <c r="OHP57" s="511"/>
      <c r="OHQ57" s="249"/>
      <c r="OHR57" s="510"/>
      <c r="OHS57" s="511"/>
      <c r="OHT57" s="511"/>
      <c r="OHU57" s="249"/>
      <c r="OHV57" s="510"/>
      <c r="OHW57" s="511"/>
      <c r="OHX57" s="511"/>
      <c r="OHY57" s="249"/>
      <c r="OHZ57" s="510"/>
      <c r="OIA57" s="511"/>
      <c r="OIB57" s="511"/>
      <c r="OIC57" s="249"/>
      <c r="OID57" s="510"/>
      <c r="OIE57" s="511"/>
      <c r="OIF57" s="511"/>
      <c r="OIG57" s="249"/>
      <c r="OIH57" s="510"/>
      <c r="OII57" s="511"/>
      <c r="OIJ57" s="511"/>
      <c r="OIK57" s="249"/>
      <c r="OIL57" s="510"/>
      <c r="OIM57" s="511"/>
      <c r="OIN57" s="511"/>
      <c r="OIO57" s="249"/>
      <c r="OIP57" s="510"/>
      <c r="OIQ57" s="511"/>
      <c r="OIR57" s="511"/>
      <c r="OIS57" s="249"/>
      <c r="OIT57" s="510"/>
      <c r="OIU57" s="511"/>
      <c r="OIV57" s="511"/>
      <c r="OIW57" s="249"/>
      <c r="OIX57" s="510"/>
      <c r="OIY57" s="511"/>
      <c r="OIZ57" s="511"/>
      <c r="OJA57" s="249"/>
      <c r="OJB57" s="510"/>
      <c r="OJC57" s="511"/>
      <c r="OJD57" s="511"/>
      <c r="OJE57" s="249"/>
      <c r="OJF57" s="510"/>
      <c r="OJG57" s="511"/>
      <c r="OJH57" s="511"/>
      <c r="OJI57" s="249"/>
      <c r="OJJ57" s="510"/>
      <c r="OJK57" s="511"/>
      <c r="OJL57" s="511"/>
      <c r="OJM57" s="249"/>
      <c r="OJN57" s="510"/>
      <c r="OJO57" s="511"/>
      <c r="OJP57" s="511"/>
      <c r="OJQ57" s="249"/>
      <c r="OJR57" s="510"/>
      <c r="OJS57" s="511"/>
      <c r="OJT57" s="511"/>
      <c r="OJU57" s="249"/>
      <c r="OJV57" s="510"/>
      <c r="OJW57" s="511"/>
      <c r="OJX57" s="511"/>
      <c r="OJY57" s="249"/>
      <c r="OJZ57" s="510"/>
      <c r="OKA57" s="511"/>
      <c r="OKB57" s="511"/>
      <c r="OKC57" s="249"/>
      <c r="OKD57" s="510"/>
      <c r="OKE57" s="511"/>
      <c r="OKF57" s="511"/>
      <c r="OKG57" s="249"/>
      <c r="OKH57" s="510"/>
      <c r="OKI57" s="511"/>
      <c r="OKJ57" s="511"/>
      <c r="OKK57" s="249"/>
      <c r="OKL57" s="510"/>
      <c r="OKM57" s="511"/>
      <c r="OKN57" s="511"/>
      <c r="OKO57" s="249"/>
      <c r="OKP57" s="510"/>
      <c r="OKQ57" s="511"/>
      <c r="OKR57" s="511"/>
      <c r="OKS57" s="249"/>
      <c r="OKT57" s="510"/>
      <c r="OKU57" s="511"/>
      <c r="OKV57" s="511"/>
      <c r="OKW57" s="249"/>
      <c r="OKX57" s="510"/>
      <c r="OKY57" s="511"/>
      <c r="OKZ57" s="511"/>
      <c r="OLA57" s="249"/>
      <c r="OLB57" s="510"/>
      <c r="OLC57" s="511"/>
      <c r="OLD57" s="511"/>
      <c r="OLE57" s="249"/>
      <c r="OLF57" s="510"/>
      <c r="OLG57" s="511"/>
      <c r="OLH57" s="511"/>
      <c r="OLI57" s="249"/>
      <c r="OLJ57" s="510"/>
      <c r="OLK57" s="511"/>
      <c r="OLL57" s="511"/>
      <c r="OLM57" s="249"/>
      <c r="OLN57" s="510"/>
      <c r="OLO57" s="511"/>
      <c r="OLP57" s="511"/>
      <c r="OLQ57" s="249"/>
      <c r="OLR57" s="510"/>
      <c r="OLS57" s="511"/>
      <c r="OLT57" s="511"/>
      <c r="OLU57" s="249"/>
      <c r="OLV57" s="510"/>
      <c r="OLW57" s="511"/>
      <c r="OLX57" s="511"/>
      <c r="OLY57" s="249"/>
      <c r="OLZ57" s="510"/>
      <c r="OMA57" s="511"/>
      <c r="OMB57" s="511"/>
      <c r="OMC57" s="249"/>
      <c r="OMD57" s="510"/>
      <c r="OME57" s="511"/>
      <c r="OMF57" s="511"/>
      <c r="OMG57" s="249"/>
      <c r="OMH57" s="510"/>
      <c r="OMI57" s="511"/>
      <c r="OMJ57" s="511"/>
      <c r="OMK57" s="249"/>
      <c r="OML57" s="510"/>
      <c r="OMM57" s="511"/>
      <c r="OMN57" s="511"/>
      <c r="OMO57" s="249"/>
      <c r="OMP57" s="510"/>
      <c r="OMQ57" s="511"/>
      <c r="OMR57" s="511"/>
      <c r="OMS57" s="249"/>
      <c r="OMT57" s="510"/>
      <c r="OMU57" s="511"/>
      <c r="OMV57" s="511"/>
      <c r="OMW57" s="249"/>
      <c r="OMX57" s="510"/>
      <c r="OMY57" s="511"/>
      <c r="OMZ57" s="511"/>
      <c r="ONA57" s="249"/>
      <c r="ONB57" s="510"/>
      <c r="ONC57" s="511"/>
      <c r="OND57" s="511"/>
      <c r="ONE57" s="249"/>
      <c r="ONF57" s="510"/>
      <c r="ONG57" s="511"/>
      <c r="ONH57" s="511"/>
      <c r="ONI57" s="249"/>
      <c r="ONJ57" s="510"/>
      <c r="ONK57" s="511"/>
      <c r="ONL57" s="511"/>
      <c r="ONM57" s="249"/>
      <c r="ONN57" s="510"/>
      <c r="ONO57" s="511"/>
      <c r="ONP57" s="511"/>
      <c r="ONQ57" s="249"/>
      <c r="ONR57" s="510"/>
      <c r="ONS57" s="511"/>
      <c r="ONT57" s="511"/>
      <c r="ONU57" s="249"/>
      <c r="ONV57" s="510"/>
      <c r="ONW57" s="511"/>
      <c r="ONX57" s="511"/>
      <c r="ONY57" s="249"/>
      <c r="ONZ57" s="510"/>
      <c r="OOA57" s="511"/>
      <c r="OOB57" s="511"/>
      <c r="OOC57" s="249"/>
      <c r="OOD57" s="510"/>
      <c r="OOE57" s="511"/>
      <c r="OOF57" s="511"/>
      <c r="OOG57" s="249"/>
      <c r="OOH57" s="510"/>
      <c r="OOI57" s="511"/>
      <c r="OOJ57" s="511"/>
      <c r="OOK57" s="249"/>
      <c r="OOL57" s="510"/>
      <c r="OOM57" s="511"/>
      <c r="OON57" s="511"/>
      <c r="OOO57" s="249"/>
      <c r="OOP57" s="510"/>
      <c r="OOQ57" s="511"/>
      <c r="OOR57" s="511"/>
      <c r="OOS57" s="249"/>
      <c r="OOT57" s="510"/>
      <c r="OOU57" s="511"/>
      <c r="OOV57" s="511"/>
      <c r="OOW57" s="249"/>
      <c r="OOX57" s="510"/>
      <c r="OOY57" s="511"/>
      <c r="OOZ57" s="511"/>
      <c r="OPA57" s="249"/>
      <c r="OPB57" s="510"/>
      <c r="OPC57" s="511"/>
      <c r="OPD57" s="511"/>
      <c r="OPE57" s="249"/>
      <c r="OPF57" s="510"/>
      <c r="OPG57" s="511"/>
      <c r="OPH57" s="511"/>
      <c r="OPI57" s="249"/>
      <c r="OPJ57" s="510"/>
      <c r="OPK57" s="511"/>
      <c r="OPL57" s="511"/>
      <c r="OPM57" s="249"/>
      <c r="OPN57" s="510"/>
      <c r="OPO57" s="511"/>
      <c r="OPP57" s="511"/>
      <c r="OPQ57" s="249"/>
      <c r="OPR57" s="510"/>
      <c r="OPS57" s="511"/>
      <c r="OPT57" s="511"/>
      <c r="OPU57" s="249"/>
      <c r="OPV57" s="510"/>
      <c r="OPW57" s="511"/>
      <c r="OPX57" s="511"/>
      <c r="OPY57" s="249"/>
      <c r="OPZ57" s="510"/>
      <c r="OQA57" s="511"/>
      <c r="OQB57" s="511"/>
      <c r="OQC57" s="249"/>
      <c r="OQD57" s="510"/>
      <c r="OQE57" s="511"/>
      <c r="OQF57" s="511"/>
      <c r="OQG57" s="249"/>
      <c r="OQH57" s="510"/>
      <c r="OQI57" s="511"/>
      <c r="OQJ57" s="511"/>
      <c r="OQK57" s="249"/>
      <c r="OQL57" s="510"/>
      <c r="OQM57" s="511"/>
      <c r="OQN57" s="511"/>
      <c r="OQO57" s="249"/>
      <c r="OQP57" s="510"/>
      <c r="OQQ57" s="511"/>
      <c r="OQR57" s="511"/>
      <c r="OQS57" s="249"/>
      <c r="OQT57" s="510"/>
      <c r="OQU57" s="511"/>
      <c r="OQV57" s="511"/>
      <c r="OQW57" s="249"/>
      <c r="OQX57" s="510"/>
      <c r="OQY57" s="511"/>
      <c r="OQZ57" s="511"/>
      <c r="ORA57" s="249"/>
      <c r="ORB57" s="510"/>
      <c r="ORC57" s="511"/>
      <c r="ORD57" s="511"/>
      <c r="ORE57" s="249"/>
      <c r="ORF57" s="510"/>
      <c r="ORG57" s="511"/>
      <c r="ORH57" s="511"/>
      <c r="ORI57" s="249"/>
      <c r="ORJ57" s="510"/>
      <c r="ORK57" s="511"/>
      <c r="ORL57" s="511"/>
      <c r="ORM57" s="249"/>
      <c r="ORN57" s="510"/>
      <c r="ORO57" s="511"/>
      <c r="ORP57" s="511"/>
      <c r="ORQ57" s="249"/>
      <c r="ORR57" s="510"/>
      <c r="ORS57" s="511"/>
      <c r="ORT57" s="511"/>
      <c r="ORU57" s="249"/>
      <c r="ORV57" s="510"/>
      <c r="ORW57" s="511"/>
      <c r="ORX57" s="511"/>
      <c r="ORY57" s="249"/>
      <c r="ORZ57" s="510"/>
      <c r="OSA57" s="511"/>
      <c r="OSB57" s="511"/>
      <c r="OSC57" s="249"/>
      <c r="OSD57" s="510"/>
      <c r="OSE57" s="511"/>
      <c r="OSF57" s="511"/>
      <c r="OSG57" s="249"/>
      <c r="OSH57" s="510"/>
      <c r="OSI57" s="511"/>
      <c r="OSJ57" s="511"/>
      <c r="OSK57" s="249"/>
      <c r="OSL57" s="510"/>
      <c r="OSM57" s="511"/>
      <c r="OSN57" s="511"/>
      <c r="OSO57" s="249"/>
      <c r="OSP57" s="510"/>
      <c r="OSQ57" s="511"/>
      <c r="OSR57" s="511"/>
      <c r="OSS57" s="249"/>
      <c r="OST57" s="510"/>
      <c r="OSU57" s="511"/>
      <c r="OSV57" s="511"/>
      <c r="OSW57" s="249"/>
      <c r="OSX57" s="510"/>
      <c r="OSY57" s="511"/>
      <c r="OSZ57" s="511"/>
      <c r="OTA57" s="249"/>
      <c r="OTB57" s="510"/>
      <c r="OTC57" s="511"/>
      <c r="OTD57" s="511"/>
      <c r="OTE57" s="249"/>
      <c r="OTF57" s="510"/>
      <c r="OTG57" s="511"/>
      <c r="OTH57" s="511"/>
      <c r="OTI57" s="249"/>
      <c r="OTJ57" s="510"/>
      <c r="OTK57" s="511"/>
      <c r="OTL57" s="511"/>
      <c r="OTM57" s="249"/>
      <c r="OTN57" s="510"/>
      <c r="OTO57" s="511"/>
      <c r="OTP57" s="511"/>
      <c r="OTQ57" s="249"/>
      <c r="OTR57" s="510"/>
      <c r="OTS57" s="511"/>
      <c r="OTT57" s="511"/>
      <c r="OTU57" s="249"/>
      <c r="OTV57" s="510"/>
      <c r="OTW57" s="511"/>
      <c r="OTX57" s="511"/>
      <c r="OTY57" s="249"/>
      <c r="OTZ57" s="510"/>
      <c r="OUA57" s="511"/>
      <c r="OUB57" s="511"/>
      <c r="OUC57" s="249"/>
      <c r="OUD57" s="510"/>
      <c r="OUE57" s="511"/>
      <c r="OUF57" s="511"/>
      <c r="OUG57" s="249"/>
      <c r="OUH57" s="510"/>
      <c r="OUI57" s="511"/>
      <c r="OUJ57" s="511"/>
      <c r="OUK57" s="249"/>
      <c r="OUL57" s="510"/>
      <c r="OUM57" s="511"/>
      <c r="OUN57" s="511"/>
      <c r="OUO57" s="249"/>
      <c r="OUP57" s="510"/>
      <c r="OUQ57" s="511"/>
      <c r="OUR57" s="511"/>
      <c r="OUS57" s="249"/>
      <c r="OUT57" s="510"/>
      <c r="OUU57" s="511"/>
      <c r="OUV57" s="511"/>
      <c r="OUW57" s="249"/>
      <c r="OUX57" s="510"/>
      <c r="OUY57" s="511"/>
      <c r="OUZ57" s="511"/>
      <c r="OVA57" s="249"/>
      <c r="OVB57" s="510"/>
      <c r="OVC57" s="511"/>
      <c r="OVD57" s="511"/>
      <c r="OVE57" s="249"/>
      <c r="OVF57" s="510"/>
      <c r="OVG57" s="511"/>
      <c r="OVH57" s="511"/>
      <c r="OVI57" s="249"/>
      <c r="OVJ57" s="510"/>
      <c r="OVK57" s="511"/>
      <c r="OVL57" s="511"/>
      <c r="OVM57" s="249"/>
      <c r="OVN57" s="510"/>
      <c r="OVO57" s="511"/>
      <c r="OVP57" s="511"/>
      <c r="OVQ57" s="249"/>
      <c r="OVR57" s="510"/>
      <c r="OVS57" s="511"/>
      <c r="OVT57" s="511"/>
      <c r="OVU57" s="249"/>
      <c r="OVV57" s="510"/>
      <c r="OVW57" s="511"/>
      <c r="OVX57" s="511"/>
      <c r="OVY57" s="249"/>
      <c r="OVZ57" s="510"/>
      <c r="OWA57" s="511"/>
      <c r="OWB57" s="511"/>
      <c r="OWC57" s="249"/>
      <c r="OWD57" s="510"/>
      <c r="OWE57" s="511"/>
      <c r="OWF57" s="511"/>
      <c r="OWG57" s="249"/>
      <c r="OWH57" s="510"/>
      <c r="OWI57" s="511"/>
      <c r="OWJ57" s="511"/>
      <c r="OWK57" s="249"/>
      <c r="OWL57" s="510"/>
      <c r="OWM57" s="511"/>
      <c r="OWN57" s="511"/>
      <c r="OWO57" s="249"/>
      <c r="OWP57" s="510"/>
      <c r="OWQ57" s="511"/>
      <c r="OWR57" s="511"/>
      <c r="OWS57" s="249"/>
      <c r="OWT57" s="510"/>
      <c r="OWU57" s="511"/>
      <c r="OWV57" s="511"/>
      <c r="OWW57" s="249"/>
      <c r="OWX57" s="510"/>
      <c r="OWY57" s="511"/>
      <c r="OWZ57" s="511"/>
      <c r="OXA57" s="249"/>
      <c r="OXB57" s="510"/>
      <c r="OXC57" s="511"/>
      <c r="OXD57" s="511"/>
      <c r="OXE57" s="249"/>
      <c r="OXF57" s="510"/>
      <c r="OXG57" s="511"/>
      <c r="OXH57" s="511"/>
      <c r="OXI57" s="249"/>
      <c r="OXJ57" s="510"/>
      <c r="OXK57" s="511"/>
      <c r="OXL57" s="511"/>
      <c r="OXM57" s="249"/>
      <c r="OXN57" s="510"/>
      <c r="OXO57" s="511"/>
      <c r="OXP57" s="511"/>
      <c r="OXQ57" s="249"/>
      <c r="OXR57" s="510"/>
      <c r="OXS57" s="511"/>
      <c r="OXT57" s="511"/>
      <c r="OXU57" s="249"/>
      <c r="OXV57" s="510"/>
      <c r="OXW57" s="511"/>
      <c r="OXX57" s="511"/>
      <c r="OXY57" s="249"/>
      <c r="OXZ57" s="510"/>
      <c r="OYA57" s="511"/>
      <c r="OYB57" s="511"/>
      <c r="OYC57" s="249"/>
      <c r="OYD57" s="510"/>
      <c r="OYE57" s="511"/>
      <c r="OYF57" s="511"/>
      <c r="OYG57" s="249"/>
      <c r="OYH57" s="510"/>
      <c r="OYI57" s="511"/>
      <c r="OYJ57" s="511"/>
      <c r="OYK57" s="249"/>
      <c r="OYL57" s="510"/>
      <c r="OYM57" s="511"/>
      <c r="OYN57" s="511"/>
      <c r="OYO57" s="249"/>
      <c r="OYP57" s="510"/>
      <c r="OYQ57" s="511"/>
      <c r="OYR57" s="511"/>
      <c r="OYS57" s="249"/>
      <c r="OYT57" s="510"/>
      <c r="OYU57" s="511"/>
      <c r="OYV57" s="511"/>
      <c r="OYW57" s="249"/>
      <c r="OYX57" s="510"/>
      <c r="OYY57" s="511"/>
      <c r="OYZ57" s="511"/>
      <c r="OZA57" s="249"/>
      <c r="OZB57" s="510"/>
      <c r="OZC57" s="511"/>
      <c r="OZD57" s="511"/>
      <c r="OZE57" s="249"/>
      <c r="OZF57" s="510"/>
      <c r="OZG57" s="511"/>
      <c r="OZH57" s="511"/>
      <c r="OZI57" s="249"/>
      <c r="OZJ57" s="510"/>
      <c r="OZK57" s="511"/>
      <c r="OZL57" s="511"/>
      <c r="OZM57" s="249"/>
      <c r="OZN57" s="510"/>
      <c r="OZO57" s="511"/>
      <c r="OZP57" s="511"/>
      <c r="OZQ57" s="249"/>
      <c r="OZR57" s="510"/>
      <c r="OZS57" s="511"/>
      <c r="OZT57" s="511"/>
      <c r="OZU57" s="249"/>
      <c r="OZV57" s="510"/>
      <c r="OZW57" s="511"/>
      <c r="OZX57" s="511"/>
      <c r="OZY57" s="249"/>
      <c r="OZZ57" s="510"/>
      <c r="PAA57" s="511"/>
      <c r="PAB57" s="511"/>
      <c r="PAC57" s="249"/>
      <c r="PAD57" s="510"/>
      <c r="PAE57" s="511"/>
      <c r="PAF57" s="511"/>
      <c r="PAG57" s="249"/>
      <c r="PAH57" s="510"/>
      <c r="PAI57" s="511"/>
      <c r="PAJ57" s="511"/>
      <c r="PAK57" s="249"/>
      <c r="PAL57" s="510"/>
      <c r="PAM57" s="511"/>
      <c r="PAN57" s="511"/>
      <c r="PAO57" s="249"/>
      <c r="PAP57" s="510"/>
      <c r="PAQ57" s="511"/>
      <c r="PAR57" s="511"/>
      <c r="PAS57" s="249"/>
      <c r="PAT57" s="510"/>
      <c r="PAU57" s="511"/>
      <c r="PAV57" s="511"/>
      <c r="PAW57" s="249"/>
      <c r="PAX57" s="510"/>
      <c r="PAY57" s="511"/>
      <c r="PAZ57" s="511"/>
      <c r="PBA57" s="249"/>
      <c r="PBB57" s="510"/>
      <c r="PBC57" s="511"/>
      <c r="PBD57" s="511"/>
      <c r="PBE57" s="249"/>
      <c r="PBF57" s="510"/>
      <c r="PBG57" s="511"/>
      <c r="PBH57" s="511"/>
      <c r="PBI57" s="249"/>
      <c r="PBJ57" s="510"/>
      <c r="PBK57" s="511"/>
      <c r="PBL57" s="511"/>
      <c r="PBM57" s="249"/>
      <c r="PBN57" s="510"/>
      <c r="PBO57" s="511"/>
      <c r="PBP57" s="511"/>
      <c r="PBQ57" s="249"/>
      <c r="PBR57" s="510"/>
      <c r="PBS57" s="511"/>
      <c r="PBT57" s="511"/>
      <c r="PBU57" s="249"/>
      <c r="PBV57" s="510"/>
      <c r="PBW57" s="511"/>
      <c r="PBX57" s="511"/>
      <c r="PBY57" s="249"/>
      <c r="PBZ57" s="510"/>
      <c r="PCA57" s="511"/>
      <c r="PCB57" s="511"/>
      <c r="PCC57" s="249"/>
      <c r="PCD57" s="510"/>
      <c r="PCE57" s="511"/>
      <c r="PCF57" s="511"/>
      <c r="PCG57" s="249"/>
      <c r="PCH57" s="510"/>
      <c r="PCI57" s="511"/>
      <c r="PCJ57" s="511"/>
      <c r="PCK57" s="249"/>
      <c r="PCL57" s="510"/>
      <c r="PCM57" s="511"/>
      <c r="PCN57" s="511"/>
      <c r="PCO57" s="249"/>
      <c r="PCP57" s="510"/>
      <c r="PCQ57" s="511"/>
      <c r="PCR57" s="511"/>
      <c r="PCS57" s="249"/>
      <c r="PCT57" s="510"/>
      <c r="PCU57" s="511"/>
      <c r="PCV57" s="511"/>
      <c r="PCW57" s="249"/>
      <c r="PCX57" s="510"/>
      <c r="PCY57" s="511"/>
      <c r="PCZ57" s="511"/>
      <c r="PDA57" s="249"/>
      <c r="PDB57" s="510"/>
      <c r="PDC57" s="511"/>
      <c r="PDD57" s="511"/>
      <c r="PDE57" s="249"/>
      <c r="PDF57" s="510"/>
      <c r="PDG57" s="511"/>
      <c r="PDH57" s="511"/>
      <c r="PDI57" s="249"/>
      <c r="PDJ57" s="510"/>
      <c r="PDK57" s="511"/>
      <c r="PDL57" s="511"/>
      <c r="PDM57" s="249"/>
      <c r="PDN57" s="510"/>
      <c r="PDO57" s="511"/>
      <c r="PDP57" s="511"/>
      <c r="PDQ57" s="249"/>
      <c r="PDR57" s="510"/>
      <c r="PDS57" s="511"/>
      <c r="PDT57" s="511"/>
      <c r="PDU57" s="249"/>
      <c r="PDV57" s="510"/>
      <c r="PDW57" s="511"/>
      <c r="PDX57" s="511"/>
      <c r="PDY57" s="249"/>
      <c r="PDZ57" s="510"/>
      <c r="PEA57" s="511"/>
      <c r="PEB57" s="511"/>
      <c r="PEC57" s="249"/>
      <c r="PED57" s="510"/>
      <c r="PEE57" s="511"/>
      <c r="PEF57" s="511"/>
      <c r="PEG57" s="249"/>
      <c r="PEH57" s="510"/>
      <c r="PEI57" s="511"/>
      <c r="PEJ57" s="511"/>
      <c r="PEK57" s="249"/>
      <c r="PEL57" s="510"/>
      <c r="PEM57" s="511"/>
      <c r="PEN57" s="511"/>
      <c r="PEO57" s="249"/>
      <c r="PEP57" s="510"/>
      <c r="PEQ57" s="511"/>
      <c r="PER57" s="511"/>
      <c r="PES57" s="249"/>
      <c r="PET57" s="510"/>
      <c r="PEU57" s="511"/>
      <c r="PEV57" s="511"/>
      <c r="PEW57" s="249"/>
      <c r="PEX57" s="510"/>
      <c r="PEY57" s="511"/>
      <c r="PEZ57" s="511"/>
      <c r="PFA57" s="249"/>
      <c r="PFB57" s="510"/>
      <c r="PFC57" s="511"/>
      <c r="PFD57" s="511"/>
      <c r="PFE57" s="249"/>
      <c r="PFF57" s="510"/>
      <c r="PFG57" s="511"/>
      <c r="PFH57" s="511"/>
      <c r="PFI57" s="249"/>
      <c r="PFJ57" s="510"/>
      <c r="PFK57" s="511"/>
      <c r="PFL57" s="511"/>
      <c r="PFM57" s="249"/>
      <c r="PFN57" s="510"/>
      <c r="PFO57" s="511"/>
      <c r="PFP57" s="511"/>
      <c r="PFQ57" s="249"/>
      <c r="PFR57" s="510"/>
      <c r="PFS57" s="511"/>
      <c r="PFT57" s="511"/>
      <c r="PFU57" s="249"/>
      <c r="PFV57" s="510"/>
      <c r="PFW57" s="511"/>
      <c r="PFX57" s="511"/>
      <c r="PFY57" s="249"/>
      <c r="PFZ57" s="510"/>
      <c r="PGA57" s="511"/>
      <c r="PGB57" s="511"/>
      <c r="PGC57" s="249"/>
      <c r="PGD57" s="510"/>
      <c r="PGE57" s="511"/>
      <c r="PGF57" s="511"/>
      <c r="PGG57" s="249"/>
      <c r="PGH57" s="510"/>
      <c r="PGI57" s="511"/>
      <c r="PGJ57" s="511"/>
      <c r="PGK57" s="249"/>
      <c r="PGL57" s="510"/>
      <c r="PGM57" s="511"/>
      <c r="PGN57" s="511"/>
      <c r="PGO57" s="249"/>
      <c r="PGP57" s="510"/>
      <c r="PGQ57" s="511"/>
      <c r="PGR57" s="511"/>
      <c r="PGS57" s="249"/>
      <c r="PGT57" s="510"/>
      <c r="PGU57" s="511"/>
      <c r="PGV57" s="511"/>
      <c r="PGW57" s="249"/>
      <c r="PGX57" s="510"/>
      <c r="PGY57" s="511"/>
      <c r="PGZ57" s="511"/>
      <c r="PHA57" s="249"/>
      <c r="PHB57" s="510"/>
      <c r="PHC57" s="511"/>
      <c r="PHD57" s="511"/>
      <c r="PHE57" s="249"/>
      <c r="PHF57" s="510"/>
      <c r="PHG57" s="511"/>
      <c r="PHH57" s="511"/>
      <c r="PHI57" s="249"/>
      <c r="PHJ57" s="510"/>
      <c r="PHK57" s="511"/>
      <c r="PHL57" s="511"/>
      <c r="PHM57" s="249"/>
      <c r="PHN57" s="510"/>
      <c r="PHO57" s="511"/>
      <c r="PHP57" s="511"/>
      <c r="PHQ57" s="249"/>
      <c r="PHR57" s="510"/>
      <c r="PHS57" s="511"/>
      <c r="PHT57" s="511"/>
      <c r="PHU57" s="249"/>
      <c r="PHV57" s="510"/>
      <c r="PHW57" s="511"/>
      <c r="PHX57" s="511"/>
      <c r="PHY57" s="249"/>
      <c r="PHZ57" s="510"/>
      <c r="PIA57" s="511"/>
      <c r="PIB57" s="511"/>
      <c r="PIC57" s="249"/>
      <c r="PID57" s="510"/>
      <c r="PIE57" s="511"/>
      <c r="PIF57" s="511"/>
      <c r="PIG57" s="249"/>
      <c r="PIH57" s="510"/>
      <c r="PII57" s="511"/>
      <c r="PIJ57" s="511"/>
      <c r="PIK57" s="249"/>
      <c r="PIL57" s="510"/>
      <c r="PIM57" s="511"/>
      <c r="PIN57" s="511"/>
      <c r="PIO57" s="249"/>
      <c r="PIP57" s="510"/>
      <c r="PIQ57" s="511"/>
      <c r="PIR57" s="511"/>
      <c r="PIS57" s="249"/>
      <c r="PIT57" s="510"/>
      <c r="PIU57" s="511"/>
      <c r="PIV57" s="511"/>
      <c r="PIW57" s="249"/>
      <c r="PIX57" s="510"/>
      <c r="PIY57" s="511"/>
      <c r="PIZ57" s="511"/>
      <c r="PJA57" s="249"/>
      <c r="PJB57" s="510"/>
      <c r="PJC57" s="511"/>
      <c r="PJD57" s="511"/>
      <c r="PJE57" s="249"/>
      <c r="PJF57" s="510"/>
      <c r="PJG57" s="511"/>
      <c r="PJH57" s="511"/>
      <c r="PJI57" s="249"/>
      <c r="PJJ57" s="510"/>
      <c r="PJK57" s="511"/>
      <c r="PJL57" s="511"/>
      <c r="PJM57" s="249"/>
      <c r="PJN57" s="510"/>
      <c r="PJO57" s="511"/>
      <c r="PJP57" s="511"/>
      <c r="PJQ57" s="249"/>
      <c r="PJR57" s="510"/>
      <c r="PJS57" s="511"/>
      <c r="PJT57" s="511"/>
      <c r="PJU57" s="249"/>
      <c r="PJV57" s="510"/>
      <c r="PJW57" s="511"/>
      <c r="PJX57" s="511"/>
      <c r="PJY57" s="249"/>
      <c r="PJZ57" s="510"/>
      <c r="PKA57" s="511"/>
      <c r="PKB57" s="511"/>
      <c r="PKC57" s="249"/>
      <c r="PKD57" s="510"/>
      <c r="PKE57" s="511"/>
      <c r="PKF57" s="511"/>
      <c r="PKG57" s="249"/>
      <c r="PKH57" s="510"/>
      <c r="PKI57" s="511"/>
      <c r="PKJ57" s="511"/>
      <c r="PKK57" s="249"/>
      <c r="PKL57" s="510"/>
      <c r="PKM57" s="511"/>
      <c r="PKN57" s="511"/>
      <c r="PKO57" s="249"/>
      <c r="PKP57" s="510"/>
      <c r="PKQ57" s="511"/>
      <c r="PKR57" s="511"/>
      <c r="PKS57" s="249"/>
      <c r="PKT57" s="510"/>
      <c r="PKU57" s="511"/>
      <c r="PKV57" s="511"/>
      <c r="PKW57" s="249"/>
      <c r="PKX57" s="510"/>
      <c r="PKY57" s="511"/>
      <c r="PKZ57" s="511"/>
      <c r="PLA57" s="249"/>
      <c r="PLB57" s="510"/>
      <c r="PLC57" s="511"/>
      <c r="PLD57" s="511"/>
      <c r="PLE57" s="249"/>
      <c r="PLF57" s="510"/>
      <c r="PLG57" s="511"/>
      <c r="PLH57" s="511"/>
      <c r="PLI57" s="249"/>
      <c r="PLJ57" s="510"/>
      <c r="PLK57" s="511"/>
      <c r="PLL57" s="511"/>
      <c r="PLM57" s="249"/>
      <c r="PLN57" s="510"/>
      <c r="PLO57" s="511"/>
      <c r="PLP57" s="511"/>
      <c r="PLQ57" s="249"/>
      <c r="PLR57" s="510"/>
      <c r="PLS57" s="511"/>
      <c r="PLT57" s="511"/>
      <c r="PLU57" s="249"/>
      <c r="PLV57" s="510"/>
      <c r="PLW57" s="511"/>
      <c r="PLX57" s="511"/>
      <c r="PLY57" s="249"/>
      <c r="PLZ57" s="510"/>
      <c r="PMA57" s="511"/>
      <c r="PMB57" s="511"/>
      <c r="PMC57" s="249"/>
      <c r="PMD57" s="510"/>
      <c r="PME57" s="511"/>
      <c r="PMF57" s="511"/>
      <c r="PMG57" s="249"/>
      <c r="PMH57" s="510"/>
      <c r="PMI57" s="511"/>
      <c r="PMJ57" s="511"/>
      <c r="PMK57" s="249"/>
      <c r="PML57" s="510"/>
      <c r="PMM57" s="511"/>
      <c r="PMN57" s="511"/>
      <c r="PMO57" s="249"/>
      <c r="PMP57" s="510"/>
      <c r="PMQ57" s="511"/>
      <c r="PMR57" s="511"/>
      <c r="PMS57" s="249"/>
      <c r="PMT57" s="510"/>
      <c r="PMU57" s="511"/>
      <c r="PMV57" s="511"/>
      <c r="PMW57" s="249"/>
      <c r="PMX57" s="510"/>
      <c r="PMY57" s="511"/>
      <c r="PMZ57" s="511"/>
      <c r="PNA57" s="249"/>
      <c r="PNB57" s="510"/>
      <c r="PNC57" s="511"/>
      <c r="PND57" s="511"/>
      <c r="PNE57" s="249"/>
      <c r="PNF57" s="510"/>
      <c r="PNG57" s="511"/>
      <c r="PNH57" s="511"/>
      <c r="PNI57" s="249"/>
      <c r="PNJ57" s="510"/>
      <c r="PNK57" s="511"/>
      <c r="PNL57" s="511"/>
      <c r="PNM57" s="249"/>
      <c r="PNN57" s="510"/>
      <c r="PNO57" s="511"/>
      <c r="PNP57" s="511"/>
      <c r="PNQ57" s="249"/>
      <c r="PNR57" s="510"/>
      <c r="PNS57" s="511"/>
      <c r="PNT57" s="511"/>
      <c r="PNU57" s="249"/>
      <c r="PNV57" s="510"/>
      <c r="PNW57" s="511"/>
      <c r="PNX57" s="511"/>
      <c r="PNY57" s="249"/>
      <c r="PNZ57" s="510"/>
      <c r="POA57" s="511"/>
      <c r="POB57" s="511"/>
      <c r="POC57" s="249"/>
      <c r="POD57" s="510"/>
      <c r="POE57" s="511"/>
      <c r="POF57" s="511"/>
      <c r="POG57" s="249"/>
      <c r="POH57" s="510"/>
      <c r="POI57" s="511"/>
      <c r="POJ57" s="511"/>
      <c r="POK57" s="249"/>
      <c r="POL57" s="510"/>
      <c r="POM57" s="511"/>
      <c r="PON57" s="511"/>
      <c r="POO57" s="249"/>
      <c r="POP57" s="510"/>
      <c r="POQ57" s="511"/>
      <c r="POR57" s="511"/>
      <c r="POS57" s="249"/>
      <c r="POT57" s="510"/>
      <c r="POU57" s="511"/>
      <c r="POV57" s="511"/>
      <c r="POW57" s="249"/>
      <c r="POX57" s="510"/>
      <c r="POY57" s="511"/>
      <c r="POZ57" s="511"/>
      <c r="PPA57" s="249"/>
      <c r="PPB57" s="510"/>
      <c r="PPC57" s="511"/>
      <c r="PPD57" s="511"/>
      <c r="PPE57" s="249"/>
      <c r="PPF57" s="510"/>
      <c r="PPG57" s="511"/>
      <c r="PPH57" s="511"/>
      <c r="PPI57" s="249"/>
      <c r="PPJ57" s="510"/>
      <c r="PPK57" s="511"/>
      <c r="PPL57" s="511"/>
      <c r="PPM57" s="249"/>
      <c r="PPN57" s="510"/>
      <c r="PPO57" s="511"/>
      <c r="PPP57" s="511"/>
      <c r="PPQ57" s="249"/>
      <c r="PPR57" s="510"/>
      <c r="PPS57" s="511"/>
      <c r="PPT57" s="511"/>
      <c r="PPU57" s="249"/>
      <c r="PPV57" s="510"/>
      <c r="PPW57" s="511"/>
      <c r="PPX57" s="511"/>
      <c r="PPY57" s="249"/>
      <c r="PPZ57" s="510"/>
      <c r="PQA57" s="511"/>
      <c r="PQB57" s="511"/>
      <c r="PQC57" s="249"/>
      <c r="PQD57" s="510"/>
      <c r="PQE57" s="511"/>
      <c r="PQF57" s="511"/>
      <c r="PQG57" s="249"/>
      <c r="PQH57" s="510"/>
      <c r="PQI57" s="511"/>
      <c r="PQJ57" s="511"/>
      <c r="PQK57" s="249"/>
      <c r="PQL57" s="510"/>
      <c r="PQM57" s="511"/>
      <c r="PQN57" s="511"/>
      <c r="PQO57" s="249"/>
      <c r="PQP57" s="510"/>
      <c r="PQQ57" s="511"/>
      <c r="PQR57" s="511"/>
      <c r="PQS57" s="249"/>
      <c r="PQT57" s="510"/>
      <c r="PQU57" s="511"/>
      <c r="PQV57" s="511"/>
      <c r="PQW57" s="249"/>
      <c r="PQX57" s="510"/>
      <c r="PQY57" s="511"/>
      <c r="PQZ57" s="511"/>
      <c r="PRA57" s="249"/>
      <c r="PRB57" s="510"/>
      <c r="PRC57" s="511"/>
      <c r="PRD57" s="511"/>
      <c r="PRE57" s="249"/>
      <c r="PRF57" s="510"/>
      <c r="PRG57" s="511"/>
      <c r="PRH57" s="511"/>
      <c r="PRI57" s="249"/>
      <c r="PRJ57" s="510"/>
      <c r="PRK57" s="511"/>
      <c r="PRL57" s="511"/>
      <c r="PRM57" s="249"/>
      <c r="PRN57" s="510"/>
      <c r="PRO57" s="511"/>
      <c r="PRP57" s="511"/>
      <c r="PRQ57" s="249"/>
      <c r="PRR57" s="510"/>
      <c r="PRS57" s="511"/>
      <c r="PRT57" s="511"/>
      <c r="PRU57" s="249"/>
      <c r="PRV57" s="510"/>
      <c r="PRW57" s="511"/>
      <c r="PRX57" s="511"/>
      <c r="PRY57" s="249"/>
      <c r="PRZ57" s="510"/>
      <c r="PSA57" s="511"/>
      <c r="PSB57" s="511"/>
      <c r="PSC57" s="249"/>
      <c r="PSD57" s="510"/>
      <c r="PSE57" s="511"/>
      <c r="PSF57" s="511"/>
      <c r="PSG57" s="249"/>
      <c r="PSH57" s="510"/>
      <c r="PSI57" s="511"/>
      <c r="PSJ57" s="511"/>
      <c r="PSK57" s="249"/>
      <c r="PSL57" s="510"/>
      <c r="PSM57" s="511"/>
      <c r="PSN57" s="511"/>
      <c r="PSO57" s="249"/>
      <c r="PSP57" s="510"/>
      <c r="PSQ57" s="511"/>
      <c r="PSR57" s="511"/>
      <c r="PSS57" s="249"/>
      <c r="PST57" s="510"/>
      <c r="PSU57" s="511"/>
      <c r="PSV57" s="511"/>
      <c r="PSW57" s="249"/>
      <c r="PSX57" s="510"/>
      <c r="PSY57" s="511"/>
      <c r="PSZ57" s="511"/>
      <c r="PTA57" s="249"/>
      <c r="PTB57" s="510"/>
      <c r="PTC57" s="511"/>
      <c r="PTD57" s="511"/>
      <c r="PTE57" s="249"/>
      <c r="PTF57" s="510"/>
      <c r="PTG57" s="511"/>
      <c r="PTH57" s="511"/>
      <c r="PTI57" s="249"/>
      <c r="PTJ57" s="510"/>
      <c r="PTK57" s="511"/>
      <c r="PTL57" s="511"/>
      <c r="PTM57" s="249"/>
      <c r="PTN57" s="510"/>
      <c r="PTO57" s="511"/>
      <c r="PTP57" s="511"/>
      <c r="PTQ57" s="249"/>
      <c r="PTR57" s="510"/>
      <c r="PTS57" s="511"/>
      <c r="PTT57" s="511"/>
      <c r="PTU57" s="249"/>
      <c r="PTV57" s="510"/>
      <c r="PTW57" s="511"/>
      <c r="PTX57" s="511"/>
      <c r="PTY57" s="249"/>
      <c r="PTZ57" s="510"/>
      <c r="PUA57" s="511"/>
      <c r="PUB57" s="511"/>
      <c r="PUC57" s="249"/>
      <c r="PUD57" s="510"/>
      <c r="PUE57" s="511"/>
      <c r="PUF57" s="511"/>
      <c r="PUG57" s="249"/>
      <c r="PUH57" s="510"/>
      <c r="PUI57" s="511"/>
      <c r="PUJ57" s="511"/>
      <c r="PUK57" s="249"/>
      <c r="PUL57" s="510"/>
      <c r="PUM57" s="511"/>
      <c r="PUN57" s="511"/>
      <c r="PUO57" s="249"/>
      <c r="PUP57" s="510"/>
      <c r="PUQ57" s="511"/>
      <c r="PUR57" s="511"/>
      <c r="PUS57" s="249"/>
      <c r="PUT57" s="510"/>
      <c r="PUU57" s="511"/>
      <c r="PUV57" s="511"/>
      <c r="PUW57" s="249"/>
      <c r="PUX57" s="510"/>
      <c r="PUY57" s="511"/>
      <c r="PUZ57" s="511"/>
      <c r="PVA57" s="249"/>
      <c r="PVB57" s="510"/>
      <c r="PVC57" s="511"/>
      <c r="PVD57" s="511"/>
      <c r="PVE57" s="249"/>
      <c r="PVF57" s="510"/>
      <c r="PVG57" s="511"/>
      <c r="PVH57" s="511"/>
      <c r="PVI57" s="249"/>
      <c r="PVJ57" s="510"/>
      <c r="PVK57" s="511"/>
      <c r="PVL57" s="511"/>
      <c r="PVM57" s="249"/>
      <c r="PVN57" s="510"/>
      <c r="PVO57" s="511"/>
      <c r="PVP57" s="511"/>
      <c r="PVQ57" s="249"/>
      <c r="PVR57" s="510"/>
      <c r="PVS57" s="511"/>
      <c r="PVT57" s="511"/>
      <c r="PVU57" s="249"/>
      <c r="PVV57" s="510"/>
      <c r="PVW57" s="511"/>
      <c r="PVX57" s="511"/>
      <c r="PVY57" s="249"/>
      <c r="PVZ57" s="510"/>
      <c r="PWA57" s="511"/>
      <c r="PWB57" s="511"/>
      <c r="PWC57" s="249"/>
      <c r="PWD57" s="510"/>
      <c r="PWE57" s="511"/>
      <c r="PWF57" s="511"/>
      <c r="PWG57" s="249"/>
      <c r="PWH57" s="510"/>
      <c r="PWI57" s="511"/>
      <c r="PWJ57" s="511"/>
      <c r="PWK57" s="249"/>
      <c r="PWL57" s="510"/>
      <c r="PWM57" s="511"/>
      <c r="PWN57" s="511"/>
      <c r="PWO57" s="249"/>
      <c r="PWP57" s="510"/>
      <c r="PWQ57" s="511"/>
      <c r="PWR57" s="511"/>
      <c r="PWS57" s="249"/>
      <c r="PWT57" s="510"/>
      <c r="PWU57" s="511"/>
      <c r="PWV57" s="511"/>
      <c r="PWW57" s="249"/>
      <c r="PWX57" s="510"/>
      <c r="PWY57" s="511"/>
      <c r="PWZ57" s="511"/>
      <c r="PXA57" s="249"/>
      <c r="PXB57" s="510"/>
      <c r="PXC57" s="511"/>
      <c r="PXD57" s="511"/>
      <c r="PXE57" s="249"/>
      <c r="PXF57" s="510"/>
      <c r="PXG57" s="511"/>
      <c r="PXH57" s="511"/>
      <c r="PXI57" s="249"/>
      <c r="PXJ57" s="510"/>
      <c r="PXK57" s="511"/>
      <c r="PXL57" s="511"/>
      <c r="PXM57" s="249"/>
      <c r="PXN57" s="510"/>
      <c r="PXO57" s="511"/>
      <c r="PXP57" s="511"/>
      <c r="PXQ57" s="249"/>
      <c r="PXR57" s="510"/>
      <c r="PXS57" s="511"/>
      <c r="PXT57" s="511"/>
      <c r="PXU57" s="249"/>
      <c r="PXV57" s="510"/>
      <c r="PXW57" s="511"/>
      <c r="PXX57" s="511"/>
      <c r="PXY57" s="249"/>
      <c r="PXZ57" s="510"/>
      <c r="PYA57" s="511"/>
      <c r="PYB57" s="511"/>
      <c r="PYC57" s="249"/>
      <c r="PYD57" s="510"/>
      <c r="PYE57" s="511"/>
      <c r="PYF57" s="511"/>
      <c r="PYG57" s="249"/>
      <c r="PYH57" s="510"/>
      <c r="PYI57" s="511"/>
      <c r="PYJ57" s="511"/>
      <c r="PYK57" s="249"/>
      <c r="PYL57" s="510"/>
      <c r="PYM57" s="511"/>
      <c r="PYN57" s="511"/>
      <c r="PYO57" s="249"/>
      <c r="PYP57" s="510"/>
      <c r="PYQ57" s="511"/>
      <c r="PYR57" s="511"/>
      <c r="PYS57" s="249"/>
      <c r="PYT57" s="510"/>
      <c r="PYU57" s="511"/>
      <c r="PYV57" s="511"/>
      <c r="PYW57" s="249"/>
      <c r="PYX57" s="510"/>
      <c r="PYY57" s="511"/>
      <c r="PYZ57" s="511"/>
      <c r="PZA57" s="249"/>
      <c r="PZB57" s="510"/>
      <c r="PZC57" s="511"/>
      <c r="PZD57" s="511"/>
      <c r="PZE57" s="249"/>
      <c r="PZF57" s="510"/>
      <c r="PZG57" s="511"/>
      <c r="PZH57" s="511"/>
      <c r="PZI57" s="249"/>
      <c r="PZJ57" s="510"/>
      <c r="PZK57" s="511"/>
      <c r="PZL57" s="511"/>
      <c r="PZM57" s="249"/>
      <c r="PZN57" s="510"/>
      <c r="PZO57" s="511"/>
      <c r="PZP57" s="511"/>
      <c r="PZQ57" s="249"/>
      <c r="PZR57" s="510"/>
      <c r="PZS57" s="511"/>
      <c r="PZT57" s="511"/>
      <c r="PZU57" s="249"/>
      <c r="PZV57" s="510"/>
      <c r="PZW57" s="511"/>
      <c r="PZX57" s="511"/>
      <c r="PZY57" s="249"/>
      <c r="PZZ57" s="510"/>
      <c r="QAA57" s="511"/>
      <c r="QAB57" s="511"/>
      <c r="QAC57" s="249"/>
      <c r="QAD57" s="510"/>
      <c r="QAE57" s="511"/>
      <c r="QAF57" s="511"/>
      <c r="QAG57" s="249"/>
      <c r="QAH57" s="510"/>
      <c r="QAI57" s="511"/>
      <c r="QAJ57" s="511"/>
      <c r="QAK57" s="249"/>
      <c r="QAL57" s="510"/>
      <c r="QAM57" s="511"/>
      <c r="QAN57" s="511"/>
      <c r="QAO57" s="249"/>
      <c r="QAP57" s="510"/>
      <c r="QAQ57" s="511"/>
      <c r="QAR57" s="511"/>
      <c r="QAS57" s="249"/>
      <c r="QAT57" s="510"/>
      <c r="QAU57" s="511"/>
      <c r="QAV57" s="511"/>
      <c r="QAW57" s="249"/>
      <c r="QAX57" s="510"/>
      <c r="QAY57" s="511"/>
      <c r="QAZ57" s="511"/>
      <c r="QBA57" s="249"/>
      <c r="QBB57" s="510"/>
      <c r="QBC57" s="511"/>
      <c r="QBD57" s="511"/>
      <c r="QBE57" s="249"/>
      <c r="QBF57" s="510"/>
      <c r="QBG57" s="511"/>
      <c r="QBH57" s="511"/>
      <c r="QBI57" s="249"/>
      <c r="QBJ57" s="510"/>
      <c r="QBK57" s="511"/>
      <c r="QBL57" s="511"/>
      <c r="QBM57" s="249"/>
      <c r="QBN57" s="510"/>
      <c r="QBO57" s="511"/>
      <c r="QBP57" s="511"/>
      <c r="QBQ57" s="249"/>
      <c r="QBR57" s="510"/>
      <c r="QBS57" s="511"/>
      <c r="QBT57" s="511"/>
      <c r="QBU57" s="249"/>
      <c r="QBV57" s="510"/>
      <c r="QBW57" s="511"/>
      <c r="QBX57" s="511"/>
      <c r="QBY57" s="249"/>
      <c r="QBZ57" s="510"/>
      <c r="QCA57" s="511"/>
      <c r="QCB57" s="511"/>
      <c r="QCC57" s="249"/>
      <c r="QCD57" s="510"/>
      <c r="QCE57" s="511"/>
      <c r="QCF57" s="511"/>
      <c r="QCG57" s="249"/>
      <c r="QCH57" s="510"/>
      <c r="QCI57" s="511"/>
      <c r="QCJ57" s="511"/>
      <c r="QCK57" s="249"/>
      <c r="QCL57" s="510"/>
      <c r="QCM57" s="511"/>
      <c r="QCN57" s="511"/>
      <c r="QCO57" s="249"/>
      <c r="QCP57" s="510"/>
      <c r="QCQ57" s="511"/>
      <c r="QCR57" s="511"/>
      <c r="QCS57" s="249"/>
      <c r="QCT57" s="510"/>
      <c r="QCU57" s="511"/>
      <c r="QCV57" s="511"/>
      <c r="QCW57" s="249"/>
      <c r="QCX57" s="510"/>
      <c r="QCY57" s="511"/>
      <c r="QCZ57" s="511"/>
      <c r="QDA57" s="249"/>
      <c r="QDB57" s="510"/>
      <c r="QDC57" s="511"/>
      <c r="QDD57" s="511"/>
      <c r="QDE57" s="249"/>
      <c r="QDF57" s="510"/>
      <c r="QDG57" s="511"/>
      <c r="QDH57" s="511"/>
      <c r="QDI57" s="249"/>
      <c r="QDJ57" s="510"/>
      <c r="QDK57" s="511"/>
      <c r="QDL57" s="511"/>
      <c r="QDM57" s="249"/>
      <c r="QDN57" s="510"/>
      <c r="QDO57" s="511"/>
      <c r="QDP57" s="511"/>
      <c r="QDQ57" s="249"/>
      <c r="QDR57" s="510"/>
      <c r="QDS57" s="511"/>
      <c r="QDT57" s="511"/>
      <c r="QDU57" s="249"/>
      <c r="QDV57" s="510"/>
      <c r="QDW57" s="511"/>
      <c r="QDX57" s="511"/>
      <c r="QDY57" s="249"/>
      <c r="QDZ57" s="510"/>
      <c r="QEA57" s="511"/>
      <c r="QEB57" s="511"/>
      <c r="QEC57" s="249"/>
      <c r="QED57" s="510"/>
      <c r="QEE57" s="511"/>
      <c r="QEF57" s="511"/>
      <c r="QEG57" s="249"/>
      <c r="QEH57" s="510"/>
      <c r="QEI57" s="511"/>
      <c r="QEJ57" s="511"/>
      <c r="QEK57" s="249"/>
      <c r="QEL57" s="510"/>
      <c r="QEM57" s="511"/>
      <c r="QEN57" s="511"/>
      <c r="QEO57" s="249"/>
      <c r="QEP57" s="510"/>
      <c r="QEQ57" s="511"/>
      <c r="QER57" s="511"/>
      <c r="QES57" s="249"/>
      <c r="QET57" s="510"/>
      <c r="QEU57" s="511"/>
      <c r="QEV57" s="511"/>
      <c r="QEW57" s="249"/>
      <c r="QEX57" s="510"/>
      <c r="QEY57" s="511"/>
      <c r="QEZ57" s="511"/>
      <c r="QFA57" s="249"/>
      <c r="QFB57" s="510"/>
      <c r="QFC57" s="511"/>
      <c r="QFD57" s="511"/>
      <c r="QFE57" s="249"/>
      <c r="QFF57" s="510"/>
      <c r="QFG57" s="511"/>
      <c r="QFH57" s="511"/>
      <c r="QFI57" s="249"/>
      <c r="QFJ57" s="510"/>
      <c r="QFK57" s="511"/>
      <c r="QFL57" s="511"/>
      <c r="QFM57" s="249"/>
      <c r="QFN57" s="510"/>
      <c r="QFO57" s="511"/>
      <c r="QFP57" s="511"/>
      <c r="QFQ57" s="249"/>
      <c r="QFR57" s="510"/>
      <c r="QFS57" s="511"/>
      <c r="QFT57" s="511"/>
      <c r="QFU57" s="249"/>
      <c r="QFV57" s="510"/>
      <c r="QFW57" s="511"/>
      <c r="QFX57" s="511"/>
      <c r="QFY57" s="249"/>
      <c r="QFZ57" s="510"/>
      <c r="QGA57" s="511"/>
      <c r="QGB57" s="511"/>
      <c r="QGC57" s="249"/>
      <c r="QGD57" s="510"/>
      <c r="QGE57" s="511"/>
      <c r="QGF57" s="511"/>
      <c r="QGG57" s="249"/>
      <c r="QGH57" s="510"/>
      <c r="QGI57" s="511"/>
      <c r="QGJ57" s="511"/>
      <c r="QGK57" s="249"/>
      <c r="QGL57" s="510"/>
      <c r="QGM57" s="511"/>
      <c r="QGN57" s="511"/>
      <c r="QGO57" s="249"/>
      <c r="QGP57" s="510"/>
      <c r="QGQ57" s="511"/>
      <c r="QGR57" s="511"/>
      <c r="QGS57" s="249"/>
      <c r="QGT57" s="510"/>
      <c r="QGU57" s="511"/>
      <c r="QGV57" s="511"/>
      <c r="QGW57" s="249"/>
      <c r="QGX57" s="510"/>
      <c r="QGY57" s="511"/>
      <c r="QGZ57" s="511"/>
      <c r="QHA57" s="249"/>
      <c r="QHB57" s="510"/>
      <c r="QHC57" s="511"/>
      <c r="QHD57" s="511"/>
      <c r="QHE57" s="249"/>
      <c r="QHF57" s="510"/>
      <c r="QHG57" s="511"/>
      <c r="QHH57" s="511"/>
      <c r="QHI57" s="249"/>
      <c r="QHJ57" s="510"/>
      <c r="QHK57" s="511"/>
      <c r="QHL57" s="511"/>
      <c r="QHM57" s="249"/>
      <c r="QHN57" s="510"/>
      <c r="QHO57" s="511"/>
      <c r="QHP57" s="511"/>
      <c r="QHQ57" s="249"/>
      <c r="QHR57" s="510"/>
      <c r="QHS57" s="511"/>
      <c r="QHT57" s="511"/>
      <c r="QHU57" s="249"/>
      <c r="QHV57" s="510"/>
      <c r="QHW57" s="511"/>
      <c r="QHX57" s="511"/>
      <c r="QHY57" s="249"/>
      <c r="QHZ57" s="510"/>
      <c r="QIA57" s="511"/>
      <c r="QIB57" s="511"/>
      <c r="QIC57" s="249"/>
      <c r="QID57" s="510"/>
      <c r="QIE57" s="511"/>
      <c r="QIF57" s="511"/>
      <c r="QIG57" s="249"/>
      <c r="QIH57" s="510"/>
      <c r="QII57" s="511"/>
      <c r="QIJ57" s="511"/>
      <c r="QIK57" s="249"/>
      <c r="QIL57" s="510"/>
      <c r="QIM57" s="511"/>
      <c r="QIN57" s="511"/>
      <c r="QIO57" s="249"/>
      <c r="QIP57" s="510"/>
      <c r="QIQ57" s="511"/>
      <c r="QIR57" s="511"/>
      <c r="QIS57" s="249"/>
      <c r="QIT57" s="510"/>
      <c r="QIU57" s="511"/>
      <c r="QIV57" s="511"/>
      <c r="QIW57" s="249"/>
      <c r="QIX57" s="510"/>
      <c r="QIY57" s="511"/>
      <c r="QIZ57" s="511"/>
      <c r="QJA57" s="249"/>
      <c r="QJB57" s="510"/>
      <c r="QJC57" s="511"/>
      <c r="QJD57" s="511"/>
      <c r="QJE57" s="249"/>
      <c r="QJF57" s="510"/>
      <c r="QJG57" s="511"/>
      <c r="QJH57" s="511"/>
      <c r="QJI57" s="249"/>
      <c r="QJJ57" s="510"/>
      <c r="QJK57" s="511"/>
      <c r="QJL57" s="511"/>
      <c r="QJM57" s="249"/>
      <c r="QJN57" s="510"/>
      <c r="QJO57" s="511"/>
      <c r="QJP57" s="511"/>
      <c r="QJQ57" s="249"/>
      <c r="QJR57" s="510"/>
      <c r="QJS57" s="511"/>
      <c r="QJT57" s="511"/>
      <c r="QJU57" s="249"/>
      <c r="QJV57" s="510"/>
      <c r="QJW57" s="511"/>
      <c r="QJX57" s="511"/>
      <c r="QJY57" s="249"/>
      <c r="QJZ57" s="510"/>
      <c r="QKA57" s="511"/>
      <c r="QKB57" s="511"/>
      <c r="QKC57" s="249"/>
      <c r="QKD57" s="510"/>
      <c r="QKE57" s="511"/>
      <c r="QKF57" s="511"/>
      <c r="QKG57" s="249"/>
      <c r="QKH57" s="510"/>
      <c r="QKI57" s="511"/>
      <c r="QKJ57" s="511"/>
      <c r="QKK57" s="249"/>
      <c r="QKL57" s="510"/>
      <c r="QKM57" s="511"/>
      <c r="QKN57" s="511"/>
      <c r="QKO57" s="249"/>
      <c r="QKP57" s="510"/>
      <c r="QKQ57" s="511"/>
      <c r="QKR57" s="511"/>
      <c r="QKS57" s="249"/>
      <c r="QKT57" s="510"/>
      <c r="QKU57" s="511"/>
      <c r="QKV57" s="511"/>
      <c r="QKW57" s="249"/>
      <c r="QKX57" s="510"/>
      <c r="QKY57" s="511"/>
      <c r="QKZ57" s="511"/>
      <c r="QLA57" s="249"/>
      <c r="QLB57" s="510"/>
      <c r="QLC57" s="511"/>
      <c r="QLD57" s="511"/>
      <c r="QLE57" s="249"/>
      <c r="QLF57" s="510"/>
      <c r="QLG57" s="511"/>
      <c r="QLH57" s="511"/>
      <c r="QLI57" s="249"/>
      <c r="QLJ57" s="510"/>
      <c r="QLK57" s="511"/>
      <c r="QLL57" s="511"/>
      <c r="QLM57" s="249"/>
      <c r="QLN57" s="510"/>
      <c r="QLO57" s="511"/>
      <c r="QLP57" s="511"/>
      <c r="QLQ57" s="249"/>
      <c r="QLR57" s="510"/>
      <c r="QLS57" s="511"/>
      <c r="QLT57" s="511"/>
      <c r="QLU57" s="249"/>
      <c r="QLV57" s="510"/>
      <c r="QLW57" s="511"/>
      <c r="QLX57" s="511"/>
      <c r="QLY57" s="249"/>
      <c r="QLZ57" s="510"/>
      <c r="QMA57" s="511"/>
      <c r="QMB57" s="511"/>
      <c r="QMC57" s="249"/>
      <c r="QMD57" s="510"/>
      <c r="QME57" s="511"/>
      <c r="QMF57" s="511"/>
      <c r="QMG57" s="249"/>
      <c r="QMH57" s="510"/>
      <c r="QMI57" s="511"/>
      <c r="QMJ57" s="511"/>
      <c r="QMK57" s="249"/>
      <c r="QML57" s="510"/>
      <c r="QMM57" s="511"/>
      <c r="QMN57" s="511"/>
      <c r="QMO57" s="249"/>
      <c r="QMP57" s="510"/>
      <c r="QMQ57" s="511"/>
      <c r="QMR57" s="511"/>
      <c r="QMS57" s="249"/>
      <c r="QMT57" s="510"/>
      <c r="QMU57" s="511"/>
      <c r="QMV57" s="511"/>
      <c r="QMW57" s="249"/>
      <c r="QMX57" s="510"/>
      <c r="QMY57" s="511"/>
      <c r="QMZ57" s="511"/>
      <c r="QNA57" s="249"/>
      <c r="QNB57" s="510"/>
      <c r="QNC57" s="511"/>
      <c r="QND57" s="511"/>
      <c r="QNE57" s="249"/>
      <c r="QNF57" s="510"/>
      <c r="QNG57" s="511"/>
      <c r="QNH57" s="511"/>
      <c r="QNI57" s="249"/>
      <c r="QNJ57" s="510"/>
      <c r="QNK57" s="511"/>
      <c r="QNL57" s="511"/>
      <c r="QNM57" s="249"/>
      <c r="QNN57" s="510"/>
      <c r="QNO57" s="511"/>
      <c r="QNP57" s="511"/>
      <c r="QNQ57" s="249"/>
      <c r="QNR57" s="510"/>
      <c r="QNS57" s="511"/>
      <c r="QNT57" s="511"/>
      <c r="QNU57" s="249"/>
      <c r="QNV57" s="510"/>
      <c r="QNW57" s="511"/>
      <c r="QNX57" s="511"/>
      <c r="QNY57" s="249"/>
      <c r="QNZ57" s="510"/>
      <c r="QOA57" s="511"/>
      <c r="QOB57" s="511"/>
      <c r="QOC57" s="249"/>
      <c r="QOD57" s="510"/>
      <c r="QOE57" s="511"/>
      <c r="QOF57" s="511"/>
      <c r="QOG57" s="249"/>
      <c r="QOH57" s="510"/>
      <c r="QOI57" s="511"/>
      <c r="QOJ57" s="511"/>
      <c r="QOK57" s="249"/>
      <c r="QOL57" s="510"/>
      <c r="QOM57" s="511"/>
      <c r="QON57" s="511"/>
      <c r="QOO57" s="249"/>
      <c r="QOP57" s="510"/>
      <c r="QOQ57" s="511"/>
      <c r="QOR57" s="511"/>
      <c r="QOS57" s="249"/>
      <c r="QOT57" s="510"/>
      <c r="QOU57" s="511"/>
      <c r="QOV57" s="511"/>
      <c r="QOW57" s="249"/>
      <c r="QOX57" s="510"/>
      <c r="QOY57" s="511"/>
      <c r="QOZ57" s="511"/>
      <c r="QPA57" s="249"/>
      <c r="QPB57" s="510"/>
      <c r="QPC57" s="511"/>
      <c r="QPD57" s="511"/>
      <c r="QPE57" s="249"/>
      <c r="QPF57" s="510"/>
      <c r="QPG57" s="511"/>
      <c r="QPH57" s="511"/>
      <c r="QPI57" s="249"/>
      <c r="QPJ57" s="510"/>
      <c r="QPK57" s="511"/>
      <c r="QPL57" s="511"/>
      <c r="QPM57" s="249"/>
      <c r="QPN57" s="510"/>
      <c r="QPO57" s="511"/>
      <c r="QPP57" s="511"/>
      <c r="QPQ57" s="249"/>
      <c r="QPR57" s="510"/>
      <c r="QPS57" s="511"/>
      <c r="QPT57" s="511"/>
      <c r="QPU57" s="249"/>
      <c r="QPV57" s="510"/>
      <c r="QPW57" s="511"/>
      <c r="QPX57" s="511"/>
      <c r="QPY57" s="249"/>
      <c r="QPZ57" s="510"/>
      <c r="QQA57" s="511"/>
      <c r="QQB57" s="511"/>
      <c r="QQC57" s="249"/>
      <c r="QQD57" s="510"/>
      <c r="QQE57" s="511"/>
      <c r="QQF57" s="511"/>
      <c r="QQG57" s="249"/>
      <c r="QQH57" s="510"/>
      <c r="QQI57" s="511"/>
      <c r="QQJ57" s="511"/>
      <c r="QQK57" s="249"/>
      <c r="QQL57" s="510"/>
      <c r="QQM57" s="511"/>
      <c r="QQN57" s="511"/>
      <c r="QQO57" s="249"/>
      <c r="QQP57" s="510"/>
      <c r="QQQ57" s="511"/>
      <c r="QQR57" s="511"/>
      <c r="QQS57" s="249"/>
      <c r="QQT57" s="510"/>
      <c r="QQU57" s="511"/>
      <c r="QQV57" s="511"/>
      <c r="QQW57" s="249"/>
      <c r="QQX57" s="510"/>
      <c r="QQY57" s="511"/>
      <c r="QQZ57" s="511"/>
      <c r="QRA57" s="249"/>
      <c r="QRB57" s="510"/>
      <c r="QRC57" s="511"/>
      <c r="QRD57" s="511"/>
      <c r="QRE57" s="249"/>
      <c r="QRF57" s="510"/>
      <c r="QRG57" s="511"/>
      <c r="QRH57" s="511"/>
      <c r="QRI57" s="249"/>
      <c r="QRJ57" s="510"/>
      <c r="QRK57" s="511"/>
      <c r="QRL57" s="511"/>
      <c r="QRM57" s="249"/>
      <c r="QRN57" s="510"/>
      <c r="QRO57" s="511"/>
      <c r="QRP57" s="511"/>
      <c r="QRQ57" s="249"/>
      <c r="QRR57" s="510"/>
      <c r="QRS57" s="511"/>
      <c r="QRT57" s="511"/>
      <c r="QRU57" s="249"/>
      <c r="QRV57" s="510"/>
      <c r="QRW57" s="511"/>
      <c r="QRX57" s="511"/>
      <c r="QRY57" s="249"/>
      <c r="QRZ57" s="510"/>
      <c r="QSA57" s="511"/>
      <c r="QSB57" s="511"/>
      <c r="QSC57" s="249"/>
      <c r="QSD57" s="510"/>
      <c r="QSE57" s="511"/>
      <c r="QSF57" s="511"/>
      <c r="QSG57" s="249"/>
      <c r="QSH57" s="510"/>
      <c r="QSI57" s="511"/>
      <c r="QSJ57" s="511"/>
      <c r="QSK57" s="249"/>
      <c r="QSL57" s="510"/>
      <c r="QSM57" s="511"/>
      <c r="QSN57" s="511"/>
      <c r="QSO57" s="249"/>
      <c r="QSP57" s="510"/>
      <c r="QSQ57" s="511"/>
      <c r="QSR57" s="511"/>
      <c r="QSS57" s="249"/>
      <c r="QST57" s="510"/>
      <c r="QSU57" s="511"/>
      <c r="QSV57" s="511"/>
      <c r="QSW57" s="249"/>
      <c r="QSX57" s="510"/>
      <c r="QSY57" s="511"/>
      <c r="QSZ57" s="511"/>
      <c r="QTA57" s="249"/>
      <c r="QTB57" s="510"/>
      <c r="QTC57" s="511"/>
      <c r="QTD57" s="511"/>
      <c r="QTE57" s="249"/>
      <c r="QTF57" s="510"/>
      <c r="QTG57" s="511"/>
      <c r="QTH57" s="511"/>
      <c r="QTI57" s="249"/>
      <c r="QTJ57" s="510"/>
      <c r="QTK57" s="511"/>
      <c r="QTL57" s="511"/>
      <c r="QTM57" s="249"/>
      <c r="QTN57" s="510"/>
      <c r="QTO57" s="511"/>
      <c r="QTP57" s="511"/>
      <c r="QTQ57" s="249"/>
      <c r="QTR57" s="510"/>
      <c r="QTS57" s="511"/>
      <c r="QTT57" s="511"/>
      <c r="QTU57" s="249"/>
      <c r="QTV57" s="510"/>
      <c r="QTW57" s="511"/>
      <c r="QTX57" s="511"/>
      <c r="QTY57" s="249"/>
      <c r="QTZ57" s="510"/>
      <c r="QUA57" s="511"/>
      <c r="QUB57" s="511"/>
      <c r="QUC57" s="249"/>
      <c r="QUD57" s="510"/>
      <c r="QUE57" s="511"/>
      <c r="QUF57" s="511"/>
      <c r="QUG57" s="249"/>
      <c r="QUH57" s="510"/>
      <c r="QUI57" s="511"/>
      <c r="QUJ57" s="511"/>
      <c r="QUK57" s="249"/>
      <c r="QUL57" s="510"/>
      <c r="QUM57" s="511"/>
      <c r="QUN57" s="511"/>
      <c r="QUO57" s="249"/>
      <c r="QUP57" s="510"/>
      <c r="QUQ57" s="511"/>
      <c r="QUR57" s="511"/>
      <c r="QUS57" s="249"/>
      <c r="QUT57" s="510"/>
      <c r="QUU57" s="511"/>
      <c r="QUV57" s="511"/>
      <c r="QUW57" s="249"/>
      <c r="QUX57" s="510"/>
      <c r="QUY57" s="511"/>
      <c r="QUZ57" s="511"/>
      <c r="QVA57" s="249"/>
      <c r="QVB57" s="510"/>
      <c r="QVC57" s="511"/>
      <c r="QVD57" s="511"/>
      <c r="QVE57" s="249"/>
      <c r="QVF57" s="510"/>
      <c r="QVG57" s="511"/>
      <c r="QVH57" s="511"/>
      <c r="QVI57" s="249"/>
      <c r="QVJ57" s="510"/>
      <c r="QVK57" s="511"/>
      <c r="QVL57" s="511"/>
      <c r="QVM57" s="249"/>
      <c r="QVN57" s="510"/>
      <c r="QVO57" s="511"/>
      <c r="QVP57" s="511"/>
      <c r="QVQ57" s="249"/>
      <c r="QVR57" s="510"/>
      <c r="QVS57" s="511"/>
      <c r="QVT57" s="511"/>
      <c r="QVU57" s="249"/>
      <c r="QVV57" s="510"/>
      <c r="QVW57" s="511"/>
      <c r="QVX57" s="511"/>
      <c r="QVY57" s="249"/>
      <c r="QVZ57" s="510"/>
      <c r="QWA57" s="511"/>
      <c r="QWB57" s="511"/>
      <c r="QWC57" s="249"/>
      <c r="QWD57" s="510"/>
      <c r="QWE57" s="511"/>
      <c r="QWF57" s="511"/>
      <c r="QWG57" s="249"/>
      <c r="QWH57" s="510"/>
      <c r="QWI57" s="511"/>
      <c r="QWJ57" s="511"/>
      <c r="QWK57" s="249"/>
      <c r="QWL57" s="510"/>
      <c r="QWM57" s="511"/>
      <c r="QWN57" s="511"/>
      <c r="QWO57" s="249"/>
      <c r="QWP57" s="510"/>
      <c r="QWQ57" s="511"/>
      <c r="QWR57" s="511"/>
      <c r="QWS57" s="249"/>
      <c r="QWT57" s="510"/>
      <c r="QWU57" s="511"/>
      <c r="QWV57" s="511"/>
      <c r="QWW57" s="249"/>
      <c r="QWX57" s="510"/>
      <c r="QWY57" s="511"/>
      <c r="QWZ57" s="511"/>
      <c r="QXA57" s="249"/>
      <c r="QXB57" s="510"/>
      <c r="QXC57" s="511"/>
      <c r="QXD57" s="511"/>
      <c r="QXE57" s="249"/>
      <c r="QXF57" s="510"/>
      <c r="QXG57" s="511"/>
      <c r="QXH57" s="511"/>
      <c r="QXI57" s="249"/>
      <c r="QXJ57" s="510"/>
      <c r="QXK57" s="511"/>
      <c r="QXL57" s="511"/>
      <c r="QXM57" s="249"/>
      <c r="QXN57" s="510"/>
      <c r="QXO57" s="511"/>
      <c r="QXP57" s="511"/>
      <c r="QXQ57" s="249"/>
      <c r="QXR57" s="510"/>
      <c r="QXS57" s="511"/>
      <c r="QXT57" s="511"/>
      <c r="QXU57" s="249"/>
      <c r="QXV57" s="510"/>
      <c r="QXW57" s="511"/>
      <c r="QXX57" s="511"/>
      <c r="QXY57" s="249"/>
      <c r="QXZ57" s="510"/>
      <c r="QYA57" s="511"/>
      <c r="QYB57" s="511"/>
      <c r="QYC57" s="249"/>
      <c r="QYD57" s="510"/>
      <c r="QYE57" s="511"/>
      <c r="QYF57" s="511"/>
      <c r="QYG57" s="249"/>
      <c r="QYH57" s="510"/>
      <c r="QYI57" s="511"/>
      <c r="QYJ57" s="511"/>
      <c r="QYK57" s="249"/>
      <c r="QYL57" s="510"/>
      <c r="QYM57" s="511"/>
      <c r="QYN57" s="511"/>
      <c r="QYO57" s="249"/>
      <c r="QYP57" s="510"/>
      <c r="QYQ57" s="511"/>
      <c r="QYR57" s="511"/>
      <c r="QYS57" s="249"/>
      <c r="QYT57" s="510"/>
      <c r="QYU57" s="511"/>
      <c r="QYV57" s="511"/>
      <c r="QYW57" s="249"/>
      <c r="QYX57" s="510"/>
      <c r="QYY57" s="511"/>
      <c r="QYZ57" s="511"/>
      <c r="QZA57" s="249"/>
      <c r="QZB57" s="510"/>
      <c r="QZC57" s="511"/>
      <c r="QZD57" s="511"/>
      <c r="QZE57" s="249"/>
      <c r="QZF57" s="510"/>
      <c r="QZG57" s="511"/>
      <c r="QZH57" s="511"/>
      <c r="QZI57" s="249"/>
      <c r="QZJ57" s="510"/>
      <c r="QZK57" s="511"/>
      <c r="QZL57" s="511"/>
      <c r="QZM57" s="249"/>
      <c r="QZN57" s="510"/>
      <c r="QZO57" s="511"/>
      <c r="QZP57" s="511"/>
      <c r="QZQ57" s="249"/>
      <c r="QZR57" s="510"/>
      <c r="QZS57" s="511"/>
      <c r="QZT57" s="511"/>
      <c r="QZU57" s="249"/>
      <c r="QZV57" s="510"/>
      <c r="QZW57" s="511"/>
      <c r="QZX57" s="511"/>
      <c r="QZY57" s="249"/>
      <c r="QZZ57" s="510"/>
      <c r="RAA57" s="511"/>
      <c r="RAB57" s="511"/>
      <c r="RAC57" s="249"/>
      <c r="RAD57" s="510"/>
      <c r="RAE57" s="511"/>
      <c r="RAF57" s="511"/>
      <c r="RAG57" s="249"/>
      <c r="RAH57" s="510"/>
      <c r="RAI57" s="511"/>
      <c r="RAJ57" s="511"/>
      <c r="RAK57" s="249"/>
      <c r="RAL57" s="510"/>
      <c r="RAM57" s="511"/>
      <c r="RAN57" s="511"/>
      <c r="RAO57" s="249"/>
      <c r="RAP57" s="510"/>
      <c r="RAQ57" s="511"/>
      <c r="RAR57" s="511"/>
      <c r="RAS57" s="249"/>
      <c r="RAT57" s="510"/>
      <c r="RAU57" s="511"/>
      <c r="RAV57" s="511"/>
      <c r="RAW57" s="249"/>
      <c r="RAX57" s="510"/>
      <c r="RAY57" s="511"/>
      <c r="RAZ57" s="511"/>
      <c r="RBA57" s="249"/>
      <c r="RBB57" s="510"/>
      <c r="RBC57" s="511"/>
      <c r="RBD57" s="511"/>
      <c r="RBE57" s="249"/>
      <c r="RBF57" s="510"/>
      <c r="RBG57" s="511"/>
      <c r="RBH57" s="511"/>
      <c r="RBI57" s="249"/>
      <c r="RBJ57" s="510"/>
      <c r="RBK57" s="511"/>
      <c r="RBL57" s="511"/>
      <c r="RBM57" s="249"/>
      <c r="RBN57" s="510"/>
      <c r="RBO57" s="511"/>
      <c r="RBP57" s="511"/>
      <c r="RBQ57" s="249"/>
      <c r="RBR57" s="510"/>
      <c r="RBS57" s="511"/>
      <c r="RBT57" s="511"/>
      <c r="RBU57" s="249"/>
      <c r="RBV57" s="510"/>
      <c r="RBW57" s="511"/>
      <c r="RBX57" s="511"/>
      <c r="RBY57" s="249"/>
      <c r="RBZ57" s="510"/>
      <c r="RCA57" s="511"/>
      <c r="RCB57" s="511"/>
      <c r="RCC57" s="249"/>
      <c r="RCD57" s="510"/>
      <c r="RCE57" s="511"/>
      <c r="RCF57" s="511"/>
      <c r="RCG57" s="249"/>
      <c r="RCH57" s="510"/>
      <c r="RCI57" s="511"/>
      <c r="RCJ57" s="511"/>
      <c r="RCK57" s="249"/>
      <c r="RCL57" s="510"/>
      <c r="RCM57" s="511"/>
      <c r="RCN57" s="511"/>
      <c r="RCO57" s="249"/>
      <c r="RCP57" s="510"/>
      <c r="RCQ57" s="511"/>
      <c r="RCR57" s="511"/>
      <c r="RCS57" s="249"/>
      <c r="RCT57" s="510"/>
      <c r="RCU57" s="511"/>
      <c r="RCV57" s="511"/>
      <c r="RCW57" s="249"/>
      <c r="RCX57" s="510"/>
      <c r="RCY57" s="511"/>
      <c r="RCZ57" s="511"/>
      <c r="RDA57" s="249"/>
      <c r="RDB57" s="510"/>
      <c r="RDC57" s="511"/>
      <c r="RDD57" s="511"/>
      <c r="RDE57" s="249"/>
      <c r="RDF57" s="510"/>
      <c r="RDG57" s="511"/>
      <c r="RDH57" s="511"/>
      <c r="RDI57" s="249"/>
      <c r="RDJ57" s="510"/>
      <c r="RDK57" s="511"/>
      <c r="RDL57" s="511"/>
      <c r="RDM57" s="249"/>
      <c r="RDN57" s="510"/>
      <c r="RDO57" s="511"/>
      <c r="RDP57" s="511"/>
      <c r="RDQ57" s="249"/>
      <c r="RDR57" s="510"/>
      <c r="RDS57" s="511"/>
      <c r="RDT57" s="511"/>
      <c r="RDU57" s="249"/>
      <c r="RDV57" s="510"/>
      <c r="RDW57" s="511"/>
      <c r="RDX57" s="511"/>
      <c r="RDY57" s="249"/>
      <c r="RDZ57" s="510"/>
      <c r="REA57" s="511"/>
      <c r="REB57" s="511"/>
      <c r="REC57" s="249"/>
      <c r="RED57" s="510"/>
      <c r="REE57" s="511"/>
      <c r="REF57" s="511"/>
      <c r="REG57" s="249"/>
      <c r="REH57" s="510"/>
      <c r="REI57" s="511"/>
      <c r="REJ57" s="511"/>
      <c r="REK57" s="249"/>
      <c r="REL57" s="510"/>
      <c r="REM57" s="511"/>
      <c r="REN57" s="511"/>
      <c r="REO57" s="249"/>
      <c r="REP57" s="510"/>
      <c r="REQ57" s="511"/>
      <c r="RER57" s="511"/>
      <c r="RES57" s="249"/>
      <c r="RET57" s="510"/>
      <c r="REU57" s="511"/>
      <c r="REV57" s="511"/>
      <c r="REW57" s="249"/>
      <c r="REX57" s="510"/>
      <c r="REY57" s="511"/>
      <c r="REZ57" s="511"/>
      <c r="RFA57" s="249"/>
      <c r="RFB57" s="510"/>
      <c r="RFC57" s="511"/>
      <c r="RFD57" s="511"/>
      <c r="RFE57" s="249"/>
      <c r="RFF57" s="510"/>
      <c r="RFG57" s="511"/>
      <c r="RFH57" s="511"/>
      <c r="RFI57" s="249"/>
      <c r="RFJ57" s="510"/>
      <c r="RFK57" s="511"/>
      <c r="RFL57" s="511"/>
      <c r="RFM57" s="249"/>
      <c r="RFN57" s="510"/>
      <c r="RFO57" s="511"/>
      <c r="RFP57" s="511"/>
      <c r="RFQ57" s="249"/>
      <c r="RFR57" s="510"/>
      <c r="RFS57" s="511"/>
      <c r="RFT57" s="511"/>
      <c r="RFU57" s="249"/>
      <c r="RFV57" s="510"/>
      <c r="RFW57" s="511"/>
      <c r="RFX57" s="511"/>
      <c r="RFY57" s="249"/>
      <c r="RFZ57" s="510"/>
      <c r="RGA57" s="511"/>
      <c r="RGB57" s="511"/>
      <c r="RGC57" s="249"/>
      <c r="RGD57" s="510"/>
      <c r="RGE57" s="511"/>
      <c r="RGF57" s="511"/>
      <c r="RGG57" s="249"/>
      <c r="RGH57" s="510"/>
      <c r="RGI57" s="511"/>
      <c r="RGJ57" s="511"/>
      <c r="RGK57" s="249"/>
      <c r="RGL57" s="510"/>
      <c r="RGM57" s="511"/>
      <c r="RGN57" s="511"/>
      <c r="RGO57" s="249"/>
      <c r="RGP57" s="510"/>
      <c r="RGQ57" s="511"/>
      <c r="RGR57" s="511"/>
      <c r="RGS57" s="249"/>
      <c r="RGT57" s="510"/>
      <c r="RGU57" s="511"/>
      <c r="RGV57" s="511"/>
      <c r="RGW57" s="249"/>
      <c r="RGX57" s="510"/>
      <c r="RGY57" s="511"/>
      <c r="RGZ57" s="511"/>
      <c r="RHA57" s="249"/>
      <c r="RHB57" s="510"/>
      <c r="RHC57" s="511"/>
      <c r="RHD57" s="511"/>
      <c r="RHE57" s="249"/>
      <c r="RHF57" s="510"/>
      <c r="RHG57" s="511"/>
      <c r="RHH57" s="511"/>
      <c r="RHI57" s="249"/>
      <c r="RHJ57" s="510"/>
      <c r="RHK57" s="511"/>
      <c r="RHL57" s="511"/>
      <c r="RHM57" s="249"/>
      <c r="RHN57" s="510"/>
      <c r="RHO57" s="511"/>
      <c r="RHP57" s="511"/>
      <c r="RHQ57" s="249"/>
      <c r="RHR57" s="510"/>
      <c r="RHS57" s="511"/>
      <c r="RHT57" s="511"/>
      <c r="RHU57" s="249"/>
      <c r="RHV57" s="510"/>
      <c r="RHW57" s="511"/>
      <c r="RHX57" s="511"/>
      <c r="RHY57" s="249"/>
      <c r="RHZ57" s="510"/>
      <c r="RIA57" s="511"/>
      <c r="RIB57" s="511"/>
      <c r="RIC57" s="249"/>
      <c r="RID57" s="510"/>
      <c r="RIE57" s="511"/>
      <c r="RIF57" s="511"/>
      <c r="RIG57" s="249"/>
      <c r="RIH57" s="510"/>
      <c r="RII57" s="511"/>
      <c r="RIJ57" s="511"/>
      <c r="RIK57" s="249"/>
      <c r="RIL57" s="510"/>
      <c r="RIM57" s="511"/>
      <c r="RIN57" s="511"/>
      <c r="RIO57" s="249"/>
      <c r="RIP57" s="510"/>
      <c r="RIQ57" s="511"/>
      <c r="RIR57" s="511"/>
      <c r="RIS57" s="249"/>
      <c r="RIT57" s="510"/>
      <c r="RIU57" s="511"/>
      <c r="RIV57" s="511"/>
      <c r="RIW57" s="249"/>
      <c r="RIX57" s="510"/>
      <c r="RIY57" s="511"/>
      <c r="RIZ57" s="511"/>
      <c r="RJA57" s="249"/>
      <c r="RJB57" s="510"/>
      <c r="RJC57" s="511"/>
      <c r="RJD57" s="511"/>
      <c r="RJE57" s="249"/>
      <c r="RJF57" s="510"/>
      <c r="RJG57" s="511"/>
      <c r="RJH57" s="511"/>
      <c r="RJI57" s="249"/>
      <c r="RJJ57" s="510"/>
      <c r="RJK57" s="511"/>
      <c r="RJL57" s="511"/>
      <c r="RJM57" s="249"/>
      <c r="RJN57" s="510"/>
      <c r="RJO57" s="511"/>
      <c r="RJP57" s="511"/>
      <c r="RJQ57" s="249"/>
      <c r="RJR57" s="510"/>
      <c r="RJS57" s="511"/>
      <c r="RJT57" s="511"/>
      <c r="RJU57" s="249"/>
      <c r="RJV57" s="510"/>
      <c r="RJW57" s="511"/>
      <c r="RJX57" s="511"/>
      <c r="RJY57" s="249"/>
      <c r="RJZ57" s="510"/>
      <c r="RKA57" s="511"/>
      <c r="RKB57" s="511"/>
      <c r="RKC57" s="249"/>
      <c r="RKD57" s="510"/>
      <c r="RKE57" s="511"/>
      <c r="RKF57" s="511"/>
      <c r="RKG57" s="249"/>
      <c r="RKH57" s="510"/>
      <c r="RKI57" s="511"/>
      <c r="RKJ57" s="511"/>
      <c r="RKK57" s="249"/>
      <c r="RKL57" s="510"/>
      <c r="RKM57" s="511"/>
      <c r="RKN57" s="511"/>
      <c r="RKO57" s="249"/>
      <c r="RKP57" s="510"/>
      <c r="RKQ57" s="511"/>
      <c r="RKR57" s="511"/>
      <c r="RKS57" s="249"/>
      <c r="RKT57" s="510"/>
      <c r="RKU57" s="511"/>
      <c r="RKV57" s="511"/>
      <c r="RKW57" s="249"/>
      <c r="RKX57" s="510"/>
      <c r="RKY57" s="511"/>
      <c r="RKZ57" s="511"/>
      <c r="RLA57" s="249"/>
      <c r="RLB57" s="510"/>
      <c r="RLC57" s="511"/>
      <c r="RLD57" s="511"/>
      <c r="RLE57" s="249"/>
      <c r="RLF57" s="510"/>
      <c r="RLG57" s="511"/>
      <c r="RLH57" s="511"/>
      <c r="RLI57" s="249"/>
      <c r="RLJ57" s="510"/>
      <c r="RLK57" s="511"/>
      <c r="RLL57" s="511"/>
      <c r="RLM57" s="249"/>
      <c r="RLN57" s="510"/>
      <c r="RLO57" s="511"/>
      <c r="RLP57" s="511"/>
      <c r="RLQ57" s="249"/>
      <c r="RLR57" s="510"/>
      <c r="RLS57" s="511"/>
      <c r="RLT57" s="511"/>
      <c r="RLU57" s="249"/>
      <c r="RLV57" s="510"/>
      <c r="RLW57" s="511"/>
      <c r="RLX57" s="511"/>
      <c r="RLY57" s="249"/>
      <c r="RLZ57" s="510"/>
      <c r="RMA57" s="511"/>
      <c r="RMB57" s="511"/>
      <c r="RMC57" s="249"/>
      <c r="RMD57" s="510"/>
      <c r="RME57" s="511"/>
      <c r="RMF57" s="511"/>
      <c r="RMG57" s="249"/>
      <c r="RMH57" s="510"/>
      <c r="RMI57" s="511"/>
      <c r="RMJ57" s="511"/>
      <c r="RMK57" s="249"/>
      <c r="RML57" s="510"/>
      <c r="RMM57" s="511"/>
      <c r="RMN57" s="511"/>
      <c r="RMO57" s="249"/>
      <c r="RMP57" s="510"/>
      <c r="RMQ57" s="511"/>
      <c r="RMR57" s="511"/>
      <c r="RMS57" s="249"/>
      <c r="RMT57" s="510"/>
      <c r="RMU57" s="511"/>
      <c r="RMV57" s="511"/>
      <c r="RMW57" s="249"/>
      <c r="RMX57" s="510"/>
      <c r="RMY57" s="511"/>
      <c r="RMZ57" s="511"/>
      <c r="RNA57" s="249"/>
      <c r="RNB57" s="510"/>
      <c r="RNC57" s="511"/>
      <c r="RND57" s="511"/>
      <c r="RNE57" s="249"/>
      <c r="RNF57" s="510"/>
      <c r="RNG57" s="511"/>
      <c r="RNH57" s="511"/>
      <c r="RNI57" s="249"/>
      <c r="RNJ57" s="510"/>
      <c r="RNK57" s="511"/>
      <c r="RNL57" s="511"/>
      <c r="RNM57" s="249"/>
      <c r="RNN57" s="510"/>
      <c r="RNO57" s="511"/>
      <c r="RNP57" s="511"/>
      <c r="RNQ57" s="249"/>
      <c r="RNR57" s="510"/>
      <c r="RNS57" s="511"/>
      <c r="RNT57" s="511"/>
      <c r="RNU57" s="249"/>
      <c r="RNV57" s="510"/>
      <c r="RNW57" s="511"/>
      <c r="RNX57" s="511"/>
      <c r="RNY57" s="249"/>
      <c r="RNZ57" s="510"/>
      <c r="ROA57" s="511"/>
      <c r="ROB57" s="511"/>
      <c r="ROC57" s="249"/>
      <c r="ROD57" s="510"/>
      <c r="ROE57" s="511"/>
      <c r="ROF57" s="511"/>
      <c r="ROG57" s="249"/>
      <c r="ROH57" s="510"/>
      <c r="ROI57" s="511"/>
      <c r="ROJ57" s="511"/>
      <c r="ROK57" s="249"/>
      <c r="ROL57" s="510"/>
      <c r="ROM57" s="511"/>
      <c r="RON57" s="511"/>
      <c r="ROO57" s="249"/>
      <c r="ROP57" s="510"/>
      <c r="ROQ57" s="511"/>
      <c r="ROR57" s="511"/>
      <c r="ROS57" s="249"/>
      <c r="ROT57" s="510"/>
      <c r="ROU57" s="511"/>
      <c r="ROV57" s="511"/>
      <c r="ROW57" s="249"/>
      <c r="ROX57" s="510"/>
      <c r="ROY57" s="511"/>
      <c r="ROZ57" s="511"/>
      <c r="RPA57" s="249"/>
      <c r="RPB57" s="510"/>
      <c r="RPC57" s="511"/>
      <c r="RPD57" s="511"/>
      <c r="RPE57" s="249"/>
      <c r="RPF57" s="510"/>
      <c r="RPG57" s="511"/>
      <c r="RPH57" s="511"/>
      <c r="RPI57" s="249"/>
      <c r="RPJ57" s="510"/>
      <c r="RPK57" s="511"/>
      <c r="RPL57" s="511"/>
      <c r="RPM57" s="249"/>
      <c r="RPN57" s="510"/>
      <c r="RPO57" s="511"/>
      <c r="RPP57" s="511"/>
      <c r="RPQ57" s="249"/>
      <c r="RPR57" s="510"/>
      <c r="RPS57" s="511"/>
      <c r="RPT57" s="511"/>
      <c r="RPU57" s="249"/>
      <c r="RPV57" s="510"/>
      <c r="RPW57" s="511"/>
      <c r="RPX57" s="511"/>
      <c r="RPY57" s="249"/>
      <c r="RPZ57" s="510"/>
      <c r="RQA57" s="511"/>
      <c r="RQB57" s="511"/>
      <c r="RQC57" s="249"/>
      <c r="RQD57" s="510"/>
      <c r="RQE57" s="511"/>
      <c r="RQF57" s="511"/>
      <c r="RQG57" s="249"/>
      <c r="RQH57" s="510"/>
      <c r="RQI57" s="511"/>
      <c r="RQJ57" s="511"/>
      <c r="RQK57" s="249"/>
      <c r="RQL57" s="510"/>
      <c r="RQM57" s="511"/>
      <c r="RQN57" s="511"/>
      <c r="RQO57" s="249"/>
      <c r="RQP57" s="510"/>
      <c r="RQQ57" s="511"/>
      <c r="RQR57" s="511"/>
      <c r="RQS57" s="249"/>
      <c r="RQT57" s="510"/>
      <c r="RQU57" s="511"/>
      <c r="RQV57" s="511"/>
      <c r="RQW57" s="249"/>
      <c r="RQX57" s="510"/>
      <c r="RQY57" s="511"/>
      <c r="RQZ57" s="511"/>
      <c r="RRA57" s="249"/>
      <c r="RRB57" s="510"/>
      <c r="RRC57" s="511"/>
      <c r="RRD57" s="511"/>
      <c r="RRE57" s="249"/>
      <c r="RRF57" s="510"/>
      <c r="RRG57" s="511"/>
      <c r="RRH57" s="511"/>
      <c r="RRI57" s="249"/>
      <c r="RRJ57" s="510"/>
      <c r="RRK57" s="511"/>
      <c r="RRL57" s="511"/>
      <c r="RRM57" s="249"/>
      <c r="RRN57" s="510"/>
      <c r="RRO57" s="511"/>
      <c r="RRP57" s="511"/>
      <c r="RRQ57" s="249"/>
      <c r="RRR57" s="510"/>
      <c r="RRS57" s="511"/>
      <c r="RRT57" s="511"/>
      <c r="RRU57" s="249"/>
      <c r="RRV57" s="510"/>
      <c r="RRW57" s="511"/>
      <c r="RRX57" s="511"/>
      <c r="RRY57" s="249"/>
      <c r="RRZ57" s="510"/>
      <c r="RSA57" s="511"/>
      <c r="RSB57" s="511"/>
      <c r="RSC57" s="249"/>
      <c r="RSD57" s="510"/>
      <c r="RSE57" s="511"/>
      <c r="RSF57" s="511"/>
      <c r="RSG57" s="249"/>
      <c r="RSH57" s="510"/>
      <c r="RSI57" s="511"/>
      <c r="RSJ57" s="511"/>
      <c r="RSK57" s="249"/>
      <c r="RSL57" s="510"/>
      <c r="RSM57" s="511"/>
      <c r="RSN57" s="511"/>
      <c r="RSO57" s="249"/>
      <c r="RSP57" s="510"/>
      <c r="RSQ57" s="511"/>
      <c r="RSR57" s="511"/>
      <c r="RSS57" s="249"/>
      <c r="RST57" s="510"/>
      <c r="RSU57" s="511"/>
      <c r="RSV57" s="511"/>
      <c r="RSW57" s="249"/>
      <c r="RSX57" s="510"/>
      <c r="RSY57" s="511"/>
      <c r="RSZ57" s="511"/>
      <c r="RTA57" s="249"/>
      <c r="RTB57" s="510"/>
      <c r="RTC57" s="511"/>
      <c r="RTD57" s="511"/>
      <c r="RTE57" s="249"/>
      <c r="RTF57" s="510"/>
      <c r="RTG57" s="511"/>
      <c r="RTH57" s="511"/>
      <c r="RTI57" s="249"/>
      <c r="RTJ57" s="510"/>
      <c r="RTK57" s="511"/>
      <c r="RTL57" s="511"/>
      <c r="RTM57" s="249"/>
      <c r="RTN57" s="510"/>
      <c r="RTO57" s="511"/>
      <c r="RTP57" s="511"/>
      <c r="RTQ57" s="249"/>
      <c r="RTR57" s="510"/>
      <c r="RTS57" s="511"/>
      <c r="RTT57" s="511"/>
      <c r="RTU57" s="249"/>
      <c r="RTV57" s="510"/>
      <c r="RTW57" s="511"/>
      <c r="RTX57" s="511"/>
      <c r="RTY57" s="249"/>
      <c r="RTZ57" s="510"/>
      <c r="RUA57" s="511"/>
      <c r="RUB57" s="511"/>
      <c r="RUC57" s="249"/>
      <c r="RUD57" s="510"/>
      <c r="RUE57" s="511"/>
      <c r="RUF57" s="511"/>
      <c r="RUG57" s="249"/>
      <c r="RUH57" s="510"/>
      <c r="RUI57" s="511"/>
      <c r="RUJ57" s="511"/>
      <c r="RUK57" s="249"/>
      <c r="RUL57" s="510"/>
      <c r="RUM57" s="511"/>
      <c r="RUN57" s="511"/>
      <c r="RUO57" s="249"/>
      <c r="RUP57" s="510"/>
      <c r="RUQ57" s="511"/>
      <c r="RUR57" s="511"/>
      <c r="RUS57" s="249"/>
      <c r="RUT57" s="510"/>
      <c r="RUU57" s="511"/>
      <c r="RUV57" s="511"/>
      <c r="RUW57" s="249"/>
      <c r="RUX57" s="510"/>
      <c r="RUY57" s="511"/>
      <c r="RUZ57" s="511"/>
      <c r="RVA57" s="249"/>
      <c r="RVB57" s="510"/>
      <c r="RVC57" s="511"/>
      <c r="RVD57" s="511"/>
      <c r="RVE57" s="249"/>
      <c r="RVF57" s="510"/>
      <c r="RVG57" s="511"/>
      <c r="RVH57" s="511"/>
      <c r="RVI57" s="249"/>
      <c r="RVJ57" s="510"/>
      <c r="RVK57" s="511"/>
      <c r="RVL57" s="511"/>
      <c r="RVM57" s="249"/>
      <c r="RVN57" s="510"/>
      <c r="RVO57" s="511"/>
      <c r="RVP57" s="511"/>
      <c r="RVQ57" s="249"/>
      <c r="RVR57" s="510"/>
      <c r="RVS57" s="511"/>
      <c r="RVT57" s="511"/>
      <c r="RVU57" s="249"/>
      <c r="RVV57" s="510"/>
      <c r="RVW57" s="511"/>
      <c r="RVX57" s="511"/>
      <c r="RVY57" s="249"/>
      <c r="RVZ57" s="510"/>
      <c r="RWA57" s="511"/>
      <c r="RWB57" s="511"/>
      <c r="RWC57" s="249"/>
      <c r="RWD57" s="510"/>
      <c r="RWE57" s="511"/>
      <c r="RWF57" s="511"/>
      <c r="RWG57" s="249"/>
      <c r="RWH57" s="510"/>
      <c r="RWI57" s="511"/>
      <c r="RWJ57" s="511"/>
      <c r="RWK57" s="249"/>
      <c r="RWL57" s="510"/>
      <c r="RWM57" s="511"/>
      <c r="RWN57" s="511"/>
      <c r="RWO57" s="249"/>
      <c r="RWP57" s="510"/>
      <c r="RWQ57" s="511"/>
      <c r="RWR57" s="511"/>
      <c r="RWS57" s="249"/>
      <c r="RWT57" s="510"/>
      <c r="RWU57" s="511"/>
      <c r="RWV57" s="511"/>
      <c r="RWW57" s="249"/>
      <c r="RWX57" s="510"/>
      <c r="RWY57" s="511"/>
      <c r="RWZ57" s="511"/>
      <c r="RXA57" s="249"/>
      <c r="RXB57" s="510"/>
      <c r="RXC57" s="511"/>
      <c r="RXD57" s="511"/>
      <c r="RXE57" s="249"/>
      <c r="RXF57" s="510"/>
      <c r="RXG57" s="511"/>
      <c r="RXH57" s="511"/>
      <c r="RXI57" s="249"/>
      <c r="RXJ57" s="510"/>
      <c r="RXK57" s="511"/>
      <c r="RXL57" s="511"/>
      <c r="RXM57" s="249"/>
      <c r="RXN57" s="510"/>
      <c r="RXO57" s="511"/>
      <c r="RXP57" s="511"/>
      <c r="RXQ57" s="249"/>
      <c r="RXR57" s="510"/>
      <c r="RXS57" s="511"/>
      <c r="RXT57" s="511"/>
      <c r="RXU57" s="249"/>
      <c r="RXV57" s="510"/>
      <c r="RXW57" s="511"/>
      <c r="RXX57" s="511"/>
      <c r="RXY57" s="249"/>
      <c r="RXZ57" s="510"/>
      <c r="RYA57" s="511"/>
      <c r="RYB57" s="511"/>
      <c r="RYC57" s="249"/>
      <c r="RYD57" s="510"/>
      <c r="RYE57" s="511"/>
      <c r="RYF57" s="511"/>
      <c r="RYG57" s="249"/>
      <c r="RYH57" s="510"/>
      <c r="RYI57" s="511"/>
      <c r="RYJ57" s="511"/>
      <c r="RYK57" s="249"/>
      <c r="RYL57" s="510"/>
      <c r="RYM57" s="511"/>
      <c r="RYN57" s="511"/>
      <c r="RYO57" s="249"/>
      <c r="RYP57" s="510"/>
      <c r="RYQ57" s="511"/>
      <c r="RYR57" s="511"/>
      <c r="RYS57" s="249"/>
      <c r="RYT57" s="510"/>
      <c r="RYU57" s="511"/>
      <c r="RYV57" s="511"/>
      <c r="RYW57" s="249"/>
      <c r="RYX57" s="510"/>
      <c r="RYY57" s="511"/>
      <c r="RYZ57" s="511"/>
      <c r="RZA57" s="249"/>
      <c r="RZB57" s="510"/>
      <c r="RZC57" s="511"/>
      <c r="RZD57" s="511"/>
      <c r="RZE57" s="249"/>
      <c r="RZF57" s="510"/>
      <c r="RZG57" s="511"/>
      <c r="RZH57" s="511"/>
      <c r="RZI57" s="249"/>
      <c r="RZJ57" s="510"/>
      <c r="RZK57" s="511"/>
      <c r="RZL57" s="511"/>
      <c r="RZM57" s="249"/>
      <c r="RZN57" s="510"/>
      <c r="RZO57" s="511"/>
      <c r="RZP57" s="511"/>
      <c r="RZQ57" s="249"/>
      <c r="RZR57" s="510"/>
      <c r="RZS57" s="511"/>
      <c r="RZT57" s="511"/>
      <c r="RZU57" s="249"/>
      <c r="RZV57" s="510"/>
      <c r="RZW57" s="511"/>
      <c r="RZX57" s="511"/>
      <c r="RZY57" s="249"/>
      <c r="RZZ57" s="510"/>
      <c r="SAA57" s="511"/>
      <c r="SAB57" s="511"/>
      <c r="SAC57" s="249"/>
      <c r="SAD57" s="510"/>
      <c r="SAE57" s="511"/>
      <c r="SAF57" s="511"/>
      <c r="SAG57" s="249"/>
      <c r="SAH57" s="510"/>
      <c r="SAI57" s="511"/>
      <c r="SAJ57" s="511"/>
      <c r="SAK57" s="249"/>
      <c r="SAL57" s="510"/>
      <c r="SAM57" s="511"/>
      <c r="SAN57" s="511"/>
      <c r="SAO57" s="249"/>
      <c r="SAP57" s="510"/>
      <c r="SAQ57" s="511"/>
      <c r="SAR57" s="511"/>
      <c r="SAS57" s="249"/>
      <c r="SAT57" s="510"/>
      <c r="SAU57" s="511"/>
      <c r="SAV57" s="511"/>
      <c r="SAW57" s="249"/>
      <c r="SAX57" s="510"/>
      <c r="SAY57" s="511"/>
      <c r="SAZ57" s="511"/>
      <c r="SBA57" s="249"/>
      <c r="SBB57" s="510"/>
      <c r="SBC57" s="511"/>
      <c r="SBD57" s="511"/>
      <c r="SBE57" s="249"/>
      <c r="SBF57" s="510"/>
      <c r="SBG57" s="511"/>
      <c r="SBH57" s="511"/>
      <c r="SBI57" s="249"/>
      <c r="SBJ57" s="510"/>
      <c r="SBK57" s="511"/>
      <c r="SBL57" s="511"/>
      <c r="SBM57" s="249"/>
      <c r="SBN57" s="510"/>
      <c r="SBO57" s="511"/>
      <c r="SBP57" s="511"/>
      <c r="SBQ57" s="249"/>
      <c r="SBR57" s="510"/>
      <c r="SBS57" s="511"/>
      <c r="SBT57" s="511"/>
      <c r="SBU57" s="249"/>
      <c r="SBV57" s="510"/>
      <c r="SBW57" s="511"/>
      <c r="SBX57" s="511"/>
      <c r="SBY57" s="249"/>
      <c r="SBZ57" s="510"/>
      <c r="SCA57" s="511"/>
      <c r="SCB57" s="511"/>
      <c r="SCC57" s="249"/>
      <c r="SCD57" s="510"/>
      <c r="SCE57" s="511"/>
      <c r="SCF57" s="511"/>
      <c r="SCG57" s="249"/>
      <c r="SCH57" s="510"/>
      <c r="SCI57" s="511"/>
      <c r="SCJ57" s="511"/>
      <c r="SCK57" s="249"/>
      <c r="SCL57" s="510"/>
      <c r="SCM57" s="511"/>
      <c r="SCN57" s="511"/>
      <c r="SCO57" s="249"/>
      <c r="SCP57" s="510"/>
      <c r="SCQ57" s="511"/>
      <c r="SCR57" s="511"/>
      <c r="SCS57" s="249"/>
      <c r="SCT57" s="510"/>
      <c r="SCU57" s="511"/>
      <c r="SCV57" s="511"/>
      <c r="SCW57" s="249"/>
      <c r="SCX57" s="510"/>
      <c r="SCY57" s="511"/>
      <c r="SCZ57" s="511"/>
      <c r="SDA57" s="249"/>
      <c r="SDB57" s="510"/>
      <c r="SDC57" s="511"/>
      <c r="SDD57" s="511"/>
      <c r="SDE57" s="249"/>
      <c r="SDF57" s="510"/>
      <c r="SDG57" s="511"/>
      <c r="SDH57" s="511"/>
      <c r="SDI57" s="249"/>
      <c r="SDJ57" s="510"/>
      <c r="SDK57" s="511"/>
      <c r="SDL57" s="511"/>
      <c r="SDM57" s="249"/>
      <c r="SDN57" s="510"/>
      <c r="SDO57" s="511"/>
      <c r="SDP57" s="511"/>
      <c r="SDQ57" s="249"/>
      <c r="SDR57" s="510"/>
      <c r="SDS57" s="511"/>
      <c r="SDT57" s="511"/>
      <c r="SDU57" s="249"/>
      <c r="SDV57" s="510"/>
      <c r="SDW57" s="511"/>
      <c r="SDX57" s="511"/>
      <c r="SDY57" s="249"/>
      <c r="SDZ57" s="510"/>
      <c r="SEA57" s="511"/>
      <c r="SEB57" s="511"/>
      <c r="SEC57" s="249"/>
      <c r="SED57" s="510"/>
      <c r="SEE57" s="511"/>
      <c r="SEF57" s="511"/>
      <c r="SEG57" s="249"/>
      <c r="SEH57" s="510"/>
      <c r="SEI57" s="511"/>
      <c r="SEJ57" s="511"/>
      <c r="SEK57" s="249"/>
      <c r="SEL57" s="510"/>
      <c r="SEM57" s="511"/>
      <c r="SEN57" s="511"/>
      <c r="SEO57" s="249"/>
      <c r="SEP57" s="510"/>
      <c r="SEQ57" s="511"/>
      <c r="SER57" s="511"/>
      <c r="SES57" s="249"/>
      <c r="SET57" s="510"/>
      <c r="SEU57" s="511"/>
      <c r="SEV57" s="511"/>
      <c r="SEW57" s="249"/>
      <c r="SEX57" s="510"/>
      <c r="SEY57" s="511"/>
      <c r="SEZ57" s="511"/>
      <c r="SFA57" s="249"/>
      <c r="SFB57" s="510"/>
      <c r="SFC57" s="511"/>
      <c r="SFD57" s="511"/>
      <c r="SFE57" s="249"/>
      <c r="SFF57" s="510"/>
      <c r="SFG57" s="511"/>
      <c r="SFH57" s="511"/>
      <c r="SFI57" s="249"/>
      <c r="SFJ57" s="510"/>
      <c r="SFK57" s="511"/>
      <c r="SFL57" s="511"/>
      <c r="SFM57" s="249"/>
      <c r="SFN57" s="510"/>
      <c r="SFO57" s="511"/>
      <c r="SFP57" s="511"/>
      <c r="SFQ57" s="249"/>
      <c r="SFR57" s="510"/>
      <c r="SFS57" s="511"/>
      <c r="SFT57" s="511"/>
      <c r="SFU57" s="249"/>
      <c r="SFV57" s="510"/>
      <c r="SFW57" s="511"/>
      <c r="SFX57" s="511"/>
      <c r="SFY57" s="249"/>
      <c r="SFZ57" s="510"/>
      <c r="SGA57" s="511"/>
      <c r="SGB57" s="511"/>
      <c r="SGC57" s="249"/>
      <c r="SGD57" s="510"/>
      <c r="SGE57" s="511"/>
      <c r="SGF57" s="511"/>
      <c r="SGG57" s="249"/>
      <c r="SGH57" s="510"/>
      <c r="SGI57" s="511"/>
      <c r="SGJ57" s="511"/>
      <c r="SGK57" s="249"/>
      <c r="SGL57" s="510"/>
      <c r="SGM57" s="511"/>
      <c r="SGN57" s="511"/>
      <c r="SGO57" s="249"/>
      <c r="SGP57" s="510"/>
      <c r="SGQ57" s="511"/>
      <c r="SGR57" s="511"/>
      <c r="SGS57" s="249"/>
      <c r="SGT57" s="510"/>
      <c r="SGU57" s="511"/>
      <c r="SGV57" s="511"/>
      <c r="SGW57" s="249"/>
      <c r="SGX57" s="510"/>
      <c r="SGY57" s="511"/>
      <c r="SGZ57" s="511"/>
      <c r="SHA57" s="249"/>
      <c r="SHB57" s="510"/>
      <c r="SHC57" s="511"/>
      <c r="SHD57" s="511"/>
      <c r="SHE57" s="249"/>
      <c r="SHF57" s="510"/>
      <c r="SHG57" s="511"/>
      <c r="SHH57" s="511"/>
      <c r="SHI57" s="249"/>
      <c r="SHJ57" s="510"/>
      <c r="SHK57" s="511"/>
      <c r="SHL57" s="511"/>
      <c r="SHM57" s="249"/>
      <c r="SHN57" s="510"/>
      <c r="SHO57" s="511"/>
      <c r="SHP57" s="511"/>
      <c r="SHQ57" s="249"/>
      <c r="SHR57" s="510"/>
      <c r="SHS57" s="511"/>
      <c r="SHT57" s="511"/>
      <c r="SHU57" s="249"/>
      <c r="SHV57" s="510"/>
      <c r="SHW57" s="511"/>
      <c r="SHX57" s="511"/>
      <c r="SHY57" s="249"/>
      <c r="SHZ57" s="510"/>
      <c r="SIA57" s="511"/>
      <c r="SIB57" s="511"/>
      <c r="SIC57" s="249"/>
      <c r="SID57" s="510"/>
      <c r="SIE57" s="511"/>
      <c r="SIF57" s="511"/>
      <c r="SIG57" s="249"/>
      <c r="SIH57" s="510"/>
      <c r="SII57" s="511"/>
      <c r="SIJ57" s="511"/>
      <c r="SIK57" s="249"/>
      <c r="SIL57" s="510"/>
      <c r="SIM57" s="511"/>
      <c r="SIN57" s="511"/>
      <c r="SIO57" s="249"/>
      <c r="SIP57" s="510"/>
      <c r="SIQ57" s="511"/>
      <c r="SIR57" s="511"/>
      <c r="SIS57" s="249"/>
      <c r="SIT57" s="510"/>
      <c r="SIU57" s="511"/>
      <c r="SIV57" s="511"/>
      <c r="SIW57" s="249"/>
      <c r="SIX57" s="510"/>
      <c r="SIY57" s="511"/>
      <c r="SIZ57" s="511"/>
      <c r="SJA57" s="249"/>
      <c r="SJB57" s="510"/>
      <c r="SJC57" s="511"/>
      <c r="SJD57" s="511"/>
      <c r="SJE57" s="249"/>
      <c r="SJF57" s="510"/>
      <c r="SJG57" s="511"/>
      <c r="SJH57" s="511"/>
      <c r="SJI57" s="249"/>
      <c r="SJJ57" s="510"/>
      <c r="SJK57" s="511"/>
      <c r="SJL57" s="511"/>
      <c r="SJM57" s="249"/>
      <c r="SJN57" s="510"/>
      <c r="SJO57" s="511"/>
      <c r="SJP57" s="511"/>
      <c r="SJQ57" s="249"/>
      <c r="SJR57" s="510"/>
      <c r="SJS57" s="511"/>
      <c r="SJT57" s="511"/>
      <c r="SJU57" s="249"/>
      <c r="SJV57" s="510"/>
      <c r="SJW57" s="511"/>
      <c r="SJX57" s="511"/>
      <c r="SJY57" s="249"/>
      <c r="SJZ57" s="510"/>
      <c r="SKA57" s="511"/>
      <c r="SKB57" s="511"/>
      <c r="SKC57" s="249"/>
      <c r="SKD57" s="510"/>
      <c r="SKE57" s="511"/>
      <c r="SKF57" s="511"/>
      <c r="SKG57" s="249"/>
      <c r="SKH57" s="510"/>
      <c r="SKI57" s="511"/>
      <c r="SKJ57" s="511"/>
      <c r="SKK57" s="249"/>
      <c r="SKL57" s="510"/>
      <c r="SKM57" s="511"/>
      <c r="SKN57" s="511"/>
      <c r="SKO57" s="249"/>
      <c r="SKP57" s="510"/>
      <c r="SKQ57" s="511"/>
      <c r="SKR57" s="511"/>
      <c r="SKS57" s="249"/>
      <c r="SKT57" s="510"/>
      <c r="SKU57" s="511"/>
      <c r="SKV57" s="511"/>
      <c r="SKW57" s="249"/>
      <c r="SKX57" s="510"/>
      <c r="SKY57" s="511"/>
      <c r="SKZ57" s="511"/>
      <c r="SLA57" s="249"/>
      <c r="SLB57" s="510"/>
      <c r="SLC57" s="511"/>
      <c r="SLD57" s="511"/>
      <c r="SLE57" s="249"/>
      <c r="SLF57" s="510"/>
      <c r="SLG57" s="511"/>
      <c r="SLH57" s="511"/>
      <c r="SLI57" s="249"/>
      <c r="SLJ57" s="510"/>
      <c r="SLK57" s="511"/>
      <c r="SLL57" s="511"/>
      <c r="SLM57" s="249"/>
      <c r="SLN57" s="510"/>
      <c r="SLO57" s="511"/>
      <c r="SLP57" s="511"/>
      <c r="SLQ57" s="249"/>
      <c r="SLR57" s="510"/>
      <c r="SLS57" s="511"/>
      <c r="SLT57" s="511"/>
      <c r="SLU57" s="249"/>
      <c r="SLV57" s="510"/>
      <c r="SLW57" s="511"/>
      <c r="SLX57" s="511"/>
      <c r="SLY57" s="249"/>
      <c r="SLZ57" s="510"/>
      <c r="SMA57" s="511"/>
      <c r="SMB57" s="511"/>
      <c r="SMC57" s="249"/>
      <c r="SMD57" s="510"/>
      <c r="SME57" s="511"/>
      <c r="SMF57" s="511"/>
      <c r="SMG57" s="249"/>
      <c r="SMH57" s="510"/>
      <c r="SMI57" s="511"/>
      <c r="SMJ57" s="511"/>
      <c r="SMK57" s="249"/>
      <c r="SML57" s="510"/>
      <c r="SMM57" s="511"/>
      <c r="SMN57" s="511"/>
      <c r="SMO57" s="249"/>
      <c r="SMP57" s="510"/>
      <c r="SMQ57" s="511"/>
      <c r="SMR57" s="511"/>
      <c r="SMS57" s="249"/>
      <c r="SMT57" s="510"/>
      <c r="SMU57" s="511"/>
      <c r="SMV57" s="511"/>
      <c r="SMW57" s="249"/>
      <c r="SMX57" s="510"/>
      <c r="SMY57" s="511"/>
      <c r="SMZ57" s="511"/>
      <c r="SNA57" s="249"/>
      <c r="SNB57" s="510"/>
      <c r="SNC57" s="511"/>
      <c r="SND57" s="511"/>
      <c r="SNE57" s="249"/>
      <c r="SNF57" s="510"/>
      <c r="SNG57" s="511"/>
      <c r="SNH57" s="511"/>
      <c r="SNI57" s="249"/>
      <c r="SNJ57" s="510"/>
      <c r="SNK57" s="511"/>
      <c r="SNL57" s="511"/>
      <c r="SNM57" s="249"/>
      <c r="SNN57" s="510"/>
      <c r="SNO57" s="511"/>
      <c r="SNP57" s="511"/>
      <c r="SNQ57" s="249"/>
      <c r="SNR57" s="510"/>
      <c r="SNS57" s="511"/>
      <c r="SNT57" s="511"/>
      <c r="SNU57" s="249"/>
      <c r="SNV57" s="510"/>
      <c r="SNW57" s="511"/>
      <c r="SNX57" s="511"/>
      <c r="SNY57" s="249"/>
      <c r="SNZ57" s="510"/>
      <c r="SOA57" s="511"/>
      <c r="SOB57" s="511"/>
      <c r="SOC57" s="249"/>
      <c r="SOD57" s="510"/>
      <c r="SOE57" s="511"/>
      <c r="SOF57" s="511"/>
      <c r="SOG57" s="249"/>
      <c r="SOH57" s="510"/>
      <c r="SOI57" s="511"/>
      <c r="SOJ57" s="511"/>
      <c r="SOK57" s="249"/>
      <c r="SOL57" s="510"/>
      <c r="SOM57" s="511"/>
      <c r="SON57" s="511"/>
      <c r="SOO57" s="249"/>
      <c r="SOP57" s="510"/>
      <c r="SOQ57" s="511"/>
      <c r="SOR57" s="511"/>
      <c r="SOS57" s="249"/>
      <c r="SOT57" s="510"/>
      <c r="SOU57" s="511"/>
      <c r="SOV57" s="511"/>
      <c r="SOW57" s="249"/>
      <c r="SOX57" s="510"/>
      <c r="SOY57" s="511"/>
      <c r="SOZ57" s="511"/>
      <c r="SPA57" s="249"/>
      <c r="SPB57" s="510"/>
      <c r="SPC57" s="511"/>
      <c r="SPD57" s="511"/>
      <c r="SPE57" s="249"/>
      <c r="SPF57" s="510"/>
      <c r="SPG57" s="511"/>
      <c r="SPH57" s="511"/>
      <c r="SPI57" s="249"/>
      <c r="SPJ57" s="510"/>
      <c r="SPK57" s="511"/>
      <c r="SPL57" s="511"/>
      <c r="SPM57" s="249"/>
      <c r="SPN57" s="510"/>
      <c r="SPO57" s="511"/>
      <c r="SPP57" s="511"/>
      <c r="SPQ57" s="249"/>
      <c r="SPR57" s="510"/>
      <c r="SPS57" s="511"/>
      <c r="SPT57" s="511"/>
      <c r="SPU57" s="249"/>
      <c r="SPV57" s="510"/>
      <c r="SPW57" s="511"/>
      <c r="SPX57" s="511"/>
      <c r="SPY57" s="249"/>
      <c r="SPZ57" s="510"/>
      <c r="SQA57" s="511"/>
      <c r="SQB57" s="511"/>
      <c r="SQC57" s="249"/>
      <c r="SQD57" s="510"/>
      <c r="SQE57" s="511"/>
      <c r="SQF57" s="511"/>
      <c r="SQG57" s="249"/>
      <c r="SQH57" s="510"/>
      <c r="SQI57" s="511"/>
      <c r="SQJ57" s="511"/>
      <c r="SQK57" s="249"/>
      <c r="SQL57" s="510"/>
      <c r="SQM57" s="511"/>
      <c r="SQN57" s="511"/>
      <c r="SQO57" s="249"/>
      <c r="SQP57" s="510"/>
      <c r="SQQ57" s="511"/>
      <c r="SQR57" s="511"/>
      <c r="SQS57" s="249"/>
      <c r="SQT57" s="510"/>
      <c r="SQU57" s="511"/>
      <c r="SQV57" s="511"/>
      <c r="SQW57" s="249"/>
      <c r="SQX57" s="510"/>
      <c r="SQY57" s="511"/>
      <c r="SQZ57" s="511"/>
      <c r="SRA57" s="249"/>
      <c r="SRB57" s="510"/>
      <c r="SRC57" s="511"/>
      <c r="SRD57" s="511"/>
      <c r="SRE57" s="249"/>
      <c r="SRF57" s="510"/>
      <c r="SRG57" s="511"/>
      <c r="SRH57" s="511"/>
      <c r="SRI57" s="249"/>
      <c r="SRJ57" s="510"/>
      <c r="SRK57" s="511"/>
      <c r="SRL57" s="511"/>
      <c r="SRM57" s="249"/>
      <c r="SRN57" s="510"/>
      <c r="SRO57" s="511"/>
      <c r="SRP57" s="511"/>
      <c r="SRQ57" s="249"/>
      <c r="SRR57" s="510"/>
      <c r="SRS57" s="511"/>
      <c r="SRT57" s="511"/>
      <c r="SRU57" s="249"/>
      <c r="SRV57" s="510"/>
      <c r="SRW57" s="511"/>
      <c r="SRX57" s="511"/>
      <c r="SRY57" s="249"/>
      <c r="SRZ57" s="510"/>
      <c r="SSA57" s="511"/>
      <c r="SSB57" s="511"/>
      <c r="SSC57" s="249"/>
      <c r="SSD57" s="510"/>
      <c r="SSE57" s="511"/>
      <c r="SSF57" s="511"/>
      <c r="SSG57" s="249"/>
      <c r="SSH57" s="510"/>
      <c r="SSI57" s="511"/>
      <c r="SSJ57" s="511"/>
      <c r="SSK57" s="249"/>
      <c r="SSL57" s="510"/>
      <c r="SSM57" s="511"/>
      <c r="SSN57" s="511"/>
      <c r="SSO57" s="249"/>
      <c r="SSP57" s="510"/>
      <c r="SSQ57" s="511"/>
      <c r="SSR57" s="511"/>
      <c r="SSS57" s="249"/>
      <c r="SST57" s="510"/>
      <c r="SSU57" s="511"/>
      <c r="SSV57" s="511"/>
      <c r="SSW57" s="249"/>
      <c r="SSX57" s="510"/>
      <c r="SSY57" s="511"/>
      <c r="SSZ57" s="511"/>
      <c r="STA57" s="249"/>
      <c r="STB57" s="510"/>
      <c r="STC57" s="511"/>
      <c r="STD57" s="511"/>
      <c r="STE57" s="249"/>
      <c r="STF57" s="510"/>
      <c r="STG57" s="511"/>
      <c r="STH57" s="511"/>
      <c r="STI57" s="249"/>
      <c r="STJ57" s="510"/>
      <c r="STK57" s="511"/>
      <c r="STL57" s="511"/>
      <c r="STM57" s="249"/>
      <c r="STN57" s="510"/>
      <c r="STO57" s="511"/>
      <c r="STP57" s="511"/>
      <c r="STQ57" s="249"/>
      <c r="STR57" s="510"/>
      <c r="STS57" s="511"/>
      <c r="STT57" s="511"/>
      <c r="STU57" s="249"/>
      <c r="STV57" s="510"/>
      <c r="STW57" s="511"/>
      <c r="STX57" s="511"/>
      <c r="STY57" s="249"/>
      <c r="STZ57" s="510"/>
      <c r="SUA57" s="511"/>
      <c r="SUB57" s="511"/>
      <c r="SUC57" s="249"/>
      <c r="SUD57" s="510"/>
      <c r="SUE57" s="511"/>
      <c r="SUF57" s="511"/>
      <c r="SUG57" s="249"/>
      <c r="SUH57" s="510"/>
      <c r="SUI57" s="511"/>
      <c r="SUJ57" s="511"/>
      <c r="SUK57" s="249"/>
      <c r="SUL57" s="510"/>
      <c r="SUM57" s="511"/>
      <c r="SUN57" s="511"/>
      <c r="SUO57" s="249"/>
      <c r="SUP57" s="510"/>
      <c r="SUQ57" s="511"/>
      <c r="SUR57" s="511"/>
      <c r="SUS57" s="249"/>
      <c r="SUT57" s="510"/>
      <c r="SUU57" s="511"/>
      <c r="SUV57" s="511"/>
      <c r="SUW57" s="249"/>
      <c r="SUX57" s="510"/>
      <c r="SUY57" s="511"/>
      <c r="SUZ57" s="511"/>
      <c r="SVA57" s="249"/>
      <c r="SVB57" s="510"/>
      <c r="SVC57" s="511"/>
      <c r="SVD57" s="511"/>
      <c r="SVE57" s="249"/>
      <c r="SVF57" s="510"/>
      <c r="SVG57" s="511"/>
      <c r="SVH57" s="511"/>
      <c r="SVI57" s="249"/>
      <c r="SVJ57" s="510"/>
      <c r="SVK57" s="511"/>
      <c r="SVL57" s="511"/>
      <c r="SVM57" s="249"/>
      <c r="SVN57" s="510"/>
      <c r="SVO57" s="511"/>
      <c r="SVP57" s="511"/>
      <c r="SVQ57" s="249"/>
      <c r="SVR57" s="510"/>
      <c r="SVS57" s="511"/>
      <c r="SVT57" s="511"/>
      <c r="SVU57" s="249"/>
      <c r="SVV57" s="510"/>
      <c r="SVW57" s="511"/>
      <c r="SVX57" s="511"/>
      <c r="SVY57" s="249"/>
      <c r="SVZ57" s="510"/>
      <c r="SWA57" s="511"/>
      <c r="SWB57" s="511"/>
      <c r="SWC57" s="249"/>
      <c r="SWD57" s="510"/>
      <c r="SWE57" s="511"/>
      <c r="SWF57" s="511"/>
      <c r="SWG57" s="249"/>
      <c r="SWH57" s="510"/>
      <c r="SWI57" s="511"/>
      <c r="SWJ57" s="511"/>
      <c r="SWK57" s="249"/>
      <c r="SWL57" s="510"/>
      <c r="SWM57" s="511"/>
      <c r="SWN57" s="511"/>
      <c r="SWO57" s="249"/>
      <c r="SWP57" s="510"/>
      <c r="SWQ57" s="511"/>
      <c r="SWR57" s="511"/>
      <c r="SWS57" s="249"/>
      <c r="SWT57" s="510"/>
      <c r="SWU57" s="511"/>
      <c r="SWV57" s="511"/>
      <c r="SWW57" s="249"/>
      <c r="SWX57" s="510"/>
      <c r="SWY57" s="511"/>
      <c r="SWZ57" s="511"/>
      <c r="SXA57" s="249"/>
      <c r="SXB57" s="510"/>
      <c r="SXC57" s="511"/>
      <c r="SXD57" s="511"/>
      <c r="SXE57" s="249"/>
      <c r="SXF57" s="510"/>
      <c r="SXG57" s="511"/>
      <c r="SXH57" s="511"/>
      <c r="SXI57" s="249"/>
      <c r="SXJ57" s="510"/>
      <c r="SXK57" s="511"/>
      <c r="SXL57" s="511"/>
      <c r="SXM57" s="249"/>
      <c r="SXN57" s="510"/>
      <c r="SXO57" s="511"/>
      <c r="SXP57" s="511"/>
      <c r="SXQ57" s="249"/>
      <c r="SXR57" s="510"/>
      <c r="SXS57" s="511"/>
      <c r="SXT57" s="511"/>
      <c r="SXU57" s="249"/>
      <c r="SXV57" s="510"/>
      <c r="SXW57" s="511"/>
      <c r="SXX57" s="511"/>
      <c r="SXY57" s="249"/>
      <c r="SXZ57" s="510"/>
      <c r="SYA57" s="511"/>
      <c r="SYB57" s="511"/>
      <c r="SYC57" s="249"/>
      <c r="SYD57" s="510"/>
      <c r="SYE57" s="511"/>
      <c r="SYF57" s="511"/>
      <c r="SYG57" s="249"/>
      <c r="SYH57" s="510"/>
      <c r="SYI57" s="511"/>
      <c r="SYJ57" s="511"/>
      <c r="SYK57" s="249"/>
      <c r="SYL57" s="510"/>
      <c r="SYM57" s="511"/>
      <c r="SYN57" s="511"/>
      <c r="SYO57" s="249"/>
      <c r="SYP57" s="510"/>
      <c r="SYQ57" s="511"/>
      <c r="SYR57" s="511"/>
      <c r="SYS57" s="249"/>
      <c r="SYT57" s="510"/>
      <c r="SYU57" s="511"/>
      <c r="SYV57" s="511"/>
      <c r="SYW57" s="249"/>
      <c r="SYX57" s="510"/>
      <c r="SYY57" s="511"/>
      <c r="SYZ57" s="511"/>
      <c r="SZA57" s="249"/>
      <c r="SZB57" s="510"/>
      <c r="SZC57" s="511"/>
      <c r="SZD57" s="511"/>
      <c r="SZE57" s="249"/>
      <c r="SZF57" s="510"/>
      <c r="SZG57" s="511"/>
      <c r="SZH57" s="511"/>
      <c r="SZI57" s="249"/>
      <c r="SZJ57" s="510"/>
      <c r="SZK57" s="511"/>
      <c r="SZL57" s="511"/>
      <c r="SZM57" s="249"/>
      <c r="SZN57" s="510"/>
      <c r="SZO57" s="511"/>
      <c r="SZP57" s="511"/>
      <c r="SZQ57" s="249"/>
      <c r="SZR57" s="510"/>
      <c r="SZS57" s="511"/>
      <c r="SZT57" s="511"/>
      <c r="SZU57" s="249"/>
      <c r="SZV57" s="510"/>
      <c r="SZW57" s="511"/>
      <c r="SZX57" s="511"/>
      <c r="SZY57" s="249"/>
      <c r="SZZ57" s="510"/>
      <c r="TAA57" s="511"/>
      <c r="TAB57" s="511"/>
      <c r="TAC57" s="249"/>
      <c r="TAD57" s="510"/>
      <c r="TAE57" s="511"/>
      <c r="TAF57" s="511"/>
      <c r="TAG57" s="249"/>
      <c r="TAH57" s="510"/>
      <c r="TAI57" s="511"/>
      <c r="TAJ57" s="511"/>
      <c r="TAK57" s="249"/>
      <c r="TAL57" s="510"/>
      <c r="TAM57" s="511"/>
      <c r="TAN57" s="511"/>
      <c r="TAO57" s="249"/>
      <c r="TAP57" s="510"/>
      <c r="TAQ57" s="511"/>
      <c r="TAR57" s="511"/>
      <c r="TAS57" s="249"/>
      <c r="TAT57" s="510"/>
      <c r="TAU57" s="511"/>
      <c r="TAV57" s="511"/>
      <c r="TAW57" s="249"/>
      <c r="TAX57" s="510"/>
      <c r="TAY57" s="511"/>
      <c r="TAZ57" s="511"/>
      <c r="TBA57" s="249"/>
      <c r="TBB57" s="510"/>
      <c r="TBC57" s="511"/>
      <c r="TBD57" s="511"/>
      <c r="TBE57" s="249"/>
      <c r="TBF57" s="510"/>
      <c r="TBG57" s="511"/>
      <c r="TBH57" s="511"/>
      <c r="TBI57" s="249"/>
      <c r="TBJ57" s="510"/>
      <c r="TBK57" s="511"/>
      <c r="TBL57" s="511"/>
      <c r="TBM57" s="249"/>
      <c r="TBN57" s="510"/>
      <c r="TBO57" s="511"/>
      <c r="TBP57" s="511"/>
      <c r="TBQ57" s="249"/>
      <c r="TBR57" s="510"/>
      <c r="TBS57" s="511"/>
      <c r="TBT57" s="511"/>
      <c r="TBU57" s="249"/>
      <c r="TBV57" s="510"/>
      <c r="TBW57" s="511"/>
      <c r="TBX57" s="511"/>
      <c r="TBY57" s="249"/>
      <c r="TBZ57" s="510"/>
      <c r="TCA57" s="511"/>
      <c r="TCB57" s="511"/>
      <c r="TCC57" s="249"/>
      <c r="TCD57" s="510"/>
      <c r="TCE57" s="511"/>
      <c r="TCF57" s="511"/>
      <c r="TCG57" s="249"/>
      <c r="TCH57" s="510"/>
      <c r="TCI57" s="511"/>
      <c r="TCJ57" s="511"/>
      <c r="TCK57" s="249"/>
      <c r="TCL57" s="510"/>
      <c r="TCM57" s="511"/>
      <c r="TCN57" s="511"/>
      <c r="TCO57" s="249"/>
      <c r="TCP57" s="510"/>
      <c r="TCQ57" s="511"/>
      <c r="TCR57" s="511"/>
      <c r="TCS57" s="249"/>
      <c r="TCT57" s="510"/>
      <c r="TCU57" s="511"/>
      <c r="TCV57" s="511"/>
      <c r="TCW57" s="249"/>
      <c r="TCX57" s="510"/>
      <c r="TCY57" s="511"/>
      <c r="TCZ57" s="511"/>
      <c r="TDA57" s="249"/>
      <c r="TDB57" s="510"/>
      <c r="TDC57" s="511"/>
      <c r="TDD57" s="511"/>
      <c r="TDE57" s="249"/>
      <c r="TDF57" s="510"/>
      <c r="TDG57" s="511"/>
      <c r="TDH57" s="511"/>
      <c r="TDI57" s="249"/>
      <c r="TDJ57" s="510"/>
      <c r="TDK57" s="511"/>
      <c r="TDL57" s="511"/>
      <c r="TDM57" s="249"/>
      <c r="TDN57" s="510"/>
      <c r="TDO57" s="511"/>
      <c r="TDP57" s="511"/>
      <c r="TDQ57" s="249"/>
      <c r="TDR57" s="510"/>
      <c r="TDS57" s="511"/>
      <c r="TDT57" s="511"/>
      <c r="TDU57" s="249"/>
      <c r="TDV57" s="510"/>
      <c r="TDW57" s="511"/>
      <c r="TDX57" s="511"/>
      <c r="TDY57" s="249"/>
      <c r="TDZ57" s="510"/>
      <c r="TEA57" s="511"/>
      <c r="TEB57" s="511"/>
      <c r="TEC57" s="249"/>
      <c r="TED57" s="510"/>
      <c r="TEE57" s="511"/>
      <c r="TEF57" s="511"/>
      <c r="TEG57" s="249"/>
      <c r="TEH57" s="510"/>
      <c r="TEI57" s="511"/>
      <c r="TEJ57" s="511"/>
      <c r="TEK57" s="249"/>
      <c r="TEL57" s="510"/>
      <c r="TEM57" s="511"/>
      <c r="TEN57" s="511"/>
      <c r="TEO57" s="249"/>
      <c r="TEP57" s="510"/>
      <c r="TEQ57" s="511"/>
      <c r="TER57" s="511"/>
      <c r="TES57" s="249"/>
      <c r="TET57" s="510"/>
      <c r="TEU57" s="511"/>
      <c r="TEV57" s="511"/>
      <c r="TEW57" s="249"/>
      <c r="TEX57" s="510"/>
      <c r="TEY57" s="511"/>
      <c r="TEZ57" s="511"/>
      <c r="TFA57" s="249"/>
      <c r="TFB57" s="510"/>
      <c r="TFC57" s="511"/>
      <c r="TFD57" s="511"/>
      <c r="TFE57" s="249"/>
      <c r="TFF57" s="510"/>
      <c r="TFG57" s="511"/>
      <c r="TFH57" s="511"/>
      <c r="TFI57" s="249"/>
      <c r="TFJ57" s="510"/>
      <c r="TFK57" s="511"/>
      <c r="TFL57" s="511"/>
      <c r="TFM57" s="249"/>
      <c r="TFN57" s="510"/>
      <c r="TFO57" s="511"/>
      <c r="TFP57" s="511"/>
      <c r="TFQ57" s="249"/>
      <c r="TFR57" s="510"/>
      <c r="TFS57" s="511"/>
      <c r="TFT57" s="511"/>
      <c r="TFU57" s="249"/>
      <c r="TFV57" s="510"/>
      <c r="TFW57" s="511"/>
      <c r="TFX57" s="511"/>
      <c r="TFY57" s="249"/>
      <c r="TFZ57" s="510"/>
      <c r="TGA57" s="511"/>
      <c r="TGB57" s="511"/>
      <c r="TGC57" s="249"/>
      <c r="TGD57" s="510"/>
      <c r="TGE57" s="511"/>
      <c r="TGF57" s="511"/>
      <c r="TGG57" s="249"/>
      <c r="TGH57" s="510"/>
      <c r="TGI57" s="511"/>
      <c r="TGJ57" s="511"/>
      <c r="TGK57" s="249"/>
      <c r="TGL57" s="510"/>
      <c r="TGM57" s="511"/>
      <c r="TGN57" s="511"/>
      <c r="TGO57" s="249"/>
      <c r="TGP57" s="510"/>
      <c r="TGQ57" s="511"/>
      <c r="TGR57" s="511"/>
      <c r="TGS57" s="249"/>
      <c r="TGT57" s="510"/>
      <c r="TGU57" s="511"/>
      <c r="TGV57" s="511"/>
      <c r="TGW57" s="249"/>
      <c r="TGX57" s="510"/>
      <c r="TGY57" s="511"/>
      <c r="TGZ57" s="511"/>
      <c r="THA57" s="249"/>
      <c r="THB57" s="510"/>
      <c r="THC57" s="511"/>
      <c r="THD57" s="511"/>
      <c r="THE57" s="249"/>
      <c r="THF57" s="510"/>
      <c r="THG57" s="511"/>
      <c r="THH57" s="511"/>
      <c r="THI57" s="249"/>
      <c r="THJ57" s="510"/>
      <c r="THK57" s="511"/>
      <c r="THL57" s="511"/>
      <c r="THM57" s="249"/>
      <c r="THN57" s="510"/>
      <c r="THO57" s="511"/>
      <c r="THP57" s="511"/>
      <c r="THQ57" s="249"/>
      <c r="THR57" s="510"/>
      <c r="THS57" s="511"/>
      <c r="THT57" s="511"/>
      <c r="THU57" s="249"/>
      <c r="THV57" s="510"/>
      <c r="THW57" s="511"/>
      <c r="THX57" s="511"/>
      <c r="THY57" s="249"/>
      <c r="THZ57" s="510"/>
      <c r="TIA57" s="511"/>
      <c r="TIB57" s="511"/>
      <c r="TIC57" s="249"/>
      <c r="TID57" s="510"/>
      <c r="TIE57" s="511"/>
      <c r="TIF57" s="511"/>
      <c r="TIG57" s="249"/>
      <c r="TIH57" s="510"/>
      <c r="TII57" s="511"/>
      <c r="TIJ57" s="511"/>
      <c r="TIK57" s="249"/>
      <c r="TIL57" s="510"/>
      <c r="TIM57" s="511"/>
      <c r="TIN57" s="511"/>
      <c r="TIO57" s="249"/>
      <c r="TIP57" s="510"/>
      <c r="TIQ57" s="511"/>
      <c r="TIR57" s="511"/>
      <c r="TIS57" s="249"/>
      <c r="TIT57" s="510"/>
      <c r="TIU57" s="511"/>
      <c r="TIV57" s="511"/>
      <c r="TIW57" s="249"/>
      <c r="TIX57" s="510"/>
      <c r="TIY57" s="511"/>
      <c r="TIZ57" s="511"/>
      <c r="TJA57" s="249"/>
      <c r="TJB57" s="510"/>
      <c r="TJC57" s="511"/>
      <c r="TJD57" s="511"/>
      <c r="TJE57" s="249"/>
      <c r="TJF57" s="510"/>
      <c r="TJG57" s="511"/>
      <c r="TJH57" s="511"/>
      <c r="TJI57" s="249"/>
      <c r="TJJ57" s="510"/>
      <c r="TJK57" s="511"/>
      <c r="TJL57" s="511"/>
      <c r="TJM57" s="249"/>
      <c r="TJN57" s="510"/>
      <c r="TJO57" s="511"/>
      <c r="TJP57" s="511"/>
      <c r="TJQ57" s="249"/>
      <c r="TJR57" s="510"/>
      <c r="TJS57" s="511"/>
      <c r="TJT57" s="511"/>
      <c r="TJU57" s="249"/>
      <c r="TJV57" s="510"/>
      <c r="TJW57" s="511"/>
      <c r="TJX57" s="511"/>
      <c r="TJY57" s="249"/>
      <c r="TJZ57" s="510"/>
      <c r="TKA57" s="511"/>
      <c r="TKB57" s="511"/>
      <c r="TKC57" s="249"/>
      <c r="TKD57" s="510"/>
      <c r="TKE57" s="511"/>
      <c r="TKF57" s="511"/>
      <c r="TKG57" s="249"/>
      <c r="TKH57" s="510"/>
      <c r="TKI57" s="511"/>
      <c r="TKJ57" s="511"/>
      <c r="TKK57" s="249"/>
      <c r="TKL57" s="510"/>
      <c r="TKM57" s="511"/>
      <c r="TKN57" s="511"/>
      <c r="TKO57" s="249"/>
      <c r="TKP57" s="510"/>
      <c r="TKQ57" s="511"/>
      <c r="TKR57" s="511"/>
      <c r="TKS57" s="249"/>
      <c r="TKT57" s="510"/>
      <c r="TKU57" s="511"/>
      <c r="TKV57" s="511"/>
      <c r="TKW57" s="249"/>
      <c r="TKX57" s="510"/>
      <c r="TKY57" s="511"/>
      <c r="TKZ57" s="511"/>
      <c r="TLA57" s="249"/>
      <c r="TLB57" s="510"/>
      <c r="TLC57" s="511"/>
      <c r="TLD57" s="511"/>
      <c r="TLE57" s="249"/>
      <c r="TLF57" s="510"/>
      <c r="TLG57" s="511"/>
      <c r="TLH57" s="511"/>
      <c r="TLI57" s="249"/>
      <c r="TLJ57" s="510"/>
      <c r="TLK57" s="511"/>
      <c r="TLL57" s="511"/>
      <c r="TLM57" s="249"/>
      <c r="TLN57" s="510"/>
      <c r="TLO57" s="511"/>
      <c r="TLP57" s="511"/>
      <c r="TLQ57" s="249"/>
      <c r="TLR57" s="510"/>
      <c r="TLS57" s="511"/>
      <c r="TLT57" s="511"/>
      <c r="TLU57" s="249"/>
      <c r="TLV57" s="510"/>
      <c r="TLW57" s="511"/>
      <c r="TLX57" s="511"/>
      <c r="TLY57" s="249"/>
      <c r="TLZ57" s="510"/>
      <c r="TMA57" s="511"/>
      <c r="TMB57" s="511"/>
      <c r="TMC57" s="249"/>
      <c r="TMD57" s="510"/>
      <c r="TME57" s="511"/>
      <c r="TMF57" s="511"/>
      <c r="TMG57" s="249"/>
      <c r="TMH57" s="510"/>
      <c r="TMI57" s="511"/>
      <c r="TMJ57" s="511"/>
      <c r="TMK57" s="249"/>
      <c r="TML57" s="510"/>
      <c r="TMM57" s="511"/>
      <c r="TMN57" s="511"/>
      <c r="TMO57" s="249"/>
      <c r="TMP57" s="510"/>
      <c r="TMQ57" s="511"/>
      <c r="TMR57" s="511"/>
      <c r="TMS57" s="249"/>
      <c r="TMT57" s="510"/>
      <c r="TMU57" s="511"/>
      <c r="TMV57" s="511"/>
      <c r="TMW57" s="249"/>
      <c r="TMX57" s="510"/>
      <c r="TMY57" s="511"/>
      <c r="TMZ57" s="511"/>
      <c r="TNA57" s="249"/>
      <c r="TNB57" s="510"/>
      <c r="TNC57" s="511"/>
      <c r="TND57" s="511"/>
      <c r="TNE57" s="249"/>
      <c r="TNF57" s="510"/>
      <c r="TNG57" s="511"/>
      <c r="TNH57" s="511"/>
      <c r="TNI57" s="249"/>
      <c r="TNJ57" s="510"/>
      <c r="TNK57" s="511"/>
      <c r="TNL57" s="511"/>
      <c r="TNM57" s="249"/>
      <c r="TNN57" s="510"/>
      <c r="TNO57" s="511"/>
      <c r="TNP57" s="511"/>
      <c r="TNQ57" s="249"/>
      <c r="TNR57" s="510"/>
      <c r="TNS57" s="511"/>
      <c r="TNT57" s="511"/>
      <c r="TNU57" s="249"/>
      <c r="TNV57" s="510"/>
      <c r="TNW57" s="511"/>
      <c r="TNX57" s="511"/>
      <c r="TNY57" s="249"/>
      <c r="TNZ57" s="510"/>
      <c r="TOA57" s="511"/>
      <c r="TOB57" s="511"/>
      <c r="TOC57" s="249"/>
      <c r="TOD57" s="510"/>
      <c r="TOE57" s="511"/>
      <c r="TOF57" s="511"/>
      <c r="TOG57" s="249"/>
      <c r="TOH57" s="510"/>
      <c r="TOI57" s="511"/>
      <c r="TOJ57" s="511"/>
      <c r="TOK57" s="249"/>
      <c r="TOL57" s="510"/>
      <c r="TOM57" s="511"/>
      <c r="TON57" s="511"/>
      <c r="TOO57" s="249"/>
      <c r="TOP57" s="510"/>
      <c r="TOQ57" s="511"/>
      <c r="TOR57" s="511"/>
      <c r="TOS57" s="249"/>
      <c r="TOT57" s="510"/>
      <c r="TOU57" s="511"/>
      <c r="TOV57" s="511"/>
      <c r="TOW57" s="249"/>
      <c r="TOX57" s="510"/>
      <c r="TOY57" s="511"/>
      <c r="TOZ57" s="511"/>
      <c r="TPA57" s="249"/>
      <c r="TPB57" s="510"/>
      <c r="TPC57" s="511"/>
      <c r="TPD57" s="511"/>
      <c r="TPE57" s="249"/>
      <c r="TPF57" s="510"/>
      <c r="TPG57" s="511"/>
      <c r="TPH57" s="511"/>
      <c r="TPI57" s="249"/>
      <c r="TPJ57" s="510"/>
      <c r="TPK57" s="511"/>
      <c r="TPL57" s="511"/>
      <c r="TPM57" s="249"/>
      <c r="TPN57" s="510"/>
      <c r="TPO57" s="511"/>
      <c r="TPP57" s="511"/>
      <c r="TPQ57" s="249"/>
      <c r="TPR57" s="510"/>
      <c r="TPS57" s="511"/>
      <c r="TPT57" s="511"/>
      <c r="TPU57" s="249"/>
      <c r="TPV57" s="510"/>
      <c r="TPW57" s="511"/>
      <c r="TPX57" s="511"/>
      <c r="TPY57" s="249"/>
      <c r="TPZ57" s="510"/>
      <c r="TQA57" s="511"/>
      <c r="TQB57" s="511"/>
      <c r="TQC57" s="249"/>
      <c r="TQD57" s="510"/>
      <c r="TQE57" s="511"/>
      <c r="TQF57" s="511"/>
      <c r="TQG57" s="249"/>
      <c r="TQH57" s="510"/>
      <c r="TQI57" s="511"/>
      <c r="TQJ57" s="511"/>
      <c r="TQK57" s="249"/>
      <c r="TQL57" s="510"/>
      <c r="TQM57" s="511"/>
      <c r="TQN57" s="511"/>
      <c r="TQO57" s="249"/>
      <c r="TQP57" s="510"/>
      <c r="TQQ57" s="511"/>
      <c r="TQR57" s="511"/>
      <c r="TQS57" s="249"/>
      <c r="TQT57" s="510"/>
      <c r="TQU57" s="511"/>
      <c r="TQV57" s="511"/>
      <c r="TQW57" s="249"/>
      <c r="TQX57" s="510"/>
      <c r="TQY57" s="511"/>
      <c r="TQZ57" s="511"/>
      <c r="TRA57" s="249"/>
      <c r="TRB57" s="510"/>
      <c r="TRC57" s="511"/>
      <c r="TRD57" s="511"/>
      <c r="TRE57" s="249"/>
      <c r="TRF57" s="510"/>
      <c r="TRG57" s="511"/>
      <c r="TRH57" s="511"/>
      <c r="TRI57" s="249"/>
      <c r="TRJ57" s="510"/>
      <c r="TRK57" s="511"/>
      <c r="TRL57" s="511"/>
      <c r="TRM57" s="249"/>
      <c r="TRN57" s="510"/>
      <c r="TRO57" s="511"/>
      <c r="TRP57" s="511"/>
      <c r="TRQ57" s="249"/>
      <c r="TRR57" s="510"/>
      <c r="TRS57" s="511"/>
      <c r="TRT57" s="511"/>
      <c r="TRU57" s="249"/>
      <c r="TRV57" s="510"/>
      <c r="TRW57" s="511"/>
      <c r="TRX57" s="511"/>
      <c r="TRY57" s="249"/>
      <c r="TRZ57" s="510"/>
      <c r="TSA57" s="511"/>
      <c r="TSB57" s="511"/>
      <c r="TSC57" s="249"/>
      <c r="TSD57" s="510"/>
      <c r="TSE57" s="511"/>
      <c r="TSF57" s="511"/>
      <c r="TSG57" s="249"/>
      <c r="TSH57" s="510"/>
      <c r="TSI57" s="511"/>
      <c r="TSJ57" s="511"/>
      <c r="TSK57" s="249"/>
      <c r="TSL57" s="510"/>
      <c r="TSM57" s="511"/>
      <c r="TSN57" s="511"/>
      <c r="TSO57" s="249"/>
      <c r="TSP57" s="510"/>
      <c r="TSQ57" s="511"/>
      <c r="TSR57" s="511"/>
      <c r="TSS57" s="249"/>
      <c r="TST57" s="510"/>
      <c r="TSU57" s="511"/>
      <c r="TSV57" s="511"/>
      <c r="TSW57" s="249"/>
      <c r="TSX57" s="510"/>
      <c r="TSY57" s="511"/>
      <c r="TSZ57" s="511"/>
      <c r="TTA57" s="249"/>
      <c r="TTB57" s="510"/>
      <c r="TTC57" s="511"/>
      <c r="TTD57" s="511"/>
      <c r="TTE57" s="249"/>
      <c r="TTF57" s="510"/>
      <c r="TTG57" s="511"/>
      <c r="TTH57" s="511"/>
      <c r="TTI57" s="249"/>
      <c r="TTJ57" s="510"/>
      <c r="TTK57" s="511"/>
      <c r="TTL57" s="511"/>
      <c r="TTM57" s="249"/>
      <c r="TTN57" s="510"/>
      <c r="TTO57" s="511"/>
      <c r="TTP57" s="511"/>
      <c r="TTQ57" s="249"/>
      <c r="TTR57" s="510"/>
      <c r="TTS57" s="511"/>
      <c r="TTT57" s="511"/>
      <c r="TTU57" s="249"/>
      <c r="TTV57" s="510"/>
      <c r="TTW57" s="511"/>
      <c r="TTX57" s="511"/>
      <c r="TTY57" s="249"/>
      <c r="TTZ57" s="510"/>
      <c r="TUA57" s="511"/>
      <c r="TUB57" s="511"/>
      <c r="TUC57" s="249"/>
      <c r="TUD57" s="510"/>
      <c r="TUE57" s="511"/>
      <c r="TUF57" s="511"/>
      <c r="TUG57" s="249"/>
      <c r="TUH57" s="510"/>
      <c r="TUI57" s="511"/>
      <c r="TUJ57" s="511"/>
      <c r="TUK57" s="249"/>
      <c r="TUL57" s="510"/>
      <c r="TUM57" s="511"/>
      <c r="TUN57" s="511"/>
      <c r="TUO57" s="249"/>
      <c r="TUP57" s="510"/>
      <c r="TUQ57" s="511"/>
      <c r="TUR57" s="511"/>
      <c r="TUS57" s="249"/>
      <c r="TUT57" s="510"/>
      <c r="TUU57" s="511"/>
      <c r="TUV57" s="511"/>
      <c r="TUW57" s="249"/>
      <c r="TUX57" s="510"/>
      <c r="TUY57" s="511"/>
      <c r="TUZ57" s="511"/>
      <c r="TVA57" s="249"/>
      <c r="TVB57" s="510"/>
      <c r="TVC57" s="511"/>
      <c r="TVD57" s="511"/>
      <c r="TVE57" s="249"/>
      <c r="TVF57" s="510"/>
      <c r="TVG57" s="511"/>
      <c r="TVH57" s="511"/>
      <c r="TVI57" s="249"/>
      <c r="TVJ57" s="510"/>
      <c r="TVK57" s="511"/>
      <c r="TVL57" s="511"/>
      <c r="TVM57" s="249"/>
      <c r="TVN57" s="510"/>
      <c r="TVO57" s="511"/>
      <c r="TVP57" s="511"/>
      <c r="TVQ57" s="249"/>
      <c r="TVR57" s="510"/>
      <c r="TVS57" s="511"/>
      <c r="TVT57" s="511"/>
      <c r="TVU57" s="249"/>
      <c r="TVV57" s="510"/>
      <c r="TVW57" s="511"/>
      <c r="TVX57" s="511"/>
      <c r="TVY57" s="249"/>
      <c r="TVZ57" s="510"/>
      <c r="TWA57" s="511"/>
      <c r="TWB57" s="511"/>
      <c r="TWC57" s="249"/>
      <c r="TWD57" s="510"/>
      <c r="TWE57" s="511"/>
      <c r="TWF57" s="511"/>
      <c r="TWG57" s="249"/>
      <c r="TWH57" s="510"/>
      <c r="TWI57" s="511"/>
      <c r="TWJ57" s="511"/>
      <c r="TWK57" s="249"/>
      <c r="TWL57" s="510"/>
      <c r="TWM57" s="511"/>
      <c r="TWN57" s="511"/>
      <c r="TWO57" s="249"/>
      <c r="TWP57" s="510"/>
      <c r="TWQ57" s="511"/>
      <c r="TWR57" s="511"/>
      <c r="TWS57" s="249"/>
      <c r="TWT57" s="510"/>
      <c r="TWU57" s="511"/>
      <c r="TWV57" s="511"/>
      <c r="TWW57" s="249"/>
      <c r="TWX57" s="510"/>
      <c r="TWY57" s="511"/>
      <c r="TWZ57" s="511"/>
      <c r="TXA57" s="249"/>
      <c r="TXB57" s="510"/>
      <c r="TXC57" s="511"/>
      <c r="TXD57" s="511"/>
      <c r="TXE57" s="249"/>
      <c r="TXF57" s="510"/>
      <c r="TXG57" s="511"/>
      <c r="TXH57" s="511"/>
      <c r="TXI57" s="249"/>
      <c r="TXJ57" s="510"/>
      <c r="TXK57" s="511"/>
      <c r="TXL57" s="511"/>
      <c r="TXM57" s="249"/>
      <c r="TXN57" s="510"/>
      <c r="TXO57" s="511"/>
      <c r="TXP57" s="511"/>
      <c r="TXQ57" s="249"/>
      <c r="TXR57" s="510"/>
      <c r="TXS57" s="511"/>
      <c r="TXT57" s="511"/>
      <c r="TXU57" s="249"/>
      <c r="TXV57" s="510"/>
      <c r="TXW57" s="511"/>
      <c r="TXX57" s="511"/>
      <c r="TXY57" s="249"/>
      <c r="TXZ57" s="510"/>
      <c r="TYA57" s="511"/>
      <c r="TYB57" s="511"/>
      <c r="TYC57" s="249"/>
      <c r="TYD57" s="510"/>
      <c r="TYE57" s="511"/>
      <c r="TYF57" s="511"/>
      <c r="TYG57" s="249"/>
      <c r="TYH57" s="510"/>
      <c r="TYI57" s="511"/>
      <c r="TYJ57" s="511"/>
      <c r="TYK57" s="249"/>
      <c r="TYL57" s="510"/>
      <c r="TYM57" s="511"/>
      <c r="TYN57" s="511"/>
      <c r="TYO57" s="249"/>
      <c r="TYP57" s="510"/>
      <c r="TYQ57" s="511"/>
      <c r="TYR57" s="511"/>
      <c r="TYS57" s="249"/>
      <c r="TYT57" s="510"/>
      <c r="TYU57" s="511"/>
      <c r="TYV57" s="511"/>
      <c r="TYW57" s="249"/>
      <c r="TYX57" s="510"/>
      <c r="TYY57" s="511"/>
      <c r="TYZ57" s="511"/>
      <c r="TZA57" s="249"/>
      <c r="TZB57" s="510"/>
      <c r="TZC57" s="511"/>
      <c r="TZD57" s="511"/>
      <c r="TZE57" s="249"/>
      <c r="TZF57" s="510"/>
      <c r="TZG57" s="511"/>
      <c r="TZH57" s="511"/>
      <c r="TZI57" s="249"/>
      <c r="TZJ57" s="510"/>
      <c r="TZK57" s="511"/>
      <c r="TZL57" s="511"/>
      <c r="TZM57" s="249"/>
      <c r="TZN57" s="510"/>
      <c r="TZO57" s="511"/>
      <c r="TZP57" s="511"/>
      <c r="TZQ57" s="249"/>
      <c r="TZR57" s="510"/>
      <c r="TZS57" s="511"/>
      <c r="TZT57" s="511"/>
      <c r="TZU57" s="249"/>
      <c r="TZV57" s="510"/>
      <c r="TZW57" s="511"/>
      <c r="TZX57" s="511"/>
      <c r="TZY57" s="249"/>
      <c r="TZZ57" s="510"/>
      <c r="UAA57" s="511"/>
      <c r="UAB57" s="511"/>
      <c r="UAC57" s="249"/>
      <c r="UAD57" s="510"/>
      <c r="UAE57" s="511"/>
      <c r="UAF57" s="511"/>
      <c r="UAG57" s="249"/>
      <c r="UAH57" s="510"/>
      <c r="UAI57" s="511"/>
      <c r="UAJ57" s="511"/>
      <c r="UAK57" s="249"/>
      <c r="UAL57" s="510"/>
      <c r="UAM57" s="511"/>
      <c r="UAN57" s="511"/>
      <c r="UAO57" s="249"/>
      <c r="UAP57" s="510"/>
      <c r="UAQ57" s="511"/>
      <c r="UAR57" s="511"/>
      <c r="UAS57" s="249"/>
      <c r="UAT57" s="510"/>
      <c r="UAU57" s="511"/>
      <c r="UAV57" s="511"/>
      <c r="UAW57" s="249"/>
      <c r="UAX57" s="510"/>
      <c r="UAY57" s="511"/>
      <c r="UAZ57" s="511"/>
      <c r="UBA57" s="249"/>
      <c r="UBB57" s="510"/>
      <c r="UBC57" s="511"/>
      <c r="UBD57" s="511"/>
      <c r="UBE57" s="249"/>
      <c r="UBF57" s="510"/>
      <c r="UBG57" s="511"/>
      <c r="UBH57" s="511"/>
      <c r="UBI57" s="249"/>
      <c r="UBJ57" s="510"/>
      <c r="UBK57" s="511"/>
      <c r="UBL57" s="511"/>
      <c r="UBM57" s="249"/>
      <c r="UBN57" s="510"/>
      <c r="UBO57" s="511"/>
      <c r="UBP57" s="511"/>
      <c r="UBQ57" s="249"/>
      <c r="UBR57" s="510"/>
      <c r="UBS57" s="511"/>
      <c r="UBT57" s="511"/>
      <c r="UBU57" s="249"/>
      <c r="UBV57" s="510"/>
      <c r="UBW57" s="511"/>
      <c r="UBX57" s="511"/>
      <c r="UBY57" s="249"/>
      <c r="UBZ57" s="510"/>
      <c r="UCA57" s="511"/>
      <c r="UCB57" s="511"/>
      <c r="UCC57" s="249"/>
      <c r="UCD57" s="510"/>
      <c r="UCE57" s="511"/>
      <c r="UCF57" s="511"/>
      <c r="UCG57" s="249"/>
      <c r="UCH57" s="510"/>
      <c r="UCI57" s="511"/>
      <c r="UCJ57" s="511"/>
      <c r="UCK57" s="249"/>
      <c r="UCL57" s="510"/>
      <c r="UCM57" s="511"/>
      <c r="UCN57" s="511"/>
      <c r="UCO57" s="249"/>
      <c r="UCP57" s="510"/>
      <c r="UCQ57" s="511"/>
      <c r="UCR57" s="511"/>
      <c r="UCS57" s="249"/>
      <c r="UCT57" s="510"/>
      <c r="UCU57" s="511"/>
      <c r="UCV57" s="511"/>
      <c r="UCW57" s="249"/>
      <c r="UCX57" s="510"/>
      <c r="UCY57" s="511"/>
      <c r="UCZ57" s="511"/>
      <c r="UDA57" s="249"/>
      <c r="UDB57" s="510"/>
      <c r="UDC57" s="511"/>
      <c r="UDD57" s="511"/>
      <c r="UDE57" s="249"/>
      <c r="UDF57" s="510"/>
      <c r="UDG57" s="511"/>
      <c r="UDH57" s="511"/>
      <c r="UDI57" s="249"/>
      <c r="UDJ57" s="510"/>
      <c r="UDK57" s="511"/>
      <c r="UDL57" s="511"/>
      <c r="UDM57" s="249"/>
      <c r="UDN57" s="510"/>
      <c r="UDO57" s="511"/>
      <c r="UDP57" s="511"/>
      <c r="UDQ57" s="249"/>
      <c r="UDR57" s="510"/>
      <c r="UDS57" s="511"/>
      <c r="UDT57" s="511"/>
      <c r="UDU57" s="249"/>
      <c r="UDV57" s="510"/>
      <c r="UDW57" s="511"/>
      <c r="UDX57" s="511"/>
      <c r="UDY57" s="249"/>
      <c r="UDZ57" s="510"/>
      <c r="UEA57" s="511"/>
      <c r="UEB57" s="511"/>
      <c r="UEC57" s="249"/>
      <c r="UED57" s="510"/>
      <c r="UEE57" s="511"/>
      <c r="UEF57" s="511"/>
      <c r="UEG57" s="249"/>
      <c r="UEH57" s="510"/>
      <c r="UEI57" s="511"/>
      <c r="UEJ57" s="511"/>
      <c r="UEK57" s="249"/>
      <c r="UEL57" s="510"/>
      <c r="UEM57" s="511"/>
      <c r="UEN57" s="511"/>
      <c r="UEO57" s="249"/>
      <c r="UEP57" s="510"/>
      <c r="UEQ57" s="511"/>
      <c r="UER57" s="511"/>
      <c r="UES57" s="249"/>
      <c r="UET57" s="510"/>
      <c r="UEU57" s="511"/>
      <c r="UEV57" s="511"/>
      <c r="UEW57" s="249"/>
      <c r="UEX57" s="510"/>
      <c r="UEY57" s="511"/>
      <c r="UEZ57" s="511"/>
      <c r="UFA57" s="249"/>
      <c r="UFB57" s="510"/>
      <c r="UFC57" s="511"/>
      <c r="UFD57" s="511"/>
      <c r="UFE57" s="249"/>
      <c r="UFF57" s="510"/>
      <c r="UFG57" s="511"/>
      <c r="UFH57" s="511"/>
      <c r="UFI57" s="249"/>
      <c r="UFJ57" s="510"/>
      <c r="UFK57" s="511"/>
      <c r="UFL57" s="511"/>
      <c r="UFM57" s="249"/>
      <c r="UFN57" s="510"/>
      <c r="UFO57" s="511"/>
      <c r="UFP57" s="511"/>
      <c r="UFQ57" s="249"/>
      <c r="UFR57" s="510"/>
      <c r="UFS57" s="511"/>
      <c r="UFT57" s="511"/>
      <c r="UFU57" s="249"/>
      <c r="UFV57" s="510"/>
      <c r="UFW57" s="511"/>
      <c r="UFX57" s="511"/>
      <c r="UFY57" s="249"/>
      <c r="UFZ57" s="510"/>
      <c r="UGA57" s="511"/>
      <c r="UGB57" s="511"/>
      <c r="UGC57" s="249"/>
      <c r="UGD57" s="510"/>
      <c r="UGE57" s="511"/>
      <c r="UGF57" s="511"/>
      <c r="UGG57" s="249"/>
      <c r="UGH57" s="510"/>
      <c r="UGI57" s="511"/>
      <c r="UGJ57" s="511"/>
      <c r="UGK57" s="249"/>
      <c r="UGL57" s="510"/>
      <c r="UGM57" s="511"/>
      <c r="UGN57" s="511"/>
      <c r="UGO57" s="249"/>
      <c r="UGP57" s="510"/>
      <c r="UGQ57" s="511"/>
      <c r="UGR57" s="511"/>
      <c r="UGS57" s="249"/>
      <c r="UGT57" s="510"/>
      <c r="UGU57" s="511"/>
      <c r="UGV57" s="511"/>
      <c r="UGW57" s="249"/>
      <c r="UGX57" s="510"/>
      <c r="UGY57" s="511"/>
      <c r="UGZ57" s="511"/>
      <c r="UHA57" s="249"/>
      <c r="UHB57" s="510"/>
      <c r="UHC57" s="511"/>
      <c r="UHD57" s="511"/>
      <c r="UHE57" s="249"/>
      <c r="UHF57" s="510"/>
      <c r="UHG57" s="511"/>
      <c r="UHH57" s="511"/>
      <c r="UHI57" s="249"/>
      <c r="UHJ57" s="510"/>
      <c r="UHK57" s="511"/>
      <c r="UHL57" s="511"/>
      <c r="UHM57" s="249"/>
      <c r="UHN57" s="510"/>
      <c r="UHO57" s="511"/>
      <c r="UHP57" s="511"/>
      <c r="UHQ57" s="249"/>
      <c r="UHR57" s="510"/>
      <c r="UHS57" s="511"/>
      <c r="UHT57" s="511"/>
      <c r="UHU57" s="249"/>
      <c r="UHV57" s="510"/>
      <c r="UHW57" s="511"/>
      <c r="UHX57" s="511"/>
      <c r="UHY57" s="249"/>
      <c r="UHZ57" s="510"/>
      <c r="UIA57" s="511"/>
      <c r="UIB57" s="511"/>
      <c r="UIC57" s="249"/>
      <c r="UID57" s="510"/>
      <c r="UIE57" s="511"/>
      <c r="UIF57" s="511"/>
      <c r="UIG57" s="249"/>
      <c r="UIH57" s="510"/>
      <c r="UII57" s="511"/>
      <c r="UIJ57" s="511"/>
      <c r="UIK57" s="249"/>
      <c r="UIL57" s="510"/>
      <c r="UIM57" s="511"/>
      <c r="UIN57" s="511"/>
      <c r="UIO57" s="249"/>
      <c r="UIP57" s="510"/>
      <c r="UIQ57" s="511"/>
      <c r="UIR57" s="511"/>
      <c r="UIS57" s="249"/>
      <c r="UIT57" s="510"/>
      <c r="UIU57" s="511"/>
      <c r="UIV57" s="511"/>
      <c r="UIW57" s="249"/>
      <c r="UIX57" s="510"/>
      <c r="UIY57" s="511"/>
      <c r="UIZ57" s="511"/>
      <c r="UJA57" s="249"/>
      <c r="UJB57" s="510"/>
      <c r="UJC57" s="511"/>
      <c r="UJD57" s="511"/>
      <c r="UJE57" s="249"/>
      <c r="UJF57" s="510"/>
      <c r="UJG57" s="511"/>
      <c r="UJH57" s="511"/>
      <c r="UJI57" s="249"/>
      <c r="UJJ57" s="510"/>
      <c r="UJK57" s="511"/>
      <c r="UJL57" s="511"/>
      <c r="UJM57" s="249"/>
      <c r="UJN57" s="510"/>
      <c r="UJO57" s="511"/>
      <c r="UJP57" s="511"/>
      <c r="UJQ57" s="249"/>
      <c r="UJR57" s="510"/>
      <c r="UJS57" s="511"/>
      <c r="UJT57" s="511"/>
      <c r="UJU57" s="249"/>
      <c r="UJV57" s="510"/>
      <c r="UJW57" s="511"/>
      <c r="UJX57" s="511"/>
      <c r="UJY57" s="249"/>
      <c r="UJZ57" s="510"/>
      <c r="UKA57" s="511"/>
      <c r="UKB57" s="511"/>
      <c r="UKC57" s="249"/>
      <c r="UKD57" s="510"/>
      <c r="UKE57" s="511"/>
      <c r="UKF57" s="511"/>
      <c r="UKG57" s="249"/>
      <c r="UKH57" s="510"/>
      <c r="UKI57" s="511"/>
      <c r="UKJ57" s="511"/>
      <c r="UKK57" s="249"/>
      <c r="UKL57" s="510"/>
      <c r="UKM57" s="511"/>
      <c r="UKN57" s="511"/>
      <c r="UKO57" s="249"/>
      <c r="UKP57" s="510"/>
      <c r="UKQ57" s="511"/>
      <c r="UKR57" s="511"/>
      <c r="UKS57" s="249"/>
      <c r="UKT57" s="510"/>
      <c r="UKU57" s="511"/>
      <c r="UKV57" s="511"/>
      <c r="UKW57" s="249"/>
      <c r="UKX57" s="510"/>
      <c r="UKY57" s="511"/>
      <c r="UKZ57" s="511"/>
      <c r="ULA57" s="249"/>
      <c r="ULB57" s="510"/>
      <c r="ULC57" s="511"/>
      <c r="ULD57" s="511"/>
      <c r="ULE57" s="249"/>
      <c r="ULF57" s="510"/>
      <c r="ULG57" s="511"/>
      <c r="ULH57" s="511"/>
      <c r="ULI57" s="249"/>
      <c r="ULJ57" s="510"/>
      <c r="ULK57" s="511"/>
      <c r="ULL57" s="511"/>
      <c r="ULM57" s="249"/>
      <c r="ULN57" s="510"/>
      <c r="ULO57" s="511"/>
      <c r="ULP57" s="511"/>
      <c r="ULQ57" s="249"/>
      <c r="ULR57" s="510"/>
      <c r="ULS57" s="511"/>
      <c r="ULT57" s="511"/>
      <c r="ULU57" s="249"/>
      <c r="ULV57" s="510"/>
      <c r="ULW57" s="511"/>
      <c r="ULX57" s="511"/>
      <c r="ULY57" s="249"/>
      <c r="ULZ57" s="510"/>
      <c r="UMA57" s="511"/>
      <c r="UMB57" s="511"/>
      <c r="UMC57" s="249"/>
      <c r="UMD57" s="510"/>
      <c r="UME57" s="511"/>
      <c r="UMF57" s="511"/>
      <c r="UMG57" s="249"/>
      <c r="UMH57" s="510"/>
      <c r="UMI57" s="511"/>
      <c r="UMJ57" s="511"/>
      <c r="UMK57" s="249"/>
      <c r="UML57" s="510"/>
      <c r="UMM57" s="511"/>
      <c r="UMN57" s="511"/>
      <c r="UMO57" s="249"/>
      <c r="UMP57" s="510"/>
      <c r="UMQ57" s="511"/>
      <c r="UMR57" s="511"/>
      <c r="UMS57" s="249"/>
      <c r="UMT57" s="510"/>
      <c r="UMU57" s="511"/>
      <c r="UMV57" s="511"/>
      <c r="UMW57" s="249"/>
      <c r="UMX57" s="510"/>
      <c r="UMY57" s="511"/>
      <c r="UMZ57" s="511"/>
      <c r="UNA57" s="249"/>
      <c r="UNB57" s="510"/>
      <c r="UNC57" s="511"/>
      <c r="UND57" s="511"/>
      <c r="UNE57" s="249"/>
      <c r="UNF57" s="510"/>
      <c r="UNG57" s="511"/>
      <c r="UNH57" s="511"/>
      <c r="UNI57" s="249"/>
      <c r="UNJ57" s="510"/>
      <c r="UNK57" s="511"/>
      <c r="UNL57" s="511"/>
      <c r="UNM57" s="249"/>
      <c r="UNN57" s="510"/>
      <c r="UNO57" s="511"/>
      <c r="UNP57" s="511"/>
      <c r="UNQ57" s="249"/>
      <c r="UNR57" s="510"/>
      <c r="UNS57" s="511"/>
      <c r="UNT57" s="511"/>
      <c r="UNU57" s="249"/>
      <c r="UNV57" s="510"/>
      <c r="UNW57" s="511"/>
      <c r="UNX57" s="511"/>
      <c r="UNY57" s="249"/>
      <c r="UNZ57" s="510"/>
      <c r="UOA57" s="511"/>
      <c r="UOB57" s="511"/>
      <c r="UOC57" s="249"/>
      <c r="UOD57" s="510"/>
      <c r="UOE57" s="511"/>
      <c r="UOF57" s="511"/>
      <c r="UOG57" s="249"/>
      <c r="UOH57" s="510"/>
      <c r="UOI57" s="511"/>
      <c r="UOJ57" s="511"/>
      <c r="UOK57" s="249"/>
      <c r="UOL57" s="510"/>
      <c r="UOM57" s="511"/>
      <c r="UON57" s="511"/>
      <c r="UOO57" s="249"/>
      <c r="UOP57" s="510"/>
      <c r="UOQ57" s="511"/>
      <c r="UOR57" s="511"/>
      <c r="UOS57" s="249"/>
      <c r="UOT57" s="510"/>
      <c r="UOU57" s="511"/>
      <c r="UOV57" s="511"/>
      <c r="UOW57" s="249"/>
      <c r="UOX57" s="510"/>
      <c r="UOY57" s="511"/>
      <c r="UOZ57" s="511"/>
      <c r="UPA57" s="249"/>
      <c r="UPB57" s="510"/>
      <c r="UPC57" s="511"/>
      <c r="UPD57" s="511"/>
      <c r="UPE57" s="249"/>
      <c r="UPF57" s="510"/>
      <c r="UPG57" s="511"/>
      <c r="UPH57" s="511"/>
      <c r="UPI57" s="249"/>
      <c r="UPJ57" s="510"/>
      <c r="UPK57" s="511"/>
      <c r="UPL57" s="511"/>
      <c r="UPM57" s="249"/>
      <c r="UPN57" s="510"/>
      <c r="UPO57" s="511"/>
      <c r="UPP57" s="511"/>
      <c r="UPQ57" s="249"/>
      <c r="UPR57" s="510"/>
      <c r="UPS57" s="511"/>
      <c r="UPT57" s="511"/>
      <c r="UPU57" s="249"/>
      <c r="UPV57" s="510"/>
      <c r="UPW57" s="511"/>
      <c r="UPX57" s="511"/>
      <c r="UPY57" s="249"/>
      <c r="UPZ57" s="510"/>
      <c r="UQA57" s="511"/>
      <c r="UQB57" s="511"/>
      <c r="UQC57" s="249"/>
      <c r="UQD57" s="510"/>
      <c r="UQE57" s="511"/>
      <c r="UQF57" s="511"/>
      <c r="UQG57" s="249"/>
      <c r="UQH57" s="510"/>
      <c r="UQI57" s="511"/>
      <c r="UQJ57" s="511"/>
      <c r="UQK57" s="249"/>
      <c r="UQL57" s="510"/>
      <c r="UQM57" s="511"/>
      <c r="UQN57" s="511"/>
      <c r="UQO57" s="249"/>
      <c r="UQP57" s="510"/>
      <c r="UQQ57" s="511"/>
      <c r="UQR57" s="511"/>
      <c r="UQS57" s="249"/>
      <c r="UQT57" s="510"/>
      <c r="UQU57" s="511"/>
      <c r="UQV57" s="511"/>
      <c r="UQW57" s="249"/>
      <c r="UQX57" s="510"/>
      <c r="UQY57" s="511"/>
      <c r="UQZ57" s="511"/>
      <c r="URA57" s="249"/>
      <c r="URB57" s="510"/>
      <c r="URC57" s="511"/>
      <c r="URD57" s="511"/>
      <c r="URE57" s="249"/>
      <c r="URF57" s="510"/>
      <c r="URG57" s="511"/>
      <c r="URH57" s="511"/>
      <c r="URI57" s="249"/>
      <c r="URJ57" s="510"/>
      <c r="URK57" s="511"/>
      <c r="URL57" s="511"/>
      <c r="URM57" s="249"/>
      <c r="URN57" s="510"/>
      <c r="URO57" s="511"/>
      <c r="URP57" s="511"/>
      <c r="URQ57" s="249"/>
      <c r="URR57" s="510"/>
      <c r="URS57" s="511"/>
      <c r="URT57" s="511"/>
      <c r="URU57" s="249"/>
      <c r="URV57" s="510"/>
      <c r="URW57" s="511"/>
      <c r="URX57" s="511"/>
      <c r="URY57" s="249"/>
      <c r="URZ57" s="510"/>
      <c r="USA57" s="511"/>
      <c r="USB57" s="511"/>
      <c r="USC57" s="249"/>
      <c r="USD57" s="510"/>
      <c r="USE57" s="511"/>
      <c r="USF57" s="511"/>
      <c r="USG57" s="249"/>
      <c r="USH57" s="510"/>
      <c r="USI57" s="511"/>
      <c r="USJ57" s="511"/>
      <c r="USK57" s="249"/>
      <c r="USL57" s="510"/>
      <c r="USM57" s="511"/>
      <c r="USN57" s="511"/>
      <c r="USO57" s="249"/>
      <c r="USP57" s="510"/>
      <c r="USQ57" s="511"/>
      <c r="USR57" s="511"/>
      <c r="USS57" s="249"/>
      <c r="UST57" s="510"/>
      <c r="USU57" s="511"/>
      <c r="USV57" s="511"/>
      <c r="USW57" s="249"/>
      <c r="USX57" s="510"/>
      <c r="USY57" s="511"/>
      <c r="USZ57" s="511"/>
      <c r="UTA57" s="249"/>
      <c r="UTB57" s="510"/>
      <c r="UTC57" s="511"/>
      <c r="UTD57" s="511"/>
      <c r="UTE57" s="249"/>
      <c r="UTF57" s="510"/>
      <c r="UTG57" s="511"/>
      <c r="UTH57" s="511"/>
      <c r="UTI57" s="249"/>
      <c r="UTJ57" s="510"/>
      <c r="UTK57" s="511"/>
      <c r="UTL57" s="511"/>
      <c r="UTM57" s="249"/>
      <c r="UTN57" s="510"/>
      <c r="UTO57" s="511"/>
      <c r="UTP57" s="511"/>
      <c r="UTQ57" s="249"/>
      <c r="UTR57" s="510"/>
      <c r="UTS57" s="511"/>
      <c r="UTT57" s="511"/>
      <c r="UTU57" s="249"/>
      <c r="UTV57" s="510"/>
      <c r="UTW57" s="511"/>
      <c r="UTX57" s="511"/>
      <c r="UTY57" s="249"/>
      <c r="UTZ57" s="510"/>
      <c r="UUA57" s="511"/>
      <c r="UUB57" s="511"/>
      <c r="UUC57" s="249"/>
      <c r="UUD57" s="510"/>
      <c r="UUE57" s="511"/>
      <c r="UUF57" s="511"/>
      <c r="UUG57" s="249"/>
      <c r="UUH57" s="510"/>
      <c r="UUI57" s="511"/>
      <c r="UUJ57" s="511"/>
      <c r="UUK57" s="249"/>
      <c r="UUL57" s="510"/>
      <c r="UUM57" s="511"/>
      <c r="UUN57" s="511"/>
      <c r="UUO57" s="249"/>
      <c r="UUP57" s="510"/>
      <c r="UUQ57" s="511"/>
      <c r="UUR57" s="511"/>
      <c r="UUS57" s="249"/>
      <c r="UUT57" s="510"/>
      <c r="UUU57" s="511"/>
      <c r="UUV57" s="511"/>
      <c r="UUW57" s="249"/>
      <c r="UUX57" s="510"/>
      <c r="UUY57" s="511"/>
      <c r="UUZ57" s="511"/>
      <c r="UVA57" s="249"/>
      <c r="UVB57" s="510"/>
      <c r="UVC57" s="511"/>
      <c r="UVD57" s="511"/>
      <c r="UVE57" s="249"/>
      <c r="UVF57" s="510"/>
      <c r="UVG57" s="511"/>
      <c r="UVH57" s="511"/>
      <c r="UVI57" s="249"/>
      <c r="UVJ57" s="510"/>
      <c r="UVK57" s="511"/>
      <c r="UVL57" s="511"/>
      <c r="UVM57" s="249"/>
      <c r="UVN57" s="510"/>
      <c r="UVO57" s="511"/>
      <c r="UVP57" s="511"/>
      <c r="UVQ57" s="249"/>
      <c r="UVR57" s="510"/>
      <c r="UVS57" s="511"/>
      <c r="UVT57" s="511"/>
      <c r="UVU57" s="249"/>
      <c r="UVV57" s="510"/>
      <c r="UVW57" s="511"/>
      <c r="UVX57" s="511"/>
      <c r="UVY57" s="249"/>
      <c r="UVZ57" s="510"/>
      <c r="UWA57" s="511"/>
      <c r="UWB57" s="511"/>
      <c r="UWC57" s="249"/>
      <c r="UWD57" s="510"/>
      <c r="UWE57" s="511"/>
      <c r="UWF57" s="511"/>
      <c r="UWG57" s="249"/>
      <c r="UWH57" s="510"/>
      <c r="UWI57" s="511"/>
      <c r="UWJ57" s="511"/>
      <c r="UWK57" s="249"/>
      <c r="UWL57" s="510"/>
      <c r="UWM57" s="511"/>
      <c r="UWN57" s="511"/>
      <c r="UWO57" s="249"/>
      <c r="UWP57" s="510"/>
      <c r="UWQ57" s="511"/>
      <c r="UWR57" s="511"/>
      <c r="UWS57" s="249"/>
      <c r="UWT57" s="510"/>
      <c r="UWU57" s="511"/>
      <c r="UWV57" s="511"/>
      <c r="UWW57" s="249"/>
      <c r="UWX57" s="510"/>
      <c r="UWY57" s="511"/>
      <c r="UWZ57" s="511"/>
      <c r="UXA57" s="249"/>
      <c r="UXB57" s="510"/>
      <c r="UXC57" s="511"/>
      <c r="UXD57" s="511"/>
      <c r="UXE57" s="249"/>
      <c r="UXF57" s="510"/>
      <c r="UXG57" s="511"/>
      <c r="UXH57" s="511"/>
      <c r="UXI57" s="249"/>
      <c r="UXJ57" s="510"/>
      <c r="UXK57" s="511"/>
      <c r="UXL57" s="511"/>
      <c r="UXM57" s="249"/>
      <c r="UXN57" s="510"/>
      <c r="UXO57" s="511"/>
      <c r="UXP57" s="511"/>
      <c r="UXQ57" s="249"/>
      <c r="UXR57" s="510"/>
      <c r="UXS57" s="511"/>
      <c r="UXT57" s="511"/>
      <c r="UXU57" s="249"/>
      <c r="UXV57" s="510"/>
      <c r="UXW57" s="511"/>
      <c r="UXX57" s="511"/>
      <c r="UXY57" s="249"/>
      <c r="UXZ57" s="510"/>
      <c r="UYA57" s="511"/>
      <c r="UYB57" s="511"/>
      <c r="UYC57" s="249"/>
      <c r="UYD57" s="510"/>
      <c r="UYE57" s="511"/>
      <c r="UYF57" s="511"/>
      <c r="UYG57" s="249"/>
      <c r="UYH57" s="510"/>
      <c r="UYI57" s="511"/>
      <c r="UYJ57" s="511"/>
      <c r="UYK57" s="249"/>
      <c r="UYL57" s="510"/>
      <c r="UYM57" s="511"/>
      <c r="UYN57" s="511"/>
      <c r="UYO57" s="249"/>
      <c r="UYP57" s="510"/>
      <c r="UYQ57" s="511"/>
      <c r="UYR57" s="511"/>
      <c r="UYS57" s="249"/>
      <c r="UYT57" s="510"/>
      <c r="UYU57" s="511"/>
      <c r="UYV57" s="511"/>
      <c r="UYW57" s="249"/>
      <c r="UYX57" s="510"/>
      <c r="UYY57" s="511"/>
      <c r="UYZ57" s="511"/>
      <c r="UZA57" s="249"/>
      <c r="UZB57" s="510"/>
      <c r="UZC57" s="511"/>
      <c r="UZD57" s="511"/>
      <c r="UZE57" s="249"/>
      <c r="UZF57" s="510"/>
      <c r="UZG57" s="511"/>
      <c r="UZH57" s="511"/>
      <c r="UZI57" s="249"/>
      <c r="UZJ57" s="510"/>
      <c r="UZK57" s="511"/>
      <c r="UZL57" s="511"/>
      <c r="UZM57" s="249"/>
      <c r="UZN57" s="510"/>
      <c r="UZO57" s="511"/>
      <c r="UZP57" s="511"/>
      <c r="UZQ57" s="249"/>
      <c r="UZR57" s="510"/>
      <c r="UZS57" s="511"/>
      <c r="UZT57" s="511"/>
      <c r="UZU57" s="249"/>
      <c r="UZV57" s="510"/>
      <c r="UZW57" s="511"/>
      <c r="UZX57" s="511"/>
      <c r="UZY57" s="249"/>
      <c r="UZZ57" s="510"/>
      <c r="VAA57" s="511"/>
      <c r="VAB57" s="511"/>
      <c r="VAC57" s="249"/>
      <c r="VAD57" s="510"/>
      <c r="VAE57" s="511"/>
      <c r="VAF57" s="511"/>
      <c r="VAG57" s="249"/>
      <c r="VAH57" s="510"/>
      <c r="VAI57" s="511"/>
      <c r="VAJ57" s="511"/>
      <c r="VAK57" s="249"/>
      <c r="VAL57" s="510"/>
      <c r="VAM57" s="511"/>
      <c r="VAN57" s="511"/>
      <c r="VAO57" s="249"/>
      <c r="VAP57" s="510"/>
      <c r="VAQ57" s="511"/>
      <c r="VAR57" s="511"/>
      <c r="VAS57" s="249"/>
      <c r="VAT57" s="510"/>
      <c r="VAU57" s="511"/>
      <c r="VAV57" s="511"/>
      <c r="VAW57" s="249"/>
      <c r="VAX57" s="510"/>
      <c r="VAY57" s="511"/>
      <c r="VAZ57" s="511"/>
      <c r="VBA57" s="249"/>
      <c r="VBB57" s="510"/>
      <c r="VBC57" s="511"/>
      <c r="VBD57" s="511"/>
      <c r="VBE57" s="249"/>
      <c r="VBF57" s="510"/>
      <c r="VBG57" s="511"/>
      <c r="VBH57" s="511"/>
      <c r="VBI57" s="249"/>
      <c r="VBJ57" s="510"/>
      <c r="VBK57" s="511"/>
      <c r="VBL57" s="511"/>
      <c r="VBM57" s="249"/>
      <c r="VBN57" s="510"/>
      <c r="VBO57" s="511"/>
      <c r="VBP57" s="511"/>
      <c r="VBQ57" s="249"/>
      <c r="VBR57" s="510"/>
      <c r="VBS57" s="511"/>
      <c r="VBT57" s="511"/>
      <c r="VBU57" s="249"/>
      <c r="VBV57" s="510"/>
      <c r="VBW57" s="511"/>
      <c r="VBX57" s="511"/>
      <c r="VBY57" s="249"/>
      <c r="VBZ57" s="510"/>
      <c r="VCA57" s="511"/>
      <c r="VCB57" s="511"/>
      <c r="VCC57" s="249"/>
      <c r="VCD57" s="510"/>
      <c r="VCE57" s="511"/>
      <c r="VCF57" s="511"/>
      <c r="VCG57" s="249"/>
      <c r="VCH57" s="510"/>
      <c r="VCI57" s="511"/>
      <c r="VCJ57" s="511"/>
      <c r="VCK57" s="249"/>
      <c r="VCL57" s="510"/>
      <c r="VCM57" s="511"/>
      <c r="VCN57" s="511"/>
      <c r="VCO57" s="249"/>
      <c r="VCP57" s="510"/>
      <c r="VCQ57" s="511"/>
      <c r="VCR57" s="511"/>
      <c r="VCS57" s="249"/>
      <c r="VCT57" s="510"/>
      <c r="VCU57" s="511"/>
      <c r="VCV57" s="511"/>
      <c r="VCW57" s="249"/>
      <c r="VCX57" s="510"/>
      <c r="VCY57" s="511"/>
      <c r="VCZ57" s="511"/>
      <c r="VDA57" s="249"/>
      <c r="VDB57" s="510"/>
      <c r="VDC57" s="511"/>
      <c r="VDD57" s="511"/>
      <c r="VDE57" s="249"/>
      <c r="VDF57" s="510"/>
      <c r="VDG57" s="511"/>
      <c r="VDH57" s="511"/>
      <c r="VDI57" s="249"/>
      <c r="VDJ57" s="510"/>
      <c r="VDK57" s="511"/>
      <c r="VDL57" s="511"/>
      <c r="VDM57" s="249"/>
      <c r="VDN57" s="510"/>
      <c r="VDO57" s="511"/>
      <c r="VDP57" s="511"/>
      <c r="VDQ57" s="249"/>
      <c r="VDR57" s="510"/>
      <c r="VDS57" s="511"/>
      <c r="VDT57" s="511"/>
      <c r="VDU57" s="249"/>
      <c r="VDV57" s="510"/>
      <c r="VDW57" s="511"/>
      <c r="VDX57" s="511"/>
      <c r="VDY57" s="249"/>
      <c r="VDZ57" s="510"/>
      <c r="VEA57" s="511"/>
      <c r="VEB57" s="511"/>
      <c r="VEC57" s="249"/>
      <c r="VED57" s="510"/>
      <c r="VEE57" s="511"/>
      <c r="VEF57" s="511"/>
      <c r="VEG57" s="249"/>
      <c r="VEH57" s="510"/>
      <c r="VEI57" s="511"/>
      <c r="VEJ57" s="511"/>
      <c r="VEK57" s="249"/>
      <c r="VEL57" s="510"/>
      <c r="VEM57" s="511"/>
      <c r="VEN57" s="511"/>
      <c r="VEO57" s="249"/>
      <c r="VEP57" s="510"/>
      <c r="VEQ57" s="511"/>
      <c r="VER57" s="511"/>
      <c r="VES57" s="249"/>
      <c r="VET57" s="510"/>
      <c r="VEU57" s="511"/>
      <c r="VEV57" s="511"/>
      <c r="VEW57" s="249"/>
      <c r="VEX57" s="510"/>
      <c r="VEY57" s="511"/>
      <c r="VEZ57" s="511"/>
      <c r="VFA57" s="249"/>
      <c r="VFB57" s="510"/>
      <c r="VFC57" s="511"/>
      <c r="VFD57" s="511"/>
      <c r="VFE57" s="249"/>
      <c r="VFF57" s="510"/>
      <c r="VFG57" s="511"/>
      <c r="VFH57" s="511"/>
      <c r="VFI57" s="249"/>
      <c r="VFJ57" s="510"/>
      <c r="VFK57" s="511"/>
      <c r="VFL57" s="511"/>
      <c r="VFM57" s="249"/>
      <c r="VFN57" s="510"/>
      <c r="VFO57" s="511"/>
      <c r="VFP57" s="511"/>
      <c r="VFQ57" s="249"/>
      <c r="VFR57" s="510"/>
      <c r="VFS57" s="511"/>
      <c r="VFT57" s="511"/>
      <c r="VFU57" s="249"/>
      <c r="VFV57" s="510"/>
      <c r="VFW57" s="511"/>
      <c r="VFX57" s="511"/>
      <c r="VFY57" s="249"/>
      <c r="VFZ57" s="510"/>
      <c r="VGA57" s="511"/>
      <c r="VGB57" s="511"/>
      <c r="VGC57" s="249"/>
      <c r="VGD57" s="510"/>
      <c r="VGE57" s="511"/>
      <c r="VGF57" s="511"/>
      <c r="VGG57" s="249"/>
      <c r="VGH57" s="510"/>
      <c r="VGI57" s="511"/>
      <c r="VGJ57" s="511"/>
      <c r="VGK57" s="249"/>
      <c r="VGL57" s="510"/>
      <c r="VGM57" s="511"/>
      <c r="VGN57" s="511"/>
      <c r="VGO57" s="249"/>
      <c r="VGP57" s="510"/>
      <c r="VGQ57" s="511"/>
      <c r="VGR57" s="511"/>
      <c r="VGS57" s="249"/>
      <c r="VGT57" s="510"/>
      <c r="VGU57" s="511"/>
      <c r="VGV57" s="511"/>
      <c r="VGW57" s="249"/>
      <c r="VGX57" s="510"/>
      <c r="VGY57" s="511"/>
      <c r="VGZ57" s="511"/>
      <c r="VHA57" s="249"/>
      <c r="VHB57" s="510"/>
      <c r="VHC57" s="511"/>
      <c r="VHD57" s="511"/>
      <c r="VHE57" s="249"/>
      <c r="VHF57" s="510"/>
      <c r="VHG57" s="511"/>
      <c r="VHH57" s="511"/>
      <c r="VHI57" s="249"/>
      <c r="VHJ57" s="510"/>
      <c r="VHK57" s="511"/>
      <c r="VHL57" s="511"/>
      <c r="VHM57" s="249"/>
      <c r="VHN57" s="510"/>
      <c r="VHO57" s="511"/>
      <c r="VHP57" s="511"/>
      <c r="VHQ57" s="249"/>
      <c r="VHR57" s="510"/>
      <c r="VHS57" s="511"/>
      <c r="VHT57" s="511"/>
      <c r="VHU57" s="249"/>
      <c r="VHV57" s="510"/>
      <c r="VHW57" s="511"/>
      <c r="VHX57" s="511"/>
      <c r="VHY57" s="249"/>
      <c r="VHZ57" s="510"/>
      <c r="VIA57" s="511"/>
      <c r="VIB57" s="511"/>
      <c r="VIC57" s="249"/>
      <c r="VID57" s="510"/>
      <c r="VIE57" s="511"/>
      <c r="VIF57" s="511"/>
      <c r="VIG57" s="249"/>
      <c r="VIH57" s="510"/>
      <c r="VII57" s="511"/>
      <c r="VIJ57" s="511"/>
      <c r="VIK57" s="249"/>
      <c r="VIL57" s="510"/>
      <c r="VIM57" s="511"/>
      <c r="VIN57" s="511"/>
      <c r="VIO57" s="249"/>
      <c r="VIP57" s="510"/>
      <c r="VIQ57" s="511"/>
      <c r="VIR57" s="511"/>
      <c r="VIS57" s="249"/>
      <c r="VIT57" s="510"/>
      <c r="VIU57" s="511"/>
      <c r="VIV57" s="511"/>
      <c r="VIW57" s="249"/>
      <c r="VIX57" s="510"/>
      <c r="VIY57" s="511"/>
      <c r="VIZ57" s="511"/>
      <c r="VJA57" s="249"/>
      <c r="VJB57" s="510"/>
      <c r="VJC57" s="511"/>
      <c r="VJD57" s="511"/>
      <c r="VJE57" s="249"/>
      <c r="VJF57" s="510"/>
      <c r="VJG57" s="511"/>
      <c r="VJH57" s="511"/>
      <c r="VJI57" s="249"/>
      <c r="VJJ57" s="510"/>
      <c r="VJK57" s="511"/>
      <c r="VJL57" s="511"/>
      <c r="VJM57" s="249"/>
      <c r="VJN57" s="510"/>
      <c r="VJO57" s="511"/>
      <c r="VJP57" s="511"/>
      <c r="VJQ57" s="249"/>
      <c r="VJR57" s="510"/>
      <c r="VJS57" s="511"/>
      <c r="VJT57" s="511"/>
      <c r="VJU57" s="249"/>
      <c r="VJV57" s="510"/>
      <c r="VJW57" s="511"/>
      <c r="VJX57" s="511"/>
      <c r="VJY57" s="249"/>
      <c r="VJZ57" s="510"/>
      <c r="VKA57" s="511"/>
      <c r="VKB57" s="511"/>
      <c r="VKC57" s="249"/>
      <c r="VKD57" s="510"/>
      <c r="VKE57" s="511"/>
      <c r="VKF57" s="511"/>
      <c r="VKG57" s="249"/>
      <c r="VKH57" s="510"/>
      <c r="VKI57" s="511"/>
      <c r="VKJ57" s="511"/>
      <c r="VKK57" s="249"/>
      <c r="VKL57" s="510"/>
      <c r="VKM57" s="511"/>
      <c r="VKN57" s="511"/>
      <c r="VKO57" s="249"/>
      <c r="VKP57" s="510"/>
      <c r="VKQ57" s="511"/>
      <c r="VKR57" s="511"/>
      <c r="VKS57" s="249"/>
      <c r="VKT57" s="510"/>
      <c r="VKU57" s="511"/>
      <c r="VKV57" s="511"/>
      <c r="VKW57" s="249"/>
      <c r="VKX57" s="510"/>
      <c r="VKY57" s="511"/>
      <c r="VKZ57" s="511"/>
      <c r="VLA57" s="249"/>
      <c r="VLB57" s="510"/>
      <c r="VLC57" s="511"/>
      <c r="VLD57" s="511"/>
      <c r="VLE57" s="249"/>
      <c r="VLF57" s="510"/>
      <c r="VLG57" s="511"/>
      <c r="VLH57" s="511"/>
      <c r="VLI57" s="249"/>
      <c r="VLJ57" s="510"/>
      <c r="VLK57" s="511"/>
      <c r="VLL57" s="511"/>
      <c r="VLM57" s="249"/>
      <c r="VLN57" s="510"/>
      <c r="VLO57" s="511"/>
      <c r="VLP57" s="511"/>
      <c r="VLQ57" s="249"/>
      <c r="VLR57" s="510"/>
      <c r="VLS57" s="511"/>
      <c r="VLT57" s="511"/>
      <c r="VLU57" s="249"/>
      <c r="VLV57" s="510"/>
      <c r="VLW57" s="511"/>
      <c r="VLX57" s="511"/>
      <c r="VLY57" s="249"/>
      <c r="VLZ57" s="510"/>
      <c r="VMA57" s="511"/>
      <c r="VMB57" s="511"/>
      <c r="VMC57" s="249"/>
      <c r="VMD57" s="510"/>
      <c r="VME57" s="511"/>
      <c r="VMF57" s="511"/>
      <c r="VMG57" s="249"/>
      <c r="VMH57" s="510"/>
      <c r="VMI57" s="511"/>
      <c r="VMJ57" s="511"/>
      <c r="VMK57" s="249"/>
      <c r="VML57" s="510"/>
      <c r="VMM57" s="511"/>
      <c r="VMN57" s="511"/>
      <c r="VMO57" s="249"/>
      <c r="VMP57" s="510"/>
      <c r="VMQ57" s="511"/>
      <c r="VMR57" s="511"/>
      <c r="VMS57" s="249"/>
      <c r="VMT57" s="510"/>
      <c r="VMU57" s="511"/>
      <c r="VMV57" s="511"/>
      <c r="VMW57" s="249"/>
      <c r="VMX57" s="510"/>
      <c r="VMY57" s="511"/>
      <c r="VMZ57" s="511"/>
      <c r="VNA57" s="249"/>
      <c r="VNB57" s="510"/>
      <c r="VNC57" s="511"/>
      <c r="VND57" s="511"/>
      <c r="VNE57" s="249"/>
      <c r="VNF57" s="510"/>
      <c r="VNG57" s="511"/>
      <c r="VNH57" s="511"/>
      <c r="VNI57" s="249"/>
      <c r="VNJ57" s="510"/>
      <c r="VNK57" s="511"/>
      <c r="VNL57" s="511"/>
      <c r="VNM57" s="249"/>
      <c r="VNN57" s="510"/>
      <c r="VNO57" s="511"/>
      <c r="VNP57" s="511"/>
      <c r="VNQ57" s="249"/>
      <c r="VNR57" s="510"/>
      <c r="VNS57" s="511"/>
      <c r="VNT57" s="511"/>
      <c r="VNU57" s="249"/>
      <c r="VNV57" s="510"/>
      <c r="VNW57" s="511"/>
      <c r="VNX57" s="511"/>
      <c r="VNY57" s="249"/>
      <c r="VNZ57" s="510"/>
      <c r="VOA57" s="511"/>
      <c r="VOB57" s="511"/>
      <c r="VOC57" s="249"/>
      <c r="VOD57" s="510"/>
      <c r="VOE57" s="511"/>
      <c r="VOF57" s="511"/>
      <c r="VOG57" s="249"/>
      <c r="VOH57" s="510"/>
      <c r="VOI57" s="511"/>
      <c r="VOJ57" s="511"/>
      <c r="VOK57" s="249"/>
      <c r="VOL57" s="510"/>
      <c r="VOM57" s="511"/>
      <c r="VON57" s="511"/>
      <c r="VOO57" s="249"/>
      <c r="VOP57" s="510"/>
      <c r="VOQ57" s="511"/>
      <c r="VOR57" s="511"/>
      <c r="VOS57" s="249"/>
      <c r="VOT57" s="510"/>
      <c r="VOU57" s="511"/>
      <c r="VOV57" s="511"/>
      <c r="VOW57" s="249"/>
      <c r="VOX57" s="510"/>
      <c r="VOY57" s="511"/>
      <c r="VOZ57" s="511"/>
      <c r="VPA57" s="249"/>
      <c r="VPB57" s="510"/>
      <c r="VPC57" s="511"/>
      <c r="VPD57" s="511"/>
      <c r="VPE57" s="249"/>
      <c r="VPF57" s="510"/>
      <c r="VPG57" s="511"/>
      <c r="VPH57" s="511"/>
      <c r="VPI57" s="249"/>
      <c r="VPJ57" s="510"/>
      <c r="VPK57" s="511"/>
      <c r="VPL57" s="511"/>
      <c r="VPM57" s="249"/>
      <c r="VPN57" s="510"/>
      <c r="VPO57" s="511"/>
      <c r="VPP57" s="511"/>
      <c r="VPQ57" s="249"/>
      <c r="VPR57" s="510"/>
      <c r="VPS57" s="511"/>
      <c r="VPT57" s="511"/>
      <c r="VPU57" s="249"/>
      <c r="VPV57" s="510"/>
      <c r="VPW57" s="511"/>
      <c r="VPX57" s="511"/>
      <c r="VPY57" s="249"/>
      <c r="VPZ57" s="510"/>
      <c r="VQA57" s="511"/>
      <c r="VQB57" s="511"/>
      <c r="VQC57" s="249"/>
      <c r="VQD57" s="510"/>
      <c r="VQE57" s="511"/>
      <c r="VQF57" s="511"/>
      <c r="VQG57" s="249"/>
      <c r="VQH57" s="510"/>
      <c r="VQI57" s="511"/>
      <c r="VQJ57" s="511"/>
      <c r="VQK57" s="249"/>
      <c r="VQL57" s="510"/>
      <c r="VQM57" s="511"/>
      <c r="VQN57" s="511"/>
      <c r="VQO57" s="249"/>
      <c r="VQP57" s="510"/>
      <c r="VQQ57" s="511"/>
      <c r="VQR57" s="511"/>
      <c r="VQS57" s="249"/>
      <c r="VQT57" s="510"/>
      <c r="VQU57" s="511"/>
      <c r="VQV57" s="511"/>
      <c r="VQW57" s="249"/>
      <c r="VQX57" s="510"/>
      <c r="VQY57" s="511"/>
      <c r="VQZ57" s="511"/>
      <c r="VRA57" s="249"/>
      <c r="VRB57" s="510"/>
      <c r="VRC57" s="511"/>
      <c r="VRD57" s="511"/>
      <c r="VRE57" s="249"/>
      <c r="VRF57" s="510"/>
      <c r="VRG57" s="511"/>
      <c r="VRH57" s="511"/>
      <c r="VRI57" s="249"/>
      <c r="VRJ57" s="510"/>
      <c r="VRK57" s="511"/>
      <c r="VRL57" s="511"/>
      <c r="VRM57" s="249"/>
      <c r="VRN57" s="510"/>
      <c r="VRO57" s="511"/>
      <c r="VRP57" s="511"/>
      <c r="VRQ57" s="249"/>
      <c r="VRR57" s="510"/>
      <c r="VRS57" s="511"/>
      <c r="VRT57" s="511"/>
      <c r="VRU57" s="249"/>
      <c r="VRV57" s="510"/>
      <c r="VRW57" s="511"/>
      <c r="VRX57" s="511"/>
      <c r="VRY57" s="249"/>
      <c r="VRZ57" s="510"/>
      <c r="VSA57" s="511"/>
      <c r="VSB57" s="511"/>
      <c r="VSC57" s="249"/>
      <c r="VSD57" s="510"/>
      <c r="VSE57" s="511"/>
      <c r="VSF57" s="511"/>
      <c r="VSG57" s="249"/>
      <c r="VSH57" s="510"/>
      <c r="VSI57" s="511"/>
      <c r="VSJ57" s="511"/>
      <c r="VSK57" s="249"/>
      <c r="VSL57" s="510"/>
      <c r="VSM57" s="511"/>
      <c r="VSN57" s="511"/>
      <c r="VSO57" s="249"/>
      <c r="VSP57" s="510"/>
      <c r="VSQ57" s="511"/>
      <c r="VSR57" s="511"/>
      <c r="VSS57" s="249"/>
      <c r="VST57" s="510"/>
      <c r="VSU57" s="511"/>
      <c r="VSV57" s="511"/>
      <c r="VSW57" s="249"/>
      <c r="VSX57" s="510"/>
      <c r="VSY57" s="511"/>
      <c r="VSZ57" s="511"/>
      <c r="VTA57" s="249"/>
      <c r="VTB57" s="510"/>
      <c r="VTC57" s="511"/>
      <c r="VTD57" s="511"/>
      <c r="VTE57" s="249"/>
      <c r="VTF57" s="510"/>
      <c r="VTG57" s="511"/>
      <c r="VTH57" s="511"/>
      <c r="VTI57" s="249"/>
      <c r="VTJ57" s="510"/>
      <c r="VTK57" s="511"/>
      <c r="VTL57" s="511"/>
      <c r="VTM57" s="249"/>
      <c r="VTN57" s="510"/>
      <c r="VTO57" s="511"/>
      <c r="VTP57" s="511"/>
      <c r="VTQ57" s="249"/>
      <c r="VTR57" s="510"/>
      <c r="VTS57" s="511"/>
      <c r="VTT57" s="511"/>
      <c r="VTU57" s="249"/>
      <c r="VTV57" s="510"/>
      <c r="VTW57" s="511"/>
      <c r="VTX57" s="511"/>
      <c r="VTY57" s="249"/>
      <c r="VTZ57" s="510"/>
      <c r="VUA57" s="511"/>
      <c r="VUB57" s="511"/>
      <c r="VUC57" s="249"/>
      <c r="VUD57" s="510"/>
      <c r="VUE57" s="511"/>
      <c r="VUF57" s="511"/>
      <c r="VUG57" s="249"/>
      <c r="VUH57" s="510"/>
      <c r="VUI57" s="511"/>
      <c r="VUJ57" s="511"/>
      <c r="VUK57" s="249"/>
      <c r="VUL57" s="510"/>
      <c r="VUM57" s="511"/>
      <c r="VUN57" s="511"/>
      <c r="VUO57" s="249"/>
      <c r="VUP57" s="510"/>
      <c r="VUQ57" s="511"/>
      <c r="VUR57" s="511"/>
      <c r="VUS57" s="249"/>
      <c r="VUT57" s="510"/>
      <c r="VUU57" s="511"/>
      <c r="VUV57" s="511"/>
      <c r="VUW57" s="249"/>
      <c r="VUX57" s="510"/>
      <c r="VUY57" s="511"/>
      <c r="VUZ57" s="511"/>
      <c r="VVA57" s="249"/>
      <c r="VVB57" s="510"/>
      <c r="VVC57" s="511"/>
      <c r="VVD57" s="511"/>
      <c r="VVE57" s="249"/>
      <c r="VVF57" s="510"/>
      <c r="VVG57" s="511"/>
      <c r="VVH57" s="511"/>
      <c r="VVI57" s="249"/>
      <c r="VVJ57" s="510"/>
      <c r="VVK57" s="511"/>
      <c r="VVL57" s="511"/>
      <c r="VVM57" s="249"/>
      <c r="VVN57" s="510"/>
      <c r="VVO57" s="511"/>
      <c r="VVP57" s="511"/>
      <c r="VVQ57" s="249"/>
      <c r="VVR57" s="510"/>
      <c r="VVS57" s="511"/>
      <c r="VVT57" s="511"/>
      <c r="VVU57" s="249"/>
      <c r="VVV57" s="510"/>
      <c r="VVW57" s="511"/>
      <c r="VVX57" s="511"/>
      <c r="VVY57" s="249"/>
      <c r="VVZ57" s="510"/>
      <c r="VWA57" s="511"/>
      <c r="VWB57" s="511"/>
      <c r="VWC57" s="249"/>
      <c r="VWD57" s="510"/>
      <c r="VWE57" s="511"/>
      <c r="VWF57" s="511"/>
      <c r="VWG57" s="249"/>
      <c r="VWH57" s="510"/>
      <c r="VWI57" s="511"/>
      <c r="VWJ57" s="511"/>
      <c r="VWK57" s="249"/>
      <c r="VWL57" s="510"/>
      <c r="VWM57" s="511"/>
      <c r="VWN57" s="511"/>
      <c r="VWO57" s="249"/>
      <c r="VWP57" s="510"/>
      <c r="VWQ57" s="511"/>
      <c r="VWR57" s="511"/>
      <c r="VWS57" s="249"/>
      <c r="VWT57" s="510"/>
      <c r="VWU57" s="511"/>
      <c r="VWV57" s="511"/>
      <c r="VWW57" s="249"/>
      <c r="VWX57" s="510"/>
      <c r="VWY57" s="511"/>
      <c r="VWZ57" s="511"/>
      <c r="VXA57" s="249"/>
      <c r="VXB57" s="510"/>
      <c r="VXC57" s="511"/>
      <c r="VXD57" s="511"/>
      <c r="VXE57" s="249"/>
      <c r="VXF57" s="510"/>
      <c r="VXG57" s="511"/>
      <c r="VXH57" s="511"/>
      <c r="VXI57" s="249"/>
      <c r="VXJ57" s="510"/>
      <c r="VXK57" s="511"/>
      <c r="VXL57" s="511"/>
      <c r="VXM57" s="249"/>
      <c r="VXN57" s="510"/>
      <c r="VXO57" s="511"/>
      <c r="VXP57" s="511"/>
      <c r="VXQ57" s="249"/>
      <c r="VXR57" s="510"/>
      <c r="VXS57" s="511"/>
      <c r="VXT57" s="511"/>
      <c r="VXU57" s="249"/>
      <c r="VXV57" s="510"/>
      <c r="VXW57" s="511"/>
      <c r="VXX57" s="511"/>
      <c r="VXY57" s="249"/>
      <c r="VXZ57" s="510"/>
      <c r="VYA57" s="511"/>
      <c r="VYB57" s="511"/>
      <c r="VYC57" s="249"/>
      <c r="VYD57" s="510"/>
      <c r="VYE57" s="511"/>
      <c r="VYF57" s="511"/>
      <c r="VYG57" s="249"/>
      <c r="VYH57" s="510"/>
      <c r="VYI57" s="511"/>
      <c r="VYJ57" s="511"/>
      <c r="VYK57" s="249"/>
      <c r="VYL57" s="510"/>
      <c r="VYM57" s="511"/>
      <c r="VYN57" s="511"/>
      <c r="VYO57" s="249"/>
      <c r="VYP57" s="510"/>
      <c r="VYQ57" s="511"/>
      <c r="VYR57" s="511"/>
      <c r="VYS57" s="249"/>
      <c r="VYT57" s="510"/>
      <c r="VYU57" s="511"/>
      <c r="VYV57" s="511"/>
      <c r="VYW57" s="249"/>
      <c r="VYX57" s="510"/>
      <c r="VYY57" s="511"/>
      <c r="VYZ57" s="511"/>
      <c r="VZA57" s="249"/>
      <c r="VZB57" s="510"/>
      <c r="VZC57" s="511"/>
      <c r="VZD57" s="511"/>
      <c r="VZE57" s="249"/>
      <c r="VZF57" s="510"/>
      <c r="VZG57" s="511"/>
      <c r="VZH57" s="511"/>
      <c r="VZI57" s="249"/>
      <c r="VZJ57" s="510"/>
      <c r="VZK57" s="511"/>
      <c r="VZL57" s="511"/>
      <c r="VZM57" s="249"/>
      <c r="VZN57" s="510"/>
      <c r="VZO57" s="511"/>
      <c r="VZP57" s="511"/>
      <c r="VZQ57" s="249"/>
      <c r="VZR57" s="510"/>
      <c r="VZS57" s="511"/>
      <c r="VZT57" s="511"/>
      <c r="VZU57" s="249"/>
      <c r="VZV57" s="510"/>
      <c r="VZW57" s="511"/>
      <c r="VZX57" s="511"/>
      <c r="VZY57" s="249"/>
      <c r="VZZ57" s="510"/>
      <c r="WAA57" s="511"/>
      <c r="WAB57" s="511"/>
      <c r="WAC57" s="249"/>
      <c r="WAD57" s="510"/>
      <c r="WAE57" s="511"/>
      <c r="WAF57" s="511"/>
      <c r="WAG57" s="249"/>
      <c r="WAH57" s="510"/>
      <c r="WAI57" s="511"/>
      <c r="WAJ57" s="511"/>
      <c r="WAK57" s="249"/>
      <c r="WAL57" s="510"/>
      <c r="WAM57" s="511"/>
      <c r="WAN57" s="511"/>
      <c r="WAO57" s="249"/>
      <c r="WAP57" s="510"/>
      <c r="WAQ57" s="511"/>
      <c r="WAR57" s="511"/>
      <c r="WAS57" s="249"/>
      <c r="WAT57" s="510"/>
      <c r="WAU57" s="511"/>
      <c r="WAV57" s="511"/>
      <c r="WAW57" s="249"/>
      <c r="WAX57" s="510"/>
      <c r="WAY57" s="511"/>
      <c r="WAZ57" s="511"/>
      <c r="WBA57" s="249"/>
      <c r="WBB57" s="510"/>
      <c r="WBC57" s="511"/>
      <c r="WBD57" s="511"/>
      <c r="WBE57" s="249"/>
      <c r="WBF57" s="510"/>
      <c r="WBG57" s="511"/>
      <c r="WBH57" s="511"/>
      <c r="WBI57" s="249"/>
      <c r="WBJ57" s="510"/>
      <c r="WBK57" s="511"/>
      <c r="WBL57" s="511"/>
      <c r="WBM57" s="249"/>
      <c r="WBN57" s="510"/>
      <c r="WBO57" s="511"/>
      <c r="WBP57" s="511"/>
      <c r="WBQ57" s="249"/>
      <c r="WBR57" s="510"/>
      <c r="WBS57" s="511"/>
      <c r="WBT57" s="511"/>
      <c r="WBU57" s="249"/>
      <c r="WBV57" s="510"/>
      <c r="WBW57" s="511"/>
      <c r="WBX57" s="511"/>
      <c r="WBY57" s="249"/>
      <c r="WBZ57" s="510"/>
      <c r="WCA57" s="511"/>
      <c r="WCB57" s="511"/>
      <c r="WCC57" s="249"/>
      <c r="WCD57" s="510"/>
      <c r="WCE57" s="511"/>
      <c r="WCF57" s="511"/>
      <c r="WCG57" s="249"/>
      <c r="WCH57" s="510"/>
      <c r="WCI57" s="511"/>
      <c r="WCJ57" s="511"/>
      <c r="WCK57" s="249"/>
      <c r="WCL57" s="510"/>
      <c r="WCM57" s="511"/>
      <c r="WCN57" s="511"/>
      <c r="WCO57" s="249"/>
      <c r="WCP57" s="510"/>
      <c r="WCQ57" s="511"/>
      <c r="WCR57" s="511"/>
      <c r="WCS57" s="249"/>
      <c r="WCT57" s="510"/>
      <c r="WCU57" s="511"/>
      <c r="WCV57" s="511"/>
      <c r="WCW57" s="249"/>
      <c r="WCX57" s="510"/>
      <c r="WCY57" s="511"/>
      <c r="WCZ57" s="511"/>
      <c r="WDA57" s="249"/>
      <c r="WDB57" s="510"/>
      <c r="WDC57" s="511"/>
      <c r="WDD57" s="511"/>
      <c r="WDE57" s="249"/>
      <c r="WDF57" s="510"/>
      <c r="WDG57" s="511"/>
      <c r="WDH57" s="511"/>
      <c r="WDI57" s="249"/>
      <c r="WDJ57" s="510"/>
      <c r="WDK57" s="511"/>
      <c r="WDL57" s="511"/>
      <c r="WDM57" s="249"/>
      <c r="WDN57" s="510"/>
      <c r="WDO57" s="511"/>
      <c r="WDP57" s="511"/>
      <c r="WDQ57" s="249"/>
      <c r="WDR57" s="510"/>
      <c r="WDS57" s="511"/>
      <c r="WDT57" s="511"/>
      <c r="WDU57" s="249"/>
      <c r="WDV57" s="510"/>
      <c r="WDW57" s="511"/>
      <c r="WDX57" s="511"/>
      <c r="WDY57" s="249"/>
      <c r="WDZ57" s="510"/>
      <c r="WEA57" s="511"/>
      <c r="WEB57" s="511"/>
      <c r="WEC57" s="249"/>
      <c r="WED57" s="510"/>
      <c r="WEE57" s="511"/>
      <c r="WEF57" s="511"/>
      <c r="WEG57" s="249"/>
      <c r="WEH57" s="510"/>
      <c r="WEI57" s="511"/>
      <c r="WEJ57" s="511"/>
      <c r="WEK57" s="249"/>
      <c r="WEL57" s="510"/>
      <c r="WEM57" s="511"/>
      <c r="WEN57" s="511"/>
      <c r="WEO57" s="249"/>
      <c r="WEP57" s="510"/>
      <c r="WEQ57" s="511"/>
      <c r="WER57" s="511"/>
      <c r="WES57" s="249"/>
      <c r="WET57" s="510"/>
      <c r="WEU57" s="511"/>
      <c r="WEV57" s="511"/>
      <c r="WEW57" s="249"/>
      <c r="WEX57" s="510"/>
      <c r="WEY57" s="511"/>
      <c r="WEZ57" s="511"/>
      <c r="WFA57" s="249"/>
      <c r="WFB57" s="510"/>
      <c r="WFC57" s="511"/>
      <c r="WFD57" s="511"/>
      <c r="WFE57" s="249"/>
      <c r="WFF57" s="510"/>
      <c r="WFG57" s="511"/>
      <c r="WFH57" s="511"/>
      <c r="WFI57" s="249"/>
      <c r="WFJ57" s="510"/>
      <c r="WFK57" s="511"/>
      <c r="WFL57" s="511"/>
      <c r="WFM57" s="249"/>
      <c r="WFN57" s="510"/>
      <c r="WFO57" s="511"/>
      <c r="WFP57" s="511"/>
      <c r="WFQ57" s="249"/>
      <c r="WFR57" s="510"/>
      <c r="WFS57" s="511"/>
      <c r="WFT57" s="511"/>
      <c r="WFU57" s="249"/>
      <c r="WFV57" s="510"/>
      <c r="WFW57" s="511"/>
      <c r="WFX57" s="511"/>
      <c r="WFY57" s="249"/>
      <c r="WFZ57" s="510"/>
      <c r="WGA57" s="511"/>
      <c r="WGB57" s="511"/>
      <c r="WGC57" s="249"/>
      <c r="WGD57" s="510"/>
      <c r="WGE57" s="511"/>
      <c r="WGF57" s="511"/>
      <c r="WGG57" s="249"/>
      <c r="WGH57" s="510"/>
      <c r="WGI57" s="511"/>
      <c r="WGJ57" s="511"/>
      <c r="WGK57" s="249"/>
      <c r="WGL57" s="510"/>
      <c r="WGM57" s="511"/>
      <c r="WGN57" s="511"/>
      <c r="WGO57" s="249"/>
      <c r="WGP57" s="510"/>
      <c r="WGQ57" s="511"/>
      <c r="WGR57" s="511"/>
      <c r="WGS57" s="249"/>
      <c r="WGT57" s="510"/>
      <c r="WGU57" s="511"/>
      <c r="WGV57" s="511"/>
      <c r="WGW57" s="249"/>
      <c r="WGX57" s="510"/>
      <c r="WGY57" s="511"/>
      <c r="WGZ57" s="511"/>
      <c r="WHA57" s="249"/>
      <c r="WHB57" s="510"/>
      <c r="WHC57" s="511"/>
      <c r="WHD57" s="511"/>
      <c r="WHE57" s="249"/>
      <c r="WHF57" s="510"/>
      <c r="WHG57" s="511"/>
      <c r="WHH57" s="511"/>
      <c r="WHI57" s="249"/>
      <c r="WHJ57" s="510"/>
      <c r="WHK57" s="511"/>
      <c r="WHL57" s="511"/>
      <c r="WHM57" s="249"/>
      <c r="WHN57" s="510"/>
      <c r="WHO57" s="511"/>
      <c r="WHP57" s="511"/>
      <c r="WHQ57" s="249"/>
      <c r="WHR57" s="510"/>
      <c r="WHS57" s="511"/>
      <c r="WHT57" s="511"/>
      <c r="WHU57" s="249"/>
      <c r="WHV57" s="510"/>
      <c r="WHW57" s="511"/>
      <c r="WHX57" s="511"/>
      <c r="WHY57" s="249"/>
      <c r="WHZ57" s="510"/>
      <c r="WIA57" s="511"/>
      <c r="WIB57" s="511"/>
      <c r="WIC57" s="249"/>
      <c r="WID57" s="510"/>
      <c r="WIE57" s="511"/>
      <c r="WIF57" s="511"/>
      <c r="WIG57" s="249"/>
      <c r="WIH57" s="510"/>
      <c r="WII57" s="511"/>
      <c r="WIJ57" s="511"/>
      <c r="WIK57" s="249"/>
      <c r="WIL57" s="510"/>
      <c r="WIM57" s="511"/>
      <c r="WIN57" s="511"/>
      <c r="WIO57" s="249"/>
      <c r="WIP57" s="510"/>
      <c r="WIQ57" s="511"/>
      <c r="WIR57" s="511"/>
      <c r="WIS57" s="249"/>
      <c r="WIT57" s="510"/>
      <c r="WIU57" s="511"/>
      <c r="WIV57" s="511"/>
      <c r="WIW57" s="249"/>
      <c r="WIX57" s="510"/>
      <c r="WIY57" s="511"/>
      <c r="WIZ57" s="511"/>
      <c r="WJA57" s="249"/>
      <c r="WJB57" s="510"/>
      <c r="WJC57" s="511"/>
      <c r="WJD57" s="511"/>
      <c r="WJE57" s="249"/>
      <c r="WJF57" s="510"/>
      <c r="WJG57" s="511"/>
      <c r="WJH57" s="511"/>
      <c r="WJI57" s="249"/>
      <c r="WJJ57" s="510"/>
      <c r="WJK57" s="511"/>
      <c r="WJL57" s="511"/>
      <c r="WJM57" s="249"/>
      <c r="WJN57" s="510"/>
      <c r="WJO57" s="511"/>
      <c r="WJP57" s="511"/>
      <c r="WJQ57" s="249"/>
      <c r="WJR57" s="510"/>
      <c r="WJS57" s="511"/>
      <c r="WJT57" s="511"/>
      <c r="WJU57" s="249"/>
      <c r="WJV57" s="510"/>
      <c r="WJW57" s="511"/>
      <c r="WJX57" s="511"/>
      <c r="WJY57" s="249"/>
      <c r="WJZ57" s="510"/>
      <c r="WKA57" s="511"/>
      <c r="WKB57" s="511"/>
      <c r="WKC57" s="249"/>
      <c r="WKD57" s="510"/>
      <c r="WKE57" s="511"/>
      <c r="WKF57" s="511"/>
      <c r="WKG57" s="249"/>
      <c r="WKH57" s="510"/>
      <c r="WKI57" s="511"/>
      <c r="WKJ57" s="511"/>
      <c r="WKK57" s="249"/>
      <c r="WKL57" s="510"/>
      <c r="WKM57" s="511"/>
      <c r="WKN57" s="511"/>
      <c r="WKO57" s="249"/>
      <c r="WKP57" s="510"/>
      <c r="WKQ57" s="511"/>
      <c r="WKR57" s="511"/>
      <c r="WKS57" s="249"/>
      <c r="WKT57" s="510"/>
      <c r="WKU57" s="511"/>
      <c r="WKV57" s="511"/>
      <c r="WKW57" s="249"/>
      <c r="WKX57" s="510"/>
      <c r="WKY57" s="511"/>
      <c r="WKZ57" s="511"/>
      <c r="WLA57" s="249"/>
      <c r="WLB57" s="510"/>
      <c r="WLC57" s="511"/>
      <c r="WLD57" s="511"/>
      <c r="WLE57" s="249"/>
      <c r="WLF57" s="510"/>
      <c r="WLG57" s="511"/>
      <c r="WLH57" s="511"/>
      <c r="WLI57" s="249"/>
      <c r="WLJ57" s="510"/>
      <c r="WLK57" s="511"/>
      <c r="WLL57" s="511"/>
      <c r="WLM57" s="249"/>
      <c r="WLN57" s="510"/>
      <c r="WLO57" s="511"/>
      <c r="WLP57" s="511"/>
      <c r="WLQ57" s="249"/>
      <c r="WLR57" s="510"/>
      <c r="WLS57" s="511"/>
      <c r="WLT57" s="511"/>
      <c r="WLU57" s="249"/>
      <c r="WLV57" s="510"/>
      <c r="WLW57" s="511"/>
      <c r="WLX57" s="511"/>
      <c r="WLY57" s="249"/>
      <c r="WLZ57" s="510"/>
      <c r="WMA57" s="511"/>
      <c r="WMB57" s="511"/>
      <c r="WMC57" s="249"/>
      <c r="WMD57" s="510"/>
      <c r="WME57" s="511"/>
      <c r="WMF57" s="511"/>
      <c r="WMG57" s="249"/>
      <c r="WMH57" s="510"/>
      <c r="WMI57" s="511"/>
      <c r="WMJ57" s="511"/>
      <c r="WMK57" s="249"/>
      <c r="WML57" s="510"/>
      <c r="WMM57" s="511"/>
      <c r="WMN57" s="511"/>
      <c r="WMO57" s="249"/>
      <c r="WMP57" s="510"/>
      <c r="WMQ57" s="511"/>
      <c r="WMR57" s="511"/>
      <c r="WMS57" s="249"/>
      <c r="WMT57" s="510"/>
      <c r="WMU57" s="511"/>
      <c r="WMV57" s="511"/>
      <c r="WMW57" s="249"/>
      <c r="WMX57" s="510"/>
      <c r="WMY57" s="511"/>
      <c r="WMZ57" s="511"/>
      <c r="WNA57" s="249"/>
      <c r="WNB57" s="510"/>
      <c r="WNC57" s="511"/>
      <c r="WND57" s="511"/>
      <c r="WNE57" s="249"/>
      <c r="WNF57" s="510"/>
      <c r="WNG57" s="511"/>
      <c r="WNH57" s="511"/>
      <c r="WNI57" s="249"/>
      <c r="WNJ57" s="510"/>
      <c r="WNK57" s="511"/>
      <c r="WNL57" s="511"/>
      <c r="WNM57" s="249"/>
      <c r="WNN57" s="510"/>
      <c r="WNO57" s="511"/>
      <c r="WNP57" s="511"/>
      <c r="WNQ57" s="249"/>
      <c r="WNR57" s="510"/>
      <c r="WNS57" s="511"/>
      <c r="WNT57" s="511"/>
      <c r="WNU57" s="249"/>
      <c r="WNV57" s="510"/>
      <c r="WNW57" s="511"/>
      <c r="WNX57" s="511"/>
      <c r="WNY57" s="249"/>
      <c r="WNZ57" s="510"/>
      <c r="WOA57" s="511"/>
      <c r="WOB57" s="511"/>
      <c r="WOC57" s="249"/>
      <c r="WOD57" s="510"/>
      <c r="WOE57" s="511"/>
      <c r="WOF57" s="511"/>
      <c r="WOG57" s="249"/>
      <c r="WOH57" s="510"/>
      <c r="WOI57" s="511"/>
      <c r="WOJ57" s="511"/>
      <c r="WOK57" s="249"/>
      <c r="WOL57" s="510"/>
      <c r="WOM57" s="511"/>
      <c r="WON57" s="511"/>
      <c r="WOO57" s="249"/>
      <c r="WOP57" s="510"/>
      <c r="WOQ57" s="511"/>
      <c r="WOR57" s="511"/>
      <c r="WOS57" s="249"/>
      <c r="WOT57" s="510"/>
      <c r="WOU57" s="511"/>
      <c r="WOV57" s="511"/>
      <c r="WOW57" s="249"/>
      <c r="WOX57" s="510"/>
      <c r="WOY57" s="511"/>
      <c r="WOZ57" s="511"/>
      <c r="WPA57" s="249"/>
      <c r="WPB57" s="510"/>
      <c r="WPC57" s="511"/>
      <c r="WPD57" s="511"/>
      <c r="WPE57" s="249"/>
      <c r="WPF57" s="510"/>
      <c r="WPG57" s="511"/>
      <c r="WPH57" s="511"/>
      <c r="WPI57" s="249"/>
      <c r="WPJ57" s="510"/>
      <c r="WPK57" s="511"/>
      <c r="WPL57" s="511"/>
      <c r="WPM57" s="249"/>
      <c r="WPN57" s="510"/>
      <c r="WPO57" s="511"/>
      <c r="WPP57" s="511"/>
      <c r="WPQ57" s="249"/>
      <c r="WPR57" s="510"/>
      <c r="WPS57" s="511"/>
      <c r="WPT57" s="511"/>
      <c r="WPU57" s="249"/>
      <c r="WPV57" s="510"/>
      <c r="WPW57" s="511"/>
      <c r="WPX57" s="511"/>
      <c r="WPY57" s="249"/>
      <c r="WPZ57" s="510"/>
      <c r="WQA57" s="511"/>
      <c r="WQB57" s="511"/>
      <c r="WQC57" s="249"/>
      <c r="WQD57" s="510"/>
      <c r="WQE57" s="511"/>
      <c r="WQF57" s="511"/>
      <c r="WQG57" s="249"/>
      <c r="WQH57" s="510"/>
      <c r="WQI57" s="511"/>
      <c r="WQJ57" s="511"/>
      <c r="WQK57" s="249"/>
      <c r="WQL57" s="510"/>
      <c r="WQM57" s="511"/>
      <c r="WQN57" s="511"/>
      <c r="WQO57" s="249"/>
      <c r="WQP57" s="510"/>
      <c r="WQQ57" s="511"/>
      <c r="WQR57" s="511"/>
      <c r="WQS57" s="249"/>
      <c r="WQT57" s="510"/>
      <c r="WQU57" s="511"/>
      <c r="WQV57" s="511"/>
      <c r="WQW57" s="249"/>
      <c r="WQX57" s="510"/>
      <c r="WQY57" s="511"/>
      <c r="WQZ57" s="511"/>
      <c r="WRA57" s="249"/>
      <c r="WRB57" s="510"/>
      <c r="WRC57" s="511"/>
      <c r="WRD57" s="511"/>
      <c r="WRE57" s="249"/>
      <c r="WRF57" s="510"/>
      <c r="WRG57" s="511"/>
      <c r="WRH57" s="511"/>
      <c r="WRI57" s="249"/>
      <c r="WRJ57" s="510"/>
      <c r="WRK57" s="511"/>
      <c r="WRL57" s="511"/>
      <c r="WRM57" s="249"/>
      <c r="WRN57" s="510"/>
      <c r="WRO57" s="511"/>
      <c r="WRP57" s="511"/>
      <c r="WRQ57" s="249"/>
      <c r="WRR57" s="510"/>
      <c r="WRS57" s="511"/>
      <c r="WRT57" s="511"/>
      <c r="WRU57" s="249"/>
      <c r="WRV57" s="510"/>
      <c r="WRW57" s="511"/>
      <c r="WRX57" s="511"/>
      <c r="WRY57" s="249"/>
      <c r="WRZ57" s="510"/>
      <c r="WSA57" s="511"/>
      <c r="WSB57" s="511"/>
      <c r="WSC57" s="249"/>
      <c r="WSD57" s="510"/>
      <c r="WSE57" s="511"/>
      <c r="WSF57" s="511"/>
      <c r="WSG57" s="249"/>
      <c r="WSH57" s="510"/>
      <c r="WSI57" s="511"/>
      <c r="WSJ57" s="511"/>
      <c r="WSK57" s="249"/>
      <c r="WSL57" s="510"/>
      <c r="WSM57" s="511"/>
      <c r="WSN57" s="511"/>
      <c r="WSO57" s="249"/>
      <c r="WSP57" s="510"/>
      <c r="WSQ57" s="511"/>
      <c r="WSR57" s="511"/>
      <c r="WSS57" s="249"/>
      <c r="WST57" s="510"/>
      <c r="WSU57" s="511"/>
      <c r="WSV57" s="511"/>
      <c r="WSW57" s="249"/>
      <c r="WSX57" s="510"/>
      <c r="WSY57" s="511"/>
      <c r="WSZ57" s="511"/>
      <c r="WTA57" s="249"/>
      <c r="WTB57" s="510"/>
      <c r="WTC57" s="511"/>
      <c r="WTD57" s="511"/>
      <c r="WTE57" s="249"/>
      <c r="WTF57" s="510"/>
      <c r="WTG57" s="511"/>
      <c r="WTH57" s="511"/>
      <c r="WTI57" s="249"/>
      <c r="WTJ57" s="510"/>
      <c r="WTK57" s="511"/>
      <c r="WTL57" s="511"/>
      <c r="WTM57" s="249"/>
      <c r="WTN57" s="510"/>
      <c r="WTO57" s="511"/>
      <c r="WTP57" s="511"/>
      <c r="WTQ57" s="249"/>
      <c r="WTR57" s="510"/>
      <c r="WTS57" s="511"/>
      <c r="WTT57" s="511"/>
      <c r="WTU57" s="249"/>
      <c r="WTV57" s="510"/>
      <c r="WTW57" s="511"/>
      <c r="WTX57" s="511"/>
      <c r="WTY57" s="249"/>
      <c r="WTZ57" s="510"/>
      <c r="WUA57" s="511"/>
      <c r="WUB57" s="511"/>
      <c r="WUC57" s="249"/>
      <c r="WUD57" s="510"/>
      <c r="WUE57" s="511"/>
      <c r="WUF57" s="511"/>
      <c r="WUG57" s="249"/>
      <c r="WUH57" s="510"/>
      <c r="WUI57" s="511"/>
      <c r="WUJ57" s="511"/>
      <c r="WUK57" s="249"/>
      <c r="WUL57" s="510"/>
      <c r="WUM57" s="511"/>
      <c r="WUN57" s="511"/>
      <c r="WUO57" s="249"/>
      <c r="WUP57" s="510"/>
      <c r="WUQ57" s="511"/>
      <c r="WUR57" s="511"/>
      <c r="WUS57" s="249"/>
      <c r="WUT57" s="510"/>
      <c r="WUU57" s="511"/>
      <c r="WUV57" s="511"/>
      <c r="WUW57" s="249"/>
      <c r="WUX57" s="510"/>
      <c r="WUY57" s="511"/>
      <c r="WUZ57" s="511"/>
      <c r="WVA57" s="249"/>
      <c r="WVB57" s="510"/>
      <c r="WVC57" s="511"/>
      <c r="WVD57" s="511"/>
      <c r="WVE57" s="249"/>
      <c r="WVF57" s="510"/>
      <c r="WVG57" s="511"/>
      <c r="WVH57" s="511"/>
      <c r="WVI57" s="249"/>
      <c r="WVJ57" s="510"/>
      <c r="WVK57" s="511"/>
      <c r="WVL57" s="511"/>
      <c r="WVM57" s="249"/>
      <c r="WVN57" s="510"/>
      <c r="WVO57" s="511"/>
      <c r="WVP57" s="511"/>
      <c r="WVQ57" s="249"/>
      <c r="WVR57" s="510"/>
      <c r="WVS57" s="511"/>
      <c r="WVT57" s="511"/>
      <c r="WVU57" s="249"/>
      <c r="WVV57" s="510"/>
      <c r="WVW57" s="511"/>
      <c r="WVX57" s="511"/>
      <c r="WVY57" s="249"/>
      <c r="WVZ57" s="510"/>
      <c r="WWA57" s="511"/>
      <c r="WWB57" s="511"/>
      <c r="WWC57" s="249"/>
      <c r="WWD57" s="510"/>
      <c r="WWE57" s="511"/>
      <c r="WWF57" s="511"/>
      <c r="WWG57" s="249"/>
      <c r="WWH57" s="510"/>
      <c r="WWI57" s="511"/>
      <c r="WWJ57" s="511"/>
      <c r="WWK57" s="249"/>
      <c r="WWL57" s="510"/>
      <c r="WWM57" s="511"/>
      <c r="WWN57" s="511"/>
      <c r="WWO57" s="249"/>
      <c r="WWP57" s="510"/>
      <c r="WWQ57" s="511"/>
      <c r="WWR57" s="511"/>
      <c r="WWS57" s="249"/>
      <c r="WWT57" s="510"/>
      <c r="WWU57" s="511"/>
      <c r="WWV57" s="511"/>
      <c r="WWW57" s="249"/>
      <c r="WWX57" s="510"/>
      <c r="WWY57" s="511"/>
      <c r="WWZ57" s="511"/>
      <c r="WXA57" s="249"/>
      <c r="WXB57" s="510"/>
      <c r="WXC57" s="511"/>
      <c r="WXD57" s="511"/>
      <c r="WXE57" s="249"/>
      <c r="WXF57" s="510"/>
      <c r="WXG57" s="511"/>
      <c r="WXH57" s="511"/>
      <c r="WXI57" s="249"/>
      <c r="WXJ57" s="510"/>
      <c r="WXK57" s="511"/>
      <c r="WXL57" s="511"/>
      <c r="WXM57" s="249"/>
      <c r="WXN57" s="510"/>
      <c r="WXO57" s="511"/>
      <c r="WXP57" s="511"/>
      <c r="WXQ57" s="249"/>
      <c r="WXR57" s="510"/>
      <c r="WXS57" s="511"/>
      <c r="WXT57" s="511"/>
      <c r="WXU57" s="249"/>
      <c r="WXV57" s="510"/>
      <c r="WXW57" s="511"/>
      <c r="WXX57" s="511"/>
      <c r="WXY57" s="249"/>
      <c r="WXZ57" s="510"/>
      <c r="WYA57" s="511"/>
      <c r="WYB57" s="511"/>
      <c r="WYC57" s="249"/>
      <c r="WYD57" s="510"/>
      <c r="WYE57" s="511"/>
      <c r="WYF57" s="511"/>
      <c r="WYG57" s="249"/>
      <c r="WYH57" s="510"/>
      <c r="WYI57" s="511"/>
      <c r="WYJ57" s="511"/>
      <c r="WYK57" s="249"/>
      <c r="WYL57" s="510"/>
      <c r="WYM57" s="511"/>
      <c r="WYN57" s="511"/>
      <c r="WYO57" s="249"/>
      <c r="WYP57" s="510"/>
      <c r="WYQ57" s="511"/>
      <c r="WYR57" s="511"/>
      <c r="WYS57" s="249"/>
      <c r="WYT57" s="510"/>
      <c r="WYU57" s="511"/>
      <c r="WYV57" s="511"/>
      <c r="WYW57" s="249"/>
      <c r="WYX57" s="510"/>
      <c r="WYY57" s="511"/>
      <c r="WYZ57" s="511"/>
      <c r="WZA57" s="249"/>
      <c r="WZB57" s="510"/>
      <c r="WZC57" s="511"/>
      <c r="WZD57" s="511"/>
      <c r="WZE57" s="249"/>
      <c r="WZF57" s="510"/>
      <c r="WZG57" s="511"/>
      <c r="WZH57" s="511"/>
      <c r="WZI57" s="249"/>
      <c r="WZJ57" s="510"/>
      <c r="WZK57" s="511"/>
      <c r="WZL57" s="511"/>
      <c r="WZM57" s="249"/>
      <c r="WZN57" s="510"/>
      <c r="WZO57" s="511"/>
      <c r="WZP57" s="511"/>
      <c r="WZQ57" s="249"/>
      <c r="WZR57" s="510"/>
      <c r="WZS57" s="511"/>
      <c r="WZT57" s="511"/>
      <c r="WZU57" s="249"/>
      <c r="WZV57" s="510"/>
      <c r="WZW57" s="511"/>
      <c r="WZX57" s="511"/>
      <c r="WZY57" s="249"/>
      <c r="WZZ57" s="510"/>
      <c r="XAA57" s="511"/>
      <c r="XAB57" s="511"/>
      <c r="XAC57" s="249"/>
      <c r="XAD57" s="510"/>
      <c r="XAE57" s="511"/>
      <c r="XAF57" s="511"/>
      <c r="XAG57" s="249"/>
      <c r="XAH57" s="510"/>
      <c r="XAI57" s="511"/>
      <c r="XAJ57" s="511"/>
      <c r="XAK57" s="249"/>
      <c r="XAL57" s="510"/>
      <c r="XAM57" s="511"/>
      <c r="XAN57" s="511"/>
      <c r="XAO57" s="249"/>
      <c r="XAP57" s="510"/>
      <c r="XAQ57" s="511"/>
      <c r="XAR57" s="511"/>
      <c r="XAS57" s="249"/>
      <c r="XAT57" s="510"/>
      <c r="XAU57" s="511"/>
      <c r="XAV57" s="511"/>
      <c r="XAW57" s="249"/>
      <c r="XAX57" s="510"/>
      <c r="XAY57" s="511"/>
      <c r="XAZ57" s="511"/>
      <c r="XBA57" s="249"/>
      <c r="XBB57" s="510"/>
      <c r="XBC57" s="511"/>
      <c r="XBD57" s="511"/>
      <c r="XBE57" s="249"/>
      <c r="XBF57" s="510"/>
      <c r="XBG57" s="511"/>
      <c r="XBH57" s="511"/>
      <c r="XBI57" s="249"/>
      <c r="XBJ57" s="510"/>
      <c r="XBK57" s="511"/>
      <c r="XBL57" s="511"/>
      <c r="XBM57" s="249"/>
      <c r="XBN57" s="510"/>
      <c r="XBO57" s="511"/>
      <c r="XBP57" s="511"/>
      <c r="XBQ57" s="249"/>
      <c r="XBR57" s="510"/>
      <c r="XBS57" s="511"/>
      <c r="XBT57" s="511"/>
      <c r="XBU57" s="249"/>
      <c r="XBV57" s="510"/>
      <c r="XBW57" s="511"/>
      <c r="XBX57" s="511"/>
      <c r="XBY57" s="249"/>
      <c r="XBZ57" s="510"/>
      <c r="XCA57" s="511"/>
      <c r="XCB57" s="511"/>
      <c r="XCC57" s="249"/>
      <c r="XCD57" s="510"/>
      <c r="XCE57" s="511"/>
      <c r="XCF57" s="511"/>
      <c r="XCG57" s="249"/>
      <c r="XCH57" s="510"/>
      <c r="XCI57" s="511"/>
      <c r="XCJ57" s="511"/>
      <c r="XCK57" s="249"/>
      <c r="XCL57" s="510"/>
      <c r="XCM57" s="511"/>
      <c r="XCN57" s="511"/>
      <c r="XCO57" s="249"/>
      <c r="XCP57" s="510"/>
      <c r="XCQ57" s="511"/>
      <c r="XCR57" s="511"/>
      <c r="XCS57" s="249"/>
      <c r="XCT57" s="510"/>
      <c r="XCU57" s="511"/>
      <c r="XCV57" s="511"/>
      <c r="XCW57" s="249"/>
      <c r="XCX57" s="510"/>
      <c r="XCY57" s="511"/>
      <c r="XCZ57" s="511"/>
      <c r="XDA57" s="249"/>
      <c r="XDB57" s="510"/>
      <c r="XDC57" s="511"/>
      <c r="XDD57" s="511"/>
    </row>
    <row r="58" spans="1:16332" x14ac:dyDescent="0.3">
      <c r="A58" s="229"/>
      <c r="B58" s="521" t="s">
        <v>170</v>
      </c>
      <c r="C58" s="522"/>
      <c r="D58" s="522"/>
      <c r="F58" s="521"/>
      <c r="G58" s="522"/>
      <c r="H58" s="167"/>
      <c r="J58" s="521"/>
      <c r="K58" s="522"/>
      <c r="L58" s="522"/>
      <c r="N58" s="521"/>
      <c r="O58" s="522"/>
      <c r="P58" s="522"/>
      <c r="R58" s="521"/>
      <c r="S58" s="522"/>
      <c r="T58" s="522"/>
      <c r="V58" s="521"/>
      <c r="W58" s="522"/>
      <c r="X58" s="522"/>
      <c r="Z58" s="521"/>
      <c r="AA58" s="522"/>
      <c r="AB58" s="522"/>
      <c r="AD58" s="521"/>
      <c r="AE58" s="522"/>
      <c r="AF58" s="522"/>
      <c r="AH58" s="521"/>
      <c r="AI58" s="522"/>
      <c r="AJ58" s="522"/>
      <c r="AL58" s="521"/>
      <c r="AM58" s="522"/>
      <c r="AN58" s="522"/>
      <c r="AP58" s="521"/>
      <c r="AQ58" s="522"/>
      <c r="AR58" s="522"/>
      <c r="AT58" s="521"/>
      <c r="AU58" s="522"/>
      <c r="AV58" s="522"/>
      <c r="AX58" s="521"/>
      <c r="AY58" s="522"/>
      <c r="AZ58" s="522"/>
      <c r="BB58" s="521"/>
      <c r="BC58" s="522"/>
      <c r="BD58" s="522"/>
      <c r="BF58" s="521"/>
      <c r="BG58" s="522"/>
      <c r="BH58" s="522"/>
      <c r="BJ58" s="521"/>
      <c r="BK58" s="522"/>
      <c r="BL58" s="522"/>
      <c r="BN58" s="521"/>
      <c r="BO58" s="522"/>
      <c r="BP58" s="522"/>
      <c r="BR58" s="521"/>
      <c r="BS58" s="522"/>
      <c r="BT58" s="522"/>
      <c r="BV58" s="521"/>
      <c r="BW58" s="522"/>
      <c r="BX58" s="522"/>
      <c r="BZ58" s="521"/>
      <c r="CA58" s="522"/>
      <c r="CB58" s="522"/>
      <c r="CD58" s="521"/>
      <c r="CE58" s="522"/>
      <c r="CF58" s="522"/>
      <c r="CH58" s="521"/>
      <c r="CI58" s="522"/>
      <c r="CJ58" s="522"/>
      <c r="CL58" s="521"/>
      <c r="CM58" s="522"/>
      <c r="CN58" s="522"/>
      <c r="CP58" s="521"/>
      <c r="CQ58" s="522"/>
      <c r="CR58" s="522"/>
      <c r="CT58" s="521"/>
      <c r="CU58" s="522"/>
      <c r="CV58" s="522"/>
      <c r="CX58" s="521"/>
      <c r="CY58" s="522"/>
      <c r="CZ58" s="522"/>
      <c r="DB58" s="521"/>
      <c r="DC58" s="522"/>
      <c r="DD58" s="522"/>
      <c r="DF58" s="521"/>
      <c r="DG58" s="522"/>
      <c r="DH58" s="522"/>
      <c r="DJ58" s="521"/>
      <c r="DK58" s="522"/>
      <c r="DL58" s="522"/>
      <c r="DN58" s="521"/>
      <c r="DO58" s="522"/>
      <c r="DP58" s="522"/>
      <c r="DR58" s="521"/>
      <c r="DS58" s="522"/>
      <c r="DT58" s="522"/>
      <c r="DV58" s="521"/>
      <c r="DW58" s="522"/>
      <c r="DX58" s="522"/>
      <c r="DZ58" s="521"/>
      <c r="EA58" s="522"/>
      <c r="EB58" s="522"/>
      <c r="ED58" s="521"/>
      <c r="EE58" s="522"/>
      <c r="EF58" s="522"/>
      <c r="EH58" s="521"/>
      <c r="EI58" s="522"/>
      <c r="EJ58" s="522"/>
      <c r="EL58" s="521"/>
      <c r="EM58" s="522"/>
      <c r="EN58" s="522"/>
      <c r="EP58" s="521"/>
      <c r="EQ58" s="522"/>
      <c r="ER58" s="522"/>
      <c r="ET58" s="521"/>
      <c r="EU58" s="522"/>
      <c r="EV58" s="522"/>
      <c r="EX58" s="521"/>
      <c r="EY58" s="522"/>
      <c r="EZ58" s="522"/>
      <c r="FB58" s="521"/>
      <c r="FC58" s="522"/>
      <c r="FD58" s="522"/>
      <c r="FF58" s="521"/>
      <c r="FG58" s="522"/>
      <c r="FH58" s="522"/>
      <c r="FJ58" s="521"/>
      <c r="FK58" s="522"/>
      <c r="FL58" s="522"/>
      <c r="FN58" s="521"/>
      <c r="FO58" s="522"/>
      <c r="FP58" s="522"/>
      <c r="FR58" s="521"/>
      <c r="FS58" s="522"/>
      <c r="FT58" s="522"/>
      <c r="FV58" s="521"/>
      <c r="FW58" s="522"/>
      <c r="FX58" s="522"/>
      <c r="FZ58" s="521"/>
      <c r="GA58" s="522"/>
      <c r="GB58" s="522"/>
      <c r="GD58" s="521"/>
      <c r="GE58" s="522"/>
      <c r="GF58" s="522"/>
      <c r="GH58" s="521"/>
      <c r="GI58" s="522"/>
      <c r="GJ58" s="522"/>
      <c r="GL58" s="521"/>
      <c r="GM58" s="522"/>
      <c r="GN58" s="522"/>
      <c r="GP58" s="521"/>
      <c r="GQ58" s="522"/>
      <c r="GR58" s="522"/>
      <c r="GT58" s="521"/>
      <c r="GU58" s="522"/>
      <c r="GV58" s="522"/>
      <c r="GX58" s="521"/>
      <c r="GY58" s="522"/>
      <c r="GZ58" s="522"/>
      <c r="HB58" s="521"/>
      <c r="HC58" s="522"/>
      <c r="HD58" s="522"/>
      <c r="HF58" s="521"/>
      <c r="HG58" s="522"/>
      <c r="HH58" s="522"/>
      <c r="HJ58" s="521"/>
      <c r="HK58" s="522"/>
      <c r="HL58" s="522"/>
      <c r="HN58" s="521"/>
      <c r="HO58" s="522"/>
      <c r="HP58" s="522"/>
      <c r="HR58" s="521"/>
      <c r="HS58" s="522"/>
      <c r="HT58" s="522"/>
      <c r="HV58" s="521"/>
      <c r="HW58" s="522"/>
      <c r="HX58" s="522"/>
      <c r="HZ58" s="521"/>
      <c r="IA58" s="522"/>
      <c r="IB58" s="522"/>
      <c r="ID58" s="521"/>
      <c r="IE58" s="522"/>
      <c r="IF58" s="522"/>
      <c r="IH58" s="521"/>
      <c r="II58" s="522"/>
      <c r="IJ58" s="522"/>
      <c r="IL58" s="521"/>
      <c r="IM58" s="522"/>
      <c r="IN58" s="522"/>
      <c r="IP58" s="521"/>
      <c r="IQ58" s="522"/>
      <c r="IR58" s="522"/>
      <c r="IT58" s="521"/>
      <c r="IU58" s="522"/>
      <c r="IV58" s="522"/>
      <c r="IX58" s="521"/>
      <c r="IY58" s="522"/>
      <c r="IZ58" s="522"/>
      <c r="JB58" s="521"/>
      <c r="JC58" s="522"/>
      <c r="JD58" s="522"/>
      <c r="JF58" s="521"/>
      <c r="JG58" s="522"/>
      <c r="JH58" s="522"/>
      <c r="JJ58" s="521"/>
      <c r="JK58" s="522"/>
      <c r="JL58" s="522"/>
      <c r="JN58" s="521"/>
      <c r="JO58" s="522"/>
      <c r="JP58" s="522"/>
      <c r="JR58" s="521"/>
      <c r="JS58" s="522"/>
      <c r="JT58" s="522"/>
      <c r="JV58" s="521"/>
      <c r="JW58" s="522"/>
      <c r="JX58" s="522"/>
      <c r="JZ58" s="521"/>
      <c r="KA58" s="522"/>
      <c r="KB58" s="522"/>
      <c r="KD58" s="521"/>
      <c r="KE58" s="522"/>
      <c r="KF58" s="522"/>
      <c r="KH58" s="521"/>
      <c r="KI58" s="522"/>
      <c r="KJ58" s="522"/>
      <c r="KL58" s="521"/>
      <c r="KM58" s="522"/>
      <c r="KN58" s="522"/>
      <c r="KP58" s="521"/>
      <c r="KQ58" s="522"/>
      <c r="KR58" s="522"/>
      <c r="KT58" s="521"/>
      <c r="KU58" s="522"/>
      <c r="KV58" s="522"/>
      <c r="KX58" s="521"/>
      <c r="KY58" s="522"/>
      <c r="KZ58" s="522"/>
      <c r="LB58" s="521"/>
      <c r="LC58" s="522"/>
      <c r="LD58" s="522"/>
      <c r="LF58" s="521"/>
      <c r="LG58" s="522"/>
      <c r="LH58" s="522"/>
      <c r="LJ58" s="521"/>
      <c r="LK58" s="522"/>
      <c r="LL58" s="522"/>
      <c r="LN58" s="521"/>
      <c r="LO58" s="522"/>
      <c r="LP58" s="522"/>
      <c r="LR58" s="521"/>
      <c r="LS58" s="522"/>
      <c r="LT58" s="522"/>
      <c r="LV58" s="521"/>
      <c r="LW58" s="522"/>
      <c r="LX58" s="522"/>
      <c r="LZ58" s="521"/>
      <c r="MA58" s="522"/>
      <c r="MB58" s="522"/>
      <c r="MD58" s="521"/>
      <c r="ME58" s="522"/>
      <c r="MF58" s="522"/>
      <c r="MH58" s="521"/>
      <c r="MI58" s="522"/>
      <c r="MJ58" s="522"/>
      <c r="ML58" s="521"/>
      <c r="MM58" s="522"/>
      <c r="MN58" s="522"/>
      <c r="MP58" s="521"/>
      <c r="MQ58" s="522"/>
      <c r="MR58" s="522"/>
      <c r="MT58" s="521"/>
      <c r="MU58" s="522"/>
      <c r="MV58" s="522"/>
      <c r="MX58" s="521"/>
      <c r="MY58" s="522"/>
      <c r="MZ58" s="522"/>
      <c r="NB58" s="521"/>
      <c r="NC58" s="522"/>
      <c r="ND58" s="522"/>
      <c r="NF58" s="521"/>
      <c r="NG58" s="522"/>
      <c r="NH58" s="522"/>
      <c r="NJ58" s="521"/>
      <c r="NK58" s="522"/>
      <c r="NL58" s="522"/>
      <c r="NN58" s="521"/>
      <c r="NO58" s="522"/>
      <c r="NP58" s="522"/>
      <c r="NR58" s="521"/>
      <c r="NS58" s="522"/>
      <c r="NT58" s="522"/>
      <c r="NV58" s="521"/>
      <c r="NW58" s="522"/>
      <c r="NX58" s="522"/>
      <c r="NZ58" s="521"/>
      <c r="OA58" s="522"/>
      <c r="OB58" s="522"/>
      <c r="OD58" s="521"/>
      <c r="OE58" s="522"/>
      <c r="OF58" s="522"/>
      <c r="OH58" s="521"/>
      <c r="OI58" s="522"/>
      <c r="OJ58" s="522"/>
      <c r="OL58" s="521"/>
      <c r="OM58" s="522"/>
      <c r="ON58" s="522"/>
      <c r="OP58" s="521"/>
      <c r="OQ58" s="522"/>
      <c r="OR58" s="522"/>
      <c r="OT58" s="521"/>
      <c r="OU58" s="522"/>
      <c r="OV58" s="522"/>
      <c r="OX58" s="521"/>
      <c r="OY58" s="522"/>
      <c r="OZ58" s="522"/>
      <c r="PB58" s="521"/>
      <c r="PC58" s="522"/>
      <c r="PD58" s="522"/>
      <c r="PF58" s="521"/>
      <c r="PG58" s="522"/>
      <c r="PH58" s="522"/>
      <c r="PJ58" s="521"/>
      <c r="PK58" s="522"/>
      <c r="PL58" s="522"/>
      <c r="PN58" s="521"/>
      <c r="PO58" s="522"/>
      <c r="PP58" s="522"/>
      <c r="PR58" s="521"/>
      <c r="PS58" s="522"/>
      <c r="PT58" s="522"/>
      <c r="PV58" s="521"/>
      <c r="PW58" s="522"/>
      <c r="PX58" s="522"/>
      <c r="PZ58" s="521"/>
      <c r="QA58" s="522"/>
      <c r="QB58" s="522"/>
      <c r="QD58" s="521"/>
      <c r="QE58" s="522"/>
      <c r="QF58" s="522"/>
      <c r="QH58" s="521"/>
      <c r="QI58" s="522"/>
      <c r="QJ58" s="522"/>
      <c r="QL58" s="521"/>
      <c r="QM58" s="522"/>
      <c r="QN58" s="522"/>
      <c r="QP58" s="521"/>
      <c r="QQ58" s="522"/>
      <c r="QR58" s="522"/>
      <c r="QT58" s="521"/>
      <c r="QU58" s="522"/>
      <c r="QV58" s="522"/>
      <c r="QX58" s="521"/>
      <c r="QY58" s="522"/>
      <c r="QZ58" s="522"/>
      <c r="RB58" s="521"/>
      <c r="RC58" s="522"/>
      <c r="RD58" s="522"/>
      <c r="RF58" s="521"/>
      <c r="RG58" s="522"/>
      <c r="RH58" s="522"/>
      <c r="RJ58" s="521"/>
      <c r="RK58" s="522"/>
      <c r="RL58" s="522"/>
      <c r="RN58" s="521"/>
      <c r="RO58" s="522"/>
      <c r="RP58" s="522"/>
      <c r="RR58" s="521"/>
      <c r="RS58" s="522"/>
      <c r="RT58" s="522"/>
      <c r="RV58" s="521"/>
      <c r="RW58" s="522"/>
      <c r="RX58" s="522"/>
      <c r="RZ58" s="521"/>
      <c r="SA58" s="522"/>
      <c r="SB58" s="522"/>
      <c r="SD58" s="521"/>
      <c r="SE58" s="522"/>
      <c r="SF58" s="522"/>
      <c r="SH58" s="521"/>
      <c r="SI58" s="522"/>
      <c r="SJ58" s="522"/>
      <c r="SL58" s="521"/>
      <c r="SM58" s="522"/>
      <c r="SN58" s="522"/>
      <c r="SP58" s="521"/>
      <c r="SQ58" s="522"/>
      <c r="SR58" s="522"/>
      <c r="ST58" s="521"/>
      <c r="SU58" s="522"/>
      <c r="SV58" s="522"/>
      <c r="SX58" s="521"/>
      <c r="SY58" s="522"/>
      <c r="SZ58" s="522"/>
      <c r="TB58" s="521"/>
      <c r="TC58" s="522"/>
      <c r="TD58" s="522"/>
      <c r="TF58" s="521"/>
      <c r="TG58" s="522"/>
      <c r="TH58" s="522"/>
      <c r="TJ58" s="521"/>
      <c r="TK58" s="522"/>
      <c r="TL58" s="522"/>
      <c r="TN58" s="521"/>
      <c r="TO58" s="522"/>
      <c r="TP58" s="522"/>
      <c r="TR58" s="521"/>
      <c r="TS58" s="522"/>
      <c r="TT58" s="522"/>
      <c r="TV58" s="521"/>
      <c r="TW58" s="522"/>
      <c r="TX58" s="522"/>
      <c r="TZ58" s="521"/>
      <c r="UA58" s="522"/>
      <c r="UB58" s="522"/>
      <c r="UD58" s="521"/>
      <c r="UE58" s="522"/>
      <c r="UF58" s="522"/>
      <c r="UH58" s="521"/>
      <c r="UI58" s="522"/>
      <c r="UJ58" s="522"/>
      <c r="UL58" s="521"/>
      <c r="UM58" s="522"/>
      <c r="UN58" s="522"/>
      <c r="UP58" s="521"/>
      <c r="UQ58" s="522"/>
      <c r="UR58" s="522"/>
      <c r="UT58" s="521"/>
      <c r="UU58" s="522"/>
      <c r="UV58" s="522"/>
      <c r="UX58" s="521"/>
      <c r="UY58" s="522"/>
      <c r="UZ58" s="522"/>
      <c r="VB58" s="521"/>
      <c r="VC58" s="522"/>
      <c r="VD58" s="522"/>
      <c r="VF58" s="521"/>
      <c r="VG58" s="522"/>
      <c r="VH58" s="522"/>
      <c r="VJ58" s="521"/>
      <c r="VK58" s="522"/>
      <c r="VL58" s="522"/>
      <c r="VN58" s="521"/>
      <c r="VO58" s="522"/>
      <c r="VP58" s="522"/>
      <c r="VR58" s="521"/>
      <c r="VS58" s="522"/>
      <c r="VT58" s="522"/>
      <c r="VV58" s="521"/>
      <c r="VW58" s="522"/>
      <c r="VX58" s="522"/>
      <c r="VZ58" s="521"/>
      <c r="WA58" s="522"/>
      <c r="WB58" s="522"/>
      <c r="WD58" s="521"/>
      <c r="WE58" s="522"/>
      <c r="WF58" s="522"/>
      <c r="WH58" s="521"/>
      <c r="WI58" s="522"/>
      <c r="WJ58" s="522"/>
      <c r="WL58" s="521"/>
      <c r="WM58" s="522"/>
      <c r="WN58" s="522"/>
      <c r="WP58" s="521"/>
      <c r="WQ58" s="522"/>
      <c r="WR58" s="522"/>
      <c r="WT58" s="521"/>
      <c r="WU58" s="522"/>
      <c r="WV58" s="522"/>
      <c r="WX58" s="521"/>
      <c r="WY58" s="522"/>
      <c r="WZ58" s="522"/>
      <c r="XB58" s="521"/>
      <c r="XC58" s="522"/>
      <c r="XD58" s="522"/>
      <c r="XF58" s="521"/>
      <c r="XG58" s="522"/>
      <c r="XH58" s="522"/>
      <c r="XJ58" s="521"/>
      <c r="XK58" s="522"/>
      <c r="XL58" s="522"/>
      <c r="XN58" s="521"/>
      <c r="XO58" s="522"/>
      <c r="XP58" s="522"/>
      <c r="XR58" s="521"/>
      <c r="XS58" s="522"/>
      <c r="XT58" s="522"/>
      <c r="XV58" s="521"/>
      <c r="XW58" s="522"/>
      <c r="XX58" s="522"/>
      <c r="XZ58" s="521"/>
      <c r="YA58" s="522"/>
      <c r="YB58" s="522"/>
      <c r="YD58" s="521"/>
      <c r="YE58" s="522"/>
      <c r="YF58" s="522"/>
      <c r="YH58" s="521"/>
      <c r="YI58" s="522"/>
      <c r="YJ58" s="522"/>
      <c r="YL58" s="521"/>
      <c r="YM58" s="522"/>
      <c r="YN58" s="522"/>
      <c r="YP58" s="521"/>
      <c r="YQ58" s="522"/>
      <c r="YR58" s="522"/>
      <c r="YT58" s="521"/>
      <c r="YU58" s="522"/>
      <c r="YV58" s="522"/>
      <c r="YX58" s="521"/>
      <c r="YY58" s="522"/>
      <c r="YZ58" s="522"/>
      <c r="ZB58" s="521"/>
      <c r="ZC58" s="522"/>
      <c r="ZD58" s="522"/>
      <c r="ZF58" s="521"/>
      <c r="ZG58" s="522"/>
      <c r="ZH58" s="522"/>
      <c r="ZJ58" s="521"/>
      <c r="ZK58" s="522"/>
      <c r="ZL58" s="522"/>
      <c r="ZN58" s="521"/>
      <c r="ZO58" s="522"/>
      <c r="ZP58" s="522"/>
      <c r="ZR58" s="521"/>
      <c r="ZS58" s="522"/>
      <c r="ZT58" s="522"/>
      <c r="ZV58" s="521"/>
      <c r="ZW58" s="522"/>
      <c r="ZX58" s="522"/>
      <c r="ZZ58" s="521"/>
      <c r="AAA58" s="522"/>
      <c r="AAB58" s="522"/>
      <c r="AAD58" s="521"/>
      <c r="AAE58" s="522"/>
      <c r="AAF58" s="522"/>
      <c r="AAH58" s="521"/>
      <c r="AAI58" s="522"/>
      <c r="AAJ58" s="522"/>
      <c r="AAL58" s="521"/>
      <c r="AAM58" s="522"/>
      <c r="AAN58" s="522"/>
      <c r="AAP58" s="521"/>
      <c r="AAQ58" s="522"/>
      <c r="AAR58" s="522"/>
      <c r="AAT58" s="521"/>
      <c r="AAU58" s="522"/>
      <c r="AAV58" s="522"/>
      <c r="AAX58" s="521"/>
      <c r="AAY58" s="522"/>
      <c r="AAZ58" s="522"/>
      <c r="ABB58" s="521"/>
      <c r="ABC58" s="522"/>
      <c r="ABD58" s="522"/>
      <c r="ABF58" s="521"/>
      <c r="ABG58" s="522"/>
      <c r="ABH58" s="522"/>
      <c r="ABJ58" s="521"/>
      <c r="ABK58" s="522"/>
      <c r="ABL58" s="522"/>
      <c r="ABN58" s="521"/>
      <c r="ABO58" s="522"/>
      <c r="ABP58" s="522"/>
      <c r="ABR58" s="521"/>
      <c r="ABS58" s="522"/>
      <c r="ABT58" s="522"/>
      <c r="ABV58" s="521"/>
      <c r="ABW58" s="522"/>
      <c r="ABX58" s="522"/>
      <c r="ABZ58" s="521"/>
      <c r="ACA58" s="522"/>
      <c r="ACB58" s="522"/>
      <c r="ACD58" s="521"/>
      <c r="ACE58" s="522"/>
      <c r="ACF58" s="522"/>
      <c r="ACH58" s="521"/>
      <c r="ACI58" s="522"/>
      <c r="ACJ58" s="522"/>
      <c r="ACL58" s="521"/>
      <c r="ACM58" s="522"/>
      <c r="ACN58" s="522"/>
      <c r="ACP58" s="521"/>
      <c r="ACQ58" s="522"/>
      <c r="ACR58" s="522"/>
      <c r="ACT58" s="521"/>
      <c r="ACU58" s="522"/>
      <c r="ACV58" s="522"/>
      <c r="ACX58" s="521"/>
      <c r="ACY58" s="522"/>
      <c r="ACZ58" s="522"/>
      <c r="ADB58" s="521"/>
      <c r="ADC58" s="522"/>
      <c r="ADD58" s="522"/>
      <c r="ADF58" s="521"/>
      <c r="ADG58" s="522"/>
      <c r="ADH58" s="522"/>
      <c r="ADJ58" s="521"/>
      <c r="ADK58" s="522"/>
      <c r="ADL58" s="522"/>
      <c r="ADN58" s="521"/>
      <c r="ADO58" s="522"/>
      <c r="ADP58" s="522"/>
      <c r="ADR58" s="521"/>
      <c r="ADS58" s="522"/>
      <c r="ADT58" s="522"/>
      <c r="ADV58" s="521"/>
      <c r="ADW58" s="522"/>
      <c r="ADX58" s="522"/>
      <c r="ADZ58" s="521"/>
      <c r="AEA58" s="522"/>
      <c r="AEB58" s="522"/>
      <c r="AED58" s="521"/>
      <c r="AEE58" s="522"/>
      <c r="AEF58" s="522"/>
      <c r="AEH58" s="521"/>
      <c r="AEI58" s="522"/>
      <c r="AEJ58" s="522"/>
      <c r="AEL58" s="521"/>
      <c r="AEM58" s="522"/>
      <c r="AEN58" s="522"/>
      <c r="AEP58" s="521"/>
      <c r="AEQ58" s="522"/>
      <c r="AER58" s="522"/>
      <c r="AET58" s="521"/>
      <c r="AEU58" s="522"/>
      <c r="AEV58" s="522"/>
      <c r="AEX58" s="521"/>
      <c r="AEY58" s="522"/>
      <c r="AEZ58" s="522"/>
      <c r="AFB58" s="521"/>
      <c r="AFC58" s="522"/>
      <c r="AFD58" s="522"/>
      <c r="AFF58" s="521"/>
      <c r="AFG58" s="522"/>
      <c r="AFH58" s="522"/>
      <c r="AFJ58" s="521"/>
      <c r="AFK58" s="522"/>
      <c r="AFL58" s="522"/>
      <c r="AFN58" s="521"/>
      <c r="AFO58" s="522"/>
      <c r="AFP58" s="522"/>
      <c r="AFR58" s="521"/>
      <c r="AFS58" s="522"/>
      <c r="AFT58" s="522"/>
      <c r="AFV58" s="521"/>
      <c r="AFW58" s="522"/>
      <c r="AFX58" s="522"/>
      <c r="AFZ58" s="521"/>
      <c r="AGA58" s="522"/>
      <c r="AGB58" s="522"/>
      <c r="AGD58" s="521"/>
      <c r="AGE58" s="522"/>
      <c r="AGF58" s="522"/>
      <c r="AGH58" s="521"/>
      <c r="AGI58" s="522"/>
      <c r="AGJ58" s="522"/>
      <c r="AGL58" s="521"/>
      <c r="AGM58" s="522"/>
      <c r="AGN58" s="522"/>
      <c r="AGP58" s="521"/>
      <c r="AGQ58" s="522"/>
      <c r="AGR58" s="522"/>
      <c r="AGT58" s="521"/>
      <c r="AGU58" s="522"/>
      <c r="AGV58" s="522"/>
      <c r="AGX58" s="521"/>
      <c r="AGY58" s="522"/>
      <c r="AGZ58" s="522"/>
      <c r="AHB58" s="521"/>
      <c r="AHC58" s="522"/>
      <c r="AHD58" s="522"/>
      <c r="AHF58" s="521"/>
      <c r="AHG58" s="522"/>
      <c r="AHH58" s="522"/>
      <c r="AHJ58" s="521"/>
      <c r="AHK58" s="522"/>
      <c r="AHL58" s="522"/>
      <c r="AHN58" s="521"/>
      <c r="AHO58" s="522"/>
      <c r="AHP58" s="522"/>
      <c r="AHR58" s="521"/>
      <c r="AHS58" s="522"/>
      <c r="AHT58" s="522"/>
      <c r="AHV58" s="521"/>
      <c r="AHW58" s="522"/>
      <c r="AHX58" s="522"/>
      <c r="AHZ58" s="521"/>
      <c r="AIA58" s="522"/>
      <c r="AIB58" s="522"/>
      <c r="AID58" s="521"/>
      <c r="AIE58" s="522"/>
      <c r="AIF58" s="522"/>
      <c r="AIH58" s="521"/>
      <c r="AII58" s="522"/>
      <c r="AIJ58" s="522"/>
      <c r="AIL58" s="521"/>
      <c r="AIM58" s="522"/>
      <c r="AIN58" s="522"/>
      <c r="AIP58" s="521"/>
      <c r="AIQ58" s="522"/>
      <c r="AIR58" s="522"/>
      <c r="AIT58" s="521"/>
      <c r="AIU58" s="522"/>
      <c r="AIV58" s="522"/>
      <c r="AIX58" s="521"/>
      <c r="AIY58" s="522"/>
      <c r="AIZ58" s="522"/>
      <c r="AJB58" s="521"/>
      <c r="AJC58" s="522"/>
      <c r="AJD58" s="522"/>
      <c r="AJF58" s="521"/>
      <c r="AJG58" s="522"/>
      <c r="AJH58" s="522"/>
      <c r="AJJ58" s="521"/>
      <c r="AJK58" s="522"/>
      <c r="AJL58" s="522"/>
      <c r="AJN58" s="521"/>
      <c r="AJO58" s="522"/>
      <c r="AJP58" s="522"/>
      <c r="AJR58" s="521"/>
      <c r="AJS58" s="522"/>
      <c r="AJT58" s="522"/>
      <c r="AJV58" s="521"/>
      <c r="AJW58" s="522"/>
      <c r="AJX58" s="522"/>
      <c r="AJZ58" s="521"/>
      <c r="AKA58" s="522"/>
      <c r="AKB58" s="522"/>
      <c r="AKD58" s="521"/>
      <c r="AKE58" s="522"/>
      <c r="AKF58" s="522"/>
      <c r="AKH58" s="521"/>
      <c r="AKI58" s="522"/>
      <c r="AKJ58" s="522"/>
      <c r="AKL58" s="521"/>
      <c r="AKM58" s="522"/>
      <c r="AKN58" s="522"/>
      <c r="AKP58" s="521"/>
      <c r="AKQ58" s="522"/>
      <c r="AKR58" s="522"/>
      <c r="AKT58" s="521"/>
      <c r="AKU58" s="522"/>
      <c r="AKV58" s="522"/>
      <c r="AKX58" s="521"/>
      <c r="AKY58" s="522"/>
      <c r="AKZ58" s="522"/>
      <c r="ALB58" s="521"/>
      <c r="ALC58" s="522"/>
      <c r="ALD58" s="522"/>
      <c r="ALF58" s="521"/>
      <c r="ALG58" s="522"/>
      <c r="ALH58" s="522"/>
      <c r="ALJ58" s="521"/>
      <c r="ALK58" s="522"/>
      <c r="ALL58" s="522"/>
      <c r="ALN58" s="521"/>
      <c r="ALO58" s="522"/>
      <c r="ALP58" s="522"/>
      <c r="ALR58" s="521"/>
      <c r="ALS58" s="522"/>
      <c r="ALT58" s="522"/>
      <c r="ALV58" s="521"/>
      <c r="ALW58" s="522"/>
      <c r="ALX58" s="522"/>
      <c r="ALZ58" s="521"/>
      <c r="AMA58" s="522"/>
      <c r="AMB58" s="522"/>
      <c r="AMD58" s="521"/>
      <c r="AME58" s="522"/>
      <c r="AMF58" s="522"/>
      <c r="AMH58" s="521"/>
      <c r="AMI58" s="522"/>
      <c r="AMJ58" s="522"/>
      <c r="AML58" s="521"/>
      <c r="AMM58" s="522"/>
      <c r="AMN58" s="522"/>
      <c r="AMP58" s="521"/>
      <c r="AMQ58" s="522"/>
      <c r="AMR58" s="522"/>
      <c r="AMT58" s="521"/>
      <c r="AMU58" s="522"/>
      <c r="AMV58" s="522"/>
      <c r="AMX58" s="521"/>
      <c r="AMY58" s="522"/>
      <c r="AMZ58" s="522"/>
      <c r="ANB58" s="521"/>
      <c r="ANC58" s="522"/>
      <c r="AND58" s="522"/>
      <c r="ANF58" s="521"/>
      <c r="ANG58" s="522"/>
      <c r="ANH58" s="522"/>
      <c r="ANJ58" s="521"/>
      <c r="ANK58" s="522"/>
      <c r="ANL58" s="522"/>
      <c r="ANN58" s="521"/>
      <c r="ANO58" s="522"/>
      <c r="ANP58" s="522"/>
      <c r="ANR58" s="521"/>
      <c r="ANS58" s="522"/>
      <c r="ANT58" s="522"/>
      <c r="ANV58" s="521"/>
      <c r="ANW58" s="522"/>
      <c r="ANX58" s="522"/>
      <c r="ANZ58" s="521"/>
      <c r="AOA58" s="522"/>
      <c r="AOB58" s="522"/>
      <c r="AOD58" s="521"/>
      <c r="AOE58" s="522"/>
      <c r="AOF58" s="522"/>
      <c r="AOH58" s="521"/>
      <c r="AOI58" s="522"/>
      <c r="AOJ58" s="522"/>
      <c r="AOL58" s="521"/>
      <c r="AOM58" s="522"/>
      <c r="AON58" s="522"/>
      <c r="AOP58" s="521"/>
      <c r="AOQ58" s="522"/>
      <c r="AOR58" s="522"/>
      <c r="AOT58" s="521"/>
      <c r="AOU58" s="522"/>
      <c r="AOV58" s="522"/>
      <c r="AOX58" s="521"/>
      <c r="AOY58" s="522"/>
      <c r="AOZ58" s="522"/>
      <c r="APB58" s="521"/>
      <c r="APC58" s="522"/>
      <c r="APD58" s="522"/>
      <c r="APF58" s="521"/>
      <c r="APG58" s="522"/>
      <c r="APH58" s="522"/>
      <c r="APJ58" s="521"/>
      <c r="APK58" s="522"/>
      <c r="APL58" s="522"/>
      <c r="APN58" s="521"/>
      <c r="APO58" s="522"/>
      <c r="APP58" s="522"/>
      <c r="APR58" s="521"/>
      <c r="APS58" s="522"/>
      <c r="APT58" s="522"/>
      <c r="APV58" s="521"/>
      <c r="APW58" s="522"/>
      <c r="APX58" s="522"/>
      <c r="APZ58" s="521"/>
      <c r="AQA58" s="522"/>
      <c r="AQB58" s="522"/>
      <c r="AQD58" s="521"/>
      <c r="AQE58" s="522"/>
      <c r="AQF58" s="522"/>
      <c r="AQH58" s="521"/>
      <c r="AQI58" s="522"/>
      <c r="AQJ58" s="522"/>
      <c r="AQL58" s="521"/>
      <c r="AQM58" s="522"/>
      <c r="AQN58" s="522"/>
      <c r="AQP58" s="521"/>
      <c r="AQQ58" s="522"/>
      <c r="AQR58" s="522"/>
      <c r="AQT58" s="521"/>
      <c r="AQU58" s="522"/>
      <c r="AQV58" s="522"/>
      <c r="AQX58" s="521"/>
      <c r="AQY58" s="522"/>
      <c r="AQZ58" s="522"/>
      <c r="ARB58" s="521"/>
      <c r="ARC58" s="522"/>
      <c r="ARD58" s="522"/>
      <c r="ARF58" s="521"/>
      <c r="ARG58" s="522"/>
      <c r="ARH58" s="522"/>
      <c r="ARJ58" s="521"/>
      <c r="ARK58" s="522"/>
      <c r="ARL58" s="522"/>
      <c r="ARN58" s="521"/>
      <c r="ARO58" s="522"/>
      <c r="ARP58" s="522"/>
      <c r="ARR58" s="521"/>
      <c r="ARS58" s="522"/>
      <c r="ART58" s="522"/>
      <c r="ARV58" s="521"/>
      <c r="ARW58" s="522"/>
      <c r="ARX58" s="522"/>
      <c r="ARZ58" s="521"/>
      <c r="ASA58" s="522"/>
      <c r="ASB58" s="522"/>
      <c r="ASD58" s="521"/>
      <c r="ASE58" s="522"/>
      <c r="ASF58" s="522"/>
      <c r="ASH58" s="521"/>
      <c r="ASI58" s="522"/>
      <c r="ASJ58" s="522"/>
      <c r="ASL58" s="521"/>
      <c r="ASM58" s="522"/>
      <c r="ASN58" s="522"/>
      <c r="ASP58" s="521"/>
      <c r="ASQ58" s="522"/>
      <c r="ASR58" s="522"/>
      <c r="AST58" s="521"/>
      <c r="ASU58" s="522"/>
      <c r="ASV58" s="522"/>
      <c r="ASX58" s="521"/>
      <c r="ASY58" s="522"/>
      <c r="ASZ58" s="522"/>
      <c r="ATB58" s="521"/>
      <c r="ATC58" s="522"/>
      <c r="ATD58" s="522"/>
      <c r="ATF58" s="521"/>
      <c r="ATG58" s="522"/>
      <c r="ATH58" s="522"/>
      <c r="ATJ58" s="521"/>
      <c r="ATK58" s="522"/>
      <c r="ATL58" s="522"/>
      <c r="ATN58" s="521"/>
      <c r="ATO58" s="522"/>
      <c r="ATP58" s="522"/>
      <c r="ATR58" s="521"/>
      <c r="ATS58" s="522"/>
      <c r="ATT58" s="522"/>
      <c r="ATV58" s="521"/>
      <c r="ATW58" s="522"/>
      <c r="ATX58" s="522"/>
      <c r="ATZ58" s="521"/>
      <c r="AUA58" s="522"/>
      <c r="AUB58" s="522"/>
      <c r="AUD58" s="521"/>
      <c r="AUE58" s="522"/>
      <c r="AUF58" s="522"/>
      <c r="AUH58" s="521"/>
      <c r="AUI58" s="522"/>
      <c r="AUJ58" s="522"/>
      <c r="AUL58" s="521"/>
      <c r="AUM58" s="522"/>
      <c r="AUN58" s="522"/>
      <c r="AUP58" s="521"/>
      <c r="AUQ58" s="522"/>
      <c r="AUR58" s="522"/>
      <c r="AUT58" s="521"/>
      <c r="AUU58" s="522"/>
      <c r="AUV58" s="522"/>
      <c r="AUX58" s="521"/>
      <c r="AUY58" s="522"/>
      <c r="AUZ58" s="522"/>
      <c r="AVB58" s="521"/>
      <c r="AVC58" s="522"/>
      <c r="AVD58" s="522"/>
      <c r="AVF58" s="521"/>
      <c r="AVG58" s="522"/>
      <c r="AVH58" s="522"/>
      <c r="AVJ58" s="521"/>
      <c r="AVK58" s="522"/>
      <c r="AVL58" s="522"/>
      <c r="AVN58" s="521"/>
      <c r="AVO58" s="522"/>
      <c r="AVP58" s="522"/>
      <c r="AVR58" s="521"/>
      <c r="AVS58" s="522"/>
      <c r="AVT58" s="522"/>
      <c r="AVV58" s="521"/>
      <c r="AVW58" s="522"/>
      <c r="AVX58" s="522"/>
      <c r="AVZ58" s="521"/>
      <c r="AWA58" s="522"/>
      <c r="AWB58" s="522"/>
      <c r="AWD58" s="521"/>
      <c r="AWE58" s="522"/>
      <c r="AWF58" s="522"/>
      <c r="AWH58" s="521"/>
      <c r="AWI58" s="522"/>
      <c r="AWJ58" s="522"/>
      <c r="AWL58" s="521"/>
      <c r="AWM58" s="522"/>
      <c r="AWN58" s="522"/>
      <c r="AWP58" s="521"/>
      <c r="AWQ58" s="522"/>
      <c r="AWR58" s="522"/>
      <c r="AWT58" s="521"/>
      <c r="AWU58" s="522"/>
      <c r="AWV58" s="522"/>
      <c r="AWX58" s="521"/>
      <c r="AWY58" s="522"/>
      <c r="AWZ58" s="522"/>
      <c r="AXB58" s="521"/>
      <c r="AXC58" s="522"/>
      <c r="AXD58" s="522"/>
      <c r="AXF58" s="521"/>
      <c r="AXG58" s="522"/>
      <c r="AXH58" s="522"/>
      <c r="AXJ58" s="521"/>
      <c r="AXK58" s="522"/>
      <c r="AXL58" s="522"/>
      <c r="AXN58" s="521"/>
      <c r="AXO58" s="522"/>
      <c r="AXP58" s="522"/>
      <c r="AXR58" s="521"/>
      <c r="AXS58" s="522"/>
      <c r="AXT58" s="522"/>
      <c r="AXV58" s="521"/>
      <c r="AXW58" s="522"/>
      <c r="AXX58" s="522"/>
      <c r="AXZ58" s="521"/>
      <c r="AYA58" s="522"/>
      <c r="AYB58" s="522"/>
      <c r="AYD58" s="521"/>
      <c r="AYE58" s="522"/>
      <c r="AYF58" s="522"/>
      <c r="AYH58" s="521"/>
      <c r="AYI58" s="522"/>
      <c r="AYJ58" s="522"/>
      <c r="AYL58" s="521"/>
      <c r="AYM58" s="522"/>
      <c r="AYN58" s="522"/>
      <c r="AYP58" s="521"/>
      <c r="AYQ58" s="522"/>
      <c r="AYR58" s="522"/>
      <c r="AYT58" s="521"/>
      <c r="AYU58" s="522"/>
      <c r="AYV58" s="522"/>
      <c r="AYX58" s="521"/>
      <c r="AYY58" s="522"/>
      <c r="AYZ58" s="522"/>
      <c r="AZB58" s="521"/>
      <c r="AZC58" s="522"/>
      <c r="AZD58" s="522"/>
      <c r="AZF58" s="521"/>
      <c r="AZG58" s="522"/>
      <c r="AZH58" s="522"/>
      <c r="AZJ58" s="521"/>
      <c r="AZK58" s="522"/>
      <c r="AZL58" s="522"/>
      <c r="AZN58" s="521"/>
      <c r="AZO58" s="522"/>
      <c r="AZP58" s="522"/>
      <c r="AZR58" s="521"/>
      <c r="AZS58" s="522"/>
      <c r="AZT58" s="522"/>
      <c r="AZV58" s="521"/>
      <c r="AZW58" s="522"/>
      <c r="AZX58" s="522"/>
      <c r="AZZ58" s="521"/>
      <c r="BAA58" s="522"/>
      <c r="BAB58" s="522"/>
      <c r="BAD58" s="521"/>
      <c r="BAE58" s="522"/>
      <c r="BAF58" s="522"/>
      <c r="BAH58" s="521"/>
      <c r="BAI58" s="522"/>
      <c r="BAJ58" s="522"/>
      <c r="BAL58" s="521"/>
      <c r="BAM58" s="522"/>
      <c r="BAN58" s="522"/>
      <c r="BAP58" s="521"/>
      <c r="BAQ58" s="522"/>
      <c r="BAR58" s="522"/>
      <c r="BAT58" s="521"/>
      <c r="BAU58" s="522"/>
      <c r="BAV58" s="522"/>
      <c r="BAX58" s="521"/>
      <c r="BAY58" s="522"/>
      <c r="BAZ58" s="522"/>
      <c r="BBB58" s="521"/>
      <c r="BBC58" s="522"/>
      <c r="BBD58" s="522"/>
      <c r="BBF58" s="521"/>
      <c r="BBG58" s="522"/>
      <c r="BBH58" s="522"/>
      <c r="BBJ58" s="521"/>
      <c r="BBK58" s="522"/>
      <c r="BBL58" s="522"/>
      <c r="BBN58" s="521"/>
      <c r="BBO58" s="522"/>
      <c r="BBP58" s="522"/>
      <c r="BBR58" s="521"/>
      <c r="BBS58" s="522"/>
      <c r="BBT58" s="522"/>
      <c r="BBV58" s="521"/>
      <c r="BBW58" s="522"/>
      <c r="BBX58" s="522"/>
      <c r="BBZ58" s="521"/>
      <c r="BCA58" s="522"/>
      <c r="BCB58" s="522"/>
      <c r="BCD58" s="521"/>
      <c r="BCE58" s="522"/>
      <c r="BCF58" s="522"/>
      <c r="BCH58" s="521"/>
      <c r="BCI58" s="522"/>
      <c r="BCJ58" s="522"/>
      <c r="BCL58" s="521"/>
      <c r="BCM58" s="522"/>
      <c r="BCN58" s="522"/>
      <c r="BCP58" s="521"/>
      <c r="BCQ58" s="522"/>
      <c r="BCR58" s="522"/>
      <c r="BCT58" s="521"/>
      <c r="BCU58" s="522"/>
      <c r="BCV58" s="522"/>
      <c r="BCX58" s="521"/>
      <c r="BCY58" s="522"/>
      <c r="BCZ58" s="522"/>
      <c r="BDB58" s="521"/>
      <c r="BDC58" s="522"/>
      <c r="BDD58" s="522"/>
      <c r="BDF58" s="521"/>
      <c r="BDG58" s="522"/>
      <c r="BDH58" s="522"/>
      <c r="BDJ58" s="521"/>
      <c r="BDK58" s="522"/>
      <c r="BDL58" s="522"/>
      <c r="BDN58" s="521"/>
      <c r="BDO58" s="522"/>
      <c r="BDP58" s="522"/>
      <c r="BDR58" s="521"/>
      <c r="BDS58" s="522"/>
      <c r="BDT58" s="522"/>
      <c r="BDV58" s="521"/>
      <c r="BDW58" s="522"/>
      <c r="BDX58" s="522"/>
      <c r="BDZ58" s="521"/>
      <c r="BEA58" s="522"/>
      <c r="BEB58" s="522"/>
      <c r="BED58" s="521"/>
      <c r="BEE58" s="522"/>
      <c r="BEF58" s="522"/>
      <c r="BEH58" s="521"/>
      <c r="BEI58" s="522"/>
      <c r="BEJ58" s="522"/>
      <c r="BEL58" s="521"/>
      <c r="BEM58" s="522"/>
      <c r="BEN58" s="522"/>
      <c r="BEP58" s="521"/>
      <c r="BEQ58" s="522"/>
      <c r="BER58" s="522"/>
      <c r="BET58" s="521"/>
      <c r="BEU58" s="522"/>
      <c r="BEV58" s="522"/>
      <c r="BEX58" s="521"/>
      <c r="BEY58" s="522"/>
      <c r="BEZ58" s="522"/>
      <c r="BFB58" s="521"/>
      <c r="BFC58" s="522"/>
      <c r="BFD58" s="522"/>
      <c r="BFF58" s="521"/>
      <c r="BFG58" s="522"/>
      <c r="BFH58" s="522"/>
      <c r="BFJ58" s="521"/>
      <c r="BFK58" s="522"/>
      <c r="BFL58" s="522"/>
      <c r="BFN58" s="521"/>
      <c r="BFO58" s="522"/>
      <c r="BFP58" s="522"/>
      <c r="BFR58" s="521"/>
      <c r="BFS58" s="522"/>
      <c r="BFT58" s="522"/>
      <c r="BFV58" s="521"/>
      <c r="BFW58" s="522"/>
      <c r="BFX58" s="522"/>
      <c r="BFZ58" s="521"/>
      <c r="BGA58" s="522"/>
      <c r="BGB58" s="522"/>
      <c r="BGD58" s="521"/>
      <c r="BGE58" s="522"/>
      <c r="BGF58" s="522"/>
      <c r="BGH58" s="521"/>
      <c r="BGI58" s="522"/>
      <c r="BGJ58" s="522"/>
      <c r="BGL58" s="521"/>
      <c r="BGM58" s="522"/>
      <c r="BGN58" s="522"/>
      <c r="BGP58" s="521"/>
      <c r="BGQ58" s="522"/>
      <c r="BGR58" s="522"/>
      <c r="BGT58" s="521"/>
      <c r="BGU58" s="522"/>
      <c r="BGV58" s="522"/>
      <c r="BGX58" s="521"/>
      <c r="BGY58" s="522"/>
      <c r="BGZ58" s="522"/>
      <c r="BHB58" s="521"/>
      <c r="BHC58" s="522"/>
      <c r="BHD58" s="522"/>
      <c r="BHF58" s="521"/>
      <c r="BHG58" s="522"/>
      <c r="BHH58" s="522"/>
      <c r="BHJ58" s="521"/>
      <c r="BHK58" s="522"/>
      <c r="BHL58" s="522"/>
      <c r="BHN58" s="521"/>
      <c r="BHO58" s="522"/>
      <c r="BHP58" s="522"/>
      <c r="BHR58" s="521"/>
      <c r="BHS58" s="522"/>
      <c r="BHT58" s="522"/>
      <c r="BHV58" s="521"/>
      <c r="BHW58" s="522"/>
      <c r="BHX58" s="522"/>
      <c r="BHZ58" s="521"/>
      <c r="BIA58" s="522"/>
      <c r="BIB58" s="522"/>
      <c r="BID58" s="521"/>
      <c r="BIE58" s="522"/>
      <c r="BIF58" s="522"/>
      <c r="BIH58" s="521"/>
      <c r="BII58" s="522"/>
      <c r="BIJ58" s="522"/>
      <c r="BIL58" s="521"/>
      <c r="BIM58" s="522"/>
      <c r="BIN58" s="522"/>
      <c r="BIP58" s="521"/>
      <c r="BIQ58" s="522"/>
      <c r="BIR58" s="522"/>
      <c r="BIT58" s="521"/>
      <c r="BIU58" s="522"/>
      <c r="BIV58" s="522"/>
      <c r="BIX58" s="521"/>
      <c r="BIY58" s="522"/>
      <c r="BIZ58" s="522"/>
      <c r="BJB58" s="521"/>
      <c r="BJC58" s="522"/>
      <c r="BJD58" s="522"/>
      <c r="BJF58" s="521"/>
      <c r="BJG58" s="522"/>
      <c r="BJH58" s="522"/>
      <c r="BJJ58" s="521"/>
      <c r="BJK58" s="522"/>
      <c r="BJL58" s="522"/>
      <c r="BJN58" s="521"/>
      <c r="BJO58" s="522"/>
      <c r="BJP58" s="522"/>
      <c r="BJR58" s="521"/>
      <c r="BJS58" s="522"/>
      <c r="BJT58" s="522"/>
      <c r="BJV58" s="521"/>
      <c r="BJW58" s="522"/>
      <c r="BJX58" s="522"/>
      <c r="BJZ58" s="521"/>
      <c r="BKA58" s="522"/>
      <c r="BKB58" s="522"/>
      <c r="BKD58" s="521"/>
      <c r="BKE58" s="522"/>
      <c r="BKF58" s="522"/>
      <c r="BKH58" s="521"/>
      <c r="BKI58" s="522"/>
      <c r="BKJ58" s="522"/>
      <c r="BKL58" s="521"/>
      <c r="BKM58" s="522"/>
      <c r="BKN58" s="522"/>
      <c r="BKP58" s="521"/>
      <c r="BKQ58" s="522"/>
      <c r="BKR58" s="522"/>
      <c r="BKT58" s="521"/>
      <c r="BKU58" s="522"/>
      <c r="BKV58" s="522"/>
      <c r="BKX58" s="521"/>
      <c r="BKY58" s="522"/>
      <c r="BKZ58" s="522"/>
      <c r="BLB58" s="521"/>
      <c r="BLC58" s="522"/>
      <c r="BLD58" s="522"/>
      <c r="BLF58" s="521"/>
      <c r="BLG58" s="522"/>
      <c r="BLH58" s="522"/>
      <c r="BLJ58" s="521"/>
      <c r="BLK58" s="522"/>
      <c r="BLL58" s="522"/>
      <c r="BLN58" s="521"/>
      <c r="BLO58" s="522"/>
      <c r="BLP58" s="522"/>
      <c r="BLR58" s="521"/>
      <c r="BLS58" s="522"/>
      <c r="BLT58" s="522"/>
      <c r="BLV58" s="521"/>
      <c r="BLW58" s="522"/>
      <c r="BLX58" s="522"/>
      <c r="BLZ58" s="521"/>
      <c r="BMA58" s="522"/>
      <c r="BMB58" s="522"/>
      <c r="BMD58" s="521"/>
      <c r="BME58" s="522"/>
      <c r="BMF58" s="522"/>
      <c r="BMH58" s="521"/>
      <c r="BMI58" s="522"/>
      <c r="BMJ58" s="522"/>
      <c r="BML58" s="521"/>
      <c r="BMM58" s="522"/>
      <c r="BMN58" s="522"/>
      <c r="BMP58" s="521"/>
      <c r="BMQ58" s="522"/>
      <c r="BMR58" s="522"/>
      <c r="BMT58" s="521"/>
      <c r="BMU58" s="522"/>
      <c r="BMV58" s="522"/>
      <c r="BMX58" s="521"/>
      <c r="BMY58" s="522"/>
      <c r="BMZ58" s="522"/>
      <c r="BNB58" s="521"/>
      <c r="BNC58" s="522"/>
      <c r="BND58" s="522"/>
      <c r="BNF58" s="521"/>
      <c r="BNG58" s="522"/>
      <c r="BNH58" s="522"/>
      <c r="BNJ58" s="521"/>
      <c r="BNK58" s="522"/>
      <c r="BNL58" s="522"/>
      <c r="BNN58" s="521"/>
      <c r="BNO58" s="522"/>
      <c r="BNP58" s="522"/>
      <c r="BNR58" s="521"/>
      <c r="BNS58" s="522"/>
      <c r="BNT58" s="522"/>
      <c r="BNV58" s="521"/>
      <c r="BNW58" s="522"/>
      <c r="BNX58" s="522"/>
      <c r="BNZ58" s="521"/>
      <c r="BOA58" s="522"/>
      <c r="BOB58" s="522"/>
      <c r="BOD58" s="521"/>
      <c r="BOE58" s="522"/>
      <c r="BOF58" s="522"/>
      <c r="BOH58" s="521"/>
      <c r="BOI58" s="522"/>
      <c r="BOJ58" s="522"/>
      <c r="BOL58" s="521"/>
      <c r="BOM58" s="522"/>
      <c r="BON58" s="522"/>
      <c r="BOP58" s="521"/>
      <c r="BOQ58" s="522"/>
      <c r="BOR58" s="522"/>
      <c r="BOT58" s="521"/>
      <c r="BOU58" s="522"/>
      <c r="BOV58" s="522"/>
      <c r="BOX58" s="521"/>
      <c r="BOY58" s="522"/>
      <c r="BOZ58" s="522"/>
      <c r="BPB58" s="521"/>
      <c r="BPC58" s="522"/>
      <c r="BPD58" s="522"/>
      <c r="BPF58" s="521"/>
      <c r="BPG58" s="522"/>
      <c r="BPH58" s="522"/>
      <c r="BPJ58" s="521"/>
      <c r="BPK58" s="522"/>
      <c r="BPL58" s="522"/>
      <c r="BPN58" s="521"/>
      <c r="BPO58" s="522"/>
      <c r="BPP58" s="522"/>
      <c r="BPR58" s="521"/>
      <c r="BPS58" s="522"/>
      <c r="BPT58" s="522"/>
      <c r="BPV58" s="521"/>
      <c r="BPW58" s="522"/>
      <c r="BPX58" s="522"/>
      <c r="BPZ58" s="521"/>
      <c r="BQA58" s="522"/>
      <c r="BQB58" s="522"/>
      <c r="BQD58" s="521"/>
      <c r="BQE58" s="522"/>
      <c r="BQF58" s="522"/>
      <c r="BQH58" s="521"/>
      <c r="BQI58" s="522"/>
      <c r="BQJ58" s="522"/>
      <c r="BQL58" s="521"/>
      <c r="BQM58" s="522"/>
      <c r="BQN58" s="522"/>
      <c r="BQP58" s="521"/>
      <c r="BQQ58" s="522"/>
      <c r="BQR58" s="522"/>
      <c r="BQT58" s="521"/>
      <c r="BQU58" s="522"/>
      <c r="BQV58" s="522"/>
      <c r="BQX58" s="521"/>
      <c r="BQY58" s="522"/>
      <c r="BQZ58" s="522"/>
      <c r="BRB58" s="521"/>
      <c r="BRC58" s="522"/>
      <c r="BRD58" s="522"/>
      <c r="BRF58" s="521"/>
      <c r="BRG58" s="522"/>
      <c r="BRH58" s="522"/>
      <c r="BRJ58" s="521"/>
      <c r="BRK58" s="522"/>
      <c r="BRL58" s="522"/>
      <c r="BRN58" s="521"/>
      <c r="BRO58" s="522"/>
      <c r="BRP58" s="522"/>
      <c r="BRR58" s="521"/>
      <c r="BRS58" s="522"/>
      <c r="BRT58" s="522"/>
      <c r="BRV58" s="521"/>
      <c r="BRW58" s="522"/>
      <c r="BRX58" s="522"/>
      <c r="BRZ58" s="521"/>
      <c r="BSA58" s="522"/>
      <c r="BSB58" s="522"/>
      <c r="BSD58" s="521"/>
      <c r="BSE58" s="522"/>
      <c r="BSF58" s="522"/>
      <c r="BSH58" s="521"/>
      <c r="BSI58" s="522"/>
      <c r="BSJ58" s="522"/>
      <c r="BSL58" s="521"/>
      <c r="BSM58" s="522"/>
      <c r="BSN58" s="522"/>
      <c r="BSP58" s="521"/>
      <c r="BSQ58" s="522"/>
      <c r="BSR58" s="522"/>
      <c r="BST58" s="521"/>
      <c r="BSU58" s="522"/>
      <c r="BSV58" s="522"/>
      <c r="BSX58" s="521"/>
      <c r="BSY58" s="522"/>
      <c r="BSZ58" s="522"/>
      <c r="BTB58" s="521"/>
      <c r="BTC58" s="522"/>
      <c r="BTD58" s="522"/>
      <c r="BTF58" s="521"/>
      <c r="BTG58" s="522"/>
      <c r="BTH58" s="522"/>
      <c r="BTJ58" s="521"/>
      <c r="BTK58" s="522"/>
      <c r="BTL58" s="522"/>
      <c r="BTN58" s="521"/>
      <c r="BTO58" s="522"/>
      <c r="BTP58" s="522"/>
      <c r="BTR58" s="521"/>
      <c r="BTS58" s="522"/>
      <c r="BTT58" s="522"/>
      <c r="BTV58" s="521"/>
      <c r="BTW58" s="522"/>
      <c r="BTX58" s="522"/>
      <c r="BTZ58" s="521"/>
      <c r="BUA58" s="522"/>
      <c r="BUB58" s="522"/>
      <c r="BUD58" s="521"/>
      <c r="BUE58" s="522"/>
      <c r="BUF58" s="522"/>
      <c r="BUH58" s="521"/>
      <c r="BUI58" s="522"/>
      <c r="BUJ58" s="522"/>
      <c r="BUL58" s="521"/>
      <c r="BUM58" s="522"/>
      <c r="BUN58" s="522"/>
      <c r="BUP58" s="521"/>
      <c r="BUQ58" s="522"/>
      <c r="BUR58" s="522"/>
      <c r="BUT58" s="521"/>
      <c r="BUU58" s="522"/>
      <c r="BUV58" s="522"/>
      <c r="BUX58" s="521"/>
      <c r="BUY58" s="522"/>
      <c r="BUZ58" s="522"/>
      <c r="BVB58" s="521"/>
      <c r="BVC58" s="522"/>
      <c r="BVD58" s="522"/>
      <c r="BVF58" s="521"/>
      <c r="BVG58" s="522"/>
      <c r="BVH58" s="522"/>
      <c r="BVJ58" s="521"/>
      <c r="BVK58" s="522"/>
      <c r="BVL58" s="522"/>
      <c r="BVN58" s="521"/>
      <c r="BVO58" s="522"/>
      <c r="BVP58" s="522"/>
      <c r="BVR58" s="521"/>
      <c r="BVS58" s="522"/>
      <c r="BVT58" s="522"/>
      <c r="BVV58" s="521"/>
      <c r="BVW58" s="522"/>
      <c r="BVX58" s="522"/>
      <c r="BVZ58" s="521"/>
      <c r="BWA58" s="522"/>
      <c r="BWB58" s="522"/>
      <c r="BWD58" s="521"/>
      <c r="BWE58" s="522"/>
      <c r="BWF58" s="522"/>
      <c r="BWH58" s="521"/>
      <c r="BWI58" s="522"/>
      <c r="BWJ58" s="522"/>
      <c r="BWL58" s="521"/>
      <c r="BWM58" s="522"/>
      <c r="BWN58" s="522"/>
      <c r="BWP58" s="521"/>
      <c r="BWQ58" s="522"/>
      <c r="BWR58" s="522"/>
      <c r="BWT58" s="521"/>
      <c r="BWU58" s="522"/>
      <c r="BWV58" s="522"/>
      <c r="BWX58" s="521"/>
      <c r="BWY58" s="522"/>
      <c r="BWZ58" s="522"/>
      <c r="BXB58" s="521"/>
      <c r="BXC58" s="522"/>
      <c r="BXD58" s="522"/>
      <c r="BXF58" s="521"/>
      <c r="BXG58" s="522"/>
      <c r="BXH58" s="522"/>
      <c r="BXJ58" s="521"/>
      <c r="BXK58" s="522"/>
      <c r="BXL58" s="522"/>
      <c r="BXN58" s="521"/>
      <c r="BXO58" s="522"/>
      <c r="BXP58" s="522"/>
      <c r="BXR58" s="521"/>
      <c r="BXS58" s="522"/>
      <c r="BXT58" s="522"/>
      <c r="BXV58" s="521"/>
      <c r="BXW58" s="522"/>
      <c r="BXX58" s="522"/>
      <c r="BXZ58" s="521"/>
      <c r="BYA58" s="522"/>
      <c r="BYB58" s="522"/>
      <c r="BYD58" s="521"/>
      <c r="BYE58" s="522"/>
      <c r="BYF58" s="522"/>
      <c r="BYH58" s="521"/>
      <c r="BYI58" s="522"/>
      <c r="BYJ58" s="522"/>
      <c r="BYL58" s="521"/>
      <c r="BYM58" s="522"/>
      <c r="BYN58" s="522"/>
      <c r="BYP58" s="521"/>
      <c r="BYQ58" s="522"/>
      <c r="BYR58" s="522"/>
      <c r="BYT58" s="521"/>
      <c r="BYU58" s="522"/>
      <c r="BYV58" s="522"/>
      <c r="BYX58" s="521"/>
      <c r="BYY58" s="522"/>
      <c r="BYZ58" s="522"/>
      <c r="BZB58" s="521"/>
      <c r="BZC58" s="522"/>
      <c r="BZD58" s="522"/>
      <c r="BZF58" s="521"/>
      <c r="BZG58" s="522"/>
      <c r="BZH58" s="522"/>
      <c r="BZJ58" s="521"/>
      <c r="BZK58" s="522"/>
      <c r="BZL58" s="522"/>
      <c r="BZN58" s="521"/>
      <c r="BZO58" s="522"/>
      <c r="BZP58" s="522"/>
      <c r="BZR58" s="521"/>
      <c r="BZS58" s="522"/>
      <c r="BZT58" s="522"/>
      <c r="BZV58" s="521"/>
      <c r="BZW58" s="522"/>
      <c r="BZX58" s="522"/>
      <c r="BZZ58" s="521"/>
      <c r="CAA58" s="522"/>
      <c r="CAB58" s="522"/>
      <c r="CAD58" s="521"/>
      <c r="CAE58" s="522"/>
      <c r="CAF58" s="522"/>
      <c r="CAH58" s="521"/>
      <c r="CAI58" s="522"/>
      <c r="CAJ58" s="522"/>
      <c r="CAL58" s="521"/>
      <c r="CAM58" s="522"/>
      <c r="CAN58" s="522"/>
      <c r="CAP58" s="521"/>
      <c r="CAQ58" s="522"/>
      <c r="CAR58" s="522"/>
      <c r="CAT58" s="521"/>
      <c r="CAU58" s="522"/>
      <c r="CAV58" s="522"/>
      <c r="CAX58" s="521"/>
      <c r="CAY58" s="522"/>
      <c r="CAZ58" s="522"/>
      <c r="CBB58" s="521"/>
      <c r="CBC58" s="522"/>
      <c r="CBD58" s="522"/>
      <c r="CBF58" s="521"/>
      <c r="CBG58" s="522"/>
      <c r="CBH58" s="522"/>
      <c r="CBJ58" s="521"/>
      <c r="CBK58" s="522"/>
      <c r="CBL58" s="522"/>
      <c r="CBN58" s="521"/>
      <c r="CBO58" s="522"/>
      <c r="CBP58" s="522"/>
      <c r="CBR58" s="521"/>
      <c r="CBS58" s="522"/>
      <c r="CBT58" s="522"/>
      <c r="CBV58" s="521"/>
      <c r="CBW58" s="522"/>
      <c r="CBX58" s="522"/>
      <c r="CBZ58" s="521"/>
      <c r="CCA58" s="522"/>
      <c r="CCB58" s="522"/>
      <c r="CCD58" s="521"/>
      <c r="CCE58" s="522"/>
      <c r="CCF58" s="522"/>
      <c r="CCH58" s="521"/>
      <c r="CCI58" s="522"/>
      <c r="CCJ58" s="522"/>
      <c r="CCL58" s="521"/>
      <c r="CCM58" s="522"/>
      <c r="CCN58" s="522"/>
      <c r="CCP58" s="521"/>
      <c r="CCQ58" s="522"/>
      <c r="CCR58" s="522"/>
      <c r="CCT58" s="521"/>
      <c r="CCU58" s="522"/>
      <c r="CCV58" s="522"/>
      <c r="CCX58" s="521"/>
      <c r="CCY58" s="522"/>
      <c r="CCZ58" s="522"/>
      <c r="CDB58" s="521"/>
      <c r="CDC58" s="522"/>
      <c r="CDD58" s="522"/>
      <c r="CDF58" s="521"/>
      <c r="CDG58" s="522"/>
      <c r="CDH58" s="522"/>
      <c r="CDJ58" s="521"/>
      <c r="CDK58" s="522"/>
      <c r="CDL58" s="522"/>
      <c r="CDN58" s="521"/>
      <c r="CDO58" s="522"/>
      <c r="CDP58" s="522"/>
      <c r="CDR58" s="521"/>
      <c r="CDS58" s="522"/>
      <c r="CDT58" s="522"/>
      <c r="CDV58" s="521"/>
      <c r="CDW58" s="522"/>
      <c r="CDX58" s="522"/>
      <c r="CDZ58" s="521"/>
      <c r="CEA58" s="522"/>
      <c r="CEB58" s="522"/>
      <c r="CED58" s="521"/>
      <c r="CEE58" s="522"/>
      <c r="CEF58" s="522"/>
      <c r="CEH58" s="521"/>
      <c r="CEI58" s="522"/>
      <c r="CEJ58" s="522"/>
      <c r="CEL58" s="521"/>
      <c r="CEM58" s="522"/>
      <c r="CEN58" s="522"/>
      <c r="CEP58" s="521"/>
      <c r="CEQ58" s="522"/>
      <c r="CER58" s="522"/>
      <c r="CET58" s="521"/>
      <c r="CEU58" s="522"/>
      <c r="CEV58" s="522"/>
      <c r="CEX58" s="521"/>
      <c r="CEY58" s="522"/>
      <c r="CEZ58" s="522"/>
      <c r="CFB58" s="521"/>
      <c r="CFC58" s="522"/>
      <c r="CFD58" s="522"/>
      <c r="CFF58" s="521"/>
      <c r="CFG58" s="522"/>
      <c r="CFH58" s="522"/>
      <c r="CFJ58" s="521"/>
      <c r="CFK58" s="522"/>
      <c r="CFL58" s="522"/>
      <c r="CFN58" s="521"/>
      <c r="CFO58" s="522"/>
      <c r="CFP58" s="522"/>
      <c r="CFR58" s="521"/>
      <c r="CFS58" s="522"/>
      <c r="CFT58" s="522"/>
      <c r="CFV58" s="521"/>
      <c r="CFW58" s="522"/>
      <c r="CFX58" s="522"/>
      <c r="CFZ58" s="521"/>
      <c r="CGA58" s="522"/>
      <c r="CGB58" s="522"/>
      <c r="CGD58" s="521"/>
      <c r="CGE58" s="522"/>
      <c r="CGF58" s="522"/>
      <c r="CGH58" s="521"/>
      <c r="CGI58" s="522"/>
      <c r="CGJ58" s="522"/>
      <c r="CGL58" s="521"/>
      <c r="CGM58" s="522"/>
      <c r="CGN58" s="522"/>
      <c r="CGP58" s="521"/>
      <c r="CGQ58" s="522"/>
      <c r="CGR58" s="522"/>
      <c r="CGT58" s="521"/>
      <c r="CGU58" s="522"/>
      <c r="CGV58" s="522"/>
      <c r="CGX58" s="521"/>
      <c r="CGY58" s="522"/>
      <c r="CGZ58" s="522"/>
      <c r="CHB58" s="521"/>
      <c r="CHC58" s="522"/>
      <c r="CHD58" s="522"/>
      <c r="CHF58" s="521"/>
      <c r="CHG58" s="522"/>
      <c r="CHH58" s="522"/>
      <c r="CHJ58" s="521"/>
      <c r="CHK58" s="522"/>
      <c r="CHL58" s="522"/>
      <c r="CHN58" s="521"/>
      <c r="CHO58" s="522"/>
      <c r="CHP58" s="522"/>
      <c r="CHR58" s="521"/>
      <c r="CHS58" s="522"/>
      <c r="CHT58" s="522"/>
      <c r="CHV58" s="521"/>
      <c r="CHW58" s="522"/>
      <c r="CHX58" s="522"/>
      <c r="CHZ58" s="521"/>
      <c r="CIA58" s="522"/>
      <c r="CIB58" s="522"/>
      <c r="CID58" s="521"/>
      <c r="CIE58" s="522"/>
      <c r="CIF58" s="522"/>
      <c r="CIH58" s="521"/>
      <c r="CII58" s="522"/>
      <c r="CIJ58" s="522"/>
      <c r="CIL58" s="521"/>
      <c r="CIM58" s="522"/>
      <c r="CIN58" s="522"/>
      <c r="CIP58" s="521"/>
      <c r="CIQ58" s="522"/>
      <c r="CIR58" s="522"/>
      <c r="CIT58" s="521"/>
      <c r="CIU58" s="522"/>
      <c r="CIV58" s="522"/>
      <c r="CIX58" s="521"/>
      <c r="CIY58" s="522"/>
      <c r="CIZ58" s="522"/>
      <c r="CJB58" s="521"/>
      <c r="CJC58" s="522"/>
      <c r="CJD58" s="522"/>
      <c r="CJF58" s="521"/>
      <c r="CJG58" s="522"/>
      <c r="CJH58" s="522"/>
      <c r="CJJ58" s="521"/>
      <c r="CJK58" s="522"/>
      <c r="CJL58" s="522"/>
      <c r="CJN58" s="521"/>
      <c r="CJO58" s="522"/>
      <c r="CJP58" s="522"/>
      <c r="CJR58" s="521"/>
      <c r="CJS58" s="522"/>
      <c r="CJT58" s="522"/>
      <c r="CJV58" s="521"/>
      <c r="CJW58" s="522"/>
      <c r="CJX58" s="522"/>
      <c r="CJZ58" s="521"/>
      <c r="CKA58" s="522"/>
      <c r="CKB58" s="522"/>
      <c r="CKD58" s="521"/>
      <c r="CKE58" s="522"/>
      <c r="CKF58" s="522"/>
      <c r="CKH58" s="521"/>
      <c r="CKI58" s="522"/>
      <c r="CKJ58" s="522"/>
      <c r="CKL58" s="521"/>
      <c r="CKM58" s="522"/>
      <c r="CKN58" s="522"/>
      <c r="CKP58" s="521"/>
      <c r="CKQ58" s="522"/>
      <c r="CKR58" s="522"/>
      <c r="CKT58" s="521"/>
      <c r="CKU58" s="522"/>
      <c r="CKV58" s="522"/>
      <c r="CKX58" s="521"/>
      <c r="CKY58" s="522"/>
      <c r="CKZ58" s="522"/>
      <c r="CLB58" s="521"/>
      <c r="CLC58" s="522"/>
      <c r="CLD58" s="522"/>
      <c r="CLF58" s="521"/>
      <c r="CLG58" s="522"/>
      <c r="CLH58" s="522"/>
      <c r="CLJ58" s="521"/>
      <c r="CLK58" s="522"/>
      <c r="CLL58" s="522"/>
      <c r="CLN58" s="521"/>
      <c r="CLO58" s="522"/>
      <c r="CLP58" s="522"/>
      <c r="CLR58" s="521"/>
      <c r="CLS58" s="522"/>
      <c r="CLT58" s="522"/>
      <c r="CLV58" s="521"/>
      <c r="CLW58" s="522"/>
      <c r="CLX58" s="522"/>
      <c r="CLZ58" s="521"/>
      <c r="CMA58" s="522"/>
      <c r="CMB58" s="522"/>
      <c r="CMD58" s="521"/>
      <c r="CME58" s="522"/>
      <c r="CMF58" s="522"/>
      <c r="CMH58" s="521"/>
      <c r="CMI58" s="522"/>
      <c r="CMJ58" s="522"/>
      <c r="CML58" s="521"/>
      <c r="CMM58" s="522"/>
      <c r="CMN58" s="522"/>
      <c r="CMP58" s="521"/>
      <c r="CMQ58" s="522"/>
      <c r="CMR58" s="522"/>
      <c r="CMT58" s="521"/>
      <c r="CMU58" s="522"/>
      <c r="CMV58" s="522"/>
      <c r="CMX58" s="521"/>
      <c r="CMY58" s="522"/>
      <c r="CMZ58" s="522"/>
      <c r="CNB58" s="521"/>
      <c r="CNC58" s="522"/>
      <c r="CND58" s="522"/>
      <c r="CNF58" s="521"/>
      <c r="CNG58" s="522"/>
      <c r="CNH58" s="522"/>
      <c r="CNJ58" s="521"/>
      <c r="CNK58" s="522"/>
      <c r="CNL58" s="522"/>
      <c r="CNN58" s="521"/>
      <c r="CNO58" s="522"/>
      <c r="CNP58" s="522"/>
      <c r="CNR58" s="521"/>
      <c r="CNS58" s="522"/>
      <c r="CNT58" s="522"/>
      <c r="CNV58" s="521"/>
      <c r="CNW58" s="522"/>
      <c r="CNX58" s="522"/>
      <c r="CNZ58" s="521"/>
      <c r="COA58" s="522"/>
      <c r="COB58" s="522"/>
      <c r="COD58" s="521"/>
      <c r="COE58" s="522"/>
      <c r="COF58" s="522"/>
      <c r="COH58" s="521"/>
      <c r="COI58" s="522"/>
      <c r="COJ58" s="522"/>
      <c r="COL58" s="521"/>
      <c r="COM58" s="522"/>
      <c r="CON58" s="522"/>
      <c r="COP58" s="521"/>
      <c r="COQ58" s="522"/>
      <c r="COR58" s="522"/>
      <c r="COT58" s="521"/>
      <c r="COU58" s="522"/>
      <c r="COV58" s="522"/>
      <c r="COX58" s="521"/>
      <c r="COY58" s="522"/>
      <c r="COZ58" s="522"/>
      <c r="CPB58" s="521"/>
      <c r="CPC58" s="522"/>
      <c r="CPD58" s="522"/>
      <c r="CPF58" s="521"/>
      <c r="CPG58" s="522"/>
      <c r="CPH58" s="522"/>
      <c r="CPJ58" s="521"/>
      <c r="CPK58" s="522"/>
      <c r="CPL58" s="522"/>
      <c r="CPN58" s="521"/>
      <c r="CPO58" s="522"/>
      <c r="CPP58" s="522"/>
      <c r="CPR58" s="521"/>
      <c r="CPS58" s="522"/>
      <c r="CPT58" s="522"/>
      <c r="CPV58" s="521"/>
      <c r="CPW58" s="522"/>
      <c r="CPX58" s="522"/>
      <c r="CPZ58" s="521"/>
      <c r="CQA58" s="522"/>
      <c r="CQB58" s="522"/>
      <c r="CQD58" s="521"/>
      <c r="CQE58" s="522"/>
      <c r="CQF58" s="522"/>
      <c r="CQH58" s="521"/>
      <c r="CQI58" s="522"/>
      <c r="CQJ58" s="522"/>
      <c r="CQL58" s="521"/>
      <c r="CQM58" s="522"/>
      <c r="CQN58" s="522"/>
      <c r="CQP58" s="521"/>
      <c r="CQQ58" s="522"/>
      <c r="CQR58" s="522"/>
      <c r="CQT58" s="521"/>
      <c r="CQU58" s="522"/>
      <c r="CQV58" s="522"/>
      <c r="CQX58" s="521"/>
      <c r="CQY58" s="522"/>
      <c r="CQZ58" s="522"/>
      <c r="CRB58" s="521"/>
      <c r="CRC58" s="522"/>
      <c r="CRD58" s="522"/>
      <c r="CRF58" s="521"/>
      <c r="CRG58" s="522"/>
      <c r="CRH58" s="522"/>
      <c r="CRJ58" s="521"/>
      <c r="CRK58" s="522"/>
      <c r="CRL58" s="522"/>
      <c r="CRN58" s="521"/>
      <c r="CRO58" s="522"/>
      <c r="CRP58" s="522"/>
      <c r="CRR58" s="521"/>
      <c r="CRS58" s="522"/>
      <c r="CRT58" s="522"/>
      <c r="CRV58" s="521"/>
      <c r="CRW58" s="522"/>
      <c r="CRX58" s="522"/>
      <c r="CRZ58" s="521"/>
      <c r="CSA58" s="522"/>
      <c r="CSB58" s="522"/>
      <c r="CSD58" s="521"/>
      <c r="CSE58" s="522"/>
      <c r="CSF58" s="522"/>
      <c r="CSH58" s="521"/>
      <c r="CSI58" s="522"/>
      <c r="CSJ58" s="522"/>
      <c r="CSL58" s="521"/>
      <c r="CSM58" s="522"/>
      <c r="CSN58" s="522"/>
      <c r="CSP58" s="521"/>
      <c r="CSQ58" s="522"/>
      <c r="CSR58" s="522"/>
      <c r="CST58" s="521"/>
      <c r="CSU58" s="522"/>
      <c r="CSV58" s="522"/>
      <c r="CSX58" s="521"/>
      <c r="CSY58" s="522"/>
      <c r="CSZ58" s="522"/>
      <c r="CTB58" s="521"/>
      <c r="CTC58" s="522"/>
      <c r="CTD58" s="522"/>
      <c r="CTF58" s="521"/>
      <c r="CTG58" s="522"/>
      <c r="CTH58" s="522"/>
      <c r="CTJ58" s="521"/>
      <c r="CTK58" s="522"/>
      <c r="CTL58" s="522"/>
      <c r="CTN58" s="521"/>
      <c r="CTO58" s="522"/>
      <c r="CTP58" s="522"/>
      <c r="CTR58" s="521"/>
      <c r="CTS58" s="522"/>
      <c r="CTT58" s="522"/>
      <c r="CTV58" s="521"/>
      <c r="CTW58" s="522"/>
      <c r="CTX58" s="522"/>
      <c r="CTZ58" s="521"/>
      <c r="CUA58" s="522"/>
      <c r="CUB58" s="522"/>
      <c r="CUD58" s="521"/>
      <c r="CUE58" s="522"/>
      <c r="CUF58" s="522"/>
      <c r="CUH58" s="521"/>
      <c r="CUI58" s="522"/>
      <c r="CUJ58" s="522"/>
      <c r="CUL58" s="521"/>
      <c r="CUM58" s="522"/>
      <c r="CUN58" s="522"/>
      <c r="CUP58" s="521"/>
      <c r="CUQ58" s="522"/>
      <c r="CUR58" s="522"/>
      <c r="CUT58" s="521"/>
      <c r="CUU58" s="522"/>
      <c r="CUV58" s="522"/>
      <c r="CUX58" s="521"/>
      <c r="CUY58" s="522"/>
      <c r="CUZ58" s="522"/>
      <c r="CVB58" s="521"/>
      <c r="CVC58" s="522"/>
      <c r="CVD58" s="522"/>
      <c r="CVF58" s="521"/>
      <c r="CVG58" s="522"/>
      <c r="CVH58" s="522"/>
      <c r="CVJ58" s="521"/>
      <c r="CVK58" s="522"/>
      <c r="CVL58" s="522"/>
      <c r="CVN58" s="521"/>
      <c r="CVO58" s="522"/>
      <c r="CVP58" s="522"/>
      <c r="CVR58" s="521"/>
      <c r="CVS58" s="522"/>
      <c r="CVT58" s="522"/>
      <c r="CVV58" s="521"/>
      <c r="CVW58" s="522"/>
      <c r="CVX58" s="522"/>
      <c r="CVZ58" s="521"/>
      <c r="CWA58" s="522"/>
      <c r="CWB58" s="522"/>
      <c r="CWD58" s="521"/>
      <c r="CWE58" s="522"/>
      <c r="CWF58" s="522"/>
      <c r="CWH58" s="521"/>
      <c r="CWI58" s="522"/>
      <c r="CWJ58" s="522"/>
      <c r="CWL58" s="521"/>
      <c r="CWM58" s="522"/>
      <c r="CWN58" s="522"/>
      <c r="CWP58" s="521"/>
      <c r="CWQ58" s="522"/>
      <c r="CWR58" s="522"/>
      <c r="CWT58" s="521"/>
      <c r="CWU58" s="522"/>
      <c r="CWV58" s="522"/>
      <c r="CWX58" s="521"/>
      <c r="CWY58" s="522"/>
      <c r="CWZ58" s="522"/>
      <c r="CXB58" s="521"/>
      <c r="CXC58" s="522"/>
      <c r="CXD58" s="522"/>
      <c r="CXF58" s="521"/>
      <c r="CXG58" s="522"/>
      <c r="CXH58" s="522"/>
      <c r="CXJ58" s="521"/>
      <c r="CXK58" s="522"/>
      <c r="CXL58" s="522"/>
      <c r="CXN58" s="521"/>
      <c r="CXO58" s="522"/>
      <c r="CXP58" s="522"/>
      <c r="CXR58" s="521"/>
      <c r="CXS58" s="522"/>
      <c r="CXT58" s="522"/>
      <c r="CXV58" s="521"/>
      <c r="CXW58" s="522"/>
      <c r="CXX58" s="522"/>
      <c r="CXZ58" s="521"/>
      <c r="CYA58" s="522"/>
      <c r="CYB58" s="522"/>
      <c r="CYD58" s="521"/>
      <c r="CYE58" s="522"/>
      <c r="CYF58" s="522"/>
      <c r="CYH58" s="521"/>
      <c r="CYI58" s="522"/>
      <c r="CYJ58" s="522"/>
      <c r="CYL58" s="521"/>
      <c r="CYM58" s="522"/>
      <c r="CYN58" s="522"/>
      <c r="CYP58" s="521"/>
      <c r="CYQ58" s="522"/>
      <c r="CYR58" s="522"/>
      <c r="CYT58" s="521"/>
      <c r="CYU58" s="522"/>
      <c r="CYV58" s="522"/>
      <c r="CYX58" s="521"/>
      <c r="CYY58" s="522"/>
      <c r="CYZ58" s="522"/>
      <c r="CZB58" s="521"/>
      <c r="CZC58" s="522"/>
      <c r="CZD58" s="522"/>
      <c r="CZF58" s="521"/>
      <c r="CZG58" s="522"/>
      <c r="CZH58" s="522"/>
      <c r="CZJ58" s="521"/>
      <c r="CZK58" s="522"/>
      <c r="CZL58" s="522"/>
      <c r="CZN58" s="521"/>
      <c r="CZO58" s="522"/>
      <c r="CZP58" s="522"/>
      <c r="CZR58" s="521"/>
      <c r="CZS58" s="522"/>
      <c r="CZT58" s="522"/>
      <c r="CZV58" s="521"/>
      <c r="CZW58" s="522"/>
      <c r="CZX58" s="522"/>
      <c r="CZZ58" s="521"/>
      <c r="DAA58" s="522"/>
      <c r="DAB58" s="522"/>
      <c r="DAD58" s="521"/>
      <c r="DAE58" s="522"/>
      <c r="DAF58" s="522"/>
      <c r="DAH58" s="521"/>
      <c r="DAI58" s="522"/>
      <c r="DAJ58" s="522"/>
      <c r="DAL58" s="521"/>
      <c r="DAM58" s="522"/>
      <c r="DAN58" s="522"/>
      <c r="DAP58" s="521"/>
      <c r="DAQ58" s="522"/>
      <c r="DAR58" s="522"/>
      <c r="DAT58" s="521"/>
      <c r="DAU58" s="522"/>
      <c r="DAV58" s="522"/>
      <c r="DAX58" s="521"/>
      <c r="DAY58" s="522"/>
      <c r="DAZ58" s="522"/>
      <c r="DBB58" s="521"/>
      <c r="DBC58" s="522"/>
      <c r="DBD58" s="522"/>
      <c r="DBF58" s="521"/>
      <c r="DBG58" s="522"/>
      <c r="DBH58" s="522"/>
      <c r="DBJ58" s="521"/>
      <c r="DBK58" s="522"/>
      <c r="DBL58" s="522"/>
      <c r="DBN58" s="521"/>
      <c r="DBO58" s="522"/>
      <c r="DBP58" s="522"/>
      <c r="DBR58" s="521"/>
      <c r="DBS58" s="522"/>
      <c r="DBT58" s="522"/>
      <c r="DBV58" s="521"/>
      <c r="DBW58" s="522"/>
      <c r="DBX58" s="522"/>
      <c r="DBZ58" s="521"/>
      <c r="DCA58" s="522"/>
      <c r="DCB58" s="522"/>
      <c r="DCD58" s="521"/>
      <c r="DCE58" s="522"/>
      <c r="DCF58" s="522"/>
      <c r="DCH58" s="521"/>
      <c r="DCI58" s="522"/>
      <c r="DCJ58" s="522"/>
      <c r="DCL58" s="521"/>
      <c r="DCM58" s="522"/>
      <c r="DCN58" s="522"/>
      <c r="DCP58" s="521"/>
      <c r="DCQ58" s="522"/>
      <c r="DCR58" s="522"/>
      <c r="DCT58" s="521"/>
      <c r="DCU58" s="522"/>
      <c r="DCV58" s="522"/>
      <c r="DCX58" s="521"/>
      <c r="DCY58" s="522"/>
      <c r="DCZ58" s="522"/>
      <c r="DDB58" s="521"/>
      <c r="DDC58" s="522"/>
      <c r="DDD58" s="522"/>
      <c r="DDF58" s="521"/>
      <c r="DDG58" s="522"/>
      <c r="DDH58" s="522"/>
      <c r="DDJ58" s="521"/>
      <c r="DDK58" s="522"/>
      <c r="DDL58" s="522"/>
      <c r="DDN58" s="521"/>
      <c r="DDO58" s="522"/>
      <c r="DDP58" s="522"/>
      <c r="DDR58" s="521"/>
      <c r="DDS58" s="522"/>
      <c r="DDT58" s="522"/>
      <c r="DDV58" s="521"/>
      <c r="DDW58" s="522"/>
      <c r="DDX58" s="522"/>
      <c r="DDZ58" s="521"/>
      <c r="DEA58" s="522"/>
      <c r="DEB58" s="522"/>
      <c r="DED58" s="521"/>
      <c r="DEE58" s="522"/>
      <c r="DEF58" s="522"/>
      <c r="DEH58" s="521"/>
      <c r="DEI58" s="522"/>
      <c r="DEJ58" s="522"/>
      <c r="DEL58" s="521"/>
      <c r="DEM58" s="522"/>
      <c r="DEN58" s="522"/>
      <c r="DEP58" s="521"/>
      <c r="DEQ58" s="522"/>
      <c r="DER58" s="522"/>
      <c r="DET58" s="521"/>
      <c r="DEU58" s="522"/>
      <c r="DEV58" s="522"/>
      <c r="DEX58" s="521"/>
      <c r="DEY58" s="522"/>
      <c r="DEZ58" s="522"/>
      <c r="DFB58" s="521"/>
      <c r="DFC58" s="522"/>
      <c r="DFD58" s="522"/>
      <c r="DFF58" s="521"/>
      <c r="DFG58" s="522"/>
      <c r="DFH58" s="522"/>
      <c r="DFJ58" s="521"/>
      <c r="DFK58" s="522"/>
      <c r="DFL58" s="522"/>
      <c r="DFN58" s="521"/>
      <c r="DFO58" s="522"/>
      <c r="DFP58" s="522"/>
      <c r="DFR58" s="521"/>
      <c r="DFS58" s="522"/>
      <c r="DFT58" s="522"/>
      <c r="DFV58" s="521"/>
      <c r="DFW58" s="522"/>
      <c r="DFX58" s="522"/>
      <c r="DFZ58" s="521"/>
      <c r="DGA58" s="522"/>
      <c r="DGB58" s="522"/>
      <c r="DGD58" s="521"/>
      <c r="DGE58" s="522"/>
      <c r="DGF58" s="522"/>
      <c r="DGH58" s="521"/>
      <c r="DGI58" s="522"/>
      <c r="DGJ58" s="522"/>
      <c r="DGL58" s="521"/>
      <c r="DGM58" s="522"/>
      <c r="DGN58" s="522"/>
      <c r="DGP58" s="521"/>
      <c r="DGQ58" s="522"/>
      <c r="DGR58" s="522"/>
      <c r="DGT58" s="521"/>
      <c r="DGU58" s="522"/>
      <c r="DGV58" s="522"/>
      <c r="DGX58" s="521"/>
      <c r="DGY58" s="522"/>
      <c r="DGZ58" s="522"/>
      <c r="DHB58" s="521"/>
      <c r="DHC58" s="522"/>
      <c r="DHD58" s="522"/>
      <c r="DHF58" s="521"/>
      <c r="DHG58" s="522"/>
      <c r="DHH58" s="522"/>
      <c r="DHJ58" s="521"/>
      <c r="DHK58" s="522"/>
      <c r="DHL58" s="522"/>
      <c r="DHN58" s="521"/>
      <c r="DHO58" s="522"/>
      <c r="DHP58" s="522"/>
      <c r="DHR58" s="521"/>
      <c r="DHS58" s="522"/>
      <c r="DHT58" s="522"/>
      <c r="DHV58" s="521"/>
      <c r="DHW58" s="522"/>
      <c r="DHX58" s="522"/>
      <c r="DHZ58" s="521"/>
      <c r="DIA58" s="522"/>
      <c r="DIB58" s="522"/>
      <c r="DID58" s="521"/>
      <c r="DIE58" s="522"/>
      <c r="DIF58" s="522"/>
      <c r="DIH58" s="521"/>
      <c r="DII58" s="522"/>
      <c r="DIJ58" s="522"/>
      <c r="DIL58" s="521"/>
      <c r="DIM58" s="522"/>
      <c r="DIN58" s="522"/>
      <c r="DIP58" s="521"/>
      <c r="DIQ58" s="522"/>
      <c r="DIR58" s="522"/>
      <c r="DIT58" s="521"/>
      <c r="DIU58" s="522"/>
      <c r="DIV58" s="522"/>
      <c r="DIX58" s="521"/>
      <c r="DIY58" s="522"/>
      <c r="DIZ58" s="522"/>
      <c r="DJB58" s="521"/>
      <c r="DJC58" s="522"/>
      <c r="DJD58" s="522"/>
      <c r="DJF58" s="521"/>
      <c r="DJG58" s="522"/>
      <c r="DJH58" s="522"/>
      <c r="DJJ58" s="521"/>
      <c r="DJK58" s="522"/>
      <c r="DJL58" s="522"/>
      <c r="DJN58" s="521"/>
      <c r="DJO58" s="522"/>
      <c r="DJP58" s="522"/>
      <c r="DJR58" s="521"/>
      <c r="DJS58" s="522"/>
      <c r="DJT58" s="522"/>
      <c r="DJV58" s="521"/>
      <c r="DJW58" s="522"/>
      <c r="DJX58" s="522"/>
      <c r="DJZ58" s="521"/>
      <c r="DKA58" s="522"/>
      <c r="DKB58" s="522"/>
      <c r="DKD58" s="521"/>
      <c r="DKE58" s="522"/>
      <c r="DKF58" s="522"/>
      <c r="DKH58" s="521"/>
      <c r="DKI58" s="522"/>
      <c r="DKJ58" s="522"/>
      <c r="DKL58" s="521"/>
      <c r="DKM58" s="522"/>
      <c r="DKN58" s="522"/>
      <c r="DKP58" s="521"/>
      <c r="DKQ58" s="522"/>
      <c r="DKR58" s="522"/>
      <c r="DKT58" s="521"/>
      <c r="DKU58" s="522"/>
      <c r="DKV58" s="522"/>
      <c r="DKX58" s="521"/>
      <c r="DKY58" s="522"/>
      <c r="DKZ58" s="522"/>
      <c r="DLB58" s="521"/>
      <c r="DLC58" s="522"/>
      <c r="DLD58" s="522"/>
      <c r="DLF58" s="521"/>
      <c r="DLG58" s="522"/>
      <c r="DLH58" s="522"/>
      <c r="DLJ58" s="521"/>
      <c r="DLK58" s="522"/>
      <c r="DLL58" s="522"/>
      <c r="DLN58" s="521"/>
      <c r="DLO58" s="522"/>
      <c r="DLP58" s="522"/>
      <c r="DLR58" s="521"/>
      <c r="DLS58" s="522"/>
      <c r="DLT58" s="522"/>
      <c r="DLV58" s="521"/>
      <c r="DLW58" s="522"/>
      <c r="DLX58" s="522"/>
      <c r="DLZ58" s="521"/>
      <c r="DMA58" s="522"/>
      <c r="DMB58" s="522"/>
      <c r="DMD58" s="521"/>
      <c r="DME58" s="522"/>
      <c r="DMF58" s="522"/>
      <c r="DMH58" s="521"/>
      <c r="DMI58" s="522"/>
      <c r="DMJ58" s="522"/>
      <c r="DML58" s="521"/>
      <c r="DMM58" s="522"/>
      <c r="DMN58" s="522"/>
      <c r="DMP58" s="521"/>
      <c r="DMQ58" s="522"/>
      <c r="DMR58" s="522"/>
      <c r="DMT58" s="521"/>
      <c r="DMU58" s="522"/>
      <c r="DMV58" s="522"/>
      <c r="DMX58" s="521"/>
      <c r="DMY58" s="522"/>
      <c r="DMZ58" s="522"/>
      <c r="DNB58" s="521"/>
      <c r="DNC58" s="522"/>
      <c r="DND58" s="522"/>
      <c r="DNF58" s="521"/>
      <c r="DNG58" s="522"/>
      <c r="DNH58" s="522"/>
      <c r="DNJ58" s="521"/>
      <c r="DNK58" s="522"/>
      <c r="DNL58" s="522"/>
      <c r="DNN58" s="521"/>
      <c r="DNO58" s="522"/>
      <c r="DNP58" s="522"/>
      <c r="DNR58" s="521"/>
      <c r="DNS58" s="522"/>
      <c r="DNT58" s="522"/>
      <c r="DNV58" s="521"/>
      <c r="DNW58" s="522"/>
      <c r="DNX58" s="522"/>
      <c r="DNZ58" s="521"/>
      <c r="DOA58" s="522"/>
      <c r="DOB58" s="522"/>
      <c r="DOD58" s="521"/>
      <c r="DOE58" s="522"/>
      <c r="DOF58" s="522"/>
      <c r="DOH58" s="521"/>
      <c r="DOI58" s="522"/>
      <c r="DOJ58" s="522"/>
      <c r="DOL58" s="521"/>
      <c r="DOM58" s="522"/>
      <c r="DON58" s="522"/>
      <c r="DOP58" s="521"/>
      <c r="DOQ58" s="522"/>
      <c r="DOR58" s="522"/>
      <c r="DOT58" s="521"/>
      <c r="DOU58" s="522"/>
      <c r="DOV58" s="522"/>
      <c r="DOX58" s="521"/>
      <c r="DOY58" s="522"/>
      <c r="DOZ58" s="522"/>
      <c r="DPB58" s="521"/>
      <c r="DPC58" s="522"/>
      <c r="DPD58" s="522"/>
      <c r="DPF58" s="521"/>
      <c r="DPG58" s="522"/>
      <c r="DPH58" s="522"/>
      <c r="DPJ58" s="521"/>
      <c r="DPK58" s="522"/>
      <c r="DPL58" s="522"/>
      <c r="DPN58" s="521"/>
      <c r="DPO58" s="522"/>
      <c r="DPP58" s="522"/>
      <c r="DPR58" s="521"/>
      <c r="DPS58" s="522"/>
      <c r="DPT58" s="522"/>
      <c r="DPV58" s="521"/>
      <c r="DPW58" s="522"/>
      <c r="DPX58" s="522"/>
      <c r="DPZ58" s="521"/>
      <c r="DQA58" s="522"/>
      <c r="DQB58" s="522"/>
      <c r="DQD58" s="521"/>
      <c r="DQE58" s="522"/>
      <c r="DQF58" s="522"/>
      <c r="DQH58" s="521"/>
      <c r="DQI58" s="522"/>
      <c r="DQJ58" s="522"/>
      <c r="DQL58" s="521"/>
      <c r="DQM58" s="522"/>
      <c r="DQN58" s="522"/>
      <c r="DQP58" s="521"/>
      <c r="DQQ58" s="522"/>
      <c r="DQR58" s="522"/>
      <c r="DQT58" s="521"/>
      <c r="DQU58" s="522"/>
      <c r="DQV58" s="522"/>
      <c r="DQX58" s="521"/>
      <c r="DQY58" s="522"/>
      <c r="DQZ58" s="522"/>
      <c r="DRB58" s="521"/>
      <c r="DRC58" s="522"/>
      <c r="DRD58" s="522"/>
      <c r="DRF58" s="521"/>
      <c r="DRG58" s="522"/>
      <c r="DRH58" s="522"/>
      <c r="DRJ58" s="521"/>
      <c r="DRK58" s="522"/>
      <c r="DRL58" s="522"/>
      <c r="DRN58" s="521"/>
      <c r="DRO58" s="522"/>
      <c r="DRP58" s="522"/>
      <c r="DRR58" s="521"/>
      <c r="DRS58" s="522"/>
      <c r="DRT58" s="522"/>
      <c r="DRV58" s="521"/>
      <c r="DRW58" s="522"/>
      <c r="DRX58" s="522"/>
      <c r="DRZ58" s="521"/>
      <c r="DSA58" s="522"/>
      <c r="DSB58" s="522"/>
      <c r="DSD58" s="521"/>
      <c r="DSE58" s="522"/>
      <c r="DSF58" s="522"/>
      <c r="DSH58" s="521"/>
      <c r="DSI58" s="522"/>
      <c r="DSJ58" s="522"/>
      <c r="DSL58" s="521"/>
      <c r="DSM58" s="522"/>
      <c r="DSN58" s="522"/>
      <c r="DSP58" s="521"/>
      <c r="DSQ58" s="522"/>
      <c r="DSR58" s="522"/>
      <c r="DST58" s="521"/>
      <c r="DSU58" s="522"/>
      <c r="DSV58" s="522"/>
      <c r="DSX58" s="521"/>
      <c r="DSY58" s="522"/>
      <c r="DSZ58" s="522"/>
      <c r="DTB58" s="521"/>
      <c r="DTC58" s="522"/>
      <c r="DTD58" s="522"/>
      <c r="DTF58" s="521"/>
      <c r="DTG58" s="522"/>
      <c r="DTH58" s="522"/>
      <c r="DTJ58" s="521"/>
      <c r="DTK58" s="522"/>
      <c r="DTL58" s="522"/>
      <c r="DTN58" s="521"/>
      <c r="DTO58" s="522"/>
      <c r="DTP58" s="522"/>
      <c r="DTR58" s="521"/>
      <c r="DTS58" s="522"/>
      <c r="DTT58" s="522"/>
      <c r="DTV58" s="521"/>
      <c r="DTW58" s="522"/>
      <c r="DTX58" s="522"/>
      <c r="DTZ58" s="521"/>
      <c r="DUA58" s="522"/>
      <c r="DUB58" s="522"/>
      <c r="DUD58" s="521"/>
      <c r="DUE58" s="522"/>
      <c r="DUF58" s="522"/>
      <c r="DUH58" s="521"/>
      <c r="DUI58" s="522"/>
      <c r="DUJ58" s="522"/>
      <c r="DUL58" s="521"/>
      <c r="DUM58" s="522"/>
      <c r="DUN58" s="522"/>
      <c r="DUP58" s="521"/>
      <c r="DUQ58" s="522"/>
      <c r="DUR58" s="522"/>
      <c r="DUT58" s="521"/>
      <c r="DUU58" s="522"/>
      <c r="DUV58" s="522"/>
      <c r="DUX58" s="521"/>
      <c r="DUY58" s="522"/>
      <c r="DUZ58" s="522"/>
      <c r="DVB58" s="521"/>
      <c r="DVC58" s="522"/>
      <c r="DVD58" s="522"/>
      <c r="DVF58" s="521"/>
      <c r="DVG58" s="522"/>
      <c r="DVH58" s="522"/>
      <c r="DVJ58" s="521"/>
      <c r="DVK58" s="522"/>
      <c r="DVL58" s="522"/>
      <c r="DVN58" s="521"/>
      <c r="DVO58" s="522"/>
      <c r="DVP58" s="522"/>
      <c r="DVR58" s="521"/>
      <c r="DVS58" s="522"/>
      <c r="DVT58" s="522"/>
      <c r="DVV58" s="521"/>
      <c r="DVW58" s="522"/>
      <c r="DVX58" s="522"/>
      <c r="DVZ58" s="521"/>
      <c r="DWA58" s="522"/>
      <c r="DWB58" s="522"/>
      <c r="DWD58" s="521"/>
      <c r="DWE58" s="522"/>
      <c r="DWF58" s="522"/>
      <c r="DWH58" s="521"/>
      <c r="DWI58" s="522"/>
      <c r="DWJ58" s="522"/>
      <c r="DWL58" s="521"/>
      <c r="DWM58" s="522"/>
      <c r="DWN58" s="522"/>
      <c r="DWP58" s="521"/>
      <c r="DWQ58" s="522"/>
      <c r="DWR58" s="522"/>
      <c r="DWT58" s="521"/>
      <c r="DWU58" s="522"/>
      <c r="DWV58" s="522"/>
      <c r="DWX58" s="521"/>
      <c r="DWY58" s="522"/>
      <c r="DWZ58" s="522"/>
      <c r="DXB58" s="521"/>
      <c r="DXC58" s="522"/>
      <c r="DXD58" s="522"/>
      <c r="DXF58" s="521"/>
      <c r="DXG58" s="522"/>
      <c r="DXH58" s="522"/>
      <c r="DXJ58" s="521"/>
      <c r="DXK58" s="522"/>
      <c r="DXL58" s="522"/>
      <c r="DXN58" s="521"/>
      <c r="DXO58" s="522"/>
      <c r="DXP58" s="522"/>
      <c r="DXR58" s="521"/>
      <c r="DXS58" s="522"/>
      <c r="DXT58" s="522"/>
      <c r="DXV58" s="521"/>
      <c r="DXW58" s="522"/>
      <c r="DXX58" s="522"/>
      <c r="DXZ58" s="521"/>
      <c r="DYA58" s="522"/>
      <c r="DYB58" s="522"/>
      <c r="DYD58" s="521"/>
      <c r="DYE58" s="522"/>
      <c r="DYF58" s="522"/>
      <c r="DYH58" s="521"/>
      <c r="DYI58" s="522"/>
      <c r="DYJ58" s="522"/>
      <c r="DYL58" s="521"/>
      <c r="DYM58" s="522"/>
      <c r="DYN58" s="522"/>
      <c r="DYP58" s="521"/>
      <c r="DYQ58" s="522"/>
      <c r="DYR58" s="522"/>
      <c r="DYT58" s="521"/>
      <c r="DYU58" s="522"/>
      <c r="DYV58" s="522"/>
      <c r="DYX58" s="521"/>
      <c r="DYY58" s="522"/>
      <c r="DYZ58" s="522"/>
      <c r="DZB58" s="521"/>
      <c r="DZC58" s="522"/>
      <c r="DZD58" s="522"/>
      <c r="DZF58" s="521"/>
      <c r="DZG58" s="522"/>
      <c r="DZH58" s="522"/>
      <c r="DZJ58" s="521"/>
      <c r="DZK58" s="522"/>
      <c r="DZL58" s="522"/>
      <c r="DZN58" s="521"/>
      <c r="DZO58" s="522"/>
      <c r="DZP58" s="522"/>
      <c r="DZR58" s="521"/>
      <c r="DZS58" s="522"/>
      <c r="DZT58" s="522"/>
      <c r="DZV58" s="521"/>
      <c r="DZW58" s="522"/>
      <c r="DZX58" s="522"/>
      <c r="DZZ58" s="521"/>
      <c r="EAA58" s="522"/>
      <c r="EAB58" s="522"/>
      <c r="EAD58" s="521"/>
      <c r="EAE58" s="522"/>
      <c r="EAF58" s="522"/>
      <c r="EAH58" s="521"/>
      <c r="EAI58" s="522"/>
      <c r="EAJ58" s="522"/>
      <c r="EAL58" s="521"/>
      <c r="EAM58" s="522"/>
      <c r="EAN58" s="522"/>
      <c r="EAP58" s="521"/>
      <c r="EAQ58" s="522"/>
      <c r="EAR58" s="522"/>
      <c r="EAT58" s="521"/>
      <c r="EAU58" s="522"/>
      <c r="EAV58" s="522"/>
      <c r="EAX58" s="521"/>
      <c r="EAY58" s="522"/>
      <c r="EAZ58" s="522"/>
      <c r="EBB58" s="521"/>
      <c r="EBC58" s="522"/>
      <c r="EBD58" s="522"/>
      <c r="EBF58" s="521"/>
      <c r="EBG58" s="522"/>
      <c r="EBH58" s="522"/>
      <c r="EBJ58" s="521"/>
      <c r="EBK58" s="522"/>
      <c r="EBL58" s="522"/>
      <c r="EBN58" s="521"/>
      <c r="EBO58" s="522"/>
      <c r="EBP58" s="522"/>
      <c r="EBR58" s="521"/>
      <c r="EBS58" s="522"/>
      <c r="EBT58" s="522"/>
      <c r="EBV58" s="521"/>
      <c r="EBW58" s="522"/>
      <c r="EBX58" s="522"/>
      <c r="EBZ58" s="521"/>
      <c r="ECA58" s="522"/>
      <c r="ECB58" s="522"/>
      <c r="ECD58" s="521"/>
      <c r="ECE58" s="522"/>
      <c r="ECF58" s="522"/>
      <c r="ECH58" s="521"/>
      <c r="ECI58" s="522"/>
      <c r="ECJ58" s="522"/>
      <c r="ECL58" s="521"/>
      <c r="ECM58" s="522"/>
      <c r="ECN58" s="522"/>
      <c r="ECP58" s="521"/>
      <c r="ECQ58" s="522"/>
      <c r="ECR58" s="522"/>
      <c r="ECT58" s="521"/>
      <c r="ECU58" s="522"/>
      <c r="ECV58" s="522"/>
      <c r="ECX58" s="521"/>
      <c r="ECY58" s="522"/>
      <c r="ECZ58" s="522"/>
      <c r="EDB58" s="521"/>
      <c r="EDC58" s="522"/>
      <c r="EDD58" s="522"/>
      <c r="EDF58" s="521"/>
      <c r="EDG58" s="522"/>
      <c r="EDH58" s="522"/>
      <c r="EDJ58" s="521"/>
      <c r="EDK58" s="522"/>
      <c r="EDL58" s="522"/>
      <c r="EDN58" s="521"/>
      <c r="EDO58" s="522"/>
      <c r="EDP58" s="522"/>
      <c r="EDR58" s="521"/>
      <c r="EDS58" s="522"/>
      <c r="EDT58" s="522"/>
      <c r="EDV58" s="521"/>
      <c r="EDW58" s="522"/>
      <c r="EDX58" s="522"/>
      <c r="EDZ58" s="521"/>
      <c r="EEA58" s="522"/>
      <c r="EEB58" s="522"/>
      <c r="EED58" s="521"/>
      <c r="EEE58" s="522"/>
      <c r="EEF58" s="522"/>
      <c r="EEH58" s="521"/>
      <c r="EEI58" s="522"/>
      <c r="EEJ58" s="522"/>
      <c r="EEL58" s="521"/>
      <c r="EEM58" s="522"/>
      <c r="EEN58" s="522"/>
      <c r="EEP58" s="521"/>
      <c r="EEQ58" s="522"/>
      <c r="EER58" s="522"/>
      <c r="EET58" s="521"/>
      <c r="EEU58" s="522"/>
      <c r="EEV58" s="522"/>
      <c r="EEX58" s="521"/>
      <c r="EEY58" s="522"/>
      <c r="EEZ58" s="522"/>
      <c r="EFB58" s="521"/>
      <c r="EFC58" s="522"/>
      <c r="EFD58" s="522"/>
      <c r="EFF58" s="521"/>
      <c r="EFG58" s="522"/>
      <c r="EFH58" s="522"/>
      <c r="EFJ58" s="521"/>
      <c r="EFK58" s="522"/>
      <c r="EFL58" s="522"/>
      <c r="EFN58" s="521"/>
      <c r="EFO58" s="522"/>
      <c r="EFP58" s="522"/>
      <c r="EFR58" s="521"/>
      <c r="EFS58" s="522"/>
      <c r="EFT58" s="522"/>
      <c r="EFV58" s="521"/>
      <c r="EFW58" s="522"/>
      <c r="EFX58" s="522"/>
      <c r="EFZ58" s="521"/>
      <c r="EGA58" s="522"/>
      <c r="EGB58" s="522"/>
      <c r="EGD58" s="521"/>
      <c r="EGE58" s="522"/>
      <c r="EGF58" s="522"/>
      <c r="EGH58" s="521"/>
      <c r="EGI58" s="522"/>
      <c r="EGJ58" s="522"/>
      <c r="EGL58" s="521"/>
      <c r="EGM58" s="522"/>
      <c r="EGN58" s="522"/>
      <c r="EGP58" s="521"/>
      <c r="EGQ58" s="522"/>
      <c r="EGR58" s="522"/>
      <c r="EGT58" s="521"/>
      <c r="EGU58" s="522"/>
      <c r="EGV58" s="522"/>
      <c r="EGX58" s="521"/>
      <c r="EGY58" s="522"/>
      <c r="EGZ58" s="522"/>
      <c r="EHB58" s="521"/>
      <c r="EHC58" s="522"/>
      <c r="EHD58" s="522"/>
      <c r="EHF58" s="521"/>
      <c r="EHG58" s="522"/>
      <c r="EHH58" s="522"/>
      <c r="EHJ58" s="521"/>
      <c r="EHK58" s="522"/>
      <c r="EHL58" s="522"/>
      <c r="EHN58" s="521"/>
      <c r="EHO58" s="522"/>
      <c r="EHP58" s="522"/>
      <c r="EHR58" s="521"/>
      <c r="EHS58" s="522"/>
      <c r="EHT58" s="522"/>
      <c r="EHV58" s="521"/>
      <c r="EHW58" s="522"/>
      <c r="EHX58" s="522"/>
      <c r="EHZ58" s="521"/>
      <c r="EIA58" s="522"/>
      <c r="EIB58" s="522"/>
      <c r="EID58" s="521"/>
      <c r="EIE58" s="522"/>
      <c r="EIF58" s="522"/>
      <c r="EIH58" s="521"/>
      <c r="EII58" s="522"/>
      <c r="EIJ58" s="522"/>
      <c r="EIL58" s="521"/>
      <c r="EIM58" s="522"/>
      <c r="EIN58" s="522"/>
      <c r="EIP58" s="521"/>
      <c r="EIQ58" s="522"/>
      <c r="EIR58" s="522"/>
      <c r="EIT58" s="521"/>
      <c r="EIU58" s="522"/>
      <c r="EIV58" s="522"/>
      <c r="EIX58" s="521"/>
      <c r="EIY58" s="522"/>
      <c r="EIZ58" s="522"/>
      <c r="EJB58" s="521"/>
      <c r="EJC58" s="522"/>
      <c r="EJD58" s="522"/>
      <c r="EJF58" s="521"/>
      <c r="EJG58" s="522"/>
      <c r="EJH58" s="522"/>
      <c r="EJJ58" s="521"/>
      <c r="EJK58" s="522"/>
      <c r="EJL58" s="522"/>
      <c r="EJN58" s="521"/>
      <c r="EJO58" s="522"/>
      <c r="EJP58" s="522"/>
      <c r="EJR58" s="521"/>
      <c r="EJS58" s="522"/>
      <c r="EJT58" s="522"/>
      <c r="EJV58" s="521"/>
      <c r="EJW58" s="522"/>
      <c r="EJX58" s="522"/>
      <c r="EJZ58" s="521"/>
      <c r="EKA58" s="522"/>
      <c r="EKB58" s="522"/>
      <c r="EKD58" s="521"/>
      <c r="EKE58" s="522"/>
      <c r="EKF58" s="522"/>
      <c r="EKH58" s="521"/>
      <c r="EKI58" s="522"/>
      <c r="EKJ58" s="522"/>
      <c r="EKL58" s="521"/>
      <c r="EKM58" s="522"/>
      <c r="EKN58" s="522"/>
      <c r="EKP58" s="521"/>
      <c r="EKQ58" s="522"/>
      <c r="EKR58" s="522"/>
      <c r="EKT58" s="521"/>
      <c r="EKU58" s="522"/>
      <c r="EKV58" s="522"/>
      <c r="EKX58" s="521"/>
      <c r="EKY58" s="522"/>
      <c r="EKZ58" s="522"/>
      <c r="ELB58" s="521"/>
      <c r="ELC58" s="522"/>
      <c r="ELD58" s="522"/>
      <c r="ELF58" s="521"/>
      <c r="ELG58" s="522"/>
      <c r="ELH58" s="522"/>
      <c r="ELJ58" s="521"/>
      <c r="ELK58" s="522"/>
      <c r="ELL58" s="522"/>
      <c r="ELN58" s="521"/>
      <c r="ELO58" s="522"/>
      <c r="ELP58" s="522"/>
      <c r="ELR58" s="521"/>
      <c r="ELS58" s="522"/>
      <c r="ELT58" s="522"/>
      <c r="ELV58" s="521"/>
      <c r="ELW58" s="522"/>
      <c r="ELX58" s="522"/>
      <c r="ELZ58" s="521"/>
      <c r="EMA58" s="522"/>
      <c r="EMB58" s="522"/>
      <c r="EMD58" s="521"/>
      <c r="EME58" s="522"/>
      <c r="EMF58" s="522"/>
      <c r="EMH58" s="521"/>
      <c r="EMI58" s="522"/>
      <c r="EMJ58" s="522"/>
      <c r="EML58" s="521"/>
      <c r="EMM58" s="522"/>
      <c r="EMN58" s="522"/>
      <c r="EMP58" s="521"/>
      <c r="EMQ58" s="522"/>
      <c r="EMR58" s="522"/>
      <c r="EMT58" s="521"/>
      <c r="EMU58" s="522"/>
      <c r="EMV58" s="522"/>
      <c r="EMX58" s="521"/>
      <c r="EMY58" s="522"/>
      <c r="EMZ58" s="522"/>
      <c r="ENB58" s="521"/>
      <c r="ENC58" s="522"/>
      <c r="END58" s="522"/>
      <c r="ENF58" s="521"/>
      <c r="ENG58" s="522"/>
      <c r="ENH58" s="522"/>
      <c r="ENJ58" s="521"/>
      <c r="ENK58" s="522"/>
      <c r="ENL58" s="522"/>
      <c r="ENN58" s="521"/>
      <c r="ENO58" s="522"/>
      <c r="ENP58" s="522"/>
      <c r="ENR58" s="521"/>
      <c r="ENS58" s="522"/>
      <c r="ENT58" s="522"/>
      <c r="ENV58" s="521"/>
      <c r="ENW58" s="522"/>
      <c r="ENX58" s="522"/>
      <c r="ENZ58" s="521"/>
      <c r="EOA58" s="522"/>
      <c r="EOB58" s="522"/>
      <c r="EOD58" s="521"/>
      <c r="EOE58" s="522"/>
      <c r="EOF58" s="522"/>
      <c r="EOH58" s="521"/>
      <c r="EOI58" s="522"/>
      <c r="EOJ58" s="522"/>
      <c r="EOL58" s="521"/>
      <c r="EOM58" s="522"/>
      <c r="EON58" s="522"/>
      <c r="EOP58" s="521"/>
      <c r="EOQ58" s="522"/>
      <c r="EOR58" s="522"/>
      <c r="EOT58" s="521"/>
      <c r="EOU58" s="522"/>
      <c r="EOV58" s="522"/>
      <c r="EOX58" s="521"/>
      <c r="EOY58" s="522"/>
      <c r="EOZ58" s="522"/>
      <c r="EPB58" s="521"/>
      <c r="EPC58" s="522"/>
      <c r="EPD58" s="522"/>
      <c r="EPF58" s="521"/>
      <c r="EPG58" s="522"/>
      <c r="EPH58" s="522"/>
      <c r="EPJ58" s="521"/>
      <c r="EPK58" s="522"/>
      <c r="EPL58" s="522"/>
      <c r="EPN58" s="521"/>
      <c r="EPO58" s="522"/>
      <c r="EPP58" s="522"/>
      <c r="EPR58" s="521"/>
      <c r="EPS58" s="522"/>
      <c r="EPT58" s="522"/>
      <c r="EPV58" s="521"/>
      <c r="EPW58" s="522"/>
      <c r="EPX58" s="522"/>
      <c r="EPZ58" s="521"/>
      <c r="EQA58" s="522"/>
      <c r="EQB58" s="522"/>
      <c r="EQD58" s="521"/>
      <c r="EQE58" s="522"/>
      <c r="EQF58" s="522"/>
      <c r="EQH58" s="521"/>
      <c r="EQI58" s="522"/>
      <c r="EQJ58" s="522"/>
      <c r="EQL58" s="521"/>
      <c r="EQM58" s="522"/>
      <c r="EQN58" s="522"/>
      <c r="EQP58" s="521"/>
      <c r="EQQ58" s="522"/>
      <c r="EQR58" s="522"/>
      <c r="EQT58" s="521"/>
      <c r="EQU58" s="522"/>
      <c r="EQV58" s="522"/>
      <c r="EQX58" s="521"/>
      <c r="EQY58" s="522"/>
      <c r="EQZ58" s="522"/>
      <c r="ERB58" s="521"/>
      <c r="ERC58" s="522"/>
      <c r="ERD58" s="522"/>
      <c r="ERF58" s="521"/>
      <c r="ERG58" s="522"/>
      <c r="ERH58" s="522"/>
      <c r="ERJ58" s="521"/>
      <c r="ERK58" s="522"/>
      <c r="ERL58" s="522"/>
      <c r="ERN58" s="521"/>
      <c r="ERO58" s="522"/>
      <c r="ERP58" s="522"/>
      <c r="ERR58" s="521"/>
      <c r="ERS58" s="522"/>
      <c r="ERT58" s="522"/>
      <c r="ERV58" s="521"/>
      <c r="ERW58" s="522"/>
      <c r="ERX58" s="522"/>
      <c r="ERZ58" s="521"/>
      <c r="ESA58" s="522"/>
      <c r="ESB58" s="522"/>
      <c r="ESD58" s="521"/>
      <c r="ESE58" s="522"/>
      <c r="ESF58" s="522"/>
      <c r="ESH58" s="521"/>
      <c r="ESI58" s="522"/>
      <c r="ESJ58" s="522"/>
      <c r="ESL58" s="521"/>
      <c r="ESM58" s="522"/>
      <c r="ESN58" s="522"/>
      <c r="ESP58" s="521"/>
      <c r="ESQ58" s="522"/>
      <c r="ESR58" s="522"/>
      <c r="EST58" s="521"/>
      <c r="ESU58" s="522"/>
      <c r="ESV58" s="522"/>
      <c r="ESX58" s="521"/>
      <c r="ESY58" s="522"/>
      <c r="ESZ58" s="522"/>
      <c r="ETB58" s="521"/>
      <c r="ETC58" s="522"/>
      <c r="ETD58" s="522"/>
      <c r="ETF58" s="521"/>
      <c r="ETG58" s="522"/>
      <c r="ETH58" s="522"/>
      <c r="ETJ58" s="521"/>
      <c r="ETK58" s="522"/>
      <c r="ETL58" s="522"/>
      <c r="ETN58" s="521"/>
      <c r="ETO58" s="522"/>
      <c r="ETP58" s="522"/>
      <c r="ETR58" s="521"/>
      <c r="ETS58" s="522"/>
      <c r="ETT58" s="522"/>
      <c r="ETV58" s="521"/>
      <c r="ETW58" s="522"/>
      <c r="ETX58" s="522"/>
      <c r="ETZ58" s="521"/>
      <c r="EUA58" s="522"/>
      <c r="EUB58" s="522"/>
      <c r="EUD58" s="521"/>
      <c r="EUE58" s="522"/>
      <c r="EUF58" s="522"/>
      <c r="EUH58" s="521"/>
      <c r="EUI58" s="522"/>
      <c r="EUJ58" s="522"/>
      <c r="EUL58" s="521"/>
      <c r="EUM58" s="522"/>
      <c r="EUN58" s="522"/>
      <c r="EUP58" s="521"/>
      <c r="EUQ58" s="522"/>
      <c r="EUR58" s="522"/>
      <c r="EUT58" s="521"/>
      <c r="EUU58" s="522"/>
      <c r="EUV58" s="522"/>
      <c r="EUX58" s="521"/>
      <c r="EUY58" s="522"/>
      <c r="EUZ58" s="522"/>
      <c r="EVB58" s="521"/>
      <c r="EVC58" s="522"/>
      <c r="EVD58" s="522"/>
      <c r="EVF58" s="521"/>
      <c r="EVG58" s="522"/>
      <c r="EVH58" s="522"/>
      <c r="EVJ58" s="521"/>
      <c r="EVK58" s="522"/>
      <c r="EVL58" s="522"/>
      <c r="EVN58" s="521"/>
      <c r="EVO58" s="522"/>
      <c r="EVP58" s="522"/>
      <c r="EVR58" s="521"/>
      <c r="EVS58" s="522"/>
      <c r="EVT58" s="522"/>
      <c r="EVV58" s="521"/>
      <c r="EVW58" s="522"/>
      <c r="EVX58" s="522"/>
      <c r="EVZ58" s="521"/>
      <c r="EWA58" s="522"/>
      <c r="EWB58" s="522"/>
      <c r="EWD58" s="521"/>
      <c r="EWE58" s="522"/>
      <c r="EWF58" s="522"/>
      <c r="EWH58" s="521"/>
      <c r="EWI58" s="522"/>
      <c r="EWJ58" s="522"/>
      <c r="EWL58" s="521"/>
      <c r="EWM58" s="522"/>
      <c r="EWN58" s="522"/>
      <c r="EWP58" s="521"/>
      <c r="EWQ58" s="522"/>
      <c r="EWR58" s="522"/>
      <c r="EWT58" s="521"/>
      <c r="EWU58" s="522"/>
      <c r="EWV58" s="522"/>
      <c r="EWX58" s="521"/>
      <c r="EWY58" s="522"/>
      <c r="EWZ58" s="522"/>
      <c r="EXB58" s="521"/>
      <c r="EXC58" s="522"/>
      <c r="EXD58" s="522"/>
      <c r="EXF58" s="521"/>
      <c r="EXG58" s="522"/>
      <c r="EXH58" s="522"/>
      <c r="EXJ58" s="521"/>
      <c r="EXK58" s="522"/>
      <c r="EXL58" s="522"/>
      <c r="EXN58" s="521"/>
      <c r="EXO58" s="522"/>
      <c r="EXP58" s="522"/>
      <c r="EXR58" s="521"/>
      <c r="EXS58" s="522"/>
      <c r="EXT58" s="522"/>
      <c r="EXV58" s="521"/>
      <c r="EXW58" s="522"/>
      <c r="EXX58" s="522"/>
      <c r="EXZ58" s="521"/>
      <c r="EYA58" s="522"/>
      <c r="EYB58" s="522"/>
      <c r="EYD58" s="521"/>
      <c r="EYE58" s="522"/>
      <c r="EYF58" s="522"/>
      <c r="EYH58" s="521"/>
      <c r="EYI58" s="522"/>
      <c r="EYJ58" s="522"/>
      <c r="EYL58" s="521"/>
      <c r="EYM58" s="522"/>
      <c r="EYN58" s="522"/>
      <c r="EYP58" s="521"/>
      <c r="EYQ58" s="522"/>
      <c r="EYR58" s="522"/>
      <c r="EYT58" s="521"/>
      <c r="EYU58" s="522"/>
      <c r="EYV58" s="522"/>
      <c r="EYX58" s="521"/>
      <c r="EYY58" s="522"/>
      <c r="EYZ58" s="522"/>
      <c r="EZB58" s="521"/>
      <c r="EZC58" s="522"/>
      <c r="EZD58" s="522"/>
      <c r="EZF58" s="521"/>
      <c r="EZG58" s="522"/>
      <c r="EZH58" s="522"/>
      <c r="EZJ58" s="521"/>
      <c r="EZK58" s="522"/>
      <c r="EZL58" s="522"/>
      <c r="EZN58" s="521"/>
      <c r="EZO58" s="522"/>
      <c r="EZP58" s="522"/>
      <c r="EZR58" s="521"/>
      <c r="EZS58" s="522"/>
      <c r="EZT58" s="522"/>
      <c r="EZV58" s="521"/>
      <c r="EZW58" s="522"/>
      <c r="EZX58" s="522"/>
      <c r="EZZ58" s="521"/>
      <c r="FAA58" s="522"/>
      <c r="FAB58" s="522"/>
      <c r="FAD58" s="521"/>
      <c r="FAE58" s="522"/>
      <c r="FAF58" s="522"/>
      <c r="FAH58" s="521"/>
      <c r="FAI58" s="522"/>
      <c r="FAJ58" s="522"/>
      <c r="FAL58" s="521"/>
      <c r="FAM58" s="522"/>
      <c r="FAN58" s="522"/>
      <c r="FAP58" s="521"/>
      <c r="FAQ58" s="522"/>
      <c r="FAR58" s="522"/>
      <c r="FAT58" s="521"/>
      <c r="FAU58" s="522"/>
      <c r="FAV58" s="522"/>
      <c r="FAX58" s="521"/>
      <c r="FAY58" s="522"/>
      <c r="FAZ58" s="522"/>
      <c r="FBB58" s="521"/>
      <c r="FBC58" s="522"/>
      <c r="FBD58" s="522"/>
      <c r="FBF58" s="521"/>
      <c r="FBG58" s="522"/>
      <c r="FBH58" s="522"/>
      <c r="FBJ58" s="521"/>
      <c r="FBK58" s="522"/>
      <c r="FBL58" s="522"/>
      <c r="FBN58" s="521"/>
      <c r="FBO58" s="522"/>
      <c r="FBP58" s="522"/>
      <c r="FBR58" s="521"/>
      <c r="FBS58" s="522"/>
      <c r="FBT58" s="522"/>
      <c r="FBV58" s="521"/>
      <c r="FBW58" s="522"/>
      <c r="FBX58" s="522"/>
      <c r="FBZ58" s="521"/>
      <c r="FCA58" s="522"/>
      <c r="FCB58" s="522"/>
      <c r="FCD58" s="521"/>
      <c r="FCE58" s="522"/>
      <c r="FCF58" s="522"/>
      <c r="FCH58" s="521"/>
      <c r="FCI58" s="522"/>
      <c r="FCJ58" s="522"/>
      <c r="FCL58" s="521"/>
      <c r="FCM58" s="522"/>
      <c r="FCN58" s="522"/>
      <c r="FCP58" s="521"/>
      <c r="FCQ58" s="522"/>
      <c r="FCR58" s="522"/>
      <c r="FCT58" s="521"/>
      <c r="FCU58" s="522"/>
      <c r="FCV58" s="522"/>
      <c r="FCX58" s="521"/>
      <c r="FCY58" s="522"/>
      <c r="FCZ58" s="522"/>
      <c r="FDB58" s="521"/>
      <c r="FDC58" s="522"/>
      <c r="FDD58" s="522"/>
      <c r="FDF58" s="521"/>
      <c r="FDG58" s="522"/>
      <c r="FDH58" s="522"/>
      <c r="FDJ58" s="521"/>
      <c r="FDK58" s="522"/>
      <c r="FDL58" s="522"/>
      <c r="FDN58" s="521"/>
      <c r="FDO58" s="522"/>
      <c r="FDP58" s="522"/>
      <c r="FDR58" s="521"/>
      <c r="FDS58" s="522"/>
      <c r="FDT58" s="522"/>
      <c r="FDV58" s="521"/>
      <c r="FDW58" s="522"/>
      <c r="FDX58" s="522"/>
      <c r="FDZ58" s="521"/>
      <c r="FEA58" s="522"/>
      <c r="FEB58" s="522"/>
      <c r="FED58" s="521"/>
      <c r="FEE58" s="522"/>
      <c r="FEF58" s="522"/>
      <c r="FEH58" s="521"/>
      <c r="FEI58" s="522"/>
      <c r="FEJ58" s="522"/>
      <c r="FEL58" s="521"/>
      <c r="FEM58" s="522"/>
      <c r="FEN58" s="522"/>
      <c r="FEP58" s="521"/>
      <c r="FEQ58" s="522"/>
      <c r="FER58" s="522"/>
      <c r="FET58" s="521"/>
      <c r="FEU58" s="522"/>
      <c r="FEV58" s="522"/>
      <c r="FEX58" s="521"/>
      <c r="FEY58" s="522"/>
      <c r="FEZ58" s="522"/>
      <c r="FFB58" s="521"/>
      <c r="FFC58" s="522"/>
      <c r="FFD58" s="522"/>
      <c r="FFF58" s="521"/>
      <c r="FFG58" s="522"/>
      <c r="FFH58" s="522"/>
      <c r="FFJ58" s="521"/>
      <c r="FFK58" s="522"/>
      <c r="FFL58" s="522"/>
      <c r="FFN58" s="521"/>
      <c r="FFO58" s="522"/>
      <c r="FFP58" s="522"/>
      <c r="FFR58" s="521"/>
      <c r="FFS58" s="522"/>
      <c r="FFT58" s="522"/>
      <c r="FFV58" s="521"/>
      <c r="FFW58" s="522"/>
      <c r="FFX58" s="522"/>
      <c r="FFZ58" s="521"/>
      <c r="FGA58" s="522"/>
      <c r="FGB58" s="522"/>
      <c r="FGD58" s="521"/>
      <c r="FGE58" s="522"/>
      <c r="FGF58" s="522"/>
      <c r="FGH58" s="521"/>
      <c r="FGI58" s="522"/>
      <c r="FGJ58" s="522"/>
      <c r="FGL58" s="521"/>
      <c r="FGM58" s="522"/>
      <c r="FGN58" s="522"/>
      <c r="FGP58" s="521"/>
      <c r="FGQ58" s="522"/>
      <c r="FGR58" s="522"/>
      <c r="FGT58" s="521"/>
      <c r="FGU58" s="522"/>
      <c r="FGV58" s="522"/>
      <c r="FGX58" s="521"/>
      <c r="FGY58" s="522"/>
      <c r="FGZ58" s="522"/>
      <c r="FHB58" s="521"/>
      <c r="FHC58" s="522"/>
      <c r="FHD58" s="522"/>
      <c r="FHF58" s="521"/>
      <c r="FHG58" s="522"/>
      <c r="FHH58" s="522"/>
      <c r="FHJ58" s="521"/>
      <c r="FHK58" s="522"/>
      <c r="FHL58" s="522"/>
      <c r="FHN58" s="521"/>
      <c r="FHO58" s="522"/>
      <c r="FHP58" s="522"/>
      <c r="FHR58" s="521"/>
      <c r="FHS58" s="522"/>
      <c r="FHT58" s="522"/>
      <c r="FHV58" s="521"/>
      <c r="FHW58" s="522"/>
      <c r="FHX58" s="522"/>
      <c r="FHZ58" s="521"/>
      <c r="FIA58" s="522"/>
      <c r="FIB58" s="522"/>
      <c r="FID58" s="521"/>
      <c r="FIE58" s="522"/>
      <c r="FIF58" s="522"/>
      <c r="FIH58" s="521"/>
      <c r="FII58" s="522"/>
      <c r="FIJ58" s="522"/>
      <c r="FIL58" s="521"/>
      <c r="FIM58" s="522"/>
      <c r="FIN58" s="522"/>
      <c r="FIP58" s="521"/>
      <c r="FIQ58" s="522"/>
      <c r="FIR58" s="522"/>
      <c r="FIT58" s="521"/>
      <c r="FIU58" s="522"/>
      <c r="FIV58" s="522"/>
      <c r="FIX58" s="521"/>
      <c r="FIY58" s="522"/>
      <c r="FIZ58" s="522"/>
      <c r="FJB58" s="521"/>
      <c r="FJC58" s="522"/>
      <c r="FJD58" s="522"/>
      <c r="FJF58" s="521"/>
      <c r="FJG58" s="522"/>
      <c r="FJH58" s="522"/>
      <c r="FJJ58" s="521"/>
      <c r="FJK58" s="522"/>
      <c r="FJL58" s="522"/>
      <c r="FJN58" s="521"/>
      <c r="FJO58" s="522"/>
      <c r="FJP58" s="522"/>
      <c r="FJR58" s="521"/>
      <c r="FJS58" s="522"/>
      <c r="FJT58" s="522"/>
      <c r="FJV58" s="521"/>
      <c r="FJW58" s="522"/>
      <c r="FJX58" s="522"/>
      <c r="FJZ58" s="521"/>
      <c r="FKA58" s="522"/>
      <c r="FKB58" s="522"/>
      <c r="FKD58" s="521"/>
      <c r="FKE58" s="522"/>
      <c r="FKF58" s="522"/>
      <c r="FKH58" s="521"/>
      <c r="FKI58" s="522"/>
      <c r="FKJ58" s="522"/>
      <c r="FKL58" s="521"/>
      <c r="FKM58" s="522"/>
      <c r="FKN58" s="522"/>
      <c r="FKP58" s="521"/>
      <c r="FKQ58" s="522"/>
      <c r="FKR58" s="522"/>
      <c r="FKT58" s="521"/>
      <c r="FKU58" s="522"/>
      <c r="FKV58" s="522"/>
      <c r="FKX58" s="521"/>
      <c r="FKY58" s="522"/>
      <c r="FKZ58" s="522"/>
      <c r="FLB58" s="521"/>
      <c r="FLC58" s="522"/>
      <c r="FLD58" s="522"/>
      <c r="FLF58" s="521"/>
      <c r="FLG58" s="522"/>
      <c r="FLH58" s="522"/>
      <c r="FLJ58" s="521"/>
      <c r="FLK58" s="522"/>
      <c r="FLL58" s="522"/>
      <c r="FLN58" s="521"/>
      <c r="FLO58" s="522"/>
      <c r="FLP58" s="522"/>
      <c r="FLR58" s="521"/>
      <c r="FLS58" s="522"/>
      <c r="FLT58" s="522"/>
      <c r="FLV58" s="521"/>
      <c r="FLW58" s="522"/>
      <c r="FLX58" s="522"/>
      <c r="FLZ58" s="521"/>
      <c r="FMA58" s="522"/>
      <c r="FMB58" s="522"/>
      <c r="FMD58" s="521"/>
      <c r="FME58" s="522"/>
      <c r="FMF58" s="522"/>
      <c r="FMH58" s="521"/>
      <c r="FMI58" s="522"/>
      <c r="FMJ58" s="522"/>
      <c r="FML58" s="521"/>
      <c r="FMM58" s="522"/>
      <c r="FMN58" s="522"/>
      <c r="FMP58" s="521"/>
      <c r="FMQ58" s="522"/>
      <c r="FMR58" s="522"/>
      <c r="FMT58" s="521"/>
      <c r="FMU58" s="522"/>
      <c r="FMV58" s="522"/>
      <c r="FMX58" s="521"/>
      <c r="FMY58" s="522"/>
      <c r="FMZ58" s="522"/>
      <c r="FNB58" s="521"/>
      <c r="FNC58" s="522"/>
      <c r="FND58" s="522"/>
      <c r="FNF58" s="521"/>
      <c r="FNG58" s="522"/>
      <c r="FNH58" s="522"/>
      <c r="FNJ58" s="521"/>
      <c r="FNK58" s="522"/>
      <c r="FNL58" s="522"/>
      <c r="FNN58" s="521"/>
      <c r="FNO58" s="522"/>
      <c r="FNP58" s="522"/>
      <c r="FNR58" s="521"/>
      <c r="FNS58" s="522"/>
      <c r="FNT58" s="522"/>
      <c r="FNV58" s="521"/>
      <c r="FNW58" s="522"/>
      <c r="FNX58" s="522"/>
      <c r="FNZ58" s="521"/>
      <c r="FOA58" s="522"/>
      <c r="FOB58" s="522"/>
      <c r="FOD58" s="521"/>
      <c r="FOE58" s="522"/>
      <c r="FOF58" s="522"/>
      <c r="FOH58" s="521"/>
      <c r="FOI58" s="522"/>
      <c r="FOJ58" s="522"/>
      <c r="FOL58" s="521"/>
      <c r="FOM58" s="522"/>
      <c r="FON58" s="522"/>
      <c r="FOP58" s="521"/>
      <c r="FOQ58" s="522"/>
      <c r="FOR58" s="522"/>
      <c r="FOT58" s="521"/>
      <c r="FOU58" s="522"/>
      <c r="FOV58" s="522"/>
      <c r="FOX58" s="521"/>
      <c r="FOY58" s="522"/>
      <c r="FOZ58" s="522"/>
      <c r="FPB58" s="521"/>
      <c r="FPC58" s="522"/>
      <c r="FPD58" s="522"/>
      <c r="FPF58" s="521"/>
      <c r="FPG58" s="522"/>
      <c r="FPH58" s="522"/>
      <c r="FPJ58" s="521"/>
      <c r="FPK58" s="522"/>
      <c r="FPL58" s="522"/>
      <c r="FPN58" s="521"/>
      <c r="FPO58" s="522"/>
      <c r="FPP58" s="522"/>
      <c r="FPR58" s="521"/>
      <c r="FPS58" s="522"/>
      <c r="FPT58" s="522"/>
      <c r="FPV58" s="521"/>
      <c r="FPW58" s="522"/>
      <c r="FPX58" s="522"/>
      <c r="FPZ58" s="521"/>
      <c r="FQA58" s="522"/>
      <c r="FQB58" s="522"/>
      <c r="FQD58" s="521"/>
      <c r="FQE58" s="522"/>
      <c r="FQF58" s="522"/>
      <c r="FQH58" s="521"/>
      <c r="FQI58" s="522"/>
      <c r="FQJ58" s="522"/>
      <c r="FQL58" s="521"/>
      <c r="FQM58" s="522"/>
      <c r="FQN58" s="522"/>
      <c r="FQP58" s="521"/>
      <c r="FQQ58" s="522"/>
      <c r="FQR58" s="522"/>
      <c r="FQT58" s="521"/>
      <c r="FQU58" s="522"/>
      <c r="FQV58" s="522"/>
      <c r="FQX58" s="521"/>
      <c r="FQY58" s="522"/>
      <c r="FQZ58" s="522"/>
      <c r="FRB58" s="521"/>
      <c r="FRC58" s="522"/>
      <c r="FRD58" s="522"/>
      <c r="FRF58" s="521"/>
      <c r="FRG58" s="522"/>
      <c r="FRH58" s="522"/>
      <c r="FRJ58" s="521"/>
      <c r="FRK58" s="522"/>
      <c r="FRL58" s="522"/>
      <c r="FRN58" s="521"/>
      <c r="FRO58" s="522"/>
      <c r="FRP58" s="522"/>
      <c r="FRR58" s="521"/>
      <c r="FRS58" s="522"/>
      <c r="FRT58" s="522"/>
      <c r="FRV58" s="521"/>
      <c r="FRW58" s="522"/>
      <c r="FRX58" s="522"/>
      <c r="FRZ58" s="521"/>
      <c r="FSA58" s="522"/>
      <c r="FSB58" s="522"/>
      <c r="FSD58" s="521"/>
      <c r="FSE58" s="522"/>
      <c r="FSF58" s="522"/>
      <c r="FSH58" s="521"/>
      <c r="FSI58" s="522"/>
      <c r="FSJ58" s="522"/>
      <c r="FSL58" s="521"/>
      <c r="FSM58" s="522"/>
      <c r="FSN58" s="522"/>
      <c r="FSP58" s="521"/>
      <c r="FSQ58" s="522"/>
      <c r="FSR58" s="522"/>
      <c r="FST58" s="521"/>
      <c r="FSU58" s="522"/>
      <c r="FSV58" s="522"/>
      <c r="FSX58" s="521"/>
      <c r="FSY58" s="522"/>
      <c r="FSZ58" s="522"/>
      <c r="FTB58" s="521"/>
      <c r="FTC58" s="522"/>
      <c r="FTD58" s="522"/>
      <c r="FTF58" s="521"/>
      <c r="FTG58" s="522"/>
      <c r="FTH58" s="522"/>
      <c r="FTJ58" s="521"/>
      <c r="FTK58" s="522"/>
      <c r="FTL58" s="522"/>
      <c r="FTN58" s="521"/>
      <c r="FTO58" s="522"/>
      <c r="FTP58" s="522"/>
      <c r="FTR58" s="521"/>
      <c r="FTS58" s="522"/>
      <c r="FTT58" s="522"/>
      <c r="FTV58" s="521"/>
      <c r="FTW58" s="522"/>
      <c r="FTX58" s="522"/>
      <c r="FTZ58" s="521"/>
      <c r="FUA58" s="522"/>
      <c r="FUB58" s="522"/>
      <c r="FUD58" s="521"/>
      <c r="FUE58" s="522"/>
      <c r="FUF58" s="522"/>
      <c r="FUH58" s="521"/>
      <c r="FUI58" s="522"/>
      <c r="FUJ58" s="522"/>
      <c r="FUL58" s="521"/>
      <c r="FUM58" s="522"/>
      <c r="FUN58" s="522"/>
      <c r="FUP58" s="521"/>
      <c r="FUQ58" s="522"/>
      <c r="FUR58" s="522"/>
      <c r="FUT58" s="521"/>
      <c r="FUU58" s="522"/>
      <c r="FUV58" s="522"/>
      <c r="FUX58" s="521"/>
      <c r="FUY58" s="522"/>
      <c r="FUZ58" s="522"/>
      <c r="FVB58" s="521"/>
      <c r="FVC58" s="522"/>
      <c r="FVD58" s="522"/>
      <c r="FVF58" s="521"/>
      <c r="FVG58" s="522"/>
      <c r="FVH58" s="522"/>
      <c r="FVJ58" s="521"/>
      <c r="FVK58" s="522"/>
      <c r="FVL58" s="522"/>
      <c r="FVN58" s="521"/>
      <c r="FVO58" s="522"/>
      <c r="FVP58" s="522"/>
      <c r="FVR58" s="521"/>
      <c r="FVS58" s="522"/>
      <c r="FVT58" s="522"/>
      <c r="FVV58" s="521"/>
      <c r="FVW58" s="522"/>
      <c r="FVX58" s="522"/>
      <c r="FVZ58" s="521"/>
      <c r="FWA58" s="522"/>
      <c r="FWB58" s="522"/>
      <c r="FWD58" s="521"/>
      <c r="FWE58" s="522"/>
      <c r="FWF58" s="522"/>
      <c r="FWH58" s="521"/>
      <c r="FWI58" s="522"/>
      <c r="FWJ58" s="522"/>
      <c r="FWL58" s="521"/>
      <c r="FWM58" s="522"/>
      <c r="FWN58" s="522"/>
      <c r="FWP58" s="521"/>
      <c r="FWQ58" s="522"/>
      <c r="FWR58" s="522"/>
      <c r="FWT58" s="521"/>
      <c r="FWU58" s="522"/>
      <c r="FWV58" s="522"/>
      <c r="FWX58" s="521"/>
      <c r="FWY58" s="522"/>
      <c r="FWZ58" s="522"/>
      <c r="FXB58" s="521"/>
      <c r="FXC58" s="522"/>
      <c r="FXD58" s="522"/>
      <c r="FXF58" s="521"/>
      <c r="FXG58" s="522"/>
      <c r="FXH58" s="522"/>
      <c r="FXJ58" s="521"/>
      <c r="FXK58" s="522"/>
      <c r="FXL58" s="522"/>
      <c r="FXN58" s="521"/>
      <c r="FXO58" s="522"/>
      <c r="FXP58" s="522"/>
      <c r="FXR58" s="521"/>
      <c r="FXS58" s="522"/>
      <c r="FXT58" s="522"/>
      <c r="FXV58" s="521"/>
      <c r="FXW58" s="522"/>
      <c r="FXX58" s="522"/>
      <c r="FXZ58" s="521"/>
      <c r="FYA58" s="522"/>
      <c r="FYB58" s="522"/>
      <c r="FYD58" s="521"/>
      <c r="FYE58" s="522"/>
      <c r="FYF58" s="522"/>
      <c r="FYH58" s="521"/>
      <c r="FYI58" s="522"/>
      <c r="FYJ58" s="522"/>
      <c r="FYL58" s="521"/>
      <c r="FYM58" s="522"/>
      <c r="FYN58" s="522"/>
      <c r="FYP58" s="521"/>
      <c r="FYQ58" s="522"/>
      <c r="FYR58" s="522"/>
      <c r="FYT58" s="521"/>
      <c r="FYU58" s="522"/>
      <c r="FYV58" s="522"/>
      <c r="FYX58" s="521"/>
      <c r="FYY58" s="522"/>
      <c r="FYZ58" s="522"/>
      <c r="FZB58" s="521"/>
      <c r="FZC58" s="522"/>
      <c r="FZD58" s="522"/>
      <c r="FZF58" s="521"/>
      <c r="FZG58" s="522"/>
      <c r="FZH58" s="522"/>
      <c r="FZJ58" s="521"/>
      <c r="FZK58" s="522"/>
      <c r="FZL58" s="522"/>
      <c r="FZN58" s="521"/>
      <c r="FZO58" s="522"/>
      <c r="FZP58" s="522"/>
      <c r="FZR58" s="521"/>
      <c r="FZS58" s="522"/>
      <c r="FZT58" s="522"/>
      <c r="FZV58" s="521"/>
      <c r="FZW58" s="522"/>
      <c r="FZX58" s="522"/>
      <c r="FZZ58" s="521"/>
      <c r="GAA58" s="522"/>
      <c r="GAB58" s="522"/>
      <c r="GAD58" s="521"/>
      <c r="GAE58" s="522"/>
      <c r="GAF58" s="522"/>
      <c r="GAH58" s="521"/>
      <c r="GAI58" s="522"/>
      <c r="GAJ58" s="522"/>
      <c r="GAL58" s="521"/>
      <c r="GAM58" s="522"/>
      <c r="GAN58" s="522"/>
      <c r="GAP58" s="521"/>
      <c r="GAQ58" s="522"/>
      <c r="GAR58" s="522"/>
      <c r="GAT58" s="521"/>
      <c r="GAU58" s="522"/>
      <c r="GAV58" s="522"/>
      <c r="GAX58" s="521"/>
      <c r="GAY58" s="522"/>
      <c r="GAZ58" s="522"/>
      <c r="GBB58" s="521"/>
      <c r="GBC58" s="522"/>
      <c r="GBD58" s="522"/>
      <c r="GBF58" s="521"/>
      <c r="GBG58" s="522"/>
      <c r="GBH58" s="522"/>
      <c r="GBJ58" s="521"/>
      <c r="GBK58" s="522"/>
      <c r="GBL58" s="522"/>
      <c r="GBN58" s="521"/>
      <c r="GBO58" s="522"/>
      <c r="GBP58" s="522"/>
      <c r="GBR58" s="521"/>
      <c r="GBS58" s="522"/>
      <c r="GBT58" s="522"/>
      <c r="GBV58" s="521"/>
      <c r="GBW58" s="522"/>
      <c r="GBX58" s="522"/>
      <c r="GBZ58" s="521"/>
      <c r="GCA58" s="522"/>
      <c r="GCB58" s="522"/>
      <c r="GCD58" s="521"/>
      <c r="GCE58" s="522"/>
      <c r="GCF58" s="522"/>
      <c r="GCH58" s="521"/>
      <c r="GCI58" s="522"/>
      <c r="GCJ58" s="522"/>
      <c r="GCL58" s="521"/>
      <c r="GCM58" s="522"/>
      <c r="GCN58" s="522"/>
      <c r="GCP58" s="521"/>
      <c r="GCQ58" s="522"/>
      <c r="GCR58" s="522"/>
      <c r="GCT58" s="521"/>
      <c r="GCU58" s="522"/>
      <c r="GCV58" s="522"/>
      <c r="GCX58" s="521"/>
      <c r="GCY58" s="522"/>
      <c r="GCZ58" s="522"/>
      <c r="GDB58" s="521"/>
      <c r="GDC58" s="522"/>
      <c r="GDD58" s="522"/>
      <c r="GDF58" s="521"/>
      <c r="GDG58" s="522"/>
      <c r="GDH58" s="522"/>
      <c r="GDJ58" s="521"/>
      <c r="GDK58" s="522"/>
      <c r="GDL58" s="522"/>
      <c r="GDN58" s="521"/>
      <c r="GDO58" s="522"/>
      <c r="GDP58" s="522"/>
      <c r="GDR58" s="521"/>
      <c r="GDS58" s="522"/>
      <c r="GDT58" s="522"/>
      <c r="GDV58" s="521"/>
      <c r="GDW58" s="522"/>
      <c r="GDX58" s="522"/>
      <c r="GDZ58" s="521"/>
      <c r="GEA58" s="522"/>
      <c r="GEB58" s="522"/>
      <c r="GED58" s="521"/>
      <c r="GEE58" s="522"/>
      <c r="GEF58" s="522"/>
      <c r="GEH58" s="521"/>
      <c r="GEI58" s="522"/>
      <c r="GEJ58" s="522"/>
      <c r="GEL58" s="521"/>
      <c r="GEM58" s="522"/>
      <c r="GEN58" s="522"/>
      <c r="GEP58" s="521"/>
      <c r="GEQ58" s="522"/>
      <c r="GER58" s="522"/>
      <c r="GET58" s="521"/>
      <c r="GEU58" s="522"/>
      <c r="GEV58" s="522"/>
      <c r="GEX58" s="521"/>
      <c r="GEY58" s="522"/>
      <c r="GEZ58" s="522"/>
      <c r="GFB58" s="521"/>
      <c r="GFC58" s="522"/>
      <c r="GFD58" s="522"/>
      <c r="GFF58" s="521"/>
      <c r="GFG58" s="522"/>
      <c r="GFH58" s="522"/>
      <c r="GFJ58" s="521"/>
      <c r="GFK58" s="522"/>
      <c r="GFL58" s="522"/>
      <c r="GFN58" s="521"/>
      <c r="GFO58" s="522"/>
      <c r="GFP58" s="522"/>
      <c r="GFR58" s="521"/>
      <c r="GFS58" s="522"/>
      <c r="GFT58" s="522"/>
      <c r="GFV58" s="521"/>
      <c r="GFW58" s="522"/>
      <c r="GFX58" s="522"/>
      <c r="GFZ58" s="521"/>
      <c r="GGA58" s="522"/>
      <c r="GGB58" s="522"/>
      <c r="GGD58" s="521"/>
      <c r="GGE58" s="522"/>
      <c r="GGF58" s="522"/>
      <c r="GGH58" s="521"/>
      <c r="GGI58" s="522"/>
      <c r="GGJ58" s="522"/>
      <c r="GGL58" s="521"/>
      <c r="GGM58" s="522"/>
      <c r="GGN58" s="522"/>
      <c r="GGP58" s="521"/>
      <c r="GGQ58" s="522"/>
      <c r="GGR58" s="522"/>
      <c r="GGT58" s="521"/>
      <c r="GGU58" s="522"/>
      <c r="GGV58" s="522"/>
      <c r="GGX58" s="521"/>
      <c r="GGY58" s="522"/>
      <c r="GGZ58" s="522"/>
      <c r="GHB58" s="521"/>
      <c r="GHC58" s="522"/>
      <c r="GHD58" s="522"/>
      <c r="GHF58" s="521"/>
      <c r="GHG58" s="522"/>
      <c r="GHH58" s="522"/>
      <c r="GHJ58" s="521"/>
      <c r="GHK58" s="522"/>
      <c r="GHL58" s="522"/>
      <c r="GHN58" s="521"/>
      <c r="GHO58" s="522"/>
      <c r="GHP58" s="522"/>
      <c r="GHR58" s="521"/>
      <c r="GHS58" s="522"/>
      <c r="GHT58" s="522"/>
      <c r="GHV58" s="521"/>
      <c r="GHW58" s="522"/>
      <c r="GHX58" s="522"/>
      <c r="GHZ58" s="521"/>
      <c r="GIA58" s="522"/>
      <c r="GIB58" s="522"/>
      <c r="GID58" s="521"/>
      <c r="GIE58" s="522"/>
      <c r="GIF58" s="522"/>
      <c r="GIH58" s="521"/>
      <c r="GII58" s="522"/>
      <c r="GIJ58" s="522"/>
      <c r="GIL58" s="521"/>
      <c r="GIM58" s="522"/>
      <c r="GIN58" s="522"/>
      <c r="GIP58" s="521"/>
      <c r="GIQ58" s="522"/>
      <c r="GIR58" s="522"/>
      <c r="GIT58" s="521"/>
      <c r="GIU58" s="522"/>
      <c r="GIV58" s="522"/>
      <c r="GIX58" s="521"/>
      <c r="GIY58" s="522"/>
      <c r="GIZ58" s="522"/>
      <c r="GJB58" s="521"/>
      <c r="GJC58" s="522"/>
      <c r="GJD58" s="522"/>
      <c r="GJF58" s="521"/>
      <c r="GJG58" s="522"/>
      <c r="GJH58" s="522"/>
      <c r="GJJ58" s="521"/>
      <c r="GJK58" s="522"/>
      <c r="GJL58" s="522"/>
      <c r="GJN58" s="521"/>
      <c r="GJO58" s="522"/>
      <c r="GJP58" s="522"/>
      <c r="GJR58" s="521"/>
      <c r="GJS58" s="522"/>
      <c r="GJT58" s="522"/>
      <c r="GJV58" s="521"/>
      <c r="GJW58" s="522"/>
      <c r="GJX58" s="522"/>
      <c r="GJZ58" s="521"/>
      <c r="GKA58" s="522"/>
      <c r="GKB58" s="522"/>
      <c r="GKD58" s="521"/>
      <c r="GKE58" s="522"/>
      <c r="GKF58" s="522"/>
      <c r="GKH58" s="521"/>
      <c r="GKI58" s="522"/>
      <c r="GKJ58" s="522"/>
      <c r="GKL58" s="521"/>
      <c r="GKM58" s="522"/>
      <c r="GKN58" s="522"/>
      <c r="GKP58" s="521"/>
      <c r="GKQ58" s="522"/>
      <c r="GKR58" s="522"/>
      <c r="GKT58" s="521"/>
      <c r="GKU58" s="522"/>
      <c r="GKV58" s="522"/>
      <c r="GKX58" s="521"/>
      <c r="GKY58" s="522"/>
      <c r="GKZ58" s="522"/>
      <c r="GLB58" s="521"/>
      <c r="GLC58" s="522"/>
      <c r="GLD58" s="522"/>
      <c r="GLF58" s="521"/>
      <c r="GLG58" s="522"/>
      <c r="GLH58" s="522"/>
      <c r="GLJ58" s="521"/>
      <c r="GLK58" s="522"/>
      <c r="GLL58" s="522"/>
      <c r="GLN58" s="521"/>
      <c r="GLO58" s="522"/>
      <c r="GLP58" s="522"/>
      <c r="GLR58" s="521"/>
      <c r="GLS58" s="522"/>
      <c r="GLT58" s="522"/>
      <c r="GLV58" s="521"/>
      <c r="GLW58" s="522"/>
      <c r="GLX58" s="522"/>
      <c r="GLZ58" s="521"/>
      <c r="GMA58" s="522"/>
      <c r="GMB58" s="522"/>
      <c r="GMD58" s="521"/>
      <c r="GME58" s="522"/>
      <c r="GMF58" s="522"/>
      <c r="GMH58" s="521"/>
      <c r="GMI58" s="522"/>
      <c r="GMJ58" s="522"/>
      <c r="GML58" s="521"/>
      <c r="GMM58" s="522"/>
      <c r="GMN58" s="522"/>
      <c r="GMP58" s="521"/>
      <c r="GMQ58" s="522"/>
      <c r="GMR58" s="522"/>
      <c r="GMT58" s="521"/>
      <c r="GMU58" s="522"/>
      <c r="GMV58" s="522"/>
      <c r="GMX58" s="521"/>
      <c r="GMY58" s="522"/>
      <c r="GMZ58" s="522"/>
      <c r="GNB58" s="521"/>
      <c r="GNC58" s="522"/>
      <c r="GND58" s="522"/>
      <c r="GNF58" s="521"/>
      <c r="GNG58" s="522"/>
      <c r="GNH58" s="522"/>
      <c r="GNJ58" s="521"/>
      <c r="GNK58" s="522"/>
      <c r="GNL58" s="522"/>
      <c r="GNN58" s="521"/>
      <c r="GNO58" s="522"/>
      <c r="GNP58" s="522"/>
      <c r="GNR58" s="521"/>
      <c r="GNS58" s="522"/>
      <c r="GNT58" s="522"/>
      <c r="GNV58" s="521"/>
      <c r="GNW58" s="522"/>
      <c r="GNX58" s="522"/>
      <c r="GNZ58" s="521"/>
      <c r="GOA58" s="522"/>
      <c r="GOB58" s="522"/>
      <c r="GOD58" s="521"/>
      <c r="GOE58" s="522"/>
      <c r="GOF58" s="522"/>
      <c r="GOH58" s="521"/>
      <c r="GOI58" s="522"/>
      <c r="GOJ58" s="522"/>
      <c r="GOL58" s="521"/>
      <c r="GOM58" s="522"/>
      <c r="GON58" s="522"/>
      <c r="GOP58" s="521"/>
      <c r="GOQ58" s="522"/>
      <c r="GOR58" s="522"/>
      <c r="GOT58" s="521"/>
      <c r="GOU58" s="522"/>
      <c r="GOV58" s="522"/>
      <c r="GOX58" s="521"/>
      <c r="GOY58" s="522"/>
      <c r="GOZ58" s="522"/>
      <c r="GPB58" s="521"/>
      <c r="GPC58" s="522"/>
      <c r="GPD58" s="522"/>
      <c r="GPF58" s="521"/>
      <c r="GPG58" s="522"/>
      <c r="GPH58" s="522"/>
      <c r="GPJ58" s="521"/>
      <c r="GPK58" s="522"/>
      <c r="GPL58" s="522"/>
      <c r="GPN58" s="521"/>
      <c r="GPO58" s="522"/>
      <c r="GPP58" s="522"/>
      <c r="GPR58" s="521"/>
      <c r="GPS58" s="522"/>
      <c r="GPT58" s="522"/>
      <c r="GPV58" s="521"/>
      <c r="GPW58" s="522"/>
      <c r="GPX58" s="522"/>
      <c r="GPZ58" s="521"/>
      <c r="GQA58" s="522"/>
      <c r="GQB58" s="522"/>
      <c r="GQD58" s="521"/>
      <c r="GQE58" s="522"/>
      <c r="GQF58" s="522"/>
      <c r="GQH58" s="521"/>
      <c r="GQI58" s="522"/>
      <c r="GQJ58" s="522"/>
      <c r="GQL58" s="521"/>
      <c r="GQM58" s="522"/>
      <c r="GQN58" s="522"/>
      <c r="GQP58" s="521"/>
      <c r="GQQ58" s="522"/>
      <c r="GQR58" s="522"/>
      <c r="GQT58" s="521"/>
      <c r="GQU58" s="522"/>
      <c r="GQV58" s="522"/>
      <c r="GQX58" s="521"/>
      <c r="GQY58" s="522"/>
      <c r="GQZ58" s="522"/>
      <c r="GRB58" s="521"/>
      <c r="GRC58" s="522"/>
      <c r="GRD58" s="522"/>
      <c r="GRF58" s="521"/>
      <c r="GRG58" s="522"/>
      <c r="GRH58" s="522"/>
      <c r="GRJ58" s="521"/>
      <c r="GRK58" s="522"/>
      <c r="GRL58" s="522"/>
      <c r="GRN58" s="521"/>
      <c r="GRO58" s="522"/>
      <c r="GRP58" s="522"/>
      <c r="GRR58" s="521"/>
      <c r="GRS58" s="522"/>
      <c r="GRT58" s="522"/>
      <c r="GRV58" s="521"/>
      <c r="GRW58" s="522"/>
      <c r="GRX58" s="522"/>
      <c r="GRZ58" s="521"/>
      <c r="GSA58" s="522"/>
      <c r="GSB58" s="522"/>
      <c r="GSD58" s="521"/>
      <c r="GSE58" s="522"/>
      <c r="GSF58" s="522"/>
      <c r="GSH58" s="521"/>
      <c r="GSI58" s="522"/>
      <c r="GSJ58" s="522"/>
      <c r="GSL58" s="521"/>
      <c r="GSM58" s="522"/>
      <c r="GSN58" s="522"/>
      <c r="GSP58" s="521"/>
      <c r="GSQ58" s="522"/>
      <c r="GSR58" s="522"/>
      <c r="GST58" s="521"/>
      <c r="GSU58" s="522"/>
      <c r="GSV58" s="522"/>
      <c r="GSX58" s="521"/>
      <c r="GSY58" s="522"/>
      <c r="GSZ58" s="522"/>
      <c r="GTB58" s="521"/>
      <c r="GTC58" s="522"/>
      <c r="GTD58" s="522"/>
      <c r="GTF58" s="521"/>
      <c r="GTG58" s="522"/>
      <c r="GTH58" s="522"/>
      <c r="GTJ58" s="521"/>
      <c r="GTK58" s="522"/>
      <c r="GTL58" s="522"/>
      <c r="GTN58" s="521"/>
      <c r="GTO58" s="522"/>
      <c r="GTP58" s="522"/>
      <c r="GTR58" s="521"/>
      <c r="GTS58" s="522"/>
      <c r="GTT58" s="522"/>
      <c r="GTV58" s="521"/>
      <c r="GTW58" s="522"/>
      <c r="GTX58" s="522"/>
      <c r="GTZ58" s="521"/>
      <c r="GUA58" s="522"/>
      <c r="GUB58" s="522"/>
      <c r="GUD58" s="521"/>
      <c r="GUE58" s="522"/>
      <c r="GUF58" s="522"/>
      <c r="GUH58" s="521"/>
      <c r="GUI58" s="522"/>
      <c r="GUJ58" s="522"/>
      <c r="GUL58" s="521"/>
      <c r="GUM58" s="522"/>
      <c r="GUN58" s="522"/>
      <c r="GUP58" s="521"/>
      <c r="GUQ58" s="522"/>
      <c r="GUR58" s="522"/>
      <c r="GUT58" s="521"/>
      <c r="GUU58" s="522"/>
      <c r="GUV58" s="522"/>
      <c r="GUX58" s="521"/>
      <c r="GUY58" s="522"/>
      <c r="GUZ58" s="522"/>
      <c r="GVB58" s="521"/>
      <c r="GVC58" s="522"/>
      <c r="GVD58" s="522"/>
      <c r="GVF58" s="521"/>
      <c r="GVG58" s="522"/>
      <c r="GVH58" s="522"/>
      <c r="GVJ58" s="521"/>
      <c r="GVK58" s="522"/>
      <c r="GVL58" s="522"/>
      <c r="GVN58" s="521"/>
      <c r="GVO58" s="522"/>
      <c r="GVP58" s="522"/>
      <c r="GVR58" s="521"/>
      <c r="GVS58" s="522"/>
      <c r="GVT58" s="522"/>
      <c r="GVV58" s="521"/>
      <c r="GVW58" s="522"/>
      <c r="GVX58" s="522"/>
      <c r="GVZ58" s="521"/>
      <c r="GWA58" s="522"/>
      <c r="GWB58" s="522"/>
      <c r="GWD58" s="521"/>
      <c r="GWE58" s="522"/>
      <c r="GWF58" s="522"/>
      <c r="GWH58" s="521"/>
      <c r="GWI58" s="522"/>
      <c r="GWJ58" s="522"/>
      <c r="GWL58" s="521"/>
      <c r="GWM58" s="522"/>
      <c r="GWN58" s="522"/>
      <c r="GWP58" s="521"/>
      <c r="GWQ58" s="522"/>
      <c r="GWR58" s="522"/>
      <c r="GWT58" s="521"/>
      <c r="GWU58" s="522"/>
      <c r="GWV58" s="522"/>
      <c r="GWX58" s="521"/>
      <c r="GWY58" s="522"/>
      <c r="GWZ58" s="522"/>
      <c r="GXB58" s="521"/>
      <c r="GXC58" s="522"/>
      <c r="GXD58" s="522"/>
      <c r="GXF58" s="521"/>
      <c r="GXG58" s="522"/>
      <c r="GXH58" s="522"/>
      <c r="GXJ58" s="521"/>
      <c r="GXK58" s="522"/>
      <c r="GXL58" s="522"/>
      <c r="GXN58" s="521"/>
      <c r="GXO58" s="522"/>
      <c r="GXP58" s="522"/>
      <c r="GXR58" s="521"/>
      <c r="GXS58" s="522"/>
      <c r="GXT58" s="522"/>
      <c r="GXV58" s="521"/>
      <c r="GXW58" s="522"/>
      <c r="GXX58" s="522"/>
      <c r="GXZ58" s="521"/>
      <c r="GYA58" s="522"/>
      <c r="GYB58" s="522"/>
      <c r="GYD58" s="521"/>
      <c r="GYE58" s="522"/>
      <c r="GYF58" s="522"/>
      <c r="GYH58" s="521"/>
      <c r="GYI58" s="522"/>
      <c r="GYJ58" s="522"/>
      <c r="GYL58" s="521"/>
      <c r="GYM58" s="522"/>
      <c r="GYN58" s="522"/>
      <c r="GYP58" s="521"/>
      <c r="GYQ58" s="522"/>
      <c r="GYR58" s="522"/>
      <c r="GYT58" s="521"/>
      <c r="GYU58" s="522"/>
      <c r="GYV58" s="522"/>
      <c r="GYX58" s="521"/>
      <c r="GYY58" s="522"/>
      <c r="GYZ58" s="522"/>
      <c r="GZB58" s="521"/>
      <c r="GZC58" s="522"/>
      <c r="GZD58" s="522"/>
      <c r="GZF58" s="521"/>
      <c r="GZG58" s="522"/>
      <c r="GZH58" s="522"/>
      <c r="GZJ58" s="521"/>
      <c r="GZK58" s="522"/>
      <c r="GZL58" s="522"/>
      <c r="GZN58" s="521"/>
      <c r="GZO58" s="522"/>
      <c r="GZP58" s="522"/>
      <c r="GZR58" s="521"/>
      <c r="GZS58" s="522"/>
      <c r="GZT58" s="522"/>
      <c r="GZV58" s="521"/>
      <c r="GZW58" s="522"/>
      <c r="GZX58" s="522"/>
      <c r="GZZ58" s="521"/>
      <c r="HAA58" s="522"/>
      <c r="HAB58" s="522"/>
      <c r="HAD58" s="521"/>
      <c r="HAE58" s="522"/>
      <c r="HAF58" s="522"/>
      <c r="HAH58" s="521"/>
      <c r="HAI58" s="522"/>
      <c r="HAJ58" s="522"/>
      <c r="HAL58" s="521"/>
      <c r="HAM58" s="522"/>
      <c r="HAN58" s="522"/>
      <c r="HAP58" s="521"/>
      <c r="HAQ58" s="522"/>
      <c r="HAR58" s="522"/>
      <c r="HAT58" s="521"/>
      <c r="HAU58" s="522"/>
      <c r="HAV58" s="522"/>
      <c r="HAX58" s="521"/>
      <c r="HAY58" s="522"/>
      <c r="HAZ58" s="522"/>
      <c r="HBB58" s="521"/>
      <c r="HBC58" s="522"/>
      <c r="HBD58" s="522"/>
      <c r="HBF58" s="521"/>
      <c r="HBG58" s="522"/>
      <c r="HBH58" s="522"/>
      <c r="HBJ58" s="521"/>
      <c r="HBK58" s="522"/>
      <c r="HBL58" s="522"/>
      <c r="HBN58" s="521"/>
      <c r="HBO58" s="522"/>
      <c r="HBP58" s="522"/>
      <c r="HBR58" s="521"/>
      <c r="HBS58" s="522"/>
      <c r="HBT58" s="522"/>
      <c r="HBV58" s="521"/>
      <c r="HBW58" s="522"/>
      <c r="HBX58" s="522"/>
      <c r="HBZ58" s="521"/>
      <c r="HCA58" s="522"/>
      <c r="HCB58" s="522"/>
      <c r="HCD58" s="521"/>
      <c r="HCE58" s="522"/>
      <c r="HCF58" s="522"/>
      <c r="HCH58" s="521"/>
      <c r="HCI58" s="522"/>
      <c r="HCJ58" s="522"/>
      <c r="HCL58" s="521"/>
      <c r="HCM58" s="522"/>
      <c r="HCN58" s="522"/>
      <c r="HCP58" s="521"/>
      <c r="HCQ58" s="522"/>
      <c r="HCR58" s="522"/>
      <c r="HCT58" s="521"/>
      <c r="HCU58" s="522"/>
      <c r="HCV58" s="522"/>
      <c r="HCX58" s="521"/>
      <c r="HCY58" s="522"/>
      <c r="HCZ58" s="522"/>
      <c r="HDB58" s="521"/>
      <c r="HDC58" s="522"/>
      <c r="HDD58" s="522"/>
      <c r="HDF58" s="521"/>
      <c r="HDG58" s="522"/>
      <c r="HDH58" s="522"/>
      <c r="HDJ58" s="521"/>
      <c r="HDK58" s="522"/>
      <c r="HDL58" s="522"/>
      <c r="HDN58" s="521"/>
      <c r="HDO58" s="522"/>
      <c r="HDP58" s="522"/>
      <c r="HDR58" s="521"/>
      <c r="HDS58" s="522"/>
      <c r="HDT58" s="522"/>
      <c r="HDV58" s="521"/>
      <c r="HDW58" s="522"/>
      <c r="HDX58" s="522"/>
      <c r="HDZ58" s="521"/>
      <c r="HEA58" s="522"/>
      <c r="HEB58" s="522"/>
      <c r="HED58" s="521"/>
      <c r="HEE58" s="522"/>
      <c r="HEF58" s="522"/>
      <c r="HEH58" s="521"/>
      <c r="HEI58" s="522"/>
      <c r="HEJ58" s="522"/>
      <c r="HEL58" s="521"/>
      <c r="HEM58" s="522"/>
      <c r="HEN58" s="522"/>
      <c r="HEP58" s="521"/>
      <c r="HEQ58" s="522"/>
      <c r="HER58" s="522"/>
      <c r="HET58" s="521"/>
      <c r="HEU58" s="522"/>
      <c r="HEV58" s="522"/>
      <c r="HEX58" s="521"/>
      <c r="HEY58" s="522"/>
      <c r="HEZ58" s="522"/>
      <c r="HFB58" s="521"/>
      <c r="HFC58" s="522"/>
      <c r="HFD58" s="522"/>
      <c r="HFF58" s="521"/>
      <c r="HFG58" s="522"/>
      <c r="HFH58" s="522"/>
      <c r="HFJ58" s="521"/>
      <c r="HFK58" s="522"/>
      <c r="HFL58" s="522"/>
      <c r="HFN58" s="521"/>
      <c r="HFO58" s="522"/>
      <c r="HFP58" s="522"/>
      <c r="HFR58" s="521"/>
      <c r="HFS58" s="522"/>
      <c r="HFT58" s="522"/>
      <c r="HFV58" s="521"/>
      <c r="HFW58" s="522"/>
      <c r="HFX58" s="522"/>
      <c r="HFZ58" s="521"/>
      <c r="HGA58" s="522"/>
      <c r="HGB58" s="522"/>
      <c r="HGD58" s="521"/>
      <c r="HGE58" s="522"/>
      <c r="HGF58" s="522"/>
      <c r="HGH58" s="521"/>
      <c r="HGI58" s="522"/>
      <c r="HGJ58" s="522"/>
      <c r="HGL58" s="521"/>
      <c r="HGM58" s="522"/>
      <c r="HGN58" s="522"/>
      <c r="HGP58" s="521"/>
      <c r="HGQ58" s="522"/>
      <c r="HGR58" s="522"/>
      <c r="HGT58" s="521"/>
      <c r="HGU58" s="522"/>
      <c r="HGV58" s="522"/>
      <c r="HGX58" s="521"/>
      <c r="HGY58" s="522"/>
      <c r="HGZ58" s="522"/>
      <c r="HHB58" s="521"/>
      <c r="HHC58" s="522"/>
      <c r="HHD58" s="522"/>
      <c r="HHF58" s="521"/>
      <c r="HHG58" s="522"/>
      <c r="HHH58" s="522"/>
      <c r="HHJ58" s="521"/>
      <c r="HHK58" s="522"/>
      <c r="HHL58" s="522"/>
      <c r="HHN58" s="521"/>
      <c r="HHO58" s="522"/>
      <c r="HHP58" s="522"/>
      <c r="HHR58" s="521"/>
      <c r="HHS58" s="522"/>
      <c r="HHT58" s="522"/>
      <c r="HHV58" s="521"/>
      <c r="HHW58" s="522"/>
      <c r="HHX58" s="522"/>
      <c r="HHZ58" s="521"/>
      <c r="HIA58" s="522"/>
      <c r="HIB58" s="522"/>
      <c r="HID58" s="521"/>
      <c r="HIE58" s="522"/>
      <c r="HIF58" s="522"/>
      <c r="HIH58" s="521"/>
      <c r="HII58" s="522"/>
      <c r="HIJ58" s="522"/>
      <c r="HIL58" s="521"/>
      <c r="HIM58" s="522"/>
      <c r="HIN58" s="522"/>
      <c r="HIP58" s="521"/>
      <c r="HIQ58" s="522"/>
      <c r="HIR58" s="522"/>
      <c r="HIT58" s="521"/>
      <c r="HIU58" s="522"/>
      <c r="HIV58" s="522"/>
      <c r="HIX58" s="521"/>
      <c r="HIY58" s="522"/>
      <c r="HIZ58" s="522"/>
      <c r="HJB58" s="521"/>
      <c r="HJC58" s="522"/>
      <c r="HJD58" s="522"/>
      <c r="HJF58" s="521"/>
      <c r="HJG58" s="522"/>
      <c r="HJH58" s="522"/>
      <c r="HJJ58" s="521"/>
      <c r="HJK58" s="522"/>
      <c r="HJL58" s="522"/>
      <c r="HJN58" s="521"/>
      <c r="HJO58" s="522"/>
      <c r="HJP58" s="522"/>
      <c r="HJR58" s="521"/>
      <c r="HJS58" s="522"/>
      <c r="HJT58" s="522"/>
      <c r="HJV58" s="521"/>
      <c r="HJW58" s="522"/>
      <c r="HJX58" s="522"/>
      <c r="HJZ58" s="521"/>
      <c r="HKA58" s="522"/>
      <c r="HKB58" s="522"/>
      <c r="HKD58" s="521"/>
      <c r="HKE58" s="522"/>
      <c r="HKF58" s="522"/>
      <c r="HKH58" s="521"/>
      <c r="HKI58" s="522"/>
      <c r="HKJ58" s="522"/>
      <c r="HKL58" s="521"/>
      <c r="HKM58" s="522"/>
      <c r="HKN58" s="522"/>
      <c r="HKP58" s="521"/>
      <c r="HKQ58" s="522"/>
      <c r="HKR58" s="522"/>
      <c r="HKT58" s="521"/>
      <c r="HKU58" s="522"/>
      <c r="HKV58" s="522"/>
      <c r="HKX58" s="521"/>
      <c r="HKY58" s="522"/>
      <c r="HKZ58" s="522"/>
      <c r="HLB58" s="521"/>
      <c r="HLC58" s="522"/>
      <c r="HLD58" s="522"/>
      <c r="HLF58" s="521"/>
      <c r="HLG58" s="522"/>
      <c r="HLH58" s="522"/>
      <c r="HLJ58" s="521"/>
      <c r="HLK58" s="522"/>
      <c r="HLL58" s="522"/>
      <c r="HLN58" s="521"/>
      <c r="HLO58" s="522"/>
      <c r="HLP58" s="522"/>
      <c r="HLR58" s="521"/>
      <c r="HLS58" s="522"/>
      <c r="HLT58" s="522"/>
      <c r="HLV58" s="521"/>
      <c r="HLW58" s="522"/>
      <c r="HLX58" s="522"/>
      <c r="HLZ58" s="521"/>
      <c r="HMA58" s="522"/>
      <c r="HMB58" s="522"/>
      <c r="HMD58" s="521"/>
      <c r="HME58" s="522"/>
      <c r="HMF58" s="522"/>
      <c r="HMH58" s="521"/>
      <c r="HMI58" s="522"/>
      <c r="HMJ58" s="522"/>
      <c r="HML58" s="521"/>
      <c r="HMM58" s="522"/>
      <c r="HMN58" s="522"/>
      <c r="HMP58" s="521"/>
      <c r="HMQ58" s="522"/>
      <c r="HMR58" s="522"/>
      <c r="HMT58" s="521"/>
      <c r="HMU58" s="522"/>
      <c r="HMV58" s="522"/>
      <c r="HMX58" s="521"/>
      <c r="HMY58" s="522"/>
      <c r="HMZ58" s="522"/>
      <c r="HNB58" s="521"/>
      <c r="HNC58" s="522"/>
      <c r="HND58" s="522"/>
      <c r="HNF58" s="521"/>
      <c r="HNG58" s="522"/>
      <c r="HNH58" s="522"/>
      <c r="HNJ58" s="521"/>
      <c r="HNK58" s="522"/>
      <c r="HNL58" s="522"/>
      <c r="HNN58" s="521"/>
      <c r="HNO58" s="522"/>
      <c r="HNP58" s="522"/>
      <c r="HNR58" s="521"/>
      <c r="HNS58" s="522"/>
      <c r="HNT58" s="522"/>
      <c r="HNV58" s="521"/>
      <c r="HNW58" s="522"/>
      <c r="HNX58" s="522"/>
      <c r="HNZ58" s="521"/>
      <c r="HOA58" s="522"/>
      <c r="HOB58" s="522"/>
      <c r="HOD58" s="521"/>
      <c r="HOE58" s="522"/>
      <c r="HOF58" s="522"/>
      <c r="HOH58" s="521"/>
      <c r="HOI58" s="522"/>
      <c r="HOJ58" s="522"/>
      <c r="HOL58" s="521"/>
      <c r="HOM58" s="522"/>
      <c r="HON58" s="522"/>
      <c r="HOP58" s="521"/>
      <c r="HOQ58" s="522"/>
      <c r="HOR58" s="522"/>
      <c r="HOT58" s="521"/>
      <c r="HOU58" s="522"/>
      <c r="HOV58" s="522"/>
      <c r="HOX58" s="521"/>
      <c r="HOY58" s="522"/>
      <c r="HOZ58" s="522"/>
      <c r="HPB58" s="521"/>
      <c r="HPC58" s="522"/>
      <c r="HPD58" s="522"/>
      <c r="HPF58" s="521"/>
      <c r="HPG58" s="522"/>
      <c r="HPH58" s="522"/>
      <c r="HPJ58" s="521"/>
      <c r="HPK58" s="522"/>
      <c r="HPL58" s="522"/>
      <c r="HPN58" s="521"/>
      <c r="HPO58" s="522"/>
      <c r="HPP58" s="522"/>
      <c r="HPR58" s="521"/>
      <c r="HPS58" s="522"/>
      <c r="HPT58" s="522"/>
      <c r="HPV58" s="521"/>
      <c r="HPW58" s="522"/>
      <c r="HPX58" s="522"/>
      <c r="HPZ58" s="521"/>
      <c r="HQA58" s="522"/>
      <c r="HQB58" s="522"/>
      <c r="HQD58" s="521"/>
      <c r="HQE58" s="522"/>
      <c r="HQF58" s="522"/>
      <c r="HQH58" s="521"/>
      <c r="HQI58" s="522"/>
      <c r="HQJ58" s="522"/>
      <c r="HQL58" s="521"/>
      <c r="HQM58" s="522"/>
      <c r="HQN58" s="522"/>
      <c r="HQP58" s="521"/>
      <c r="HQQ58" s="522"/>
      <c r="HQR58" s="522"/>
      <c r="HQT58" s="521"/>
      <c r="HQU58" s="522"/>
      <c r="HQV58" s="522"/>
      <c r="HQX58" s="521"/>
      <c r="HQY58" s="522"/>
      <c r="HQZ58" s="522"/>
      <c r="HRB58" s="521"/>
      <c r="HRC58" s="522"/>
      <c r="HRD58" s="522"/>
      <c r="HRF58" s="521"/>
      <c r="HRG58" s="522"/>
      <c r="HRH58" s="522"/>
      <c r="HRJ58" s="521"/>
      <c r="HRK58" s="522"/>
      <c r="HRL58" s="522"/>
      <c r="HRN58" s="521"/>
      <c r="HRO58" s="522"/>
      <c r="HRP58" s="522"/>
      <c r="HRR58" s="521"/>
      <c r="HRS58" s="522"/>
      <c r="HRT58" s="522"/>
      <c r="HRV58" s="521"/>
      <c r="HRW58" s="522"/>
      <c r="HRX58" s="522"/>
      <c r="HRZ58" s="521"/>
      <c r="HSA58" s="522"/>
      <c r="HSB58" s="522"/>
      <c r="HSD58" s="521"/>
      <c r="HSE58" s="522"/>
      <c r="HSF58" s="522"/>
      <c r="HSH58" s="521"/>
      <c r="HSI58" s="522"/>
      <c r="HSJ58" s="522"/>
      <c r="HSL58" s="521"/>
      <c r="HSM58" s="522"/>
      <c r="HSN58" s="522"/>
      <c r="HSP58" s="521"/>
      <c r="HSQ58" s="522"/>
      <c r="HSR58" s="522"/>
      <c r="HST58" s="521"/>
      <c r="HSU58" s="522"/>
      <c r="HSV58" s="522"/>
      <c r="HSX58" s="521"/>
      <c r="HSY58" s="522"/>
      <c r="HSZ58" s="522"/>
      <c r="HTB58" s="521"/>
      <c r="HTC58" s="522"/>
      <c r="HTD58" s="522"/>
      <c r="HTF58" s="521"/>
      <c r="HTG58" s="522"/>
      <c r="HTH58" s="522"/>
      <c r="HTJ58" s="521"/>
      <c r="HTK58" s="522"/>
      <c r="HTL58" s="522"/>
      <c r="HTN58" s="521"/>
      <c r="HTO58" s="522"/>
      <c r="HTP58" s="522"/>
      <c r="HTR58" s="521"/>
      <c r="HTS58" s="522"/>
      <c r="HTT58" s="522"/>
      <c r="HTV58" s="521"/>
      <c r="HTW58" s="522"/>
      <c r="HTX58" s="522"/>
      <c r="HTZ58" s="521"/>
      <c r="HUA58" s="522"/>
      <c r="HUB58" s="522"/>
      <c r="HUD58" s="521"/>
      <c r="HUE58" s="522"/>
      <c r="HUF58" s="522"/>
      <c r="HUH58" s="521"/>
      <c r="HUI58" s="522"/>
      <c r="HUJ58" s="522"/>
      <c r="HUL58" s="521"/>
      <c r="HUM58" s="522"/>
      <c r="HUN58" s="522"/>
      <c r="HUP58" s="521"/>
      <c r="HUQ58" s="522"/>
      <c r="HUR58" s="522"/>
      <c r="HUT58" s="521"/>
      <c r="HUU58" s="522"/>
      <c r="HUV58" s="522"/>
      <c r="HUX58" s="521"/>
      <c r="HUY58" s="522"/>
      <c r="HUZ58" s="522"/>
      <c r="HVB58" s="521"/>
      <c r="HVC58" s="522"/>
      <c r="HVD58" s="522"/>
      <c r="HVF58" s="521"/>
      <c r="HVG58" s="522"/>
      <c r="HVH58" s="522"/>
      <c r="HVJ58" s="521"/>
      <c r="HVK58" s="522"/>
      <c r="HVL58" s="522"/>
      <c r="HVN58" s="521"/>
      <c r="HVO58" s="522"/>
      <c r="HVP58" s="522"/>
      <c r="HVR58" s="521"/>
      <c r="HVS58" s="522"/>
      <c r="HVT58" s="522"/>
      <c r="HVV58" s="521"/>
      <c r="HVW58" s="522"/>
      <c r="HVX58" s="522"/>
      <c r="HVZ58" s="521"/>
      <c r="HWA58" s="522"/>
      <c r="HWB58" s="522"/>
      <c r="HWD58" s="521"/>
      <c r="HWE58" s="522"/>
      <c r="HWF58" s="522"/>
      <c r="HWH58" s="521"/>
      <c r="HWI58" s="522"/>
      <c r="HWJ58" s="522"/>
      <c r="HWL58" s="521"/>
      <c r="HWM58" s="522"/>
      <c r="HWN58" s="522"/>
      <c r="HWP58" s="521"/>
      <c r="HWQ58" s="522"/>
      <c r="HWR58" s="522"/>
      <c r="HWT58" s="521"/>
      <c r="HWU58" s="522"/>
      <c r="HWV58" s="522"/>
      <c r="HWX58" s="521"/>
      <c r="HWY58" s="522"/>
      <c r="HWZ58" s="522"/>
      <c r="HXB58" s="521"/>
      <c r="HXC58" s="522"/>
      <c r="HXD58" s="522"/>
      <c r="HXF58" s="521"/>
      <c r="HXG58" s="522"/>
      <c r="HXH58" s="522"/>
      <c r="HXJ58" s="521"/>
      <c r="HXK58" s="522"/>
      <c r="HXL58" s="522"/>
      <c r="HXN58" s="521"/>
      <c r="HXO58" s="522"/>
      <c r="HXP58" s="522"/>
      <c r="HXR58" s="521"/>
      <c r="HXS58" s="522"/>
      <c r="HXT58" s="522"/>
      <c r="HXV58" s="521"/>
      <c r="HXW58" s="522"/>
      <c r="HXX58" s="522"/>
      <c r="HXZ58" s="521"/>
      <c r="HYA58" s="522"/>
      <c r="HYB58" s="522"/>
      <c r="HYD58" s="521"/>
      <c r="HYE58" s="522"/>
      <c r="HYF58" s="522"/>
      <c r="HYH58" s="521"/>
      <c r="HYI58" s="522"/>
      <c r="HYJ58" s="522"/>
      <c r="HYL58" s="521"/>
      <c r="HYM58" s="522"/>
      <c r="HYN58" s="522"/>
      <c r="HYP58" s="521"/>
      <c r="HYQ58" s="522"/>
      <c r="HYR58" s="522"/>
      <c r="HYT58" s="521"/>
      <c r="HYU58" s="522"/>
      <c r="HYV58" s="522"/>
      <c r="HYX58" s="521"/>
      <c r="HYY58" s="522"/>
      <c r="HYZ58" s="522"/>
      <c r="HZB58" s="521"/>
      <c r="HZC58" s="522"/>
      <c r="HZD58" s="522"/>
      <c r="HZF58" s="521"/>
      <c r="HZG58" s="522"/>
      <c r="HZH58" s="522"/>
      <c r="HZJ58" s="521"/>
      <c r="HZK58" s="522"/>
      <c r="HZL58" s="522"/>
      <c r="HZN58" s="521"/>
      <c r="HZO58" s="522"/>
      <c r="HZP58" s="522"/>
      <c r="HZR58" s="521"/>
      <c r="HZS58" s="522"/>
      <c r="HZT58" s="522"/>
      <c r="HZV58" s="521"/>
      <c r="HZW58" s="522"/>
      <c r="HZX58" s="522"/>
      <c r="HZZ58" s="521"/>
      <c r="IAA58" s="522"/>
      <c r="IAB58" s="522"/>
      <c r="IAD58" s="521"/>
      <c r="IAE58" s="522"/>
      <c r="IAF58" s="522"/>
      <c r="IAH58" s="521"/>
      <c r="IAI58" s="522"/>
      <c r="IAJ58" s="522"/>
      <c r="IAL58" s="521"/>
      <c r="IAM58" s="522"/>
      <c r="IAN58" s="522"/>
      <c r="IAP58" s="521"/>
      <c r="IAQ58" s="522"/>
      <c r="IAR58" s="522"/>
      <c r="IAT58" s="521"/>
      <c r="IAU58" s="522"/>
      <c r="IAV58" s="522"/>
      <c r="IAX58" s="521"/>
      <c r="IAY58" s="522"/>
      <c r="IAZ58" s="522"/>
      <c r="IBB58" s="521"/>
      <c r="IBC58" s="522"/>
      <c r="IBD58" s="522"/>
      <c r="IBF58" s="521"/>
      <c r="IBG58" s="522"/>
      <c r="IBH58" s="522"/>
      <c r="IBJ58" s="521"/>
      <c r="IBK58" s="522"/>
      <c r="IBL58" s="522"/>
      <c r="IBN58" s="521"/>
      <c r="IBO58" s="522"/>
      <c r="IBP58" s="522"/>
      <c r="IBR58" s="521"/>
      <c r="IBS58" s="522"/>
      <c r="IBT58" s="522"/>
      <c r="IBV58" s="521"/>
      <c r="IBW58" s="522"/>
      <c r="IBX58" s="522"/>
      <c r="IBZ58" s="521"/>
      <c r="ICA58" s="522"/>
      <c r="ICB58" s="522"/>
      <c r="ICD58" s="521"/>
      <c r="ICE58" s="522"/>
      <c r="ICF58" s="522"/>
      <c r="ICH58" s="521"/>
      <c r="ICI58" s="522"/>
      <c r="ICJ58" s="522"/>
      <c r="ICL58" s="521"/>
      <c r="ICM58" s="522"/>
      <c r="ICN58" s="522"/>
      <c r="ICP58" s="521"/>
      <c r="ICQ58" s="522"/>
      <c r="ICR58" s="522"/>
      <c r="ICT58" s="521"/>
      <c r="ICU58" s="522"/>
      <c r="ICV58" s="522"/>
      <c r="ICX58" s="521"/>
      <c r="ICY58" s="522"/>
      <c r="ICZ58" s="522"/>
      <c r="IDB58" s="521"/>
      <c r="IDC58" s="522"/>
      <c r="IDD58" s="522"/>
      <c r="IDF58" s="521"/>
      <c r="IDG58" s="522"/>
      <c r="IDH58" s="522"/>
      <c r="IDJ58" s="521"/>
      <c r="IDK58" s="522"/>
      <c r="IDL58" s="522"/>
      <c r="IDN58" s="521"/>
      <c r="IDO58" s="522"/>
      <c r="IDP58" s="522"/>
      <c r="IDR58" s="521"/>
      <c r="IDS58" s="522"/>
      <c r="IDT58" s="522"/>
      <c r="IDV58" s="521"/>
      <c r="IDW58" s="522"/>
      <c r="IDX58" s="522"/>
      <c r="IDZ58" s="521"/>
      <c r="IEA58" s="522"/>
      <c r="IEB58" s="522"/>
      <c r="IED58" s="521"/>
      <c r="IEE58" s="522"/>
      <c r="IEF58" s="522"/>
      <c r="IEH58" s="521"/>
      <c r="IEI58" s="522"/>
      <c r="IEJ58" s="522"/>
      <c r="IEL58" s="521"/>
      <c r="IEM58" s="522"/>
      <c r="IEN58" s="522"/>
      <c r="IEP58" s="521"/>
      <c r="IEQ58" s="522"/>
      <c r="IER58" s="522"/>
      <c r="IET58" s="521"/>
      <c r="IEU58" s="522"/>
      <c r="IEV58" s="522"/>
      <c r="IEX58" s="521"/>
      <c r="IEY58" s="522"/>
      <c r="IEZ58" s="522"/>
      <c r="IFB58" s="521"/>
      <c r="IFC58" s="522"/>
      <c r="IFD58" s="522"/>
      <c r="IFF58" s="521"/>
      <c r="IFG58" s="522"/>
      <c r="IFH58" s="522"/>
      <c r="IFJ58" s="521"/>
      <c r="IFK58" s="522"/>
      <c r="IFL58" s="522"/>
      <c r="IFN58" s="521"/>
      <c r="IFO58" s="522"/>
      <c r="IFP58" s="522"/>
      <c r="IFR58" s="521"/>
      <c r="IFS58" s="522"/>
      <c r="IFT58" s="522"/>
      <c r="IFV58" s="521"/>
      <c r="IFW58" s="522"/>
      <c r="IFX58" s="522"/>
      <c r="IFZ58" s="521"/>
      <c r="IGA58" s="522"/>
      <c r="IGB58" s="522"/>
      <c r="IGD58" s="521"/>
      <c r="IGE58" s="522"/>
      <c r="IGF58" s="522"/>
      <c r="IGH58" s="521"/>
      <c r="IGI58" s="522"/>
      <c r="IGJ58" s="522"/>
      <c r="IGL58" s="521"/>
      <c r="IGM58" s="522"/>
      <c r="IGN58" s="522"/>
      <c r="IGP58" s="521"/>
      <c r="IGQ58" s="522"/>
      <c r="IGR58" s="522"/>
      <c r="IGT58" s="521"/>
      <c r="IGU58" s="522"/>
      <c r="IGV58" s="522"/>
      <c r="IGX58" s="521"/>
      <c r="IGY58" s="522"/>
      <c r="IGZ58" s="522"/>
      <c r="IHB58" s="521"/>
      <c r="IHC58" s="522"/>
      <c r="IHD58" s="522"/>
      <c r="IHF58" s="521"/>
      <c r="IHG58" s="522"/>
      <c r="IHH58" s="522"/>
      <c r="IHJ58" s="521"/>
      <c r="IHK58" s="522"/>
      <c r="IHL58" s="522"/>
      <c r="IHN58" s="521"/>
      <c r="IHO58" s="522"/>
      <c r="IHP58" s="522"/>
      <c r="IHR58" s="521"/>
      <c r="IHS58" s="522"/>
      <c r="IHT58" s="522"/>
      <c r="IHV58" s="521"/>
      <c r="IHW58" s="522"/>
      <c r="IHX58" s="522"/>
      <c r="IHZ58" s="521"/>
      <c r="IIA58" s="522"/>
      <c r="IIB58" s="522"/>
      <c r="IID58" s="521"/>
      <c r="IIE58" s="522"/>
      <c r="IIF58" s="522"/>
      <c r="IIH58" s="521"/>
      <c r="III58" s="522"/>
      <c r="IIJ58" s="522"/>
      <c r="IIL58" s="521"/>
      <c r="IIM58" s="522"/>
      <c r="IIN58" s="522"/>
      <c r="IIP58" s="521"/>
      <c r="IIQ58" s="522"/>
      <c r="IIR58" s="522"/>
      <c r="IIT58" s="521"/>
      <c r="IIU58" s="522"/>
      <c r="IIV58" s="522"/>
      <c r="IIX58" s="521"/>
      <c r="IIY58" s="522"/>
      <c r="IIZ58" s="522"/>
      <c r="IJB58" s="521"/>
      <c r="IJC58" s="522"/>
      <c r="IJD58" s="522"/>
      <c r="IJF58" s="521"/>
      <c r="IJG58" s="522"/>
      <c r="IJH58" s="522"/>
      <c r="IJJ58" s="521"/>
      <c r="IJK58" s="522"/>
      <c r="IJL58" s="522"/>
      <c r="IJN58" s="521"/>
      <c r="IJO58" s="522"/>
      <c r="IJP58" s="522"/>
      <c r="IJR58" s="521"/>
      <c r="IJS58" s="522"/>
      <c r="IJT58" s="522"/>
      <c r="IJV58" s="521"/>
      <c r="IJW58" s="522"/>
      <c r="IJX58" s="522"/>
      <c r="IJZ58" s="521"/>
      <c r="IKA58" s="522"/>
      <c r="IKB58" s="522"/>
      <c r="IKD58" s="521"/>
      <c r="IKE58" s="522"/>
      <c r="IKF58" s="522"/>
      <c r="IKH58" s="521"/>
      <c r="IKI58" s="522"/>
      <c r="IKJ58" s="522"/>
      <c r="IKL58" s="521"/>
      <c r="IKM58" s="522"/>
      <c r="IKN58" s="522"/>
      <c r="IKP58" s="521"/>
      <c r="IKQ58" s="522"/>
      <c r="IKR58" s="522"/>
      <c r="IKT58" s="521"/>
      <c r="IKU58" s="522"/>
      <c r="IKV58" s="522"/>
      <c r="IKX58" s="521"/>
      <c r="IKY58" s="522"/>
      <c r="IKZ58" s="522"/>
      <c r="ILB58" s="521"/>
      <c r="ILC58" s="522"/>
      <c r="ILD58" s="522"/>
      <c r="ILF58" s="521"/>
      <c r="ILG58" s="522"/>
      <c r="ILH58" s="522"/>
      <c r="ILJ58" s="521"/>
      <c r="ILK58" s="522"/>
      <c r="ILL58" s="522"/>
      <c r="ILN58" s="521"/>
      <c r="ILO58" s="522"/>
      <c r="ILP58" s="522"/>
      <c r="ILR58" s="521"/>
      <c r="ILS58" s="522"/>
      <c r="ILT58" s="522"/>
      <c r="ILV58" s="521"/>
      <c r="ILW58" s="522"/>
      <c r="ILX58" s="522"/>
      <c r="ILZ58" s="521"/>
      <c r="IMA58" s="522"/>
      <c r="IMB58" s="522"/>
      <c r="IMD58" s="521"/>
      <c r="IME58" s="522"/>
      <c r="IMF58" s="522"/>
      <c r="IMH58" s="521"/>
      <c r="IMI58" s="522"/>
      <c r="IMJ58" s="522"/>
      <c r="IML58" s="521"/>
      <c r="IMM58" s="522"/>
      <c r="IMN58" s="522"/>
      <c r="IMP58" s="521"/>
      <c r="IMQ58" s="522"/>
      <c r="IMR58" s="522"/>
      <c r="IMT58" s="521"/>
      <c r="IMU58" s="522"/>
      <c r="IMV58" s="522"/>
      <c r="IMX58" s="521"/>
      <c r="IMY58" s="522"/>
      <c r="IMZ58" s="522"/>
      <c r="INB58" s="521"/>
      <c r="INC58" s="522"/>
      <c r="IND58" s="522"/>
      <c r="INF58" s="521"/>
      <c r="ING58" s="522"/>
      <c r="INH58" s="522"/>
      <c r="INJ58" s="521"/>
      <c r="INK58" s="522"/>
      <c r="INL58" s="522"/>
      <c r="INN58" s="521"/>
      <c r="INO58" s="522"/>
      <c r="INP58" s="522"/>
      <c r="INR58" s="521"/>
      <c r="INS58" s="522"/>
      <c r="INT58" s="522"/>
      <c r="INV58" s="521"/>
      <c r="INW58" s="522"/>
      <c r="INX58" s="522"/>
      <c r="INZ58" s="521"/>
      <c r="IOA58" s="522"/>
      <c r="IOB58" s="522"/>
      <c r="IOD58" s="521"/>
      <c r="IOE58" s="522"/>
      <c r="IOF58" s="522"/>
      <c r="IOH58" s="521"/>
      <c r="IOI58" s="522"/>
      <c r="IOJ58" s="522"/>
      <c r="IOL58" s="521"/>
      <c r="IOM58" s="522"/>
      <c r="ION58" s="522"/>
      <c r="IOP58" s="521"/>
      <c r="IOQ58" s="522"/>
      <c r="IOR58" s="522"/>
      <c r="IOT58" s="521"/>
      <c r="IOU58" s="522"/>
      <c r="IOV58" s="522"/>
      <c r="IOX58" s="521"/>
      <c r="IOY58" s="522"/>
      <c r="IOZ58" s="522"/>
      <c r="IPB58" s="521"/>
      <c r="IPC58" s="522"/>
      <c r="IPD58" s="522"/>
      <c r="IPF58" s="521"/>
      <c r="IPG58" s="522"/>
      <c r="IPH58" s="522"/>
      <c r="IPJ58" s="521"/>
      <c r="IPK58" s="522"/>
      <c r="IPL58" s="522"/>
      <c r="IPN58" s="521"/>
      <c r="IPO58" s="522"/>
      <c r="IPP58" s="522"/>
      <c r="IPR58" s="521"/>
      <c r="IPS58" s="522"/>
      <c r="IPT58" s="522"/>
      <c r="IPV58" s="521"/>
      <c r="IPW58" s="522"/>
      <c r="IPX58" s="522"/>
      <c r="IPZ58" s="521"/>
      <c r="IQA58" s="522"/>
      <c r="IQB58" s="522"/>
      <c r="IQD58" s="521"/>
      <c r="IQE58" s="522"/>
      <c r="IQF58" s="522"/>
      <c r="IQH58" s="521"/>
      <c r="IQI58" s="522"/>
      <c r="IQJ58" s="522"/>
      <c r="IQL58" s="521"/>
      <c r="IQM58" s="522"/>
      <c r="IQN58" s="522"/>
      <c r="IQP58" s="521"/>
      <c r="IQQ58" s="522"/>
      <c r="IQR58" s="522"/>
      <c r="IQT58" s="521"/>
      <c r="IQU58" s="522"/>
      <c r="IQV58" s="522"/>
      <c r="IQX58" s="521"/>
      <c r="IQY58" s="522"/>
      <c r="IQZ58" s="522"/>
      <c r="IRB58" s="521"/>
      <c r="IRC58" s="522"/>
      <c r="IRD58" s="522"/>
      <c r="IRF58" s="521"/>
      <c r="IRG58" s="522"/>
      <c r="IRH58" s="522"/>
      <c r="IRJ58" s="521"/>
      <c r="IRK58" s="522"/>
      <c r="IRL58" s="522"/>
      <c r="IRN58" s="521"/>
      <c r="IRO58" s="522"/>
      <c r="IRP58" s="522"/>
      <c r="IRR58" s="521"/>
      <c r="IRS58" s="522"/>
      <c r="IRT58" s="522"/>
      <c r="IRV58" s="521"/>
      <c r="IRW58" s="522"/>
      <c r="IRX58" s="522"/>
      <c r="IRZ58" s="521"/>
      <c r="ISA58" s="522"/>
      <c r="ISB58" s="522"/>
      <c r="ISD58" s="521"/>
      <c r="ISE58" s="522"/>
      <c r="ISF58" s="522"/>
      <c r="ISH58" s="521"/>
      <c r="ISI58" s="522"/>
      <c r="ISJ58" s="522"/>
      <c r="ISL58" s="521"/>
      <c r="ISM58" s="522"/>
      <c r="ISN58" s="522"/>
      <c r="ISP58" s="521"/>
      <c r="ISQ58" s="522"/>
      <c r="ISR58" s="522"/>
      <c r="IST58" s="521"/>
      <c r="ISU58" s="522"/>
      <c r="ISV58" s="522"/>
      <c r="ISX58" s="521"/>
      <c r="ISY58" s="522"/>
      <c r="ISZ58" s="522"/>
      <c r="ITB58" s="521"/>
      <c r="ITC58" s="522"/>
      <c r="ITD58" s="522"/>
      <c r="ITF58" s="521"/>
      <c r="ITG58" s="522"/>
      <c r="ITH58" s="522"/>
      <c r="ITJ58" s="521"/>
      <c r="ITK58" s="522"/>
      <c r="ITL58" s="522"/>
      <c r="ITN58" s="521"/>
      <c r="ITO58" s="522"/>
      <c r="ITP58" s="522"/>
      <c r="ITR58" s="521"/>
      <c r="ITS58" s="522"/>
      <c r="ITT58" s="522"/>
      <c r="ITV58" s="521"/>
      <c r="ITW58" s="522"/>
      <c r="ITX58" s="522"/>
      <c r="ITZ58" s="521"/>
      <c r="IUA58" s="522"/>
      <c r="IUB58" s="522"/>
      <c r="IUD58" s="521"/>
      <c r="IUE58" s="522"/>
      <c r="IUF58" s="522"/>
      <c r="IUH58" s="521"/>
      <c r="IUI58" s="522"/>
      <c r="IUJ58" s="522"/>
      <c r="IUL58" s="521"/>
      <c r="IUM58" s="522"/>
      <c r="IUN58" s="522"/>
      <c r="IUP58" s="521"/>
      <c r="IUQ58" s="522"/>
      <c r="IUR58" s="522"/>
      <c r="IUT58" s="521"/>
      <c r="IUU58" s="522"/>
      <c r="IUV58" s="522"/>
      <c r="IUX58" s="521"/>
      <c r="IUY58" s="522"/>
      <c r="IUZ58" s="522"/>
      <c r="IVB58" s="521"/>
      <c r="IVC58" s="522"/>
      <c r="IVD58" s="522"/>
      <c r="IVF58" s="521"/>
      <c r="IVG58" s="522"/>
      <c r="IVH58" s="522"/>
      <c r="IVJ58" s="521"/>
      <c r="IVK58" s="522"/>
      <c r="IVL58" s="522"/>
      <c r="IVN58" s="521"/>
      <c r="IVO58" s="522"/>
      <c r="IVP58" s="522"/>
      <c r="IVR58" s="521"/>
      <c r="IVS58" s="522"/>
      <c r="IVT58" s="522"/>
      <c r="IVV58" s="521"/>
      <c r="IVW58" s="522"/>
      <c r="IVX58" s="522"/>
      <c r="IVZ58" s="521"/>
      <c r="IWA58" s="522"/>
      <c r="IWB58" s="522"/>
      <c r="IWD58" s="521"/>
      <c r="IWE58" s="522"/>
      <c r="IWF58" s="522"/>
      <c r="IWH58" s="521"/>
      <c r="IWI58" s="522"/>
      <c r="IWJ58" s="522"/>
      <c r="IWL58" s="521"/>
      <c r="IWM58" s="522"/>
      <c r="IWN58" s="522"/>
      <c r="IWP58" s="521"/>
      <c r="IWQ58" s="522"/>
      <c r="IWR58" s="522"/>
      <c r="IWT58" s="521"/>
      <c r="IWU58" s="522"/>
      <c r="IWV58" s="522"/>
      <c r="IWX58" s="521"/>
      <c r="IWY58" s="522"/>
      <c r="IWZ58" s="522"/>
      <c r="IXB58" s="521"/>
      <c r="IXC58" s="522"/>
      <c r="IXD58" s="522"/>
      <c r="IXF58" s="521"/>
      <c r="IXG58" s="522"/>
      <c r="IXH58" s="522"/>
      <c r="IXJ58" s="521"/>
      <c r="IXK58" s="522"/>
      <c r="IXL58" s="522"/>
      <c r="IXN58" s="521"/>
      <c r="IXO58" s="522"/>
      <c r="IXP58" s="522"/>
      <c r="IXR58" s="521"/>
      <c r="IXS58" s="522"/>
      <c r="IXT58" s="522"/>
      <c r="IXV58" s="521"/>
      <c r="IXW58" s="522"/>
      <c r="IXX58" s="522"/>
      <c r="IXZ58" s="521"/>
      <c r="IYA58" s="522"/>
      <c r="IYB58" s="522"/>
      <c r="IYD58" s="521"/>
      <c r="IYE58" s="522"/>
      <c r="IYF58" s="522"/>
      <c r="IYH58" s="521"/>
      <c r="IYI58" s="522"/>
      <c r="IYJ58" s="522"/>
      <c r="IYL58" s="521"/>
      <c r="IYM58" s="522"/>
      <c r="IYN58" s="522"/>
      <c r="IYP58" s="521"/>
      <c r="IYQ58" s="522"/>
      <c r="IYR58" s="522"/>
      <c r="IYT58" s="521"/>
      <c r="IYU58" s="522"/>
      <c r="IYV58" s="522"/>
      <c r="IYX58" s="521"/>
      <c r="IYY58" s="522"/>
      <c r="IYZ58" s="522"/>
      <c r="IZB58" s="521"/>
      <c r="IZC58" s="522"/>
      <c r="IZD58" s="522"/>
      <c r="IZF58" s="521"/>
      <c r="IZG58" s="522"/>
      <c r="IZH58" s="522"/>
      <c r="IZJ58" s="521"/>
      <c r="IZK58" s="522"/>
      <c r="IZL58" s="522"/>
      <c r="IZN58" s="521"/>
      <c r="IZO58" s="522"/>
      <c r="IZP58" s="522"/>
      <c r="IZR58" s="521"/>
      <c r="IZS58" s="522"/>
      <c r="IZT58" s="522"/>
      <c r="IZV58" s="521"/>
      <c r="IZW58" s="522"/>
      <c r="IZX58" s="522"/>
      <c r="IZZ58" s="521"/>
      <c r="JAA58" s="522"/>
      <c r="JAB58" s="522"/>
      <c r="JAD58" s="521"/>
      <c r="JAE58" s="522"/>
      <c r="JAF58" s="522"/>
      <c r="JAH58" s="521"/>
      <c r="JAI58" s="522"/>
      <c r="JAJ58" s="522"/>
      <c r="JAL58" s="521"/>
      <c r="JAM58" s="522"/>
      <c r="JAN58" s="522"/>
      <c r="JAP58" s="521"/>
      <c r="JAQ58" s="522"/>
      <c r="JAR58" s="522"/>
      <c r="JAT58" s="521"/>
      <c r="JAU58" s="522"/>
      <c r="JAV58" s="522"/>
      <c r="JAX58" s="521"/>
      <c r="JAY58" s="522"/>
      <c r="JAZ58" s="522"/>
      <c r="JBB58" s="521"/>
      <c r="JBC58" s="522"/>
      <c r="JBD58" s="522"/>
      <c r="JBF58" s="521"/>
      <c r="JBG58" s="522"/>
      <c r="JBH58" s="522"/>
      <c r="JBJ58" s="521"/>
      <c r="JBK58" s="522"/>
      <c r="JBL58" s="522"/>
      <c r="JBN58" s="521"/>
      <c r="JBO58" s="522"/>
      <c r="JBP58" s="522"/>
      <c r="JBR58" s="521"/>
      <c r="JBS58" s="522"/>
      <c r="JBT58" s="522"/>
      <c r="JBV58" s="521"/>
      <c r="JBW58" s="522"/>
      <c r="JBX58" s="522"/>
      <c r="JBZ58" s="521"/>
      <c r="JCA58" s="522"/>
      <c r="JCB58" s="522"/>
      <c r="JCD58" s="521"/>
      <c r="JCE58" s="522"/>
      <c r="JCF58" s="522"/>
      <c r="JCH58" s="521"/>
      <c r="JCI58" s="522"/>
      <c r="JCJ58" s="522"/>
      <c r="JCL58" s="521"/>
      <c r="JCM58" s="522"/>
      <c r="JCN58" s="522"/>
      <c r="JCP58" s="521"/>
      <c r="JCQ58" s="522"/>
      <c r="JCR58" s="522"/>
      <c r="JCT58" s="521"/>
      <c r="JCU58" s="522"/>
      <c r="JCV58" s="522"/>
      <c r="JCX58" s="521"/>
      <c r="JCY58" s="522"/>
      <c r="JCZ58" s="522"/>
      <c r="JDB58" s="521"/>
      <c r="JDC58" s="522"/>
      <c r="JDD58" s="522"/>
      <c r="JDF58" s="521"/>
      <c r="JDG58" s="522"/>
      <c r="JDH58" s="522"/>
      <c r="JDJ58" s="521"/>
      <c r="JDK58" s="522"/>
      <c r="JDL58" s="522"/>
      <c r="JDN58" s="521"/>
      <c r="JDO58" s="522"/>
      <c r="JDP58" s="522"/>
      <c r="JDR58" s="521"/>
      <c r="JDS58" s="522"/>
      <c r="JDT58" s="522"/>
      <c r="JDV58" s="521"/>
      <c r="JDW58" s="522"/>
      <c r="JDX58" s="522"/>
      <c r="JDZ58" s="521"/>
      <c r="JEA58" s="522"/>
      <c r="JEB58" s="522"/>
      <c r="JED58" s="521"/>
      <c r="JEE58" s="522"/>
      <c r="JEF58" s="522"/>
      <c r="JEH58" s="521"/>
      <c r="JEI58" s="522"/>
      <c r="JEJ58" s="522"/>
      <c r="JEL58" s="521"/>
      <c r="JEM58" s="522"/>
      <c r="JEN58" s="522"/>
      <c r="JEP58" s="521"/>
      <c r="JEQ58" s="522"/>
      <c r="JER58" s="522"/>
      <c r="JET58" s="521"/>
      <c r="JEU58" s="522"/>
      <c r="JEV58" s="522"/>
      <c r="JEX58" s="521"/>
      <c r="JEY58" s="522"/>
      <c r="JEZ58" s="522"/>
      <c r="JFB58" s="521"/>
      <c r="JFC58" s="522"/>
      <c r="JFD58" s="522"/>
      <c r="JFF58" s="521"/>
      <c r="JFG58" s="522"/>
      <c r="JFH58" s="522"/>
      <c r="JFJ58" s="521"/>
      <c r="JFK58" s="522"/>
      <c r="JFL58" s="522"/>
      <c r="JFN58" s="521"/>
      <c r="JFO58" s="522"/>
      <c r="JFP58" s="522"/>
      <c r="JFR58" s="521"/>
      <c r="JFS58" s="522"/>
      <c r="JFT58" s="522"/>
      <c r="JFV58" s="521"/>
      <c r="JFW58" s="522"/>
      <c r="JFX58" s="522"/>
      <c r="JFZ58" s="521"/>
      <c r="JGA58" s="522"/>
      <c r="JGB58" s="522"/>
      <c r="JGD58" s="521"/>
      <c r="JGE58" s="522"/>
      <c r="JGF58" s="522"/>
      <c r="JGH58" s="521"/>
      <c r="JGI58" s="522"/>
      <c r="JGJ58" s="522"/>
      <c r="JGL58" s="521"/>
      <c r="JGM58" s="522"/>
      <c r="JGN58" s="522"/>
      <c r="JGP58" s="521"/>
      <c r="JGQ58" s="522"/>
      <c r="JGR58" s="522"/>
      <c r="JGT58" s="521"/>
      <c r="JGU58" s="522"/>
      <c r="JGV58" s="522"/>
      <c r="JGX58" s="521"/>
      <c r="JGY58" s="522"/>
      <c r="JGZ58" s="522"/>
      <c r="JHB58" s="521"/>
      <c r="JHC58" s="522"/>
      <c r="JHD58" s="522"/>
      <c r="JHF58" s="521"/>
      <c r="JHG58" s="522"/>
      <c r="JHH58" s="522"/>
      <c r="JHJ58" s="521"/>
      <c r="JHK58" s="522"/>
      <c r="JHL58" s="522"/>
      <c r="JHN58" s="521"/>
      <c r="JHO58" s="522"/>
      <c r="JHP58" s="522"/>
      <c r="JHR58" s="521"/>
      <c r="JHS58" s="522"/>
      <c r="JHT58" s="522"/>
      <c r="JHV58" s="521"/>
      <c r="JHW58" s="522"/>
      <c r="JHX58" s="522"/>
      <c r="JHZ58" s="521"/>
      <c r="JIA58" s="522"/>
      <c r="JIB58" s="522"/>
      <c r="JID58" s="521"/>
      <c r="JIE58" s="522"/>
      <c r="JIF58" s="522"/>
      <c r="JIH58" s="521"/>
      <c r="JII58" s="522"/>
      <c r="JIJ58" s="522"/>
      <c r="JIL58" s="521"/>
      <c r="JIM58" s="522"/>
      <c r="JIN58" s="522"/>
      <c r="JIP58" s="521"/>
      <c r="JIQ58" s="522"/>
      <c r="JIR58" s="522"/>
      <c r="JIT58" s="521"/>
      <c r="JIU58" s="522"/>
      <c r="JIV58" s="522"/>
      <c r="JIX58" s="521"/>
      <c r="JIY58" s="522"/>
      <c r="JIZ58" s="522"/>
      <c r="JJB58" s="521"/>
      <c r="JJC58" s="522"/>
      <c r="JJD58" s="522"/>
      <c r="JJF58" s="521"/>
      <c r="JJG58" s="522"/>
      <c r="JJH58" s="522"/>
      <c r="JJJ58" s="521"/>
      <c r="JJK58" s="522"/>
      <c r="JJL58" s="522"/>
      <c r="JJN58" s="521"/>
      <c r="JJO58" s="522"/>
      <c r="JJP58" s="522"/>
      <c r="JJR58" s="521"/>
      <c r="JJS58" s="522"/>
      <c r="JJT58" s="522"/>
      <c r="JJV58" s="521"/>
      <c r="JJW58" s="522"/>
      <c r="JJX58" s="522"/>
      <c r="JJZ58" s="521"/>
      <c r="JKA58" s="522"/>
      <c r="JKB58" s="522"/>
      <c r="JKD58" s="521"/>
      <c r="JKE58" s="522"/>
      <c r="JKF58" s="522"/>
      <c r="JKH58" s="521"/>
      <c r="JKI58" s="522"/>
      <c r="JKJ58" s="522"/>
      <c r="JKL58" s="521"/>
      <c r="JKM58" s="522"/>
      <c r="JKN58" s="522"/>
      <c r="JKP58" s="521"/>
      <c r="JKQ58" s="522"/>
      <c r="JKR58" s="522"/>
      <c r="JKT58" s="521"/>
      <c r="JKU58" s="522"/>
      <c r="JKV58" s="522"/>
      <c r="JKX58" s="521"/>
      <c r="JKY58" s="522"/>
      <c r="JKZ58" s="522"/>
      <c r="JLB58" s="521"/>
      <c r="JLC58" s="522"/>
      <c r="JLD58" s="522"/>
      <c r="JLF58" s="521"/>
      <c r="JLG58" s="522"/>
      <c r="JLH58" s="522"/>
      <c r="JLJ58" s="521"/>
      <c r="JLK58" s="522"/>
      <c r="JLL58" s="522"/>
      <c r="JLN58" s="521"/>
      <c r="JLO58" s="522"/>
      <c r="JLP58" s="522"/>
      <c r="JLR58" s="521"/>
      <c r="JLS58" s="522"/>
      <c r="JLT58" s="522"/>
      <c r="JLV58" s="521"/>
      <c r="JLW58" s="522"/>
      <c r="JLX58" s="522"/>
      <c r="JLZ58" s="521"/>
      <c r="JMA58" s="522"/>
      <c r="JMB58" s="522"/>
      <c r="JMD58" s="521"/>
      <c r="JME58" s="522"/>
      <c r="JMF58" s="522"/>
      <c r="JMH58" s="521"/>
      <c r="JMI58" s="522"/>
      <c r="JMJ58" s="522"/>
      <c r="JML58" s="521"/>
      <c r="JMM58" s="522"/>
      <c r="JMN58" s="522"/>
      <c r="JMP58" s="521"/>
      <c r="JMQ58" s="522"/>
      <c r="JMR58" s="522"/>
      <c r="JMT58" s="521"/>
      <c r="JMU58" s="522"/>
      <c r="JMV58" s="522"/>
      <c r="JMX58" s="521"/>
      <c r="JMY58" s="522"/>
      <c r="JMZ58" s="522"/>
      <c r="JNB58" s="521"/>
      <c r="JNC58" s="522"/>
      <c r="JND58" s="522"/>
      <c r="JNF58" s="521"/>
      <c r="JNG58" s="522"/>
      <c r="JNH58" s="522"/>
      <c r="JNJ58" s="521"/>
      <c r="JNK58" s="522"/>
      <c r="JNL58" s="522"/>
      <c r="JNN58" s="521"/>
      <c r="JNO58" s="522"/>
      <c r="JNP58" s="522"/>
      <c r="JNR58" s="521"/>
      <c r="JNS58" s="522"/>
      <c r="JNT58" s="522"/>
      <c r="JNV58" s="521"/>
      <c r="JNW58" s="522"/>
      <c r="JNX58" s="522"/>
      <c r="JNZ58" s="521"/>
      <c r="JOA58" s="522"/>
      <c r="JOB58" s="522"/>
      <c r="JOD58" s="521"/>
      <c r="JOE58" s="522"/>
      <c r="JOF58" s="522"/>
      <c r="JOH58" s="521"/>
      <c r="JOI58" s="522"/>
      <c r="JOJ58" s="522"/>
      <c r="JOL58" s="521"/>
      <c r="JOM58" s="522"/>
      <c r="JON58" s="522"/>
      <c r="JOP58" s="521"/>
      <c r="JOQ58" s="522"/>
      <c r="JOR58" s="522"/>
      <c r="JOT58" s="521"/>
      <c r="JOU58" s="522"/>
      <c r="JOV58" s="522"/>
      <c r="JOX58" s="521"/>
      <c r="JOY58" s="522"/>
      <c r="JOZ58" s="522"/>
      <c r="JPB58" s="521"/>
      <c r="JPC58" s="522"/>
      <c r="JPD58" s="522"/>
      <c r="JPF58" s="521"/>
      <c r="JPG58" s="522"/>
      <c r="JPH58" s="522"/>
      <c r="JPJ58" s="521"/>
      <c r="JPK58" s="522"/>
      <c r="JPL58" s="522"/>
      <c r="JPN58" s="521"/>
      <c r="JPO58" s="522"/>
      <c r="JPP58" s="522"/>
      <c r="JPR58" s="521"/>
      <c r="JPS58" s="522"/>
      <c r="JPT58" s="522"/>
      <c r="JPV58" s="521"/>
      <c r="JPW58" s="522"/>
      <c r="JPX58" s="522"/>
      <c r="JPZ58" s="521"/>
      <c r="JQA58" s="522"/>
      <c r="JQB58" s="522"/>
      <c r="JQD58" s="521"/>
      <c r="JQE58" s="522"/>
      <c r="JQF58" s="522"/>
      <c r="JQH58" s="521"/>
      <c r="JQI58" s="522"/>
      <c r="JQJ58" s="522"/>
      <c r="JQL58" s="521"/>
      <c r="JQM58" s="522"/>
      <c r="JQN58" s="522"/>
      <c r="JQP58" s="521"/>
      <c r="JQQ58" s="522"/>
      <c r="JQR58" s="522"/>
      <c r="JQT58" s="521"/>
      <c r="JQU58" s="522"/>
      <c r="JQV58" s="522"/>
      <c r="JQX58" s="521"/>
      <c r="JQY58" s="522"/>
      <c r="JQZ58" s="522"/>
      <c r="JRB58" s="521"/>
      <c r="JRC58" s="522"/>
      <c r="JRD58" s="522"/>
      <c r="JRF58" s="521"/>
      <c r="JRG58" s="522"/>
      <c r="JRH58" s="522"/>
      <c r="JRJ58" s="521"/>
      <c r="JRK58" s="522"/>
      <c r="JRL58" s="522"/>
      <c r="JRN58" s="521"/>
      <c r="JRO58" s="522"/>
      <c r="JRP58" s="522"/>
      <c r="JRR58" s="521"/>
      <c r="JRS58" s="522"/>
      <c r="JRT58" s="522"/>
      <c r="JRV58" s="521"/>
      <c r="JRW58" s="522"/>
      <c r="JRX58" s="522"/>
      <c r="JRZ58" s="521"/>
      <c r="JSA58" s="522"/>
      <c r="JSB58" s="522"/>
      <c r="JSD58" s="521"/>
      <c r="JSE58" s="522"/>
      <c r="JSF58" s="522"/>
      <c r="JSH58" s="521"/>
      <c r="JSI58" s="522"/>
      <c r="JSJ58" s="522"/>
      <c r="JSL58" s="521"/>
      <c r="JSM58" s="522"/>
      <c r="JSN58" s="522"/>
      <c r="JSP58" s="521"/>
      <c r="JSQ58" s="522"/>
      <c r="JSR58" s="522"/>
      <c r="JST58" s="521"/>
      <c r="JSU58" s="522"/>
      <c r="JSV58" s="522"/>
      <c r="JSX58" s="521"/>
      <c r="JSY58" s="522"/>
      <c r="JSZ58" s="522"/>
      <c r="JTB58" s="521"/>
      <c r="JTC58" s="522"/>
      <c r="JTD58" s="522"/>
      <c r="JTF58" s="521"/>
      <c r="JTG58" s="522"/>
      <c r="JTH58" s="522"/>
      <c r="JTJ58" s="521"/>
      <c r="JTK58" s="522"/>
      <c r="JTL58" s="522"/>
      <c r="JTN58" s="521"/>
      <c r="JTO58" s="522"/>
      <c r="JTP58" s="522"/>
      <c r="JTR58" s="521"/>
      <c r="JTS58" s="522"/>
      <c r="JTT58" s="522"/>
      <c r="JTV58" s="521"/>
      <c r="JTW58" s="522"/>
      <c r="JTX58" s="522"/>
      <c r="JTZ58" s="521"/>
      <c r="JUA58" s="522"/>
      <c r="JUB58" s="522"/>
      <c r="JUD58" s="521"/>
      <c r="JUE58" s="522"/>
      <c r="JUF58" s="522"/>
      <c r="JUH58" s="521"/>
      <c r="JUI58" s="522"/>
      <c r="JUJ58" s="522"/>
      <c r="JUL58" s="521"/>
      <c r="JUM58" s="522"/>
      <c r="JUN58" s="522"/>
      <c r="JUP58" s="521"/>
      <c r="JUQ58" s="522"/>
      <c r="JUR58" s="522"/>
      <c r="JUT58" s="521"/>
      <c r="JUU58" s="522"/>
      <c r="JUV58" s="522"/>
      <c r="JUX58" s="521"/>
      <c r="JUY58" s="522"/>
      <c r="JUZ58" s="522"/>
      <c r="JVB58" s="521"/>
      <c r="JVC58" s="522"/>
      <c r="JVD58" s="522"/>
      <c r="JVF58" s="521"/>
      <c r="JVG58" s="522"/>
      <c r="JVH58" s="522"/>
      <c r="JVJ58" s="521"/>
      <c r="JVK58" s="522"/>
      <c r="JVL58" s="522"/>
      <c r="JVN58" s="521"/>
      <c r="JVO58" s="522"/>
      <c r="JVP58" s="522"/>
      <c r="JVR58" s="521"/>
      <c r="JVS58" s="522"/>
      <c r="JVT58" s="522"/>
      <c r="JVV58" s="521"/>
      <c r="JVW58" s="522"/>
      <c r="JVX58" s="522"/>
      <c r="JVZ58" s="521"/>
      <c r="JWA58" s="522"/>
      <c r="JWB58" s="522"/>
      <c r="JWD58" s="521"/>
      <c r="JWE58" s="522"/>
      <c r="JWF58" s="522"/>
      <c r="JWH58" s="521"/>
      <c r="JWI58" s="522"/>
      <c r="JWJ58" s="522"/>
      <c r="JWL58" s="521"/>
      <c r="JWM58" s="522"/>
      <c r="JWN58" s="522"/>
      <c r="JWP58" s="521"/>
      <c r="JWQ58" s="522"/>
      <c r="JWR58" s="522"/>
      <c r="JWT58" s="521"/>
      <c r="JWU58" s="522"/>
      <c r="JWV58" s="522"/>
      <c r="JWX58" s="521"/>
      <c r="JWY58" s="522"/>
      <c r="JWZ58" s="522"/>
      <c r="JXB58" s="521"/>
      <c r="JXC58" s="522"/>
      <c r="JXD58" s="522"/>
      <c r="JXF58" s="521"/>
      <c r="JXG58" s="522"/>
      <c r="JXH58" s="522"/>
      <c r="JXJ58" s="521"/>
      <c r="JXK58" s="522"/>
      <c r="JXL58" s="522"/>
      <c r="JXN58" s="521"/>
      <c r="JXO58" s="522"/>
      <c r="JXP58" s="522"/>
      <c r="JXR58" s="521"/>
      <c r="JXS58" s="522"/>
      <c r="JXT58" s="522"/>
      <c r="JXV58" s="521"/>
      <c r="JXW58" s="522"/>
      <c r="JXX58" s="522"/>
      <c r="JXZ58" s="521"/>
      <c r="JYA58" s="522"/>
      <c r="JYB58" s="522"/>
      <c r="JYD58" s="521"/>
      <c r="JYE58" s="522"/>
      <c r="JYF58" s="522"/>
      <c r="JYH58" s="521"/>
      <c r="JYI58" s="522"/>
      <c r="JYJ58" s="522"/>
      <c r="JYL58" s="521"/>
      <c r="JYM58" s="522"/>
      <c r="JYN58" s="522"/>
      <c r="JYP58" s="521"/>
      <c r="JYQ58" s="522"/>
      <c r="JYR58" s="522"/>
      <c r="JYT58" s="521"/>
      <c r="JYU58" s="522"/>
      <c r="JYV58" s="522"/>
      <c r="JYX58" s="521"/>
      <c r="JYY58" s="522"/>
      <c r="JYZ58" s="522"/>
      <c r="JZB58" s="521"/>
      <c r="JZC58" s="522"/>
      <c r="JZD58" s="522"/>
      <c r="JZF58" s="521"/>
      <c r="JZG58" s="522"/>
      <c r="JZH58" s="522"/>
      <c r="JZJ58" s="521"/>
      <c r="JZK58" s="522"/>
      <c r="JZL58" s="522"/>
      <c r="JZN58" s="521"/>
      <c r="JZO58" s="522"/>
      <c r="JZP58" s="522"/>
      <c r="JZR58" s="521"/>
      <c r="JZS58" s="522"/>
      <c r="JZT58" s="522"/>
      <c r="JZV58" s="521"/>
      <c r="JZW58" s="522"/>
      <c r="JZX58" s="522"/>
      <c r="JZZ58" s="521"/>
      <c r="KAA58" s="522"/>
      <c r="KAB58" s="522"/>
      <c r="KAD58" s="521"/>
      <c r="KAE58" s="522"/>
      <c r="KAF58" s="522"/>
      <c r="KAH58" s="521"/>
      <c r="KAI58" s="522"/>
      <c r="KAJ58" s="522"/>
      <c r="KAL58" s="521"/>
      <c r="KAM58" s="522"/>
      <c r="KAN58" s="522"/>
      <c r="KAP58" s="521"/>
      <c r="KAQ58" s="522"/>
      <c r="KAR58" s="522"/>
      <c r="KAT58" s="521"/>
      <c r="KAU58" s="522"/>
      <c r="KAV58" s="522"/>
      <c r="KAX58" s="521"/>
      <c r="KAY58" s="522"/>
      <c r="KAZ58" s="522"/>
      <c r="KBB58" s="521"/>
      <c r="KBC58" s="522"/>
      <c r="KBD58" s="522"/>
      <c r="KBF58" s="521"/>
      <c r="KBG58" s="522"/>
      <c r="KBH58" s="522"/>
      <c r="KBJ58" s="521"/>
      <c r="KBK58" s="522"/>
      <c r="KBL58" s="522"/>
      <c r="KBN58" s="521"/>
      <c r="KBO58" s="522"/>
      <c r="KBP58" s="522"/>
      <c r="KBR58" s="521"/>
      <c r="KBS58" s="522"/>
      <c r="KBT58" s="522"/>
      <c r="KBV58" s="521"/>
      <c r="KBW58" s="522"/>
      <c r="KBX58" s="522"/>
      <c r="KBZ58" s="521"/>
      <c r="KCA58" s="522"/>
      <c r="KCB58" s="522"/>
      <c r="KCD58" s="521"/>
      <c r="KCE58" s="522"/>
      <c r="KCF58" s="522"/>
      <c r="KCH58" s="521"/>
      <c r="KCI58" s="522"/>
      <c r="KCJ58" s="522"/>
      <c r="KCL58" s="521"/>
      <c r="KCM58" s="522"/>
      <c r="KCN58" s="522"/>
      <c r="KCP58" s="521"/>
      <c r="KCQ58" s="522"/>
      <c r="KCR58" s="522"/>
      <c r="KCT58" s="521"/>
      <c r="KCU58" s="522"/>
      <c r="KCV58" s="522"/>
      <c r="KCX58" s="521"/>
      <c r="KCY58" s="522"/>
      <c r="KCZ58" s="522"/>
      <c r="KDB58" s="521"/>
      <c r="KDC58" s="522"/>
      <c r="KDD58" s="522"/>
      <c r="KDF58" s="521"/>
      <c r="KDG58" s="522"/>
      <c r="KDH58" s="522"/>
      <c r="KDJ58" s="521"/>
      <c r="KDK58" s="522"/>
      <c r="KDL58" s="522"/>
      <c r="KDN58" s="521"/>
      <c r="KDO58" s="522"/>
      <c r="KDP58" s="522"/>
      <c r="KDR58" s="521"/>
      <c r="KDS58" s="522"/>
      <c r="KDT58" s="522"/>
      <c r="KDV58" s="521"/>
      <c r="KDW58" s="522"/>
      <c r="KDX58" s="522"/>
      <c r="KDZ58" s="521"/>
      <c r="KEA58" s="522"/>
      <c r="KEB58" s="522"/>
      <c r="KED58" s="521"/>
      <c r="KEE58" s="522"/>
      <c r="KEF58" s="522"/>
      <c r="KEH58" s="521"/>
      <c r="KEI58" s="522"/>
      <c r="KEJ58" s="522"/>
      <c r="KEL58" s="521"/>
      <c r="KEM58" s="522"/>
      <c r="KEN58" s="522"/>
      <c r="KEP58" s="521"/>
      <c r="KEQ58" s="522"/>
      <c r="KER58" s="522"/>
      <c r="KET58" s="521"/>
      <c r="KEU58" s="522"/>
      <c r="KEV58" s="522"/>
      <c r="KEX58" s="521"/>
      <c r="KEY58" s="522"/>
      <c r="KEZ58" s="522"/>
      <c r="KFB58" s="521"/>
      <c r="KFC58" s="522"/>
      <c r="KFD58" s="522"/>
      <c r="KFF58" s="521"/>
      <c r="KFG58" s="522"/>
      <c r="KFH58" s="522"/>
      <c r="KFJ58" s="521"/>
      <c r="KFK58" s="522"/>
      <c r="KFL58" s="522"/>
      <c r="KFN58" s="521"/>
      <c r="KFO58" s="522"/>
      <c r="KFP58" s="522"/>
      <c r="KFR58" s="521"/>
      <c r="KFS58" s="522"/>
      <c r="KFT58" s="522"/>
      <c r="KFV58" s="521"/>
      <c r="KFW58" s="522"/>
      <c r="KFX58" s="522"/>
      <c r="KFZ58" s="521"/>
      <c r="KGA58" s="522"/>
      <c r="KGB58" s="522"/>
      <c r="KGD58" s="521"/>
      <c r="KGE58" s="522"/>
      <c r="KGF58" s="522"/>
      <c r="KGH58" s="521"/>
      <c r="KGI58" s="522"/>
      <c r="KGJ58" s="522"/>
      <c r="KGL58" s="521"/>
      <c r="KGM58" s="522"/>
      <c r="KGN58" s="522"/>
      <c r="KGP58" s="521"/>
      <c r="KGQ58" s="522"/>
      <c r="KGR58" s="522"/>
      <c r="KGT58" s="521"/>
      <c r="KGU58" s="522"/>
      <c r="KGV58" s="522"/>
      <c r="KGX58" s="521"/>
      <c r="KGY58" s="522"/>
      <c r="KGZ58" s="522"/>
      <c r="KHB58" s="521"/>
      <c r="KHC58" s="522"/>
      <c r="KHD58" s="522"/>
      <c r="KHF58" s="521"/>
      <c r="KHG58" s="522"/>
      <c r="KHH58" s="522"/>
      <c r="KHJ58" s="521"/>
      <c r="KHK58" s="522"/>
      <c r="KHL58" s="522"/>
      <c r="KHN58" s="521"/>
      <c r="KHO58" s="522"/>
      <c r="KHP58" s="522"/>
      <c r="KHR58" s="521"/>
      <c r="KHS58" s="522"/>
      <c r="KHT58" s="522"/>
      <c r="KHV58" s="521"/>
      <c r="KHW58" s="522"/>
      <c r="KHX58" s="522"/>
      <c r="KHZ58" s="521"/>
      <c r="KIA58" s="522"/>
      <c r="KIB58" s="522"/>
      <c r="KID58" s="521"/>
      <c r="KIE58" s="522"/>
      <c r="KIF58" s="522"/>
      <c r="KIH58" s="521"/>
      <c r="KII58" s="522"/>
      <c r="KIJ58" s="522"/>
      <c r="KIL58" s="521"/>
      <c r="KIM58" s="522"/>
      <c r="KIN58" s="522"/>
      <c r="KIP58" s="521"/>
      <c r="KIQ58" s="522"/>
      <c r="KIR58" s="522"/>
      <c r="KIT58" s="521"/>
      <c r="KIU58" s="522"/>
      <c r="KIV58" s="522"/>
      <c r="KIX58" s="521"/>
      <c r="KIY58" s="522"/>
      <c r="KIZ58" s="522"/>
      <c r="KJB58" s="521"/>
      <c r="KJC58" s="522"/>
      <c r="KJD58" s="522"/>
      <c r="KJF58" s="521"/>
      <c r="KJG58" s="522"/>
      <c r="KJH58" s="522"/>
      <c r="KJJ58" s="521"/>
      <c r="KJK58" s="522"/>
      <c r="KJL58" s="522"/>
      <c r="KJN58" s="521"/>
      <c r="KJO58" s="522"/>
      <c r="KJP58" s="522"/>
      <c r="KJR58" s="521"/>
      <c r="KJS58" s="522"/>
      <c r="KJT58" s="522"/>
      <c r="KJV58" s="521"/>
      <c r="KJW58" s="522"/>
      <c r="KJX58" s="522"/>
      <c r="KJZ58" s="521"/>
      <c r="KKA58" s="522"/>
      <c r="KKB58" s="522"/>
      <c r="KKD58" s="521"/>
      <c r="KKE58" s="522"/>
      <c r="KKF58" s="522"/>
      <c r="KKH58" s="521"/>
      <c r="KKI58" s="522"/>
      <c r="KKJ58" s="522"/>
      <c r="KKL58" s="521"/>
      <c r="KKM58" s="522"/>
      <c r="KKN58" s="522"/>
      <c r="KKP58" s="521"/>
      <c r="KKQ58" s="522"/>
      <c r="KKR58" s="522"/>
      <c r="KKT58" s="521"/>
      <c r="KKU58" s="522"/>
      <c r="KKV58" s="522"/>
      <c r="KKX58" s="521"/>
      <c r="KKY58" s="522"/>
      <c r="KKZ58" s="522"/>
      <c r="KLB58" s="521"/>
      <c r="KLC58" s="522"/>
      <c r="KLD58" s="522"/>
      <c r="KLF58" s="521"/>
      <c r="KLG58" s="522"/>
      <c r="KLH58" s="522"/>
      <c r="KLJ58" s="521"/>
      <c r="KLK58" s="522"/>
      <c r="KLL58" s="522"/>
      <c r="KLN58" s="521"/>
      <c r="KLO58" s="522"/>
      <c r="KLP58" s="522"/>
      <c r="KLR58" s="521"/>
      <c r="KLS58" s="522"/>
      <c r="KLT58" s="522"/>
      <c r="KLV58" s="521"/>
      <c r="KLW58" s="522"/>
      <c r="KLX58" s="522"/>
      <c r="KLZ58" s="521"/>
      <c r="KMA58" s="522"/>
      <c r="KMB58" s="522"/>
      <c r="KMD58" s="521"/>
      <c r="KME58" s="522"/>
      <c r="KMF58" s="522"/>
      <c r="KMH58" s="521"/>
      <c r="KMI58" s="522"/>
      <c r="KMJ58" s="522"/>
      <c r="KML58" s="521"/>
      <c r="KMM58" s="522"/>
      <c r="KMN58" s="522"/>
      <c r="KMP58" s="521"/>
      <c r="KMQ58" s="522"/>
      <c r="KMR58" s="522"/>
      <c r="KMT58" s="521"/>
      <c r="KMU58" s="522"/>
      <c r="KMV58" s="522"/>
      <c r="KMX58" s="521"/>
      <c r="KMY58" s="522"/>
      <c r="KMZ58" s="522"/>
      <c r="KNB58" s="521"/>
      <c r="KNC58" s="522"/>
      <c r="KND58" s="522"/>
      <c r="KNF58" s="521"/>
      <c r="KNG58" s="522"/>
      <c r="KNH58" s="522"/>
      <c r="KNJ58" s="521"/>
      <c r="KNK58" s="522"/>
      <c r="KNL58" s="522"/>
      <c r="KNN58" s="521"/>
      <c r="KNO58" s="522"/>
      <c r="KNP58" s="522"/>
      <c r="KNR58" s="521"/>
      <c r="KNS58" s="522"/>
      <c r="KNT58" s="522"/>
      <c r="KNV58" s="521"/>
      <c r="KNW58" s="522"/>
      <c r="KNX58" s="522"/>
      <c r="KNZ58" s="521"/>
      <c r="KOA58" s="522"/>
      <c r="KOB58" s="522"/>
      <c r="KOD58" s="521"/>
      <c r="KOE58" s="522"/>
      <c r="KOF58" s="522"/>
      <c r="KOH58" s="521"/>
      <c r="KOI58" s="522"/>
      <c r="KOJ58" s="522"/>
      <c r="KOL58" s="521"/>
      <c r="KOM58" s="522"/>
      <c r="KON58" s="522"/>
      <c r="KOP58" s="521"/>
      <c r="KOQ58" s="522"/>
      <c r="KOR58" s="522"/>
      <c r="KOT58" s="521"/>
      <c r="KOU58" s="522"/>
      <c r="KOV58" s="522"/>
      <c r="KOX58" s="521"/>
      <c r="KOY58" s="522"/>
      <c r="KOZ58" s="522"/>
      <c r="KPB58" s="521"/>
      <c r="KPC58" s="522"/>
      <c r="KPD58" s="522"/>
      <c r="KPF58" s="521"/>
      <c r="KPG58" s="522"/>
      <c r="KPH58" s="522"/>
      <c r="KPJ58" s="521"/>
      <c r="KPK58" s="522"/>
      <c r="KPL58" s="522"/>
      <c r="KPN58" s="521"/>
      <c r="KPO58" s="522"/>
      <c r="KPP58" s="522"/>
      <c r="KPR58" s="521"/>
      <c r="KPS58" s="522"/>
      <c r="KPT58" s="522"/>
      <c r="KPV58" s="521"/>
      <c r="KPW58" s="522"/>
      <c r="KPX58" s="522"/>
      <c r="KPZ58" s="521"/>
      <c r="KQA58" s="522"/>
      <c r="KQB58" s="522"/>
      <c r="KQD58" s="521"/>
      <c r="KQE58" s="522"/>
      <c r="KQF58" s="522"/>
      <c r="KQH58" s="521"/>
      <c r="KQI58" s="522"/>
      <c r="KQJ58" s="522"/>
      <c r="KQL58" s="521"/>
      <c r="KQM58" s="522"/>
      <c r="KQN58" s="522"/>
      <c r="KQP58" s="521"/>
      <c r="KQQ58" s="522"/>
      <c r="KQR58" s="522"/>
      <c r="KQT58" s="521"/>
      <c r="KQU58" s="522"/>
      <c r="KQV58" s="522"/>
      <c r="KQX58" s="521"/>
      <c r="KQY58" s="522"/>
      <c r="KQZ58" s="522"/>
      <c r="KRB58" s="521"/>
      <c r="KRC58" s="522"/>
      <c r="KRD58" s="522"/>
      <c r="KRF58" s="521"/>
      <c r="KRG58" s="522"/>
      <c r="KRH58" s="522"/>
      <c r="KRJ58" s="521"/>
      <c r="KRK58" s="522"/>
      <c r="KRL58" s="522"/>
      <c r="KRN58" s="521"/>
      <c r="KRO58" s="522"/>
      <c r="KRP58" s="522"/>
      <c r="KRR58" s="521"/>
      <c r="KRS58" s="522"/>
      <c r="KRT58" s="522"/>
      <c r="KRV58" s="521"/>
      <c r="KRW58" s="522"/>
      <c r="KRX58" s="522"/>
      <c r="KRZ58" s="521"/>
      <c r="KSA58" s="522"/>
      <c r="KSB58" s="522"/>
      <c r="KSD58" s="521"/>
      <c r="KSE58" s="522"/>
      <c r="KSF58" s="522"/>
      <c r="KSH58" s="521"/>
      <c r="KSI58" s="522"/>
      <c r="KSJ58" s="522"/>
      <c r="KSL58" s="521"/>
      <c r="KSM58" s="522"/>
      <c r="KSN58" s="522"/>
      <c r="KSP58" s="521"/>
      <c r="KSQ58" s="522"/>
      <c r="KSR58" s="522"/>
      <c r="KST58" s="521"/>
      <c r="KSU58" s="522"/>
      <c r="KSV58" s="522"/>
      <c r="KSX58" s="521"/>
      <c r="KSY58" s="522"/>
      <c r="KSZ58" s="522"/>
      <c r="KTB58" s="521"/>
      <c r="KTC58" s="522"/>
      <c r="KTD58" s="522"/>
      <c r="KTF58" s="521"/>
      <c r="KTG58" s="522"/>
      <c r="KTH58" s="522"/>
      <c r="KTJ58" s="521"/>
      <c r="KTK58" s="522"/>
      <c r="KTL58" s="522"/>
      <c r="KTN58" s="521"/>
      <c r="KTO58" s="522"/>
      <c r="KTP58" s="522"/>
      <c r="KTR58" s="521"/>
      <c r="KTS58" s="522"/>
      <c r="KTT58" s="522"/>
      <c r="KTV58" s="521"/>
      <c r="KTW58" s="522"/>
      <c r="KTX58" s="522"/>
      <c r="KTZ58" s="521"/>
      <c r="KUA58" s="522"/>
      <c r="KUB58" s="522"/>
      <c r="KUD58" s="521"/>
      <c r="KUE58" s="522"/>
      <c r="KUF58" s="522"/>
      <c r="KUH58" s="521"/>
      <c r="KUI58" s="522"/>
      <c r="KUJ58" s="522"/>
      <c r="KUL58" s="521"/>
      <c r="KUM58" s="522"/>
      <c r="KUN58" s="522"/>
      <c r="KUP58" s="521"/>
      <c r="KUQ58" s="522"/>
      <c r="KUR58" s="522"/>
      <c r="KUT58" s="521"/>
      <c r="KUU58" s="522"/>
      <c r="KUV58" s="522"/>
      <c r="KUX58" s="521"/>
      <c r="KUY58" s="522"/>
      <c r="KUZ58" s="522"/>
      <c r="KVB58" s="521"/>
      <c r="KVC58" s="522"/>
      <c r="KVD58" s="522"/>
      <c r="KVF58" s="521"/>
      <c r="KVG58" s="522"/>
      <c r="KVH58" s="522"/>
      <c r="KVJ58" s="521"/>
      <c r="KVK58" s="522"/>
      <c r="KVL58" s="522"/>
      <c r="KVN58" s="521"/>
      <c r="KVO58" s="522"/>
      <c r="KVP58" s="522"/>
      <c r="KVR58" s="521"/>
      <c r="KVS58" s="522"/>
      <c r="KVT58" s="522"/>
      <c r="KVV58" s="521"/>
      <c r="KVW58" s="522"/>
      <c r="KVX58" s="522"/>
      <c r="KVZ58" s="521"/>
      <c r="KWA58" s="522"/>
      <c r="KWB58" s="522"/>
      <c r="KWD58" s="521"/>
      <c r="KWE58" s="522"/>
      <c r="KWF58" s="522"/>
      <c r="KWH58" s="521"/>
      <c r="KWI58" s="522"/>
      <c r="KWJ58" s="522"/>
      <c r="KWL58" s="521"/>
      <c r="KWM58" s="522"/>
      <c r="KWN58" s="522"/>
      <c r="KWP58" s="521"/>
      <c r="KWQ58" s="522"/>
      <c r="KWR58" s="522"/>
      <c r="KWT58" s="521"/>
      <c r="KWU58" s="522"/>
      <c r="KWV58" s="522"/>
      <c r="KWX58" s="521"/>
      <c r="KWY58" s="522"/>
      <c r="KWZ58" s="522"/>
      <c r="KXB58" s="521"/>
      <c r="KXC58" s="522"/>
      <c r="KXD58" s="522"/>
      <c r="KXF58" s="521"/>
      <c r="KXG58" s="522"/>
      <c r="KXH58" s="522"/>
      <c r="KXJ58" s="521"/>
      <c r="KXK58" s="522"/>
      <c r="KXL58" s="522"/>
      <c r="KXN58" s="521"/>
      <c r="KXO58" s="522"/>
      <c r="KXP58" s="522"/>
      <c r="KXR58" s="521"/>
      <c r="KXS58" s="522"/>
      <c r="KXT58" s="522"/>
      <c r="KXV58" s="521"/>
      <c r="KXW58" s="522"/>
      <c r="KXX58" s="522"/>
      <c r="KXZ58" s="521"/>
      <c r="KYA58" s="522"/>
      <c r="KYB58" s="522"/>
      <c r="KYD58" s="521"/>
      <c r="KYE58" s="522"/>
      <c r="KYF58" s="522"/>
      <c r="KYH58" s="521"/>
      <c r="KYI58" s="522"/>
      <c r="KYJ58" s="522"/>
      <c r="KYL58" s="521"/>
      <c r="KYM58" s="522"/>
      <c r="KYN58" s="522"/>
      <c r="KYP58" s="521"/>
      <c r="KYQ58" s="522"/>
      <c r="KYR58" s="522"/>
      <c r="KYT58" s="521"/>
      <c r="KYU58" s="522"/>
      <c r="KYV58" s="522"/>
      <c r="KYX58" s="521"/>
      <c r="KYY58" s="522"/>
      <c r="KYZ58" s="522"/>
      <c r="KZB58" s="521"/>
      <c r="KZC58" s="522"/>
      <c r="KZD58" s="522"/>
      <c r="KZF58" s="521"/>
      <c r="KZG58" s="522"/>
      <c r="KZH58" s="522"/>
      <c r="KZJ58" s="521"/>
      <c r="KZK58" s="522"/>
      <c r="KZL58" s="522"/>
      <c r="KZN58" s="521"/>
      <c r="KZO58" s="522"/>
      <c r="KZP58" s="522"/>
      <c r="KZR58" s="521"/>
      <c r="KZS58" s="522"/>
      <c r="KZT58" s="522"/>
      <c r="KZV58" s="521"/>
      <c r="KZW58" s="522"/>
      <c r="KZX58" s="522"/>
      <c r="KZZ58" s="521"/>
      <c r="LAA58" s="522"/>
      <c r="LAB58" s="522"/>
      <c r="LAD58" s="521"/>
      <c r="LAE58" s="522"/>
      <c r="LAF58" s="522"/>
      <c r="LAH58" s="521"/>
      <c r="LAI58" s="522"/>
      <c r="LAJ58" s="522"/>
      <c r="LAL58" s="521"/>
      <c r="LAM58" s="522"/>
      <c r="LAN58" s="522"/>
      <c r="LAP58" s="521"/>
      <c r="LAQ58" s="522"/>
      <c r="LAR58" s="522"/>
      <c r="LAT58" s="521"/>
      <c r="LAU58" s="522"/>
      <c r="LAV58" s="522"/>
      <c r="LAX58" s="521"/>
      <c r="LAY58" s="522"/>
      <c r="LAZ58" s="522"/>
      <c r="LBB58" s="521"/>
      <c r="LBC58" s="522"/>
      <c r="LBD58" s="522"/>
      <c r="LBF58" s="521"/>
      <c r="LBG58" s="522"/>
      <c r="LBH58" s="522"/>
      <c r="LBJ58" s="521"/>
      <c r="LBK58" s="522"/>
      <c r="LBL58" s="522"/>
      <c r="LBN58" s="521"/>
      <c r="LBO58" s="522"/>
      <c r="LBP58" s="522"/>
      <c r="LBR58" s="521"/>
      <c r="LBS58" s="522"/>
      <c r="LBT58" s="522"/>
      <c r="LBV58" s="521"/>
      <c r="LBW58" s="522"/>
      <c r="LBX58" s="522"/>
      <c r="LBZ58" s="521"/>
      <c r="LCA58" s="522"/>
      <c r="LCB58" s="522"/>
      <c r="LCD58" s="521"/>
      <c r="LCE58" s="522"/>
      <c r="LCF58" s="522"/>
      <c r="LCH58" s="521"/>
      <c r="LCI58" s="522"/>
      <c r="LCJ58" s="522"/>
      <c r="LCL58" s="521"/>
      <c r="LCM58" s="522"/>
      <c r="LCN58" s="522"/>
      <c r="LCP58" s="521"/>
      <c r="LCQ58" s="522"/>
      <c r="LCR58" s="522"/>
      <c r="LCT58" s="521"/>
      <c r="LCU58" s="522"/>
      <c r="LCV58" s="522"/>
      <c r="LCX58" s="521"/>
      <c r="LCY58" s="522"/>
      <c r="LCZ58" s="522"/>
      <c r="LDB58" s="521"/>
      <c r="LDC58" s="522"/>
      <c r="LDD58" s="522"/>
      <c r="LDF58" s="521"/>
      <c r="LDG58" s="522"/>
      <c r="LDH58" s="522"/>
      <c r="LDJ58" s="521"/>
      <c r="LDK58" s="522"/>
      <c r="LDL58" s="522"/>
      <c r="LDN58" s="521"/>
      <c r="LDO58" s="522"/>
      <c r="LDP58" s="522"/>
      <c r="LDR58" s="521"/>
      <c r="LDS58" s="522"/>
      <c r="LDT58" s="522"/>
      <c r="LDV58" s="521"/>
      <c r="LDW58" s="522"/>
      <c r="LDX58" s="522"/>
      <c r="LDZ58" s="521"/>
      <c r="LEA58" s="522"/>
      <c r="LEB58" s="522"/>
      <c r="LED58" s="521"/>
      <c r="LEE58" s="522"/>
      <c r="LEF58" s="522"/>
      <c r="LEH58" s="521"/>
      <c r="LEI58" s="522"/>
      <c r="LEJ58" s="522"/>
      <c r="LEL58" s="521"/>
      <c r="LEM58" s="522"/>
      <c r="LEN58" s="522"/>
      <c r="LEP58" s="521"/>
      <c r="LEQ58" s="522"/>
      <c r="LER58" s="522"/>
      <c r="LET58" s="521"/>
      <c r="LEU58" s="522"/>
      <c r="LEV58" s="522"/>
      <c r="LEX58" s="521"/>
      <c r="LEY58" s="522"/>
      <c r="LEZ58" s="522"/>
      <c r="LFB58" s="521"/>
      <c r="LFC58" s="522"/>
      <c r="LFD58" s="522"/>
      <c r="LFF58" s="521"/>
      <c r="LFG58" s="522"/>
      <c r="LFH58" s="522"/>
      <c r="LFJ58" s="521"/>
      <c r="LFK58" s="522"/>
      <c r="LFL58" s="522"/>
      <c r="LFN58" s="521"/>
      <c r="LFO58" s="522"/>
      <c r="LFP58" s="522"/>
      <c r="LFR58" s="521"/>
      <c r="LFS58" s="522"/>
      <c r="LFT58" s="522"/>
      <c r="LFV58" s="521"/>
      <c r="LFW58" s="522"/>
      <c r="LFX58" s="522"/>
      <c r="LFZ58" s="521"/>
      <c r="LGA58" s="522"/>
      <c r="LGB58" s="522"/>
      <c r="LGD58" s="521"/>
      <c r="LGE58" s="522"/>
      <c r="LGF58" s="522"/>
      <c r="LGH58" s="521"/>
      <c r="LGI58" s="522"/>
      <c r="LGJ58" s="522"/>
      <c r="LGL58" s="521"/>
      <c r="LGM58" s="522"/>
      <c r="LGN58" s="522"/>
      <c r="LGP58" s="521"/>
      <c r="LGQ58" s="522"/>
      <c r="LGR58" s="522"/>
      <c r="LGT58" s="521"/>
      <c r="LGU58" s="522"/>
      <c r="LGV58" s="522"/>
      <c r="LGX58" s="521"/>
      <c r="LGY58" s="522"/>
      <c r="LGZ58" s="522"/>
      <c r="LHB58" s="521"/>
      <c r="LHC58" s="522"/>
      <c r="LHD58" s="522"/>
      <c r="LHF58" s="521"/>
      <c r="LHG58" s="522"/>
      <c r="LHH58" s="522"/>
      <c r="LHJ58" s="521"/>
      <c r="LHK58" s="522"/>
      <c r="LHL58" s="522"/>
      <c r="LHN58" s="521"/>
      <c r="LHO58" s="522"/>
      <c r="LHP58" s="522"/>
      <c r="LHR58" s="521"/>
      <c r="LHS58" s="522"/>
      <c r="LHT58" s="522"/>
      <c r="LHV58" s="521"/>
      <c r="LHW58" s="522"/>
      <c r="LHX58" s="522"/>
      <c r="LHZ58" s="521"/>
      <c r="LIA58" s="522"/>
      <c r="LIB58" s="522"/>
      <c r="LID58" s="521"/>
      <c r="LIE58" s="522"/>
      <c r="LIF58" s="522"/>
      <c r="LIH58" s="521"/>
      <c r="LII58" s="522"/>
      <c r="LIJ58" s="522"/>
      <c r="LIL58" s="521"/>
      <c r="LIM58" s="522"/>
      <c r="LIN58" s="522"/>
      <c r="LIP58" s="521"/>
      <c r="LIQ58" s="522"/>
      <c r="LIR58" s="522"/>
      <c r="LIT58" s="521"/>
      <c r="LIU58" s="522"/>
      <c r="LIV58" s="522"/>
      <c r="LIX58" s="521"/>
      <c r="LIY58" s="522"/>
      <c r="LIZ58" s="522"/>
      <c r="LJB58" s="521"/>
      <c r="LJC58" s="522"/>
      <c r="LJD58" s="522"/>
      <c r="LJF58" s="521"/>
      <c r="LJG58" s="522"/>
      <c r="LJH58" s="522"/>
      <c r="LJJ58" s="521"/>
      <c r="LJK58" s="522"/>
      <c r="LJL58" s="522"/>
      <c r="LJN58" s="521"/>
      <c r="LJO58" s="522"/>
      <c r="LJP58" s="522"/>
      <c r="LJR58" s="521"/>
      <c r="LJS58" s="522"/>
      <c r="LJT58" s="522"/>
      <c r="LJV58" s="521"/>
      <c r="LJW58" s="522"/>
      <c r="LJX58" s="522"/>
      <c r="LJZ58" s="521"/>
      <c r="LKA58" s="522"/>
      <c r="LKB58" s="522"/>
      <c r="LKD58" s="521"/>
      <c r="LKE58" s="522"/>
      <c r="LKF58" s="522"/>
      <c r="LKH58" s="521"/>
      <c r="LKI58" s="522"/>
      <c r="LKJ58" s="522"/>
      <c r="LKL58" s="521"/>
      <c r="LKM58" s="522"/>
      <c r="LKN58" s="522"/>
      <c r="LKP58" s="521"/>
      <c r="LKQ58" s="522"/>
      <c r="LKR58" s="522"/>
      <c r="LKT58" s="521"/>
      <c r="LKU58" s="522"/>
      <c r="LKV58" s="522"/>
      <c r="LKX58" s="521"/>
      <c r="LKY58" s="522"/>
      <c r="LKZ58" s="522"/>
      <c r="LLB58" s="521"/>
      <c r="LLC58" s="522"/>
      <c r="LLD58" s="522"/>
      <c r="LLF58" s="521"/>
      <c r="LLG58" s="522"/>
      <c r="LLH58" s="522"/>
      <c r="LLJ58" s="521"/>
      <c r="LLK58" s="522"/>
      <c r="LLL58" s="522"/>
      <c r="LLN58" s="521"/>
      <c r="LLO58" s="522"/>
      <c r="LLP58" s="522"/>
      <c r="LLR58" s="521"/>
      <c r="LLS58" s="522"/>
      <c r="LLT58" s="522"/>
      <c r="LLV58" s="521"/>
      <c r="LLW58" s="522"/>
      <c r="LLX58" s="522"/>
      <c r="LLZ58" s="521"/>
      <c r="LMA58" s="522"/>
      <c r="LMB58" s="522"/>
      <c r="LMD58" s="521"/>
      <c r="LME58" s="522"/>
      <c r="LMF58" s="522"/>
      <c r="LMH58" s="521"/>
      <c r="LMI58" s="522"/>
      <c r="LMJ58" s="522"/>
      <c r="LML58" s="521"/>
      <c r="LMM58" s="522"/>
      <c r="LMN58" s="522"/>
      <c r="LMP58" s="521"/>
      <c r="LMQ58" s="522"/>
      <c r="LMR58" s="522"/>
      <c r="LMT58" s="521"/>
      <c r="LMU58" s="522"/>
      <c r="LMV58" s="522"/>
      <c r="LMX58" s="521"/>
      <c r="LMY58" s="522"/>
      <c r="LMZ58" s="522"/>
      <c r="LNB58" s="521"/>
      <c r="LNC58" s="522"/>
      <c r="LND58" s="522"/>
      <c r="LNF58" s="521"/>
      <c r="LNG58" s="522"/>
      <c r="LNH58" s="522"/>
      <c r="LNJ58" s="521"/>
      <c r="LNK58" s="522"/>
      <c r="LNL58" s="522"/>
      <c r="LNN58" s="521"/>
      <c r="LNO58" s="522"/>
      <c r="LNP58" s="522"/>
      <c r="LNR58" s="521"/>
      <c r="LNS58" s="522"/>
      <c r="LNT58" s="522"/>
      <c r="LNV58" s="521"/>
      <c r="LNW58" s="522"/>
      <c r="LNX58" s="522"/>
      <c r="LNZ58" s="521"/>
      <c r="LOA58" s="522"/>
      <c r="LOB58" s="522"/>
      <c r="LOD58" s="521"/>
      <c r="LOE58" s="522"/>
      <c r="LOF58" s="522"/>
      <c r="LOH58" s="521"/>
      <c r="LOI58" s="522"/>
      <c r="LOJ58" s="522"/>
      <c r="LOL58" s="521"/>
      <c r="LOM58" s="522"/>
      <c r="LON58" s="522"/>
      <c r="LOP58" s="521"/>
      <c r="LOQ58" s="522"/>
      <c r="LOR58" s="522"/>
      <c r="LOT58" s="521"/>
      <c r="LOU58" s="522"/>
      <c r="LOV58" s="522"/>
      <c r="LOX58" s="521"/>
      <c r="LOY58" s="522"/>
      <c r="LOZ58" s="522"/>
      <c r="LPB58" s="521"/>
      <c r="LPC58" s="522"/>
      <c r="LPD58" s="522"/>
      <c r="LPF58" s="521"/>
      <c r="LPG58" s="522"/>
      <c r="LPH58" s="522"/>
      <c r="LPJ58" s="521"/>
      <c r="LPK58" s="522"/>
      <c r="LPL58" s="522"/>
      <c r="LPN58" s="521"/>
      <c r="LPO58" s="522"/>
      <c r="LPP58" s="522"/>
      <c r="LPR58" s="521"/>
      <c r="LPS58" s="522"/>
      <c r="LPT58" s="522"/>
      <c r="LPV58" s="521"/>
      <c r="LPW58" s="522"/>
      <c r="LPX58" s="522"/>
      <c r="LPZ58" s="521"/>
      <c r="LQA58" s="522"/>
      <c r="LQB58" s="522"/>
      <c r="LQD58" s="521"/>
      <c r="LQE58" s="522"/>
      <c r="LQF58" s="522"/>
      <c r="LQH58" s="521"/>
      <c r="LQI58" s="522"/>
      <c r="LQJ58" s="522"/>
      <c r="LQL58" s="521"/>
      <c r="LQM58" s="522"/>
      <c r="LQN58" s="522"/>
      <c r="LQP58" s="521"/>
      <c r="LQQ58" s="522"/>
      <c r="LQR58" s="522"/>
      <c r="LQT58" s="521"/>
      <c r="LQU58" s="522"/>
      <c r="LQV58" s="522"/>
      <c r="LQX58" s="521"/>
      <c r="LQY58" s="522"/>
      <c r="LQZ58" s="522"/>
      <c r="LRB58" s="521"/>
      <c r="LRC58" s="522"/>
      <c r="LRD58" s="522"/>
      <c r="LRF58" s="521"/>
      <c r="LRG58" s="522"/>
      <c r="LRH58" s="522"/>
      <c r="LRJ58" s="521"/>
      <c r="LRK58" s="522"/>
      <c r="LRL58" s="522"/>
      <c r="LRN58" s="521"/>
      <c r="LRO58" s="522"/>
      <c r="LRP58" s="522"/>
      <c r="LRR58" s="521"/>
      <c r="LRS58" s="522"/>
      <c r="LRT58" s="522"/>
      <c r="LRV58" s="521"/>
      <c r="LRW58" s="522"/>
      <c r="LRX58" s="522"/>
      <c r="LRZ58" s="521"/>
      <c r="LSA58" s="522"/>
      <c r="LSB58" s="522"/>
      <c r="LSD58" s="521"/>
      <c r="LSE58" s="522"/>
      <c r="LSF58" s="522"/>
      <c r="LSH58" s="521"/>
      <c r="LSI58" s="522"/>
      <c r="LSJ58" s="522"/>
      <c r="LSL58" s="521"/>
      <c r="LSM58" s="522"/>
      <c r="LSN58" s="522"/>
      <c r="LSP58" s="521"/>
      <c r="LSQ58" s="522"/>
      <c r="LSR58" s="522"/>
      <c r="LST58" s="521"/>
      <c r="LSU58" s="522"/>
      <c r="LSV58" s="522"/>
      <c r="LSX58" s="521"/>
      <c r="LSY58" s="522"/>
      <c r="LSZ58" s="522"/>
      <c r="LTB58" s="521"/>
      <c r="LTC58" s="522"/>
      <c r="LTD58" s="522"/>
      <c r="LTF58" s="521"/>
      <c r="LTG58" s="522"/>
      <c r="LTH58" s="522"/>
      <c r="LTJ58" s="521"/>
      <c r="LTK58" s="522"/>
      <c r="LTL58" s="522"/>
      <c r="LTN58" s="521"/>
      <c r="LTO58" s="522"/>
      <c r="LTP58" s="522"/>
      <c r="LTR58" s="521"/>
      <c r="LTS58" s="522"/>
      <c r="LTT58" s="522"/>
      <c r="LTV58" s="521"/>
      <c r="LTW58" s="522"/>
      <c r="LTX58" s="522"/>
      <c r="LTZ58" s="521"/>
      <c r="LUA58" s="522"/>
      <c r="LUB58" s="522"/>
      <c r="LUD58" s="521"/>
      <c r="LUE58" s="522"/>
      <c r="LUF58" s="522"/>
      <c r="LUH58" s="521"/>
      <c r="LUI58" s="522"/>
      <c r="LUJ58" s="522"/>
      <c r="LUL58" s="521"/>
      <c r="LUM58" s="522"/>
      <c r="LUN58" s="522"/>
      <c r="LUP58" s="521"/>
      <c r="LUQ58" s="522"/>
      <c r="LUR58" s="522"/>
      <c r="LUT58" s="521"/>
      <c r="LUU58" s="522"/>
      <c r="LUV58" s="522"/>
      <c r="LUX58" s="521"/>
      <c r="LUY58" s="522"/>
      <c r="LUZ58" s="522"/>
      <c r="LVB58" s="521"/>
      <c r="LVC58" s="522"/>
      <c r="LVD58" s="522"/>
      <c r="LVF58" s="521"/>
      <c r="LVG58" s="522"/>
      <c r="LVH58" s="522"/>
      <c r="LVJ58" s="521"/>
      <c r="LVK58" s="522"/>
      <c r="LVL58" s="522"/>
      <c r="LVN58" s="521"/>
      <c r="LVO58" s="522"/>
      <c r="LVP58" s="522"/>
      <c r="LVR58" s="521"/>
      <c r="LVS58" s="522"/>
      <c r="LVT58" s="522"/>
      <c r="LVV58" s="521"/>
      <c r="LVW58" s="522"/>
      <c r="LVX58" s="522"/>
      <c r="LVZ58" s="521"/>
      <c r="LWA58" s="522"/>
      <c r="LWB58" s="522"/>
      <c r="LWD58" s="521"/>
      <c r="LWE58" s="522"/>
      <c r="LWF58" s="522"/>
      <c r="LWH58" s="521"/>
      <c r="LWI58" s="522"/>
      <c r="LWJ58" s="522"/>
      <c r="LWL58" s="521"/>
      <c r="LWM58" s="522"/>
      <c r="LWN58" s="522"/>
      <c r="LWP58" s="521"/>
      <c r="LWQ58" s="522"/>
      <c r="LWR58" s="522"/>
      <c r="LWT58" s="521"/>
      <c r="LWU58" s="522"/>
      <c r="LWV58" s="522"/>
      <c r="LWX58" s="521"/>
      <c r="LWY58" s="522"/>
      <c r="LWZ58" s="522"/>
      <c r="LXB58" s="521"/>
      <c r="LXC58" s="522"/>
      <c r="LXD58" s="522"/>
      <c r="LXF58" s="521"/>
      <c r="LXG58" s="522"/>
      <c r="LXH58" s="522"/>
      <c r="LXJ58" s="521"/>
      <c r="LXK58" s="522"/>
      <c r="LXL58" s="522"/>
      <c r="LXN58" s="521"/>
      <c r="LXO58" s="522"/>
      <c r="LXP58" s="522"/>
      <c r="LXR58" s="521"/>
      <c r="LXS58" s="522"/>
      <c r="LXT58" s="522"/>
      <c r="LXV58" s="521"/>
      <c r="LXW58" s="522"/>
      <c r="LXX58" s="522"/>
      <c r="LXZ58" s="521"/>
      <c r="LYA58" s="522"/>
      <c r="LYB58" s="522"/>
      <c r="LYD58" s="521"/>
      <c r="LYE58" s="522"/>
      <c r="LYF58" s="522"/>
      <c r="LYH58" s="521"/>
      <c r="LYI58" s="522"/>
      <c r="LYJ58" s="522"/>
      <c r="LYL58" s="521"/>
      <c r="LYM58" s="522"/>
      <c r="LYN58" s="522"/>
      <c r="LYP58" s="521"/>
      <c r="LYQ58" s="522"/>
      <c r="LYR58" s="522"/>
      <c r="LYT58" s="521"/>
      <c r="LYU58" s="522"/>
      <c r="LYV58" s="522"/>
      <c r="LYX58" s="521"/>
      <c r="LYY58" s="522"/>
      <c r="LYZ58" s="522"/>
      <c r="LZB58" s="521"/>
      <c r="LZC58" s="522"/>
      <c r="LZD58" s="522"/>
      <c r="LZF58" s="521"/>
      <c r="LZG58" s="522"/>
      <c r="LZH58" s="522"/>
      <c r="LZJ58" s="521"/>
      <c r="LZK58" s="522"/>
      <c r="LZL58" s="522"/>
      <c r="LZN58" s="521"/>
      <c r="LZO58" s="522"/>
      <c r="LZP58" s="522"/>
      <c r="LZR58" s="521"/>
      <c r="LZS58" s="522"/>
      <c r="LZT58" s="522"/>
      <c r="LZV58" s="521"/>
      <c r="LZW58" s="522"/>
      <c r="LZX58" s="522"/>
      <c r="LZZ58" s="521"/>
      <c r="MAA58" s="522"/>
      <c r="MAB58" s="522"/>
      <c r="MAD58" s="521"/>
      <c r="MAE58" s="522"/>
      <c r="MAF58" s="522"/>
      <c r="MAH58" s="521"/>
      <c r="MAI58" s="522"/>
      <c r="MAJ58" s="522"/>
      <c r="MAL58" s="521"/>
      <c r="MAM58" s="522"/>
      <c r="MAN58" s="522"/>
      <c r="MAP58" s="521"/>
      <c r="MAQ58" s="522"/>
      <c r="MAR58" s="522"/>
      <c r="MAT58" s="521"/>
      <c r="MAU58" s="522"/>
      <c r="MAV58" s="522"/>
      <c r="MAX58" s="521"/>
      <c r="MAY58" s="522"/>
      <c r="MAZ58" s="522"/>
      <c r="MBB58" s="521"/>
      <c r="MBC58" s="522"/>
      <c r="MBD58" s="522"/>
      <c r="MBF58" s="521"/>
      <c r="MBG58" s="522"/>
      <c r="MBH58" s="522"/>
      <c r="MBJ58" s="521"/>
      <c r="MBK58" s="522"/>
      <c r="MBL58" s="522"/>
      <c r="MBN58" s="521"/>
      <c r="MBO58" s="522"/>
      <c r="MBP58" s="522"/>
      <c r="MBR58" s="521"/>
      <c r="MBS58" s="522"/>
      <c r="MBT58" s="522"/>
      <c r="MBV58" s="521"/>
      <c r="MBW58" s="522"/>
      <c r="MBX58" s="522"/>
      <c r="MBZ58" s="521"/>
      <c r="MCA58" s="522"/>
      <c r="MCB58" s="522"/>
      <c r="MCD58" s="521"/>
      <c r="MCE58" s="522"/>
      <c r="MCF58" s="522"/>
      <c r="MCH58" s="521"/>
      <c r="MCI58" s="522"/>
      <c r="MCJ58" s="522"/>
      <c r="MCL58" s="521"/>
      <c r="MCM58" s="522"/>
      <c r="MCN58" s="522"/>
      <c r="MCP58" s="521"/>
      <c r="MCQ58" s="522"/>
      <c r="MCR58" s="522"/>
      <c r="MCT58" s="521"/>
      <c r="MCU58" s="522"/>
      <c r="MCV58" s="522"/>
      <c r="MCX58" s="521"/>
      <c r="MCY58" s="522"/>
      <c r="MCZ58" s="522"/>
      <c r="MDB58" s="521"/>
      <c r="MDC58" s="522"/>
      <c r="MDD58" s="522"/>
      <c r="MDF58" s="521"/>
      <c r="MDG58" s="522"/>
      <c r="MDH58" s="522"/>
      <c r="MDJ58" s="521"/>
      <c r="MDK58" s="522"/>
      <c r="MDL58" s="522"/>
      <c r="MDN58" s="521"/>
      <c r="MDO58" s="522"/>
      <c r="MDP58" s="522"/>
      <c r="MDR58" s="521"/>
      <c r="MDS58" s="522"/>
      <c r="MDT58" s="522"/>
      <c r="MDV58" s="521"/>
      <c r="MDW58" s="522"/>
      <c r="MDX58" s="522"/>
      <c r="MDZ58" s="521"/>
      <c r="MEA58" s="522"/>
      <c r="MEB58" s="522"/>
      <c r="MED58" s="521"/>
      <c r="MEE58" s="522"/>
      <c r="MEF58" s="522"/>
      <c r="MEH58" s="521"/>
      <c r="MEI58" s="522"/>
      <c r="MEJ58" s="522"/>
      <c r="MEL58" s="521"/>
      <c r="MEM58" s="522"/>
      <c r="MEN58" s="522"/>
      <c r="MEP58" s="521"/>
      <c r="MEQ58" s="522"/>
      <c r="MER58" s="522"/>
      <c r="MET58" s="521"/>
      <c r="MEU58" s="522"/>
      <c r="MEV58" s="522"/>
      <c r="MEX58" s="521"/>
      <c r="MEY58" s="522"/>
      <c r="MEZ58" s="522"/>
      <c r="MFB58" s="521"/>
      <c r="MFC58" s="522"/>
      <c r="MFD58" s="522"/>
      <c r="MFF58" s="521"/>
      <c r="MFG58" s="522"/>
      <c r="MFH58" s="522"/>
      <c r="MFJ58" s="521"/>
      <c r="MFK58" s="522"/>
      <c r="MFL58" s="522"/>
      <c r="MFN58" s="521"/>
      <c r="MFO58" s="522"/>
      <c r="MFP58" s="522"/>
      <c r="MFR58" s="521"/>
      <c r="MFS58" s="522"/>
      <c r="MFT58" s="522"/>
      <c r="MFV58" s="521"/>
      <c r="MFW58" s="522"/>
      <c r="MFX58" s="522"/>
      <c r="MFZ58" s="521"/>
      <c r="MGA58" s="522"/>
      <c r="MGB58" s="522"/>
      <c r="MGD58" s="521"/>
      <c r="MGE58" s="522"/>
      <c r="MGF58" s="522"/>
      <c r="MGH58" s="521"/>
      <c r="MGI58" s="522"/>
      <c r="MGJ58" s="522"/>
      <c r="MGL58" s="521"/>
      <c r="MGM58" s="522"/>
      <c r="MGN58" s="522"/>
      <c r="MGP58" s="521"/>
      <c r="MGQ58" s="522"/>
      <c r="MGR58" s="522"/>
      <c r="MGT58" s="521"/>
      <c r="MGU58" s="522"/>
      <c r="MGV58" s="522"/>
      <c r="MGX58" s="521"/>
      <c r="MGY58" s="522"/>
      <c r="MGZ58" s="522"/>
      <c r="MHB58" s="521"/>
      <c r="MHC58" s="522"/>
      <c r="MHD58" s="522"/>
      <c r="MHF58" s="521"/>
      <c r="MHG58" s="522"/>
      <c r="MHH58" s="522"/>
      <c r="MHJ58" s="521"/>
      <c r="MHK58" s="522"/>
      <c r="MHL58" s="522"/>
      <c r="MHN58" s="521"/>
      <c r="MHO58" s="522"/>
      <c r="MHP58" s="522"/>
      <c r="MHR58" s="521"/>
      <c r="MHS58" s="522"/>
      <c r="MHT58" s="522"/>
      <c r="MHV58" s="521"/>
      <c r="MHW58" s="522"/>
      <c r="MHX58" s="522"/>
      <c r="MHZ58" s="521"/>
      <c r="MIA58" s="522"/>
      <c r="MIB58" s="522"/>
      <c r="MID58" s="521"/>
      <c r="MIE58" s="522"/>
      <c r="MIF58" s="522"/>
      <c r="MIH58" s="521"/>
      <c r="MII58" s="522"/>
      <c r="MIJ58" s="522"/>
      <c r="MIL58" s="521"/>
      <c r="MIM58" s="522"/>
      <c r="MIN58" s="522"/>
      <c r="MIP58" s="521"/>
      <c r="MIQ58" s="522"/>
      <c r="MIR58" s="522"/>
      <c r="MIT58" s="521"/>
      <c r="MIU58" s="522"/>
      <c r="MIV58" s="522"/>
      <c r="MIX58" s="521"/>
      <c r="MIY58" s="522"/>
      <c r="MIZ58" s="522"/>
      <c r="MJB58" s="521"/>
      <c r="MJC58" s="522"/>
      <c r="MJD58" s="522"/>
      <c r="MJF58" s="521"/>
      <c r="MJG58" s="522"/>
      <c r="MJH58" s="522"/>
      <c r="MJJ58" s="521"/>
      <c r="MJK58" s="522"/>
      <c r="MJL58" s="522"/>
      <c r="MJN58" s="521"/>
      <c r="MJO58" s="522"/>
      <c r="MJP58" s="522"/>
      <c r="MJR58" s="521"/>
      <c r="MJS58" s="522"/>
      <c r="MJT58" s="522"/>
      <c r="MJV58" s="521"/>
      <c r="MJW58" s="522"/>
      <c r="MJX58" s="522"/>
      <c r="MJZ58" s="521"/>
      <c r="MKA58" s="522"/>
      <c r="MKB58" s="522"/>
      <c r="MKD58" s="521"/>
      <c r="MKE58" s="522"/>
      <c r="MKF58" s="522"/>
      <c r="MKH58" s="521"/>
      <c r="MKI58" s="522"/>
      <c r="MKJ58" s="522"/>
      <c r="MKL58" s="521"/>
      <c r="MKM58" s="522"/>
      <c r="MKN58" s="522"/>
      <c r="MKP58" s="521"/>
      <c r="MKQ58" s="522"/>
      <c r="MKR58" s="522"/>
      <c r="MKT58" s="521"/>
      <c r="MKU58" s="522"/>
      <c r="MKV58" s="522"/>
      <c r="MKX58" s="521"/>
      <c r="MKY58" s="522"/>
      <c r="MKZ58" s="522"/>
      <c r="MLB58" s="521"/>
      <c r="MLC58" s="522"/>
      <c r="MLD58" s="522"/>
      <c r="MLF58" s="521"/>
      <c r="MLG58" s="522"/>
      <c r="MLH58" s="522"/>
      <c r="MLJ58" s="521"/>
      <c r="MLK58" s="522"/>
      <c r="MLL58" s="522"/>
      <c r="MLN58" s="521"/>
      <c r="MLO58" s="522"/>
      <c r="MLP58" s="522"/>
      <c r="MLR58" s="521"/>
      <c r="MLS58" s="522"/>
      <c r="MLT58" s="522"/>
      <c r="MLV58" s="521"/>
      <c r="MLW58" s="522"/>
      <c r="MLX58" s="522"/>
      <c r="MLZ58" s="521"/>
      <c r="MMA58" s="522"/>
      <c r="MMB58" s="522"/>
      <c r="MMD58" s="521"/>
      <c r="MME58" s="522"/>
      <c r="MMF58" s="522"/>
      <c r="MMH58" s="521"/>
      <c r="MMI58" s="522"/>
      <c r="MMJ58" s="522"/>
      <c r="MML58" s="521"/>
      <c r="MMM58" s="522"/>
      <c r="MMN58" s="522"/>
      <c r="MMP58" s="521"/>
      <c r="MMQ58" s="522"/>
      <c r="MMR58" s="522"/>
      <c r="MMT58" s="521"/>
      <c r="MMU58" s="522"/>
      <c r="MMV58" s="522"/>
      <c r="MMX58" s="521"/>
      <c r="MMY58" s="522"/>
      <c r="MMZ58" s="522"/>
      <c r="MNB58" s="521"/>
      <c r="MNC58" s="522"/>
      <c r="MND58" s="522"/>
      <c r="MNF58" s="521"/>
      <c r="MNG58" s="522"/>
      <c r="MNH58" s="522"/>
      <c r="MNJ58" s="521"/>
      <c r="MNK58" s="522"/>
      <c r="MNL58" s="522"/>
      <c r="MNN58" s="521"/>
      <c r="MNO58" s="522"/>
      <c r="MNP58" s="522"/>
      <c r="MNR58" s="521"/>
      <c r="MNS58" s="522"/>
      <c r="MNT58" s="522"/>
      <c r="MNV58" s="521"/>
      <c r="MNW58" s="522"/>
      <c r="MNX58" s="522"/>
      <c r="MNZ58" s="521"/>
      <c r="MOA58" s="522"/>
      <c r="MOB58" s="522"/>
      <c r="MOD58" s="521"/>
      <c r="MOE58" s="522"/>
      <c r="MOF58" s="522"/>
      <c r="MOH58" s="521"/>
      <c r="MOI58" s="522"/>
      <c r="MOJ58" s="522"/>
      <c r="MOL58" s="521"/>
      <c r="MOM58" s="522"/>
      <c r="MON58" s="522"/>
      <c r="MOP58" s="521"/>
      <c r="MOQ58" s="522"/>
      <c r="MOR58" s="522"/>
      <c r="MOT58" s="521"/>
      <c r="MOU58" s="522"/>
      <c r="MOV58" s="522"/>
      <c r="MOX58" s="521"/>
      <c r="MOY58" s="522"/>
      <c r="MOZ58" s="522"/>
      <c r="MPB58" s="521"/>
      <c r="MPC58" s="522"/>
      <c r="MPD58" s="522"/>
      <c r="MPF58" s="521"/>
      <c r="MPG58" s="522"/>
      <c r="MPH58" s="522"/>
      <c r="MPJ58" s="521"/>
      <c r="MPK58" s="522"/>
      <c r="MPL58" s="522"/>
      <c r="MPN58" s="521"/>
      <c r="MPO58" s="522"/>
      <c r="MPP58" s="522"/>
      <c r="MPR58" s="521"/>
      <c r="MPS58" s="522"/>
      <c r="MPT58" s="522"/>
      <c r="MPV58" s="521"/>
      <c r="MPW58" s="522"/>
      <c r="MPX58" s="522"/>
      <c r="MPZ58" s="521"/>
      <c r="MQA58" s="522"/>
      <c r="MQB58" s="522"/>
      <c r="MQD58" s="521"/>
      <c r="MQE58" s="522"/>
      <c r="MQF58" s="522"/>
      <c r="MQH58" s="521"/>
      <c r="MQI58" s="522"/>
      <c r="MQJ58" s="522"/>
      <c r="MQL58" s="521"/>
      <c r="MQM58" s="522"/>
      <c r="MQN58" s="522"/>
      <c r="MQP58" s="521"/>
      <c r="MQQ58" s="522"/>
      <c r="MQR58" s="522"/>
      <c r="MQT58" s="521"/>
      <c r="MQU58" s="522"/>
      <c r="MQV58" s="522"/>
      <c r="MQX58" s="521"/>
      <c r="MQY58" s="522"/>
      <c r="MQZ58" s="522"/>
      <c r="MRB58" s="521"/>
      <c r="MRC58" s="522"/>
      <c r="MRD58" s="522"/>
      <c r="MRF58" s="521"/>
      <c r="MRG58" s="522"/>
      <c r="MRH58" s="522"/>
      <c r="MRJ58" s="521"/>
      <c r="MRK58" s="522"/>
      <c r="MRL58" s="522"/>
      <c r="MRN58" s="521"/>
      <c r="MRO58" s="522"/>
      <c r="MRP58" s="522"/>
      <c r="MRR58" s="521"/>
      <c r="MRS58" s="522"/>
      <c r="MRT58" s="522"/>
      <c r="MRV58" s="521"/>
      <c r="MRW58" s="522"/>
      <c r="MRX58" s="522"/>
      <c r="MRZ58" s="521"/>
      <c r="MSA58" s="522"/>
      <c r="MSB58" s="522"/>
      <c r="MSD58" s="521"/>
      <c r="MSE58" s="522"/>
      <c r="MSF58" s="522"/>
      <c r="MSH58" s="521"/>
      <c r="MSI58" s="522"/>
      <c r="MSJ58" s="522"/>
      <c r="MSL58" s="521"/>
      <c r="MSM58" s="522"/>
      <c r="MSN58" s="522"/>
      <c r="MSP58" s="521"/>
      <c r="MSQ58" s="522"/>
      <c r="MSR58" s="522"/>
      <c r="MST58" s="521"/>
      <c r="MSU58" s="522"/>
      <c r="MSV58" s="522"/>
      <c r="MSX58" s="521"/>
      <c r="MSY58" s="522"/>
      <c r="MSZ58" s="522"/>
      <c r="MTB58" s="521"/>
      <c r="MTC58" s="522"/>
      <c r="MTD58" s="522"/>
      <c r="MTF58" s="521"/>
      <c r="MTG58" s="522"/>
      <c r="MTH58" s="522"/>
      <c r="MTJ58" s="521"/>
      <c r="MTK58" s="522"/>
      <c r="MTL58" s="522"/>
      <c r="MTN58" s="521"/>
      <c r="MTO58" s="522"/>
      <c r="MTP58" s="522"/>
      <c r="MTR58" s="521"/>
      <c r="MTS58" s="522"/>
      <c r="MTT58" s="522"/>
      <c r="MTV58" s="521"/>
      <c r="MTW58" s="522"/>
      <c r="MTX58" s="522"/>
      <c r="MTZ58" s="521"/>
      <c r="MUA58" s="522"/>
      <c r="MUB58" s="522"/>
      <c r="MUD58" s="521"/>
      <c r="MUE58" s="522"/>
      <c r="MUF58" s="522"/>
      <c r="MUH58" s="521"/>
      <c r="MUI58" s="522"/>
      <c r="MUJ58" s="522"/>
      <c r="MUL58" s="521"/>
      <c r="MUM58" s="522"/>
      <c r="MUN58" s="522"/>
      <c r="MUP58" s="521"/>
      <c r="MUQ58" s="522"/>
      <c r="MUR58" s="522"/>
      <c r="MUT58" s="521"/>
      <c r="MUU58" s="522"/>
      <c r="MUV58" s="522"/>
      <c r="MUX58" s="521"/>
      <c r="MUY58" s="522"/>
      <c r="MUZ58" s="522"/>
      <c r="MVB58" s="521"/>
      <c r="MVC58" s="522"/>
      <c r="MVD58" s="522"/>
      <c r="MVF58" s="521"/>
      <c r="MVG58" s="522"/>
      <c r="MVH58" s="522"/>
      <c r="MVJ58" s="521"/>
      <c r="MVK58" s="522"/>
      <c r="MVL58" s="522"/>
      <c r="MVN58" s="521"/>
      <c r="MVO58" s="522"/>
      <c r="MVP58" s="522"/>
      <c r="MVR58" s="521"/>
      <c r="MVS58" s="522"/>
      <c r="MVT58" s="522"/>
      <c r="MVV58" s="521"/>
      <c r="MVW58" s="522"/>
      <c r="MVX58" s="522"/>
      <c r="MVZ58" s="521"/>
      <c r="MWA58" s="522"/>
      <c r="MWB58" s="522"/>
      <c r="MWD58" s="521"/>
      <c r="MWE58" s="522"/>
      <c r="MWF58" s="522"/>
      <c r="MWH58" s="521"/>
      <c r="MWI58" s="522"/>
      <c r="MWJ58" s="522"/>
      <c r="MWL58" s="521"/>
      <c r="MWM58" s="522"/>
      <c r="MWN58" s="522"/>
      <c r="MWP58" s="521"/>
      <c r="MWQ58" s="522"/>
      <c r="MWR58" s="522"/>
      <c r="MWT58" s="521"/>
      <c r="MWU58" s="522"/>
      <c r="MWV58" s="522"/>
      <c r="MWX58" s="521"/>
      <c r="MWY58" s="522"/>
      <c r="MWZ58" s="522"/>
      <c r="MXB58" s="521"/>
      <c r="MXC58" s="522"/>
      <c r="MXD58" s="522"/>
      <c r="MXF58" s="521"/>
      <c r="MXG58" s="522"/>
      <c r="MXH58" s="522"/>
      <c r="MXJ58" s="521"/>
      <c r="MXK58" s="522"/>
      <c r="MXL58" s="522"/>
      <c r="MXN58" s="521"/>
      <c r="MXO58" s="522"/>
      <c r="MXP58" s="522"/>
      <c r="MXR58" s="521"/>
      <c r="MXS58" s="522"/>
      <c r="MXT58" s="522"/>
      <c r="MXV58" s="521"/>
      <c r="MXW58" s="522"/>
      <c r="MXX58" s="522"/>
      <c r="MXZ58" s="521"/>
      <c r="MYA58" s="522"/>
      <c r="MYB58" s="522"/>
      <c r="MYD58" s="521"/>
      <c r="MYE58" s="522"/>
      <c r="MYF58" s="522"/>
      <c r="MYH58" s="521"/>
      <c r="MYI58" s="522"/>
      <c r="MYJ58" s="522"/>
      <c r="MYL58" s="521"/>
      <c r="MYM58" s="522"/>
      <c r="MYN58" s="522"/>
      <c r="MYP58" s="521"/>
      <c r="MYQ58" s="522"/>
      <c r="MYR58" s="522"/>
      <c r="MYT58" s="521"/>
      <c r="MYU58" s="522"/>
      <c r="MYV58" s="522"/>
      <c r="MYX58" s="521"/>
      <c r="MYY58" s="522"/>
      <c r="MYZ58" s="522"/>
      <c r="MZB58" s="521"/>
      <c r="MZC58" s="522"/>
      <c r="MZD58" s="522"/>
      <c r="MZF58" s="521"/>
      <c r="MZG58" s="522"/>
      <c r="MZH58" s="522"/>
      <c r="MZJ58" s="521"/>
      <c r="MZK58" s="522"/>
      <c r="MZL58" s="522"/>
      <c r="MZN58" s="521"/>
      <c r="MZO58" s="522"/>
      <c r="MZP58" s="522"/>
      <c r="MZR58" s="521"/>
      <c r="MZS58" s="522"/>
      <c r="MZT58" s="522"/>
      <c r="MZV58" s="521"/>
      <c r="MZW58" s="522"/>
      <c r="MZX58" s="522"/>
      <c r="MZZ58" s="521"/>
      <c r="NAA58" s="522"/>
      <c r="NAB58" s="522"/>
      <c r="NAD58" s="521"/>
      <c r="NAE58" s="522"/>
      <c r="NAF58" s="522"/>
      <c r="NAH58" s="521"/>
      <c r="NAI58" s="522"/>
      <c r="NAJ58" s="522"/>
      <c r="NAL58" s="521"/>
      <c r="NAM58" s="522"/>
      <c r="NAN58" s="522"/>
      <c r="NAP58" s="521"/>
      <c r="NAQ58" s="522"/>
      <c r="NAR58" s="522"/>
      <c r="NAT58" s="521"/>
      <c r="NAU58" s="522"/>
      <c r="NAV58" s="522"/>
      <c r="NAX58" s="521"/>
      <c r="NAY58" s="522"/>
      <c r="NAZ58" s="522"/>
      <c r="NBB58" s="521"/>
      <c r="NBC58" s="522"/>
      <c r="NBD58" s="522"/>
      <c r="NBF58" s="521"/>
      <c r="NBG58" s="522"/>
      <c r="NBH58" s="522"/>
      <c r="NBJ58" s="521"/>
      <c r="NBK58" s="522"/>
      <c r="NBL58" s="522"/>
      <c r="NBN58" s="521"/>
      <c r="NBO58" s="522"/>
      <c r="NBP58" s="522"/>
      <c r="NBR58" s="521"/>
      <c r="NBS58" s="522"/>
      <c r="NBT58" s="522"/>
      <c r="NBV58" s="521"/>
      <c r="NBW58" s="522"/>
      <c r="NBX58" s="522"/>
      <c r="NBZ58" s="521"/>
      <c r="NCA58" s="522"/>
      <c r="NCB58" s="522"/>
      <c r="NCD58" s="521"/>
      <c r="NCE58" s="522"/>
      <c r="NCF58" s="522"/>
      <c r="NCH58" s="521"/>
      <c r="NCI58" s="522"/>
      <c r="NCJ58" s="522"/>
      <c r="NCL58" s="521"/>
      <c r="NCM58" s="522"/>
      <c r="NCN58" s="522"/>
      <c r="NCP58" s="521"/>
      <c r="NCQ58" s="522"/>
      <c r="NCR58" s="522"/>
      <c r="NCT58" s="521"/>
      <c r="NCU58" s="522"/>
      <c r="NCV58" s="522"/>
      <c r="NCX58" s="521"/>
      <c r="NCY58" s="522"/>
      <c r="NCZ58" s="522"/>
      <c r="NDB58" s="521"/>
      <c r="NDC58" s="522"/>
      <c r="NDD58" s="522"/>
      <c r="NDF58" s="521"/>
      <c r="NDG58" s="522"/>
      <c r="NDH58" s="522"/>
      <c r="NDJ58" s="521"/>
      <c r="NDK58" s="522"/>
      <c r="NDL58" s="522"/>
      <c r="NDN58" s="521"/>
      <c r="NDO58" s="522"/>
      <c r="NDP58" s="522"/>
      <c r="NDR58" s="521"/>
      <c r="NDS58" s="522"/>
      <c r="NDT58" s="522"/>
      <c r="NDV58" s="521"/>
      <c r="NDW58" s="522"/>
      <c r="NDX58" s="522"/>
      <c r="NDZ58" s="521"/>
      <c r="NEA58" s="522"/>
      <c r="NEB58" s="522"/>
      <c r="NED58" s="521"/>
      <c r="NEE58" s="522"/>
      <c r="NEF58" s="522"/>
      <c r="NEH58" s="521"/>
      <c r="NEI58" s="522"/>
      <c r="NEJ58" s="522"/>
      <c r="NEL58" s="521"/>
      <c r="NEM58" s="522"/>
      <c r="NEN58" s="522"/>
      <c r="NEP58" s="521"/>
      <c r="NEQ58" s="522"/>
      <c r="NER58" s="522"/>
      <c r="NET58" s="521"/>
      <c r="NEU58" s="522"/>
      <c r="NEV58" s="522"/>
      <c r="NEX58" s="521"/>
      <c r="NEY58" s="522"/>
      <c r="NEZ58" s="522"/>
      <c r="NFB58" s="521"/>
      <c r="NFC58" s="522"/>
      <c r="NFD58" s="522"/>
      <c r="NFF58" s="521"/>
      <c r="NFG58" s="522"/>
      <c r="NFH58" s="522"/>
      <c r="NFJ58" s="521"/>
      <c r="NFK58" s="522"/>
      <c r="NFL58" s="522"/>
      <c r="NFN58" s="521"/>
      <c r="NFO58" s="522"/>
      <c r="NFP58" s="522"/>
      <c r="NFR58" s="521"/>
      <c r="NFS58" s="522"/>
      <c r="NFT58" s="522"/>
      <c r="NFV58" s="521"/>
      <c r="NFW58" s="522"/>
      <c r="NFX58" s="522"/>
      <c r="NFZ58" s="521"/>
      <c r="NGA58" s="522"/>
      <c r="NGB58" s="522"/>
      <c r="NGD58" s="521"/>
      <c r="NGE58" s="522"/>
      <c r="NGF58" s="522"/>
      <c r="NGH58" s="521"/>
      <c r="NGI58" s="522"/>
      <c r="NGJ58" s="522"/>
      <c r="NGL58" s="521"/>
      <c r="NGM58" s="522"/>
      <c r="NGN58" s="522"/>
      <c r="NGP58" s="521"/>
      <c r="NGQ58" s="522"/>
      <c r="NGR58" s="522"/>
      <c r="NGT58" s="521"/>
      <c r="NGU58" s="522"/>
      <c r="NGV58" s="522"/>
      <c r="NGX58" s="521"/>
      <c r="NGY58" s="522"/>
      <c r="NGZ58" s="522"/>
      <c r="NHB58" s="521"/>
      <c r="NHC58" s="522"/>
      <c r="NHD58" s="522"/>
      <c r="NHF58" s="521"/>
      <c r="NHG58" s="522"/>
      <c r="NHH58" s="522"/>
      <c r="NHJ58" s="521"/>
      <c r="NHK58" s="522"/>
      <c r="NHL58" s="522"/>
      <c r="NHN58" s="521"/>
      <c r="NHO58" s="522"/>
      <c r="NHP58" s="522"/>
      <c r="NHR58" s="521"/>
      <c r="NHS58" s="522"/>
      <c r="NHT58" s="522"/>
      <c r="NHV58" s="521"/>
      <c r="NHW58" s="522"/>
      <c r="NHX58" s="522"/>
      <c r="NHZ58" s="521"/>
      <c r="NIA58" s="522"/>
      <c r="NIB58" s="522"/>
      <c r="NID58" s="521"/>
      <c r="NIE58" s="522"/>
      <c r="NIF58" s="522"/>
      <c r="NIH58" s="521"/>
      <c r="NII58" s="522"/>
      <c r="NIJ58" s="522"/>
      <c r="NIL58" s="521"/>
      <c r="NIM58" s="522"/>
      <c r="NIN58" s="522"/>
      <c r="NIP58" s="521"/>
      <c r="NIQ58" s="522"/>
      <c r="NIR58" s="522"/>
      <c r="NIT58" s="521"/>
      <c r="NIU58" s="522"/>
      <c r="NIV58" s="522"/>
      <c r="NIX58" s="521"/>
      <c r="NIY58" s="522"/>
      <c r="NIZ58" s="522"/>
      <c r="NJB58" s="521"/>
      <c r="NJC58" s="522"/>
      <c r="NJD58" s="522"/>
      <c r="NJF58" s="521"/>
      <c r="NJG58" s="522"/>
      <c r="NJH58" s="522"/>
      <c r="NJJ58" s="521"/>
      <c r="NJK58" s="522"/>
      <c r="NJL58" s="522"/>
      <c r="NJN58" s="521"/>
      <c r="NJO58" s="522"/>
      <c r="NJP58" s="522"/>
      <c r="NJR58" s="521"/>
      <c r="NJS58" s="522"/>
      <c r="NJT58" s="522"/>
      <c r="NJV58" s="521"/>
      <c r="NJW58" s="522"/>
      <c r="NJX58" s="522"/>
      <c r="NJZ58" s="521"/>
      <c r="NKA58" s="522"/>
      <c r="NKB58" s="522"/>
      <c r="NKD58" s="521"/>
      <c r="NKE58" s="522"/>
      <c r="NKF58" s="522"/>
      <c r="NKH58" s="521"/>
      <c r="NKI58" s="522"/>
      <c r="NKJ58" s="522"/>
      <c r="NKL58" s="521"/>
      <c r="NKM58" s="522"/>
      <c r="NKN58" s="522"/>
      <c r="NKP58" s="521"/>
      <c r="NKQ58" s="522"/>
      <c r="NKR58" s="522"/>
      <c r="NKT58" s="521"/>
      <c r="NKU58" s="522"/>
      <c r="NKV58" s="522"/>
      <c r="NKX58" s="521"/>
      <c r="NKY58" s="522"/>
      <c r="NKZ58" s="522"/>
      <c r="NLB58" s="521"/>
      <c r="NLC58" s="522"/>
      <c r="NLD58" s="522"/>
      <c r="NLF58" s="521"/>
      <c r="NLG58" s="522"/>
      <c r="NLH58" s="522"/>
      <c r="NLJ58" s="521"/>
      <c r="NLK58" s="522"/>
      <c r="NLL58" s="522"/>
      <c r="NLN58" s="521"/>
      <c r="NLO58" s="522"/>
      <c r="NLP58" s="522"/>
      <c r="NLR58" s="521"/>
      <c r="NLS58" s="522"/>
      <c r="NLT58" s="522"/>
      <c r="NLV58" s="521"/>
      <c r="NLW58" s="522"/>
      <c r="NLX58" s="522"/>
      <c r="NLZ58" s="521"/>
      <c r="NMA58" s="522"/>
      <c r="NMB58" s="522"/>
      <c r="NMD58" s="521"/>
      <c r="NME58" s="522"/>
      <c r="NMF58" s="522"/>
      <c r="NMH58" s="521"/>
      <c r="NMI58" s="522"/>
      <c r="NMJ58" s="522"/>
      <c r="NML58" s="521"/>
      <c r="NMM58" s="522"/>
      <c r="NMN58" s="522"/>
      <c r="NMP58" s="521"/>
      <c r="NMQ58" s="522"/>
      <c r="NMR58" s="522"/>
      <c r="NMT58" s="521"/>
      <c r="NMU58" s="522"/>
      <c r="NMV58" s="522"/>
      <c r="NMX58" s="521"/>
      <c r="NMY58" s="522"/>
      <c r="NMZ58" s="522"/>
      <c r="NNB58" s="521"/>
      <c r="NNC58" s="522"/>
      <c r="NND58" s="522"/>
      <c r="NNF58" s="521"/>
      <c r="NNG58" s="522"/>
      <c r="NNH58" s="522"/>
      <c r="NNJ58" s="521"/>
      <c r="NNK58" s="522"/>
      <c r="NNL58" s="522"/>
      <c r="NNN58" s="521"/>
      <c r="NNO58" s="522"/>
      <c r="NNP58" s="522"/>
      <c r="NNR58" s="521"/>
      <c r="NNS58" s="522"/>
      <c r="NNT58" s="522"/>
      <c r="NNV58" s="521"/>
      <c r="NNW58" s="522"/>
      <c r="NNX58" s="522"/>
      <c r="NNZ58" s="521"/>
      <c r="NOA58" s="522"/>
      <c r="NOB58" s="522"/>
      <c r="NOD58" s="521"/>
      <c r="NOE58" s="522"/>
      <c r="NOF58" s="522"/>
      <c r="NOH58" s="521"/>
      <c r="NOI58" s="522"/>
      <c r="NOJ58" s="522"/>
      <c r="NOL58" s="521"/>
      <c r="NOM58" s="522"/>
      <c r="NON58" s="522"/>
      <c r="NOP58" s="521"/>
      <c r="NOQ58" s="522"/>
      <c r="NOR58" s="522"/>
      <c r="NOT58" s="521"/>
      <c r="NOU58" s="522"/>
      <c r="NOV58" s="522"/>
      <c r="NOX58" s="521"/>
      <c r="NOY58" s="522"/>
      <c r="NOZ58" s="522"/>
      <c r="NPB58" s="521"/>
      <c r="NPC58" s="522"/>
      <c r="NPD58" s="522"/>
      <c r="NPF58" s="521"/>
      <c r="NPG58" s="522"/>
      <c r="NPH58" s="522"/>
      <c r="NPJ58" s="521"/>
      <c r="NPK58" s="522"/>
      <c r="NPL58" s="522"/>
      <c r="NPN58" s="521"/>
      <c r="NPO58" s="522"/>
      <c r="NPP58" s="522"/>
      <c r="NPR58" s="521"/>
      <c r="NPS58" s="522"/>
      <c r="NPT58" s="522"/>
      <c r="NPV58" s="521"/>
      <c r="NPW58" s="522"/>
      <c r="NPX58" s="522"/>
      <c r="NPZ58" s="521"/>
      <c r="NQA58" s="522"/>
      <c r="NQB58" s="522"/>
      <c r="NQD58" s="521"/>
      <c r="NQE58" s="522"/>
      <c r="NQF58" s="522"/>
      <c r="NQH58" s="521"/>
      <c r="NQI58" s="522"/>
      <c r="NQJ58" s="522"/>
      <c r="NQL58" s="521"/>
      <c r="NQM58" s="522"/>
      <c r="NQN58" s="522"/>
      <c r="NQP58" s="521"/>
      <c r="NQQ58" s="522"/>
      <c r="NQR58" s="522"/>
      <c r="NQT58" s="521"/>
      <c r="NQU58" s="522"/>
      <c r="NQV58" s="522"/>
      <c r="NQX58" s="521"/>
      <c r="NQY58" s="522"/>
      <c r="NQZ58" s="522"/>
      <c r="NRB58" s="521"/>
      <c r="NRC58" s="522"/>
      <c r="NRD58" s="522"/>
      <c r="NRF58" s="521"/>
      <c r="NRG58" s="522"/>
      <c r="NRH58" s="522"/>
      <c r="NRJ58" s="521"/>
      <c r="NRK58" s="522"/>
      <c r="NRL58" s="522"/>
      <c r="NRN58" s="521"/>
      <c r="NRO58" s="522"/>
      <c r="NRP58" s="522"/>
      <c r="NRR58" s="521"/>
      <c r="NRS58" s="522"/>
      <c r="NRT58" s="522"/>
      <c r="NRV58" s="521"/>
      <c r="NRW58" s="522"/>
      <c r="NRX58" s="522"/>
      <c r="NRZ58" s="521"/>
      <c r="NSA58" s="522"/>
      <c r="NSB58" s="522"/>
      <c r="NSD58" s="521"/>
      <c r="NSE58" s="522"/>
      <c r="NSF58" s="522"/>
      <c r="NSH58" s="521"/>
      <c r="NSI58" s="522"/>
      <c r="NSJ58" s="522"/>
      <c r="NSL58" s="521"/>
      <c r="NSM58" s="522"/>
      <c r="NSN58" s="522"/>
      <c r="NSP58" s="521"/>
      <c r="NSQ58" s="522"/>
      <c r="NSR58" s="522"/>
      <c r="NST58" s="521"/>
      <c r="NSU58" s="522"/>
      <c r="NSV58" s="522"/>
      <c r="NSX58" s="521"/>
      <c r="NSY58" s="522"/>
      <c r="NSZ58" s="522"/>
      <c r="NTB58" s="521"/>
      <c r="NTC58" s="522"/>
      <c r="NTD58" s="522"/>
      <c r="NTF58" s="521"/>
      <c r="NTG58" s="522"/>
      <c r="NTH58" s="522"/>
      <c r="NTJ58" s="521"/>
      <c r="NTK58" s="522"/>
      <c r="NTL58" s="522"/>
      <c r="NTN58" s="521"/>
      <c r="NTO58" s="522"/>
      <c r="NTP58" s="522"/>
      <c r="NTR58" s="521"/>
      <c r="NTS58" s="522"/>
      <c r="NTT58" s="522"/>
      <c r="NTV58" s="521"/>
      <c r="NTW58" s="522"/>
      <c r="NTX58" s="522"/>
      <c r="NTZ58" s="521"/>
      <c r="NUA58" s="522"/>
      <c r="NUB58" s="522"/>
      <c r="NUD58" s="521"/>
      <c r="NUE58" s="522"/>
      <c r="NUF58" s="522"/>
      <c r="NUH58" s="521"/>
      <c r="NUI58" s="522"/>
      <c r="NUJ58" s="522"/>
      <c r="NUL58" s="521"/>
      <c r="NUM58" s="522"/>
      <c r="NUN58" s="522"/>
      <c r="NUP58" s="521"/>
      <c r="NUQ58" s="522"/>
      <c r="NUR58" s="522"/>
      <c r="NUT58" s="521"/>
      <c r="NUU58" s="522"/>
      <c r="NUV58" s="522"/>
      <c r="NUX58" s="521"/>
      <c r="NUY58" s="522"/>
      <c r="NUZ58" s="522"/>
      <c r="NVB58" s="521"/>
      <c r="NVC58" s="522"/>
      <c r="NVD58" s="522"/>
      <c r="NVF58" s="521"/>
      <c r="NVG58" s="522"/>
      <c r="NVH58" s="522"/>
      <c r="NVJ58" s="521"/>
      <c r="NVK58" s="522"/>
      <c r="NVL58" s="522"/>
      <c r="NVN58" s="521"/>
      <c r="NVO58" s="522"/>
      <c r="NVP58" s="522"/>
      <c r="NVR58" s="521"/>
      <c r="NVS58" s="522"/>
      <c r="NVT58" s="522"/>
      <c r="NVV58" s="521"/>
      <c r="NVW58" s="522"/>
      <c r="NVX58" s="522"/>
      <c r="NVZ58" s="521"/>
      <c r="NWA58" s="522"/>
      <c r="NWB58" s="522"/>
      <c r="NWD58" s="521"/>
      <c r="NWE58" s="522"/>
      <c r="NWF58" s="522"/>
      <c r="NWH58" s="521"/>
      <c r="NWI58" s="522"/>
      <c r="NWJ58" s="522"/>
      <c r="NWL58" s="521"/>
      <c r="NWM58" s="522"/>
      <c r="NWN58" s="522"/>
      <c r="NWP58" s="521"/>
      <c r="NWQ58" s="522"/>
      <c r="NWR58" s="522"/>
      <c r="NWT58" s="521"/>
      <c r="NWU58" s="522"/>
      <c r="NWV58" s="522"/>
      <c r="NWX58" s="521"/>
      <c r="NWY58" s="522"/>
      <c r="NWZ58" s="522"/>
      <c r="NXB58" s="521"/>
      <c r="NXC58" s="522"/>
      <c r="NXD58" s="522"/>
      <c r="NXF58" s="521"/>
      <c r="NXG58" s="522"/>
      <c r="NXH58" s="522"/>
      <c r="NXJ58" s="521"/>
      <c r="NXK58" s="522"/>
      <c r="NXL58" s="522"/>
      <c r="NXN58" s="521"/>
      <c r="NXO58" s="522"/>
      <c r="NXP58" s="522"/>
      <c r="NXR58" s="521"/>
      <c r="NXS58" s="522"/>
      <c r="NXT58" s="522"/>
      <c r="NXV58" s="521"/>
      <c r="NXW58" s="522"/>
      <c r="NXX58" s="522"/>
      <c r="NXZ58" s="521"/>
      <c r="NYA58" s="522"/>
      <c r="NYB58" s="522"/>
      <c r="NYD58" s="521"/>
      <c r="NYE58" s="522"/>
      <c r="NYF58" s="522"/>
      <c r="NYH58" s="521"/>
      <c r="NYI58" s="522"/>
      <c r="NYJ58" s="522"/>
      <c r="NYL58" s="521"/>
      <c r="NYM58" s="522"/>
      <c r="NYN58" s="522"/>
      <c r="NYP58" s="521"/>
      <c r="NYQ58" s="522"/>
      <c r="NYR58" s="522"/>
      <c r="NYT58" s="521"/>
      <c r="NYU58" s="522"/>
      <c r="NYV58" s="522"/>
      <c r="NYX58" s="521"/>
      <c r="NYY58" s="522"/>
      <c r="NYZ58" s="522"/>
      <c r="NZB58" s="521"/>
      <c r="NZC58" s="522"/>
      <c r="NZD58" s="522"/>
      <c r="NZF58" s="521"/>
      <c r="NZG58" s="522"/>
      <c r="NZH58" s="522"/>
      <c r="NZJ58" s="521"/>
      <c r="NZK58" s="522"/>
      <c r="NZL58" s="522"/>
      <c r="NZN58" s="521"/>
      <c r="NZO58" s="522"/>
      <c r="NZP58" s="522"/>
      <c r="NZR58" s="521"/>
      <c r="NZS58" s="522"/>
      <c r="NZT58" s="522"/>
      <c r="NZV58" s="521"/>
      <c r="NZW58" s="522"/>
      <c r="NZX58" s="522"/>
      <c r="NZZ58" s="521"/>
      <c r="OAA58" s="522"/>
      <c r="OAB58" s="522"/>
      <c r="OAD58" s="521"/>
      <c r="OAE58" s="522"/>
      <c r="OAF58" s="522"/>
      <c r="OAH58" s="521"/>
      <c r="OAI58" s="522"/>
      <c r="OAJ58" s="522"/>
      <c r="OAL58" s="521"/>
      <c r="OAM58" s="522"/>
      <c r="OAN58" s="522"/>
      <c r="OAP58" s="521"/>
      <c r="OAQ58" s="522"/>
      <c r="OAR58" s="522"/>
      <c r="OAT58" s="521"/>
      <c r="OAU58" s="522"/>
      <c r="OAV58" s="522"/>
      <c r="OAX58" s="521"/>
      <c r="OAY58" s="522"/>
      <c r="OAZ58" s="522"/>
      <c r="OBB58" s="521"/>
      <c r="OBC58" s="522"/>
      <c r="OBD58" s="522"/>
      <c r="OBF58" s="521"/>
      <c r="OBG58" s="522"/>
      <c r="OBH58" s="522"/>
      <c r="OBJ58" s="521"/>
      <c r="OBK58" s="522"/>
      <c r="OBL58" s="522"/>
      <c r="OBN58" s="521"/>
      <c r="OBO58" s="522"/>
      <c r="OBP58" s="522"/>
      <c r="OBR58" s="521"/>
      <c r="OBS58" s="522"/>
      <c r="OBT58" s="522"/>
      <c r="OBV58" s="521"/>
      <c r="OBW58" s="522"/>
      <c r="OBX58" s="522"/>
      <c r="OBZ58" s="521"/>
      <c r="OCA58" s="522"/>
      <c r="OCB58" s="522"/>
      <c r="OCD58" s="521"/>
      <c r="OCE58" s="522"/>
      <c r="OCF58" s="522"/>
      <c r="OCH58" s="521"/>
      <c r="OCI58" s="522"/>
      <c r="OCJ58" s="522"/>
      <c r="OCL58" s="521"/>
      <c r="OCM58" s="522"/>
      <c r="OCN58" s="522"/>
      <c r="OCP58" s="521"/>
      <c r="OCQ58" s="522"/>
      <c r="OCR58" s="522"/>
      <c r="OCT58" s="521"/>
      <c r="OCU58" s="522"/>
      <c r="OCV58" s="522"/>
      <c r="OCX58" s="521"/>
      <c r="OCY58" s="522"/>
      <c r="OCZ58" s="522"/>
      <c r="ODB58" s="521"/>
      <c r="ODC58" s="522"/>
      <c r="ODD58" s="522"/>
      <c r="ODF58" s="521"/>
      <c r="ODG58" s="522"/>
      <c r="ODH58" s="522"/>
      <c r="ODJ58" s="521"/>
      <c r="ODK58" s="522"/>
      <c r="ODL58" s="522"/>
      <c r="ODN58" s="521"/>
      <c r="ODO58" s="522"/>
      <c r="ODP58" s="522"/>
      <c r="ODR58" s="521"/>
      <c r="ODS58" s="522"/>
      <c r="ODT58" s="522"/>
      <c r="ODV58" s="521"/>
      <c r="ODW58" s="522"/>
      <c r="ODX58" s="522"/>
      <c r="ODZ58" s="521"/>
      <c r="OEA58" s="522"/>
      <c r="OEB58" s="522"/>
      <c r="OED58" s="521"/>
      <c r="OEE58" s="522"/>
      <c r="OEF58" s="522"/>
      <c r="OEH58" s="521"/>
      <c r="OEI58" s="522"/>
      <c r="OEJ58" s="522"/>
      <c r="OEL58" s="521"/>
      <c r="OEM58" s="522"/>
      <c r="OEN58" s="522"/>
      <c r="OEP58" s="521"/>
      <c r="OEQ58" s="522"/>
      <c r="OER58" s="522"/>
      <c r="OET58" s="521"/>
      <c r="OEU58" s="522"/>
      <c r="OEV58" s="522"/>
      <c r="OEX58" s="521"/>
      <c r="OEY58" s="522"/>
      <c r="OEZ58" s="522"/>
      <c r="OFB58" s="521"/>
      <c r="OFC58" s="522"/>
      <c r="OFD58" s="522"/>
      <c r="OFF58" s="521"/>
      <c r="OFG58" s="522"/>
      <c r="OFH58" s="522"/>
      <c r="OFJ58" s="521"/>
      <c r="OFK58" s="522"/>
      <c r="OFL58" s="522"/>
      <c r="OFN58" s="521"/>
      <c r="OFO58" s="522"/>
      <c r="OFP58" s="522"/>
      <c r="OFR58" s="521"/>
      <c r="OFS58" s="522"/>
      <c r="OFT58" s="522"/>
      <c r="OFV58" s="521"/>
      <c r="OFW58" s="522"/>
      <c r="OFX58" s="522"/>
      <c r="OFZ58" s="521"/>
      <c r="OGA58" s="522"/>
      <c r="OGB58" s="522"/>
      <c r="OGD58" s="521"/>
      <c r="OGE58" s="522"/>
      <c r="OGF58" s="522"/>
      <c r="OGH58" s="521"/>
      <c r="OGI58" s="522"/>
      <c r="OGJ58" s="522"/>
      <c r="OGL58" s="521"/>
      <c r="OGM58" s="522"/>
      <c r="OGN58" s="522"/>
      <c r="OGP58" s="521"/>
      <c r="OGQ58" s="522"/>
      <c r="OGR58" s="522"/>
      <c r="OGT58" s="521"/>
      <c r="OGU58" s="522"/>
      <c r="OGV58" s="522"/>
      <c r="OGX58" s="521"/>
      <c r="OGY58" s="522"/>
      <c r="OGZ58" s="522"/>
      <c r="OHB58" s="521"/>
      <c r="OHC58" s="522"/>
      <c r="OHD58" s="522"/>
      <c r="OHF58" s="521"/>
      <c r="OHG58" s="522"/>
      <c r="OHH58" s="522"/>
      <c r="OHJ58" s="521"/>
      <c r="OHK58" s="522"/>
      <c r="OHL58" s="522"/>
      <c r="OHN58" s="521"/>
      <c r="OHO58" s="522"/>
      <c r="OHP58" s="522"/>
      <c r="OHR58" s="521"/>
      <c r="OHS58" s="522"/>
      <c r="OHT58" s="522"/>
      <c r="OHV58" s="521"/>
      <c r="OHW58" s="522"/>
      <c r="OHX58" s="522"/>
      <c r="OHZ58" s="521"/>
      <c r="OIA58" s="522"/>
      <c r="OIB58" s="522"/>
      <c r="OID58" s="521"/>
      <c r="OIE58" s="522"/>
      <c r="OIF58" s="522"/>
      <c r="OIH58" s="521"/>
      <c r="OII58" s="522"/>
      <c r="OIJ58" s="522"/>
      <c r="OIL58" s="521"/>
      <c r="OIM58" s="522"/>
      <c r="OIN58" s="522"/>
      <c r="OIP58" s="521"/>
      <c r="OIQ58" s="522"/>
      <c r="OIR58" s="522"/>
      <c r="OIT58" s="521"/>
      <c r="OIU58" s="522"/>
      <c r="OIV58" s="522"/>
      <c r="OIX58" s="521"/>
      <c r="OIY58" s="522"/>
      <c r="OIZ58" s="522"/>
      <c r="OJB58" s="521"/>
      <c r="OJC58" s="522"/>
      <c r="OJD58" s="522"/>
      <c r="OJF58" s="521"/>
      <c r="OJG58" s="522"/>
      <c r="OJH58" s="522"/>
      <c r="OJJ58" s="521"/>
      <c r="OJK58" s="522"/>
      <c r="OJL58" s="522"/>
      <c r="OJN58" s="521"/>
      <c r="OJO58" s="522"/>
      <c r="OJP58" s="522"/>
      <c r="OJR58" s="521"/>
      <c r="OJS58" s="522"/>
      <c r="OJT58" s="522"/>
      <c r="OJV58" s="521"/>
      <c r="OJW58" s="522"/>
      <c r="OJX58" s="522"/>
      <c r="OJZ58" s="521"/>
      <c r="OKA58" s="522"/>
      <c r="OKB58" s="522"/>
      <c r="OKD58" s="521"/>
      <c r="OKE58" s="522"/>
      <c r="OKF58" s="522"/>
      <c r="OKH58" s="521"/>
      <c r="OKI58" s="522"/>
      <c r="OKJ58" s="522"/>
      <c r="OKL58" s="521"/>
      <c r="OKM58" s="522"/>
      <c r="OKN58" s="522"/>
      <c r="OKP58" s="521"/>
      <c r="OKQ58" s="522"/>
      <c r="OKR58" s="522"/>
      <c r="OKT58" s="521"/>
      <c r="OKU58" s="522"/>
      <c r="OKV58" s="522"/>
      <c r="OKX58" s="521"/>
      <c r="OKY58" s="522"/>
      <c r="OKZ58" s="522"/>
      <c r="OLB58" s="521"/>
      <c r="OLC58" s="522"/>
      <c r="OLD58" s="522"/>
      <c r="OLF58" s="521"/>
      <c r="OLG58" s="522"/>
      <c r="OLH58" s="522"/>
      <c r="OLJ58" s="521"/>
      <c r="OLK58" s="522"/>
      <c r="OLL58" s="522"/>
      <c r="OLN58" s="521"/>
      <c r="OLO58" s="522"/>
      <c r="OLP58" s="522"/>
      <c r="OLR58" s="521"/>
      <c r="OLS58" s="522"/>
      <c r="OLT58" s="522"/>
      <c r="OLV58" s="521"/>
      <c r="OLW58" s="522"/>
      <c r="OLX58" s="522"/>
      <c r="OLZ58" s="521"/>
      <c r="OMA58" s="522"/>
      <c r="OMB58" s="522"/>
      <c r="OMD58" s="521"/>
      <c r="OME58" s="522"/>
      <c r="OMF58" s="522"/>
      <c r="OMH58" s="521"/>
      <c r="OMI58" s="522"/>
      <c r="OMJ58" s="522"/>
      <c r="OML58" s="521"/>
      <c r="OMM58" s="522"/>
      <c r="OMN58" s="522"/>
      <c r="OMP58" s="521"/>
      <c r="OMQ58" s="522"/>
      <c r="OMR58" s="522"/>
      <c r="OMT58" s="521"/>
      <c r="OMU58" s="522"/>
      <c r="OMV58" s="522"/>
      <c r="OMX58" s="521"/>
      <c r="OMY58" s="522"/>
      <c r="OMZ58" s="522"/>
      <c r="ONB58" s="521"/>
      <c r="ONC58" s="522"/>
      <c r="OND58" s="522"/>
      <c r="ONF58" s="521"/>
      <c r="ONG58" s="522"/>
      <c r="ONH58" s="522"/>
      <c r="ONJ58" s="521"/>
      <c r="ONK58" s="522"/>
      <c r="ONL58" s="522"/>
      <c r="ONN58" s="521"/>
      <c r="ONO58" s="522"/>
      <c r="ONP58" s="522"/>
      <c r="ONR58" s="521"/>
      <c r="ONS58" s="522"/>
      <c r="ONT58" s="522"/>
      <c r="ONV58" s="521"/>
      <c r="ONW58" s="522"/>
      <c r="ONX58" s="522"/>
      <c r="ONZ58" s="521"/>
      <c r="OOA58" s="522"/>
      <c r="OOB58" s="522"/>
      <c r="OOD58" s="521"/>
      <c r="OOE58" s="522"/>
      <c r="OOF58" s="522"/>
      <c r="OOH58" s="521"/>
      <c r="OOI58" s="522"/>
      <c r="OOJ58" s="522"/>
      <c r="OOL58" s="521"/>
      <c r="OOM58" s="522"/>
      <c r="OON58" s="522"/>
      <c r="OOP58" s="521"/>
      <c r="OOQ58" s="522"/>
      <c r="OOR58" s="522"/>
      <c r="OOT58" s="521"/>
      <c r="OOU58" s="522"/>
      <c r="OOV58" s="522"/>
      <c r="OOX58" s="521"/>
      <c r="OOY58" s="522"/>
      <c r="OOZ58" s="522"/>
      <c r="OPB58" s="521"/>
      <c r="OPC58" s="522"/>
      <c r="OPD58" s="522"/>
      <c r="OPF58" s="521"/>
      <c r="OPG58" s="522"/>
      <c r="OPH58" s="522"/>
      <c r="OPJ58" s="521"/>
      <c r="OPK58" s="522"/>
      <c r="OPL58" s="522"/>
      <c r="OPN58" s="521"/>
      <c r="OPO58" s="522"/>
      <c r="OPP58" s="522"/>
      <c r="OPR58" s="521"/>
      <c r="OPS58" s="522"/>
      <c r="OPT58" s="522"/>
      <c r="OPV58" s="521"/>
      <c r="OPW58" s="522"/>
      <c r="OPX58" s="522"/>
      <c r="OPZ58" s="521"/>
      <c r="OQA58" s="522"/>
      <c r="OQB58" s="522"/>
      <c r="OQD58" s="521"/>
      <c r="OQE58" s="522"/>
      <c r="OQF58" s="522"/>
      <c r="OQH58" s="521"/>
      <c r="OQI58" s="522"/>
      <c r="OQJ58" s="522"/>
      <c r="OQL58" s="521"/>
      <c r="OQM58" s="522"/>
      <c r="OQN58" s="522"/>
      <c r="OQP58" s="521"/>
      <c r="OQQ58" s="522"/>
      <c r="OQR58" s="522"/>
      <c r="OQT58" s="521"/>
      <c r="OQU58" s="522"/>
      <c r="OQV58" s="522"/>
      <c r="OQX58" s="521"/>
      <c r="OQY58" s="522"/>
      <c r="OQZ58" s="522"/>
      <c r="ORB58" s="521"/>
      <c r="ORC58" s="522"/>
      <c r="ORD58" s="522"/>
      <c r="ORF58" s="521"/>
      <c r="ORG58" s="522"/>
      <c r="ORH58" s="522"/>
      <c r="ORJ58" s="521"/>
      <c r="ORK58" s="522"/>
      <c r="ORL58" s="522"/>
      <c r="ORN58" s="521"/>
      <c r="ORO58" s="522"/>
      <c r="ORP58" s="522"/>
      <c r="ORR58" s="521"/>
      <c r="ORS58" s="522"/>
      <c r="ORT58" s="522"/>
      <c r="ORV58" s="521"/>
      <c r="ORW58" s="522"/>
      <c r="ORX58" s="522"/>
      <c r="ORZ58" s="521"/>
      <c r="OSA58" s="522"/>
      <c r="OSB58" s="522"/>
      <c r="OSD58" s="521"/>
      <c r="OSE58" s="522"/>
      <c r="OSF58" s="522"/>
      <c r="OSH58" s="521"/>
      <c r="OSI58" s="522"/>
      <c r="OSJ58" s="522"/>
      <c r="OSL58" s="521"/>
      <c r="OSM58" s="522"/>
      <c r="OSN58" s="522"/>
      <c r="OSP58" s="521"/>
      <c r="OSQ58" s="522"/>
      <c r="OSR58" s="522"/>
      <c r="OST58" s="521"/>
      <c r="OSU58" s="522"/>
      <c r="OSV58" s="522"/>
      <c r="OSX58" s="521"/>
      <c r="OSY58" s="522"/>
      <c r="OSZ58" s="522"/>
      <c r="OTB58" s="521"/>
      <c r="OTC58" s="522"/>
      <c r="OTD58" s="522"/>
      <c r="OTF58" s="521"/>
      <c r="OTG58" s="522"/>
      <c r="OTH58" s="522"/>
      <c r="OTJ58" s="521"/>
      <c r="OTK58" s="522"/>
      <c r="OTL58" s="522"/>
      <c r="OTN58" s="521"/>
      <c r="OTO58" s="522"/>
      <c r="OTP58" s="522"/>
      <c r="OTR58" s="521"/>
      <c r="OTS58" s="522"/>
      <c r="OTT58" s="522"/>
      <c r="OTV58" s="521"/>
      <c r="OTW58" s="522"/>
      <c r="OTX58" s="522"/>
      <c r="OTZ58" s="521"/>
      <c r="OUA58" s="522"/>
      <c r="OUB58" s="522"/>
      <c r="OUD58" s="521"/>
      <c r="OUE58" s="522"/>
      <c r="OUF58" s="522"/>
      <c r="OUH58" s="521"/>
      <c r="OUI58" s="522"/>
      <c r="OUJ58" s="522"/>
      <c r="OUL58" s="521"/>
      <c r="OUM58" s="522"/>
      <c r="OUN58" s="522"/>
      <c r="OUP58" s="521"/>
      <c r="OUQ58" s="522"/>
      <c r="OUR58" s="522"/>
      <c r="OUT58" s="521"/>
      <c r="OUU58" s="522"/>
      <c r="OUV58" s="522"/>
      <c r="OUX58" s="521"/>
      <c r="OUY58" s="522"/>
      <c r="OUZ58" s="522"/>
      <c r="OVB58" s="521"/>
      <c r="OVC58" s="522"/>
      <c r="OVD58" s="522"/>
      <c r="OVF58" s="521"/>
      <c r="OVG58" s="522"/>
      <c r="OVH58" s="522"/>
      <c r="OVJ58" s="521"/>
      <c r="OVK58" s="522"/>
      <c r="OVL58" s="522"/>
      <c r="OVN58" s="521"/>
      <c r="OVO58" s="522"/>
      <c r="OVP58" s="522"/>
      <c r="OVR58" s="521"/>
      <c r="OVS58" s="522"/>
      <c r="OVT58" s="522"/>
      <c r="OVV58" s="521"/>
      <c r="OVW58" s="522"/>
      <c r="OVX58" s="522"/>
      <c r="OVZ58" s="521"/>
      <c r="OWA58" s="522"/>
      <c r="OWB58" s="522"/>
      <c r="OWD58" s="521"/>
      <c r="OWE58" s="522"/>
      <c r="OWF58" s="522"/>
      <c r="OWH58" s="521"/>
      <c r="OWI58" s="522"/>
      <c r="OWJ58" s="522"/>
      <c r="OWL58" s="521"/>
      <c r="OWM58" s="522"/>
      <c r="OWN58" s="522"/>
      <c r="OWP58" s="521"/>
      <c r="OWQ58" s="522"/>
      <c r="OWR58" s="522"/>
      <c r="OWT58" s="521"/>
      <c r="OWU58" s="522"/>
      <c r="OWV58" s="522"/>
      <c r="OWX58" s="521"/>
      <c r="OWY58" s="522"/>
      <c r="OWZ58" s="522"/>
      <c r="OXB58" s="521"/>
      <c r="OXC58" s="522"/>
      <c r="OXD58" s="522"/>
      <c r="OXF58" s="521"/>
      <c r="OXG58" s="522"/>
      <c r="OXH58" s="522"/>
      <c r="OXJ58" s="521"/>
      <c r="OXK58" s="522"/>
      <c r="OXL58" s="522"/>
      <c r="OXN58" s="521"/>
      <c r="OXO58" s="522"/>
      <c r="OXP58" s="522"/>
      <c r="OXR58" s="521"/>
      <c r="OXS58" s="522"/>
      <c r="OXT58" s="522"/>
      <c r="OXV58" s="521"/>
      <c r="OXW58" s="522"/>
      <c r="OXX58" s="522"/>
      <c r="OXZ58" s="521"/>
      <c r="OYA58" s="522"/>
      <c r="OYB58" s="522"/>
      <c r="OYD58" s="521"/>
      <c r="OYE58" s="522"/>
      <c r="OYF58" s="522"/>
      <c r="OYH58" s="521"/>
      <c r="OYI58" s="522"/>
      <c r="OYJ58" s="522"/>
      <c r="OYL58" s="521"/>
      <c r="OYM58" s="522"/>
      <c r="OYN58" s="522"/>
      <c r="OYP58" s="521"/>
      <c r="OYQ58" s="522"/>
      <c r="OYR58" s="522"/>
      <c r="OYT58" s="521"/>
      <c r="OYU58" s="522"/>
      <c r="OYV58" s="522"/>
      <c r="OYX58" s="521"/>
      <c r="OYY58" s="522"/>
      <c r="OYZ58" s="522"/>
      <c r="OZB58" s="521"/>
      <c r="OZC58" s="522"/>
      <c r="OZD58" s="522"/>
      <c r="OZF58" s="521"/>
      <c r="OZG58" s="522"/>
      <c r="OZH58" s="522"/>
      <c r="OZJ58" s="521"/>
      <c r="OZK58" s="522"/>
      <c r="OZL58" s="522"/>
      <c r="OZN58" s="521"/>
      <c r="OZO58" s="522"/>
      <c r="OZP58" s="522"/>
      <c r="OZR58" s="521"/>
      <c r="OZS58" s="522"/>
      <c r="OZT58" s="522"/>
      <c r="OZV58" s="521"/>
      <c r="OZW58" s="522"/>
      <c r="OZX58" s="522"/>
      <c r="OZZ58" s="521"/>
      <c r="PAA58" s="522"/>
      <c r="PAB58" s="522"/>
      <c r="PAD58" s="521"/>
      <c r="PAE58" s="522"/>
      <c r="PAF58" s="522"/>
      <c r="PAH58" s="521"/>
      <c r="PAI58" s="522"/>
      <c r="PAJ58" s="522"/>
      <c r="PAL58" s="521"/>
      <c r="PAM58" s="522"/>
      <c r="PAN58" s="522"/>
      <c r="PAP58" s="521"/>
      <c r="PAQ58" s="522"/>
      <c r="PAR58" s="522"/>
      <c r="PAT58" s="521"/>
      <c r="PAU58" s="522"/>
      <c r="PAV58" s="522"/>
      <c r="PAX58" s="521"/>
      <c r="PAY58" s="522"/>
      <c r="PAZ58" s="522"/>
      <c r="PBB58" s="521"/>
      <c r="PBC58" s="522"/>
      <c r="PBD58" s="522"/>
      <c r="PBF58" s="521"/>
      <c r="PBG58" s="522"/>
      <c r="PBH58" s="522"/>
      <c r="PBJ58" s="521"/>
      <c r="PBK58" s="522"/>
      <c r="PBL58" s="522"/>
      <c r="PBN58" s="521"/>
      <c r="PBO58" s="522"/>
      <c r="PBP58" s="522"/>
      <c r="PBR58" s="521"/>
      <c r="PBS58" s="522"/>
      <c r="PBT58" s="522"/>
      <c r="PBV58" s="521"/>
      <c r="PBW58" s="522"/>
      <c r="PBX58" s="522"/>
      <c r="PBZ58" s="521"/>
      <c r="PCA58" s="522"/>
      <c r="PCB58" s="522"/>
      <c r="PCD58" s="521"/>
      <c r="PCE58" s="522"/>
      <c r="PCF58" s="522"/>
      <c r="PCH58" s="521"/>
      <c r="PCI58" s="522"/>
      <c r="PCJ58" s="522"/>
      <c r="PCL58" s="521"/>
      <c r="PCM58" s="522"/>
      <c r="PCN58" s="522"/>
      <c r="PCP58" s="521"/>
      <c r="PCQ58" s="522"/>
      <c r="PCR58" s="522"/>
      <c r="PCT58" s="521"/>
      <c r="PCU58" s="522"/>
      <c r="PCV58" s="522"/>
      <c r="PCX58" s="521"/>
      <c r="PCY58" s="522"/>
      <c r="PCZ58" s="522"/>
      <c r="PDB58" s="521"/>
      <c r="PDC58" s="522"/>
      <c r="PDD58" s="522"/>
      <c r="PDF58" s="521"/>
      <c r="PDG58" s="522"/>
      <c r="PDH58" s="522"/>
      <c r="PDJ58" s="521"/>
      <c r="PDK58" s="522"/>
      <c r="PDL58" s="522"/>
      <c r="PDN58" s="521"/>
      <c r="PDO58" s="522"/>
      <c r="PDP58" s="522"/>
      <c r="PDR58" s="521"/>
      <c r="PDS58" s="522"/>
      <c r="PDT58" s="522"/>
      <c r="PDV58" s="521"/>
      <c r="PDW58" s="522"/>
      <c r="PDX58" s="522"/>
      <c r="PDZ58" s="521"/>
      <c r="PEA58" s="522"/>
      <c r="PEB58" s="522"/>
      <c r="PED58" s="521"/>
      <c r="PEE58" s="522"/>
      <c r="PEF58" s="522"/>
      <c r="PEH58" s="521"/>
      <c r="PEI58" s="522"/>
      <c r="PEJ58" s="522"/>
      <c r="PEL58" s="521"/>
      <c r="PEM58" s="522"/>
      <c r="PEN58" s="522"/>
      <c r="PEP58" s="521"/>
      <c r="PEQ58" s="522"/>
      <c r="PER58" s="522"/>
      <c r="PET58" s="521"/>
      <c r="PEU58" s="522"/>
      <c r="PEV58" s="522"/>
      <c r="PEX58" s="521"/>
      <c r="PEY58" s="522"/>
      <c r="PEZ58" s="522"/>
      <c r="PFB58" s="521"/>
      <c r="PFC58" s="522"/>
      <c r="PFD58" s="522"/>
      <c r="PFF58" s="521"/>
      <c r="PFG58" s="522"/>
      <c r="PFH58" s="522"/>
      <c r="PFJ58" s="521"/>
      <c r="PFK58" s="522"/>
      <c r="PFL58" s="522"/>
      <c r="PFN58" s="521"/>
      <c r="PFO58" s="522"/>
      <c r="PFP58" s="522"/>
      <c r="PFR58" s="521"/>
      <c r="PFS58" s="522"/>
      <c r="PFT58" s="522"/>
      <c r="PFV58" s="521"/>
      <c r="PFW58" s="522"/>
      <c r="PFX58" s="522"/>
      <c r="PFZ58" s="521"/>
      <c r="PGA58" s="522"/>
      <c r="PGB58" s="522"/>
      <c r="PGD58" s="521"/>
      <c r="PGE58" s="522"/>
      <c r="PGF58" s="522"/>
      <c r="PGH58" s="521"/>
      <c r="PGI58" s="522"/>
      <c r="PGJ58" s="522"/>
      <c r="PGL58" s="521"/>
      <c r="PGM58" s="522"/>
      <c r="PGN58" s="522"/>
      <c r="PGP58" s="521"/>
      <c r="PGQ58" s="522"/>
      <c r="PGR58" s="522"/>
      <c r="PGT58" s="521"/>
      <c r="PGU58" s="522"/>
      <c r="PGV58" s="522"/>
      <c r="PGX58" s="521"/>
      <c r="PGY58" s="522"/>
      <c r="PGZ58" s="522"/>
      <c r="PHB58" s="521"/>
      <c r="PHC58" s="522"/>
      <c r="PHD58" s="522"/>
      <c r="PHF58" s="521"/>
      <c r="PHG58" s="522"/>
      <c r="PHH58" s="522"/>
      <c r="PHJ58" s="521"/>
      <c r="PHK58" s="522"/>
      <c r="PHL58" s="522"/>
      <c r="PHN58" s="521"/>
      <c r="PHO58" s="522"/>
      <c r="PHP58" s="522"/>
      <c r="PHR58" s="521"/>
      <c r="PHS58" s="522"/>
      <c r="PHT58" s="522"/>
      <c r="PHV58" s="521"/>
      <c r="PHW58" s="522"/>
      <c r="PHX58" s="522"/>
      <c r="PHZ58" s="521"/>
      <c r="PIA58" s="522"/>
      <c r="PIB58" s="522"/>
      <c r="PID58" s="521"/>
      <c r="PIE58" s="522"/>
      <c r="PIF58" s="522"/>
      <c r="PIH58" s="521"/>
      <c r="PII58" s="522"/>
      <c r="PIJ58" s="522"/>
      <c r="PIL58" s="521"/>
      <c r="PIM58" s="522"/>
      <c r="PIN58" s="522"/>
      <c r="PIP58" s="521"/>
      <c r="PIQ58" s="522"/>
      <c r="PIR58" s="522"/>
      <c r="PIT58" s="521"/>
      <c r="PIU58" s="522"/>
      <c r="PIV58" s="522"/>
      <c r="PIX58" s="521"/>
      <c r="PIY58" s="522"/>
      <c r="PIZ58" s="522"/>
      <c r="PJB58" s="521"/>
      <c r="PJC58" s="522"/>
      <c r="PJD58" s="522"/>
      <c r="PJF58" s="521"/>
      <c r="PJG58" s="522"/>
      <c r="PJH58" s="522"/>
      <c r="PJJ58" s="521"/>
      <c r="PJK58" s="522"/>
      <c r="PJL58" s="522"/>
      <c r="PJN58" s="521"/>
      <c r="PJO58" s="522"/>
      <c r="PJP58" s="522"/>
      <c r="PJR58" s="521"/>
      <c r="PJS58" s="522"/>
      <c r="PJT58" s="522"/>
      <c r="PJV58" s="521"/>
      <c r="PJW58" s="522"/>
      <c r="PJX58" s="522"/>
      <c r="PJZ58" s="521"/>
      <c r="PKA58" s="522"/>
      <c r="PKB58" s="522"/>
      <c r="PKD58" s="521"/>
      <c r="PKE58" s="522"/>
      <c r="PKF58" s="522"/>
      <c r="PKH58" s="521"/>
      <c r="PKI58" s="522"/>
      <c r="PKJ58" s="522"/>
      <c r="PKL58" s="521"/>
      <c r="PKM58" s="522"/>
      <c r="PKN58" s="522"/>
      <c r="PKP58" s="521"/>
      <c r="PKQ58" s="522"/>
      <c r="PKR58" s="522"/>
      <c r="PKT58" s="521"/>
      <c r="PKU58" s="522"/>
      <c r="PKV58" s="522"/>
      <c r="PKX58" s="521"/>
      <c r="PKY58" s="522"/>
      <c r="PKZ58" s="522"/>
      <c r="PLB58" s="521"/>
      <c r="PLC58" s="522"/>
      <c r="PLD58" s="522"/>
      <c r="PLF58" s="521"/>
      <c r="PLG58" s="522"/>
      <c r="PLH58" s="522"/>
      <c r="PLJ58" s="521"/>
      <c r="PLK58" s="522"/>
      <c r="PLL58" s="522"/>
      <c r="PLN58" s="521"/>
      <c r="PLO58" s="522"/>
      <c r="PLP58" s="522"/>
      <c r="PLR58" s="521"/>
      <c r="PLS58" s="522"/>
      <c r="PLT58" s="522"/>
      <c r="PLV58" s="521"/>
      <c r="PLW58" s="522"/>
      <c r="PLX58" s="522"/>
      <c r="PLZ58" s="521"/>
      <c r="PMA58" s="522"/>
      <c r="PMB58" s="522"/>
      <c r="PMD58" s="521"/>
      <c r="PME58" s="522"/>
      <c r="PMF58" s="522"/>
      <c r="PMH58" s="521"/>
      <c r="PMI58" s="522"/>
      <c r="PMJ58" s="522"/>
      <c r="PML58" s="521"/>
      <c r="PMM58" s="522"/>
      <c r="PMN58" s="522"/>
      <c r="PMP58" s="521"/>
      <c r="PMQ58" s="522"/>
      <c r="PMR58" s="522"/>
      <c r="PMT58" s="521"/>
      <c r="PMU58" s="522"/>
      <c r="PMV58" s="522"/>
      <c r="PMX58" s="521"/>
      <c r="PMY58" s="522"/>
      <c r="PMZ58" s="522"/>
      <c r="PNB58" s="521"/>
      <c r="PNC58" s="522"/>
      <c r="PND58" s="522"/>
      <c r="PNF58" s="521"/>
      <c r="PNG58" s="522"/>
      <c r="PNH58" s="522"/>
      <c r="PNJ58" s="521"/>
      <c r="PNK58" s="522"/>
      <c r="PNL58" s="522"/>
      <c r="PNN58" s="521"/>
      <c r="PNO58" s="522"/>
      <c r="PNP58" s="522"/>
      <c r="PNR58" s="521"/>
      <c r="PNS58" s="522"/>
      <c r="PNT58" s="522"/>
      <c r="PNV58" s="521"/>
      <c r="PNW58" s="522"/>
      <c r="PNX58" s="522"/>
      <c r="PNZ58" s="521"/>
      <c r="POA58" s="522"/>
      <c r="POB58" s="522"/>
      <c r="POD58" s="521"/>
      <c r="POE58" s="522"/>
      <c r="POF58" s="522"/>
      <c r="POH58" s="521"/>
      <c r="POI58" s="522"/>
      <c r="POJ58" s="522"/>
      <c r="POL58" s="521"/>
      <c r="POM58" s="522"/>
      <c r="PON58" s="522"/>
      <c r="POP58" s="521"/>
      <c r="POQ58" s="522"/>
      <c r="POR58" s="522"/>
      <c r="POT58" s="521"/>
      <c r="POU58" s="522"/>
      <c r="POV58" s="522"/>
      <c r="POX58" s="521"/>
      <c r="POY58" s="522"/>
      <c r="POZ58" s="522"/>
      <c r="PPB58" s="521"/>
      <c r="PPC58" s="522"/>
      <c r="PPD58" s="522"/>
      <c r="PPF58" s="521"/>
      <c r="PPG58" s="522"/>
      <c r="PPH58" s="522"/>
      <c r="PPJ58" s="521"/>
      <c r="PPK58" s="522"/>
      <c r="PPL58" s="522"/>
      <c r="PPN58" s="521"/>
      <c r="PPO58" s="522"/>
      <c r="PPP58" s="522"/>
      <c r="PPR58" s="521"/>
      <c r="PPS58" s="522"/>
      <c r="PPT58" s="522"/>
      <c r="PPV58" s="521"/>
      <c r="PPW58" s="522"/>
      <c r="PPX58" s="522"/>
      <c r="PPZ58" s="521"/>
      <c r="PQA58" s="522"/>
      <c r="PQB58" s="522"/>
      <c r="PQD58" s="521"/>
      <c r="PQE58" s="522"/>
      <c r="PQF58" s="522"/>
      <c r="PQH58" s="521"/>
      <c r="PQI58" s="522"/>
      <c r="PQJ58" s="522"/>
      <c r="PQL58" s="521"/>
      <c r="PQM58" s="522"/>
      <c r="PQN58" s="522"/>
      <c r="PQP58" s="521"/>
      <c r="PQQ58" s="522"/>
      <c r="PQR58" s="522"/>
      <c r="PQT58" s="521"/>
      <c r="PQU58" s="522"/>
      <c r="PQV58" s="522"/>
      <c r="PQX58" s="521"/>
      <c r="PQY58" s="522"/>
      <c r="PQZ58" s="522"/>
      <c r="PRB58" s="521"/>
      <c r="PRC58" s="522"/>
      <c r="PRD58" s="522"/>
      <c r="PRF58" s="521"/>
      <c r="PRG58" s="522"/>
      <c r="PRH58" s="522"/>
      <c r="PRJ58" s="521"/>
      <c r="PRK58" s="522"/>
      <c r="PRL58" s="522"/>
      <c r="PRN58" s="521"/>
      <c r="PRO58" s="522"/>
      <c r="PRP58" s="522"/>
      <c r="PRR58" s="521"/>
      <c r="PRS58" s="522"/>
      <c r="PRT58" s="522"/>
      <c r="PRV58" s="521"/>
      <c r="PRW58" s="522"/>
      <c r="PRX58" s="522"/>
      <c r="PRZ58" s="521"/>
      <c r="PSA58" s="522"/>
      <c r="PSB58" s="522"/>
      <c r="PSD58" s="521"/>
      <c r="PSE58" s="522"/>
      <c r="PSF58" s="522"/>
      <c r="PSH58" s="521"/>
      <c r="PSI58" s="522"/>
      <c r="PSJ58" s="522"/>
      <c r="PSL58" s="521"/>
      <c r="PSM58" s="522"/>
      <c r="PSN58" s="522"/>
      <c r="PSP58" s="521"/>
      <c r="PSQ58" s="522"/>
      <c r="PSR58" s="522"/>
      <c r="PST58" s="521"/>
      <c r="PSU58" s="522"/>
      <c r="PSV58" s="522"/>
      <c r="PSX58" s="521"/>
      <c r="PSY58" s="522"/>
      <c r="PSZ58" s="522"/>
      <c r="PTB58" s="521"/>
      <c r="PTC58" s="522"/>
      <c r="PTD58" s="522"/>
      <c r="PTF58" s="521"/>
      <c r="PTG58" s="522"/>
      <c r="PTH58" s="522"/>
      <c r="PTJ58" s="521"/>
      <c r="PTK58" s="522"/>
      <c r="PTL58" s="522"/>
      <c r="PTN58" s="521"/>
      <c r="PTO58" s="522"/>
      <c r="PTP58" s="522"/>
      <c r="PTR58" s="521"/>
      <c r="PTS58" s="522"/>
      <c r="PTT58" s="522"/>
      <c r="PTV58" s="521"/>
      <c r="PTW58" s="522"/>
      <c r="PTX58" s="522"/>
      <c r="PTZ58" s="521"/>
      <c r="PUA58" s="522"/>
      <c r="PUB58" s="522"/>
      <c r="PUD58" s="521"/>
      <c r="PUE58" s="522"/>
      <c r="PUF58" s="522"/>
      <c r="PUH58" s="521"/>
      <c r="PUI58" s="522"/>
      <c r="PUJ58" s="522"/>
      <c r="PUL58" s="521"/>
      <c r="PUM58" s="522"/>
      <c r="PUN58" s="522"/>
      <c r="PUP58" s="521"/>
      <c r="PUQ58" s="522"/>
      <c r="PUR58" s="522"/>
      <c r="PUT58" s="521"/>
      <c r="PUU58" s="522"/>
      <c r="PUV58" s="522"/>
      <c r="PUX58" s="521"/>
      <c r="PUY58" s="522"/>
      <c r="PUZ58" s="522"/>
      <c r="PVB58" s="521"/>
      <c r="PVC58" s="522"/>
      <c r="PVD58" s="522"/>
      <c r="PVF58" s="521"/>
      <c r="PVG58" s="522"/>
      <c r="PVH58" s="522"/>
      <c r="PVJ58" s="521"/>
      <c r="PVK58" s="522"/>
      <c r="PVL58" s="522"/>
      <c r="PVN58" s="521"/>
      <c r="PVO58" s="522"/>
      <c r="PVP58" s="522"/>
      <c r="PVR58" s="521"/>
      <c r="PVS58" s="522"/>
      <c r="PVT58" s="522"/>
      <c r="PVV58" s="521"/>
      <c r="PVW58" s="522"/>
      <c r="PVX58" s="522"/>
      <c r="PVZ58" s="521"/>
      <c r="PWA58" s="522"/>
      <c r="PWB58" s="522"/>
      <c r="PWD58" s="521"/>
      <c r="PWE58" s="522"/>
      <c r="PWF58" s="522"/>
      <c r="PWH58" s="521"/>
      <c r="PWI58" s="522"/>
      <c r="PWJ58" s="522"/>
      <c r="PWL58" s="521"/>
      <c r="PWM58" s="522"/>
      <c r="PWN58" s="522"/>
      <c r="PWP58" s="521"/>
      <c r="PWQ58" s="522"/>
      <c r="PWR58" s="522"/>
      <c r="PWT58" s="521"/>
      <c r="PWU58" s="522"/>
      <c r="PWV58" s="522"/>
      <c r="PWX58" s="521"/>
      <c r="PWY58" s="522"/>
      <c r="PWZ58" s="522"/>
      <c r="PXB58" s="521"/>
      <c r="PXC58" s="522"/>
      <c r="PXD58" s="522"/>
      <c r="PXF58" s="521"/>
      <c r="PXG58" s="522"/>
      <c r="PXH58" s="522"/>
      <c r="PXJ58" s="521"/>
      <c r="PXK58" s="522"/>
      <c r="PXL58" s="522"/>
      <c r="PXN58" s="521"/>
      <c r="PXO58" s="522"/>
      <c r="PXP58" s="522"/>
      <c r="PXR58" s="521"/>
      <c r="PXS58" s="522"/>
      <c r="PXT58" s="522"/>
      <c r="PXV58" s="521"/>
      <c r="PXW58" s="522"/>
      <c r="PXX58" s="522"/>
      <c r="PXZ58" s="521"/>
      <c r="PYA58" s="522"/>
      <c r="PYB58" s="522"/>
      <c r="PYD58" s="521"/>
      <c r="PYE58" s="522"/>
      <c r="PYF58" s="522"/>
      <c r="PYH58" s="521"/>
      <c r="PYI58" s="522"/>
      <c r="PYJ58" s="522"/>
      <c r="PYL58" s="521"/>
      <c r="PYM58" s="522"/>
      <c r="PYN58" s="522"/>
      <c r="PYP58" s="521"/>
      <c r="PYQ58" s="522"/>
      <c r="PYR58" s="522"/>
      <c r="PYT58" s="521"/>
      <c r="PYU58" s="522"/>
      <c r="PYV58" s="522"/>
      <c r="PYX58" s="521"/>
      <c r="PYY58" s="522"/>
      <c r="PYZ58" s="522"/>
      <c r="PZB58" s="521"/>
      <c r="PZC58" s="522"/>
      <c r="PZD58" s="522"/>
      <c r="PZF58" s="521"/>
      <c r="PZG58" s="522"/>
      <c r="PZH58" s="522"/>
      <c r="PZJ58" s="521"/>
      <c r="PZK58" s="522"/>
      <c r="PZL58" s="522"/>
      <c r="PZN58" s="521"/>
      <c r="PZO58" s="522"/>
      <c r="PZP58" s="522"/>
      <c r="PZR58" s="521"/>
      <c r="PZS58" s="522"/>
      <c r="PZT58" s="522"/>
      <c r="PZV58" s="521"/>
      <c r="PZW58" s="522"/>
      <c r="PZX58" s="522"/>
      <c r="PZZ58" s="521"/>
      <c r="QAA58" s="522"/>
      <c r="QAB58" s="522"/>
      <c r="QAD58" s="521"/>
      <c r="QAE58" s="522"/>
      <c r="QAF58" s="522"/>
      <c r="QAH58" s="521"/>
      <c r="QAI58" s="522"/>
      <c r="QAJ58" s="522"/>
      <c r="QAL58" s="521"/>
      <c r="QAM58" s="522"/>
      <c r="QAN58" s="522"/>
      <c r="QAP58" s="521"/>
      <c r="QAQ58" s="522"/>
      <c r="QAR58" s="522"/>
      <c r="QAT58" s="521"/>
      <c r="QAU58" s="522"/>
      <c r="QAV58" s="522"/>
      <c r="QAX58" s="521"/>
      <c r="QAY58" s="522"/>
      <c r="QAZ58" s="522"/>
      <c r="QBB58" s="521"/>
      <c r="QBC58" s="522"/>
      <c r="QBD58" s="522"/>
      <c r="QBF58" s="521"/>
      <c r="QBG58" s="522"/>
      <c r="QBH58" s="522"/>
      <c r="QBJ58" s="521"/>
      <c r="QBK58" s="522"/>
      <c r="QBL58" s="522"/>
      <c r="QBN58" s="521"/>
      <c r="QBO58" s="522"/>
      <c r="QBP58" s="522"/>
      <c r="QBR58" s="521"/>
      <c r="QBS58" s="522"/>
      <c r="QBT58" s="522"/>
      <c r="QBV58" s="521"/>
      <c r="QBW58" s="522"/>
      <c r="QBX58" s="522"/>
      <c r="QBZ58" s="521"/>
      <c r="QCA58" s="522"/>
      <c r="QCB58" s="522"/>
      <c r="QCD58" s="521"/>
      <c r="QCE58" s="522"/>
      <c r="QCF58" s="522"/>
      <c r="QCH58" s="521"/>
      <c r="QCI58" s="522"/>
      <c r="QCJ58" s="522"/>
      <c r="QCL58" s="521"/>
      <c r="QCM58" s="522"/>
      <c r="QCN58" s="522"/>
      <c r="QCP58" s="521"/>
      <c r="QCQ58" s="522"/>
      <c r="QCR58" s="522"/>
      <c r="QCT58" s="521"/>
      <c r="QCU58" s="522"/>
      <c r="QCV58" s="522"/>
      <c r="QCX58" s="521"/>
      <c r="QCY58" s="522"/>
      <c r="QCZ58" s="522"/>
      <c r="QDB58" s="521"/>
      <c r="QDC58" s="522"/>
      <c r="QDD58" s="522"/>
      <c r="QDF58" s="521"/>
      <c r="QDG58" s="522"/>
      <c r="QDH58" s="522"/>
      <c r="QDJ58" s="521"/>
      <c r="QDK58" s="522"/>
      <c r="QDL58" s="522"/>
      <c r="QDN58" s="521"/>
      <c r="QDO58" s="522"/>
      <c r="QDP58" s="522"/>
      <c r="QDR58" s="521"/>
      <c r="QDS58" s="522"/>
      <c r="QDT58" s="522"/>
      <c r="QDV58" s="521"/>
      <c r="QDW58" s="522"/>
      <c r="QDX58" s="522"/>
      <c r="QDZ58" s="521"/>
      <c r="QEA58" s="522"/>
      <c r="QEB58" s="522"/>
      <c r="QED58" s="521"/>
      <c r="QEE58" s="522"/>
      <c r="QEF58" s="522"/>
      <c r="QEH58" s="521"/>
      <c r="QEI58" s="522"/>
      <c r="QEJ58" s="522"/>
      <c r="QEL58" s="521"/>
      <c r="QEM58" s="522"/>
      <c r="QEN58" s="522"/>
      <c r="QEP58" s="521"/>
      <c r="QEQ58" s="522"/>
      <c r="QER58" s="522"/>
      <c r="QET58" s="521"/>
      <c r="QEU58" s="522"/>
      <c r="QEV58" s="522"/>
      <c r="QEX58" s="521"/>
      <c r="QEY58" s="522"/>
      <c r="QEZ58" s="522"/>
      <c r="QFB58" s="521"/>
      <c r="QFC58" s="522"/>
      <c r="QFD58" s="522"/>
      <c r="QFF58" s="521"/>
      <c r="QFG58" s="522"/>
      <c r="QFH58" s="522"/>
      <c r="QFJ58" s="521"/>
      <c r="QFK58" s="522"/>
      <c r="QFL58" s="522"/>
      <c r="QFN58" s="521"/>
      <c r="QFO58" s="522"/>
      <c r="QFP58" s="522"/>
      <c r="QFR58" s="521"/>
      <c r="QFS58" s="522"/>
      <c r="QFT58" s="522"/>
      <c r="QFV58" s="521"/>
      <c r="QFW58" s="522"/>
      <c r="QFX58" s="522"/>
      <c r="QFZ58" s="521"/>
      <c r="QGA58" s="522"/>
      <c r="QGB58" s="522"/>
      <c r="QGD58" s="521"/>
      <c r="QGE58" s="522"/>
      <c r="QGF58" s="522"/>
      <c r="QGH58" s="521"/>
      <c r="QGI58" s="522"/>
      <c r="QGJ58" s="522"/>
      <c r="QGL58" s="521"/>
      <c r="QGM58" s="522"/>
      <c r="QGN58" s="522"/>
      <c r="QGP58" s="521"/>
      <c r="QGQ58" s="522"/>
      <c r="QGR58" s="522"/>
      <c r="QGT58" s="521"/>
      <c r="QGU58" s="522"/>
      <c r="QGV58" s="522"/>
      <c r="QGX58" s="521"/>
      <c r="QGY58" s="522"/>
      <c r="QGZ58" s="522"/>
      <c r="QHB58" s="521"/>
      <c r="QHC58" s="522"/>
      <c r="QHD58" s="522"/>
      <c r="QHF58" s="521"/>
      <c r="QHG58" s="522"/>
      <c r="QHH58" s="522"/>
      <c r="QHJ58" s="521"/>
      <c r="QHK58" s="522"/>
      <c r="QHL58" s="522"/>
      <c r="QHN58" s="521"/>
      <c r="QHO58" s="522"/>
      <c r="QHP58" s="522"/>
      <c r="QHR58" s="521"/>
      <c r="QHS58" s="522"/>
      <c r="QHT58" s="522"/>
      <c r="QHV58" s="521"/>
      <c r="QHW58" s="522"/>
      <c r="QHX58" s="522"/>
      <c r="QHZ58" s="521"/>
      <c r="QIA58" s="522"/>
      <c r="QIB58" s="522"/>
      <c r="QID58" s="521"/>
      <c r="QIE58" s="522"/>
      <c r="QIF58" s="522"/>
      <c r="QIH58" s="521"/>
      <c r="QII58" s="522"/>
      <c r="QIJ58" s="522"/>
      <c r="QIL58" s="521"/>
      <c r="QIM58" s="522"/>
      <c r="QIN58" s="522"/>
      <c r="QIP58" s="521"/>
      <c r="QIQ58" s="522"/>
      <c r="QIR58" s="522"/>
      <c r="QIT58" s="521"/>
      <c r="QIU58" s="522"/>
      <c r="QIV58" s="522"/>
      <c r="QIX58" s="521"/>
      <c r="QIY58" s="522"/>
      <c r="QIZ58" s="522"/>
      <c r="QJB58" s="521"/>
      <c r="QJC58" s="522"/>
      <c r="QJD58" s="522"/>
      <c r="QJF58" s="521"/>
      <c r="QJG58" s="522"/>
      <c r="QJH58" s="522"/>
      <c r="QJJ58" s="521"/>
      <c r="QJK58" s="522"/>
      <c r="QJL58" s="522"/>
      <c r="QJN58" s="521"/>
      <c r="QJO58" s="522"/>
      <c r="QJP58" s="522"/>
      <c r="QJR58" s="521"/>
      <c r="QJS58" s="522"/>
      <c r="QJT58" s="522"/>
      <c r="QJV58" s="521"/>
      <c r="QJW58" s="522"/>
      <c r="QJX58" s="522"/>
      <c r="QJZ58" s="521"/>
      <c r="QKA58" s="522"/>
      <c r="QKB58" s="522"/>
      <c r="QKD58" s="521"/>
      <c r="QKE58" s="522"/>
      <c r="QKF58" s="522"/>
      <c r="QKH58" s="521"/>
      <c r="QKI58" s="522"/>
      <c r="QKJ58" s="522"/>
      <c r="QKL58" s="521"/>
      <c r="QKM58" s="522"/>
      <c r="QKN58" s="522"/>
      <c r="QKP58" s="521"/>
      <c r="QKQ58" s="522"/>
      <c r="QKR58" s="522"/>
      <c r="QKT58" s="521"/>
      <c r="QKU58" s="522"/>
      <c r="QKV58" s="522"/>
      <c r="QKX58" s="521"/>
      <c r="QKY58" s="522"/>
      <c r="QKZ58" s="522"/>
      <c r="QLB58" s="521"/>
      <c r="QLC58" s="522"/>
      <c r="QLD58" s="522"/>
      <c r="QLF58" s="521"/>
      <c r="QLG58" s="522"/>
      <c r="QLH58" s="522"/>
      <c r="QLJ58" s="521"/>
      <c r="QLK58" s="522"/>
      <c r="QLL58" s="522"/>
      <c r="QLN58" s="521"/>
      <c r="QLO58" s="522"/>
      <c r="QLP58" s="522"/>
      <c r="QLR58" s="521"/>
      <c r="QLS58" s="522"/>
      <c r="QLT58" s="522"/>
      <c r="QLV58" s="521"/>
      <c r="QLW58" s="522"/>
      <c r="QLX58" s="522"/>
      <c r="QLZ58" s="521"/>
      <c r="QMA58" s="522"/>
      <c r="QMB58" s="522"/>
      <c r="QMD58" s="521"/>
      <c r="QME58" s="522"/>
      <c r="QMF58" s="522"/>
      <c r="QMH58" s="521"/>
      <c r="QMI58" s="522"/>
      <c r="QMJ58" s="522"/>
      <c r="QML58" s="521"/>
      <c r="QMM58" s="522"/>
      <c r="QMN58" s="522"/>
      <c r="QMP58" s="521"/>
      <c r="QMQ58" s="522"/>
      <c r="QMR58" s="522"/>
      <c r="QMT58" s="521"/>
      <c r="QMU58" s="522"/>
      <c r="QMV58" s="522"/>
      <c r="QMX58" s="521"/>
      <c r="QMY58" s="522"/>
      <c r="QMZ58" s="522"/>
      <c r="QNB58" s="521"/>
      <c r="QNC58" s="522"/>
      <c r="QND58" s="522"/>
      <c r="QNF58" s="521"/>
      <c r="QNG58" s="522"/>
      <c r="QNH58" s="522"/>
      <c r="QNJ58" s="521"/>
      <c r="QNK58" s="522"/>
      <c r="QNL58" s="522"/>
      <c r="QNN58" s="521"/>
      <c r="QNO58" s="522"/>
      <c r="QNP58" s="522"/>
      <c r="QNR58" s="521"/>
      <c r="QNS58" s="522"/>
      <c r="QNT58" s="522"/>
      <c r="QNV58" s="521"/>
      <c r="QNW58" s="522"/>
      <c r="QNX58" s="522"/>
      <c r="QNZ58" s="521"/>
      <c r="QOA58" s="522"/>
      <c r="QOB58" s="522"/>
      <c r="QOD58" s="521"/>
      <c r="QOE58" s="522"/>
      <c r="QOF58" s="522"/>
      <c r="QOH58" s="521"/>
      <c r="QOI58" s="522"/>
      <c r="QOJ58" s="522"/>
      <c r="QOL58" s="521"/>
      <c r="QOM58" s="522"/>
      <c r="QON58" s="522"/>
      <c r="QOP58" s="521"/>
      <c r="QOQ58" s="522"/>
      <c r="QOR58" s="522"/>
      <c r="QOT58" s="521"/>
      <c r="QOU58" s="522"/>
      <c r="QOV58" s="522"/>
      <c r="QOX58" s="521"/>
      <c r="QOY58" s="522"/>
      <c r="QOZ58" s="522"/>
      <c r="QPB58" s="521"/>
      <c r="QPC58" s="522"/>
      <c r="QPD58" s="522"/>
      <c r="QPF58" s="521"/>
      <c r="QPG58" s="522"/>
      <c r="QPH58" s="522"/>
      <c r="QPJ58" s="521"/>
      <c r="QPK58" s="522"/>
      <c r="QPL58" s="522"/>
      <c r="QPN58" s="521"/>
      <c r="QPO58" s="522"/>
      <c r="QPP58" s="522"/>
      <c r="QPR58" s="521"/>
      <c r="QPS58" s="522"/>
      <c r="QPT58" s="522"/>
      <c r="QPV58" s="521"/>
      <c r="QPW58" s="522"/>
      <c r="QPX58" s="522"/>
      <c r="QPZ58" s="521"/>
      <c r="QQA58" s="522"/>
      <c r="QQB58" s="522"/>
      <c r="QQD58" s="521"/>
      <c r="QQE58" s="522"/>
      <c r="QQF58" s="522"/>
      <c r="QQH58" s="521"/>
      <c r="QQI58" s="522"/>
      <c r="QQJ58" s="522"/>
      <c r="QQL58" s="521"/>
      <c r="QQM58" s="522"/>
      <c r="QQN58" s="522"/>
      <c r="QQP58" s="521"/>
      <c r="QQQ58" s="522"/>
      <c r="QQR58" s="522"/>
      <c r="QQT58" s="521"/>
      <c r="QQU58" s="522"/>
      <c r="QQV58" s="522"/>
      <c r="QQX58" s="521"/>
      <c r="QQY58" s="522"/>
      <c r="QQZ58" s="522"/>
      <c r="QRB58" s="521"/>
      <c r="QRC58" s="522"/>
      <c r="QRD58" s="522"/>
      <c r="QRF58" s="521"/>
      <c r="QRG58" s="522"/>
      <c r="QRH58" s="522"/>
      <c r="QRJ58" s="521"/>
      <c r="QRK58" s="522"/>
      <c r="QRL58" s="522"/>
      <c r="QRN58" s="521"/>
      <c r="QRO58" s="522"/>
      <c r="QRP58" s="522"/>
      <c r="QRR58" s="521"/>
      <c r="QRS58" s="522"/>
      <c r="QRT58" s="522"/>
      <c r="QRV58" s="521"/>
      <c r="QRW58" s="522"/>
      <c r="QRX58" s="522"/>
      <c r="QRZ58" s="521"/>
      <c r="QSA58" s="522"/>
      <c r="QSB58" s="522"/>
      <c r="QSD58" s="521"/>
      <c r="QSE58" s="522"/>
      <c r="QSF58" s="522"/>
      <c r="QSH58" s="521"/>
      <c r="QSI58" s="522"/>
      <c r="QSJ58" s="522"/>
      <c r="QSL58" s="521"/>
      <c r="QSM58" s="522"/>
      <c r="QSN58" s="522"/>
      <c r="QSP58" s="521"/>
      <c r="QSQ58" s="522"/>
      <c r="QSR58" s="522"/>
      <c r="QST58" s="521"/>
      <c r="QSU58" s="522"/>
      <c r="QSV58" s="522"/>
      <c r="QSX58" s="521"/>
      <c r="QSY58" s="522"/>
      <c r="QSZ58" s="522"/>
      <c r="QTB58" s="521"/>
      <c r="QTC58" s="522"/>
      <c r="QTD58" s="522"/>
      <c r="QTF58" s="521"/>
      <c r="QTG58" s="522"/>
      <c r="QTH58" s="522"/>
      <c r="QTJ58" s="521"/>
      <c r="QTK58" s="522"/>
      <c r="QTL58" s="522"/>
      <c r="QTN58" s="521"/>
      <c r="QTO58" s="522"/>
      <c r="QTP58" s="522"/>
      <c r="QTR58" s="521"/>
      <c r="QTS58" s="522"/>
      <c r="QTT58" s="522"/>
      <c r="QTV58" s="521"/>
      <c r="QTW58" s="522"/>
      <c r="QTX58" s="522"/>
      <c r="QTZ58" s="521"/>
      <c r="QUA58" s="522"/>
      <c r="QUB58" s="522"/>
      <c r="QUD58" s="521"/>
      <c r="QUE58" s="522"/>
      <c r="QUF58" s="522"/>
      <c r="QUH58" s="521"/>
      <c r="QUI58" s="522"/>
      <c r="QUJ58" s="522"/>
      <c r="QUL58" s="521"/>
      <c r="QUM58" s="522"/>
      <c r="QUN58" s="522"/>
      <c r="QUP58" s="521"/>
      <c r="QUQ58" s="522"/>
      <c r="QUR58" s="522"/>
      <c r="QUT58" s="521"/>
      <c r="QUU58" s="522"/>
      <c r="QUV58" s="522"/>
      <c r="QUX58" s="521"/>
      <c r="QUY58" s="522"/>
      <c r="QUZ58" s="522"/>
      <c r="QVB58" s="521"/>
      <c r="QVC58" s="522"/>
      <c r="QVD58" s="522"/>
      <c r="QVF58" s="521"/>
      <c r="QVG58" s="522"/>
      <c r="QVH58" s="522"/>
      <c r="QVJ58" s="521"/>
      <c r="QVK58" s="522"/>
      <c r="QVL58" s="522"/>
      <c r="QVN58" s="521"/>
      <c r="QVO58" s="522"/>
      <c r="QVP58" s="522"/>
      <c r="QVR58" s="521"/>
      <c r="QVS58" s="522"/>
      <c r="QVT58" s="522"/>
      <c r="QVV58" s="521"/>
      <c r="QVW58" s="522"/>
      <c r="QVX58" s="522"/>
      <c r="QVZ58" s="521"/>
      <c r="QWA58" s="522"/>
      <c r="QWB58" s="522"/>
      <c r="QWD58" s="521"/>
      <c r="QWE58" s="522"/>
      <c r="QWF58" s="522"/>
      <c r="QWH58" s="521"/>
      <c r="QWI58" s="522"/>
      <c r="QWJ58" s="522"/>
      <c r="QWL58" s="521"/>
      <c r="QWM58" s="522"/>
      <c r="QWN58" s="522"/>
      <c r="QWP58" s="521"/>
      <c r="QWQ58" s="522"/>
      <c r="QWR58" s="522"/>
      <c r="QWT58" s="521"/>
      <c r="QWU58" s="522"/>
      <c r="QWV58" s="522"/>
      <c r="QWX58" s="521"/>
      <c r="QWY58" s="522"/>
      <c r="QWZ58" s="522"/>
      <c r="QXB58" s="521"/>
      <c r="QXC58" s="522"/>
      <c r="QXD58" s="522"/>
      <c r="QXF58" s="521"/>
      <c r="QXG58" s="522"/>
      <c r="QXH58" s="522"/>
      <c r="QXJ58" s="521"/>
      <c r="QXK58" s="522"/>
      <c r="QXL58" s="522"/>
      <c r="QXN58" s="521"/>
      <c r="QXO58" s="522"/>
      <c r="QXP58" s="522"/>
      <c r="QXR58" s="521"/>
      <c r="QXS58" s="522"/>
      <c r="QXT58" s="522"/>
      <c r="QXV58" s="521"/>
      <c r="QXW58" s="522"/>
      <c r="QXX58" s="522"/>
      <c r="QXZ58" s="521"/>
      <c r="QYA58" s="522"/>
      <c r="QYB58" s="522"/>
      <c r="QYD58" s="521"/>
      <c r="QYE58" s="522"/>
      <c r="QYF58" s="522"/>
      <c r="QYH58" s="521"/>
      <c r="QYI58" s="522"/>
      <c r="QYJ58" s="522"/>
      <c r="QYL58" s="521"/>
      <c r="QYM58" s="522"/>
      <c r="QYN58" s="522"/>
      <c r="QYP58" s="521"/>
      <c r="QYQ58" s="522"/>
      <c r="QYR58" s="522"/>
      <c r="QYT58" s="521"/>
      <c r="QYU58" s="522"/>
      <c r="QYV58" s="522"/>
      <c r="QYX58" s="521"/>
      <c r="QYY58" s="522"/>
      <c r="QYZ58" s="522"/>
      <c r="QZB58" s="521"/>
      <c r="QZC58" s="522"/>
      <c r="QZD58" s="522"/>
      <c r="QZF58" s="521"/>
      <c r="QZG58" s="522"/>
      <c r="QZH58" s="522"/>
      <c r="QZJ58" s="521"/>
      <c r="QZK58" s="522"/>
      <c r="QZL58" s="522"/>
      <c r="QZN58" s="521"/>
      <c r="QZO58" s="522"/>
      <c r="QZP58" s="522"/>
      <c r="QZR58" s="521"/>
      <c r="QZS58" s="522"/>
      <c r="QZT58" s="522"/>
      <c r="QZV58" s="521"/>
      <c r="QZW58" s="522"/>
      <c r="QZX58" s="522"/>
      <c r="QZZ58" s="521"/>
      <c r="RAA58" s="522"/>
      <c r="RAB58" s="522"/>
      <c r="RAD58" s="521"/>
      <c r="RAE58" s="522"/>
      <c r="RAF58" s="522"/>
      <c r="RAH58" s="521"/>
      <c r="RAI58" s="522"/>
      <c r="RAJ58" s="522"/>
      <c r="RAL58" s="521"/>
      <c r="RAM58" s="522"/>
      <c r="RAN58" s="522"/>
      <c r="RAP58" s="521"/>
      <c r="RAQ58" s="522"/>
      <c r="RAR58" s="522"/>
      <c r="RAT58" s="521"/>
      <c r="RAU58" s="522"/>
      <c r="RAV58" s="522"/>
      <c r="RAX58" s="521"/>
      <c r="RAY58" s="522"/>
      <c r="RAZ58" s="522"/>
      <c r="RBB58" s="521"/>
      <c r="RBC58" s="522"/>
      <c r="RBD58" s="522"/>
      <c r="RBF58" s="521"/>
      <c r="RBG58" s="522"/>
      <c r="RBH58" s="522"/>
      <c r="RBJ58" s="521"/>
      <c r="RBK58" s="522"/>
      <c r="RBL58" s="522"/>
      <c r="RBN58" s="521"/>
      <c r="RBO58" s="522"/>
      <c r="RBP58" s="522"/>
      <c r="RBR58" s="521"/>
      <c r="RBS58" s="522"/>
      <c r="RBT58" s="522"/>
      <c r="RBV58" s="521"/>
      <c r="RBW58" s="522"/>
      <c r="RBX58" s="522"/>
      <c r="RBZ58" s="521"/>
      <c r="RCA58" s="522"/>
      <c r="RCB58" s="522"/>
      <c r="RCD58" s="521"/>
      <c r="RCE58" s="522"/>
      <c r="RCF58" s="522"/>
      <c r="RCH58" s="521"/>
      <c r="RCI58" s="522"/>
      <c r="RCJ58" s="522"/>
      <c r="RCL58" s="521"/>
      <c r="RCM58" s="522"/>
      <c r="RCN58" s="522"/>
      <c r="RCP58" s="521"/>
      <c r="RCQ58" s="522"/>
      <c r="RCR58" s="522"/>
      <c r="RCT58" s="521"/>
      <c r="RCU58" s="522"/>
      <c r="RCV58" s="522"/>
      <c r="RCX58" s="521"/>
      <c r="RCY58" s="522"/>
      <c r="RCZ58" s="522"/>
      <c r="RDB58" s="521"/>
      <c r="RDC58" s="522"/>
      <c r="RDD58" s="522"/>
      <c r="RDF58" s="521"/>
      <c r="RDG58" s="522"/>
      <c r="RDH58" s="522"/>
      <c r="RDJ58" s="521"/>
      <c r="RDK58" s="522"/>
      <c r="RDL58" s="522"/>
      <c r="RDN58" s="521"/>
      <c r="RDO58" s="522"/>
      <c r="RDP58" s="522"/>
      <c r="RDR58" s="521"/>
      <c r="RDS58" s="522"/>
      <c r="RDT58" s="522"/>
      <c r="RDV58" s="521"/>
      <c r="RDW58" s="522"/>
      <c r="RDX58" s="522"/>
      <c r="RDZ58" s="521"/>
      <c r="REA58" s="522"/>
      <c r="REB58" s="522"/>
      <c r="RED58" s="521"/>
      <c r="REE58" s="522"/>
      <c r="REF58" s="522"/>
      <c r="REH58" s="521"/>
      <c r="REI58" s="522"/>
      <c r="REJ58" s="522"/>
      <c r="REL58" s="521"/>
      <c r="REM58" s="522"/>
      <c r="REN58" s="522"/>
      <c r="REP58" s="521"/>
      <c r="REQ58" s="522"/>
      <c r="RER58" s="522"/>
      <c r="RET58" s="521"/>
      <c r="REU58" s="522"/>
      <c r="REV58" s="522"/>
      <c r="REX58" s="521"/>
      <c r="REY58" s="522"/>
      <c r="REZ58" s="522"/>
      <c r="RFB58" s="521"/>
      <c r="RFC58" s="522"/>
      <c r="RFD58" s="522"/>
      <c r="RFF58" s="521"/>
      <c r="RFG58" s="522"/>
      <c r="RFH58" s="522"/>
      <c r="RFJ58" s="521"/>
      <c r="RFK58" s="522"/>
      <c r="RFL58" s="522"/>
      <c r="RFN58" s="521"/>
      <c r="RFO58" s="522"/>
      <c r="RFP58" s="522"/>
      <c r="RFR58" s="521"/>
      <c r="RFS58" s="522"/>
      <c r="RFT58" s="522"/>
      <c r="RFV58" s="521"/>
      <c r="RFW58" s="522"/>
      <c r="RFX58" s="522"/>
      <c r="RFZ58" s="521"/>
      <c r="RGA58" s="522"/>
      <c r="RGB58" s="522"/>
      <c r="RGD58" s="521"/>
      <c r="RGE58" s="522"/>
      <c r="RGF58" s="522"/>
      <c r="RGH58" s="521"/>
      <c r="RGI58" s="522"/>
      <c r="RGJ58" s="522"/>
      <c r="RGL58" s="521"/>
      <c r="RGM58" s="522"/>
      <c r="RGN58" s="522"/>
      <c r="RGP58" s="521"/>
      <c r="RGQ58" s="522"/>
      <c r="RGR58" s="522"/>
      <c r="RGT58" s="521"/>
      <c r="RGU58" s="522"/>
      <c r="RGV58" s="522"/>
      <c r="RGX58" s="521"/>
      <c r="RGY58" s="522"/>
      <c r="RGZ58" s="522"/>
      <c r="RHB58" s="521"/>
      <c r="RHC58" s="522"/>
      <c r="RHD58" s="522"/>
      <c r="RHF58" s="521"/>
      <c r="RHG58" s="522"/>
      <c r="RHH58" s="522"/>
      <c r="RHJ58" s="521"/>
      <c r="RHK58" s="522"/>
      <c r="RHL58" s="522"/>
      <c r="RHN58" s="521"/>
      <c r="RHO58" s="522"/>
      <c r="RHP58" s="522"/>
      <c r="RHR58" s="521"/>
      <c r="RHS58" s="522"/>
      <c r="RHT58" s="522"/>
      <c r="RHV58" s="521"/>
      <c r="RHW58" s="522"/>
      <c r="RHX58" s="522"/>
      <c r="RHZ58" s="521"/>
      <c r="RIA58" s="522"/>
      <c r="RIB58" s="522"/>
      <c r="RID58" s="521"/>
      <c r="RIE58" s="522"/>
      <c r="RIF58" s="522"/>
      <c r="RIH58" s="521"/>
      <c r="RII58" s="522"/>
      <c r="RIJ58" s="522"/>
      <c r="RIL58" s="521"/>
      <c r="RIM58" s="522"/>
      <c r="RIN58" s="522"/>
      <c r="RIP58" s="521"/>
      <c r="RIQ58" s="522"/>
      <c r="RIR58" s="522"/>
      <c r="RIT58" s="521"/>
      <c r="RIU58" s="522"/>
      <c r="RIV58" s="522"/>
      <c r="RIX58" s="521"/>
      <c r="RIY58" s="522"/>
      <c r="RIZ58" s="522"/>
      <c r="RJB58" s="521"/>
      <c r="RJC58" s="522"/>
      <c r="RJD58" s="522"/>
      <c r="RJF58" s="521"/>
      <c r="RJG58" s="522"/>
      <c r="RJH58" s="522"/>
      <c r="RJJ58" s="521"/>
      <c r="RJK58" s="522"/>
      <c r="RJL58" s="522"/>
      <c r="RJN58" s="521"/>
      <c r="RJO58" s="522"/>
      <c r="RJP58" s="522"/>
      <c r="RJR58" s="521"/>
      <c r="RJS58" s="522"/>
      <c r="RJT58" s="522"/>
      <c r="RJV58" s="521"/>
      <c r="RJW58" s="522"/>
      <c r="RJX58" s="522"/>
      <c r="RJZ58" s="521"/>
      <c r="RKA58" s="522"/>
      <c r="RKB58" s="522"/>
      <c r="RKD58" s="521"/>
      <c r="RKE58" s="522"/>
      <c r="RKF58" s="522"/>
      <c r="RKH58" s="521"/>
      <c r="RKI58" s="522"/>
      <c r="RKJ58" s="522"/>
      <c r="RKL58" s="521"/>
      <c r="RKM58" s="522"/>
      <c r="RKN58" s="522"/>
      <c r="RKP58" s="521"/>
      <c r="RKQ58" s="522"/>
      <c r="RKR58" s="522"/>
      <c r="RKT58" s="521"/>
      <c r="RKU58" s="522"/>
      <c r="RKV58" s="522"/>
      <c r="RKX58" s="521"/>
      <c r="RKY58" s="522"/>
      <c r="RKZ58" s="522"/>
      <c r="RLB58" s="521"/>
      <c r="RLC58" s="522"/>
      <c r="RLD58" s="522"/>
      <c r="RLF58" s="521"/>
      <c r="RLG58" s="522"/>
      <c r="RLH58" s="522"/>
      <c r="RLJ58" s="521"/>
      <c r="RLK58" s="522"/>
      <c r="RLL58" s="522"/>
      <c r="RLN58" s="521"/>
      <c r="RLO58" s="522"/>
      <c r="RLP58" s="522"/>
      <c r="RLR58" s="521"/>
      <c r="RLS58" s="522"/>
      <c r="RLT58" s="522"/>
      <c r="RLV58" s="521"/>
      <c r="RLW58" s="522"/>
      <c r="RLX58" s="522"/>
      <c r="RLZ58" s="521"/>
      <c r="RMA58" s="522"/>
      <c r="RMB58" s="522"/>
      <c r="RMD58" s="521"/>
      <c r="RME58" s="522"/>
      <c r="RMF58" s="522"/>
      <c r="RMH58" s="521"/>
      <c r="RMI58" s="522"/>
      <c r="RMJ58" s="522"/>
      <c r="RML58" s="521"/>
      <c r="RMM58" s="522"/>
      <c r="RMN58" s="522"/>
      <c r="RMP58" s="521"/>
      <c r="RMQ58" s="522"/>
      <c r="RMR58" s="522"/>
      <c r="RMT58" s="521"/>
      <c r="RMU58" s="522"/>
      <c r="RMV58" s="522"/>
      <c r="RMX58" s="521"/>
      <c r="RMY58" s="522"/>
      <c r="RMZ58" s="522"/>
      <c r="RNB58" s="521"/>
      <c r="RNC58" s="522"/>
      <c r="RND58" s="522"/>
      <c r="RNF58" s="521"/>
      <c r="RNG58" s="522"/>
      <c r="RNH58" s="522"/>
      <c r="RNJ58" s="521"/>
      <c r="RNK58" s="522"/>
      <c r="RNL58" s="522"/>
      <c r="RNN58" s="521"/>
      <c r="RNO58" s="522"/>
      <c r="RNP58" s="522"/>
      <c r="RNR58" s="521"/>
      <c r="RNS58" s="522"/>
      <c r="RNT58" s="522"/>
      <c r="RNV58" s="521"/>
      <c r="RNW58" s="522"/>
      <c r="RNX58" s="522"/>
      <c r="RNZ58" s="521"/>
      <c r="ROA58" s="522"/>
      <c r="ROB58" s="522"/>
      <c r="ROD58" s="521"/>
      <c r="ROE58" s="522"/>
      <c r="ROF58" s="522"/>
      <c r="ROH58" s="521"/>
      <c r="ROI58" s="522"/>
      <c r="ROJ58" s="522"/>
      <c r="ROL58" s="521"/>
      <c r="ROM58" s="522"/>
      <c r="RON58" s="522"/>
      <c r="ROP58" s="521"/>
      <c r="ROQ58" s="522"/>
      <c r="ROR58" s="522"/>
      <c r="ROT58" s="521"/>
      <c r="ROU58" s="522"/>
      <c r="ROV58" s="522"/>
      <c r="ROX58" s="521"/>
      <c r="ROY58" s="522"/>
      <c r="ROZ58" s="522"/>
      <c r="RPB58" s="521"/>
      <c r="RPC58" s="522"/>
      <c r="RPD58" s="522"/>
      <c r="RPF58" s="521"/>
      <c r="RPG58" s="522"/>
      <c r="RPH58" s="522"/>
      <c r="RPJ58" s="521"/>
      <c r="RPK58" s="522"/>
      <c r="RPL58" s="522"/>
      <c r="RPN58" s="521"/>
      <c r="RPO58" s="522"/>
      <c r="RPP58" s="522"/>
      <c r="RPR58" s="521"/>
      <c r="RPS58" s="522"/>
      <c r="RPT58" s="522"/>
      <c r="RPV58" s="521"/>
      <c r="RPW58" s="522"/>
      <c r="RPX58" s="522"/>
      <c r="RPZ58" s="521"/>
      <c r="RQA58" s="522"/>
      <c r="RQB58" s="522"/>
      <c r="RQD58" s="521"/>
      <c r="RQE58" s="522"/>
      <c r="RQF58" s="522"/>
      <c r="RQH58" s="521"/>
      <c r="RQI58" s="522"/>
      <c r="RQJ58" s="522"/>
      <c r="RQL58" s="521"/>
      <c r="RQM58" s="522"/>
      <c r="RQN58" s="522"/>
      <c r="RQP58" s="521"/>
      <c r="RQQ58" s="522"/>
      <c r="RQR58" s="522"/>
      <c r="RQT58" s="521"/>
      <c r="RQU58" s="522"/>
      <c r="RQV58" s="522"/>
      <c r="RQX58" s="521"/>
      <c r="RQY58" s="522"/>
      <c r="RQZ58" s="522"/>
      <c r="RRB58" s="521"/>
      <c r="RRC58" s="522"/>
      <c r="RRD58" s="522"/>
      <c r="RRF58" s="521"/>
      <c r="RRG58" s="522"/>
      <c r="RRH58" s="522"/>
      <c r="RRJ58" s="521"/>
      <c r="RRK58" s="522"/>
      <c r="RRL58" s="522"/>
      <c r="RRN58" s="521"/>
      <c r="RRO58" s="522"/>
      <c r="RRP58" s="522"/>
      <c r="RRR58" s="521"/>
      <c r="RRS58" s="522"/>
      <c r="RRT58" s="522"/>
      <c r="RRV58" s="521"/>
      <c r="RRW58" s="522"/>
      <c r="RRX58" s="522"/>
      <c r="RRZ58" s="521"/>
      <c r="RSA58" s="522"/>
      <c r="RSB58" s="522"/>
      <c r="RSD58" s="521"/>
      <c r="RSE58" s="522"/>
      <c r="RSF58" s="522"/>
      <c r="RSH58" s="521"/>
      <c r="RSI58" s="522"/>
      <c r="RSJ58" s="522"/>
      <c r="RSL58" s="521"/>
      <c r="RSM58" s="522"/>
      <c r="RSN58" s="522"/>
      <c r="RSP58" s="521"/>
      <c r="RSQ58" s="522"/>
      <c r="RSR58" s="522"/>
      <c r="RST58" s="521"/>
      <c r="RSU58" s="522"/>
      <c r="RSV58" s="522"/>
      <c r="RSX58" s="521"/>
      <c r="RSY58" s="522"/>
      <c r="RSZ58" s="522"/>
      <c r="RTB58" s="521"/>
      <c r="RTC58" s="522"/>
      <c r="RTD58" s="522"/>
      <c r="RTF58" s="521"/>
      <c r="RTG58" s="522"/>
      <c r="RTH58" s="522"/>
      <c r="RTJ58" s="521"/>
      <c r="RTK58" s="522"/>
      <c r="RTL58" s="522"/>
      <c r="RTN58" s="521"/>
      <c r="RTO58" s="522"/>
      <c r="RTP58" s="522"/>
      <c r="RTR58" s="521"/>
      <c r="RTS58" s="522"/>
      <c r="RTT58" s="522"/>
      <c r="RTV58" s="521"/>
      <c r="RTW58" s="522"/>
      <c r="RTX58" s="522"/>
      <c r="RTZ58" s="521"/>
      <c r="RUA58" s="522"/>
      <c r="RUB58" s="522"/>
      <c r="RUD58" s="521"/>
      <c r="RUE58" s="522"/>
      <c r="RUF58" s="522"/>
      <c r="RUH58" s="521"/>
      <c r="RUI58" s="522"/>
      <c r="RUJ58" s="522"/>
      <c r="RUL58" s="521"/>
      <c r="RUM58" s="522"/>
      <c r="RUN58" s="522"/>
      <c r="RUP58" s="521"/>
      <c r="RUQ58" s="522"/>
      <c r="RUR58" s="522"/>
      <c r="RUT58" s="521"/>
      <c r="RUU58" s="522"/>
      <c r="RUV58" s="522"/>
      <c r="RUX58" s="521"/>
      <c r="RUY58" s="522"/>
      <c r="RUZ58" s="522"/>
      <c r="RVB58" s="521"/>
      <c r="RVC58" s="522"/>
      <c r="RVD58" s="522"/>
      <c r="RVF58" s="521"/>
      <c r="RVG58" s="522"/>
      <c r="RVH58" s="522"/>
      <c r="RVJ58" s="521"/>
      <c r="RVK58" s="522"/>
      <c r="RVL58" s="522"/>
      <c r="RVN58" s="521"/>
      <c r="RVO58" s="522"/>
      <c r="RVP58" s="522"/>
      <c r="RVR58" s="521"/>
      <c r="RVS58" s="522"/>
      <c r="RVT58" s="522"/>
      <c r="RVV58" s="521"/>
      <c r="RVW58" s="522"/>
      <c r="RVX58" s="522"/>
      <c r="RVZ58" s="521"/>
      <c r="RWA58" s="522"/>
      <c r="RWB58" s="522"/>
      <c r="RWD58" s="521"/>
      <c r="RWE58" s="522"/>
      <c r="RWF58" s="522"/>
      <c r="RWH58" s="521"/>
      <c r="RWI58" s="522"/>
      <c r="RWJ58" s="522"/>
      <c r="RWL58" s="521"/>
      <c r="RWM58" s="522"/>
      <c r="RWN58" s="522"/>
      <c r="RWP58" s="521"/>
      <c r="RWQ58" s="522"/>
      <c r="RWR58" s="522"/>
      <c r="RWT58" s="521"/>
      <c r="RWU58" s="522"/>
      <c r="RWV58" s="522"/>
      <c r="RWX58" s="521"/>
      <c r="RWY58" s="522"/>
      <c r="RWZ58" s="522"/>
      <c r="RXB58" s="521"/>
      <c r="RXC58" s="522"/>
      <c r="RXD58" s="522"/>
      <c r="RXF58" s="521"/>
      <c r="RXG58" s="522"/>
      <c r="RXH58" s="522"/>
      <c r="RXJ58" s="521"/>
      <c r="RXK58" s="522"/>
      <c r="RXL58" s="522"/>
      <c r="RXN58" s="521"/>
      <c r="RXO58" s="522"/>
      <c r="RXP58" s="522"/>
      <c r="RXR58" s="521"/>
      <c r="RXS58" s="522"/>
      <c r="RXT58" s="522"/>
      <c r="RXV58" s="521"/>
      <c r="RXW58" s="522"/>
      <c r="RXX58" s="522"/>
      <c r="RXZ58" s="521"/>
      <c r="RYA58" s="522"/>
      <c r="RYB58" s="522"/>
      <c r="RYD58" s="521"/>
      <c r="RYE58" s="522"/>
      <c r="RYF58" s="522"/>
      <c r="RYH58" s="521"/>
      <c r="RYI58" s="522"/>
      <c r="RYJ58" s="522"/>
      <c r="RYL58" s="521"/>
      <c r="RYM58" s="522"/>
      <c r="RYN58" s="522"/>
      <c r="RYP58" s="521"/>
      <c r="RYQ58" s="522"/>
      <c r="RYR58" s="522"/>
      <c r="RYT58" s="521"/>
      <c r="RYU58" s="522"/>
      <c r="RYV58" s="522"/>
      <c r="RYX58" s="521"/>
      <c r="RYY58" s="522"/>
      <c r="RYZ58" s="522"/>
      <c r="RZB58" s="521"/>
      <c r="RZC58" s="522"/>
      <c r="RZD58" s="522"/>
      <c r="RZF58" s="521"/>
      <c r="RZG58" s="522"/>
      <c r="RZH58" s="522"/>
      <c r="RZJ58" s="521"/>
      <c r="RZK58" s="522"/>
      <c r="RZL58" s="522"/>
      <c r="RZN58" s="521"/>
      <c r="RZO58" s="522"/>
      <c r="RZP58" s="522"/>
      <c r="RZR58" s="521"/>
      <c r="RZS58" s="522"/>
      <c r="RZT58" s="522"/>
      <c r="RZV58" s="521"/>
      <c r="RZW58" s="522"/>
      <c r="RZX58" s="522"/>
      <c r="RZZ58" s="521"/>
      <c r="SAA58" s="522"/>
      <c r="SAB58" s="522"/>
      <c r="SAD58" s="521"/>
      <c r="SAE58" s="522"/>
      <c r="SAF58" s="522"/>
      <c r="SAH58" s="521"/>
      <c r="SAI58" s="522"/>
      <c r="SAJ58" s="522"/>
      <c r="SAL58" s="521"/>
      <c r="SAM58" s="522"/>
      <c r="SAN58" s="522"/>
      <c r="SAP58" s="521"/>
      <c r="SAQ58" s="522"/>
      <c r="SAR58" s="522"/>
      <c r="SAT58" s="521"/>
      <c r="SAU58" s="522"/>
      <c r="SAV58" s="522"/>
      <c r="SAX58" s="521"/>
      <c r="SAY58" s="522"/>
      <c r="SAZ58" s="522"/>
      <c r="SBB58" s="521"/>
      <c r="SBC58" s="522"/>
      <c r="SBD58" s="522"/>
      <c r="SBF58" s="521"/>
      <c r="SBG58" s="522"/>
      <c r="SBH58" s="522"/>
      <c r="SBJ58" s="521"/>
      <c r="SBK58" s="522"/>
      <c r="SBL58" s="522"/>
      <c r="SBN58" s="521"/>
      <c r="SBO58" s="522"/>
      <c r="SBP58" s="522"/>
      <c r="SBR58" s="521"/>
      <c r="SBS58" s="522"/>
      <c r="SBT58" s="522"/>
      <c r="SBV58" s="521"/>
      <c r="SBW58" s="522"/>
      <c r="SBX58" s="522"/>
      <c r="SBZ58" s="521"/>
      <c r="SCA58" s="522"/>
      <c r="SCB58" s="522"/>
      <c r="SCD58" s="521"/>
      <c r="SCE58" s="522"/>
      <c r="SCF58" s="522"/>
      <c r="SCH58" s="521"/>
      <c r="SCI58" s="522"/>
      <c r="SCJ58" s="522"/>
      <c r="SCL58" s="521"/>
      <c r="SCM58" s="522"/>
      <c r="SCN58" s="522"/>
      <c r="SCP58" s="521"/>
      <c r="SCQ58" s="522"/>
      <c r="SCR58" s="522"/>
      <c r="SCT58" s="521"/>
      <c r="SCU58" s="522"/>
      <c r="SCV58" s="522"/>
      <c r="SCX58" s="521"/>
      <c r="SCY58" s="522"/>
      <c r="SCZ58" s="522"/>
      <c r="SDB58" s="521"/>
      <c r="SDC58" s="522"/>
      <c r="SDD58" s="522"/>
      <c r="SDF58" s="521"/>
      <c r="SDG58" s="522"/>
      <c r="SDH58" s="522"/>
      <c r="SDJ58" s="521"/>
      <c r="SDK58" s="522"/>
      <c r="SDL58" s="522"/>
      <c r="SDN58" s="521"/>
      <c r="SDO58" s="522"/>
      <c r="SDP58" s="522"/>
      <c r="SDR58" s="521"/>
      <c r="SDS58" s="522"/>
      <c r="SDT58" s="522"/>
      <c r="SDV58" s="521"/>
      <c r="SDW58" s="522"/>
      <c r="SDX58" s="522"/>
      <c r="SDZ58" s="521"/>
      <c r="SEA58" s="522"/>
      <c r="SEB58" s="522"/>
      <c r="SED58" s="521"/>
      <c r="SEE58" s="522"/>
      <c r="SEF58" s="522"/>
      <c r="SEH58" s="521"/>
      <c r="SEI58" s="522"/>
      <c r="SEJ58" s="522"/>
      <c r="SEL58" s="521"/>
      <c r="SEM58" s="522"/>
      <c r="SEN58" s="522"/>
      <c r="SEP58" s="521"/>
      <c r="SEQ58" s="522"/>
      <c r="SER58" s="522"/>
      <c r="SET58" s="521"/>
      <c r="SEU58" s="522"/>
      <c r="SEV58" s="522"/>
      <c r="SEX58" s="521"/>
      <c r="SEY58" s="522"/>
      <c r="SEZ58" s="522"/>
      <c r="SFB58" s="521"/>
      <c r="SFC58" s="522"/>
      <c r="SFD58" s="522"/>
      <c r="SFF58" s="521"/>
      <c r="SFG58" s="522"/>
      <c r="SFH58" s="522"/>
      <c r="SFJ58" s="521"/>
      <c r="SFK58" s="522"/>
      <c r="SFL58" s="522"/>
      <c r="SFN58" s="521"/>
      <c r="SFO58" s="522"/>
      <c r="SFP58" s="522"/>
      <c r="SFR58" s="521"/>
      <c r="SFS58" s="522"/>
      <c r="SFT58" s="522"/>
      <c r="SFV58" s="521"/>
      <c r="SFW58" s="522"/>
      <c r="SFX58" s="522"/>
      <c r="SFZ58" s="521"/>
      <c r="SGA58" s="522"/>
      <c r="SGB58" s="522"/>
      <c r="SGD58" s="521"/>
      <c r="SGE58" s="522"/>
      <c r="SGF58" s="522"/>
      <c r="SGH58" s="521"/>
      <c r="SGI58" s="522"/>
      <c r="SGJ58" s="522"/>
      <c r="SGL58" s="521"/>
      <c r="SGM58" s="522"/>
      <c r="SGN58" s="522"/>
      <c r="SGP58" s="521"/>
      <c r="SGQ58" s="522"/>
      <c r="SGR58" s="522"/>
      <c r="SGT58" s="521"/>
      <c r="SGU58" s="522"/>
      <c r="SGV58" s="522"/>
      <c r="SGX58" s="521"/>
      <c r="SGY58" s="522"/>
      <c r="SGZ58" s="522"/>
      <c r="SHB58" s="521"/>
      <c r="SHC58" s="522"/>
      <c r="SHD58" s="522"/>
      <c r="SHF58" s="521"/>
      <c r="SHG58" s="522"/>
      <c r="SHH58" s="522"/>
      <c r="SHJ58" s="521"/>
      <c r="SHK58" s="522"/>
      <c r="SHL58" s="522"/>
      <c r="SHN58" s="521"/>
      <c r="SHO58" s="522"/>
      <c r="SHP58" s="522"/>
      <c r="SHR58" s="521"/>
      <c r="SHS58" s="522"/>
      <c r="SHT58" s="522"/>
      <c r="SHV58" s="521"/>
      <c r="SHW58" s="522"/>
      <c r="SHX58" s="522"/>
      <c r="SHZ58" s="521"/>
      <c r="SIA58" s="522"/>
      <c r="SIB58" s="522"/>
      <c r="SID58" s="521"/>
      <c r="SIE58" s="522"/>
      <c r="SIF58" s="522"/>
      <c r="SIH58" s="521"/>
      <c r="SII58" s="522"/>
      <c r="SIJ58" s="522"/>
      <c r="SIL58" s="521"/>
      <c r="SIM58" s="522"/>
      <c r="SIN58" s="522"/>
      <c r="SIP58" s="521"/>
      <c r="SIQ58" s="522"/>
      <c r="SIR58" s="522"/>
      <c r="SIT58" s="521"/>
      <c r="SIU58" s="522"/>
      <c r="SIV58" s="522"/>
      <c r="SIX58" s="521"/>
      <c r="SIY58" s="522"/>
      <c r="SIZ58" s="522"/>
      <c r="SJB58" s="521"/>
      <c r="SJC58" s="522"/>
      <c r="SJD58" s="522"/>
      <c r="SJF58" s="521"/>
      <c r="SJG58" s="522"/>
      <c r="SJH58" s="522"/>
      <c r="SJJ58" s="521"/>
      <c r="SJK58" s="522"/>
      <c r="SJL58" s="522"/>
      <c r="SJN58" s="521"/>
      <c r="SJO58" s="522"/>
      <c r="SJP58" s="522"/>
      <c r="SJR58" s="521"/>
      <c r="SJS58" s="522"/>
      <c r="SJT58" s="522"/>
      <c r="SJV58" s="521"/>
      <c r="SJW58" s="522"/>
      <c r="SJX58" s="522"/>
      <c r="SJZ58" s="521"/>
      <c r="SKA58" s="522"/>
      <c r="SKB58" s="522"/>
      <c r="SKD58" s="521"/>
      <c r="SKE58" s="522"/>
      <c r="SKF58" s="522"/>
      <c r="SKH58" s="521"/>
      <c r="SKI58" s="522"/>
      <c r="SKJ58" s="522"/>
      <c r="SKL58" s="521"/>
      <c r="SKM58" s="522"/>
      <c r="SKN58" s="522"/>
      <c r="SKP58" s="521"/>
      <c r="SKQ58" s="522"/>
      <c r="SKR58" s="522"/>
      <c r="SKT58" s="521"/>
      <c r="SKU58" s="522"/>
      <c r="SKV58" s="522"/>
      <c r="SKX58" s="521"/>
      <c r="SKY58" s="522"/>
      <c r="SKZ58" s="522"/>
      <c r="SLB58" s="521"/>
      <c r="SLC58" s="522"/>
      <c r="SLD58" s="522"/>
      <c r="SLF58" s="521"/>
      <c r="SLG58" s="522"/>
      <c r="SLH58" s="522"/>
      <c r="SLJ58" s="521"/>
      <c r="SLK58" s="522"/>
      <c r="SLL58" s="522"/>
      <c r="SLN58" s="521"/>
      <c r="SLO58" s="522"/>
      <c r="SLP58" s="522"/>
      <c r="SLR58" s="521"/>
      <c r="SLS58" s="522"/>
      <c r="SLT58" s="522"/>
      <c r="SLV58" s="521"/>
      <c r="SLW58" s="522"/>
      <c r="SLX58" s="522"/>
      <c r="SLZ58" s="521"/>
      <c r="SMA58" s="522"/>
      <c r="SMB58" s="522"/>
      <c r="SMD58" s="521"/>
      <c r="SME58" s="522"/>
      <c r="SMF58" s="522"/>
      <c r="SMH58" s="521"/>
      <c r="SMI58" s="522"/>
      <c r="SMJ58" s="522"/>
      <c r="SML58" s="521"/>
      <c r="SMM58" s="522"/>
      <c r="SMN58" s="522"/>
      <c r="SMP58" s="521"/>
      <c r="SMQ58" s="522"/>
      <c r="SMR58" s="522"/>
      <c r="SMT58" s="521"/>
      <c r="SMU58" s="522"/>
      <c r="SMV58" s="522"/>
      <c r="SMX58" s="521"/>
      <c r="SMY58" s="522"/>
      <c r="SMZ58" s="522"/>
      <c r="SNB58" s="521"/>
      <c r="SNC58" s="522"/>
      <c r="SND58" s="522"/>
      <c r="SNF58" s="521"/>
      <c r="SNG58" s="522"/>
      <c r="SNH58" s="522"/>
      <c r="SNJ58" s="521"/>
      <c r="SNK58" s="522"/>
      <c r="SNL58" s="522"/>
      <c r="SNN58" s="521"/>
      <c r="SNO58" s="522"/>
      <c r="SNP58" s="522"/>
      <c r="SNR58" s="521"/>
      <c r="SNS58" s="522"/>
      <c r="SNT58" s="522"/>
      <c r="SNV58" s="521"/>
      <c r="SNW58" s="522"/>
      <c r="SNX58" s="522"/>
      <c r="SNZ58" s="521"/>
      <c r="SOA58" s="522"/>
      <c r="SOB58" s="522"/>
      <c r="SOD58" s="521"/>
      <c r="SOE58" s="522"/>
      <c r="SOF58" s="522"/>
      <c r="SOH58" s="521"/>
      <c r="SOI58" s="522"/>
      <c r="SOJ58" s="522"/>
      <c r="SOL58" s="521"/>
      <c r="SOM58" s="522"/>
      <c r="SON58" s="522"/>
      <c r="SOP58" s="521"/>
      <c r="SOQ58" s="522"/>
      <c r="SOR58" s="522"/>
      <c r="SOT58" s="521"/>
      <c r="SOU58" s="522"/>
      <c r="SOV58" s="522"/>
      <c r="SOX58" s="521"/>
      <c r="SOY58" s="522"/>
      <c r="SOZ58" s="522"/>
      <c r="SPB58" s="521"/>
      <c r="SPC58" s="522"/>
      <c r="SPD58" s="522"/>
      <c r="SPF58" s="521"/>
      <c r="SPG58" s="522"/>
      <c r="SPH58" s="522"/>
      <c r="SPJ58" s="521"/>
      <c r="SPK58" s="522"/>
      <c r="SPL58" s="522"/>
      <c r="SPN58" s="521"/>
      <c r="SPO58" s="522"/>
      <c r="SPP58" s="522"/>
      <c r="SPR58" s="521"/>
      <c r="SPS58" s="522"/>
      <c r="SPT58" s="522"/>
      <c r="SPV58" s="521"/>
      <c r="SPW58" s="522"/>
      <c r="SPX58" s="522"/>
      <c r="SPZ58" s="521"/>
      <c r="SQA58" s="522"/>
      <c r="SQB58" s="522"/>
      <c r="SQD58" s="521"/>
      <c r="SQE58" s="522"/>
      <c r="SQF58" s="522"/>
      <c r="SQH58" s="521"/>
      <c r="SQI58" s="522"/>
      <c r="SQJ58" s="522"/>
      <c r="SQL58" s="521"/>
      <c r="SQM58" s="522"/>
      <c r="SQN58" s="522"/>
      <c r="SQP58" s="521"/>
      <c r="SQQ58" s="522"/>
      <c r="SQR58" s="522"/>
      <c r="SQT58" s="521"/>
      <c r="SQU58" s="522"/>
      <c r="SQV58" s="522"/>
      <c r="SQX58" s="521"/>
      <c r="SQY58" s="522"/>
      <c r="SQZ58" s="522"/>
      <c r="SRB58" s="521"/>
      <c r="SRC58" s="522"/>
      <c r="SRD58" s="522"/>
      <c r="SRF58" s="521"/>
      <c r="SRG58" s="522"/>
      <c r="SRH58" s="522"/>
      <c r="SRJ58" s="521"/>
      <c r="SRK58" s="522"/>
      <c r="SRL58" s="522"/>
      <c r="SRN58" s="521"/>
      <c r="SRO58" s="522"/>
      <c r="SRP58" s="522"/>
      <c r="SRR58" s="521"/>
      <c r="SRS58" s="522"/>
      <c r="SRT58" s="522"/>
      <c r="SRV58" s="521"/>
      <c r="SRW58" s="522"/>
      <c r="SRX58" s="522"/>
      <c r="SRZ58" s="521"/>
      <c r="SSA58" s="522"/>
      <c r="SSB58" s="522"/>
      <c r="SSD58" s="521"/>
      <c r="SSE58" s="522"/>
      <c r="SSF58" s="522"/>
      <c r="SSH58" s="521"/>
      <c r="SSI58" s="522"/>
      <c r="SSJ58" s="522"/>
      <c r="SSL58" s="521"/>
      <c r="SSM58" s="522"/>
      <c r="SSN58" s="522"/>
      <c r="SSP58" s="521"/>
      <c r="SSQ58" s="522"/>
      <c r="SSR58" s="522"/>
      <c r="SST58" s="521"/>
      <c r="SSU58" s="522"/>
      <c r="SSV58" s="522"/>
      <c r="SSX58" s="521"/>
      <c r="SSY58" s="522"/>
      <c r="SSZ58" s="522"/>
      <c r="STB58" s="521"/>
      <c r="STC58" s="522"/>
      <c r="STD58" s="522"/>
      <c r="STF58" s="521"/>
      <c r="STG58" s="522"/>
      <c r="STH58" s="522"/>
      <c r="STJ58" s="521"/>
      <c r="STK58" s="522"/>
      <c r="STL58" s="522"/>
      <c r="STN58" s="521"/>
      <c r="STO58" s="522"/>
      <c r="STP58" s="522"/>
      <c r="STR58" s="521"/>
      <c r="STS58" s="522"/>
      <c r="STT58" s="522"/>
      <c r="STV58" s="521"/>
      <c r="STW58" s="522"/>
      <c r="STX58" s="522"/>
      <c r="STZ58" s="521"/>
      <c r="SUA58" s="522"/>
      <c r="SUB58" s="522"/>
      <c r="SUD58" s="521"/>
      <c r="SUE58" s="522"/>
      <c r="SUF58" s="522"/>
      <c r="SUH58" s="521"/>
      <c r="SUI58" s="522"/>
      <c r="SUJ58" s="522"/>
      <c r="SUL58" s="521"/>
      <c r="SUM58" s="522"/>
      <c r="SUN58" s="522"/>
      <c r="SUP58" s="521"/>
      <c r="SUQ58" s="522"/>
      <c r="SUR58" s="522"/>
      <c r="SUT58" s="521"/>
      <c r="SUU58" s="522"/>
      <c r="SUV58" s="522"/>
      <c r="SUX58" s="521"/>
      <c r="SUY58" s="522"/>
      <c r="SUZ58" s="522"/>
      <c r="SVB58" s="521"/>
      <c r="SVC58" s="522"/>
      <c r="SVD58" s="522"/>
      <c r="SVF58" s="521"/>
      <c r="SVG58" s="522"/>
      <c r="SVH58" s="522"/>
      <c r="SVJ58" s="521"/>
      <c r="SVK58" s="522"/>
      <c r="SVL58" s="522"/>
      <c r="SVN58" s="521"/>
      <c r="SVO58" s="522"/>
      <c r="SVP58" s="522"/>
      <c r="SVR58" s="521"/>
      <c r="SVS58" s="522"/>
      <c r="SVT58" s="522"/>
      <c r="SVV58" s="521"/>
      <c r="SVW58" s="522"/>
      <c r="SVX58" s="522"/>
      <c r="SVZ58" s="521"/>
      <c r="SWA58" s="522"/>
      <c r="SWB58" s="522"/>
      <c r="SWD58" s="521"/>
      <c r="SWE58" s="522"/>
      <c r="SWF58" s="522"/>
      <c r="SWH58" s="521"/>
      <c r="SWI58" s="522"/>
      <c r="SWJ58" s="522"/>
      <c r="SWL58" s="521"/>
      <c r="SWM58" s="522"/>
      <c r="SWN58" s="522"/>
      <c r="SWP58" s="521"/>
      <c r="SWQ58" s="522"/>
      <c r="SWR58" s="522"/>
      <c r="SWT58" s="521"/>
      <c r="SWU58" s="522"/>
      <c r="SWV58" s="522"/>
      <c r="SWX58" s="521"/>
      <c r="SWY58" s="522"/>
      <c r="SWZ58" s="522"/>
      <c r="SXB58" s="521"/>
      <c r="SXC58" s="522"/>
      <c r="SXD58" s="522"/>
      <c r="SXF58" s="521"/>
      <c r="SXG58" s="522"/>
      <c r="SXH58" s="522"/>
      <c r="SXJ58" s="521"/>
      <c r="SXK58" s="522"/>
      <c r="SXL58" s="522"/>
      <c r="SXN58" s="521"/>
      <c r="SXO58" s="522"/>
      <c r="SXP58" s="522"/>
      <c r="SXR58" s="521"/>
      <c r="SXS58" s="522"/>
      <c r="SXT58" s="522"/>
      <c r="SXV58" s="521"/>
      <c r="SXW58" s="522"/>
      <c r="SXX58" s="522"/>
      <c r="SXZ58" s="521"/>
      <c r="SYA58" s="522"/>
      <c r="SYB58" s="522"/>
      <c r="SYD58" s="521"/>
      <c r="SYE58" s="522"/>
      <c r="SYF58" s="522"/>
      <c r="SYH58" s="521"/>
      <c r="SYI58" s="522"/>
      <c r="SYJ58" s="522"/>
      <c r="SYL58" s="521"/>
      <c r="SYM58" s="522"/>
      <c r="SYN58" s="522"/>
      <c r="SYP58" s="521"/>
      <c r="SYQ58" s="522"/>
      <c r="SYR58" s="522"/>
      <c r="SYT58" s="521"/>
      <c r="SYU58" s="522"/>
      <c r="SYV58" s="522"/>
      <c r="SYX58" s="521"/>
      <c r="SYY58" s="522"/>
      <c r="SYZ58" s="522"/>
      <c r="SZB58" s="521"/>
      <c r="SZC58" s="522"/>
      <c r="SZD58" s="522"/>
      <c r="SZF58" s="521"/>
      <c r="SZG58" s="522"/>
      <c r="SZH58" s="522"/>
      <c r="SZJ58" s="521"/>
      <c r="SZK58" s="522"/>
      <c r="SZL58" s="522"/>
      <c r="SZN58" s="521"/>
      <c r="SZO58" s="522"/>
      <c r="SZP58" s="522"/>
      <c r="SZR58" s="521"/>
      <c r="SZS58" s="522"/>
      <c r="SZT58" s="522"/>
      <c r="SZV58" s="521"/>
      <c r="SZW58" s="522"/>
      <c r="SZX58" s="522"/>
      <c r="SZZ58" s="521"/>
      <c r="TAA58" s="522"/>
      <c r="TAB58" s="522"/>
      <c r="TAD58" s="521"/>
      <c r="TAE58" s="522"/>
      <c r="TAF58" s="522"/>
      <c r="TAH58" s="521"/>
      <c r="TAI58" s="522"/>
      <c r="TAJ58" s="522"/>
      <c r="TAL58" s="521"/>
      <c r="TAM58" s="522"/>
      <c r="TAN58" s="522"/>
      <c r="TAP58" s="521"/>
      <c r="TAQ58" s="522"/>
      <c r="TAR58" s="522"/>
      <c r="TAT58" s="521"/>
      <c r="TAU58" s="522"/>
      <c r="TAV58" s="522"/>
      <c r="TAX58" s="521"/>
      <c r="TAY58" s="522"/>
      <c r="TAZ58" s="522"/>
      <c r="TBB58" s="521"/>
      <c r="TBC58" s="522"/>
      <c r="TBD58" s="522"/>
      <c r="TBF58" s="521"/>
      <c r="TBG58" s="522"/>
      <c r="TBH58" s="522"/>
      <c r="TBJ58" s="521"/>
      <c r="TBK58" s="522"/>
      <c r="TBL58" s="522"/>
      <c r="TBN58" s="521"/>
      <c r="TBO58" s="522"/>
      <c r="TBP58" s="522"/>
      <c r="TBR58" s="521"/>
      <c r="TBS58" s="522"/>
      <c r="TBT58" s="522"/>
      <c r="TBV58" s="521"/>
      <c r="TBW58" s="522"/>
      <c r="TBX58" s="522"/>
      <c r="TBZ58" s="521"/>
      <c r="TCA58" s="522"/>
      <c r="TCB58" s="522"/>
      <c r="TCD58" s="521"/>
      <c r="TCE58" s="522"/>
      <c r="TCF58" s="522"/>
      <c r="TCH58" s="521"/>
      <c r="TCI58" s="522"/>
      <c r="TCJ58" s="522"/>
      <c r="TCL58" s="521"/>
      <c r="TCM58" s="522"/>
      <c r="TCN58" s="522"/>
      <c r="TCP58" s="521"/>
      <c r="TCQ58" s="522"/>
      <c r="TCR58" s="522"/>
      <c r="TCT58" s="521"/>
      <c r="TCU58" s="522"/>
      <c r="TCV58" s="522"/>
      <c r="TCX58" s="521"/>
      <c r="TCY58" s="522"/>
      <c r="TCZ58" s="522"/>
      <c r="TDB58" s="521"/>
      <c r="TDC58" s="522"/>
      <c r="TDD58" s="522"/>
      <c r="TDF58" s="521"/>
      <c r="TDG58" s="522"/>
      <c r="TDH58" s="522"/>
      <c r="TDJ58" s="521"/>
      <c r="TDK58" s="522"/>
      <c r="TDL58" s="522"/>
      <c r="TDN58" s="521"/>
      <c r="TDO58" s="522"/>
      <c r="TDP58" s="522"/>
      <c r="TDR58" s="521"/>
      <c r="TDS58" s="522"/>
      <c r="TDT58" s="522"/>
      <c r="TDV58" s="521"/>
      <c r="TDW58" s="522"/>
      <c r="TDX58" s="522"/>
      <c r="TDZ58" s="521"/>
      <c r="TEA58" s="522"/>
      <c r="TEB58" s="522"/>
      <c r="TED58" s="521"/>
      <c r="TEE58" s="522"/>
      <c r="TEF58" s="522"/>
      <c r="TEH58" s="521"/>
      <c r="TEI58" s="522"/>
      <c r="TEJ58" s="522"/>
      <c r="TEL58" s="521"/>
      <c r="TEM58" s="522"/>
      <c r="TEN58" s="522"/>
      <c r="TEP58" s="521"/>
      <c r="TEQ58" s="522"/>
      <c r="TER58" s="522"/>
      <c r="TET58" s="521"/>
      <c r="TEU58" s="522"/>
      <c r="TEV58" s="522"/>
      <c r="TEX58" s="521"/>
      <c r="TEY58" s="522"/>
      <c r="TEZ58" s="522"/>
      <c r="TFB58" s="521"/>
      <c r="TFC58" s="522"/>
      <c r="TFD58" s="522"/>
      <c r="TFF58" s="521"/>
      <c r="TFG58" s="522"/>
      <c r="TFH58" s="522"/>
      <c r="TFJ58" s="521"/>
      <c r="TFK58" s="522"/>
      <c r="TFL58" s="522"/>
      <c r="TFN58" s="521"/>
      <c r="TFO58" s="522"/>
      <c r="TFP58" s="522"/>
      <c r="TFR58" s="521"/>
      <c r="TFS58" s="522"/>
      <c r="TFT58" s="522"/>
      <c r="TFV58" s="521"/>
      <c r="TFW58" s="522"/>
      <c r="TFX58" s="522"/>
      <c r="TFZ58" s="521"/>
      <c r="TGA58" s="522"/>
      <c r="TGB58" s="522"/>
      <c r="TGD58" s="521"/>
      <c r="TGE58" s="522"/>
      <c r="TGF58" s="522"/>
      <c r="TGH58" s="521"/>
      <c r="TGI58" s="522"/>
      <c r="TGJ58" s="522"/>
      <c r="TGL58" s="521"/>
      <c r="TGM58" s="522"/>
      <c r="TGN58" s="522"/>
      <c r="TGP58" s="521"/>
      <c r="TGQ58" s="522"/>
      <c r="TGR58" s="522"/>
      <c r="TGT58" s="521"/>
      <c r="TGU58" s="522"/>
      <c r="TGV58" s="522"/>
      <c r="TGX58" s="521"/>
      <c r="TGY58" s="522"/>
      <c r="TGZ58" s="522"/>
      <c r="THB58" s="521"/>
      <c r="THC58" s="522"/>
      <c r="THD58" s="522"/>
      <c r="THF58" s="521"/>
      <c r="THG58" s="522"/>
      <c r="THH58" s="522"/>
      <c r="THJ58" s="521"/>
      <c r="THK58" s="522"/>
      <c r="THL58" s="522"/>
      <c r="THN58" s="521"/>
      <c r="THO58" s="522"/>
      <c r="THP58" s="522"/>
      <c r="THR58" s="521"/>
      <c r="THS58" s="522"/>
      <c r="THT58" s="522"/>
      <c r="THV58" s="521"/>
      <c r="THW58" s="522"/>
      <c r="THX58" s="522"/>
      <c r="THZ58" s="521"/>
      <c r="TIA58" s="522"/>
      <c r="TIB58" s="522"/>
      <c r="TID58" s="521"/>
      <c r="TIE58" s="522"/>
      <c r="TIF58" s="522"/>
      <c r="TIH58" s="521"/>
      <c r="TII58" s="522"/>
      <c r="TIJ58" s="522"/>
      <c r="TIL58" s="521"/>
      <c r="TIM58" s="522"/>
      <c r="TIN58" s="522"/>
      <c r="TIP58" s="521"/>
      <c r="TIQ58" s="522"/>
      <c r="TIR58" s="522"/>
      <c r="TIT58" s="521"/>
      <c r="TIU58" s="522"/>
      <c r="TIV58" s="522"/>
      <c r="TIX58" s="521"/>
      <c r="TIY58" s="522"/>
      <c r="TIZ58" s="522"/>
      <c r="TJB58" s="521"/>
      <c r="TJC58" s="522"/>
      <c r="TJD58" s="522"/>
      <c r="TJF58" s="521"/>
      <c r="TJG58" s="522"/>
      <c r="TJH58" s="522"/>
      <c r="TJJ58" s="521"/>
      <c r="TJK58" s="522"/>
      <c r="TJL58" s="522"/>
      <c r="TJN58" s="521"/>
      <c r="TJO58" s="522"/>
      <c r="TJP58" s="522"/>
      <c r="TJR58" s="521"/>
      <c r="TJS58" s="522"/>
      <c r="TJT58" s="522"/>
      <c r="TJV58" s="521"/>
      <c r="TJW58" s="522"/>
      <c r="TJX58" s="522"/>
      <c r="TJZ58" s="521"/>
      <c r="TKA58" s="522"/>
      <c r="TKB58" s="522"/>
      <c r="TKD58" s="521"/>
      <c r="TKE58" s="522"/>
      <c r="TKF58" s="522"/>
      <c r="TKH58" s="521"/>
      <c r="TKI58" s="522"/>
      <c r="TKJ58" s="522"/>
      <c r="TKL58" s="521"/>
      <c r="TKM58" s="522"/>
      <c r="TKN58" s="522"/>
      <c r="TKP58" s="521"/>
      <c r="TKQ58" s="522"/>
      <c r="TKR58" s="522"/>
      <c r="TKT58" s="521"/>
      <c r="TKU58" s="522"/>
      <c r="TKV58" s="522"/>
      <c r="TKX58" s="521"/>
      <c r="TKY58" s="522"/>
      <c r="TKZ58" s="522"/>
      <c r="TLB58" s="521"/>
      <c r="TLC58" s="522"/>
      <c r="TLD58" s="522"/>
      <c r="TLF58" s="521"/>
      <c r="TLG58" s="522"/>
      <c r="TLH58" s="522"/>
      <c r="TLJ58" s="521"/>
      <c r="TLK58" s="522"/>
      <c r="TLL58" s="522"/>
      <c r="TLN58" s="521"/>
      <c r="TLO58" s="522"/>
      <c r="TLP58" s="522"/>
      <c r="TLR58" s="521"/>
      <c r="TLS58" s="522"/>
      <c r="TLT58" s="522"/>
      <c r="TLV58" s="521"/>
      <c r="TLW58" s="522"/>
      <c r="TLX58" s="522"/>
      <c r="TLZ58" s="521"/>
      <c r="TMA58" s="522"/>
      <c r="TMB58" s="522"/>
      <c r="TMD58" s="521"/>
      <c r="TME58" s="522"/>
      <c r="TMF58" s="522"/>
      <c r="TMH58" s="521"/>
      <c r="TMI58" s="522"/>
      <c r="TMJ58" s="522"/>
      <c r="TML58" s="521"/>
      <c r="TMM58" s="522"/>
      <c r="TMN58" s="522"/>
      <c r="TMP58" s="521"/>
      <c r="TMQ58" s="522"/>
      <c r="TMR58" s="522"/>
      <c r="TMT58" s="521"/>
      <c r="TMU58" s="522"/>
      <c r="TMV58" s="522"/>
      <c r="TMX58" s="521"/>
      <c r="TMY58" s="522"/>
      <c r="TMZ58" s="522"/>
      <c r="TNB58" s="521"/>
      <c r="TNC58" s="522"/>
      <c r="TND58" s="522"/>
      <c r="TNF58" s="521"/>
      <c r="TNG58" s="522"/>
      <c r="TNH58" s="522"/>
      <c r="TNJ58" s="521"/>
      <c r="TNK58" s="522"/>
      <c r="TNL58" s="522"/>
      <c r="TNN58" s="521"/>
      <c r="TNO58" s="522"/>
      <c r="TNP58" s="522"/>
      <c r="TNR58" s="521"/>
      <c r="TNS58" s="522"/>
      <c r="TNT58" s="522"/>
      <c r="TNV58" s="521"/>
      <c r="TNW58" s="522"/>
      <c r="TNX58" s="522"/>
      <c r="TNZ58" s="521"/>
      <c r="TOA58" s="522"/>
      <c r="TOB58" s="522"/>
      <c r="TOD58" s="521"/>
      <c r="TOE58" s="522"/>
      <c r="TOF58" s="522"/>
      <c r="TOH58" s="521"/>
      <c r="TOI58" s="522"/>
      <c r="TOJ58" s="522"/>
      <c r="TOL58" s="521"/>
      <c r="TOM58" s="522"/>
      <c r="TON58" s="522"/>
      <c r="TOP58" s="521"/>
      <c r="TOQ58" s="522"/>
      <c r="TOR58" s="522"/>
      <c r="TOT58" s="521"/>
      <c r="TOU58" s="522"/>
      <c r="TOV58" s="522"/>
      <c r="TOX58" s="521"/>
      <c r="TOY58" s="522"/>
      <c r="TOZ58" s="522"/>
      <c r="TPB58" s="521"/>
      <c r="TPC58" s="522"/>
      <c r="TPD58" s="522"/>
      <c r="TPF58" s="521"/>
      <c r="TPG58" s="522"/>
      <c r="TPH58" s="522"/>
      <c r="TPJ58" s="521"/>
      <c r="TPK58" s="522"/>
      <c r="TPL58" s="522"/>
      <c r="TPN58" s="521"/>
      <c r="TPO58" s="522"/>
      <c r="TPP58" s="522"/>
      <c r="TPR58" s="521"/>
      <c r="TPS58" s="522"/>
      <c r="TPT58" s="522"/>
      <c r="TPV58" s="521"/>
      <c r="TPW58" s="522"/>
      <c r="TPX58" s="522"/>
      <c r="TPZ58" s="521"/>
      <c r="TQA58" s="522"/>
      <c r="TQB58" s="522"/>
      <c r="TQD58" s="521"/>
      <c r="TQE58" s="522"/>
      <c r="TQF58" s="522"/>
      <c r="TQH58" s="521"/>
      <c r="TQI58" s="522"/>
      <c r="TQJ58" s="522"/>
      <c r="TQL58" s="521"/>
      <c r="TQM58" s="522"/>
      <c r="TQN58" s="522"/>
      <c r="TQP58" s="521"/>
      <c r="TQQ58" s="522"/>
      <c r="TQR58" s="522"/>
      <c r="TQT58" s="521"/>
      <c r="TQU58" s="522"/>
      <c r="TQV58" s="522"/>
      <c r="TQX58" s="521"/>
      <c r="TQY58" s="522"/>
      <c r="TQZ58" s="522"/>
      <c r="TRB58" s="521"/>
      <c r="TRC58" s="522"/>
      <c r="TRD58" s="522"/>
      <c r="TRF58" s="521"/>
      <c r="TRG58" s="522"/>
      <c r="TRH58" s="522"/>
      <c r="TRJ58" s="521"/>
      <c r="TRK58" s="522"/>
      <c r="TRL58" s="522"/>
      <c r="TRN58" s="521"/>
      <c r="TRO58" s="522"/>
      <c r="TRP58" s="522"/>
      <c r="TRR58" s="521"/>
      <c r="TRS58" s="522"/>
      <c r="TRT58" s="522"/>
      <c r="TRV58" s="521"/>
      <c r="TRW58" s="522"/>
      <c r="TRX58" s="522"/>
      <c r="TRZ58" s="521"/>
      <c r="TSA58" s="522"/>
      <c r="TSB58" s="522"/>
      <c r="TSD58" s="521"/>
      <c r="TSE58" s="522"/>
      <c r="TSF58" s="522"/>
      <c r="TSH58" s="521"/>
      <c r="TSI58" s="522"/>
      <c r="TSJ58" s="522"/>
      <c r="TSL58" s="521"/>
      <c r="TSM58" s="522"/>
      <c r="TSN58" s="522"/>
      <c r="TSP58" s="521"/>
      <c r="TSQ58" s="522"/>
      <c r="TSR58" s="522"/>
      <c r="TST58" s="521"/>
      <c r="TSU58" s="522"/>
      <c r="TSV58" s="522"/>
      <c r="TSX58" s="521"/>
      <c r="TSY58" s="522"/>
      <c r="TSZ58" s="522"/>
      <c r="TTB58" s="521"/>
      <c r="TTC58" s="522"/>
      <c r="TTD58" s="522"/>
      <c r="TTF58" s="521"/>
      <c r="TTG58" s="522"/>
      <c r="TTH58" s="522"/>
      <c r="TTJ58" s="521"/>
      <c r="TTK58" s="522"/>
      <c r="TTL58" s="522"/>
      <c r="TTN58" s="521"/>
      <c r="TTO58" s="522"/>
      <c r="TTP58" s="522"/>
      <c r="TTR58" s="521"/>
      <c r="TTS58" s="522"/>
      <c r="TTT58" s="522"/>
      <c r="TTV58" s="521"/>
      <c r="TTW58" s="522"/>
      <c r="TTX58" s="522"/>
      <c r="TTZ58" s="521"/>
      <c r="TUA58" s="522"/>
      <c r="TUB58" s="522"/>
      <c r="TUD58" s="521"/>
      <c r="TUE58" s="522"/>
      <c r="TUF58" s="522"/>
      <c r="TUH58" s="521"/>
      <c r="TUI58" s="522"/>
      <c r="TUJ58" s="522"/>
      <c r="TUL58" s="521"/>
      <c r="TUM58" s="522"/>
      <c r="TUN58" s="522"/>
      <c r="TUP58" s="521"/>
      <c r="TUQ58" s="522"/>
      <c r="TUR58" s="522"/>
      <c r="TUT58" s="521"/>
      <c r="TUU58" s="522"/>
      <c r="TUV58" s="522"/>
      <c r="TUX58" s="521"/>
      <c r="TUY58" s="522"/>
      <c r="TUZ58" s="522"/>
      <c r="TVB58" s="521"/>
      <c r="TVC58" s="522"/>
      <c r="TVD58" s="522"/>
      <c r="TVF58" s="521"/>
      <c r="TVG58" s="522"/>
      <c r="TVH58" s="522"/>
      <c r="TVJ58" s="521"/>
      <c r="TVK58" s="522"/>
      <c r="TVL58" s="522"/>
      <c r="TVN58" s="521"/>
      <c r="TVO58" s="522"/>
      <c r="TVP58" s="522"/>
      <c r="TVR58" s="521"/>
      <c r="TVS58" s="522"/>
      <c r="TVT58" s="522"/>
      <c r="TVV58" s="521"/>
      <c r="TVW58" s="522"/>
      <c r="TVX58" s="522"/>
      <c r="TVZ58" s="521"/>
      <c r="TWA58" s="522"/>
      <c r="TWB58" s="522"/>
      <c r="TWD58" s="521"/>
      <c r="TWE58" s="522"/>
      <c r="TWF58" s="522"/>
      <c r="TWH58" s="521"/>
      <c r="TWI58" s="522"/>
      <c r="TWJ58" s="522"/>
      <c r="TWL58" s="521"/>
      <c r="TWM58" s="522"/>
      <c r="TWN58" s="522"/>
      <c r="TWP58" s="521"/>
      <c r="TWQ58" s="522"/>
      <c r="TWR58" s="522"/>
      <c r="TWT58" s="521"/>
      <c r="TWU58" s="522"/>
      <c r="TWV58" s="522"/>
      <c r="TWX58" s="521"/>
      <c r="TWY58" s="522"/>
      <c r="TWZ58" s="522"/>
      <c r="TXB58" s="521"/>
      <c r="TXC58" s="522"/>
      <c r="TXD58" s="522"/>
      <c r="TXF58" s="521"/>
      <c r="TXG58" s="522"/>
      <c r="TXH58" s="522"/>
      <c r="TXJ58" s="521"/>
      <c r="TXK58" s="522"/>
      <c r="TXL58" s="522"/>
      <c r="TXN58" s="521"/>
      <c r="TXO58" s="522"/>
      <c r="TXP58" s="522"/>
      <c r="TXR58" s="521"/>
      <c r="TXS58" s="522"/>
      <c r="TXT58" s="522"/>
      <c r="TXV58" s="521"/>
      <c r="TXW58" s="522"/>
      <c r="TXX58" s="522"/>
      <c r="TXZ58" s="521"/>
      <c r="TYA58" s="522"/>
      <c r="TYB58" s="522"/>
      <c r="TYD58" s="521"/>
      <c r="TYE58" s="522"/>
      <c r="TYF58" s="522"/>
      <c r="TYH58" s="521"/>
      <c r="TYI58" s="522"/>
      <c r="TYJ58" s="522"/>
      <c r="TYL58" s="521"/>
      <c r="TYM58" s="522"/>
      <c r="TYN58" s="522"/>
      <c r="TYP58" s="521"/>
      <c r="TYQ58" s="522"/>
      <c r="TYR58" s="522"/>
      <c r="TYT58" s="521"/>
      <c r="TYU58" s="522"/>
      <c r="TYV58" s="522"/>
      <c r="TYX58" s="521"/>
      <c r="TYY58" s="522"/>
      <c r="TYZ58" s="522"/>
      <c r="TZB58" s="521"/>
      <c r="TZC58" s="522"/>
      <c r="TZD58" s="522"/>
      <c r="TZF58" s="521"/>
      <c r="TZG58" s="522"/>
      <c r="TZH58" s="522"/>
      <c r="TZJ58" s="521"/>
      <c r="TZK58" s="522"/>
      <c r="TZL58" s="522"/>
      <c r="TZN58" s="521"/>
      <c r="TZO58" s="522"/>
      <c r="TZP58" s="522"/>
      <c r="TZR58" s="521"/>
      <c r="TZS58" s="522"/>
      <c r="TZT58" s="522"/>
      <c r="TZV58" s="521"/>
      <c r="TZW58" s="522"/>
      <c r="TZX58" s="522"/>
      <c r="TZZ58" s="521"/>
      <c r="UAA58" s="522"/>
      <c r="UAB58" s="522"/>
      <c r="UAD58" s="521"/>
      <c r="UAE58" s="522"/>
      <c r="UAF58" s="522"/>
      <c r="UAH58" s="521"/>
      <c r="UAI58" s="522"/>
      <c r="UAJ58" s="522"/>
      <c r="UAL58" s="521"/>
      <c r="UAM58" s="522"/>
      <c r="UAN58" s="522"/>
      <c r="UAP58" s="521"/>
      <c r="UAQ58" s="522"/>
      <c r="UAR58" s="522"/>
      <c r="UAT58" s="521"/>
      <c r="UAU58" s="522"/>
      <c r="UAV58" s="522"/>
      <c r="UAX58" s="521"/>
      <c r="UAY58" s="522"/>
      <c r="UAZ58" s="522"/>
      <c r="UBB58" s="521"/>
      <c r="UBC58" s="522"/>
      <c r="UBD58" s="522"/>
      <c r="UBF58" s="521"/>
      <c r="UBG58" s="522"/>
      <c r="UBH58" s="522"/>
      <c r="UBJ58" s="521"/>
      <c r="UBK58" s="522"/>
      <c r="UBL58" s="522"/>
      <c r="UBN58" s="521"/>
      <c r="UBO58" s="522"/>
      <c r="UBP58" s="522"/>
      <c r="UBR58" s="521"/>
      <c r="UBS58" s="522"/>
      <c r="UBT58" s="522"/>
      <c r="UBV58" s="521"/>
      <c r="UBW58" s="522"/>
      <c r="UBX58" s="522"/>
      <c r="UBZ58" s="521"/>
      <c r="UCA58" s="522"/>
      <c r="UCB58" s="522"/>
      <c r="UCD58" s="521"/>
      <c r="UCE58" s="522"/>
      <c r="UCF58" s="522"/>
      <c r="UCH58" s="521"/>
      <c r="UCI58" s="522"/>
      <c r="UCJ58" s="522"/>
      <c r="UCL58" s="521"/>
      <c r="UCM58" s="522"/>
      <c r="UCN58" s="522"/>
      <c r="UCP58" s="521"/>
      <c r="UCQ58" s="522"/>
      <c r="UCR58" s="522"/>
      <c r="UCT58" s="521"/>
      <c r="UCU58" s="522"/>
      <c r="UCV58" s="522"/>
      <c r="UCX58" s="521"/>
      <c r="UCY58" s="522"/>
      <c r="UCZ58" s="522"/>
      <c r="UDB58" s="521"/>
      <c r="UDC58" s="522"/>
      <c r="UDD58" s="522"/>
      <c r="UDF58" s="521"/>
      <c r="UDG58" s="522"/>
      <c r="UDH58" s="522"/>
      <c r="UDJ58" s="521"/>
      <c r="UDK58" s="522"/>
      <c r="UDL58" s="522"/>
      <c r="UDN58" s="521"/>
      <c r="UDO58" s="522"/>
      <c r="UDP58" s="522"/>
      <c r="UDR58" s="521"/>
      <c r="UDS58" s="522"/>
      <c r="UDT58" s="522"/>
      <c r="UDV58" s="521"/>
      <c r="UDW58" s="522"/>
      <c r="UDX58" s="522"/>
      <c r="UDZ58" s="521"/>
      <c r="UEA58" s="522"/>
      <c r="UEB58" s="522"/>
      <c r="UED58" s="521"/>
      <c r="UEE58" s="522"/>
      <c r="UEF58" s="522"/>
      <c r="UEH58" s="521"/>
      <c r="UEI58" s="522"/>
      <c r="UEJ58" s="522"/>
      <c r="UEL58" s="521"/>
      <c r="UEM58" s="522"/>
      <c r="UEN58" s="522"/>
      <c r="UEP58" s="521"/>
      <c r="UEQ58" s="522"/>
      <c r="UER58" s="522"/>
      <c r="UET58" s="521"/>
      <c r="UEU58" s="522"/>
      <c r="UEV58" s="522"/>
      <c r="UEX58" s="521"/>
      <c r="UEY58" s="522"/>
      <c r="UEZ58" s="522"/>
      <c r="UFB58" s="521"/>
      <c r="UFC58" s="522"/>
      <c r="UFD58" s="522"/>
      <c r="UFF58" s="521"/>
      <c r="UFG58" s="522"/>
      <c r="UFH58" s="522"/>
      <c r="UFJ58" s="521"/>
      <c r="UFK58" s="522"/>
      <c r="UFL58" s="522"/>
      <c r="UFN58" s="521"/>
      <c r="UFO58" s="522"/>
      <c r="UFP58" s="522"/>
      <c r="UFR58" s="521"/>
      <c r="UFS58" s="522"/>
      <c r="UFT58" s="522"/>
      <c r="UFV58" s="521"/>
      <c r="UFW58" s="522"/>
      <c r="UFX58" s="522"/>
      <c r="UFZ58" s="521"/>
      <c r="UGA58" s="522"/>
      <c r="UGB58" s="522"/>
      <c r="UGD58" s="521"/>
      <c r="UGE58" s="522"/>
      <c r="UGF58" s="522"/>
      <c r="UGH58" s="521"/>
      <c r="UGI58" s="522"/>
      <c r="UGJ58" s="522"/>
      <c r="UGL58" s="521"/>
      <c r="UGM58" s="522"/>
      <c r="UGN58" s="522"/>
      <c r="UGP58" s="521"/>
      <c r="UGQ58" s="522"/>
      <c r="UGR58" s="522"/>
      <c r="UGT58" s="521"/>
      <c r="UGU58" s="522"/>
      <c r="UGV58" s="522"/>
      <c r="UGX58" s="521"/>
      <c r="UGY58" s="522"/>
      <c r="UGZ58" s="522"/>
      <c r="UHB58" s="521"/>
      <c r="UHC58" s="522"/>
      <c r="UHD58" s="522"/>
      <c r="UHF58" s="521"/>
      <c r="UHG58" s="522"/>
      <c r="UHH58" s="522"/>
      <c r="UHJ58" s="521"/>
      <c r="UHK58" s="522"/>
      <c r="UHL58" s="522"/>
      <c r="UHN58" s="521"/>
      <c r="UHO58" s="522"/>
      <c r="UHP58" s="522"/>
      <c r="UHR58" s="521"/>
      <c r="UHS58" s="522"/>
      <c r="UHT58" s="522"/>
      <c r="UHV58" s="521"/>
      <c r="UHW58" s="522"/>
      <c r="UHX58" s="522"/>
      <c r="UHZ58" s="521"/>
      <c r="UIA58" s="522"/>
      <c r="UIB58" s="522"/>
      <c r="UID58" s="521"/>
      <c r="UIE58" s="522"/>
      <c r="UIF58" s="522"/>
      <c r="UIH58" s="521"/>
      <c r="UII58" s="522"/>
      <c r="UIJ58" s="522"/>
      <c r="UIL58" s="521"/>
      <c r="UIM58" s="522"/>
      <c r="UIN58" s="522"/>
      <c r="UIP58" s="521"/>
      <c r="UIQ58" s="522"/>
      <c r="UIR58" s="522"/>
      <c r="UIT58" s="521"/>
      <c r="UIU58" s="522"/>
      <c r="UIV58" s="522"/>
      <c r="UIX58" s="521"/>
      <c r="UIY58" s="522"/>
      <c r="UIZ58" s="522"/>
      <c r="UJB58" s="521"/>
      <c r="UJC58" s="522"/>
      <c r="UJD58" s="522"/>
      <c r="UJF58" s="521"/>
      <c r="UJG58" s="522"/>
      <c r="UJH58" s="522"/>
      <c r="UJJ58" s="521"/>
      <c r="UJK58" s="522"/>
      <c r="UJL58" s="522"/>
      <c r="UJN58" s="521"/>
      <c r="UJO58" s="522"/>
      <c r="UJP58" s="522"/>
      <c r="UJR58" s="521"/>
      <c r="UJS58" s="522"/>
      <c r="UJT58" s="522"/>
      <c r="UJV58" s="521"/>
      <c r="UJW58" s="522"/>
      <c r="UJX58" s="522"/>
      <c r="UJZ58" s="521"/>
      <c r="UKA58" s="522"/>
      <c r="UKB58" s="522"/>
      <c r="UKD58" s="521"/>
      <c r="UKE58" s="522"/>
      <c r="UKF58" s="522"/>
      <c r="UKH58" s="521"/>
      <c r="UKI58" s="522"/>
      <c r="UKJ58" s="522"/>
      <c r="UKL58" s="521"/>
      <c r="UKM58" s="522"/>
      <c r="UKN58" s="522"/>
      <c r="UKP58" s="521"/>
      <c r="UKQ58" s="522"/>
      <c r="UKR58" s="522"/>
      <c r="UKT58" s="521"/>
      <c r="UKU58" s="522"/>
      <c r="UKV58" s="522"/>
      <c r="UKX58" s="521"/>
      <c r="UKY58" s="522"/>
      <c r="UKZ58" s="522"/>
      <c r="ULB58" s="521"/>
      <c r="ULC58" s="522"/>
      <c r="ULD58" s="522"/>
      <c r="ULF58" s="521"/>
      <c r="ULG58" s="522"/>
      <c r="ULH58" s="522"/>
      <c r="ULJ58" s="521"/>
      <c r="ULK58" s="522"/>
      <c r="ULL58" s="522"/>
      <c r="ULN58" s="521"/>
      <c r="ULO58" s="522"/>
      <c r="ULP58" s="522"/>
      <c r="ULR58" s="521"/>
      <c r="ULS58" s="522"/>
      <c r="ULT58" s="522"/>
      <c r="ULV58" s="521"/>
      <c r="ULW58" s="522"/>
      <c r="ULX58" s="522"/>
      <c r="ULZ58" s="521"/>
      <c r="UMA58" s="522"/>
      <c r="UMB58" s="522"/>
      <c r="UMD58" s="521"/>
      <c r="UME58" s="522"/>
      <c r="UMF58" s="522"/>
      <c r="UMH58" s="521"/>
      <c r="UMI58" s="522"/>
      <c r="UMJ58" s="522"/>
      <c r="UML58" s="521"/>
      <c r="UMM58" s="522"/>
      <c r="UMN58" s="522"/>
      <c r="UMP58" s="521"/>
      <c r="UMQ58" s="522"/>
      <c r="UMR58" s="522"/>
      <c r="UMT58" s="521"/>
      <c r="UMU58" s="522"/>
      <c r="UMV58" s="522"/>
      <c r="UMX58" s="521"/>
      <c r="UMY58" s="522"/>
      <c r="UMZ58" s="522"/>
      <c r="UNB58" s="521"/>
      <c r="UNC58" s="522"/>
      <c r="UND58" s="522"/>
      <c r="UNF58" s="521"/>
      <c r="UNG58" s="522"/>
      <c r="UNH58" s="522"/>
      <c r="UNJ58" s="521"/>
      <c r="UNK58" s="522"/>
      <c r="UNL58" s="522"/>
      <c r="UNN58" s="521"/>
      <c r="UNO58" s="522"/>
      <c r="UNP58" s="522"/>
      <c r="UNR58" s="521"/>
      <c r="UNS58" s="522"/>
      <c r="UNT58" s="522"/>
      <c r="UNV58" s="521"/>
      <c r="UNW58" s="522"/>
      <c r="UNX58" s="522"/>
      <c r="UNZ58" s="521"/>
      <c r="UOA58" s="522"/>
      <c r="UOB58" s="522"/>
      <c r="UOD58" s="521"/>
      <c r="UOE58" s="522"/>
      <c r="UOF58" s="522"/>
      <c r="UOH58" s="521"/>
      <c r="UOI58" s="522"/>
      <c r="UOJ58" s="522"/>
      <c r="UOL58" s="521"/>
      <c r="UOM58" s="522"/>
      <c r="UON58" s="522"/>
      <c r="UOP58" s="521"/>
      <c r="UOQ58" s="522"/>
      <c r="UOR58" s="522"/>
      <c r="UOT58" s="521"/>
      <c r="UOU58" s="522"/>
      <c r="UOV58" s="522"/>
      <c r="UOX58" s="521"/>
      <c r="UOY58" s="522"/>
      <c r="UOZ58" s="522"/>
      <c r="UPB58" s="521"/>
      <c r="UPC58" s="522"/>
      <c r="UPD58" s="522"/>
      <c r="UPF58" s="521"/>
      <c r="UPG58" s="522"/>
      <c r="UPH58" s="522"/>
      <c r="UPJ58" s="521"/>
      <c r="UPK58" s="522"/>
      <c r="UPL58" s="522"/>
      <c r="UPN58" s="521"/>
      <c r="UPO58" s="522"/>
      <c r="UPP58" s="522"/>
      <c r="UPR58" s="521"/>
      <c r="UPS58" s="522"/>
      <c r="UPT58" s="522"/>
      <c r="UPV58" s="521"/>
      <c r="UPW58" s="522"/>
      <c r="UPX58" s="522"/>
      <c r="UPZ58" s="521"/>
      <c r="UQA58" s="522"/>
      <c r="UQB58" s="522"/>
      <c r="UQD58" s="521"/>
      <c r="UQE58" s="522"/>
      <c r="UQF58" s="522"/>
      <c r="UQH58" s="521"/>
      <c r="UQI58" s="522"/>
      <c r="UQJ58" s="522"/>
      <c r="UQL58" s="521"/>
      <c r="UQM58" s="522"/>
      <c r="UQN58" s="522"/>
      <c r="UQP58" s="521"/>
      <c r="UQQ58" s="522"/>
      <c r="UQR58" s="522"/>
      <c r="UQT58" s="521"/>
      <c r="UQU58" s="522"/>
      <c r="UQV58" s="522"/>
      <c r="UQX58" s="521"/>
      <c r="UQY58" s="522"/>
      <c r="UQZ58" s="522"/>
      <c r="URB58" s="521"/>
      <c r="URC58" s="522"/>
      <c r="URD58" s="522"/>
      <c r="URF58" s="521"/>
      <c r="URG58" s="522"/>
      <c r="URH58" s="522"/>
      <c r="URJ58" s="521"/>
      <c r="URK58" s="522"/>
      <c r="URL58" s="522"/>
      <c r="URN58" s="521"/>
      <c r="URO58" s="522"/>
      <c r="URP58" s="522"/>
      <c r="URR58" s="521"/>
      <c r="URS58" s="522"/>
      <c r="URT58" s="522"/>
      <c r="URV58" s="521"/>
      <c r="URW58" s="522"/>
      <c r="URX58" s="522"/>
      <c r="URZ58" s="521"/>
      <c r="USA58" s="522"/>
      <c r="USB58" s="522"/>
      <c r="USD58" s="521"/>
      <c r="USE58" s="522"/>
      <c r="USF58" s="522"/>
      <c r="USH58" s="521"/>
      <c r="USI58" s="522"/>
      <c r="USJ58" s="522"/>
      <c r="USL58" s="521"/>
      <c r="USM58" s="522"/>
      <c r="USN58" s="522"/>
      <c r="USP58" s="521"/>
      <c r="USQ58" s="522"/>
      <c r="USR58" s="522"/>
      <c r="UST58" s="521"/>
      <c r="USU58" s="522"/>
      <c r="USV58" s="522"/>
      <c r="USX58" s="521"/>
      <c r="USY58" s="522"/>
      <c r="USZ58" s="522"/>
      <c r="UTB58" s="521"/>
      <c r="UTC58" s="522"/>
      <c r="UTD58" s="522"/>
      <c r="UTF58" s="521"/>
      <c r="UTG58" s="522"/>
      <c r="UTH58" s="522"/>
      <c r="UTJ58" s="521"/>
      <c r="UTK58" s="522"/>
      <c r="UTL58" s="522"/>
      <c r="UTN58" s="521"/>
      <c r="UTO58" s="522"/>
      <c r="UTP58" s="522"/>
      <c r="UTR58" s="521"/>
      <c r="UTS58" s="522"/>
      <c r="UTT58" s="522"/>
      <c r="UTV58" s="521"/>
      <c r="UTW58" s="522"/>
      <c r="UTX58" s="522"/>
      <c r="UTZ58" s="521"/>
      <c r="UUA58" s="522"/>
      <c r="UUB58" s="522"/>
      <c r="UUD58" s="521"/>
      <c r="UUE58" s="522"/>
      <c r="UUF58" s="522"/>
      <c r="UUH58" s="521"/>
      <c r="UUI58" s="522"/>
      <c r="UUJ58" s="522"/>
      <c r="UUL58" s="521"/>
      <c r="UUM58" s="522"/>
      <c r="UUN58" s="522"/>
      <c r="UUP58" s="521"/>
      <c r="UUQ58" s="522"/>
      <c r="UUR58" s="522"/>
      <c r="UUT58" s="521"/>
      <c r="UUU58" s="522"/>
      <c r="UUV58" s="522"/>
      <c r="UUX58" s="521"/>
      <c r="UUY58" s="522"/>
      <c r="UUZ58" s="522"/>
      <c r="UVB58" s="521"/>
      <c r="UVC58" s="522"/>
      <c r="UVD58" s="522"/>
      <c r="UVF58" s="521"/>
      <c r="UVG58" s="522"/>
      <c r="UVH58" s="522"/>
      <c r="UVJ58" s="521"/>
      <c r="UVK58" s="522"/>
      <c r="UVL58" s="522"/>
      <c r="UVN58" s="521"/>
      <c r="UVO58" s="522"/>
      <c r="UVP58" s="522"/>
      <c r="UVR58" s="521"/>
      <c r="UVS58" s="522"/>
      <c r="UVT58" s="522"/>
      <c r="UVV58" s="521"/>
      <c r="UVW58" s="522"/>
      <c r="UVX58" s="522"/>
      <c r="UVZ58" s="521"/>
      <c r="UWA58" s="522"/>
      <c r="UWB58" s="522"/>
      <c r="UWD58" s="521"/>
      <c r="UWE58" s="522"/>
      <c r="UWF58" s="522"/>
      <c r="UWH58" s="521"/>
      <c r="UWI58" s="522"/>
      <c r="UWJ58" s="522"/>
      <c r="UWL58" s="521"/>
      <c r="UWM58" s="522"/>
      <c r="UWN58" s="522"/>
      <c r="UWP58" s="521"/>
      <c r="UWQ58" s="522"/>
      <c r="UWR58" s="522"/>
      <c r="UWT58" s="521"/>
      <c r="UWU58" s="522"/>
      <c r="UWV58" s="522"/>
      <c r="UWX58" s="521"/>
      <c r="UWY58" s="522"/>
      <c r="UWZ58" s="522"/>
      <c r="UXB58" s="521"/>
      <c r="UXC58" s="522"/>
      <c r="UXD58" s="522"/>
      <c r="UXF58" s="521"/>
      <c r="UXG58" s="522"/>
      <c r="UXH58" s="522"/>
      <c r="UXJ58" s="521"/>
      <c r="UXK58" s="522"/>
      <c r="UXL58" s="522"/>
      <c r="UXN58" s="521"/>
      <c r="UXO58" s="522"/>
      <c r="UXP58" s="522"/>
      <c r="UXR58" s="521"/>
      <c r="UXS58" s="522"/>
      <c r="UXT58" s="522"/>
      <c r="UXV58" s="521"/>
      <c r="UXW58" s="522"/>
      <c r="UXX58" s="522"/>
      <c r="UXZ58" s="521"/>
      <c r="UYA58" s="522"/>
      <c r="UYB58" s="522"/>
      <c r="UYD58" s="521"/>
      <c r="UYE58" s="522"/>
      <c r="UYF58" s="522"/>
      <c r="UYH58" s="521"/>
      <c r="UYI58" s="522"/>
      <c r="UYJ58" s="522"/>
      <c r="UYL58" s="521"/>
      <c r="UYM58" s="522"/>
      <c r="UYN58" s="522"/>
      <c r="UYP58" s="521"/>
      <c r="UYQ58" s="522"/>
      <c r="UYR58" s="522"/>
      <c r="UYT58" s="521"/>
      <c r="UYU58" s="522"/>
      <c r="UYV58" s="522"/>
      <c r="UYX58" s="521"/>
      <c r="UYY58" s="522"/>
      <c r="UYZ58" s="522"/>
      <c r="UZB58" s="521"/>
      <c r="UZC58" s="522"/>
      <c r="UZD58" s="522"/>
      <c r="UZF58" s="521"/>
      <c r="UZG58" s="522"/>
      <c r="UZH58" s="522"/>
      <c r="UZJ58" s="521"/>
      <c r="UZK58" s="522"/>
      <c r="UZL58" s="522"/>
      <c r="UZN58" s="521"/>
      <c r="UZO58" s="522"/>
      <c r="UZP58" s="522"/>
      <c r="UZR58" s="521"/>
      <c r="UZS58" s="522"/>
      <c r="UZT58" s="522"/>
      <c r="UZV58" s="521"/>
      <c r="UZW58" s="522"/>
      <c r="UZX58" s="522"/>
      <c r="UZZ58" s="521"/>
      <c r="VAA58" s="522"/>
      <c r="VAB58" s="522"/>
      <c r="VAD58" s="521"/>
      <c r="VAE58" s="522"/>
      <c r="VAF58" s="522"/>
      <c r="VAH58" s="521"/>
      <c r="VAI58" s="522"/>
      <c r="VAJ58" s="522"/>
      <c r="VAL58" s="521"/>
      <c r="VAM58" s="522"/>
      <c r="VAN58" s="522"/>
      <c r="VAP58" s="521"/>
      <c r="VAQ58" s="522"/>
      <c r="VAR58" s="522"/>
      <c r="VAT58" s="521"/>
      <c r="VAU58" s="522"/>
      <c r="VAV58" s="522"/>
      <c r="VAX58" s="521"/>
      <c r="VAY58" s="522"/>
      <c r="VAZ58" s="522"/>
      <c r="VBB58" s="521"/>
      <c r="VBC58" s="522"/>
      <c r="VBD58" s="522"/>
      <c r="VBF58" s="521"/>
      <c r="VBG58" s="522"/>
      <c r="VBH58" s="522"/>
      <c r="VBJ58" s="521"/>
      <c r="VBK58" s="522"/>
      <c r="VBL58" s="522"/>
      <c r="VBN58" s="521"/>
      <c r="VBO58" s="522"/>
      <c r="VBP58" s="522"/>
      <c r="VBR58" s="521"/>
      <c r="VBS58" s="522"/>
      <c r="VBT58" s="522"/>
      <c r="VBV58" s="521"/>
      <c r="VBW58" s="522"/>
      <c r="VBX58" s="522"/>
      <c r="VBZ58" s="521"/>
      <c r="VCA58" s="522"/>
      <c r="VCB58" s="522"/>
      <c r="VCD58" s="521"/>
      <c r="VCE58" s="522"/>
      <c r="VCF58" s="522"/>
      <c r="VCH58" s="521"/>
      <c r="VCI58" s="522"/>
      <c r="VCJ58" s="522"/>
      <c r="VCL58" s="521"/>
      <c r="VCM58" s="522"/>
      <c r="VCN58" s="522"/>
      <c r="VCP58" s="521"/>
      <c r="VCQ58" s="522"/>
      <c r="VCR58" s="522"/>
      <c r="VCT58" s="521"/>
      <c r="VCU58" s="522"/>
      <c r="VCV58" s="522"/>
      <c r="VCX58" s="521"/>
      <c r="VCY58" s="522"/>
      <c r="VCZ58" s="522"/>
      <c r="VDB58" s="521"/>
      <c r="VDC58" s="522"/>
      <c r="VDD58" s="522"/>
      <c r="VDF58" s="521"/>
      <c r="VDG58" s="522"/>
      <c r="VDH58" s="522"/>
      <c r="VDJ58" s="521"/>
      <c r="VDK58" s="522"/>
      <c r="VDL58" s="522"/>
      <c r="VDN58" s="521"/>
      <c r="VDO58" s="522"/>
      <c r="VDP58" s="522"/>
      <c r="VDR58" s="521"/>
      <c r="VDS58" s="522"/>
      <c r="VDT58" s="522"/>
      <c r="VDV58" s="521"/>
      <c r="VDW58" s="522"/>
      <c r="VDX58" s="522"/>
      <c r="VDZ58" s="521"/>
      <c r="VEA58" s="522"/>
      <c r="VEB58" s="522"/>
      <c r="VED58" s="521"/>
      <c r="VEE58" s="522"/>
      <c r="VEF58" s="522"/>
      <c r="VEH58" s="521"/>
      <c r="VEI58" s="522"/>
      <c r="VEJ58" s="522"/>
      <c r="VEL58" s="521"/>
      <c r="VEM58" s="522"/>
      <c r="VEN58" s="522"/>
      <c r="VEP58" s="521"/>
      <c r="VEQ58" s="522"/>
      <c r="VER58" s="522"/>
      <c r="VET58" s="521"/>
      <c r="VEU58" s="522"/>
      <c r="VEV58" s="522"/>
      <c r="VEX58" s="521"/>
      <c r="VEY58" s="522"/>
      <c r="VEZ58" s="522"/>
      <c r="VFB58" s="521"/>
      <c r="VFC58" s="522"/>
      <c r="VFD58" s="522"/>
      <c r="VFF58" s="521"/>
      <c r="VFG58" s="522"/>
      <c r="VFH58" s="522"/>
      <c r="VFJ58" s="521"/>
      <c r="VFK58" s="522"/>
      <c r="VFL58" s="522"/>
      <c r="VFN58" s="521"/>
      <c r="VFO58" s="522"/>
      <c r="VFP58" s="522"/>
      <c r="VFR58" s="521"/>
      <c r="VFS58" s="522"/>
      <c r="VFT58" s="522"/>
      <c r="VFV58" s="521"/>
      <c r="VFW58" s="522"/>
      <c r="VFX58" s="522"/>
      <c r="VFZ58" s="521"/>
      <c r="VGA58" s="522"/>
      <c r="VGB58" s="522"/>
      <c r="VGD58" s="521"/>
      <c r="VGE58" s="522"/>
      <c r="VGF58" s="522"/>
      <c r="VGH58" s="521"/>
      <c r="VGI58" s="522"/>
      <c r="VGJ58" s="522"/>
      <c r="VGL58" s="521"/>
      <c r="VGM58" s="522"/>
      <c r="VGN58" s="522"/>
      <c r="VGP58" s="521"/>
      <c r="VGQ58" s="522"/>
      <c r="VGR58" s="522"/>
      <c r="VGT58" s="521"/>
      <c r="VGU58" s="522"/>
      <c r="VGV58" s="522"/>
      <c r="VGX58" s="521"/>
      <c r="VGY58" s="522"/>
      <c r="VGZ58" s="522"/>
      <c r="VHB58" s="521"/>
      <c r="VHC58" s="522"/>
      <c r="VHD58" s="522"/>
      <c r="VHF58" s="521"/>
      <c r="VHG58" s="522"/>
      <c r="VHH58" s="522"/>
      <c r="VHJ58" s="521"/>
      <c r="VHK58" s="522"/>
      <c r="VHL58" s="522"/>
      <c r="VHN58" s="521"/>
      <c r="VHO58" s="522"/>
      <c r="VHP58" s="522"/>
      <c r="VHR58" s="521"/>
      <c r="VHS58" s="522"/>
      <c r="VHT58" s="522"/>
      <c r="VHV58" s="521"/>
      <c r="VHW58" s="522"/>
      <c r="VHX58" s="522"/>
      <c r="VHZ58" s="521"/>
      <c r="VIA58" s="522"/>
      <c r="VIB58" s="522"/>
      <c r="VID58" s="521"/>
      <c r="VIE58" s="522"/>
      <c r="VIF58" s="522"/>
      <c r="VIH58" s="521"/>
      <c r="VII58" s="522"/>
      <c r="VIJ58" s="522"/>
      <c r="VIL58" s="521"/>
      <c r="VIM58" s="522"/>
      <c r="VIN58" s="522"/>
      <c r="VIP58" s="521"/>
      <c r="VIQ58" s="522"/>
      <c r="VIR58" s="522"/>
      <c r="VIT58" s="521"/>
      <c r="VIU58" s="522"/>
      <c r="VIV58" s="522"/>
      <c r="VIX58" s="521"/>
      <c r="VIY58" s="522"/>
      <c r="VIZ58" s="522"/>
      <c r="VJB58" s="521"/>
      <c r="VJC58" s="522"/>
      <c r="VJD58" s="522"/>
      <c r="VJF58" s="521"/>
      <c r="VJG58" s="522"/>
      <c r="VJH58" s="522"/>
      <c r="VJJ58" s="521"/>
      <c r="VJK58" s="522"/>
      <c r="VJL58" s="522"/>
      <c r="VJN58" s="521"/>
      <c r="VJO58" s="522"/>
      <c r="VJP58" s="522"/>
      <c r="VJR58" s="521"/>
      <c r="VJS58" s="522"/>
      <c r="VJT58" s="522"/>
      <c r="VJV58" s="521"/>
      <c r="VJW58" s="522"/>
      <c r="VJX58" s="522"/>
      <c r="VJZ58" s="521"/>
      <c r="VKA58" s="522"/>
      <c r="VKB58" s="522"/>
      <c r="VKD58" s="521"/>
      <c r="VKE58" s="522"/>
      <c r="VKF58" s="522"/>
      <c r="VKH58" s="521"/>
      <c r="VKI58" s="522"/>
      <c r="VKJ58" s="522"/>
      <c r="VKL58" s="521"/>
      <c r="VKM58" s="522"/>
      <c r="VKN58" s="522"/>
      <c r="VKP58" s="521"/>
      <c r="VKQ58" s="522"/>
      <c r="VKR58" s="522"/>
      <c r="VKT58" s="521"/>
      <c r="VKU58" s="522"/>
      <c r="VKV58" s="522"/>
      <c r="VKX58" s="521"/>
      <c r="VKY58" s="522"/>
      <c r="VKZ58" s="522"/>
      <c r="VLB58" s="521"/>
      <c r="VLC58" s="522"/>
      <c r="VLD58" s="522"/>
      <c r="VLF58" s="521"/>
      <c r="VLG58" s="522"/>
      <c r="VLH58" s="522"/>
      <c r="VLJ58" s="521"/>
      <c r="VLK58" s="522"/>
      <c r="VLL58" s="522"/>
      <c r="VLN58" s="521"/>
      <c r="VLO58" s="522"/>
      <c r="VLP58" s="522"/>
      <c r="VLR58" s="521"/>
      <c r="VLS58" s="522"/>
      <c r="VLT58" s="522"/>
      <c r="VLV58" s="521"/>
      <c r="VLW58" s="522"/>
      <c r="VLX58" s="522"/>
      <c r="VLZ58" s="521"/>
      <c r="VMA58" s="522"/>
      <c r="VMB58" s="522"/>
      <c r="VMD58" s="521"/>
      <c r="VME58" s="522"/>
      <c r="VMF58" s="522"/>
      <c r="VMH58" s="521"/>
      <c r="VMI58" s="522"/>
      <c r="VMJ58" s="522"/>
      <c r="VML58" s="521"/>
      <c r="VMM58" s="522"/>
      <c r="VMN58" s="522"/>
      <c r="VMP58" s="521"/>
      <c r="VMQ58" s="522"/>
      <c r="VMR58" s="522"/>
      <c r="VMT58" s="521"/>
      <c r="VMU58" s="522"/>
      <c r="VMV58" s="522"/>
      <c r="VMX58" s="521"/>
      <c r="VMY58" s="522"/>
      <c r="VMZ58" s="522"/>
      <c r="VNB58" s="521"/>
      <c r="VNC58" s="522"/>
      <c r="VND58" s="522"/>
      <c r="VNF58" s="521"/>
      <c r="VNG58" s="522"/>
      <c r="VNH58" s="522"/>
      <c r="VNJ58" s="521"/>
      <c r="VNK58" s="522"/>
      <c r="VNL58" s="522"/>
      <c r="VNN58" s="521"/>
      <c r="VNO58" s="522"/>
      <c r="VNP58" s="522"/>
      <c r="VNR58" s="521"/>
      <c r="VNS58" s="522"/>
      <c r="VNT58" s="522"/>
      <c r="VNV58" s="521"/>
      <c r="VNW58" s="522"/>
      <c r="VNX58" s="522"/>
      <c r="VNZ58" s="521"/>
      <c r="VOA58" s="522"/>
      <c r="VOB58" s="522"/>
      <c r="VOD58" s="521"/>
      <c r="VOE58" s="522"/>
      <c r="VOF58" s="522"/>
      <c r="VOH58" s="521"/>
      <c r="VOI58" s="522"/>
      <c r="VOJ58" s="522"/>
      <c r="VOL58" s="521"/>
      <c r="VOM58" s="522"/>
      <c r="VON58" s="522"/>
      <c r="VOP58" s="521"/>
      <c r="VOQ58" s="522"/>
      <c r="VOR58" s="522"/>
      <c r="VOT58" s="521"/>
      <c r="VOU58" s="522"/>
      <c r="VOV58" s="522"/>
      <c r="VOX58" s="521"/>
      <c r="VOY58" s="522"/>
      <c r="VOZ58" s="522"/>
      <c r="VPB58" s="521"/>
      <c r="VPC58" s="522"/>
      <c r="VPD58" s="522"/>
      <c r="VPF58" s="521"/>
      <c r="VPG58" s="522"/>
      <c r="VPH58" s="522"/>
      <c r="VPJ58" s="521"/>
      <c r="VPK58" s="522"/>
      <c r="VPL58" s="522"/>
      <c r="VPN58" s="521"/>
      <c r="VPO58" s="522"/>
      <c r="VPP58" s="522"/>
      <c r="VPR58" s="521"/>
      <c r="VPS58" s="522"/>
      <c r="VPT58" s="522"/>
      <c r="VPV58" s="521"/>
      <c r="VPW58" s="522"/>
      <c r="VPX58" s="522"/>
      <c r="VPZ58" s="521"/>
      <c r="VQA58" s="522"/>
      <c r="VQB58" s="522"/>
      <c r="VQD58" s="521"/>
      <c r="VQE58" s="522"/>
      <c r="VQF58" s="522"/>
      <c r="VQH58" s="521"/>
      <c r="VQI58" s="522"/>
      <c r="VQJ58" s="522"/>
      <c r="VQL58" s="521"/>
      <c r="VQM58" s="522"/>
      <c r="VQN58" s="522"/>
      <c r="VQP58" s="521"/>
      <c r="VQQ58" s="522"/>
      <c r="VQR58" s="522"/>
      <c r="VQT58" s="521"/>
      <c r="VQU58" s="522"/>
      <c r="VQV58" s="522"/>
      <c r="VQX58" s="521"/>
      <c r="VQY58" s="522"/>
      <c r="VQZ58" s="522"/>
      <c r="VRB58" s="521"/>
      <c r="VRC58" s="522"/>
      <c r="VRD58" s="522"/>
      <c r="VRF58" s="521"/>
      <c r="VRG58" s="522"/>
      <c r="VRH58" s="522"/>
      <c r="VRJ58" s="521"/>
      <c r="VRK58" s="522"/>
      <c r="VRL58" s="522"/>
      <c r="VRN58" s="521"/>
      <c r="VRO58" s="522"/>
      <c r="VRP58" s="522"/>
      <c r="VRR58" s="521"/>
      <c r="VRS58" s="522"/>
      <c r="VRT58" s="522"/>
      <c r="VRV58" s="521"/>
      <c r="VRW58" s="522"/>
      <c r="VRX58" s="522"/>
      <c r="VRZ58" s="521"/>
      <c r="VSA58" s="522"/>
      <c r="VSB58" s="522"/>
      <c r="VSD58" s="521"/>
      <c r="VSE58" s="522"/>
      <c r="VSF58" s="522"/>
      <c r="VSH58" s="521"/>
      <c r="VSI58" s="522"/>
      <c r="VSJ58" s="522"/>
      <c r="VSL58" s="521"/>
      <c r="VSM58" s="522"/>
      <c r="VSN58" s="522"/>
      <c r="VSP58" s="521"/>
      <c r="VSQ58" s="522"/>
      <c r="VSR58" s="522"/>
      <c r="VST58" s="521"/>
      <c r="VSU58" s="522"/>
      <c r="VSV58" s="522"/>
      <c r="VSX58" s="521"/>
      <c r="VSY58" s="522"/>
      <c r="VSZ58" s="522"/>
      <c r="VTB58" s="521"/>
      <c r="VTC58" s="522"/>
      <c r="VTD58" s="522"/>
      <c r="VTF58" s="521"/>
      <c r="VTG58" s="522"/>
      <c r="VTH58" s="522"/>
      <c r="VTJ58" s="521"/>
      <c r="VTK58" s="522"/>
      <c r="VTL58" s="522"/>
      <c r="VTN58" s="521"/>
      <c r="VTO58" s="522"/>
      <c r="VTP58" s="522"/>
      <c r="VTR58" s="521"/>
      <c r="VTS58" s="522"/>
      <c r="VTT58" s="522"/>
      <c r="VTV58" s="521"/>
      <c r="VTW58" s="522"/>
      <c r="VTX58" s="522"/>
      <c r="VTZ58" s="521"/>
      <c r="VUA58" s="522"/>
      <c r="VUB58" s="522"/>
      <c r="VUD58" s="521"/>
      <c r="VUE58" s="522"/>
      <c r="VUF58" s="522"/>
      <c r="VUH58" s="521"/>
      <c r="VUI58" s="522"/>
      <c r="VUJ58" s="522"/>
      <c r="VUL58" s="521"/>
      <c r="VUM58" s="522"/>
      <c r="VUN58" s="522"/>
      <c r="VUP58" s="521"/>
      <c r="VUQ58" s="522"/>
      <c r="VUR58" s="522"/>
      <c r="VUT58" s="521"/>
      <c r="VUU58" s="522"/>
      <c r="VUV58" s="522"/>
      <c r="VUX58" s="521"/>
      <c r="VUY58" s="522"/>
      <c r="VUZ58" s="522"/>
      <c r="VVB58" s="521"/>
      <c r="VVC58" s="522"/>
      <c r="VVD58" s="522"/>
      <c r="VVF58" s="521"/>
      <c r="VVG58" s="522"/>
      <c r="VVH58" s="522"/>
      <c r="VVJ58" s="521"/>
      <c r="VVK58" s="522"/>
      <c r="VVL58" s="522"/>
      <c r="VVN58" s="521"/>
      <c r="VVO58" s="522"/>
      <c r="VVP58" s="522"/>
      <c r="VVR58" s="521"/>
      <c r="VVS58" s="522"/>
      <c r="VVT58" s="522"/>
      <c r="VVV58" s="521"/>
      <c r="VVW58" s="522"/>
      <c r="VVX58" s="522"/>
      <c r="VVZ58" s="521"/>
      <c r="VWA58" s="522"/>
      <c r="VWB58" s="522"/>
      <c r="VWD58" s="521"/>
      <c r="VWE58" s="522"/>
      <c r="VWF58" s="522"/>
      <c r="VWH58" s="521"/>
      <c r="VWI58" s="522"/>
      <c r="VWJ58" s="522"/>
      <c r="VWL58" s="521"/>
      <c r="VWM58" s="522"/>
      <c r="VWN58" s="522"/>
      <c r="VWP58" s="521"/>
      <c r="VWQ58" s="522"/>
      <c r="VWR58" s="522"/>
      <c r="VWT58" s="521"/>
      <c r="VWU58" s="522"/>
      <c r="VWV58" s="522"/>
      <c r="VWX58" s="521"/>
      <c r="VWY58" s="522"/>
      <c r="VWZ58" s="522"/>
      <c r="VXB58" s="521"/>
      <c r="VXC58" s="522"/>
      <c r="VXD58" s="522"/>
      <c r="VXF58" s="521"/>
      <c r="VXG58" s="522"/>
      <c r="VXH58" s="522"/>
      <c r="VXJ58" s="521"/>
      <c r="VXK58" s="522"/>
      <c r="VXL58" s="522"/>
      <c r="VXN58" s="521"/>
      <c r="VXO58" s="522"/>
      <c r="VXP58" s="522"/>
      <c r="VXR58" s="521"/>
      <c r="VXS58" s="522"/>
      <c r="VXT58" s="522"/>
      <c r="VXV58" s="521"/>
      <c r="VXW58" s="522"/>
      <c r="VXX58" s="522"/>
      <c r="VXZ58" s="521"/>
      <c r="VYA58" s="522"/>
      <c r="VYB58" s="522"/>
      <c r="VYD58" s="521"/>
      <c r="VYE58" s="522"/>
      <c r="VYF58" s="522"/>
      <c r="VYH58" s="521"/>
      <c r="VYI58" s="522"/>
      <c r="VYJ58" s="522"/>
      <c r="VYL58" s="521"/>
      <c r="VYM58" s="522"/>
      <c r="VYN58" s="522"/>
      <c r="VYP58" s="521"/>
      <c r="VYQ58" s="522"/>
      <c r="VYR58" s="522"/>
      <c r="VYT58" s="521"/>
      <c r="VYU58" s="522"/>
      <c r="VYV58" s="522"/>
      <c r="VYX58" s="521"/>
      <c r="VYY58" s="522"/>
      <c r="VYZ58" s="522"/>
      <c r="VZB58" s="521"/>
      <c r="VZC58" s="522"/>
      <c r="VZD58" s="522"/>
      <c r="VZF58" s="521"/>
      <c r="VZG58" s="522"/>
      <c r="VZH58" s="522"/>
      <c r="VZJ58" s="521"/>
      <c r="VZK58" s="522"/>
      <c r="VZL58" s="522"/>
      <c r="VZN58" s="521"/>
      <c r="VZO58" s="522"/>
      <c r="VZP58" s="522"/>
      <c r="VZR58" s="521"/>
      <c r="VZS58" s="522"/>
      <c r="VZT58" s="522"/>
      <c r="VZV58" s="521"/>
      <c r="VZW58" s="522"/>
      <c r="VZX58" s="522"/>
      <c r="VZZ58" s="521"/>
      <c r="WAA58" s="522"/>
      <c r="WAB58" s="522"/>
      <c r="WAD58" s="521"/>
      <c r="WAE58" s="522"/>
      <c r="WAF58" s="522"/>
      <c r="WAH58" s="521"/>
      <c r="WAI58" s="522"/>
      <c r="WAJ58" s="522"/>
      <c r="WAL58" s="521"/>
      <c r="WAM58" s="522"/>
      <c r="WAN58" s="522"/>
      <c r="WAP58" s="521"/>
      <c r="WAQ58" s="522"/>
      <c r="WAR58" s="522"/>
      <c r="WAT58" s="521"/>
      <c r="WAU58" s="522"/>
      <c r="WAV58" s="522"/>
      <c r="WAX58" s="521"/>
      <c r="WAY58" s="522"/>
      <c r="WAZ58" s="522"/>
      <c r="WBB58" s="521"/>
      <c r="WBC58" s="522"/>
      <c r="WBD58" s="522"/>
      <c r="WBF58" s="521"/>
      <c r="WBG58" s="522"/>
      <c r="WBH58" s="522"/>
      <c r="WBJ58" s="521"/>
      <c r="WBK58" s="522"/>
      <c r="WBL58" s="522"/>
      <c r="WBN58" s="521"/>
      <c r="WBO58" s="522"/>
      <c r="WBP58" s="522"/>
      <c r="WBR58" s="521"/>
      <c r="WBS58" s="522"/>
      <c r="WBT58" s="522"/>
      <c r="WBV58" s="521"/>
      <c r="WBW58" s="522"/>
      <c r="WBX58" s="522"/>
      <c r="WBZ58" s="521"/>
      <c r="WCA58" s="522"/>
      <c r="WCB58" s="522"/>
      <c r="WCD58" s="521"/>
      <c r="WCE58" s="522"/>
      <c r="WCF58" s="522"/>
      <c r="WCH58" s="521"/>
      <c r="WCI58" s="522"/>
      <c r="WCJ58" s="522"/>
      <c r="WCL58" s="521"/>
      <c r="WCM58" s="522"/>
      <c r="WCN58" s="522"/>
      <c r="WCP58" s="521"/>
      <c r="WCQ58" s="522"/>
      <c r="WCR58" s="522"/>
      <c r="WCT58" s="521"/>
      <c r="WCU58" s="522"/>
      <c r="WCV58" s="522"/>
      <c r="WCX58" s="521"/>
      <c r="WCY58" s="522"/>
      <c r="WCZ58" s="522"/>
      <c r="WDB58" s="521"/>
      <c r="WDC58" s="522"/>
      <c r="WDD58" s="522"/>
      <c r="WDF58" s="521"/>
      <c r="WDG58" s="522"/>
      <c r="WDH58" s="522"/>
      <c r="WDJ58" s="521"/>
      <c r="WDK58" s="522"/>
      <c r="WDL58" s="522"/>
      <c r="WDN58" s="521"/>
      <c r="WDO58" s="522"/>
      <c r="WDP58" s="522"/>
      <c r="WDR58" s="521"/>
      <c r="WDS58" s="522"/>
      <c r="WDT58" s="522"/>
      <c r="WDV58" s="521"/>
      <c r="WDW58" s="522"/>
      <c r="WDX58" s="522"/>
      <c r="WDZ58" s="521"/>
      <c r="WEA58" s="522"/>
      <c r="WEB58" s="522"/>
      <c r="WED58" s="521"/>
      <c r="WEE58" s="522"/>
      <c r="WEF58" s="522"/>
      <c r="WEH58" s="521"/>
      <c r="WEI58" s="522"/>
      <c r="WEJ58" s="522"/>
      <c r="WEL58" s="521"/>
      <c r="WEM58" s="522"/>
      <c r="WEN58" s="522"/>
      <c r="WEP58" s="521"/>
      <c r="WEQ58" s="522"/>
      <c r="WER58" s="522"/>
      <c r="WET58" s="521"/>
      <c r="WEU58" s="522"/>
      <c r="WEV58" s="522"/>
      <c r="WEX58" s="521"/>
      <c r="WEY58" s="522"/>
      <c r="WEZ58" s="522"/>
      <c r="WFB58" s="521"/>
      <c r="WFC58" s="522"/>
      <c r="WFD58" s="522"/>
      <c r="WFF58" s="521"/>
      <c r="WFG58" s="522"/>
      <c r="WFH58" s="522"/>
      <c r="WFJ58" s="521"/>
      <c r="WFK58" s="522"/>
      <c r="WFL58" s="522"/>
      <c r="WFN58" s="521"/>
      <c r="WFO58" s="522"/>
      <c r="WFP58" s="522"/>
      <c r="WFR58" s="521"/>
      <c r="WFS58" s="522"/>
      <c r="WFT58" s="522"/>
      <c r="WFV58" s="521"/>
      <c r="WFW58" s="522"/>
      <c r="WFX58" s="522"/>
      <c r="WFZ58" s="521"/>
      <c r="WGA58" s="522"/>
      <c r="WGB58" s="522"/>
      <c r="WGD58" s="521"/>
      <c r="WGE58" s="522"/>
      <c r="WGF58" s="522"/>
      <c r="WGH58" s="521"/>
      <c r="WGI58" s="522"/>
      <c r="WGJ58" s="522"/>
      <c r="WGL58" s="521"/>
      <c r="WGM58" s="522"/>
      <c r="WGN58" s="522"/>
      <c r="WGP58" s="521"/>
      <c r="WGQ58" s="522"/>
      <c r="WGR58" s="522"/>
      <c r="WGT58" s="521"/>
      <c r="WGU58" s="522"/>
      <c r="WGV58" s="522"/>
      <c r="WGX58" s="521"/>
      <c r="WGY58" s="522"/>
      <c r="WGZ58" s="522"/>
      <c r="WHB58" s="521"/>
      <c r="WHC58" s="522"/>
      <c r="WHD58" s="522"/>
      <c r="WHF58" s="521"/>
      <c r="WHG58" s="522"/>
      <c r="WHH58" s="522"/>
      <c r="WHJ58" s="521"/>
      <c r="WHK58" s="522"/>
      <c r="WHL58" s="522"/>
      <c r="WHN58" s="521"/>
      <c r="WHO58" s="522"/>
      <c r="WHP58" s="522"/>
      <c r="WHR58" s="521"/>
      <c r="WHS58" s="522"/>
      <c r="WHT58" s="522"/>
      <c r="WHV58" s="521"/>
      <c r="WHW58" s="522"/>
      <c r="WHX58" s="522"/>
      <c r="WHZ58" s="521"/>
      <c r="WIA58" s="522"/>
      <c r="WIB58" s="522"/>
      <c r="WID58" s="521"/>
      <c r="WIE58" s="522"/>
      <c r="WIF58" s="522"/>
      <c r="WIH58" s="521"/>
      <c r="WII58" s="522"/>
      <c r="WIJ58" s="522"/>
      <c r="WIL58" s="521"/>
      <c r="WIM58" s="522"/>
      <c r="WIN58" s="522"/>
      <c r="WIP58" s="521"/>
      <c r="WIQ58" s="522"/>
      <c r="WIR58" s="522"/>
      <c r="WIT58" s="521"/>
      <c r="WIU58" s="522"/>
      <c r="WIV58" s="522"/>
      <c r="WIX58" s="521"/>
      <c r="WIY58" s="522"/>
      <c r="WIZ58" s="522"/>
      <c r="WJB58" s="521"/>
      <c r="WJC58" s="522"/>
      <c r="WJD58" s="522"/>
      <c r="WJF58" s="521"/>
      <c r="WJG58" s="522"/>
      <c r="WJH58" s="522"/>
      <c r="WJJ58" s="521"/>
      <c r="WJK58" s="522"/>
      <c r="WJL58" s="522"/>
      <c r="WJN58" s="521"/>
      <c r="WJO58" s="522"/>
      <c r="WJP58" s="522"/>
      <c r="WJR58" s="521"/>
      <c r="WJS58" s="522"/>
      <c r="WJT58" s="522"/>
      <c r="WJV58" s="521"/>
      <c r="WJW58" s="522"/>
      <c r="WJX58" s="522"/>
      <c r="WJZ58" s="521"/>
      <c r="WKA58" s="522"/>
      <c r="WKB58" s="522"/>
      <c r="WKD58" s="521"/>
      <c r="WKE58" s="522"/>
      <c r="WKF58" s="522"/>
      <c r="WKH58" s="521"/>
      <c r="WKI58" s="522"/>
      <c r="WKJ58" s="522"/>
      <c r="WKL58" s="521"/>
      <c r="WKM58" s="522"/>
      <c r="WKN58" s="522"/>
      <c r="WKP58" s="521"/>
      <c r="WKQ58" s="522"/>
      <c r="WKR58" s="522"/>
      <c r="WKT58" s="521"/>
      <c r="WKU58" s="522"/>
      <c r="WKV58" s="522"/>
      <c r="WKX58" s="521"/>
      <c r="WKY58" s="522"/>
      <c r="WKZ58" s="522"/>
      <c r="WLB58" s="521"/>
      <c r="WLC58" s="522"/>
      <c r="WLD58" s="522"/>
      <c r="WLF58" s="521"/>
      <c r="WLG58" s="522"/>
      <c r="WLH58" s="522"/>
      <c r="WLJ58" s="521"/>
      <c r="WLK58" s="522"/>
      <c r="WLL58" s="522"/>
      <c r="WLN58" s="521"/>
      <c r="WLO58" s="522"/>
      <c r="WLP58" s="522"/>
      <c r="WLR58" s="521"/>
      <c r="WLS58" s="522"/>
      <c r="WLT58" s="522"/>
      <c r="WLV58" s="521"/>
      <c r="WLW58" s="522"/>
      <c r="WLX58" s="522"/>
      <c r="WLZ58" s="521"/>
      <c r="WMA58" s="522"/>
      <c r="WMB58" s="522"/>
      <c r="WMD58" s="521"/>
      <c r="WME58" s="522"/>
      <c r="WMF58" s="522"/>
      <c r="WMH58" s="521"/>
      <c r="WMI58" s="522"/>
      <c r="WMJ58" s="522"/>
      <c r="WML58" s="521"/>
      <c r="WMM58" s="522"/>
      <c r="WMN58" s="522"/>
      <c r="WMP58" s="521"/>
      <c r="WMQ58" s="522"/>
      <c r="WMR58" s="522"/>
      <c r="WMT58" s="521"/>
      <c r="WMU58" s="522"/>
      <c r="WMV58" s="522"/>
      <c r="WMX58" s="521"/>
      <c r="WMY58" s="522"/>
      <c r="WMZ58" s="522"/>
      <c r="WNB58" s="521"/>
      <c r="WNC58" s="522"/>
      <c r="WND58" s="522"/>
      <c r="WNF58" s="521"/>
      <c r="WNG58" s="522"/>
      <c r="WNH58" s="522"/>
      <c r="WNJ58" s="521"/>
      <c r="WNK58" s="522"/>
      <c r="WNL58" s="522"/>
      <c r="WNN58" s="521"/>
      <c r="WNO58" s="522"/>
      <c r="WNP58" s="522"/>
      <c r="WNR58" s="521"/>
      <c r="WNS58" s="522"/>
      <c r="WNT58" s="522"/>
      <c r="WNV58" s="521"/>
      <c r="WNW58" s="522"/>
      <c r="WNX58" s="522"/>
      <c r="WNZ58" s="521"/>
      <c r="WOA58" s="522"/>
      <c r="WOB58" s="522"/>
      <c r="WOD58" s="521"/>
      <c r="WOE58" s="522"/>
      <c r="WOF58" s="522"/>
      <c r="WOH58" s="521"/>
      <c r="WOI58" s="522"/>
      <c r="WOJ58" s="522"/>
      <c r="WOL58" s="521"/>
      <c r="WOM58" s="522"/>
      <c r="WON58" s="522"/>
      <c r="WOP58" s="521"/>
      <c r="WOQ58" s="522"/>
      <c r="WOR58" s="522"/>
      <c r="WOT58" s="521"/>
      <c r="WOU58" s="522"/>
      <c r="WOV58" s="522"/>
      <c r="WOX58" s="521"/>
      <c r="WOY58" s="522"/>
      <c r="WOZ58" s="522"/>
      <c r="WPB58" s="521"/>
      <c r="WPC58" s="522"/>
      <c r="WPD58" s="522"/>
      <c r="WPF58" s="521"/>
      <c r="WPG58" s="522"/>
      <c r="WPH58" s="522"/>
      <c r="WPJ58" s="521"/>
      <c r="WPK58" s="522"/>
      <c r="WPL58" s="522"/>
      <c r="WPN58" s="521"/>
      <c r="WPO58" s="522"/>
      <c r="WPP58" s="522"/>
      <c r="WPR58" s="521"/>
      <c r="WPS58" s="522"/>
      <c r="WPT58" s="522"/>
      <c r="WPV58" s="521"/>
      <c r="WPW58" s="522"/>
      <c r="WPX58" s="522"/>
      <c r="WPZ58" s="521"/>
      <c r="WQA58" s="522"/>
      <c r="WQB58" s="522"/>
      <c r="WQD58" s="521"/>
      <c r="WQE58" s="522"/>
      <c r="WQF58" s="522"/>
      <c r="WQH58" s="521"/>
      <c r="WQI58" s="522"/>
      <c r="WQJ58" s="522"/>
      <c r="WQL58" s="521"/>
      <c r="WQM58" s="522"/>
      <c r="WQN58" s="522"/>
      <c r="WQP58" s="521"/>
      <c r="WQQ58" s="522"/>
      <c r="WQR58" s="522"/>
      <c r="WQT58" s="521"/>
      <c r="WQU58" s="522"/>
      <c r="WQV58" s="522"/>
      <c r="WQX58" s="521"/>
      <c r="WQY58" s="522"/>
      <c r="WQZ58" s="522"/>
      <c r="WRB58" s="521"/>
      <c r="WRC58" s="522"/>
      <c r="WRD58" s="522"/>
      <c r="WRF58" s="521"/>
      <c r="WRG58" s="522"/>
      <c r="WRH58" s="522"/>
      <c r="WRJ58" s="521"/>
      <c r="WRK58" s="522"/>
      <c r="WRL58" s="522"/>
      <c r="WRN58" s="521"/>
      <c r="WRO58" s="522"/>
      <c r="WRP58" s="522"/>
      <c r="WRR58" s="521"/>
      <c r="WRS58" s="522"/>
      <c r="WRT58" s="522"/>
      <c r="WRV58" s="521"/>
      <c r="WRW58" s="522"/>
      <c r="WRX58" s="522"/>
      <c r="WRZ58" s="521"/>
      <c r="WSA58" s="522"/>
      <c r="WSB58" s="522"/>
      <c r="WSD58" s="521"/>
      <c r="WSE58" s="522"/>
      <c r="WSF58" s="522"/>
      <c r="WSH58" s="521"/>
      <c r="WSI58" s="522"/>
      <c r="WSJ58" s="522"/>
      <c r="WSL58" s="521"/>
      <c r="WSM58" s="522"/>
      <c r="WSN58" s="522"/>
      <c r="WSP58" s="521"/>
      <c r="WSQ58" s="522"/>
      <c r="WSR58" s="522"/>
      <c r="WST58" s="521"/>
      <c r="WSU58" s="522"/>
      <c r="WSV58" s="522"/>
      <c r="WSX58" s="521"/>
      <c r="WSY58" s="522"/>
      <c r="WSZ58" s="522"/>
      <c r="WTB58" s="521"/>
      <c r="WTC58" s="522"/>
      <c r="WTD58" s="522"/>
      <c r="WTF58" s="521"/>
      <c r="WTG58" s="522"/>
      <c r="WTH58" s="522"/>
      <c r="WTJ58" s="521"/>
      <c r="WTK58" s="522"/>
      <c r="WTL58" s="522"/>
      <c r="WTN58" s="521"/>
      <c r="WTO58" s="522"/>
      <c r="WTP58" s="522"/>
      <c r="WTR58" s="521"/>
      <c r="WTS58" s="522"/>
      <c r="WTT58" s="522"/>
      <c r="WTV58" s="521"/>
      <c r="WTW58" s="522"/>
      <c r="WTX58" s="522"/>
      <c r="WTZ58" s="521"/>
      <c r="WUA58" s="522"/>
      <c r="WUB58" s="522"/>
      <c r="WUD58" s="521"/>
      <c r="WUE58" s="522"/>
      <c r="WUF58" s="522"/>
      <c r="WUH58" s="521"/>
      <c r="WUI58" s="522"/>
      <c r="WUJ58" s="522"/>
      <c r="WUL58" s="521"/>
      <c r="WUM58" s="522"/>
      <c r="WUN58" s="522"/>
      <c r="WUP58" s="521"/>
      <c r="WUQ58" s="522"/>
      <c r="WUR58" s="522"/>
      <c r="WUT58" s="521"/>
      <c r="WUU58" s="522"/>
      <c r="WUV58" s="522"/>
      <c r="WUX58" s="521"/>
      <c r="WUY58" s="522"/>
      <c r="WUZ58" s="522"/>
      <c r="WVB58" s="521"/>
      <c r="WVC58" s="522"/>
      <c r="WVD58" s="522"/>
      <c r="WVF58" s="521"/>
      <c r="WVG58" s="522"/>
      <c r="WVH58" s="522"/>
      <c r="WVJ58" s="521"/>
      <c r="WVK58" s="522"/>
      <c r="WVL58" s="522"/>
      <c r="WVN58" s="521"/>
      <c r="WVO58" s="522"/>
      <c r="WVP58" s="522"/>
      <c r="WVR58" s="521"/>
      <c r="WVS58" s="522"/>
      <c r="WVT58" s="522"/>
      <c r="WVV58" s="521"/>
      <c r="WVW58" s="522"/>
      <c r="WVX58" s="522"/>
      <c r="WVZ58" s="521"/>
      <c r="WWA58" s="522"/>
      <c r="WWB58" s="522"/>
      <c r="WWD58" s="521"/>
      <c r="WWE58" s="522"/>
      <c r="WWF58" s="522"/>
      <c r="WWH58" s="521"/>
      <c r="WWI58" s="522"/>
      <c r="WWJ58" s="522"/>
      <c r="WWL58" s="521"/>
      <c r="WWM58" s="522"/>
      <c r="WWN58" s="522"/>
      <c r="WWP58" s="521"/>
      <c r="WWQ58" s="522"/>
      <c r="WWR58" s="522"/>
      <c r="WWT58" s="521"/>
      <c r="WWU58" s="522"/>
      <c r="WWV58" s="522"/>
      <c r="WWX58" s="521"/>
      <c r="WWY58" s="522"/>
      <c r="WWZ58" s="522"/>
      <c r="WXB58" s="521"/>
      <c r="WXC58" s="522"/>
      <c r="WXD58" s="522"/>
      <c r="WXF58" s="521"/>
      <c r="WXG58" s="522"/>
      <c r="WXH58" s="522"/>
      <c r="WXJ58" s="521"/>
      <c r="WXK58" s="522"/>
      <c r="WXL58" s="522"/>
      <c r="WXN58" s="521"/>
      <c r="WXO58" s="522"/>
      <c r="WXP58" s="522"/>
      <c r="WXR58" s="521"/>
      <c r="WXS58" s="522"/>
      <c r="WXT58" s="522"/>
      <c r="WXV58" s="521"/>
      <c r="WXW58" s="522"/>
      <c r="WXX58" s="522"/>
      <c r="WXZ58" s="521"/>
      <c r="WYA58" s="522"/>
      <c r="WYB58" s="522"/>
      <c r="WYD58" s="521"/>
      <c r="WYE58" s="522"/>
      <c r="WYF58" s="522"/>
      <c r="WYH58" s="521"/>
      <c r="WYI58" s="522"/>
      <c r="WYJ58" s="522"/>
      <c r="WYL58" s="521"/>
      <c r="WYM58" s="522"/>
      <c r="WYN58" s="522"/>
      <c r="WYP58" s="521"/>
      <c r="WYQ58" s="522"/>
      <c r="WYR58" s="522"/>
      <c r="WYT58" s="521"/>
      <c r="WYU58" s="522"/>
      <c r="WYV58" s="522"/>
      <c r="WYX58" s="521"/>
      <c r="WYY58" s="522"/>
      <c r="WYZ58" s="522"/>
      <c r="WZB58" s="521"/>
      <c r="WZC58" s="522"/>
      <c r="WZD58" s="522"/>
      <c r="WZF58" s="521"/>
      <c r="WZG58" s="522"/>
      <c r="WZH58" s="522"/>
      <c r="WZJ58" s="521"/>
      <c r="WZK58" s="522"/>
      <c r="WZL58" s="522"/>
      <c r="WZN58" s="521"/>
      <c r="WZO58" s="522"/>
      <c r="WZP58" s="522"/>
      <c r="WZR58" s="521"/>
      <c r="WZS58" s="522"/>
      <c r="WZT58" s="522"/>
      <c r="WZV58" s="521"/>
      <c r="WZW58" s="522"/>
      <c r="WZX58" s="522"/>
      <c r="WZZ58" s="521"/>
      <c r="XAA58" s="522"/>
      <c r="XAB58" s="522"/>
      <c r="XAD58" s="521"/>
      <c r="XAE58" s="522"/>
      <c r="XAF58" s="522"/>
      <c r="XAH58" s="521"/>
      <c r="XAI58" s="522"/>
      <c r="XAJ58" s="522"/>
      <c r="XAL58" s="521"/>
      <c r="XAM58" s="522"/>
      <c r="XAN58" s="522"/>
      <c r="XAP58" s="521"/>
      <c r="XAQ58" s="522"/>
      <c r="XAR58" s="522"/>
      <c r="XAT58" s="521"/>
      <c r="XAU58" s="522"/>
      <c r="XAV58" s="522"/>
      <c r="XAX58" s="521"/>
      <c r="XAY58" s="522"/>
      <c r="XAZ58" s="522"/>
      <c r="XBB58" s="521"/>
      <c r="XBC58" s="522"/>
      <c r="XBD58" s="522"/>
      <c r="XBF58" s="521"/>
      <c r="XBG58" s="522"/>
      <c r="XBH58" s="522"/>
      <c r="XBJ58" s="521"/>
      <c r="XBK58" s="522"/>
      <c r="XBL58" s="522"/>
      <c r="XBN58" s="521"/>
      <c r="XBO58" s="522"/>
      <c r="XBP58" s="522"/>
      <c r="XBR58" s="521"/>
      <c r="XBS58" s="522"/>
      <c r="XBT58" s="522"/>
      <c r="XBV58" s="521"/>
      <c r="XBW58" s="522"/>
      <c r="XBX58" s="522"/>
      <c r="XBZ58" s="521"/>
      <c r="XCA58" s="522"/>
      <c r="XCB58" s="522"/>
      <c r="XCD58" s="521"/>
      <c r="XCE58" s="522"/>
      <c r="XCF58" s="522"/>
      <c r="XCH58" s="521"/>
      <c r="XCI58" s="522"/>
      <c r="XCJ58" s="522"/>
      <c r="XCL58" s="521"/>
      <c r="XCM58" s="522"/>
      <c r="XCN58" s="522"/>
      <c r="XCP58" s="521"/>
      <c r="XCQ58" s="522"/>
      <c r="XCR58" s="522"/>
      <c r="XCT58" s="521"/>
      <c r="XCU58" s="522"/>
      <c r="XCV58" s="522"/>
      <c r="XCX58" s="521"/>
      <c r="XCY58" s="522"/>
      <c r="XCZ58" s="522"/>
      <c r="XDB58" s="521"/>
      <c r="XDC58" s="522"/>
      <c r="XDD58" s="522"/>
    </row>
    <row r="59" spans="1:16332" x14ac:dyDescent="0.3">
      <c r="A59" s="250" t="s">
        <v>80</v>
      </c>
      <c r="B59" s="523" t="s">
        <v>171</v>
      </c>
      <c r="C59" s="524"/>
      <c r="D59" s="525"/>
      <c r="E59" s="250"/>
      <c r="F59" s="523"/>
      <c r="G59" s="524"/>
      <c r="H59" s="251"/>
      <c r="I59" s="250"/>
      <c r="J59" s="523"/>
      <c r="K59" s="524"/>
      <c r="L59" s="525"/>
      <c r="M59" s="250"/>
      <c r="N59" s="523"/>
      <c r="O59" s="524"/>
      <c r="P59" s="525"/>
      <c r="Q59" s="250"/>
      <c r="R59" s="523"/>
      <c r="S59" s="524"/>
      <c r="T59" s="525"/>
      <c r="U59" s="250"/>
      <c r="V59" s="523"/>
      <c r="W59" s="524"/>
      <c r="X59" s="525"/>
      <c r="Y59" s="250"/>
      <c r="Z59" s="523"/>
      <c r="AA59" s="524"/>
      <c r="AB59" s="525"/>
      <c r="AC59" s="250"/>
      <c r="AD59" s="523"/>
      <c r="AE59" s="524"/>
      <c r="AF59" s="525"/>
      <c r="AG59" s="250"/>
      <c r="AH59" s="523"/>
      <c r="AI59" s="524"/>
      <c r="AJ59" s="525"/>
      <c r="AK59" s="250"/>
      <c r="AL59" s="523"/>
      <c r="AM59" s="524"/>
      <c r="AN59" s="525"/>
      <c r="AO59" s="250"/>
      <c r="AP59" s="523"/>
      <c r="AQ59" s="524"/>
      <c r="AR59" s="525"/>
      <c r="AS59" s="250"/>
      <c r="AT59" s="523"/>
      <c r="AU59" s="524"/>
      <c r="AV59" s="525"/>
      <c r="AW59" s="250"/>
      <c r="AX59" s="523"/>
      <c r="AY59" s="524"/>
      <c r="AZ59" s="525"/>
      <c r="BA59" s="250"/>
      <c r="BB59" s="523"/>
      <c r="BC59" s="524"/>
      <c r="BD59" s="525"/>
      <c r="BE59" s="250"/>
      <c r="BF59" s="523"/>
      <c r="BG59" s="524"/>
      <c r="BH59" s="525"/>
      <c r="BI59" s="250"/>
      <c r="BJ59" s="523"/>
      <c r="BK59" s="524"/>
      <c r="BL59" s="525"/>
      <c r="BM59" s="250"/>
      <c r="BN59" s="523"/>
      <c r="BO59" s="524"/>
      <c r="BP59" s="525"/>
      <c r="BQ59" s="250"/>
      <c r="BR59" s="523"/>
      <c r="BS59" s="524"/>
      <c r="BT59" s="525"/>
      <c r="BU59" s="250"/>
      <c r="BV59" s="523"/>
      <c r="BW59" s="524"/>
      <c r="BX59" s="525"/>
      <c r="BY59" s="250"/>
      <c r="BZ59" s="523"/>
      <c r="CA59" s="524"/>
      <c r="CB59" s="525"/>
      <c r="CC59" s="250"/>
      <c r="CD59" s="523"/>
      <c r="CE59" s="524"/>
      <c r="CF59" s="525"/>
      <c r="CG59" s="250"/>
      <c r="CH59" s="523"/>
      <c r="CI59" s="524"/>
      <c r="CJ59" s="525"/>
      <c r="CK59" s="250"/>
      <c r="CL59" s="523"/>
      <c r="CM59" s="524"/>
      <c r="CN59" s="525"/>
      <c r="CO59" s="250"/>
      <c r="CP59" s="523"/>
      <c r="CQ59" s="524"/>
      <c r="CR59" s="525"/>
      <c r="CS59" s="250"/>
      <c r="CT59" s="523"/>
      <c r="CU59" s="524"/>
      <c r="CV59" s="525"/>
      <c r="CW59" s="250"/>
      <c r="CX59" s="523"/>
      <c r="CY59" s="524"/>
      <c r="CZ59" s="525"/>
      <c r="DA59" s="250"/>
      <c r="DB59" s="523"/>
      <c r="DC59" s="524"/>
      <c r="DD59" s="525"/>
      <c r="DE59" s="250"/>
      <c r="DF59" s="523"/>
      <c r="DG59" s="524"/>
      <c r="DH59" s="525"/>
      <c r="DI59" s="250"/>
      <c r="DJ59" s="523"/>
      <c r="DK59" s="524"/>
      <c r="DL59" s="525"/>
      <c r="DM59" s="250"/>
      <c r="DN59" s="523"/>
      <c r="DO59" s="524"/>
      <c r="DP59" s="525"/>
      <c r="DQ59" s="250"/>
      <c r="DR59" s="523"/>
      <c r="DS59" s="524"/>
      <c r="DT59" s="525"/>
      <c r="DU59" s="250"/>
      <c r="DV59" s="523"/>
      <c r="DW59" s="524"/>
      <c r="DX59" s="525"/>
      <c r="DY59" s="250"/>
      <c r="DZ59" s="523"/>
      <c r="EA59" s="524"/>
      <c r="EB59" s="525"/>
      <c r="EC59" s="250"/>
      <c r="ED59" s="523"/>
      <c r="EE59" s="524"/>
      <c r="EF59" s="525"/>
      <c r="EG59" s="250"/>
      <c r="EH59" s="523"/>
      <c r="EI59" s="524"/>
      <c r="EJ59" s="525"/>
      <c r="EK59" s="250"/>
      <c r="EL59" s="523"/>
      <c r="EM59" s="524"/>
      <c r="EN59" s="525"/>
      <c r="EO59" s="250"/>
      <c r="EP59" s="523"/>
      <c r="EQ59" s="524"/>
      <c r="ER59" s="525"/>
      <c r="ES59" s="250"/>
      <c r="ET59" s="523"/>
      <c r="EU59" s="524"/>
      <c r="EV59" s="525"/>
      <c r="EW59" s="250"/>
      <c r="EX59" s="523"/>
      <c r="EY59" s="524"/>
      <c r="EZ59" s="525"/>
      <c r="FA59" s="250"/>
      <c r="FB59" s="523"/>
      <c r="FC59" s="524"/>
      <c r="FD59" s="525"/>
      <c r="FE59" s="250"/>
      <c r="FF59" s="523"/>
      <c r="FG59" s="524"/>
      <c r="FH59" s="525"/>
      <c r="FI59" s="250"/>
      <c r="FJ59" s="523"/>
      <c r="FK59" s="524"/>
      <c r="FL59" s="525"/>
      <c r="FM59" s="250"/>
      <c r="FN59" s="523"/>
      <c r="FO59" s="524"/>
      <c r="FP59" s="525"/>
      <c r="FQ59" s="250"/>
      <c r="FR59" s="523"/>
      <c r="FS59" s="524"/>
      <c r="FT59" s="525"/>
      <c r="FU59" s="250"/>
      <c r="FV59" s="523"/>
      <c r="FW59" s="524"/>
      <c r="FX59" s="525"/>
      <c r="FY59" s="250"/>
      <c r="FZ59" s="523"/>
      <c r="GA59" s="524"/>
      <c r="GB59" s="525"/>
      <c r="GC59" s="250"/>
      <c r="GD59" s="523"/>
      <c r="GE59" s="524"/>
      <c r="GF59" s="525"/>
      <c r="GG59" s="250"/>
      <c r="GH59" s="523"/>
      <c r="GI59" s="524"/>
      <c r="GJ59" s="525"/>
      <c r="GK59" s="250"/>
      <c r="GL59" s="523"/>
      <c r="GM59" s="524"/>
      <c r="GN59" s="525"/>
      <c r="GO59" s="250"/>
      <c r="GP59" s="523"/>
      <c r="GQ59" s="524"/>
      <c r="GR59" s="525"/>
      <c r="GS59" s="250"/>
      <c r="GT59" s="523"/>
      <c r="GU59" s="524"/>
      <c r="GV59" s="525"/>
      <c r="GW59" s="250"/>
      <c r="GX59" s="523"/>
      <c r="GY59" s="524"/>
      <c r="GZ59" s="525"/>
      <c r="HA59" s="250"/>
      <c r="HB59" s="523"/>
      <c r="HC59" s="524"/>
      <c r="HD59" s="525"/>
      <c r="HE59" s="250"/>
      <c r="HF59" s="523"/>
      <c r="HG59" s="524"/>
      <c r="HH59" s="525"/>
      <c r="HI59" s="250"/>
      <c r="HJ59" s="523"/>
      <c r="HK59" s="524"/>
      <c r="HL59" s="525"/>
      <c r="HM59" s="250"/>
      <c r="HN59" s="523"/>
      <c r="HO59" s="524"/>
      <c r="HP59" s="525"/>
      <c r="HQ59" s="250"/>
      <c r="HR59" s="523"/>
      <c r="HS59" s="524"/>
      <c r="HT59" s="525"/>
      <c r="HU59" s="250"/>
      <c r="HV59" s="523"/>
      <c r="HW59" s="524"/>
      <c r="HX59" s="525"/>
      <c r="HY59" s="250"/>
      <c r="HZ59" s="523"/>
      <c r="IA59" s="524"/>
      <c r="IB59" s="525"/>
      <c r="IC59" s="250"/>
      <c r="ID59" s="523"/>
      <c r="IE59" s="524"/>
      <c r="IF59" s="525"/>
      <c r="IG59" s="250"/>
      <c r="IH59" s="523"/>
      <c r="II59" s="524"/>
      <c r="IJ59" s="525"/>
      <c r="IK59" s="250"/>
      <c r="IL59" s="523"/>
      <c r="IM59" s="524"/>
      <c r="IN59" s="525"/>
      <c r="IO59" s="250"/>
      <c r="IP59" s="523"/>
      <c r="IQ59" s="524"/>
      <c r="IR59" s="525"/>
      <c r="IS59" s="250"/>
      <c r="IT59" s="523"/>
      <c r="IU59" s="524"/>
      <c r="IV59" s="525"/>
      <c r="IW59" s="250"/>
      <c r="IX59" s="523"/>
      <c r="IY59" s="524"/>
      <c r="IZ59" s="525"/>
      <c r="JA59" s="250"/>
      <c r="JB59" s="523"/>
      <c r="JC59" s="524"/>
      <c r="JD59" s="525"/>
      <c r="JE59" s="250"/>
      <c r="JF59" s="523"/>
      <c r="JG59" s="524"/>
      <c r="JH59" s="525"/>
      <c r="JI59" s="250"/>
      <c r="JJ59" s="523"/>
      <c r="JK59" s="524"/>
      <c r="JL59" s="525"/>
      <c r="JM59" s="250"/>
      <c r="JN59" s="523"/>
      <c r="JO59" s="524"/>
      <c r="JP59" s="525"/>
      <c r="JQ59" s="250"/>
      <c r="JR59" s="523"/>
      <c r="JS59" s="524"/>
      <c r="JT59" s="525"/>
      <c r="JU59" s="250"/>
      <c r="JV59" s="523"/>
      <c r="JW59" s="524"/>
      <c r="JX59" s="525"/>
      <c r="JY59" s="250"/>
      <c r="JZ59" s="523"/>
      <c r="KA59" s="524"/>
      <c r="KB59" s="525"/>
      <c r="KC59" s="250"/>
      <c r="KD59" s="523"/>
      <c r="KE59" s="524"/>
      <c r="KF59" s="525"/>
      <c r="KG59" s="250"/>
      <c r="KH59" s="523"/>
      <c r="KI59" s="524"/>
      <c r="KJ59" s="525"/>
      <c r="KK59" s="250"/>
      <c r="KL59" s="523"/>
      <c r="KM59" s="524"/>
      <c r="KN59" s="525"/>
      <c r="KO59" s="250"/>
      <c r="KP59" s="523"/>
      <c r="KQ59" s="524"/>
      <c r="KR59" s="525"/>
      <c r="KS59" s="250"/>
      <c r="KT59" s="523"/>
      <c r="KU59" s="524"/>
      <c r="KV59" s="525"/>
      <c r="KW59" s="250"/>
      <c r="KX59" s="523"/>
      <c r="KY59" s="524"/>
      <c r="KZ59" s="525"/>
      <c r="LA59" s="250"/>
      <c r="LB59" s="523"/>
      <c r="LC59" s="524"/>
      <c r="LD59" s="525"/>
      <c r="LE59" s="250"/>
      <c r="LF59" s="523"/>
      <c r="LG59" s="524"/>
      <c r="LH59" s="525"/>
      <c r="LI59" s="250"/>
      <c r="LJ59" s="523"/>
      <c r="LK59" s="524"/>
      <c r="LL59" s="525"/>
      <c r="LM59" s="250"/>
      <c r="LN59" s="523"/>
      <c r="LO59" s="524"/>
      <c r="LP59" s="525"/>
      <c r="LQ59" s="250"/>
      <c r="LR59" s="523"/>
      <c r="LS59" s="524"/>
      <c r="LT59" s="525"/>
      <c r="LU59" s="250"/>
      <c r="LV59" s="523"/>
      <c r="LW59" s="524"/>
      <c r="LX59" s="525"/>
      <c r="LY59" s="250"/>
      <c r="LZ59" s="523"/>
      <c r="MA59" s="524"/>
      <c r="MB59" s="525"/>
      <c r="MC59" s="250"/>
      <c r="MD59" s="523"/>
      <c r="ME59" s="524"/>
      <c r="MF59" s="525"/>
      <c r="MG59" s="250"/>
      <c r="MH59" s="523"/>
      <c r="MI59" s="524"/>
      <c r="MJ59" s="525"/>
      <c r="MK59" s="250"/>
      <c r="ML59" s="523"/>
      <c r="MM59" s="524"/>
      <c r="MN59" s="525"/>
      <c r="MO59" s="250"/>
      <c r="MP59" s="523"/>
      <c r="MQ59" s="524"/>
      <c r="MR59" s="525"/>
      <c r="MS59" s="250"/>
      <c r="MT59" s="523"/>
      <c r="MU59" s="524"/>
      <c r="MV59" s="525"/>
      <c r="MW59" s="250"/>
      <c r="MX59" s="523"/>
      <c r="MY59" s="524"/>
      <c r="MZ59" s="525"/>
      <c r="NA59" s="250"/>
      <c r="NB59" s="523"/>
      <c r="NC59" s="524"/>
      <c r="ND59" s="525"/>
      <c r="NE59" s="250"/>
      <c r="NF59" s="523"/>
      <c r="NG59" s="524"/>
      <c r="NH59" s="525"/>
      <c r="NI59" s="250"/>
      <c r="NJ59" s="523"/>
      <c r="NK59" s="524"/>
      <c r="NL59" s="525"/>
      <c r="NM59" s="250"/>
      <c r="NN59" s="523"/>
      <c r="NO59" s="524"/>
      <c r="NP59" s="525"/>
      <c r="NQ59" s="250"/>
      <c r="NR59" s="523"/>
      <c r="NS59" s="524"/>
      <c r="NT59" s="525"/>
      <c r="NU59" s="250"/>
      <c r="NV59" s="523"/>
      <c r="NW59" s="524"/>
      <c r="NX59" s="525"/>
      <c r="NY59" s="250"/>
      <c r="NZ59" s="523"/>
      <c r="OA59" s="524"/>
      <c r="OB59" s="525"/>
      <c r="OC59" s="250"/>
      <c r="OD59" s="523"/>
      <c r="OE59" s="524"/>
      <c r="OF59" s="525"/>
      <c r="OG59" s="250"/>
      <c r="OH59" s="523"/>
      <c r="OI59" s="524"/>
      <c r="OJ59" s="525"/>
      <c r="OK59" s="250"/>
      <c r="OL59" s="523"/>
      <c r="OM59" s="524"/>
      <c r="ON59" s="525"/>
      <c r="OO59" s="250"/>
      <c r="OP59" s="523"/>
      <c r="OQ59" s="524"/>
      <c r="OR59" s="525"/>
      <c r="OS59" s="250"/>
      <c r="OT59" s="523"/>
      <c r="OU59" s="524"/>
      <c r="OV59" s="525"/>
      <c r="OW59" s="250"/>
      <c r="OX59" s="523"/>
      <c r="OY59" s="524"/>
      <c r="OZ59" s="525"/>
      <c r="PA59" s="250"/>
      <c r="PB59" s="523"/>
      <c r="PC59" s="524"/>
      <c r="PD59" s="525"/>
      <c r="PE59" s="250"/>
      <c r="PF59" s="523"/>
      <c r="PG59" s="524"/>
      <c r="PH59" s="525"/>
      <c r="PI59" s="250"/>
      <c r="PJ59" s="523"/>
      <c r="PK59" s="524"/>
      <c r="PL59" s="525"/>
      <c r="PM59" s="250"/>
      <c r="PN59" s="523"/>
      <c r="PO59" s="524"/>
      <c r="PP59" s="525"/>
      <c r="PQ59" s="250"/>
      <c r="PR59" s="523"/>
      <c r="PS59" s="524"/>
      <c r="PT59" s="525"/>
      <c r="PU59" s="250"/>
      <c r="PV59" s="523"/>
      <c r="PW59" s="524"/>
      <c r="PX59" s="525"/>
      <c r="PY59" s="250"/>
      <c r="PZ59" s="523"/>
      <c r="QA59" s="524"/>
      <c r="QB59" s="525"/>
      <c r="QC59" s="250"/>
      <c r="QD59" s="523"/>
      <c r="QE59" s="524"/>
      <c r="QF59" s="525"/>
      <c r="QG59" s="250"/>
      <c r="QH59" s="523"/>
      <c r="QI59" s="524"/>
      <c r="QJ59" s="525"/>
      <c r="QK59" s="250"/>
      <c r="QL59" s="523"/>
      <c r="QM59" s="524"/>
      <c r="QN59" s="525"/>
      <c r="QO59" s="250"/>
      <c r="QP59" s="523"/>
      <c r="QQ59" s="524"/>
      <c r="QR59" s="525"/>
      <c r="QS59" s="250"/>
      <c r="QT59" s="523"/>
      <c r="QU59" s="524"/>
      <c r="QV59" s="525"/>
      <c r="QW59" s="250"/>
      <c r="QX59" s="523"/>
      <c r="QY59" s="524"/>
      <c r="QZ59" s="525"/>
      <c r="RA59" s="250"/>
      <c r="RB59" s="523"/>
      <c r="RC59" s="524"/>
      <c r="RD59" s="525"/>
      <c r="RE59" s="250"/>
      <c r="RF59" s="523"/>
      <c r="RG59" s="524"/>
      <c r="RH59" s="525"/>
      <c r="RI59" s="250"/>
      <c r="RJ59" s="523"/>
      <c r="RK59" s="524"/>
      <c r="RL59" s="525"/>
      <c r="RM59" s="250"/>
      <c r="RN59" s="523"/>
      <c r="RO59" s="524"/>
      <c r="RP59" s="525"/>
      <c r="RQ59" s="250"/>
      <c r="RR59" s="523"/>
      <c r="RS59" s="524"/>
      <c r="RT59" s="525"/>
      <c r="RU59" s="250"/>
      <c r="RV59" s="523"/>
      <c r="RW59" s="524"/>
      <c r="RX59" s="525"/>
      <c r="RY59" s="250"/>
      <c r="RZ59" s="523"/>
      <c r="SA59" s="524"/>
      <c r="SB59" s="525"/>
      <c r="SC59" s="250"/>
      <c r="SD59" s="523"/>
      <c r="SE59" s="524"/>
      <c r="SF59" s="525"/>
      <c r="SG59" s="250"/>
      <c r="SH59" s="523"/>
      <c r="SI59" s="524"/>
      <c r="SJ59" s="525"/>
      <c r="SK59" s="250"/>
      <c r="SL59" s="523"/>
      <c r="SM59" s="524"/>
      <c r="SN59" s="525"/>
      <c r="SO59" s="250"/>
      <c r="SP59" s="523"/>
      <c r="SQ59" s="524"/>
      <c r="SR59" s="525"/>
      <c r="SS59" s="250"/>
      <c r="ST59" s="523"/>
      <c r="SU59" s="524"/>
      <c r="SV59" s="525"/>
      <c r="SW59" s="250"/>
      <c r="SX59" s="523"/>
      <c r="SY59" s="524"/>
      <c r="SZ59" s="525"/>
      <c r="TA59" s="250"/>
      <c r="TB59" s="523"/>
      <c r="TC59" s="524"/>
      <c r="TD59" s="525"/>
      <c r="TE59" s="250"/>
      <c r="TF59" s="523"/>
      <c r="TG59" s="524"/>
      <c r="TH59" s="525"/>
      <c r="TI59" s="250"/>
      <c r="TJ59" s="523"/>
      <c r="TK59" s="524"/>
      <c r="TL59" s="525"/>
      <c r="TM59" s="250"/>
      <c r="TN59" s="523"/>
      <c r="TO59" s="524"/>
      <c r="TP59" s="525"/>
      <c r="TQ59" s="250"/>
      <c r="TR59" s="523"/>
      <c r="TS59" s="524"/>
      <c r="TT59" s="525"/>
      <c r="TU59" s="250"/>
      <c r="TV59" s="523"/>
      <c r="TW59" s="524"/>
      <c r="TX59" s="525"/>
      <c r="TY59" s="250"/>
      <c r="TZ59" s="523"/>
      <c r="UA59" s="524"/>
      <c r="UB59" s="525"/>
      <c r="UC59" s="250"/>
      <c r="UD59" s="523"/>
      <c r="UE59" s="524"/>
      <c r="UF59" s="525"/>
      <c r="UG59" s="250"/>
      <c r="UH59" s="523"/>
      <c r="UI59" s="524"/>
      <c r="UJ59" s="525"/>
      <c r="UK59" s="250"/>
      <c r="UL59" s="523"/>
      <c r="UM59" s="524"/>
      <c r="UN59" s="525"/>
      <c r="UO59" s="250"/>
      <c r="UP59" s="523"/>
      <c r="UQ59" s="524"/>
      <c r="UR59" s="525"/>
      <c r="US59" s="250"/>
      <c r="UT59" s="523"/>
      <c r="UU59" s="524"/>
      <c r="UV59" s="525"/>
      <c r="UW59" s="250"/>
      <c r="UX59" s="523"/>
      <c r="UY59" s="524"/>
      <c r="UZ59" s="525"/>
      <c r="VA59" s="250"/>
      <c r="VB59" s="523"/>
      <c r="VC59" s="524"/>
      <c r="VD59" s="525"/>
      <c r="VE59" s="250"/>
      <c r="VF59" s="523"/>
      <c r="VG59" s="524"/>
      <c r="VH59" s="525"/>
      <c r="VI59" s="250"/>
      <c r="VJ59" s="523"/>
      <c r="VK59" s="524"/>
      <c r="VL59" s="525"/>
      <c r="VM59" s="250"/>
      <c r="VN59" s="523"/>
      <c r="VO59" s="524"/>
      <c r="VP59" s="525"/>
      <c r="VQ59" s="250"/>
      <c r="VR59" s="523"/>
      <c r="VS59" s="524"/>
      <c r="VT59" s="525"/>
      <c r="VU59" s="250"/>
      <c r="VV59" s="523"/>
      <c r="VW59" s="524"/>
      <c r="VX59" s="525"/>
      <c r="VY59" s="250"/>
      <c r="VZ59" s="523"/>
      <c r="WA59" s="524"/>
      <c r="WB59" s="525"/>
      <c r="WC59" s="250"/>
      <c r="WD59" s="523"/>
      <c r="WE59" s="524"/>
      <c r="WF59" s="525"/>
      <c r="WG59" s="250"/>
      <c r="WH59" s="523"/>
      <c r="WI59" s="524"/>
      <c r="WJ59" s="525"/>
      <c r="WK59" s="250"/>
      <c r="WL59" s="523"/>
      <c r="WM59" s="524"/>
      <c r="WN59" s="525"/>
      <c r="WO59" s="250"/>
      <c r="WP59" s="523"/>
      <c r="WQ59" s="524"/>
      <c r="WR59" s="525"/>
      <c r="WS59" s="250"/>
      <c r="WT59" s="523"/>
      <c r="WU59" s="524"/>
      <c r="WV59" s="525"/>
      <c r="WW59" s="250"/>
      <c r="WX59" s="523"/>
      <c r="WY59" s="524"/>
      <c r="WZ59" s="525"/>
      <c r="XA59" s="250"/>
      <c r="XB59" s="523"/>
      <c r="XC59" s="524"/>
      <c r="XD59" s="525"/>
      <c r="XE59" s="250"/>
      <c r="XF59" s="523"/>
      <c r="XG59" s="524"/>
      <c r="XH59" s="525"/>
      <c r="XI59" s="250"/>
      <c r="XJ59" s="523"/>
      <c r="XK59" s="524"/>
      <c r="XL59" s="525"/>
      <c r="XM59" s="250"/>
      <c r="XN59" s="523"/>
      <c r="XO59" s="524"/>
      <c r="XP59" s="525"/>
      <c r="XQ59" s="250"/>
      <c r="XR59" s="523"/>
      <c r="XS59" s="524"/>
      <c r="XT59" s="525"/>
      <c r="XU59" s="250"/>
      <c r="XV59" s="523"/>
      <c r="XW59" s="524"/>
      <c r="XX59" s="525"/>
      <c r="XY59" s="250"/>
      <c r="XZ59" s="523"/>
      <c r="YA59" s="524"/>
      <c r="YB59" s="525"/>
      <c r="YC59" s="250"/>
      <c r="YD59" s="523"/>
      <c r="YE59" s="524"/>
      <c r="YF59" s="525"/>
      <c r="YG59" s="250"/>
      <c r="YH59" s="523"/>
      <c r="YI59" s="524"/>
      <c r="YJ59" s="525"/>
      <c r="YK59" s="250"/>
      <c r="YL59" s="523"/>
      <c r="YM59" s="524"/>
      <c r="YN59" s="525"/>
      <c r="YO59" s="250"/>
      <c r="YP59" s="523"/>
      <c r="YQ59" s="524"/>
      <c r="YR59" s="525"/>
      <c r="YS59" s="250"/>
      <c r="YT59" s="523"/>
      <c r="YU59" s="524"/>
      <c r="YV59" s="525"/>
      <c r="YW59" s="250"/>
      <c r="YX59" s="523"/>
      <c r="YY59" s="524"/>
      <c r="YZ59" s="525"/>
      <c r="ZA59" s="250"/>
      <c r="ZB59" s="523"/>
      <c r="ZC59" s="524"/>
      <c r="ZD59" s="525"/>
      <c r="ZE59" s="250"/>
      <c r="ZF59" s="523"/>
      <c r="ZG59" s="524"/>
      <c r="ZH59" s="525"/>
      <c r="ZI59" s="250"/>
      <c r="ZJ59" s="523"/>
      <c r="ZK59" s="524"/>
      <c r="ZL59" s="525"/>
      <c r="ZM59" s="250"/>
      <c r="ZN59" s="523"/>
      <c r="ZO59" s="524"/>
      <c r="ZP59" s="525"/>
      <c r="ZQ59" s="250"/>
      <c r="ZR59" s="523"/>
      <c r="ZS59" s="524"/>
      <c r="ZT59" s="525"/>
      <c r="ZU59" s="250"/>
      <c r="ZV59" s="523"/>
      <c r="ZW59" s="524"/>
      <c r="ZX59" s="525"/>
      <c r="ZY59" s="250"/>
      <c r="ZZ59" s="523"/>
      <c r="AAA59" s="524"/>
      <c r="AAB59" s="525"/>
      <c r="AAC59" s="250"/>
      <c r="AAD59" s="523"/>
      <c r="AAE59" s="524"/>
      <c r="AAF59" s="525"/>
      <c r="AAG59" s="250"/>
      <c r="AAH59" s="523"/>
      <c r="AAI59" s="524"/>
      <c r="AAJ59" s="525"/>
      <c r="AAK59" s="250"/>
      <c r="AAL59" s="523"/>
      <c r="AAM59" s="524"/>
      <c r="AAN59" s="525"/>
      <c r="AAO59" s="250"/>
      <c r="AAP59" s="523"/>
      <c r="AAQ59" s="524"/>
      <c r="AAR59" s="525"/>
      <c r="AAS59" s="250"/>
      <c r="AAT59" s="523"/>
      <c r="AAU59" s="524"/>
      <c r="AAV59" s="525"/>
      <c r="AAW59" s="250"/>
      <c r="AAX59" s="523"/>
      <c r="AAY59" s="524"/>
      <c r="AAZ59" s="525"/>
      <c r="ABA59" s="250"/>
      <c r="ABB59" s="523"/>
      <c r="ABC59" s="524"/>
      <c r="ABD59" s="525"/>
      <c r="ABE59" s="250"/>
      <c r="ABF59" s="523"/>
      <c r="ABG59" s="524"/>
      <c r="ABH59" s="525"/>
      <c r="ABI59" s="250"/>
      <c r="ABJ59" s="523"/>
      <c r="ABK59" s="524"/>
      <c r="ABL59" s="525"/>
      <c r="ABM59" s="250"/>
      <c r="ABN59" s="523"/>
      <c r="ABO59" s="524"/>
      <c r="ABP59" s="525"/>
      <c r="ABQ59" s="250"/>
      <c r="ABR59" s="523"/>
      <c r="ABS59" s="524"/>
      <c r="ABT59" s="525"/>
      <c r="ABU59" s="250"/>
      <c r="ABV59" s="523"/>
      <c r="ABW59" s="524"/>
      <c r="ABX59" s="525"/>
      <c r="ABY59" s="250"/>
      <c r="ABZ59" s="523"/>
      <c r="ACA59" s="524"/>
      <c r="ACB59" s="525"/>
      <c r="ACC59" s="250"/>
      <c r="ACD59" s="523"/>
      <c r="ACE59" s="524"/>
      <c r="ACF59" s="525"/>
      <c r="ACG59" s="250"/>
      <c r="ACH59" s="523"/>
      <c r="ACI59" s="524"/>
      <c r="ACJ59" s="525"/>
      <c r="ACK59" s="250"/>
      <c r="ACL59" s="523"/>
      <c r="ACM59" s="524"/>
      <c r="ACN59" s="525"/>
      <c r="ACO59" s="250"/>
      <c r="ACP59" s="523"/>
      <c r="ACQ59" s="524"/>
      <c r="ACR59" s="525"/>
      <c r="ACS59" s="250"/>
      <c r="ACT59" s="523"/>
      <c r="ACU59" s="524"/>
      <c r="ACV59" s="525"/>
      <c r="ACW59" s="250"/>
      <c r="ACX59" s="523"/>
      <c r="ACY59" s="524"/>
      <c r="ACZ59" s="525"/>
      <c r="ADA59" s="250"/>
      <c r="ADB59" s="523"/>
      <c r="ADC59" s="524"/>
      <c r="ADD59" s="525"/>
      <c r="ADE59" s="250"/>
      <c r="ADF59" s="523"/>
      <c r="ADG59" s="524"/>
      <c r="ADH59" s="525"/>
      <c r="ADI59" s="250"/>
      <c r="ADJ59" s="523"/>
      <c r="ADK59" s="524"/>
      <c r="ADL59" s="525"/>
      <c r="ADM59" s="250"/>
      <c r="ADN59" s="523"/>
      <c r="ADO59" s="524"/>
      <c r="ADP59" s="525"/>
      <c r="ADQ59" s="250"/>
      <c r="ADR59" s="523"/>
      <c r="ADS59" s="524"/>
      <c r="ADT59" s="525"/>
      <c r="ADU59" s="250"/>
      <c r="ADV59" s="523"/>
      <c r="ADW59" s="524"/>
      <c r="ADX59" s="525"/>
      <c r="ADY59" s="250"/>
      <c r="ADZ59" s="523"/>
      <c r="AEA59" s="524"/>
      <c r="AEB59" s="525"/>
      <c r="AEC59" s="250"/>
      <c r="AED59" s="523"/>
      <c r="AEE59" s="524"/>
      <c r="AEF59" s="525"/>
      <c r="AEG59" s="250"/>
      <c r="AEH59" s="523"/>
      <c r="AEI59" s="524"/>
      <c r="AEJ59" s="525"/>
      <c r="AEK59" s="250"/>
      <c r="AEL59" s="523"/>
      <c r="AEM59" s="524"/>
      <c r="AEN59" s="525"/>
      <c r="AEO59" s="250"/>
      <c r="AEP59" s="523"/>
      <c r="AEQ59" s="524"/>
      <c r="AER59" s="525"/>
      <c r="AES59" s="250"/>
      <c r="AET59" s="523"/>
      <c r="AEU59" s="524"/>
      <c r="AEV59" s="525"/>
      <c r="AEW59" s="250"/>
      <c r="AEX59" s="523"/>
      <c r="AEY59" s="524"/>
      <c r="AEZ59" s="525"/>
      <c r="AFA59" s="250"/>
      <c r="AFB59" s="523"/>
      <c r="AFC59" s="524"/>
      <c r="AFD59" s="525"/>
      <c r="AFE59" s="250"/>
      <c r="AFF59" s="523"/>
      <c r="AFG59" s="524"/>
      <c r="AFH59" s="525"/>
      <c r="AFI59" s="250"/>
      <c r="AFJ59" s="523"/>
      <c r="AFK59" s="524"/>
      <c r="AFL59" s="525"/>
      <c r="AFM59" s="250"/>
      <c r="AFN59" s="523"/>
      <c r="AFO59" s="524"/>
      <c r="AFP59" s="525"/>
      <c r="AFQ59" s="250"/>
      <c r="AFR59" s="523"/>
      <c r="AFS59" s="524"/>
      <c r="AFT59" s="525"/>
      <c r="AFU59" s="250"/>
      <c r="AFV59" s="523"/>
      <c r="AFW59" s="524"/>
      <c r="AFX59" s="525"/>
      <c r="AFY59" s="250"/>
      <c r="AFZ59" s="523"/>
      <c r="AGA59" s="524"/>
      <c r="AGB59" s="525"/>
      <c r="AGC59" s="250"/>
      <c r="AGD59" s="523"/>
      <c r="AGE59" s="524"/>
      <c r="AGF59" s="525"/>
      <c r="AGG59" s="250"/>
      <c r="AGH59" s="523"/>
      <c r="AGI59" s="524"/>
      <c r="AGJ59" s="525"/>
      <c r="AGK59" s="250"/>
      <c r="AGL59" s="523"/>
      <c r="AGM59" s="524"/>
      <c r="AGN59" s="525"/>
      <c r="AGO59" s="250"/>
      <c r="AGP59" s="523"/>
      <c r="AGQ59" s="524"/>
      <c r="AGR59" s="525"/>
      <c r="AGS59" s="250"/>
      <c r="AGT59" s="523"/>
      <c r="AGU59" s="524"/>
      <c r="AGV59" s="525"/>
      <c r="AGW59" s="250"/>
      <c r="AGX59" s="523"/>
      <c r="AGY59" s="524"/>
      <c r="AGZ59" s="525"/>
      <c r="AHA59" s="250"/>
      <c r="AHB59" s="523"/>
      <c r="AHC59" s="524"/>
      <c r="AHD59" s="525"/>
      <c r="AHE59" s="250"/>
      <c r="AHF59" s="523"/>
      <c r="AHG59" s="524"/>
      <c r="AHH59" s="525"/>
      <c r="AHI59" s="250"/>
      <c r="AHJ59" s="523"/>
      <c r="AHK59" s="524"/>
      <c r="AHL59" s="525"/>
      <c r="AHM59" s="250"/>
      <c r="AHN59" s="523"/>
      <c r="AHO59" s="524"/>
      <c r="AHP59" s="525"/>
      <c r="AHQ59" s="250"/>
      <c r="AHR59" s="523"/>
      <c r="AHS59" s="524"/>
      <c r="AHT59" s="525"/>
      <c r="AHU59" s="250"/>
      <c r="AHV59" s="523"/>
      <c r="AHW59" s="524"/>
      <c r="AHX59" s="525"/>
      <c r="AHY59" s="250"/>
      <c r="AHZ59" s="523"/>
      <c r="AIA59" s="524"/>
      <c r="AIB59" s="525"/>
      <c r="AIC59" s="250"/>
      <c r="AID59" s="523"/>
      <c r="AIE59" s="524"/>
      <c r="AIF59" s="525"/>
      <c r="AIG59" s="250"/>
      <c r="AIH59" s="523"/>
      <c r="AII59" s="524"/>
      <c r="AIJ59" s="525"/>
      <c r="AIK59" s="250"/>
      <c r="AIL59" s="523"/>
      <c r="AIM59" s="524"/>
      <c r="AIN59" s="525"/>
      <c r="AIO59" s="250"/>
      <c r="AIP59" s="523"/>
      <c r="AIQ59" s="524"/>
      <c r="AIR59" s="525"/>
      <c r="AIS59" s="250"/>
      <c r="AIT59" s="523"/>
      <c r="AIU59" s="524"/>
      <c r="AIV59" s="525"/>
      <c r="AIW59" s="250"/>
      <c r="AIX59" s="523"/>
      <c r="AIY59" s="524"/>
      <c r="AIZ59" s="525"/>
      <c r="AJA59" s="250"/>
      <c r="AJB59" s="523"/>
      <c r="AJC59" s="524"/>
      <c r="AJD59" s="525"/>
      <c r="AJE59" s="250"/>
      <c r="AJF59" s="523"/>
      <c r="AJG59" s="524"/>
      <c r="AJH59" s="525"/>
      <c r="AJI59" s="250"/>
      <c r="AJJ59" s="523"/>
      <c r="AJK59" s="524"/>
      <c r="AJL59" s="525"/>
      <c r="AJM59" s="250"/>
      <c r="AJN59" s="523"/>
      <c r="AJO59" s="524"/>
      <c r="AJP59" s="525"/>
      <c r="AJQ59" s="250"/>
      <c r="AJR59" s="523"/>
      <c r="AJS59" s="524"/>
      <c r="AJT59" s="525"/>
      <c r="AJU59" s="250"/>
      <c r="AJV59" s="523"/>
      <c r="AJW59" s="524"/>
      <c r="AJX59" s="525"/>
      <c r="AJY59" s="250"/>
      <c r="AJZ59" s="523"/>
      <c r="AKA59" s="524"/>
      <c r="AKB59" s="525"/>
      <c r="AKC59" s="250"/>
      <c r="AKD59" s="523"/>
      <c r="AKE59" s="524"/>
      <c r="AKF59" s="525"/>
      <c r="AKG59" s="250"/>
      <c r="AKH59" s="523"/>
      <c r="AKI59" s="524"/>
      <c r="AKJ59" s="525"/>
      <c r="AKK59" s="250"/>
      <c r="AKL59" s="523"/>
      <c r="AKM59" s="524"/>
      <c r="AKN59" s="525"/>
      <c r="AKO59" s="250"/>
      <c r="AKP59" s="523"/>
      <c r="AKQ59" s="524"/>
      <c r="AKR59" s="525"/>
      <c r="AKS59" s="250"/>
      <c r="AKT59" s="523"/>
      <c r="AKU59" s="524"/>
      <c r="AKV59" s="525"/>
      <c r="AKW59" s="250"/>
      <c r="AKX59" s="523"/>
      <c r="AKY59" s="524"/>
      <c r="AKZ59" s="525"/>
      <c r="ALA59" s="250"/>
      <c r="ALB59" s="523"/>
      <c r="ALC59" s="524"/>
      <c r="ALD59" s="525"/>
      <c r="ALE59" s="250"/>
      <c r="ALF59" s="523"/>
      <c r="ALG59" s="524"/>
      <c r="ALH59" s="525"/>
      <c r="ALI59" s="250"/>
      <c r="ALJ59" s="523"/>
      <c r="ALK59" s="524"/>
      <c r="ALL59" s="525"/>
      <c r="ALM59" s="250"/>
      <c r="ALN59" s="523"/>
      <c r="ALO59" s="524"/>
      <c r="ALP59" s="525"/>
      <c r="ALQ59" s="250"/>
      <c r="ALR59" s="523"/>
      <c r="ALS59" s="524"/>
      <c r="ALT59" s="525"/>
      <c r="ALU59" s="250"/>
      <c r="ALV59" s="523"/>
      <c r="ALW59" s="524"/>
      <c r="ALX59" s="525"/>
      <c r="ALY59" s="250"/>
      <c r="ALZ59" s="523"/>
      <c r="AMA59" s="524"/>
      <c r="AMB59" s="525"/>
      <c r="AMC59" s="250"/>
      <c r="AMD59" s="523"/>
      <c r="AME59" s="524"/>
      <c r="AMF59" s="525"/>
      <c r="AMG59" s="250"/>
      <c r="AMH59" s="523"/>
      <c r="AMI59" s="524"/>
      <c r="AMJ59" s="525"/>
      <c r="AMK59" s="250"/>
      <c r="AML59" s="523"/>
      <c r="AMM59" s="524"/>
      <c r="AMN59" s="525"/>
      <c r="AMO59" s="250"/>
      <c r="AMP59" s="523"/>
      <c r="AMQ59" s="524"/>
      <c r="AMR59" s="525"/>
      <c r="AMS59" s="250"/>
      <c r="AMT59" s="523"/>
      <c r="AMU59" s="524"/>
      <c r="AMV59" s="525"/>
      <c r="AMW59" s="250"/>
      <c r="AMX59" s="523"/>
      <c r="AMY59" s="524"/>
      <c r="AMZ59" s="525"/>
      <c r="ANA59" s="250"/>
      <c r="ANB59" s="523"/>
      <c r="ANC59" s="524"/>
      <c r="AND59" s="525"/>
      <c r="ANE59" s="250"/>
      <c r="ANF59" s="523"/>
      <c r="ANG59" s="524"/>
      <c r="ANH59" s="525"/>
      <c r="ANI59" s="250"/>
      <c r="ANJ59" s="523"/>
      <c r="ANK59" s="524"/>
      <c r="ANL59" s="525"/>
      <c r="ANM59" s="250"/>
      <c r="ANN59" s="523"/>
      <c r="ANO59" s="524"/>
      <c r="ANP59" s="525"/>
      <c r="ANQ59" s="250"/>
      <c r="ANR59" s="523"/>
      <c r="ANS59" s="524"/>
      <c r="ANT59" s="525"/>
      <c r="ANU59" s="250"/>
      <c r="ANV59" s="523"/>
      <c r="ANW59" s="524"/>
      <c r="ANX59" s="525"/>
      <c r="ANY59" s="250"/>
      <c r="ANZ59" s="523"/>
      <c r="AOA59" s="524"/>
      <c r="AOB59" s="525"/>
      <c r="AOC59" s="250"/>
      <c r="AOD59" s="523"/>
      <c r="AOE59" s="524"/>
      <c r="AOF59" s="525"/>
      <c r="AOG59" s="250"/>
      <c r="AOH59" s="523"/>
      <c r="AOI59" s="524"/>
      <c r="AOJ59" s="525"/>
      <c r="AOK59" s="250"/>
      <c r="AOL59" s="523"/>
      <c r="AOM59" s="524"/>
      <c r="AON59" s="525"/>
      <c r="AOO59" s="250"/>
      <c r="AOP59" s="523"/>
      <c r="AOQ59" s="524"/>
      <c r="AOR59" s="525"/>
      <c r="AOS59" s="250"/>
      <c r="AOT59" s="523"/>
      <c r="AOU59" s="524"/>
      <c r="AOV59" s="525"/>
      <c r="AOW59" s="250"/>
      <c r="AOX59" s="523"/>
      <c r="AOY59" s="524"/>
      <c r="AOZ59" s="525"/>
      <c r="APA59" s="250"/>
      <c r="APB59" s="523"/>
      <c r="APC59" s="524"/>
      <c r="APD59" s="525"/>
      <c r="APE59" s="250"/>
      <c r="APF59" s="523"/>
      <c r="APG59" s="524"/>
      <c r="APH59" s="525"/>
      <c r="API59" s="250"/>
      <c r="APJ59" s="523"/>
      <c r="APK59" s="524"/>
      <c r="APL59" s="525"/>
      <c r="APM59" s="250"/>
      <c r="APN59" s="523"/>
      <c r="APO59" s="524"/>
      <c r="APP59" s="525"/>
      <c r="APQ59" s="250"/>
      <c r="APR59" s="523"/>
      <c r="APS59" s="524"/>
      <c r="APT59" s="525"/>
      <c r="APU59" s="250"/>
      <c r="APV59" s="523"/>
      <c r="APW59" s="524"/>
      <c r="APX59" s="525"/>
      <c r="APY59" s="250"/>
      <c r="APZ59" s="523"/>
      <c r="AQA59" s="524"/>
      <c r="AQB59" s="525"/>
      <c r="AQC59" s="250"/>
      <c r="AQD59" s="523"/>
      <c r="AQE59" s="524"/>
      <c r="AQF59" s="525"/>
      <c r="AQG59" s="250"/>
      <c r="AQH59" s="523"/>
      <c r="AQI59" s="524"/>
      <c r="AQJ59" s="525"/>
      <c r="AQK59" s="250"/>
      <c r="AQL59" s="523"/>
      <c r="AQM59" s="524"/>
      <c r="AQN59" s="525"/>
      <c r="AQO59" s="250"/>
      <c r="AQP59" s="523"/>
      <c r="AQQ59" s="524"/>
      <c r="AQR59" s="525"/>
      <c r="AQS59" s="250"/>
      <c r="AQT59" s="523"/>
      <c r="AQU59" s="524"/>
      <c r="AQV59" s="525"/>
      <c r="AQW59" s="250"/>
      <c r="AQX59" s="523"/>
      <c r="AQY59" s="524"/>
      <c r="AQZ59" s="525"/>
      <c r="ARA59" s="250"/>
      <c r="ARB59" s="523"/>
      <c r="ARC59" s="524"/>
      <c r="ARD59" s="525"/>
      <c r="ARE59" s="250"/>
      <c r="ARF59" s="523"/>
      <c r="ARG59" s="524"/>
      <c r="ARH59" s="525"/>
      <c r="ARI59" s="250"/>
      <c r="ARJ59" s="523"/>
      <c r="ARK59" s="524"/>
      <c r="ARL59" s="525"/>
      <c r="ARM59" s="250"/>
      <c r="ARN59" s="523"/>
      <c r="ARO59" s="524"/>
      <c r="ARP59" s="525"/>
      <c r="ARQ59" s="250"/>
      <c r="ARR59" s="523"/>
      <c r="ARS59" s="524"/>
      <c r="ART59" s="525"/>
      <c r="ARU59" s="250"/>
      <c r="ARV59" s="523"/>
      <c r="ARW59" s="524"/>
      <c r="ARX59" s="525"/>
      <c r="ARY59" s="250"/>
      <c r="ARZ59" s="523"/>
      <c r="ASA59" s="524"/>
      <c r="ASB59" s="525"/>
      <c r="ASC59" s="250"/>
      <c r="ASD59" s="523"/>
      <c r="ASE59" s="524"/>
      <c r="ASF59" s="525"/>
      <c r="ASG59" s="250"/>
      <c r="ASH59" s="523"/>
      <c r="ASI59" s="524"/>
      <c r="ASJ59" s="525"/>
      <c r="ASK59" s="250"/>
      <c r="ASL59" s="523"/>
      <c r="ASM59" s="524"/>
      <c r="ASN59" s="525"/>
      <c r="ASO59" s="250"/>
      <c r="ASP59" s="523"/>
      <c r="ASQ59" s="524"/>
      <c r="ASR59" s="525"/>
      <c r="ASS59" s="250"/>
      <c r="AST59" s="523"/>
      <c r="ASU59" s="524"/>
      <c r="ASV59" s="525"/>
      <c r="ASW59" s="250"/>
      <c r="ASX59" s="523"/>
      <c r="ASY59" s="524"/>
      <c r="ASZ59" s="525"/>
      <c r="ATA59" s="250"/>
      <c r="ATB59" s="523"/>
      <c r="ATC59" s="524"/>
      <c r="ATD59" s="525"/>
      <c r="ATE59" s="250"/>
      <c r="ATF59" s="523"/>
      <c r="ATG59" s="524"/>
      <c r="ATH59" s="525"/>
      <c r="ATI59" s="250"/>
      <c r="ATJ59" s="523"/>
      <c r="ATK59" s="524"/>
      <c r="ATL59" s="525"/>
      <c r="ATM59" s="250"/>
      <c r="ATN59" s="523"/>
      <c r="ATO59" s="524"/>
      <c r="ATP59" s="525"/>
      <c r="ATQ59" s="250"/>
      <c r="ATR59" s="523"/>
      <c r="ATS59" s="524"/>
      <c r="ATT59" s="525"/>
      <c r="ATU59" s="250"/>
      <c r="ATV59" s="523"/>
      <c r="ATW59" s="524"/>
      <c r="ATX59" s="525"/>
      <c r="ATY59" s="250"/>
      <c r="ATZ59" s="523"/>
      <c r="AUA59" s="524"/>
      <c r="AUB59" s="525"/>
      <c r="AUC59" s="250"/>
      <c r="AUD59" s="523"/>
      <c r="AUE59" s="524"/>
      <c r="AUF59" s="525"/>
      <c r="AUG59" s="250"/>
      <c r="AUH59" s="523"/>
      <c r="AUI59" s="524"/>
      <c r="AUJ59" s="525"/>
      <c r="AUK59" s="250"/>
      <c r="AUL59" s="523"/>
      <c r="AUM59" s="524"/>
      <c r="AUN59" s="525"/>
      <c r="AUO59" s="250"/>
      <c r="AUP59" s="523"/>
      <c r="AUQ59" s="524"/>
      <c r="AUR59" s="525"/>
      <c r="AUS59" s="250"/>
      <c r="AUT59" s="523"/>
      <c r="AUU59" s="524"/>
      <c r="AUV59" s="525"/>
      <c r="AUW59" s="250"/>
      <c r="AUX59" s="523"/>
      <c r="AUY59" s="524"/>
      <c r="AUZ59" s="525"/>
      <c r="AVA59" s="250"/>
      <c r="AVB59" s="523"/>
      <c r="AVC59" s="524"/>
      <c r="AVD59" s="525"/>
      <c r="AVE59" s="250"/>
      <c r="AVF59" s="523"/>
      <c r="AVG59" s="524"/>
      <c r="AVH59" s="525"/>
      <c r="AVI59" s="250"/>
      <c r="AVJ59" s="523"/>
      <c r="AVK59" s="524"/>
      <c r="AVL59" s="525"/>
      <c r="AVM59" s="250"/>
      <c r="AVN59" s="523"/>
      <c r="AVO59" s="524"/>
      <c r="AVP59" s="525"/>
      <c r="AVQ59" s="250"/>
      <c r="AVR59" s="523"/>
      <c r="AVS59" s="524"/>
      <c r="AVT59" s="525"/>
      <c r="AVU59" s="250"/>
      <c r="AVV59" s="523"/>
      <c r="AVW59" s="524"/>
      <c r="AVX59" s="525"/>
      <c r="AVY59" s="250"/>
      <c r="AVZ59" s="523"/>
      <c r="AWA59" s="524"/>
      <c r="AWB59" s="525"/>
      <c r="AWC59" s="250"/>
      <c r="AWD59" s="523"/>
      <c r="AWE59" s="524"/>
      <c r="AWF59" s="525"/>
      <c r="AWG59" s="250"/>
      <c r="AWH59" s="523"/>
      <c r="AWI59" s="524"/>
      <c r="AWJ59" s="525"/>
      <c r="AWK59" s="250"/>
      <c r="AWL59" s="523"/>
      <c r="AWM59" s="524"/>
      <c r="AWN59" s="525"/>
      <c r="AWO59" s="250"/>
      <c r="AWP59" s="523"/>
      <c r="AWQ59" s="524"/>
      <c r="AWR59" s="525"/>
      <c r="AWS59" s="250"/>
      <c r="AWT59" s="523"/>
      <c r="AWU59" s="524"/>
      <c r="AWV59" s="525"/>
      <c r="AWW59" s="250"/>
      <c r="AWX59" s="523"/>
      <c r="AWY59" s="524"/>
      <c r="AWZ59" s="525"/>
      <c r="AXA59" s="250"/>
      <c r="AXB59" s="523"/>
      <c r="AXC59" s="524"/>
      <c r="AXD59" s="525"/>
      <c r="AXE59" s="250"/>
      <c r="AXF59" s="523"/>
      <c r="AXG59" s="524"/>
      <c r="AXH59" s="525"/>
      <c r="AXI59" s="250"/>
      <c r="AXJ59" s="523"/>
      <c r="AXK59" s="524"/>
      <c r="AXL59" s="525"/>
      <c r="AXM59" s="250"/>
      <c r="AXN59" s="523"/>
      <c r="AXO59" s="524"/>
      <c r="AXP59" s="525"/>
      <c r="AXQ59" s="250"/>
      <c r="AXR59" s="523"/>
      <c r="AXS59" s="524"/>
      <c r="AXT59" s="525"/>
      <c r="AXU59" s="250"/>
      <c r="AXV59" s="523"/>
      <c r="AXW59" s="524"/>
      <c r="AXX59" s="525"/>
      <c r="AXY59" s="250"/>
      <c r="AXZ59" s="523"/>
      <c r="AYA59" s="524"/>
      <c r="AYB59" s="525"/>
      <c r="AYC59" s="250"/>
      <c r="AYD59" s="523"/>
      <c r="AYE59" s="524"/>
      <c r="AYF59" s="525"/>
      <c r="AYG59" s="250"/>
      <c r="AYH59" s="523"/>
      <c r="AYI59" s="524"/>
      <c r="AYJ59" s="525"/>
      <c r="AYK59" s="250"/>
      <c r="AYL59" s="523"/>
      <c r="AYM59" s="524"/>
      <c r="AYN59" s="525"/>
      <c r="AYO59" s="250"/>
      <c r="AYP59" s="523"/>
      <c r="AYQ59" s="524"/>
      <c r="AYR59" s="525"/>
      <c r="AYS59" s="250"/>
      <c r="AYT59" s="523"/>
      <c r="AYU59" s="524"/>
      <c r="AYV59" s="525"/>
      <c r="AYW59" s="250"/>
      <c r="AYX59" s="523"/>
      <c r="AYY59" s="524"/>
      <c r="AYZ59" s="525"/>
      <c r="AZA59" s="250"/>
      <c r="AZB59" s="523"/>
      <c r="AZC59" s="524"/>
      <c r="AZD59" s="525"/>
      <c r="AZE59" s="250"/>
      <c r="AZF59" s="523"/>
      <c r="AZG59" s="524"/>
      <c r="AZH59" s="525"/>
      <c r="AZI59" s="250"/>
      <c r="AZJ59" s="523"/>
      <c r="AZK59" s="524"/>
      <c r="AZL59" s="525"/>
      <c r="AZM59" s="250"/>
      <c r="AZN59" s="523"/>
      <c r="AZO59" s="524"/>
      <c r="AZP59" s="525"/>
      <c r="AZQ59" s="250"/>
      <c r="AZR59" s="523"/>
      <c r="AZS59" s="524"/>
      <c r="AZT59" s="525"/>
      <c r="AZU59" s="250"/>
      <c r="AZV59" s="523"/>
      <c r="AZW59" s="524"/>
      <c r="AZX59" s="525"/>
      <c r="AZY59" s="250"/>
      <c r="AZZ59" s="523"/>
      <c r="BAA59" s="524"/>
      <c r="BAB59" s="525"/>
      <c r="BAC59" s="250"/>
      <c r="BAD59" s="523"/>
      <c r="BAE59" s="524"/>
      <c r="BAF59" s="525"/>
      <c r="BAG59" s="250"/>
      <c r="BAH59" s="523"/>
      <c r="BAI59" s="524"/>
      <c r="BAJ59" s="525"/>
      <c r="BAK59" s="250"/>
      <c r="BAL59" s="523"/>
      <c r="BAM59" s="524"/>
      <c r="BAN59" s="525"/>
      <c r="BAO59" s="250"/>
      <c r="BAP59" s="523"/>
      <c r="BAQ59" s="524"/>
      <c r="BAR59" s="525"/>
      <c r="BAS59" s="250"/>
      <c r="BAT59" s="523"/>
      <c r="BAU59" s="524"/>
      <c r="BAV59" s="525"/>
      <c r="BAW59" s="250"/>
      <c r="BAX59" s="523"/>
      <c r="BAY59" s="524"/>
      <c r="BAZ59" s="525"/>
      <c r="BBA59" s="250"/>
      <c r="BBB59" s="523"/>
      <c r="BBC59" s="524"/>
      <c r="BBD59" s="525"/>
      <c r="BBE59" s="250"/>
      <c r="BBF59" s="523"/>
      <c r="BBG59" s="524"/>
      <c r="BBH59" s="525"/>
      <c r="BBI59" s="250"/>
      <c r="BBJ59" s="523"/>
      <c r="BBK59" s="524"/>
      <c r="BBL59" s="525"/>
      <c r="BBM59" s="250"/>
      <c r="BBN59" s="523"/>
      <c r="BBO59" s="524"/>
      <c r="BBP59" s="525"/>
      <c r="BBQ59" s="250"/>
      <c r="BBR59" s="523"/>
      <c r="BBS59" s="524"/>
      <c r="BBT59" s="525"/>
      <c r="BBU59" s="250"/>
      <c r="BBV59" s="523"/>
      <c r="BBW59" s="524"/>
      <c r="BBX59" s="525"/>
      <c r="BBY59" s="250"/>
      <c r="BBZ59" s="523"/>
      <c r="BCA59" s="524"/>
      <c r="BCB59" s="525"/>
      <c r="BCC59" s="250"/>
      <c r="BCD59" s="523"/>
      <c r="BCE59" s="524"/>
      <c r="BCF59" s="525"/>
      <c r="BCG59" s="250"/>
      <c r="BCH59" s="523"/>
      <c r="BCI59" s="524"/>
      <c r="BCJ59" s="525"/>
      <c r="BCK59" s="250"/>
      <c r="BCL59" s="523"/>
      <c r="BCM59" s="524"/>
      <c r="BCN59" s="525"/>
      <c r="BCO59" s="250"/>
      <c r="BCP59" s="523"/>
      <c r="BCQ59" s="524"/>
      <c r="BCR59" s="525"/>
      <c r="BCS59" s="250"/>
      <c r="BCT59" s="523"/>
      <c r="BCU59" s="524"/>
      <c r="BCV59" s="525"/>
      <c r="BCW59" s="250"/>
      <c r="BCX59" s="523"/>
      <c r="BCY59" s="524"/>
      <c r="BCZ59" s="525"/>
      <c r="BDA59" s="250"/>
      <c r="BDB59" s="523"/>
      <c r="BDC59" s="524"/>
      <c r="BDD59" s="525"/>
      <c r="BDE59" s="250"/>
      <c r="BDF59" s="523"/>
      <c r="BDG59" s="524"/>
      <c r="BDH59" s="525"/>
      <c r="BDI59" s="250"/>
      <c r="BDJ59" s="523"/>
      <c r="BDK59" s="524"/>
      <c r="BDL59" s="525"/>
      <c r="BDM59" s="250"/>
      <c r="BDN59" s="523"/>
      <c r="BDO59" s="524"/>
      <c r="BDP59" s="525"/>
      <c r="BDQ59" s="250"/>
      <c r="BDR59" s="523"/>
      <c r="BDS59" s="524"/>
      <c r="BDT59" s="525"/>
      <c r="BDU59" s="250"/>
      <c r="BDV59" s="523"/>
      <c r="BDW59" s="524"/>
      <c r="BDX59" s="525"/>
      <c r="BDY59" s="250"/>
      <c r="BDZ59" s="523"/>
      <c r="BEA59" s="524"/>
      <c r="BEB59" s="525"/>
      <c r="BEC59" s="250"/>
      <c r="BED59" s="523"/>
      <c r="BEE59" s="524"/>
      <c r="BEF59" s="525"/>
      <c r="BEG59" s="250"/>
      <c r="BEH59" s="523"/>
      <c r="BEI59" s="524"/>
      <c r="BEJ59" s="525"/>
      <c r="BEK59" s="250"/>
      <c r="BEL59" s="523"/>
      <c r="BEM59" s="524"/>
      <c r="BEN59" s="525"/>
      <c r="BEO59" s="250"/>
      <c r="BEP59" s="523"/>
      <c r="BEQ59" s="524"/>
      <c r="BER59" s="525"/>
      <c r="BES59" s="250"/>
      <c r="BET59" s="523"/>
      <c r="BEU59" s="524"/>
      <c r="BEV59" s="525"/>
      <c r="BEW59" s="250"/>
      <c r="BEX59" s="523"/>
      <c r="BEY59" s="524"/>
      <c r="BEZ59" s="525"/>
      <c r="BFA59" s="250"/>
      <c r="BFB59" s="523"/>
      <c r="BFC59" s="524"/>
      <c r="BFD59" s="525"/>
      <c r="BFE59" s="250"/>
      <c r="BFF59" s="523"/>
      <c r="BFG59" s="524"/>
      <c r="BFH59" s="525"/>
      <c r="BFI59" s="250"/>
      <c r="BFJ59" s="523"/>
      <c r="BFK59" s="524"/>
      <c r="BFL59" s="525"/>
      <c r="BFM59" s="250"/>
      <c r="BFN59" s="523"/>
      <c r="BFO59" s="524"/>
      <c r="BFP59" s="525"/>
      <c r="BFQ59" s="250"/>
      <c r="BFR59" s="523"/>
      <c r="BFS59" s="524"/>
      <c r="BFT59" s="525"/>
      <c r="BFU59" s="250"/>
      <c r="BFV59" s="523"/>
      <c r="BFW59" s="524"/>
      <c r="BFX59" s="525"/>
      <c r="BFY59" s="250"/>
      <c r="BFZ59" s="523"/>
      <c r="BGA59" s="524"/>
      <c r="BGB59" s="525"/>
      <c r="BGC59" s="250"/>
      <c r="BGD59" s="523"/>
      <c r="BGE59" s="524"/>
      <c r="BGF59" s="525"/>
      <c r="BGG59" s="250"/>
      <c r="BGH59" s="523"/>
      <c r="BGI59" s="524"/>
      <c r="BGJ59" s="525"/>
      <c r="BGK59" s="250"/>
      <c r="BGL59" s="523"/>
      <c r="BGM59" s="524"/>
      <c r="BGN59" s="525"/>
      <c r="BGO59" s="250"/>
      <c r="BGP59" s="523"/>
      <c r="BGQ59" s="524"/>
      <c r="BGR59" s="525"/>
      <c r="BGS59" s="250"/>
      <c r="BGT59" s="523"/>
      <c r="BGU59" s="524"/>
      <c r="BGV59" s="525"/>
      <c r="BGW59" s="250"/>
      <c r="BGX59" s="523"/>
      <c r="BGY59" s="524"/>
      <c r="BGZ59" s="525"/>
      <c r="BHA59" s="250"/>
      <c r="BHB59" s="523"/>
      <c r="BHC59" s="524"/>
      <c r="BHD59" s="525"/>
      <c r="BHE59" s="250"/>
      <c r="BHF59" s="523"/>
      <c r="BHG59" s="524"/>
      <c r="BHH59" s="525"/>
      <c r="BHI59" s="250"/>
      <c r="BHJ59" s="523"/>
      <c r="BHK59" s="524"/>
      <c r="BHL59" s="525"/>
      <c r="BHM59" s="250"/>
      <c r="BHN59" s="523"/>
      <c r="BHO59" s="524"/>
      <c r="BHP59" s="525"/>
      <c r="BHQ59" s="250"/>
      <c r="BHR59" s="523"/>
      <c r="BHS59" s="524"/>
      <c r="BHT59" s="525"/>
      <c r="BHU59" s="250"/>
      <c r="BHV59" s="523"/>
      <c r="BHW59" s="524"/>
      <c r="BHX59" s="525"/>
      <c r="BHY59" s="250"/>
      <c r="BHZ59" s="523"/>
      <c r="BIA59" s="524"/>
      <c r="BIB59" s="525"/>
      <c r="BIC59" s="250"/>
      <c r="BID59" s="523"/>
      <c r="BIE59" s="524"/>
      <c r="BIF59" s="525"/>
      <c r="BIG59" s="250"/>
      <c r="BIH59" s="523"/>
      <c r="BII59" s="524"/>
      <c r="BIJ59" s="525"/>
      <c r="BIK59" s="250"/>
      <c r="BIL59" s="523"/>
      <c r="BIM59" s="524"/>
      <c r="BIN59" s="525"/>
      <c r="BIO59" s="250"/>
      <c r="BIP59" s="523"/>
      <c r="BIQ59" s="524"/>
      <c r="BIR59" s="525"/>
      <c r="BIS59" s="250"/>
      <c r="BIT59" s="523"/>
      <c r="BIU59" s="524"/>
      <c r="BIV59" s="525"/>
      <c r="BIW59" s="250"/>
      <c r="BIX59" s="523"/>
      <c r="BIY59" s="524"/>
      <c r="BIZ59" s="525"/>
      <c r="BJA59" s="250"/>
      <c r="BJB59" s="523"/>
      <c r="BJC59" s="524"/>
      <c r="BJD59" s="525"/>
      <c r="BJE59" s="250"/>
      <c r="BJF59" s="523"/>
      <c r="BJG59" s="524"/>
      <c r="BJH59" s="525"/>
      <c r="BJI59" s="250"/>
      <c r="BJJ59" s="523"/>
      <c r="BJK59" s="524"/>
      <c r="BJL59" s="525"/>
      <c r="BJM59" s="250"/>
      <c r="BJN59" s="523"/>
      <c r="BJO59" s="524"/>
      <c r="BJP59" s="525"/>
      <c r="BJQ59" s="250"/>
      <c r="BJR59" s="523"/>
      <c r="BJS59" s="524"/>
      <c r="BJT59" s="525"/>
      <c r="BJU59" s="250"/>
      <c r="BJV59" s="523"/>
      <c r="BJW59" s="524"/>
      <c r="BJX59" s="525"/>
      <c r="BJY59" s="250"/>
      <c r="BJZ59" s="523"/>
      <c r="BKA59" s="524"/>
      <c r="BKB59" s="525"/>
      <c r="BKC59" s="250"/>
      <c r="BKD59" s="523"/>
      <c r="BKE59" s="524"/>
      <c r="BKF59" s="525"/>
      <c r="BKG59" s="250"/>
      <c r="BKH59" s="523"/>
      <c r="BKI59" s="524"/>
      <c r="BKJ59" s="525"/>
      <c r="BKK59" s="250"/>
      <c r="BKL59" s="523"/>
      <c r="BKM59" s="524"/>
      <c r="BKN59" s="525"/>
      <c r="BKO59" s="250"/>
      <c r="BKP59" s="523"/>
      <c r="BKQ59" s="524"/>
      <c r="BKR59" s="525"/>
      <c r="BKS59" s="250"/>
      <c r="BKT59" s="523"/>
      <c r="BKU59" s="524"/>
      <c r="BKV59" s="525"/>
      <c r="BKW59" s="250"/>
      <c r="BKX59" s="523"/>
      <c r="BKY59" s="524"/>
      <c r="BKZ59" s="525"/>
      <c r="BLA59" s="250"/>
      <c r="BLB59" s="523"/>
      <c r="BLC59" s="524"/>
      <c r="BLD59" s="525"/>
      <c r="BLE59" s="250"/>
      <c r="BLF59" s="523"/>
      <c r="BLG59" s="524"/>
      <c r="BLH59" s="525"/>
      <c r="BLI59" s="250"/>
      <c r="BLJ59" s="523"/>
      <c r="BLK59" s="524"/>
      <c r="BLL59" s="525"/>
      <c r="BLM59" s="250"/>
      <c r="BLN59" s="523"/>
      <c r="BLO59" s="524"/>
      <c r="BLP59" s="525"/>
      <c r="BLQ59" s="250"/>
      <c r="BLR59" s="523"/>
      <c r="BLS59" s="524"/>
      <c r="BLT59" s="525"/>
      <c r="BLU59" s="250"/>
      <c r="BLV59" s="523"/>
      <c r="BLW59" s="524"/>
      <c r="BLX59" s="525"/>
      <c r="BLY59" s="250"/>
      <c r="BLZ59" s="523"/>
      <c r="BMA59" s="524"/>
      <c r="BMB59" s="525"/>
      <c r="BMC59" s="250"/>
      <c r="BMD59" s="523"/>
      <c r="BME59" s="524"/>
      <c r="BMF59" s="525"/>
      <c r="BMG59" s="250"/>
      <c r="BMH59" s="523"/>
      <c r="BMI59" s="524"/>
      <c r="BMJ59" s="525"/>
      <c r="BMK59" s="250"/>
      <c r="BML59" s="523"/>
      <c r="BMM59" s="524"/>
      <c r="BMN59" s="525"/>
      <c r="BMO59" s="250"/>
      <c r="BMP59" s="523"/>
      <c r="BMQ59" s="524"/>
      <c r="BMR59" s="525"/>
      <c r="BMS59" s="250"/>
      <c r="BMT59" s="523"/>
      <c r="BMU59" s="524"/>
      <c r="BMV59" s="525"/>
      <c r="BMW59" s="250"/>
      <c r="BMX59" s="523"/>
      <c r="BMY59" s="524"/>
      <c r="BMZ59" s="525"/>
      <c r="BNA59" s="250"/>
      <c r="BNB59" s="523"/>
      <c r="BNC59" s="524"/>
      <c r="BND59" s="525"/>
      <c r="BNE59" s="250"/>
      <c r="BNF59" s="523"/>
      <c r="BNG59" s="524"/>
      <c r="BNH59" s="525"/>
      <c r="BNI59" s="250"/>
      <c r="BNJ59" s="523"/>
      <c r="BNK59" s="524"/>
      <c r="BNL59" s="525"/>
      <c r="BNM59" s="250"/>
      <c r="BNN59" s="523"/>
      <c r="BNO59" s="524"/>
      <c r="BNP59" s="525"/>
      <c r="BNQ59" s="250"/>
      <c r="BNR59" s="523"/>
      <c r="BNS59" s="524"/>
      <c r="BNT59" s="525"/>
      <c r="BNU59" s="250"/>
      <c r="BNV59" s="523"/>
      <c r="BNW59" s="524"/>
      <c r="BNX59" s="525"/>
      <c r="BNY59" s="250"/>
      <c r="BNZ59" s="523"/>
      <c r="BOA59" s="524"/>
      <c r="BOB59" s="525"/>
      <c r="BOC59" s="250"/>
      <c r="BOD59" s="523"/>
      <c r="BOE59" s="524"/>
      <c r="BOF59" s="525"/>
      <c r="BOG59" s="250"/>
      <c r="BOH59" s="523"/>
      <c r="BOI59" s="524"/>
      <c r="BOJ59" s="525"/>
      <c r="BOK59" s="250"/>
      <c r="BOL59" s="523"/>
      <c r="BOM59" s="524"/>
      <c r="BON59" s="525"/>
      <c r="BOO59" s="250"/>
      <c r="BOP59" s="523"/>
      <c r="BOQ59" s="524"/>
      <c r="BOR59" s="525"/>
      <c r="BOS59" s="250"/>
      <c r="BOT59" s="523"/>
      <c r="BOU59" s="524"/>
      <c r="BOV59" s="525"/>
      <c r="BOW59" s="250"/>
      <c r="BOX59" s="523"/>
      <c r="BOY59" s="524"/>
      <c r="BOZ59" s="525"/>
      <c r="BPA59" s="250"/>
      <c r="BPB59" s="523"/>
      <c r="BPC59" s="524"/>
      <c r="BPD59" s="525"/>
      <c r="BPE59" s="250"/>
      <c r="BPF59" s="523"/>
      <c r="BPG59" s="524"/>
      <c r="BPH59" s="525"/>
      <c r="BPI59" s="250"/>
      <c r="BPJ59" s="523"/>
      <c r="BPK59" s="524"/>
      <c r="BPL59" s="525"/>
      <c r="BPM59" s="250"/>
      <c r="BPN59" s="523"/>
      <c r="BPO59" s="524"/>
      <c r="BPP59" s="525"/>
      <c r="BPQ59" s="250"/>
      <c r="BPR59" s="523"/>
      <c r="BPS59" s="524"/>
      <c r="BPT59" s="525"/>
      <c r="BPU59" s="250"/>
      <c r="BPV59" s="523"/>
      <c r="BPW59" s="524"/>
      <c r="BPX59" s="525"/>
      <c r="BPY59" s="250"/>
      <c r="BPZ59" s="523"/>
      <c r="BQA59" s="524"/>
      <c r="BQB59" s="525"/>
      <c r="BQC59" s="250"/>
      <c r="BQD59" s="523"/>
      <c r="BQE59" s="524"/>
      <c r="BQF59" s="525"/>
      <c r="BQG59" s="250"/>
      <c r="BQH59" s="523"/>
      <c r="BQI59" s="524"/>
      <c r="BQJ59" s="525"/>
      <c r="BQK59" s="250"/>
      <c r="BQL59" s="523"/>
      <c r="BQM59" s="524"/>
      <c r="BQN59" s="525"/>
      <c r="BQO59" s="250"/>
      <c r="BQP59" s="523"/>
      <c r="BQQ59" s="524"/>
      <c r="BQR59" s="525"/>
      <c r="BQS59" s="250"/>
      <c r="BQT59" s="523"/>
      <c r="BQU59" s="524"/>
      <c r="BQV59" s="525"/>
      <c r="BQW59" s="250"/>
      <c r="BQX59" s="523"/>
      <c r="BQY59" s="524"/>
      <c r="BQZ59" s="525"/>
      <c r="BRA59" s="250"/>
      <c r="BRB59" s="523"/>
      <c r="BRC59" s="524"/>
      <c r="BRD59" s="525"/>
      <c r="BRE59" s="250"/>
      <c r="BRF59" s="523"/>
      <c r="BRG59" s="524"/>
      <c r="BRH59" s="525"/>
      <c r="BRI59" s="250"/>
      <c r="BRJ59" s="523"/>
      <c r="BRK59" s="524"/>
      <c r="BRL59" s="525"/>
      <c r="BRM59" s="250"/>
      <c r="BRN59" s="523"/>
      <c r="BRO59" s="524"/>
      <c r="BRP59" s="525"/>
      <c r="BRQ59" s="250"/>
      <c r="BRR59" s="523"/>
      <c r="BRS59" s="524"/>
      <c r="BRT59" s="525"/>
      <c r="BRU59" s="250"/>
      <c r="BRV59" s="523"/>
      <c r="BRW59" s="524"/>
      <c r="BRX59" s="525"/>
      <c r="BRY59" s="250"/>
      <c r="BRZ59" s="523"/>
      <c r="BSA59" s="524"/>
      <c r="BSB59" s="525"/>
      <c r="BSC59" s="250"/>
      <c r="BSD59" s="523"/>
      <c r="BSE59" s="524"/>
      <c r="BSF59" s="525"/>
      <c r="BSG59" s="250"/>
      <c r="BSH59" s="523"/>
      <c r="BSI59" s="524"/>
      <c r="BSJ59" s="525"/>
      <c r="BSK59" s="250"/>
      <c r="BSL59" s="523"/>
      <c r="BSM59" s="524"/>
      <c r="BSN59" s="525"/>
      <c r="BSO59" s="250"/>
      <c r="BSP59" s="523"/>
      <c r="BSQ59" s="524"/>
      <c r="BSR59" s="525"/>
      <c r="BSS59" s="250"/>
      <c r="BST59" s="523"/>
      <c r="BSU59" s="524"/>
      <c r="BSV59" s="525"/>
      <c r="BSW59" s="250"/>
      <c r="BSX59" s="523"/>
      <c r="BSY59" s="524"/>
      <c r="BSZ59" s="525"/>
      <c r="BTA59" s="250"/>
      <c r="BTB59" s="523"/>
      <c r="BTC59" s="524"/>
      <c r="BTD59" s="525"/>
      <c r="BTE59" s="250"/>
      <c r="BTF59" s="523"/>
      <c r="BTG59" s="524"/>
      <c r="BTH59" s="525"/>
      <c r="BTI59" s="250"/>
      <c r="BTJ59" s="523"/>
      <c r="BTK59" s="524"/>
      <c r="BTL59" s="525"/>
      <c r="BTM59" s="250"/>
      <c r="BTN59" s="523"/>
      <c r="BTO59" s="524"/>
      <c r="BTP59" s="525"/>
      <c r="BTQ59" s="250"/>
      <c r="BTR59" s="523"/>
      <c r="BTS59" s="524"/>
      <c r="BTT59" s="525"/>
      <c r="BTU59" s="250"/>
      <c r="BTV59" s="523"/>
      <c r="BTW59" s="524"/>
      <c r="BTX59" s="525"/>
      <c r="BTY59" s="250"/>
      <c r="BTZ59" s="523"/>
      <c r="BUA59" s="524"/>
      <c r="BUB59" s="525"/>
      <c r="BUC59" s="250"/>
      <c r="BUD59" s="523"/>
      <c r="BUE59" s="524"/>
      <c r="BUF59" s="525"/>
      <c r="BUG59" s="250"/>
      <c r="BUH59" s="523"/>
      <c r="BUI59" s="524"/>
      <c r="BUJ59" s="525"/>
      <c r="BUK59" s="250"/>
      <c r="BUL59" s="523"/>
      <c r="BUM59" s="524"/>
      <c r="BUN59" s="525"/>
      <c r="BUO59" s="250"/>
      <c r="BUP59" s="523"/>
      <c r="BUQ59" s="524"/>
      <c r="BUR59" s="525"/>
      <c r="BUS59" s="250"/>
      <c r="BUT59" s="523"/>
      <c r="BUU59" s="524"/>
      <c r="BUV59" s="525"/>
      <c r="BUW59" s="250"/>
      <c r="BUX59" s="523"/>
      <c r="BUY59" s="524"/>
      <c r="BUZ59" s="525"/>
      <c r="BVA59" s="250"/>
      <c r="BVB59" s="523"/>
      <c r="BVC59" s="524"/>
      <c r="BVD59" s="525"/>
      <c r="BVE59" s="250"/>
      <c r="BVF59" s="523"/>
      <c r="BVG59" s="524"/>
      <c r="BVH59" s="525"/>
      <c r="BVI59" s="250"/>
      <c r="BVJ59" s="523"/>
      <c r="BVK59" s="524"/>
      <c r="BVL59" s="525"/>
      <c r="BVM59" s="250"/>
      <c r="BVN59" s="523"/>
      <c r="BVO59" s="524"/>
      <c r="BVP59" s="525"/>
      <c r="BVQ59" s="250"/>
      <c r="BVR59" s="523"/>
      <c r="BVS59" s="524"/>
      <c r="BVT59" s="525"/>
      <c r="BVU59" s="250"/>
      <c r="BVV59" s="523"/>
      <c r="BVW59" s="524"/>
      <c r="BVX59" s="525"/>
      <c r="BVY59" s="250"/>
      <c r="BVZ59" s="523"/>
      <c r="BWA59" s="524"/>
      <c r="BWB59" s="525"/>
      <c r="BWC59" s="250"/>
      <c r="BWD59" s="523"/>
      <c r="BWE59" s="524"/>
      <c r="BWF59" s="525"/>
      <c r="BWG59" s="250"/>
      <c r="BWH59" s="523"/>
      <c r="BWI59" s="524"/>
      <c r="BWJ59" s="525"/>
      <c r="BWK59" s="250"/>
      <c r="BWL59" s="523"/>
      <c r="BWM59" s="524"/>
      <c r="BWN59" s="525"/>
      <c r="BWO59" s="250"/>
      <c r="BWP59" s="523"/>
      <c r="BWQ59" s="524"/>
      <c r="BWR59" s="525"/>
      <c r="BWS59" s="250"/>
      <c r="BWT59" s="523"/>
      <c r="BWU59" s="524"/>
      <c r="BWV59" s="525"/>
      <c r="BWW59" s="250"/>
      <c r="BWX59" s="523"/>
      <c r="BWY59" s="524"/>
      <c r="BWZ59" s="525"/>
      <c r="BXA59" s="250"/>
      <c r="BXB59" s="523"/>
      <c r="BXC59" s="524"/>
      <c r="BXD59" s="525"/>
      <c r="BXE59" s="250"/>
      <c r="BXF59" s="523"/>
      <c r="BXG59" s="524"/>
      <c r="BXH59" s="525"/>
      <c r="BXI59" s="250"/>
      <c r="BXJ59" s="523"/>
      <c r="BXK59" s="524"/>
      <c r="BXL59" s="525"/>
      <c r="BXM59" s="250"/>
      <c r="BXN59" s="523"/>
      <c r="BXO59" s="524"/>
      <c r="BXP59" s="525"/>
      <c r="BXQ59" s="250"/>
      <c r="BXR59" s="523"/>
      <c r="BXS59" s="524"/>
      <c r="BXT59" s="525"/>
      <c r="BXU59" s="250"/>
      <c r="BXV59" s="523"/>
      <c r="BXW59" s="524"/>
      <c r="BXX59" s="525"/>
      <c r="BXY59" s="250"/>
      <c r="BXZ59" s="523"/>
      <c r="BYA59" s="524"/>
      <c r="BYB59" s="525"/>
      <c r="BYC59" s="250"/>
      <c r="BYD59" s="523"/>
      <c r="BYE59" s="524"/>
      <c r="BYF59" s="525"/>
      <c r="BYG59" s="250"/>
      <c r="BYH59" s="523"/>
      <c r="BYI59" s="524"/>
      <c r="BYJ59" s="525"/>
      <c r="BYK59" s="250"/>
      <c r="BYL59" s="523"/>
      <c r="BYM59" s="524"/>
      <c r="BYN59" s="525"/>
      <c r="BYO59" s="250"/>
      <c r="BYP59" s="523"/>
      <c r="BYQ59" s="524"/>
      <c r="BYR59" s="525"/>
      <c r="BYS59" s="250"/>
      <c r="BYT59" s="523"/>
      <c r="BYU59" s="524"/>
      <c r="BYV59" s="525"/>
      <c r="BYW59" s="250"/>
      <c r="BYX59" s="523"/>
      <c r="BYY59" s="524"/>
      <c r="BYZ59" s="525"/>
      <c r="BZA59" s="250"/>
      <c r="BZB59" s="523"/>
      <c r="BZC59" s="524"/>
      <c r="BZD59" s="525"/>
      <c r="BZE59" s="250"/>
      <c r="BZF59" s="523"/>
      <c r="BZG59" s="524"/>
      <c r="BZH59" s="525"/>
      <c r="BZI59" s="250"/>
      <c r="BZJ59" s="523"/>
      <c r="BZK59" s="524"/>
      <c r="BZL59" s="525"/>
      <c r="BZM59" s="250"/>
      <c r="BZN59" s="523"/>
      <c r="BZO59" s="524"/>
      <c r="BZP59" s="525"/>
      <c r="BZQ59" s="250"/>
      <c r="BZR59" s="523"/>
      <c r="BZS59" s="524"/>
      <c r="BZT59" s="525"/>
      <c r="BZU59" s="250"/>
      <c r="BZV59" s="523"/>
      <c r="BZW59" s="524"/>
      <c r="BZX59" s="525"/>
      <c r="BZY59" s="250"/>
      <c r="BZZ59" s="523"/>
      <c r="CAA59" s="524"/>
      <c r="CAB59" s="525"/>
      <c r="CAC59" s="250"/>
      <c r="CAD59" s="523"/>
      <c r="CAE59" s="524"/>
      <c r="CAF59" s="525"/>
      <c r="CAG59" s="250"/>
      <c r="CAH59" s="523"/>
      <c r="CAI59" s="524"/>
      <c r="CAJ59" s="525"/>
      <c r="CAK59" s="250"/>
      <c r="CAL59" s="523"/>
      <c r="CAM59" s="524"/>
      <c r="CAN59" s="525"/>
      <c r="CAO59" s="250"/>
      <c r="CAP59" s="523"/>
      <c r="CAQ59" s="524"/>
      <c r="CAR59" s="525"/>
      <c r="CAS59" s="250"/>
      <c r="CAT59" s="523"/>
      <c r="CAU59" s="524"/>
      <c r="CAV59" s="525"/>
      <c r="CAW59" s="250"/>
      <c r="CAX59" s="523"/>
      <c r="CAY59" s="524"/>
      <c r="CAZ59" s="525"/>
      <c r="CBA59" s="250"/>
      <c r="CBB59" s="523"/>
      <c r="CBC59" s="524"/>
      <c r="CBD59" s="525"/>
      <c r="CBE59" s="250"/>
      <c r="CBF59" s="523"/>
      <c r="CBG59" s="524"/>
      <c r="CBH59" s="525"/>
      <c r="CBI59" s="250"/>
      <c r="CBJ59" s="523"/>
      <c r="CBK59" s="524"/>
      <c r="CBL59" s="525"/>
      <c r="CBM59" s="250"/>
      <c r="CBN59" s="523"/>
      <c r="CBO59" s="524"/>
      <c r="CBP59" s="525"/>
      <c r="CBQ59" s="250"/>
      <c r="CBR59" s="523"/>
      <c r="CBS59" s="524"/>
      <c r="CBT59" s="525"/>
      <c r="CBU59" s="250"/>
      <c r="CBV59" s="523"/>
      <c r="CBW59" s="524"/>
      <c r="CBX59" s="525"/>
      <c r="CBY59" s="250"/>
      <c r="CBZ59" s="523"/>
      <c r="CCA59" s="524"/>
      <c r="CCB59" s="525"/>
      <c r="CCC59" s="250"/>
      <c r="CCD59" s="523"/>
      <c r="CCE59" s="524"/>
      <c r="CCF59" s="525"/>
      <c r="CCG59" s="250"/>
      <c r="CCH59" s="523"/>
      <c r="CCI59" s="524"/>
      <c r="CCJ59" s="525"/>
      <c r="CCK59" s="250"/>
      <c r="CCL59" s="523"/>
      <c r="CCM59" s="524"/>
      <c r="CCN59" s="525"/>
      <c r="CCO59" s="250"/>
      <c r="CCP59" s="523"/>
      <c r="CCQ59" s="524"/>
      <c r="CCR59" s="525"/>
      <c r="CCS59" s="250"/>
      <c r="CCT59" s="523"/>
      <c r="CCU59" s="524"/>
      <c r="CCV59" s="525"/>
      <c r="CCW59" s="250"/>
      <c r="CCX59" s="523"/>
      <c r="CCY59" s="524"/>
      <c r="CCZ59" s="525"/>
      <c r="CDA59" s="250"/>
      <c r="CDB59" s="523"/>
      <c r="CDC59" s="524"/>
      <c r="CDD59" s="525"/>
      <c r="CDE59" s="250"/>
      <c r="CDF59" s="523"/>
      <c r="CDG59" s="524"/>
      <c r="CDH59" s="525"/>
      <c r="CDI59" s="250"/>
      <c r="CDJ59" s="523"/>
      <c r="CDK59" s="524"/>
      <c r="CDL59" s="525"/>
      <c r="CDM59" s="250"/>
      <c r="CDN59" s="523"/>
      <c r="CDO59" s="524"/>
      <c r="CDP59" s="525"/>
      <c r="CDQ59" s="250"/>
      <c r="CDR59" s="523"/>
      <c r="CDS59" s="524"/>
      <c r="CDT59" s="525"/>
      <c r="CDU59" s="250"/>
      <c r="CDV59" s="523"/>
      <c r="CDW59" s="524"/>
      <c r="CDX59" s="525"/>
      <c r="CDY59" s="250"/>
      <c r="CDZ59" s="523"/>
      <c r="CEA59" s="524"/>
      <c r="CEB59" s="525"/>
      <c r="CEC59" s="250"/>
      <c r="CED59" s="523"/>
      <c r="CEE59" s="524"/>
      <c r="CEF59" s="525"/>
      <c r="CEG59" s="250"/>
      <c r="CEH59" s="523"/>
      <c r="CEI59" s="524"/>
      <c r="CEJ59" s="525"/>
      <c r="CEK59" s="250"/>
      <c r="CEL59" s="523"/>
      <c r="CEM59" s="524"/>
      <c r="CEN59" s="525"/>
      <c r="CEO59" s="250"/>
      <c r="CEP59" s="523"/>
      <c r="CEQ59" s="524"/>
      <c r="CER59" s="525"/>
      <c r="CES59" s="250"/>
      <c r="CET59" s="523"/>
      <c r="CEU59" s="524"/>
      <c r="CEV59" s="525"/>
      <c r="CEW59" s="250"/>
      <c r="CEX59" s="523"/>
      <c r="CEY59" s="524"/>
      <c r="CEZ59" s="525"/>
      <c r="CFA59" s="250"/>
      <c r="CFB59" s="523"/>
      <c r="CFC59" s="524"/>
      <c r="CFD59" s="525"/>
      <c r="CFE59" s="250"/>
      <c r="CFF59" s="523"/>
      <c r="CFG59" s="524"/>
      <c r="CFH59" s="525"/>
      <c r="CFI59" s="250"/>
      <c r="CFJ59" s="523"/>
      <c r="CFK59" s="524"/>
      <c r="CFL59" s="525"/>
      <c r="CFM59" s="250"/>
      <c r="CFN59" s="523"/>
      <c r="CFO59" s="524"/>
      <c r="CFP59" s="525"/>
      <c r="CFQ59" s="250"/>
      <c r="CFR59" s="523"/>
      <c r="CFS59" s="524"/>
      <c r="CFT59" s="525"/>
      <c r="CFU59" s="250"/>
      <c r="CFV59" s="523"/>
      <c r="CFW59" s="524"/>
      <c r="CFX59" s="525"/>
      <c r="CFY59" s="250"/>
      <c r="CFZ59" s="523"/>
      <c r="CGA59" s="524"/>
      <c r="CGB59" s="525"/>
      <c r="CGC59" s="250"/>
      <c r="CGD59" s="523"/>
      <c r="CGE59" s="524"/>
      <c r="CGF59" s="525"/>
      <c r="CGG59" s="250"/>
      <c r="CGH59" s="523"/>
      <c r="CGI59" s="524"/>
      <c r="CGJ59" s="525"/>
      <c r="CGK59" s="250"/>
      <c r="CGL59" s="523"/>
      <c r="CGM59" s="524"/>
      <c r="CGN59" s="525"/>
      <c r="CGO59" s="250"/>
      <c r="CGP59" s="523"/>
      <c r="CGQ59" s="524"/>
      <c r="CGR59" s="525"/>
      <c r="CGS59" s="250"/>
      <c r="CGT59" s="523"/>
      <c r="CGU59" s="524"/>
      <c r="CGV59" s="525"/>
      <c r="CGW59" s="250"/>
      <c r="CGX59" s="523"/>
      <c r="CGY59" s="524"/>
      <c r="CGZ59" s="525"/>
      <c r="CHA59" s="250"/>
      <c r="CHB59" s="523"/>
      <c r="CHC59" s="524"/>
      <c r="CHD59" s="525"/>
      <c r="CHE59" s="250"/>
      <c r="CHF59" s="523"/>
      <c r="CHG59" s="524"/>
      <c r="CHH59" s="525"/>
      <c r="CHI59" s="250"/>
      <c r="CHJ59" s="523"/>
      <c r="CHK59" s="524"/>
      <c r="CHL59" s="525"/>
      <c r="CHM59" s="250"/>
      <c r="CHN59" s="523"/>
      <c r="CHO59" s="524"/>
      <c r="CHP59" s="525"/>
      <c r="CHQ59" s="250"/>
      <c r="CHR59" s="523"/>
      <c r="CHS59" s="524"/>
      <c r="CHT59" s="525"/>
      <c r="CHU59" s="250"/>
      <c r="CHV59" s="523"/>
      <c r="CHW59" s="524"/>
      <c r="CHX59" s="525"/>
      <c r="CHY59" s="250"/>
      <c r="CHZ59" s="523"/>
      <c r="CIA59" s="524"/>
      <c r="CIB59" s="525"/>
      <c r="CIC59" s="250"/>
      <c r="CID59" s="523"/>
      <c r="CIE59" s="524"/>
      <c r="CIF59" s="525"/>
      <c r="CIG59" s="250"/>
      <c r="CIH59" s="523"/>
      <c r="CII59" s="524"/>
      <c r="CIJ59" s="525"/>
      <c r="CIK59" s="250"/>
      <c r="CIL59" s="523"/>
      <c r="CIM59" s="524"/>
      <c r="CIN59" s="525"/>
      <c r="CIO59" s="250"/>
      <c r="CIP59" s="523"/>
      <c r="CIQ59" s="524"/>
      <c r="CIR59" s="525"/>
      <c r="CIS59" s="250"/>
      <c r="CIT59" s="523"/>
      <c r="CIU59" s="524"/>
      <c r="CIV59" s="525"/>
      <c r="CIW59" s="250"/>
      <c r="CIX59" s="523"/>
      <c r="CIY59" s="524"/>
      <c r="CIZ59" s="525"/>
      <c r="CJA59" s="250"/>
      <c r="CJB59" s="523"/>
      <c r="CJC59" s="524"/>
      <c r="CJD59" s="525"/>
      <c r="CJE59" s="250"/>
      <c r="CJF59" s="523"/>
      <c r="CJG59" s="524"/>
      <c r="CJH59" s="525"/>
      <c r="CJI59" s="250"/>
      <c r="CJJ59" s="523"/>
      <c r="CJK59" s="524"/>
      <c r="CJL59" s="525"/>
      <c r="CJM59" s="250"/>
      <c r="CJN59" s="523"/>
      <c r="CJO59" s="524"/>
      <c r="CJP59" s="525"/>
      <c r="CJQ59" s="250"/>
      <c r="CJR59" s="523"/>
      <c r="CJS59" s="524"/>
      <c r="CJT59" s="525"/>
      <c r="CJU59" s="250"/>
      <c r="CJV59" s="523"/>
      <c r="CJW59" s="524"/>
      <c r="CJX59" s="525"/>
      <c r="CJY59" s="250"/>
      <c r="CJZ59" s="523"/>
      <c r="CKA59" s="524"/>
      <c r="CKB59" s="525"/>
      <c r="CKC59" s="250"/>
      <c r="CKD59" s="523"/>
      <c r="CKE59" s="524"/>
      <c r="CKF59" s="525"/>
      <c r="CKG59" s="250"/>
      <c r="CKH59" s="523"/>
      <c r="CKI59" s="524"/>
      <c r="CKJ59" s="525"/>
      <c r="CKK59" s="250"/>
      <c r="CKL59" s="523"/>
      <c r="CKM59" s="524"/>
      <c r="CKN59" s="525"/>
      <c r="CKO59" s="250"/>
      <c r="CKP59" s="523"/>
      <c r="CKQ59" s="524"/>
      <c r="CKR59" s="525"/>
      <c r="CKS59" s="250"/>
      <c r="CKT59" s="523"/>
      <c r="CKU59" s="524"/>
      <c r="CKV59" s="525"/>
      <c r="CKW59" s="250"/>
      <c r="CKX59" s="523"/>
      <c r="CKY59" s="524"/>
      <c r="CKZ59" s="525"/>
      <c r="CLA59" s="250"/>
      <c r="CLB59" s="523"/>
      <c r="CLC59" s="524"/>
      <c r="CLD59" s="525"/>
      <c r="CLE59" s="250"/>
      <c r="CLF59" s="523"/>
      <c r="CLG59" s="524"/>
      <c r="CLH59" s="525"/>
      <c r="CLI59" s="250"/>
      <c r="CLJ59" s="523"/>
      <c r="CLK59" s="524"/>
      <c r="CLL59" s="525"/>
      <c r="CLM59" s="250"/>
      <c r="CLN59" s="523"/>
      <c r="CLO59" s="524"/>
      <c r="CLP59" s="525"/>
      <c r="CLQ59" s="250"/>
      <c r="CLR59" s="523"/>
      <c r="CLS59" s="524"/>
      <c r="CLT59" s="525"/>
      <c r="CLU59" s="250"/>
      <c r="CLV59" s="523"/>
      <c r="CLW59" s="524"/>
      <c r="CLX59" s="525"/>
      <c r="CLY59" s="250"/>
      <c r="CLZ59" s="523"/>
      <c r="CMA59" s="524"/>
      <c r="CMB59" s="525"/>
      <c r="CMC59" s="250"/>
      <c r="CMD59" s="523"/>
      <c r="CME59" s="524"/>
      <c r="CMF59" s="525"/>
      <c r="CMG59" s="250"/>
      <c r="CMH59" s="523"/>
      <c r="CMI59" s="524"/>
      <c r="CMJ59" s="525"/>
      <c r="CMK59" s="250"/>
      <c r="CML59" s="523"/>
      <c r="CMM59" s="524"/>
      <c r="CMN59" s="525"/>
      <c r="CMO59" s="250"/>
      <c r="CMP59" s="523"/>
      <c r="CMQ59" s="524"/>
      <c r="CMR59" s="525"/>
      <c r="CMS59" s="250"/>
      <c r="CMT59" s="523"/>
      <c r="CMU59" s="524"/>
      <c r="CMV59" s="525"/>
      <c r="CMW59" s="250"/>
      <c r="CMX59" s="523"/>
      <c r="CMY59" s="524"/>
      <c r="CMZ59" s="525"/>
      <c r="CNA59" s="250"/>
      <c r="CNB59" s="523"/>
      <c r="CNC59" s="524"/>
      <c r="CND59" s="525"/>
      <c r="CNE59" s="250"/>
      <c r="CNF59" s="523"/>
      <c r="CNG59" s="524"/>
      <c r="CNH59" s="525"/>
      <c r="CNI59" s="250"/>
      <c r="CNJ59" s="523"/>
      <c r="CNK59" s="524"/>
      <c r="CNL59" s="525"/>
      <c r="CNM59" s="250"/>
      <c r="CNN59" s="523"/>
      <c r="CNO59" s="524"/>
      <c r="CNP59" s="525"/>
      <c r="CNQ59" s="250"/>
      <c r="CNR59" s="523"/>
      <c r="CNS59" s="524"/>
      <c r="CNT59" s="525"/>
      <c r="CNU59" s="250"/>
      <c r="CNV59" s="523"/>
      <c r="CNW59" s="524"/>
      <c r="CNX59" s="525"/>
      <c r="CNY59" s="250"/>
      <c r="CNZ59" s="523"/>
      <c r="COA59" s="524"/>
      <c r="COB59" s="525"/>
      <c r="COC59" s="250"/>
      <c r="COD59" s="523"/>
      <c r="COE59" s="524"/>
      <c r="COF59" s="525"/>
      <c r="COG59" s="250"/>
      <c r="COH59" s="523"/>
      <c r="COI59" s="524"/>
      <c r="COJ59" s="525"/>
      <c r="COK59" s="250"/>
      <c r="COL59" s="523"/>
      <c r="COM59" s="524"/>
      <c r="CON59" s="525"/>
      <c r="COO59" s="250"/>
      <c r="COP59" s="523"/>
      <c r="COQ59" s="524"/>
      <c r="COR59" s="525"/>
      <c r="COS59" s="250"/>
      <c r="COT59" s="523"/>
      <c r="COU59" s="524"/>
      <c r="COV59" s="525"/>
      <c r="COW59" s="250"/>
      <c r="COX59" s="523"/>
      <c r="COY59" s="524"/>
      <c r="COZ59" s="525"/>
      <c r="CPA59" s="250"/>
      <c r="CPB59" s="523"/>
      <c r="CPC59" s="524"/>
      <c r="CPD59" s="525"/>
      <c r="CPE59" s="250"/>
      <c r="CPF59" s="523"/>
      <c r="CPG59" s="524"/>
      <c r="CPH59" s="525"/>
      <c r="CPI59" s="250"/>
      <c r="CPJ59" s="523"/>
      <c r="CPK59" s="524"/>
      <c r="CPL59" s="525"/>
      <c r="CPM59" s="250"/>
      <c r="CPN59" s="523"/>
      <c r="CPO59" s="524"/>
      <c r="CPP59" s="525"/>
      <c r="CPQ59" s="250"/>
      <c r="CPR59" s="523"/>
      <c r="CPS59" s="524"/>
      <c r="CPT59" s="525"/>
      <c r="CPU59" s="250"/>
      <c r="CPV59" s="523"/>
      <c r="CPW59" s="524"/>
      <c r="CPX59" s="525"/>
      <c r="CPY59" s="250"/>
      <c r="CPZ59" s="523"/>
      <c r="CQA59" s="524"/>
      <c r="CQB59" s="525"/>
      <c r="CQC59" s="250"/>
      <c r="CQD59" s="523"/>
      <c r="CQE59" s="524"/>
      <c r="CQF59" s="525"/>
      <c r="CQG59" s="250"/>
      <c r="CQH59" s="523"/>
      <c r="CQI59" s="524"/>
      <c r="CQJ59" s="525"/>
      <c r="CQK59" s="250"/>
      <c r="CQL59" s="523"/>
      <c r="CQM59" s="524"/>
      <c r="CQN59" s="525"/>
      <c r="CQO59" s="250"/>
      <c r="CQP59" s="523"/>
      <c r="CQQ59" s="524"/>
      <c r="CQR59" s="525"/>
      <c r="CQS59" s="250"/>
      <c r="CQT59" s="523"/>
      <c r="CQU59" s="524"/>
      <c r="CQV59" s="525"/>
      <c r="CQW59" s="250"/>
      <c r="CQX59" s="523"/>
      <c r="CQY59" s="524"/>
      <c r="CQZ59" s="525"/>
      <c r="CRA59" s="250"/>
      <c r="CRB59" s="523"/>
      <c r="CRC59" s="524"/>
      <c r="CRD59" s="525"/>
      <c r="CRE59" s="250"/>
      <c r="CRF59" s="523"/>
      <c r="CRG59" s="524"/>
      <c r="CRH59" s="525"/>
      <c r="CRI59" s="250"/>
      <c r="CRJ59" s="523"/>
      <c r="CRK59" s="524"/>
      <c r="CRL59" s="525"/>
      <c r="CRM59" s="250"/>
      <c r="CRN59" s="523"/>
      <c r="CRO59" s="524"/>
      <c r="CRP59" s="525"/>
      <c r="CRQ59" s="250"/>
      <c r="CRR59" s="523"/>
      <c r="CRS59" s="524"/>
      <c r="CRT59" s="525"/>
      <c r="CRU59" s="250"/>
      <c r="CRV59" s="523"/>
      <c r="CRW59" s="524"/>
      <c r="CRX59" s="525"/>
      <c r="CRY59" s="250"/>
      <c r="CRZ59" s="523"/>
      <c r="CSA59" s="524"/>
      <c r="CSB59" s="525"/>
      <c r="CSC59" s="250"/>
      <c r="CSD59" s="523"/>
      <c r="CSE59" s="524"/>
      <c r="CSF59" s="525"/>
      <c r="CSG59" s="250"/>
      <c r="CSH59" s="523"/>
      <c r="CSI59" s="524"/>
      <c r="CSJ59" s="525"/>
      <c r="CSK59" s="250"/>
      <c r="CSL59" s="523"/>
      <c r="CSM59" s="524"/>
      <c r="CSN59" s="525"/>
      <c r="CSO59" s="250"/>
      <c r="CSP59" s="523"/>
      <c r="CSQ59" s="524"/>
      <c r="CSR59" s="525"/>
      <c r="CSS59" s="250"/>
      <c r="CST59" s="523"/>
      <c r="CSU59" s="524"/>
      <c r="CSV59" s="525"/>
      <c r="CSW59" s="250"/>
      <c r="CSX59" s="523"/>
      <c r="CSY59" s="524"/>
      <c r="CSZ59" s="525"/>
      <c r="CTA59" s="250"/>
      <c r="CTB59" s="523"/>
      <c r="CTC59" s="524"/>
      <c r="CTD59" s="525"/>
      <c r="CTE59" s="250"/>
      <c r="CTF59" s="523"/>
      <c r="CTG59" s="524"/>
      <c r="CTH59" s="525"/>
      <c r="CTI59" s="250"/>
      <c r="CTJ59" s="523"/>
      <c r="CTK59" s="524"/>
      <c r="CTL59" s="525"/>
      <c r="CTM59" s="250"/>
      <c r="CTN59" s="523"/>
      <c r="CTO59" s="524"/>
      <c r="CTP59" s="525"/>
      <c r="CTQ59" s="250"/>
      <c r="CTR59" s="523"/>
      <c r="CTS59" s="524"/>
      <c r="CTT59" s="525"/>
      <c r="CTU59" s="250"/>
      <c r="CTV59" s="523"/>
      <c r="CTW59" s="524"/>
      <c r="CTX59" s="525"/>
      <c r="CTY59" s="250"/>
      <c r="CTZ59" s="523"/>
      <c r="CUA59" s="524"/>
      <c r="CUB59" s="525"/>
      <c r="CUC59" s="250"/>
      <c r="CUD59" s="523"/>
      <c r="CUE59" s="524"/>
      <c r="CUF59" s="525"/>
      <c r="CUG59" s="250"/>
      <c r="CUH59" s="523"/>
      <c r="CUI59" s="524"/>
      <c r="CUJ59" s="525"/>
      <c r="CUK59" s="250"/>
      <c r="CUL59" s="523"/>
      <c r="CUM59" s="524"/>
      <c r="CUN59" s="525"/>
      <c r="CUO59" s="250"/>
      <c r="CUP59" s="523"/>
      <c r="CUQ59" s="524"/>
      <c r="CUR59" s="525"/>
      <c r="CUS59" s="250"/>
      <c r="CUT59" s="523"/>
      <c r="CUU59" s="524"/>
      <c r="CUV59" s="525"/>
      <c r="CUW59" s="250"/>
      <c r="CUX59" s="523"/>
      <c r="CUY59" s="524"/>
      <c r="CUZ59" s="525"/>
      <c r="CVA59" s="250"/>
      <c r="CVB59" s="523"/>
      <c r="CVC59" s="524"/>
      <c r="CVD59" s="525"/>
      <c r="CVE59" s="250"/>
      <c r="CVF59" s="523"/>
      <c r="CVG59" s="524"/>
      <c r="CVH59" s="525"/>
      <c r="CVI59" s="250"/>
      <c r="CVJ59" s="523"/>
      <c r="CVK59" s="524"/>
      <c r="CVL59" s="525"/>
      <c r="CVM59" s="250"/>
      <c r="CVN59" s="523"/>
      <c r="CVO59" s="524"/>
      <c r="CVP59" s="525"/>
      <c r="CVQ59" s="250"/>
      <c r="CVR59" s="523"/>
      <c r="CVS59" s="524"/>
      <c r="CVT59" s="525"/>
      <c r="CVU59" s="250"/>
      <c r="CVV59" s="523"/>
      <c r="CVW59" s="524"/>
      <c r="CVX59" s="525"/>
      <c r="CVY59" s="250"/>
      <c r="CVZ59" s="523"/>
      <c r="CWA59" s="524"/>
      <c r="CWB59" s="525"/>
      <c r="CWC59" s="250"/>
      <c r="CWD59" s="523"/>
      <c r="CWE59" s="524"/>
      <c r="CWF59" s="525"/>
      <c r="CWG59" s="250"/>
      <c r="CWH59" s="523"/>
      <c r="CWI59" s="524"/>
      <c r="CWJ59" s="525"/>
      <c r="CWK59" s="250"/>
      <c r="CWL59" s="523"/>
      <c r="CWM59" s="524"/>
      <c r="CWN59" s="525"/>
      <c r="CWO59" s="250"/>
      <c r="CWP59" s="523"/>
      <c r="CWQ59" s="524"/>
      <c r="CWR59" s="525"/>
      <c r="CWS59" s="250"/>
      <c r="CWT59" s="523"/>
      <c r="CWU59" s="524"/>
      <c r="CWV59" s="525"/>
      <c r="CWW59" s="250"/>
      <c r="CWX59" s="523"/>
      <c r="CWY59" s="524"/>
      <c r="CWZ59" s="525"/>
      <c r="CXA59" s="250"/>
      <c r="CXB59" s="523"/>
      <c r="CXC59" s="524"/>
      <c r="CXD59" s="525"/>
      <c r="CXE59" s="250"/>
      <c r="CXF59" s="523"/>
      <c r="CXG59" s="524"/>
      <c r="CXH59" s="525"/>
      <c r="CXI59" s="250"/>
      <c r="CXJ59" s="523"/>
      <c r="CXK59" s="524"/>
      <c r="CXL59" s="525"/>
      <c r="CXM59" s="250"/>
      <c r="CXN59" s="523"/>
      <c r="CXO59" s="524"/>
      <c r="CXP59" s="525"/>
      <c r="CXQ59" s="250"/>
      <c r="CXR59" s="523"/>
      <c r="CXS59" s="524"/>
      <c r="CXT59" s="525"/>
      <c r="CXU59" s="250"/>
      <c r="CXV59" s="523"/>
      <c r="CXW59" s="524"/>
      <c r="CXX59" s="525"/>
      <c r="CXY59" s="250"/>
      <c r="CXZ59" s="523"/>
      <c r="CYA59" s="524"/>
      <c r="CYB59" s="525"/>
      <c r="CYC59" s="250"/>
      <c r="CYD59" s="523"/>
      <c r="CYE59" s="524"/>
      <c r="CYF59" s="525"/>
      <c r="CYG59" s="250"/>
      <c r="CYH59" s="523"/>
      <c r="CYI59" s="524"/>
      <c r="CYJ59" s="525"/>
      <c r="CYK59" s="250"/>
      <c r="CYL59" s="523"/>
      <c r="CYM59" s="524"/>
      <c r="CYN59" s="525"/>
      <c r="CYO59" s="250"/>
      <c r="CYP59" s="523"/>
      <c r="CYQ59" s="524"/>
      <c r="CYR59" s="525"/>
      <c r="CYS59" s="250"/>
      <c r="CYT59" s="523"/>
      <c r="CYU59" s="524"/>
      <c r="CYV59" s="525"/>
      <c r="CYW59" s="250"/>
      <c r="CYX59" s="523"/>
      <c r="CYY59" s="524"/>
      <c r="CYZ59" s="525"/>
      <c r="CZA59" s="250"/>
      <c r="CZB59" s="523"/>
      <c r="CZC59" s="524"/>
      <c r="CZD59" s="525"/>
      <c r="CZE59" s="250"/>
      <c r="CZF59" s="523"/>
      <c r="CZG59" s="524"/>
      <c r="CZH59" s="525"/>
      <c r="CZI59" s="250"/>
      <c r="CZJ59" s="523"/>
      <c r="CZK59" s="524"/>
      <c r="CZL59" s="525"/>
      <c r="CZM59" s="250"/>
      <c r="CZN59" s="523"/>
      <c r="CZO59" s="524"/>
      <c r="CZP59" s="525"/>
      <c r="CZQ59" s="250"/>
      <c r="CZR59" s="523"/>
      <c r="CZS59" s="524"/>
      <c r="CZT59" s="525"/>
      <c r="CZU59" s="250"/>
      <c r="CZV59" s="523"/>
      <c r="CZW59" s="524"/>
      <c r="CZX59" s="525"/>
      <c r="CZY59" s="250"/>
      <c r="CZZ59" s="523"/>
      <c r="DAA59" s="524"/>
      <c r="DAB59" s="525"/>
      <c r="DAC59" s="250"/>
      <c r="DAD59" s="523"/>
      <c r="DAE59" s="524"/>
      <c r="DAF59" s="525"/>
      <c r="DAG59" s="250"/>
      <c r="DAH59" s="523"/>
      <c r="DAI59" s="524"/>
      <c r="DAJ59" s="525"/>
      <c r="DAK59" s="250"/>
      <c r="DAL59" s="523"/>
      <c r="DAM59" s="524"/>
      <c r="DAN59" s="525"/>
      <c r="DAO59" s="250"/>
      <c r="DAP59" s="523"/>
      <c r="DAQ59" s="524"/>
      <c r="DAR59" s="525"/>
      <c r="DAS59" s="250"/>
      <c r="DAT59" s="523"/>
      <c r="DAU59" s="524"/>
      <c r="DAV59" s="525"/>
      <c r="DAW59" s="250"/>
      <c r="DAX59" s="523"/>
      <c r="DAY59" s="524"/>
      <c r="DAZ59" s="525"/>
      <c r="DBA59" s="250"/>
      <c r="DBB59" s="523"/>
      <c r="DBC59" s="524"/>
      <c r="DBD59" s="525"/>
      <c r="DBE59" s="250"/>
      <c r="DBF59" s="523"/>
      <c r="DBG59" s="524"/>
      <c r="DBH59" s="525"/>
      <c r="DBI59" s="250"/>
      <c r="DBJ59" s="523"/>
      <c r="DBK59" s="524"/>
      <c r="DBL59" s="525"/>
      <c r="DBM59" s="250"/>
      <c r="DBN59" s="523"/>
      <c r="DBO59" s="524"/>
      <c r="DBP59" s="525"/>
      <c r="DBQ59" s="250"/>
      <c r="DBR59" s="523"/>
      <c r="DBS59" s="524"/>
      <c r="DBT59" s="525"/>
      <c r="DBU59" s="250"/>
      <c r="DBV59" s="523"/>
      <c r="DBW59" s="524"/>
      <c r="DBX59" s="525"/>
      <c r="DBY59" s="250"/>
      <c r="DBZ59" s="523"/>
      <c r="DCA59" s="524"/>
      <c r="DCB59" s="525"/>
      <c r="DCC59" s="250"/>
      <c r="DCD59" s="523"/>
      <c r="DCE59" s="524"/>
      <c r="DCF59" s="525"/>
      <c r="DCG59" s="250"/>
      <c r="DCH59" s="523"/>
      <c r="DCI59" s="524"/>
      <c r="DCJ59" s="525"/>
      <c r="DCK59" s="250"/>
      <c r="DCL59" s="523"/>
      <c r="DCM59" s="524"/>
      <c r="DCN59" s="525"/>
      <c r="DCO59" s="250"/>
      <c r="DCP59" s="523"/>
      <c r="DCQ59" s="524"/>
      <c r="DCR59" s="525"/>
      <c r="DCS59" s="250"/>
      <c r="DCT59" s="523"/>
      <c r="DCU59" s="524"/>
      <c r="DCV59" s="525"/>
      <c r="DCW59" s="250"/>
      <c r="DCX59" s="523"/>
      <c r="DCY59" s="524"/>
      <c r="DCZ59" s="525"/>
      <c r="DDA59" s="250"/>
      <c r="DDB59" s="523"/>
      <c r="DDC59" s="524"/>
      <c r="DDD59" s="525"/>
      <c r="DDE59" s="250"/>
      <c r="DDF59" s="523"/>
      <c r="DDG59" s="524"/>
      <c r="DDH59" s="525"/>
      <c r="DDI59" s="250"/>
      <c r="DDJ59" s="523"/>
      <c r="DDK59" s="524"/>
      <c r="DDL59" s="525"/>
      <c r="DDM59" s="250"/>
      <c r="DDN59" s="523"/>
      <c r="DDO59" s="524"/>
      <c r="DDP59" s="525"/>
      <c r="DDQ59" s="250"/>
      <c r="DDR59" s="523"/>
      <c r="DDS59" s="524"/>
      <c r="DDT59" s="525"/>
      <c r="DDU59" s="250"/>
      <c r="DDV59" s="523"/>
      <c r="DDW59" s="524"/>
      <c r="DDX59" s="525"/>
      <c r="DDY59" s="250"/>
      <c r="DDZ59" s="523"/>
      <c r="DEA59" s="524"/>
      <c r="DEB59" s="525"/>
      <c r="DEC59" s="250"/>
      <c r="DED59" s="523"/>
      <c r="DEE59" s="524"/>
      <c r="DEF59" s="525"/>
      <c r="DEG59" s="250"/>
      <c r="DEH59" s="523"/>
      <c r="DEI59" s="524"/>
      <c r="DEJ59" s="525"/>
      <c r="DEK59" s="250"/>
      <c r="DEL59" s="523"/>
      <c r="DEM59" s="524"/>
      <c r="DEN59" s="525"/>
      <c r="DEO59" s="250"/>
      <c r="DEP59" s="523"/>
      <c r="DEQ59" s="524"/>
      <c r="DER59" s="525"/>
      <c r="DES59" s="250"/>
      <c r="DET59" s="523"/>
      <c r="DEU59" s="524"/>
      <c r="DEV59" s="525"/>
      <c r="DEW59" s="250"/>
      <c r="DEX59" s="523"/>
      <c r="DEY59" s="524"/>
      <c r="DEZ59" s="525"/>
      <c r="DFA59" s="250"/>
      <c r="DFB59" s="523"/>
      <c r="DFC59" s="524"/>
      <c r="DFD59" s="525"/>
      <c r="DFE59" s="250"/>
      <c r="DFF59" s="523"/>
      <c r="DFG59" s="524"/>
      <c r="DFH59" s="525"/>
      <c r="DFI59" s="250"/>
      <c r="DFJ59" s="523"/>
      <c r="DFK59" s="524"/>
      <c r="DFL59" s="525"/>
      <c r="DFM59" s="250"/>
      <c r="DFN59" s="523"/>
      <c r="DFO59" s="524"/>
      <c r="DFP59" s="525"/>
      <c r="DFQ59" s="250"/>
      <c r="DFR59" s="523"/>
      <c r="DFS59" s="524"/>
      <c r="DFT59" s="525"/>
      <c r="DFU59" s="250"/>
      <c r="DFV59" s="523"/>
      <c r="DFW59" s="524"/>
      <c r="DFX59" s="525"/>
      <c r="DFY59" s="250"/>
      <c r="DFZ59" s="523"/>
      <c r="DGA59" s="524"/>
      <c r="DGB59" s="525"/>
      <c r="DGC59" s="250"/>
      <c r="DGD59" s="523"/>
      <c r="DGE59" s="524"/>
      <c r="DGF59" s="525"/>
      <c r="DGG59" s="250"/>
      <c r="DGH59" s="523"/>
      <c r="DGI59" s="524"/>
      <c r="DGJ59" s="525"/>
      <c r="DGK59" s="250"/>
      <c r="DGL59" s="523"/>
      <c r="DGM59" s="524"/>
      <c r="DGN59" s="525"/>
      <c r="DGO59" s="250"/>
      <c r="DGP59" s="523"/>
      <c r="DGQ59" s="524"/>
      <c r="DGR59" s="525"/>
      <c r="DGS59" s="250"/>
      <c r="DGT59" s="523"/>
      <c r="DGU59" s="524"/>
      <c r="DGV59" s="525"/>
      <c r="DGW59" s="250"/>
      <c r="DGX59" s="523"/>
      <c r="DGY59" s="524"/>
      <c r="DGZ59" s="525"/>
      <c r="DHA59" s="250"/>
      <c r="DHB59" s="523"/>
      <c r="DHC59" s="524"/>
      <c r="DHD59" s="525"/>
      <c r="DHE59" s="250"/>
      <c r="DHF59" s="523"/>
      <c r="DHG59" s="524"/>
      <c r="DHH59" s="525"/>
      <c r="DHI59" s="250"/>
      <c r="DHJ59" s="523"/>
      <c r="DHK59" s="524"/>
      <c r="DHL59" s="525"/>
      <c r="DHM59" s="250"/>
      <c r="DHN59" s="523"/>
      <c r="DHO59" s="524"/>
      <c r="DHP59" s="525"/>
      <c r="DHQ59" s="250"/>
      <c r="DHR59" s="523"/>
      <c r="DHS59" s="524"/>
      <c r="DHT59" s="525"/>
      <c r="DHU59" s="250"/>
      <c r="DHV59" s="523"/>
      <c r="DHW59" s="524"/>
      <c r="DHX59" s="525"/>
      <c r="DHY59" s="250"/>
      <c r="DHZ59" s="523"/>
      <c r="DIA59" s="524"/>
      <c r="DIB59" s="525"/>
      <c r="DIC59" s="250"/>
      <c r="DID59" s="523"/>
      <c r="DIE59" s="524"/>
      <c r="DIF59" s="525"/>
      <c r="DIG59" s="250"/>
      <c r="DIH59" s="523"/>
      <c r="DII59" s="524"/>
      <c r="DIJ59" s="525"/>
      <c r="DIK59" s="250"/>
      <c r="DIL59" s="523"/>
      <c r="DIM59" s="524"/>
      <c r="DIN59" s="525"/>
      <c r="DIO59" s="250"/>
      <c r="DIP59" s="523"/>
      <c r="DIQ59" s="524"/>
      <c r="DIR59" s="525"/>
      <c r="DIS59" s="250"/>
      <c r="DIT59" s="523"/>
      <c r="DIU59" s="524"/>
      <c r="DIV59" s="525"/>
      <c r="DIW59" s="250"/>
      <c r="DIX59" s="523"/>
      <c r="DIY59" s="524"/>
      <c r="DIZ59" s="525"/>
      <c r="DJA59" s="250"/>
      <c r="DJB59" s="523"/>
      <c r="DJC59" s="524"/>
      <c r="DJD59" s="525"/>
      <c r="DJE59" s="250"/>
      <c r="DJF59" s="523"/>
      <c r="DJG59" s="524"/>
      <c r="DJH59" s="525"/>
      <c r="DJI59" s="250"/>
      <c r="DJJ59" s="523"/>
      <c r="DJK59" s="524"/>
      <c r="DJL59" s="525"/>
      <c r="DJM59" s="250"/>
      <c r="DJN59" s="523"/>
      <c r="DJO59" s="524"/>
      <c r="DJP59" s="525"/>
      <c r="DJQ59" s="250"/>
      <c r="DJR59" s="523"/>
      <c r="DJS59" s="524"/>
      <c r="DJT59" s="525"/>
      <c r="DJU59" s="250"/>
      <c r="DJV59" s="523"/>
      <c r="DJW59" s="524"/>
      <c r="DJX59" s="525"/>
      <c r="DJY59" s="250"/>
      <c r="DJZ59" s="523"/>
      <c r="DKA59" s="524"/>
      <c r="DKB59" s="525"/>
      <c r="DKC59" s="250"/>
      <c r="DKD59" s="523"/>
      <c r="DKE59" s="524"/>
      <c r="DKF59" s="525"/>
      <c r="DKG59" s="250"/>
      <c r="DKH59" s="523"/>
      <c r="DKI59" s="524"/>
      <c r="DKJ59" s="525"/>
      <c r="DKK59" s="250"/>
      <c r="DKL59" s="523"/>
      <c r="DKM59" s="524"/>
      <c r="DKN59" s="525"/>
      <c r="DKO59" s="250"/>
      <c r="DKP59" s="523"/>
      <c r="DKQ59" s="524"/>
      <c r="DKR59" s="525"/>
      <c r="DKS59" s="250"/>
      <c r="DKT59" s="523"/>
      <c r="DKU59" s="524"/>
      <c r="DKV59" s="525"/>
      <c r="DKW59" s="250"/>
      <c r="DKX59" s="523"/>
      <c r="DKY59" s="524"/>
      <c r="DKZ59" s="525"/>
      <c r="DLA59" s="250"/>
      <c r="DLB59" s="523"/>
      <c r="DLC59" s="524"/>
      <c r="DLD59" s="525"/>
      <c r="DLE59" s="250"/>
      <c r="DLF59" s="523"/>
      <c r="DLG59" s="524"/>
      <c r="DLH59" s="525"/>
      <c r="DLI59" s="250"/>
      <c r="DLJ59" s="523"/>
      <c r="DLK59" s="524"/>
      <c r="DLL59" s="525"/>
      <c r="DLM59" s="250"/>
      <c r="DLN59" s="523"/>
      <c r="DLO59" s="524"/>
      <c r="DLP59" s="525"/>
      <c r="DLQ59" s="250"/>
      <c r="DLR59" s="523"/>
      <c r="DLS59" s="524"/>
      <c r="DLT59" s="525"/>
      <c r="DLU59" s="250"/>
      <c r="DLV59" s="523"/>
      <c r="DLW59" s="524"/>
      <c r="DLX59" s="525"/>
      <c r="DLY59" s="250"/>
      <c r="DLZ59" s="523"/>
      <c r="DMA59" s="524"/>
      <c r="DMB59" s="525"/>
      <c r="DMC59" s="250"/>
      <c r="DMD59" s="523"/>
      <c r="DME59" s="524"/>
      <c r="DMF59" s="525"/>
      <c r="DMG59" s="250"/>
      <c r="DMH59" s="523"/>
      <c r="DMI59" s="524"/>
      <c r="DMJ59" s="525"/>
      <c r="DMK59" s="250"/>
      <c r="DML59" s="523"/>
      <c r="DMM59" s="524"/>
      <c r="DMN59" s="525"/>
      <c r="DMO59" s="250"/>
      <c r="DMP59" s="523"/>
      <c r="DMQ59" s="524"/>
      <c r="DMR59" s="525"/>
      <c r="DMS59" s="250"/>
      <c r="DMT59" s="523"/>
      <c r="DMU59" s="524"/>
      <c r="DMV59" s="525"/>
      <c r="DMW59" s="250"/>
      <c r="DMX59" s="523"/>
      <c r="DMY59" s="524"/>
      <c r="DMZ59" s="525"/>
      <c r="DNA59" s="250"/>
      <c r="DNB59" s="523"/>
      <c r="DNC59" s="524"/>
      <c r="DND59" s="525"/>
      <c r="DNE59" s="250"/>
      <c r="DNF59" s="523"/>
      <c r="DNG59" s="524"/>
      <c r="DNH59" s="525"/>
      <c r="DNI59" s="250"/>
      <c r="DNJ59" s="523"/>
      <c r="DNK59" s="524"/>
      <c r="DNL59" s="525"/>
      <c r="DNM59" s="250"/>
      <c r="DNN59" s="523"/>
      <c r="DNO59" s="524"/>
      <c r="DNP59" s="525"/>
      <c r="DNQ59" s="250"/>
      <c r="DNR59" s="523"/>
      <c r="DNS59" s="524"/>
      <c r="DNT59" s="525"/>
      <c r="DNU59" s="250"/>
      <c r="DNV59" s="523"/>
      <c r="DNW59" s="524"/>
      <c r="DNX59" s="525"/>
      <c r="DNY59" s="250"/>
      <c r="DNZ59" s="523"/>
      <c r="DOA59" s="524"/>
      <c r="DOB59" s="525"/>
      <c r="DOC59" s="250"/>
      <c r="DOD59" s="523"/>
      <c r="DOE59" s="524"/>
      <c r="DOF59" s="525"/>
      <c r="DOG59" s="250"/>
      <c r="DOH59" s="523"/>
      <c r="DOI59" s="524"/>
      <c r="DOJ59" s="525"/>
      <c r="DOK59" s="250"/>
      <c r="DOL59" s="523"/>
      <c r="DOM59" s="524"/>
      <c r="DON59" s="525"/>
      <c r="DOO59" s="250"/>
      <c r="DOP59" s="523"/>
      <c r="DOQ59" s="524"/>
      <c r="DOR59" s="525"/>
      <c r="DOS59" s="250"/>
      <c r="DOT59" s="523"/>
      <c r="DOU59" s="524"/>
      <c r="DOV59" s="525"/>
      <c r="DOW59" s="250"/>
      <c r="DOX59" s="523"/>
      <c r="DOY59" s="524"/>
      <c r="DOZ59" s="525"/>
      <c r="DPA59" s="250"/>
      <c r="DPB59" s="523"/>
      <c r="DPC59" s="524"/>
      <c r="DPD59" s="525"/>
      <c r="DPE59" s="250"/>
      <c r="DPF59" s="523"/>
      <c r="DPG59" s="524"/>
      <c r="DPH59" s="525"/>
      <c r="DPI59" s="250"/>
      <c r="DPJ59" s="523"/>
      <c r="DPK59" s="524"/>
      <c r="DPL59" s="525"/>
      <c r="DPM59" s="250"/>
      <c r="DPN59" s="523"/>
      <c r="DPO59" s="524"/>
      <c r="DPP59" s="525"/>
      <c r="DPQ59" s="250"/>
      <c r="DPR59" s="523"/>
      <c r="DPS59" s="524"/>
      <c r="DPT59" s="525"/>
      <c r="DPU59" s="250"/>
      <c r="DPV59" s="523"/>
      <c r="DPW59" s="524"/>
      <c r="DPX59" s="525"/>
      <c r="DPY59" s="250"/>
      <c r="DPZ59" s="523"/>
      <c r="DQA59" s="524"/>
      <c r="DQB59" s="525"/>
      <c r="DQC59" s="250"/>
      <c r="DQD59" s="523"/>
      <c r="DQE59" s="524"/>
      <c r="DQF59" s="525"/>
      <c r="DQG59" s="250"/>
      <c r="DQH59" s="523"/>
      <c r="DQI59" s="524"/>
      <c r="DQJ59" s="525"/>
      <c r="DQK59" s="250"/>
      <c r="DQL59" s="523"/>
      <c r="DQM59" s="524"/>
      <c r="DQN59" s="525"/>
      <c r="DQO59" s="250"/>
      <c r="DQP59" s="523"/>
      <c r="DQQ59" s="524"/>
      <c r="DQR59" s="525"/>
      <c r="DQS59" s="250"/>
      <c r="DQT59" s="523"/>
      <c r="DQU59" s="524"/>
      <c r="DQV59" s="525"/>
      <c r="DQW59" s="250"/>
      <c r="DQX59" s="523"/>
      <c r="DQY59" s="524"/>
      <c r="DQZ59" s="525"/>
      <c r="DRA59" s="250"/>
      <c r="DRB59" s="523"/>
      <c r="DRC59" s="524"/>
      <c r="DRD59" s="525"/>
      <c r="DRE59" s="250"/>
      <c r="DRF59" s="523"/>
      <c r="DRG59" s="524"/>
      <c r="DRH59" s="525"/>
      <c r="DRI59" s="250"/>
      <c r="DRJ59" s="523"/>
      <c r="DRK59" s="524"/>
      <c r="DRL59" s="525"/>
      <c r="DRM59" s="250"/>
      <c r="DRN59" s="523"/>
      <c r="DRO59" s="524"/>
      <c r="DRP59" s="525"/>
      <c r="DRQ59" s="250"/>
      <c r="DRR59" s="523"/>
      <c r="DRS59" s="524"/>
      <c r="DRT59" s="525"/>
      <c r="DRU59" s="250"/>
      <c r="DRV59" s="523"/>
      <c r="DRW59" s="524"/>
      <c r="DRX59" s="525"/>
      <c r="DRY59" s="250"/>
      <c r="DRZ59" s="523"/>
      <c r="DSA59" s="524"/>
      <c r="DSB59" s="525"/>
      <c r="DSC59" s="250"/>
      <c r="DSD59" s="523"/>
      <c r="DSE59" s="524"/>
      <c r="DSF59" s="525"/>
      <c r="DSG59" s="250"/>
      <c r="DSH59" s="523"/>
      <c r="DSI59" s="524"/>
      <c r="DSJ59" s="525"/>
      <c r="DSK59" s="250"/>
      <c r="DSL59" s="523"/>
      <c r="DSM59" s="524"/>
      <c r="DSN59" s="525"/>
      <c r="DSO59" s="250"/>
      <c r="DSP59" s="523"/>
      <c r="DSQ59" s="524"/>
      <c r="DSR59" s="525"/>
      <c r="DSS59" s="250"/>
      <c r="DST59" s="523"/>
      <c r="DSU59" s="524"/>
      <c r="DSV59" s="525"/>
      <c r="DSW59" s="250"/>
      <c r="DSX59" s="523"/>
      <c r="DSY59" s="524"/>
      <c r="DSZ59" s="525"/>
      <c r="DTA59" s="250"/>
      <c r="DTB59" s="523"/>
      <c r="DTC59" s="524"/>
      <c r="DTD59" s="525"/>
      <c r="DTE59" s="250"/>
      <c r="DTF59" s="523"/>
      <c r="DTG59" s="524"/>
      <c r="DTH59" s="525"/>
      <c r="DTI59" s="250"/>
      <c r="DTJ59" s="523"/>
      <c r="DTK59" s="524"/>
      <c r="DTL59" s="525"/>
      <c r="DTM59" s="250"/>
      <c r="DTN59" s="523"/>
      <c r="DTO59" s="524"/>
      <c r="DTP59" s="525"/>
      <c r="DTQ59" s="250"/>
      <c r="DTR59" s="523"/>
      <c r="DTS59" s="524"/>
      <c r="DTT59" s="525"/>
      <c r="DTU59" s="250"/>
      <c r="DTV59" s="523"/>
      <c r="DTW59" s="524"/>
      <c r="DTX59" s="525"/>
      <c r="DTY59" s="250"/>
      <c r="DTZ59" s="523"/>
      <c r="DUA59" s="524"/>
      <c r="DUB59" s="525"/>
      <c r="DUC59" s="250"/>
      <c r="DUD59" s="523"/>
      <c r="DUE59" s="524"/>
      <c r="DUF59" s="525"/>
      <c r="DUG59" s="250"/>
      <c r="DUH59" s="523"/>
      <c r="DUI59" s="524"/>
      <c r="DUJ59" s="525"/>
      <c r="DUK59" s="250"/>
      <c r="DUL59" s="523"/>
      <c r="DUM59" s="524"/>
      <c r="DUN59" s="525"/>
      <c r="DUO59" s="250"/>
      <c r="DUP59" s="523"/>
      <c r="DUQ59" s="524"/>
      <c r="DUR59" s="525"/>
      <c r="DUS59" s="250"/>
      <c r="DUT59" s="523"/>
      <c r="DUU59" s="524"/>
      <c r="DUV59" s="525"/>
      <c r="DUW59" s="250"/>
      <c r="DUX59" s="523"/>
      <c r="DUY59" s="524"/>
      <c r="DUZ59" s="525"/>
      <c r="DVA59" s="250"/>
      <c r="DVB59" s="523"/>
      <c r="DVC59" s="524"/>
      <c r="DVD59" s="525"/>
      <c r="DVE59" s="250"/>
      <c r="DVF59" s="523"/>
      <c r="DVG59" s="524"/>
      <c r="DVH59" s="525"/>
      <c r="DVI59" s="250"/>
      <c r="DVJ59" s="523"/>
      <c r="DVK59" s="524"/>
      <c r="DVL59" s="525"/>
      <c r="DVM59" s="250"/>
      <c r="DVN59" s="523"/>
      <c r="DVO59" s="524"/>
      <c r="DVP59" s="525"/>
      <c r="DVQ59" s="250"/>
      <c r="DVR59" s="523"/>
      <c r="DVS59" s="524"/>
      <c r="DVT59" s="525"/>
      <c r="DVU59" s="250"/>
      <c r="DVV59" s="523"/>
      <c r="DVW59" s="524"/>
      <c r="DVX59" s="525"/>
      <c r="DVY59" s="250"/>
      <c r="DVZ59" s="523"/>
      <c r="DWA59" s="524"/>
      <c r="DWB59" s="525"/>
      <c r="DWC59" s="250"/>
      <c r="DWD59" s="523"/>
      <c r="DWE59" s="524"/>
      <c r="DWF59" s="525"/>
      <c r="DWG59" s="250"/>
      <c r="DWH59" s="523"/>
      <c r="DWI59" s="524"/>
      <c r="DWJ59" s="525"/>
      <c r="DWK59" s="250"/>
      <c r="DWL59" s="523"/>
      <c r="DWM59" s="524"/>
      <c r="DWN59" s="525"/>
      <c r="DWO59" s="250"/>
      <c r="DWP59" s="523"/>
      <c r="DWQ59" s="524"/>
      <c r="DWR59" s="525"/>
      <c r="DWS59" s="250"/>
      <c r="DWT59" s="523"/>
      <c r="DWU59" s="524"/>
      <c r="DWV59" s="525"/>
      <c r="DWW59" s="250"/>
      <c r="DWX59" s="523"/>
      <c r="DWY59" s="524"/>
      <c r="DWZ59" s="525"/>
      <c r="DXA59" s="250"/>
      <c r="DXB59" s="523"/>
      <c r="DXC59" s="524"/>
      <c r="DXD59" s="525"/>
      <c r="DXE59" s="250"/>
      <c r="DXF59" s="523"/>
      <c r="DXG59" s="524"/>
      <c r="DXH59" s="525"/>
      <c r="DXI59" s="250"/>
      <c r="DXJ59" s="523"/>
      <c r="DXK59" s="524"/>
      <c r="DXL59" s="525"/>
      <c r="DXM59" s="250"/>
      <c r="DXN59" s="523"/>
      <c r="DXO59" s="524"/>
      <c r="DXP59" s="525"/>
      <c r="DXQ59" s="250"/>
      <c r="DXR59" s="523"/>
      <c r="DXS59" s="524"/>
      <c r="DXT59" s="525"/>
      <c r="DXU59" s="250"/>
      <c r="DXV59" s="523"/>
      <c r="DXW59" s="524"/>
      <c r="DXX59" s="525"/>
      <c r="DXY59" s="250"/>
      <c r="DXZ59" s="523"/>
      <c r="DYA59" s="524"/>
      <c r="DYB59" s="525"/>
      <c r="DYC59" s="250"/>
      <c r="DYD59" s="523"/>
      <c r="DYE59" s="524"/>
      <c r="DYF59" s="525"/>
      <c r="DYG59" s="250"/>
      <c r="DYH59" s="523"/>
      <c r="DYI59" s="524"/>
      <c r="DYJ59" s="525"/>
      <c r="DYK59" s="250"/>
      <c r="DYL59" s="523"/>
      <c r="DYM59" s="524"/>
      <c r="DYN59" s="525"/>
      <c r="DYO59" s="250"/>
      <c r="DYP59" s="523"/>
      <c r="DYQ59" s="524"/>
      <c r="DYR59" s="525"/>
      <c r="DYS59" s="250"/>
      <c r="DYT59" s="523"/>
      <c r="DYU59" s="524"/>
      <c r="DYV59" s="525"/>
      <c r="DYW59" s="250"/>
      <c r="DYX59" s="523"/>
      <c r="DYY59" s="524"/>
      <c r="DYZ59" s="525"/>
      <c r="DZA59" s="250"/>
      <c r="DZB59" s="523"/>
      <c r="DZC59" s="524"/>
      <c r="DZD59" s="525"/>
      <c r="DZE59" s="250"/>
      <c r="DZF59" s="523"/>
      <c r="DZG59" s="524"/>
      <c r="DZH59" s="525"/>
      <c r="DZI59" s="250"/>
      <c r="DZJ59" s="523"/>
      <c r="DZK59" s="524"/>
      <c r="DZL59" s="525"/>
      <c r="DZM59" s="250"/>
      <c r="DZN59" s="523"/>
      <c r="DZO59" s="524"/>
      <c r="DZP59" s="525"/>
      <c r="DZQ59" s="250"/>
      <c r="DZR59" s="523"/>
      <c r="DZS59" s="524"/>
      <c r="DZT59" s="525"/>
      <c r="DZU59" s="250"/>
      <c r="DZV59" s="523"/>
      <c r="DZW59" s="524"/>
      <c r="DZX59" s="525"/>
      <c r="DZY59" s="250"/>
      <c r="DZZ59" s="523"/>
      <c r="EAA59" s="524"/>
      <c r="EAB59" s="525"/>
      <c r="EAC59" s="250"/>
      <c r="EAD59" s="523"/>
      <c r="EAE59" s="524"/>
      <c r="EAF59" s="525"/>
      <c r="EAG59" s="250"/>
      <c r="EAH59" s="523"/>
      <c r="EAI59" s="524"/>
      <c r="EAJ59" s="525"/>
      <c r="EAK59" s="250"/>
      <c r="EAL59" s="523"/>
      <c r="EAM59" s="524"/>
      <c r="EAN59" s="525"/>
      <c r="EAO59" s="250"/>
      <c r="EAP59" s="523"/>
      <c r="EAQ59" s="524"/>
      <c r="EAR59" s="525"/>
      <c r="EAS59" s="250"/>
      <c r="EAT59" s="523"/>
      <c r="EAU59" s="524"/>
      <c r="EAV59" s="525"/>
      <c r="EAW59" s="250"/>
      <c r="EAX59" s="523"/>
      <c r="EAY59" s="524"/>
      <c r="EAZ59" s="525"/>
      <c r="EBA59" s="250"/>
      <c r="EBB59" s="523"/>
      <c r="EBC59" s="524"/>
      <c r="EBD59" s="525"/>
      <c r="EBE59" s="250"/>
      <c r="EBF59" s="523"/>
      <c r="EBG59" s="524"/>
      <c r="EBH59" s="525"/>
      <c r="EBI59" s="250"/>
      <c r="EBJ59" s="523"/>
      <c r="EBK59" s="524"/>
      <c r="EBL59" s="525"/>
      <c r="EBM59" s="250"/>
      <c r="EBN59" s="523"/>
      <c r="EBO59" s="524"/>
      <c r="EBP59" s="525"/>
      <c r="EBQ59" s="250"/>
      <c r="EBR59" s="523"/>
      <c r="EBS59" s="524"/>
      <c r="EBT59" s="525"/>
      <c r="EBU59" s="250"/>
      <c r="EBV59" s="523"/>
      <c r="EBW59" s="524"/>
      <c r="EBX59" s="525"/>
      <c r="EBY59" s="250"/>
      <c r="EBZ59" s="523"/>
      <c r="ECA59" s="524"/>
      <c r="ECB59" s="525"/>
      <c r="ECC59" s="250"/>
      <c r="ECD59" s="523"/>
      <c r="ECE59" s="524"/>
      <c r="ECF59" s="525"/>
      <c r="ECG59" s="250"/>
      <c r="ECH59" s="523"/>
      <c r="ECI59" s="524"/>
      <c r="ECJ59" s="525"/>
      <c r="ECK59" s="250"/>
      <c r="ECL59" s="523"/>
      <c r="ECM59" s="524"/>
      <c r="ECN59" s="525"/>
      <c r="ECO59" s="250"/>
      <c r="ECP59" s="523"/>
      <c r="ECQ59" s="524"/>
      <c r="ECR59" s="525"/>
      <c r="ECS59" s="250"/>
      <c r="ECT59" s="523"/>
      <c r="ECU59" s="524"/>
      <c r="ECV59" s="525"/>
      <c r="ECW59" s="250"/>
      <c r="ECX59" s="523"/>
      <c r="ECY59" s="524"/>
      <c r="ECZ59" s="525"/>
      <c r="EDA59" s="250"/>
      <c r="EDB59" s="523"/>
      <c r="EDC59" s="524"/>
      <c r="EDD59" s="525"/>
      <c r="EDE59" s="250"/>
      <c r="EDF59" s="523"/>
      <c r="EDG59" s="524"/>
      <c r="EDH59" s="525"/>
      <c r="EDI59" s="250"/>
      <c r="EDJ59" s="523"/>
      <c r="EDK59" s="524"/>
      <c r="EDL59" s="525"/>
      <c r="EDM59" s="250"/>
      <c r="EDN59" s="523"/>
      <c r="EDO59" s="524"/>
      <c r="EDP59" s="525"/>
      <c r="EDQ59" s="250"/>
      <c r="EDR59" s="523"/>
      <c r="EDS59" s="524"/>
      <c r="EDT59" s="525"/>
      <c r="EDU59" s="250"/>
      <c r="EDV59" s="523"/>
      <c r="EDW59" s="524"/>
      <c r="EDX59" s="525"/>
      <c r="EDY59" s="250"/>
      <c r="EDZ59" s="523"/>
      <c r="EEA59" s="524"/>
      <c r="EEB59" s="525"/>
      <c r="EEC59" s="250"/>
      <c r="EED59" s="523"/>
      <c r="EEE59" s="524"/>
      <c r="EEF59" s="525"/>
      <c r="EEG59" s="250"/>
      <c r="EEH59" s="523"/>
      <c r="EEI59" s="524"/>
      <c r="EEJ59" s="525"/>
      <c r="EEK59" s="250"/>
      <c r="EEL59" s="523"/>
      <c r="EEM59" s="524"/>
      <c r="EEN59" s="525"/>
      <c r="EEO59" s="250"/>
      <c r="EEP59" s="523"/>
      <c r="EEQ59" s="524"/>
      <c r="EER59" s="525"/>
      <c r="EES59" s="250"/>
      <c r="EET59" s="523"/>
      <c r="EEU59" s="524"/>
      <c r="EEV59" s="525"/>
      <c r="EEW59" s="250"/>
      <c r="EEX59" s="523"/>
      <c r="EEY59" s="524"/>
      <c r="EEZ59" s="525"/>
      <c r="EFA59" s="250"/>
      <c r="EFB59" s="523"/>
      <c r="EFC59" s="524"/>
      <c r="EFD59" s="525"/>
      <c r="EFE59" s="250"/>
      <c r="EFF59" s="523"/>
      <c r="EFG59" s="524"/>
      <c r="EFH59" s="525"/>
      <c r="EFI59" s="250"/>
      <c r="EFJ59" s="523"/>
      <c r="EFK59" s="524"/>
      <c r="EFL59" s="525"/>
      <c r="EFM59" s="250"/>
      <c r="EFN59" s="523"/>
      <c r="EFO59" s="524"/>
      <c r="EFP59" s="525"/>
      <c r="EFQ59" s="250"/>
      <c r="EFR59" s="523"/>
      <c r="EFS59" s="524"/>
      <c r="EFT59" s="525"/>
      <c r="EFU59" s="250"/>
      <c r="EFV59" s="523"/>
      <c r="EFW59" s="524"/>
      <c r="EFX59" s="525"/>
      <c r="EFY59" s="250"/>
      <c r="EFZ59" s="523"/>
      <c r="EGA59" s="524"/>
      <c r="EGB59" s="525"/>
      <c r="EGC59" s="250"/>
      <c r="EGD59" s="523"/>
      <c r="EGE59" s="524"/>
      <c r="EGF59" s="525"/>
      <c r="EGG59" s="250"/>
      <c r="EGH59" s="523"/>
      <c r="EGI59" s="524"/>
      <c r="EGJ59" s="525"/>
      <c r="EGK59" s="250"/>
      <c r="EGL59" s="523"/>
      <c r="EGM59" s="524"/>
      <c r="EGN59" s="525"/>
      <c r="EGO59" s="250"/>
      <c r="EGP59" s="523"/>
      <c r="EGQ59" s="524"/>
      <c r="EGR59" s="525"/>
      <c r="EGS59" s="250"/>
      <c r="EGT59" s="523"/>
      <c r="EGU59" s="524"/>
      <c r="EGV59" s="525"/>
      <c r="EGW59" s="250"/>
      <c r="EGX59" s="523"/>
      <c r="EGY59" s="524"/>
      <c r="EGZ59" s="525"/>
      <c r="EHA59" s="250"/>
      <c r="EHB59" s="523"/>
      <c r="EHC59" s="524"/>
      <c r="EHD59" s="525"/>
      <c r="EHE59" s="250"/>
      <c r="EHF59" s="523"/>
      <c r="EHG59" s="524"/>
      <c r="EHH59" s="525"/>
      <c r="EHI59" s="250"/>
      <c r="EHJ59" s="523"/>
      <c r="EHK59" s="524"/>
      <c r="EHL59" s="525"/>
      <c r="EHM59" s="250"/>
      <c r="EHN59" s="523"/>
      <c r="EHO59" s="524"/>
      <c r="EHP59" s="525"/>
      <c r="EHQ59" s="250"/>
      <c r="EHR59" s="523"/>
      <c r="EHS59" s="524"/>
      <c r="EHT59" s="525"/>
      <c r="EHU59" s="250"/>
      <c r="EHV59" s="523"/>
      <c r="EHW59" s="524"/>
      <c r="EHX59" s="525"/>
      <c r="EHY59" s="250"/>
      <c r="EHZ59" s="523"/>
      <c r="EIA59" s="524"/>
      <c r="EIB59" s="525"/>
      <c r="EIC59" s="250"/>
      <c r="EID59" s="523"/>
      <c r="EIE59" s="524"/>
      <c r="EIF59" s="525"/>
      <c r="EIG59" s="250"/>
      <c r="EIH59" s="523"/>
      <c r="EII59" s="524"/>
      <c r="EIJ59" s="525"/>
      <c r="EIK59" s="250"/>
      <c r="EIL59" s="523"/>
      <c r="EIM59" s="524"/>
      <c r="EIN59" s="525"/>
      <c r="EIO59" s="250"/>
      <c r="EIP59" s="523"/>
      <c r="EIQ59" s="524"/>
      <c r="EIR59" s="525"/>
      <c r="EIS59" s="250"/>
      <c r="EIT59" s="523"/>
      <c r="EIU59" s="524"/>
      <c r="EIV59" s="525"/>
      <c r="EIW59" s="250"/>
      <c r="EIX59" s="523"/>
      <c r="EIY59" s="524"/>
      <c r="EIZ59" s="525"/>
      <c r="EJA59" s="250"/>
      <c r="EJB59" s="523"/>
      <c r="EJC59" s="524"/>
      <c r="EJD59" s="525"/>
      <c r="EJE59" s="250"/>
      <c r="EJF59" s="523"/>
      <c r="EJG59" s="524"/>
      <c r="EJH59" s="525"/>
      <c r="EJI59" s="250"/>
      <c r="EJJ59" s="523"/>
      <c r="EJK59" s="524"/>
      <c r="EJL59" s="525"/>
      <c r="EJM59" s="250"/>
      <c r="EJN59" s="523"/>
      <c r="EJO59" s="524"/>
      <c r="EJP59" s="525"/>
      <c r="EJQ59" s="250"/>
      <c r="EJR59" s="523"/>
      <c r="EJS59" s="524"/>
      <c r="EJT59" s="525"/>
      <c r="EJU59" s="250"/>
      <c r="EJV59" s="523"/>
      <c r="EJW59" s="524"/>
      <c r="EJX59" s="525"/>
      <c r="EJY59" s="250"/>
      <c r="EJZ59" s="523"/>
      <c r="EKA59" s="524"/>
      <c r="EKB59" s="525"/>
      <c r="EKC59" s="250"/>
      <c r="EKD59" s="523"/>
      <c r="EKE59" s="524"/>
      <c r="EKF59" s="525"/>
      <c r="EKG59" s="250"/>
      <c r="EKH59" s="523"/>
      <c r="EKI59" s="524"/>
      <c r="EKJ59" s="525"/>
      <c r="EKK59" s="250"/>
      <c r="EKL59" s="523"/>
      <c r="EKM59" s="524"/>
      <c r="EKN59" s="525"/>
      <c r="EKO59" s="250"/>
      <c r="EKP59" s="523"/>
      <c r="EKQ59" s="524"/>
      <c r="EKR59" s="525"/>
      <c r="EKS59" s="250"/>
      <c r="EKT59" s="523"/>
      <c r="EKU59" s="524"/>
      <c r="EKV59" s="525"/>
      <c r="EKW59" s="250"/>
      <c r="EKX59" s="523"/>
      <c r="EKY59" s="524"/>
      <c r="EKZ59" s="525"/>
      <c r="ELA59" s="250"/>
      <c r="ELB59" s="523"/>
      <c r="ELC59" s="524"/>
      <c r="ELD59" s="525"/>
      <c r="ELE59" s="250"/>
      <c r="ELF59" s="523"/>
      <c r="ELG59" s="524"/>
      <c r="ELH59" s="525"/>
      <c r="ELI59" s="250"/>
      <c r="ELJ59" s="523"/>
      <c r="ELK59" s="524"/>
      <c r="ELL59" s="525"/>
      <c r="ELM59" s="250"/>
      <c r="ELN59" s="523"/>
      <c r="ELO59" s="524"/>
      <c r="ELP59" s="525"/>
      <c r="ELQ59" s="250"/>
      <c r="ELR59" s="523"/>
      <c r="ELS59" s="524"/>
      <c r="ELT59" s="525"/>
      <c r="ELU59" s="250"/>
      <c r="ELV59" s="523"/>
      <c r="ELW59" s="524"/>
      <c r="ELX59" s="525"/>
      <c r="ELY59" s="250"/>
      <c r="ELZ59" s="523"/>
      <c r="EMA59" s="524"/>
      <c r="EMB59" s="525"/>
      <c r="EMC59" s="250"/>
      <c r="EMD59" s="523"/>
      <c r="EME59" s="524"/>
      <c r="EMF59" s="525"/>
      <c r="EMG59" s="250"/>
      <c r="EMH59" s="523"/>
      <c r="EMI59" s="524"/>
      <c r="EMJ59" s="525"/>
      <c r="EMK59" s="250"/>
      <c r="EML59" s="523"/>
      <c r="EMM59" s="524"/>
      <c r="EMN59" s="525"/>
      <c r="EMO59" s="250"/>
      <c r="EMP59" s="523"/>
      <c r="EMQ59" s="524"/>
      <c r="EMR59" s="525"/>
      <c r="EMS59" s="250"/>
      <c r="EMT59" s="523"/>
      <c r="EMU59" s="524"/>
      <c r="EMV59" s="525"/>
      <c r="EMW59" s="250"/>
      <c r="EMX59" s="523"/>
      <c r="EMY59" s="524"/>
      <c r="EMZ59" s="525"/>
      <c r="ENA59" s="250"/>
      <c r="ENB59" s="523"/>
      <c r="ENC59" s="524"/>
      <c r="END59" s="525"/>
      <c r="ENE59" s="250"/>
      <c r="ENF59" s="523"/>
      <c r="ENG59" s="524"/>
      <c r="ENH59" s="525"/>
      <c r="ENI59" s="250"/>
      <c r="ENJ59" s="523"/>
      <c r="ENK59" s="524"/>
      <c r="ENL59" s="525"/>
      <c r="ENM59" s="250"/>
      <c r="ENN59" s="523"/>
      <c r="ENO59" s="524"/>
      <c r="ENP59" s="525"/>
      <c r="ENQ59" s="250"/>
      <c r="ENR59" s="523"/>
      <c r="ENS59" s="524"/>
      <c r="ENT59" s="525"/>
      <c r="ENU59" s="250"/>
      <c r="ENV59" s="523"/>
      <c r="ENW59" s="524"/>
      <c r="ENX59" s="525"/>
      <c r="ENY59" s="250"/>
      <c r="ENZ59" s="523"/>
      <c r="EOA59" s="524"/>
      <c r="EOB59" s="525"/>
      <c r="EOC59" s="250"/>
      <c r="EOD59" s="523"/>
      <c r="EOE59" s="524"/>
      <c r="EOF59" s="525"/>
      <c r="EOG59" s="250"/>
      <c r="EOH59" s="523"/>
      <c r="EOI59" s="524"/>
      <c r="EOJ59" s="525"/>
      <c r="EOK59" s="250"/>
      <c r="EOL59" s="523"/>
      <c r="EOM59" s="524"/>
      <c r="EON59" s="525"/>
      <c r="EOO59" s="250"/>
      <c r="EOP59" s="523"/>
      <c r="EOQ59" s="524"/>
      <c r="EOR59" s="525"/>
      <c r="EOS59" s="250"/>
      <c r="EOT59" s="523"/>
      <c r="EOU59" s="524"/>
      <c r="EOV59" s="525"/>
      <c r="EOW59" s="250"/>
      <c r="EOX59" s="523"/>
      <c r="EOY59" s="524"/>
      <c r="EOZ59" s="525"/>
      <c r="EPA59" s="250"/>
      <c r="EPB59" s="523"/>
      <c r="EPC59" s="524"/>
      <c r="EPD59" s="525"/>
      <c r="EPE59" s="250"/>
      <c r="EPF59" s="523"/>
      <c r="EPG59" s="524"/>
      <c r="EPH59" s="525"/>
      <c r="EPI59" s="250"/>
      <c r="EPJ59" s="523"/>
      <c r="EPK59" s="524"/>
      <c r="EPL59" s="525"/>
      <c r="EPM59" s="250"/>
      <c r="EPN59" s="523"/>
      <c r="EPO59" s="524"/>
      <c r="EPP59" s="525"/>
      <c r="EPQ59" s="250"/>
      <c r="EPR59" s="523"/>
      <c r="EPS59" s="524"/>
      <c r="EPT59" s="525"/>
      <c r="EPU59" s="250"/>
      <c r="EPV59" s="523"/>
      <c r="EPW59" s="524"/>
      <c r="EPX59" s="525"/>
      <c r="EPY59" s="250"/>
      <c r="EPZ59" s="523"/>
      <c r="EQA59" s="524"/>
      <c r="EQB59" s="525"/>
      <c r="EQC59" s="250"/>
      <c r="EQD59" s="523"/>
      <c r="EQE59" s="524"/>
      <c r="EQF59" s="525"/>
      <c r="EQG59" s="250"/>
      <c r="EQH59" s="523"/>
      <c r="EQI59" s="524"/>
      <c r="EQJ59" s="525"/>
      <c r="EQK59" s="250"/>
      <c r="EQL59" s="523"/>
      <c r="EQM59" s="524"/>
      <c r="EQN59" s="525"/>
      <c r="EQO59" s="250"/>
      <c r="EQP59" s="523"/>
      <c r="EQQ59" s="524"/>
      <c r="EQR59" s="525"/>
      <c r="EQS59" s="250"/>
      <c r="EQT59" s="523"/>
      <c r="EQU59" s="524"/>
      <c r="EQV59" s="525"/>
      <c r="EQW59" s="250"/>
      <c r="EQX59" s="523"/>
      <c r="EQY59" s="524"/>
      <c r="EQZ59" s="525"/>
      <c r="ERA59" s="250"/>
      <c r="ERB59" s="523"/>
      <c r="ERC59" s="524"/>
      <c r="ERD59" s="525"/>
      <c r="ERE59" s="250"/>
      <c r="ERF59" s="523"/>
      <c r="ERG59" s="524"/>
      <c r="ERH59" s="525"/>
      <c r="ERI59" s="250"/>
      <c r="ERJ59" s="523"/>
      <c r="ERK59" s="524"/>
      <c r="ERL59" s="525"/>
      <c r="ERM59" s="250"/>
      <c r="ERN59" s="523"/>
      <c r="ERO59" s="524"/>
      <c r="ERP59" s="525"/>
      <c r="ERQ59" s="250"/>
      <c r="ERR59" s="523"/>
      <c r="ERS59" s="524"/>
      <c r="ERT59" s="525"/>
      <c r="ERU59" s="250"/>
      <c r="ERV59" s="523"/>
      <c r="ERW59" s="524"/>
      <c r="ERX59" s="525"/>
      <c r="ERY59" s="250"/>
      <c r="ERZ59" s="523"/>
      <c r="ESA59" s="524"/>
      <c r="ESB59" s="525"/>
      <c r="ESC59" s="250"/>
      <c r="ESD59" s="523"/>
      <c r="ESE59" s="524"/>
      <c r="ESF59" s="525"/>
      <c r="ESG59" s="250"/>
      <c r="ESH59" s="523"/>
      <c r="ESI59" s="524"/>
      <c r="ESJ59" s="525"/>
      <c r="ESK59" s="250"/>
      <c r="ESL59" s="523"/>
      <c r="ESM59" s="524"/>
      <c r="ESN59" s="525"/>
      <c r="ESO59" s="250"/>
      <c r="ESP59" s="523"/>
      <c r="ESQ59" s="524"/>
      <c r="ESR59" s="525"/>
      <c r="ESS59" s="250"/>
      <c r="EST59" s="523"/>
      <c r="ESU59" s="524"/>
      <c r="ESV59" s="525"/>
      <c r="ESW59" s="250"/>
      <c r="ESX59" s="523"/>
      <c r="ESY59" s="524"/>
      <c r="ESZ59" s="525"/>
      <c r="ETA59" s="250"/>
      <c r="ETB59" s="523"/>
      <c r="ETC59" s="524"/>
      <c r="ETD59" s="525"/>
      <c r="ETE59" s="250"/>
      <c r="ETF59" s="523"/>
      <c r="ETG59" s="524"/>
      <c r="ETH59" s="525"/>
      <c r="ETI59" s="250"/>
      <c r="ETJ59" s="523"/>
      <c r="ETK59" s="524"/>
      <c r="ETL59" s="525"/>
      <c r="ETM59" s="250"/>
      <c r="ETN59" s="523"/>
      <c r="ETO59" s="524"/>
      <c r="ETP59" s="525"/>
      <c r="ETQ59" s="250"/>
      <c r="ETR59" s="523"/>
      <c r="ETS59" s="524"/>
      <c r="ETT59" s="525"/>
      <c r="ETU59" s="250"/>
      <c r="ETV59" s="523"/>
      <c r="ETW59" s="524"/>
      <c r="ETX59" s="525"/>
      <c r="ETY59" s="250"/>
      <c r="ETZ59" s="523"/>
      <c r="EUA59" s="524"/>
      <c r="EUB59" s="525"/>
      <c r="EUC59" s="250"/>
      <c r="EUD59" s="523"/>
      <c r="EUE59" s="524"/>
      <c r="EUF59" s="525"/>
      <c r="EUG59" s="250"/>
      <c r="EUH59" s="523"/>
      <c r="EUI59" s="524"/>
      <c r="EUJ59" s="525"/>
      <c r="EUK59" s="250"/>
      <c r="EUL59" s="523"/>
      <c r="EUM59" s="524"/>
      <c r="EUN59" s="525"/>
      <c r="EUO59" s="250"/>
      <c r="EUP59" s="523"/>
      <c r="EUQ59" s="524"/>
      <c r="EUR59" s="525"/>
      <c r="EUS59" s="250"/>
      <c r="EUT59" s="523"/>
      <c r="EUU59" s="524"/>
      <c r="EUV59" s="525"/>
      <c r="EUW59" s="250"/>
      <c r="EUX59" s="523"/>
      <c r="EUY59" s="524"/>
      <c r="EUZ59" s="525"/>
      <c r="EVA59" s="250"/>
      <c r="EVB59" s="523"/>
      <c r="EVC59" s="524"/>
      <c r="EVD59" s="525"/>
      <c r="EVE59" s="250"/>
      <c r="EVF59" s="523"/>
      <c r="EVG59" s="524"/>
      <c r="EVH59" s="525"/>
      <c r="EVI59" s="250"/>
      <c r="EVJ59" s="523"/>
      <c r="EVK59" s="524"/>
      <c r="EVL59" s="525"/>
      <c r="EVM59" s="250"/>
      <c r="EVN59" s="523"/>
      <c r="EVO59" s="524"/>
      <c r="EVP59" s="525"/>
      <c r="EVQ59" s="250"/>
      <c r="EVR59" s="523"/>
      <c r="EVS59" s="524"/>
      <c r="EVT59" s="525"/>
      <c r="EVU59" s="250"/>
      <c r="EVV59" s="523"/>
      <c r="EVW59" s="524"/>
      <c r="EVX59" s="525"/>
      <c r="EVY59" s="250"/>
      <c r="EVZ59" s="523"/>
      <c r="EWA59" s="524"/>
      <c r="EWB59" s="525"/>
      <c r="EWC59" s="250"/>
      <c r="EWD59" s="523"/>
      <c r="EWE59" s="524"/>
      <c r="EWF59" s="525"/>
      <c r="EWG59" s="250"/>
      <c r="EWH59" s="523"/>
      <c r="EWI59" s="524"/>
      <c r="EWJ59" s="525"/>
      <c r="EWK59" s="250"/>
      <c r="EWL59" s="523"/>
      <c r="EWM59" s="524"/>
      <c r="EWN59" s="525"/>
      <c r="EWO59" s="250"/>
      <c r="EWP59" s="523"/>
      <c r="EWQ59" s="524"/>
      <c r="EWR59" s="525"/>
      <c r="EWS59" s="250"/>
      <c r="EWT59" s="523"/>
      <c r="EWU59" s="524"/>
      <c r="EWV59" s="525"/>
      <c r="EWW59" s="250"/>
      <c r="EWX59" s="523"/>
      <c r="EWY59" s="524"/>
      <c r="EWZ59" s="525"/>
      <c r="EXA59" s="250"/>
      <c r="EXB59" s="523"/>
      <c r="EXC59" s="524"/>
      <c r="EXD59" s="525"/>
      <c r="EXE59" s="250"/>
      <c r="EXF59" s="523"/>
      <c r="EXG59" s="524"/>
      <c r="EXH59" s="525"/>
      <c r="EXI59" s="250"/>
      <c r="EXJ59" s="523"/>
      <c r="EXK59" s="524"/>
      <c r="EXL59" s="525"/>
      <c r="EXM59" s="250"/>
      <c r="EXN59" s="523"/>
      <c r="EXO59" s="524"/>
      <c r="EXP59" s="525"/>
      <c r="EXQ59" s="250"/>
      <c r="EXR59" s="523"/>
      <c r="EXS59" s="524"/>
      <c r="EXT59" s="525"/>
      <c r="EXU59" s="250"/>
      <c r="EXV59" s="523"/>
      <c r="EXW59" s="524"/>
      <c r="EXX59" s="525"/>
      <c r="EXY59" s="250"/>
      <c r="EXZ59" s="523"/>
      <c r="EYA59" s="524"/>
      <c r="EYB59" s="525"/>
      <c r="EYC59" s="250"/>
      <c r="EYD59" s="523"/>
      <c r="EYE59" s="524"/>
      <c r="EYF59" s="525"/>
      <c r="EYG59" s="250"/>
      <c r="EYH59" s="523"/>
      <c r="EYI59" s="524"/>
      <c r="EYJ59" s="525"/>
      <c r="EYK59" s="250"/>
      <c r="EYL59" s="523"/>
      <c r="EYM59" s="524"/>
      <c r="EYN59" s="525"/>
      <c r="EYO59" s="250"/>
      <c r="EYP59" s="523"/>
      <c r="EYQ59" s="524"/>
      <c r="EYR59" s="525"/>
      <c r="EYS59" s="250"/>
      <c r="EYT59" s="523"/>
      <c r="EYU59" s="524"/>
      <c r="EYV59" s="525"/>
      <c r="EYW59" s="250"/>
      <c r="EYX59" s="523"/>
      <c r="EYY59" s="524"/>
      <c r="EYZ59" s="525"/>
      <c r="EZA59" s="250"/>
      <c r="EZB59" s="523"/>
      <c r="EZC59" s="524"/>
      <c r="EZD59" s="525"/>
      <c r="EZE59" s="250"/>
      <c r="EZF59" s="523"/>
      <c r="EZG59" s="524"/>
      <c r="EZH59" s="525"/>
      <c r="EZI59" s="250"/>
      <c r="EZJ59" s="523"/>
      <c r="EZK59" s="524"/>
      <c r="EZL59" s="525"/>
      <c r="EZM59" s="250"/>
      <c r="EZN59" s="523"/>
      <c r="EZO59" s="524"/>
      <c r="EZP59" s="525"/>
      <c r="EZQ59" s="250"/>
      <c r="EZR59" s="523"/>
      <c r="EZS59" s="524"/>
      <c r="EZT59" s="525"/>
      <c r="EZU59" s="250"/>
      <c r="EZV59" s="523"/>
      <c r="EZW59" s="524"/>
      <c r="EZX59" s="525"/>
      <c r="EZY59" s="250"/>
      <c r="EZZ59" s="523"/>
      <c r="FAA59" s="524"/>
      <c r="FAB59" s="525"/>
      <c r="FAC59" s="250"/>
      <c r="FAD59" s="523"/>
      <c r="FAE59" s="524"/>
      <c r="FAF59" s="525"/>
      <c r="FAG59" s="250"/>
      <c r="FAH59" s="523"/>
      <c r="FAI59" s="524"/>
      <c r="FAJ59" s="525"/>
      <c r="FAK59" s="250"/>
      <c r="FAL59" s="523"/>
      <c r="FAM59" s="524"/>
      <c r="FAN59" s="525"/>
      <c r="FAO59" s="250"/>
      <c r="FAP59" s="523"/>
      <c r="FAQ59" s="524"/>
      <c r="FAR59" s="525"/>
      <c r="FAS59" s="250"/>
      <c r="FAT59" s="523"/>
      <c r="FAU59" s="524"/>
      <c r="FAV59" s="525"/>
      <c r="FAW59" s="250"/>
      <c r="FAX59" s="523"/>
      <c r="FAY59" s="524"/>
      <c r="FAZ59" s="525"/>
      <c r="FBA59" s="250"/>
      <c r="FBB59" s="523"/>
      <c r="FBC59" s="524"/>
      <c r="FBD59" s="525"/>
      <c r="FBE59" s="250"/>
      <c r="FBF59" s="523"/>
      <c r="FBG59" s="524"/>
      <c r="FBH59" s="525"/>
      <c r="FBI59" s="250"/>
      <c r="FBJ59" s="523"/>
      <c r="FBK59" s="524"/>
      <c r="FBL59" s="525"/>
      <c r="FBM59" s="250"/>
      <c r="FBN59" s="523"/>
      <c r="FBO59" s="524"/>
      <c r="FBP59" s="525"/>
      <c r="FBQ59" s="250"/>
      <c r="FBR59" s="523"/>
      <c r="FBS59" s="524"/>
      <c r="FBT59" s="525"/>
      <c r="FBU59" s="250"/>
      <c r="FBV59" s="523"/>
      <c r="FBW59" s="524"/>
      <c r="FBX59" s="525"/>
      <c r="FBY59" s="250"/>
      <c r="FBZ59" s="523"/>
      <c r="FCA59" s="524"/>
      <c r="FCB59" s="525"/>
      <c r="FCC59" s="250"/>
      <c r="FCD59" s="523"/>
      <c r="FCE59" s="524"/>
      <c r="FCF59" s="525"/>
      <c r="FCG59" s="250"/>
      <c r="FCH59" s="523"/>
      <c r="FCI59" s="524"/>
      <c r="FCJ59" s="525"/>
      <c r="FCK59" s="250"/>
      <c r="FCL59" s="523"/>
      <c r="FCM59" s="524"/>
      <c r="FCN59" s="525"/>
      <c r="FCO59" s="250"/>
      <c r="FCP59" s="523"/>
      <c r="FCQ59" s="524"/>
      <c r="FCR59" s="525"/>
      <c r="FCS59" s="250"/>
      <c r="FCT59" s="523"/>
      <c r="FCU59" s="524"/>
      <c r="FCV59" s="525"/>
      <c r="FCW59" s="250"/>
      <c r="FCX59" s="523"/>
      <c r="FCY59" s="524"/>
      <c r="FCZ59" s="525"/>
      <c r="FDA59" s="250"/>
      <c r="FDB59" s="523"/>
      <c r="FDC59" s="524"/>
      <c r="FDD59" s="525"/>
      <c r="FDE59" s="250"/>
      <c r="FDF59" s="523"/>
      <c r="FDG59" s="524"/>
      <c r="FDH59" s="525"/>
      <c r="FDI59" s="250"/>
      <c r="FDJ59" s="523"/>
      <c r="FDK59" s="524"/>
      <c r="FDL59" s="525"/>
      <c r="FDM59" s="250"/>
      <c r="FDN59" s="523"/>
      <c r="FDO59" s="524"/>
      <c r="FDP59" s="525"/>
      <c r="FDQ59" s="250"/>
      <c r="FDR59" s="523"/>
      <c r="FDS59" s="524"/>
      <c r="FDT59" s="525"/>
      <c r="FDU59" s="250"/>
      <c r="FDV59" s="523"/>
      <c r="FDW59" s="524"/>
      <c r="FDX59" s="525"/>
      <c r="FDY59" s="250"/>
      <c r="FDZ59" s="523"/>
      <c r="FEA59" s="524"/>
      <c r="FEB59" s="525"/>
      <c r="FEC59" s="250"/>
      <c r="FED59" s="523"/>
      <c r="FEE59" s="524"/>
      <c r="FEF59" s="525"/>
      <c r="FEG59" s="250"/>
      <c r="FEH59" s="523"/>
      <c r="FEI59" s="524"/>
      <c r="FEJ59" s="525"/>
      <c r="FEK59" s="250"/>
      <c r="FEL59" s="523"/>
      <c r="FEM59" s="524"/>
      <c r="FEN59" s="525"/>
      <c r="FEO59" s="250"/>
      <c r="FEP59" s="523"/>
      <c r="FEQ59" s="524"/>
      <c r="FER59" s="525"/>
      <c r="FES59" s="250"/>
      <c r="FET59" s="523"/>
      <c r="FEU59" s="524"/>
      <c r="FEV59" s="525"/>
      <c r="FEW59" s="250"/>
      <c r="FEX59" s="523"/>
      <c r="FEY59" s="524"/>
      <c r="FEZ59" s="525"/>
      <c r="FFA59" s="250"/>
      <c r="FFB59" s="523"/>
      <c r="FFC59" s="524"/>
      <c r="FFD59" s="525"/>
      <c r="FFE59" s="250"/>
      <c r="FFF59" s="523"/>
      <c r="FFG59" s="524"/>
      <c r="FFH59" s="525"/>
      <c r="FFI59" s="250"/>
      <c r="FFJ59" s="523"/>
      <c r="FFK59" s="524"/>
      <c r="FFL59" s="525"/>
      <c r="FFM59" s="250"/>
      <c r="FFN59" s="523"/>
      <c r="FFO59" s="524"/>
      <c r="FFP59" s="525"/>
      <c r="FFQ59" s="250"/>
      <c r="FFR59" s="523"/>
      <c r="FFS59" s="524"/>
      <c r="FFT59" s="525"/>
      <c r="FFU59" s="250"/>
      <c r="FFV59" s="523"/>
      <c r="FFW59" s="524"/>
      <c r="FFX59" s="525"/>
      <c r="FFY59" s="250"/>
      <c r="FFZ59" s="523"/>
      <c r="FGA59" s="524"/>
      <c r="FGB59" s="525"/>
      <c r="FGC59" s="250"/>
      <c r="FGD59" s="523"/>
      <c r="FGE59" s="524"/>
      <c r="FGF59" s="525"/>
      <c r="FGG59" s="250"/>
      <c r="FGH59" s="523"/>
      <c r="FGI59" s="524"/>
      <c r="FGJ59" s="525"/>
      <c r="FGK59" s="250"/>
      <c r="FGL59" s="523"/>
      <c r="FGM59" s="524"/>
      <c r="FGN59" s="525"/>
      <c r="FGO59" s="250"/>
      <c r="FGP59" s="523"/>
      <c r="FGQ59" s="524"/>
      <c r="FGR59" s="525"/>
      <c r="FGS59" s="250"/>
      <c r="FGT59" s="523"/>
      <c r="FGU59" s="524"/>
      <c r="FGV59" s="525"/>
      <c r="FGW59" s="250"/>
      <c r="FGX59" s="523"/>
      <c r="FGY59" s="524"/>
      <c r="FGZ59" s="525"/>
      <c r="FHA59" s="250"/>
      <c r="FHB59" s="523"/>
      <c r="FHC59" s="524"/>
      <c r="FHD59" s="525"/>
      <c r="FHE59" s="250"/>
      <c r="FHF59" s="523"/>
      <c r="FHG59" s="524"/>
      <c r="FHH59" s="525"/>
      <c r="FHI59" s="250"/>
      <c r="FHJ59" s="523"/>
      <c r="FHK59" s="524"/>
      <c r="FHL59" s="525"/>
      <c r="FHM59" s="250"/>
      <c r="FHN59" s="523"/>
      <c r="FHO59" s="524"/>
      <c r="FHP59" s="525"/>
      <c r="FHQ59" s="250"/>
      <c r="FHR59" s="523"/>
      <c r="FHS59" s="524"/>
      <c r="FHT59" s="525"/>
      <c r="FHU59" s="250"/>
      <c r="FHV59" s="523"/>
      <c r="FHW59" s="524"/>
      <c r="FHX59" s="525"/>
      <c r="FHY59" s="250"/>
      <c r="FHZ59" s="523"/>
      <c r="FIA59" s="524"/>
      <c r="FIB59" s="525"/>
      <c r="FIC59" s="250"/>
      <c r="FID59" s="523"/>
      <c r="FIE59" s="524"/>
      <c r="FIF59" s="525"/>
      <c r="FIG59" s="250"/>
      <c r="FIH59" s="523"/>
      <c r="FII59" s="524"/>
      <c r="FIJ59" s="525"/>
      <c r="FIK59" s="250"/>
      <c r="FIL59" s="523"/>
      <c r="FIM59" s="524"/>
      <c r="FIN59" s="525"/>
      <c r="FIO59" s="250"/>
      <c r="FIP59" s="523"/>
      <c r="FIQ59" s="524"/>
      <c r="FIR59" s="525"/>
      <c r="FIS59" s="250"/>
      <c r="FIT59" s="523"/>
      <c r="FIU59" s="524"/>
      <c r="FIV59" s="525"/>
      <c r="FIW59" s="250"/>
      <c r="FIX59" s="523"/>
      <c r="FIY59" s="524"/>
      <c r="FIZ59" s="525"/>
      <c r="FJA59" s="250"/>
      <c r="FJB59" s="523"/>
      <c r="FJC59" s="524"/>
      <c r="FJD59" s="525"/>
      <c r="FJE59" s="250"/>
      <c r="FJF59" s="523"/>
      <c r="FJG59" s="524"/>
      <c r="FJH59" s="525"/>
      <c r="FJI59" s="250"/>
      <c r="FJJ59" s="523"/>
      <c r="FJK59" s="524"/>
      <c r="FJL59" s="525"/>
      <c r="FJM59" s="250"/>
      <c r="FJN59" s="523"/>
      <c r="FJO59" s="524"/>
      <c r="FJP59" s="525"/>
      <c r="FJQ59" s="250"/>
      <c r="FJR59" s="523"/>
      <c r="FJS59" s="524"/>
      <c r="FJT59" s="525"/>
      <c r="FJU59" s="250"/>
      <c r="FJV59" s="523"/>
      <c r="FJW59" s="524"/>
      <c r="FJX59" s="525"/>
      <c r="FJY59" s="250"/>
      <c r="FJZ59" s="523"/>
      <c r="FKA59" s="524"/>
      <c r="FKB59" s="525"/>
      <c r="FKC59" s="250"/>
      <c r="FKD59" s="523"/>
      <c r="FKE59" s="524"/>
      <c r="FKF59" s="525"/>
      <c r="FKG59" s="250"/>
      <c r="FKH59" s="523"/>
      <c r="FKI59" s="524"/>
      <c r="FKJ59" s="525"/>
      <c r="FKK59" s="250"/>
      <c r="FKL59" s="523"/>
      <c r="FKM59" s="524"/>
      <c r="FKN59" s="525"/>
      <c r="FKO59" s="250"/>
      <c r="FKP59" s="523"/>
      <c r="FKQ59" s="524"/>
      <c r="FKR59" s="525"/>
      <c r="FKS59" s="250"/>
      <c r="FKT59" s="523"/>
      <c r="FKU59" s="524"/>
      <c r="FKV59" s="525"/>
      <c r="FKW59" s="250"/>
      <c r="FKX59" s="523"/>
      <c r="FKY59" s="524"/>
      <c r="FKZ59" s="525"/>
      <c r="FLA59" s="250"/>
      <c r="FLB59" s="523"/>
      <c r="FLC59" s="524"/>
      <c r="FLD59" s="525"/>
      <c r="FLE59" s="250"/>
      <c r="FLF59" s="523"/>
      <c r="FLG59" s="524"/>
      <c r="FLH59" s="525"/>
      <c r="FLI59" s="250"/>
      <c r="FLJ59" s="523"/>
      <c r="FLK59" s="524"/>
      <c r="FLL59" s="525"/>
      <c r="FLM59" s="250"/>
      <c r="FLN59" s="523"/>
      <c r="FLO59" s="524"/>
      <c r="FLP59" s="525"/>
      <c r="FLQ59" s="250"/>
      <c r="FLR59" s="523"/>
      <c r="FLS59" s="524"/>
      <c r="FLT59" s="525"/>
      <c r="FLU59" s="250"/>
      <c r="FLV59" s="523"/>
      <c r="FLW59" s="524"/>
      <c r="FLX59" s="525"/>
      <c r="FLY59" s="250"/>
      <c r="FLZ59" s="523"/>
      <c r="FMA59" s="524"/>
      <c r="FMB59" s="525"/>
      <c r="FMC59" s="250"/>
      <c r="FMD59" s="523"/>
      <c r="FME59" s="524"/>
      <c r="FMF59" s="525"/>
      <c r="FMG59" s="250"/>
      <c r="FMH59" s="523"/>
      <c r="FMI59" s="524"/>
      <c r="FMJ59" s="525"/>
      <c r="FMK59" s="250"/>
      <c r="FML59" s="523"/>
      <c r="FMM59" s="524"/>
      <c r="FMN59" s="525"/>
      <c r="FMO59" s="250"/>
      <c r="FMP59" s="523"/>
      <c r="FMQ59" s="524"/>
      <c r="FMR59" s="525"/>
      <c r="FMS59" s="250"/>
      <c r="FMT59" s="523"/>
      <c r="FMU59" s="524"/>
      <c r="FMV59" s="525"/>
      <c r="FMW59" s="250"/>
      <c r="FMX59" s="523"/>
      <c r="FMY59" s="524"/>
      <c r="FMZ59" s="525"/>
      <c r="FNA59" s="250"/>
      <c r="FNB59" s="523"/>
      <c r="FNC59" s="524"/>
      <c r="FND59" s="525"/>
      <c r="FNE59" s="250"/>
      <c r="FNF59" s="523"/>
      <c r="FNG59" s="524"/>
      <c r="FNH59" s="525"/>
      <c r="FNI59" s="250"/>
      <c r="FNJ59" s="523"/>
      <c r="FNK59" s="524"/>
      <c r="FNL59" s="525"/>
      <c r="FNM59" s="250"/>
      <c r="FNN59" s="523"/>
      <c r="FNO59" s="524"/>
      <c r="FNP59" s="525"/>
      <c r="FNQ59" s="250"/>
      <c r="FNR59" s="523"/>
      <c r="FNS59" s="524"/>
      <c r="FNT59" s="525"/>
      <c r="FNU59" s="250"/>
      <c r="FNV59" s="523"/>
      <c r="FNW59" s="524"/>
      <c r="FNX59" s="525"/>
      <c r="FNY59" s="250"/>
      <c r="FNZ59" s="523"/>
      <c r="FOA59" s="524"/>
      <c r="FOB59" s="525"/>
      <c r="FOC59" s="250"/>
      <c r="FOD59" s="523"/>
      <c r="FOE59" s="524"/>
      <c r="FOF59" s="525"/>
      <c r="FOG59" s="250"/>
      <c r="FOH59" s="523"/>
      <c r="FOI59" s="524"/>
      <c r="FOJ59" s="525"/>
      <c r="FOK59" s="250"/>
      <c r="FOL59" s="523"/>
      <c r="FOM59" s="524"/>
      <c r="FON59" s="525"/>
      <c r="FOO59" s="250"/>
      <c r="FOP59" s="523"/>
      <c r="FOQ59" s="524"/>
      <c r="FOR59" s="525"/>
      <c r="FOS59" s="250"/>
      <c r="FOT59" s="523"/>
      <c r="FOU59" s="524"/>
      <c r="FOV59" s="525"/>
      <c r="FOW59" s="250"/>
      <c r="FOX59" s="523"/>
      <c r="FOY59" s="524"/>
      <c r="FOZ59" s="525"/>
      <c r="FPA59" s="250"/>
      <c r="FPB59" s="523"/>
      <c r="FPC59" s="524"/>
      <c r="FPD59" s="525"/>
      <c r="FPE59" s="250"/>
      <c r="FPF59" s="523"/>
      <c r="FPG59" s="524"/>
      <c r="FPH59" s="525"/>
      <c r="FPI59" s="250"/>
      <c r="FPJ59" s="523"/>
      <c r="FPK59" s="524"/>
      <c r="FPL59" s="525"/>
      <c r="FPM59" s="250"/>
      <c r="FPN59" s="523"/>
      <c r="FPO59" s="524"/>
      <c r="FPP59" s="525"/>
      <c r="FPQ59" s="250"/>
      <c r="FPR59" s="523"/>
      <c r="FPS59" s="524"/>
      <c r="FPT59" s="525"/>
      <c r="FPU59" s="250"/>
      <c r="FPV59" s="523"/>
      <c r="FPW59" s="524"/>
      <c r="FPX59" s="525"/>
      <c r="FPY59" s="250"/>
      <c r="FPZ59" s="523"/>
      <c r="FQA59" s="524"/>
      <c r="FQB59" s="525"/>
      <c r="FQC59" s="250"/>
      <c r="FQD59" s="523"/>
      <c r="FQE59" s="524"/>
      <c r="FQF59" s="525"/>
      <c r="FQG59" s="250"/>
      <c r="FQH59" s="523"/>
      <c r="FQI59" s="524"/>
      <c r="FQJ59" s="525"/>
      <c r="FQK59" s="250"/>
      <c r="FQL59" s="523"/>
      <c r="FQM59" s="524"/>
      <c r="FQN59" s="525"/>
      <c r="FQO59" s="250"/>
      <c r="FQP59" s="523"/>
      <c r="FQQ59" s="524"/>
      <c r="FQR59" s="525"/>
      <c r="FQS59" s="250"/>
      <c r="FQT59" s="523"/>
      <c r="FQU59" s="524"/>
      <c r="FQV59" s="525"/>
      <c r="FQW59" s="250"/>
      <c r="FQX59" s="523"/>
      <c r="FQY59" s="524"/>
      <c r="FQZ59" s="525"/>
      <c r="FRA59" s="250"/>
      <c r="FRB59" s="523"/>
      <c r="FRC59" s="524"/>
      <c r="FRD59" s="525"/>
      <c r="FRE59" s="250"/>
      <c r="FRF59" s="523"/>
      <c r="FRG59" s="524"/>
      <c r="FRH59" s="525"/>
      <c r="FRI59" s="250"/>
      <c r="FRJ59" s="523"/>
      <c r="FRK59" s="524"/>
      <c r="FRL59" s="525"/>
      <c r="FRM59" s="250"/>
      <c r="FRN59" s="523"/>
      <c r="FRO59" s="524"/>
      <c r="FRP59" s="525"/>
      <c r="FRQ59" s="250"/>
      <c r="FRR59" s="523"/>
      <c r="FRS59" s="524"/>
      <c r="FRT59" s="525"/>
      <c r="FRU59" s="250"/>
      <c r="FRV59" s="523"/>
      <c r="FRW59" s="524"/>
      <c r="FRX59" s="525"/>
      <c r="FRY59" s="250"/>
      <c r="FRZ59" s="523"/>
      <c r="FSA59" s="524"/>
      <c r="FSB59" s="525"/>
      <c r="FSC59" s="250"/>
      <c r="FSD59" s="523"/>
      <c r="FSE59" s="524"/>
      <c r="FSF59" s="525"/>
      <c r="FSG59" s="250"/>
      <c r="FSH59" s="523"/>
      <c r="FSI59" s="524"/>
      <c r="FSJ59" s="525"/>
      <c r="FSK59" s="250"/>
      <c r="FSL59" s="523"/>
      <c r="FSM59" s="524"/>
      <c r="FSN59" s="525"/>
      <c r="FSO59" s="250"/>
      <c r="FSP59" s="523"/>
      <c r="FSQ59" s="524"/>
      <c r="FSR59" s="525"/>
      <c r="FSS59" s="250"/>
      <c r="FST59" s="523"/>
      <c r="FSU59" s="524"/>
      <c r="FSV59" s="525"/>
      <c r="FSW59" s="250"/>
      <c r="FSX59" s="523"/>
      <c r="FSY59" s="524"/>
      <c r="FSZ59" s="525"/>
      <c r="FTA59" s="250"/>
      <c r="FTB59" s="523"/>
      <c r="FTC59" s="524"/>
      <c r="FTD59" s="525"/>
      <c r="FTE59" s="250"/>
      <c r="FTF59" s="523"/>
      <c r="FTG59" s="524"/>
      <c r="FTH59" s="525"/>
      <c r="FTI59" s="250"/>
      <c r="FTJ59" s="523"/>
      <c r="FTK59" s="524"/>
      <c r="FTL59" s="525"/>
      <c r="FTM59" s="250"/>
      <c r="FTN59" s="523"/>
      <c r="FTO59" s="524"/>
      <c r="FTP59" s="525"/>
      <c r="FTQ59" s="250"/>
      <c r="FTR59" s="523"/>
      <c r="FTS59" s="524"/>
      <c r="FTT59" s="525"/>
      <c r="FTU59" s="250"/>
      <c r="FTV59" s="523"/>
      <c r="FTW59" s="524"/>
      <c r="FTX59" s="525"/>
      <c r="FTY59" s="250"/>
      <c r="FTZ59" s="523"/>
      <c r="FUA59" s="524"/>
      <c r="FUB59" s="525"/>
      <c r="FUC59" s="250"/>
      <c r="FUD59" s="523"/>
      <c r="FUE59" s="524"/>
      <c r="FUF59" s="525"/>
      <c r="FUG59" s="250"/>
      <c r="FUH59" s="523"/>
      <c r="FUI59" s="524"/>
      <c r="FUJ59" s="525"/>
      <c r="FUK59" s="250"/>
      <c r="FUL59" s="523"/>
      <c r="FUM59" s="524"/>
      <c r="FUN59" s="525"/>
      <c r="FUO59" s="250"/>
      <c r="FUP59" s="523"/>
      <c r="FUQ59" s="524"/>
      <c r="FUR59" s="525"/>
      <c r="FUS59" s="250"/>
      <c r="FUT59" s="523"/>
      <c r="FUU59" s="524"/>
      <c r="FUV59" s="525"/>
      <c r="FUW59" s="250"/>
      <c r="FUX59" s="523"/>
      <c r="FUY59" s="524"/>
      <c r="FUZ59" s="525"/>
      <c r="FVA59" s="250"/>
      <c r="FVB59" s="523"/>
      <c r="FVC59" s="524"/>
      <c r="FVD59" s="525"/>
      <c r="FVE59" s="250"/>
      <c r="FVF59" s="523"/>
      <c r="FVG59" s="524"/>
      <c r="FVH59" s="525"/>
      <c r="FVI59" s="250"/>
      <c r="FVJ59" s="523"/>
      <c r="FVK59" s="524"/>
      <c r="FVL59" s="525"/>
      <c r="FVM59" s="250"/>
      <c r="FVN59" s="523"/>
      <c r="FVO59" s="524"/>
      <c r="FVP59" s="525"/>
      <c r="FVQ59" s="250"/>
      <c r="FVR59" s="523"/>
      <c r="FVS59" s="524"/>
      <c r="FVT59" s="525"/>
      <c r="FVU59" s="250"/>
      <c r="FVV59" s="523"/>
      <c r="FVW59" s="524"/>
      <c r="FVX59" s="525"/>
      <c r="FVY59" s="250"/>
      <c r="FVZ59" s="523"/>
      <c r="FWA59" s="524"/>
      <c r="FWB59" s="525"/>
      <c r="FWC59" s="250"/>
      <c r="FWD59" s="523"/>
      <c r="FWE59" s="524"/>
      <c r="FWF59" s="525"/>
      <c r="FWG59" s="250"/>
      <c r="FWH59" s="523"/>
      <c r="FWI59" s="524"/>
      <c r="FWJ59" s="525"/>
      <c r="FWK59" s="250"/>
      <c r="FWL59" s="523"/>
      <c r="FWM59" s="524"/>
      <c r="FWN59" s="525"/>
      <c r="FWO59" s="250"/>
      <c r="FWP59" s="523"/>
      <c r="FWQ59" s="524"/>
      <c r="FWR59" s="525"/>
      <c r="FWS59" s="250"/>
      <c r="FWT59" s="523"/>
      <c r="FWU59" s="524"/>
      <c r="FWV59" s="525"/>
      <c r="FWW59" s="250"/>
      <c r="FWX59" s="523"/>
      <c r="FWY59" s="524"/>
      <c r="FWZ59" s="525"/>
      <c r="FXA59" s="250"/>
      <c r="FXB59" s="523"/>
      <c r="FXC59" s="524"/>
      <c r="FXD59" s="525"/>
      <c r="FXE59" s="250"/>
      <c r="FXF59" s="523"/>
      <c r="FXG59" s="524"/>
      <c r="FXH59" s="525"/>
      <c r="FXI59" s="250"/>
      <c r="FXJ59" s="523"/>
      <c r="FXK59" s="524"/>
      <c r="FXL59" s="525"/>
      <c r="FXM59" s="250"/>
      <c r="FXN59" s="523"/>
      <c r="FXO59" s="524"/>
      <c r="FXP59" s="525"/>
      <c r="FXQ59" s="250"/>
      <c r="FXR59" s="523"/>
      <c r="FXS59" s="524"/>
      <c r="FXT59" s="525"/>
      <c r="FXU59" s="250"/>
      <c r="FXV59" s="523"/>
      <c r="FXW59" s="524"/>
      <c r="FXX59" s="525"/>
      <c r="FXY59" s="250"/>
      <c r="FXZ59" s="523"/>
      <c r="FYA59" s="524"/>
      <c r="FYB59" s="525"/>
      <c r="FYC59" s="250"/>
      <c r="FYD59" s="523"/>
      <c r="FYE59" s="524"/>
      <c r="FYF59" s="525"/>
      <c r="FYG59" s="250"/>
      <c r="FYH59" s="523"/>
      <c r="FYI59" s="524"/>
      <c r="FYJ59" s="525"/>
      <c r="FYK59" s="250"/>
      <c r="FYL59" s="523"/>
      <c r="FYM59" s="524"/>
      <c r="FYN59" s="525"/>
      <c r="FYO59" s="250"/>
      <c r="FYP59" s="523"/>
      <c r="FYQ59" s="524"/>
      <c r="FYR59" s="525"/>
      <c r="FYS59" s="250"/>
      <c r="FYT59" s="523"/>
      <c r="FYU59" s="524"/>
      <c r="FYV59" s="525"/>
      <c r="FYW59" s="250"/>
      <c r="FYX59" s="523"/>
      <c r="FYY59" s="524"/>
      <c r="FYZ59" s="525"/>
      <c r="FZA59" s="250"/>
      <c r="FZB59" s="523"/>
      <c r="FZC59" s="524"/>
      <c r="FZD59" s="525"/>
      <c r="FZE59" s="250"/>
      <c r="FZF59" s="523"/>
      <c r="FZG59" s="524"/>
      <c r="FZH59" s="525"/>
      <c r="FZI59" s="250"/>
      <c r="FZJ59" s="523"/>
      <c r="FZK59" s="524"/>
      <c r="FZL59" s="525"/>
      <c r="FZM59" s="250"/>
      <c r="FZN59" s="523"/>
      <c r="FZO59" s="524"/>
      <c r="FZP59" s="525"/>
      <c r="FZQ59" s="250"/>
      <c r="FZR59" s="523"/>
      <c r="FZS59" s="524"/>
      <c r="FZT59" s="525"/>
      <c r="FZU59" s="250"/>
      <c r="FZV59" s="523"/>
      <c r="FZW59" s="524"/>
      <c r="FZX59" s="525"/>
      <c r="FZY59" s="250"/>
      <c r="FZZ59" s="523"/>
      <c r="GAA59" s="524"/>
      <c r="GAB59" s="525"/>
      <c r="GAC59" s="250"/>
      <c r="GAD59" s="523"/>
      <c r="GAE59" s="524"/>
      <c r="GAF59" s="525"/>
      <c r="GAG59" s="250"/>
      <c r="GAH59" s="523"/>
      <c r="GAI59" s="524"/>
      <c r="GAJ59" s="525"/>
      <c r="GAK59" s="250"/>
      <c r="GAL59" s="523"/>
      <c r="GAM59" s="524"/>
      <c r="GAN59" s="525"/>
      <c r="GAO59" s="250"/>
      <c r="GAP59" s="523"/>
      <c r="GAQ59" s="524"/>
      <c r="GAR59" s="525"/>
      <c r="GAS59" s="250"/>
      <c r="GAT59" s="523"/>
      <c r="GAU59" s="524"/>
      <c r="GAV59" s="525"/>
      <c r="GAW59" s="250"/>
      <c r="GAX59" s="523"/>
      <c r="GAY59" s="524"/>
      <c r="GAZ59" s="525"/>
      <c r="GBA59" s="250"/>
      <c r="GBB59" s="523"/>
      <c r="GBC59" s="524"/>
      <c r="GBD59" s="525"/>
      <c r="GBE59" s="250"/>
      <c r="GBF59" s="523"/>
      <c r="GBG59" s="524"/>
      <c r="GBH59" s="525"/>
      <c r="GBI59" s="250"/>
      <c r="GBJ59" s="523"/>
      <c r="GBK59" s="524"/>
      <c r="GBL59" s="525"/>
      <c r="GBM59" s="250"/>
      <c r="GBN59" s="523"/>
      <c r="GBO59" s="524"/>
      <c r="GBP59" s="525"/>
      <c r="GBQ59" s="250"/>
      <c r="GBR59" s="523"/>
      <c r="GBS59" s="524"/>
      <c r="GBT59" s="525"/>
      <c r="GBU59" s="250"/>
      <c r="GBV59" s="523"/>
      <c r="GBW59" s="524"/>
      <c r="GBX59" s="525"/>
      <c r="GBY59" s="250"/>
      <c r="GBZ59" s="523"/>
      <c r="GCA59" s="524"/>
      <c r="GCB59" s="525"/>
      <c r="GCC59" s="250"/>
      <c r="GCD59" s="523"/>
      <c r="GCE59" s="524"/>
      <c r="GCF59" s="525"/>
      <c r="GCG59" s="250"/>
      <c r="GCH59" s="523"/>
      <c r="GCI59" s="524"/>
      <c r="GCJ59" s="525"/>
      <c r="GCK59" s="250"/>
      <c r="GCL59" s="523"/>
      <c r="GCM59" s="524"/>
      <c r="GCN59" s="525"/>
      <c r="GCO59" s="250"/>
      <c r="GCP59" s="523"/>
      <c r="GCQ59" s="524"/>
      <c r="GCR59" s="525"/>
      <c r="GCS59" s="250"/>
      <c r="GCT59" s="523"/>
      <c r="GCU59" s="524"/>
      <c r="GCV59" s="525"/>
      <c r="GCW59" s="250"/>
      <c r="GCX59" s="523"/>
      <c r="GCY59" s="524"/>
      <c r="GCZ59" s="525"/>
      <c r="GDA59" s="250"/>
      <c r="GDB59" s="523"/>
      <c r="GDC59" s="524"/>
      <c r="GDD59" s="525"/>
      <c r="GDE59" s="250"/>
      <c r="GDF59" s="523"/>
      <c r="GDG59" s="524"/>
      <c r="GDH59" s="525"/>
      <c r="GDI59" s="250"/>
      <c r="GDJ59" s="523"/>
      <c r="GDK59" s="524"/>
      <c r="GDL59" s="525"/>
      <c r="GDM59" s="250"/>
      <c r="GDN59" s="523"/>
      <c r="GDO59" s="524"/>
      <c r="GDP59" s="525"/>
      <c r="GDQ59" s="250"/>
      <c r="GDR59" s="523"/>
      <c r="GDS59" s="524"/>
      <c r="GDT59" s="525"/>
      <c r="GDU59" s="250"/>
      <c r="GDV59" s="523"/>
      <c r="GDW59" s="524"/>
      <c r="GDX59" s="525"/>
      <c r="GDY59" s="250"/>
      <c r="GDZ59" s="523"/>
      <c r="GEA59" s="524"/>
      <c r="GEB59" s="525"/>
      <c r="GEC59" s="250"/>
      <c r="GED59" s="523"/>
      <c r="GEE59" s="524"/>
      <c r="GEF59" s="525"/>
      <c r="GEG59" s="250"/>
      <c r="GEH59" s="523"/>
      <c r="GEI59" s="524"/>
      <c r="GEJ59" s="525"/>
      <c r="GEK59" s="250"/>
      <c r="GEL59" s="523"/>
      <c r="GEM59" s="524"/>
      <c r="GEN59" s="525"/>
      <c r="GEO59" s="250"/>
      <c r="GEP59" s="523"/>
      <c r="GEQ59" s="524"/>
      <c r="GER59" s="525"/>
      <c r="GES59" s="250"/>
      <c r="GET59" s="523"/>
      <c r="GEU59" s="524"/>
      <c r="GEV59" s="525"/>
      <c r="GEW59" s="250"/>
      <c r="GEX59" s="523"/>
      <c r="GEY59" s="524"/>
      <c r="GEZ59" s="525"/>
      <c r="GFA59" s="250"/>
      <c r="GFB59" s="523"/>
      <c r="GFC59" s="524"/>
      <c r="GFD59" s="525"/>
      <c r="GFE59" s="250"/>
      <c r="GFF59" s="523"/>
      <c r="GFG59" s="524"/>
      <c r="GFH59" s="525"/>
      <c r="GFI59" s="250"/>
      <c r="GFJ59" s="523"/>
      <c r="GFK59" s="524"/>
      <c r="GFL59" s="525"/>
      <c r="GFM59" s="250"/>
      <c r="GFN59" s="523"/>
      <c r="GFO59" s="524"/>
      <c r="GFP59" s="525"/>
      <c r="GFQ59" s="250"/>
      <c r="GFR59" s="523"/>
      <c r="GFS59" s="524"/>
      <c r="GFT59" s="525"/>
      <c r="GFU59" s="250"/>
      <c r="GFV59" s="523"/>
      <c r="GFW59" s="524"/>
      <c r="GFX59" s="525"/>
      <c r="GFY59" s="250"/>
      <c r="GFZ59" s="523"/>
      <c r="GGA59" s="524"/>
      <c r="GGB59" s="525"/>
      <c r="GGC59" s="250"/>
      <c r="GGD59" s="523"/>
      <c r="GGE59" s="524"/>
      <c r="GGF59" s="525"/>
      <c r="GGG59" s="250"/>
      <c r="GGH59" s="523"/>
      <c r="GGI59" s="524"/>
      <c r="GGJ59" s="525"/>
      <c r="GGK59" s="250"/>
      <c r="GGL59" s="523"/>
      <c r="GGM59" s="524"/>
      <c r="GGN59" s="525"/>
      <c r="GGO59" s="250"/>
      <c r="GGP59" s="523"/>
      <c r="GGQ59" s="524"/>
      <c r="GGR59" s="525"/>
      <c r="GGS59" s="250"/>
      <c r="GGT59" s="523"/>
      <c r="GGU59" s="524"/>
      <c r="GGV59" s="525"/>
      <c r="GGW59" s="250"/>
      <c r="GGX59" s="523"/>
      <c r="GGY59" s="524"/>
      <c r="GGZ59" s="525"/>
      <c r="GHA59" s="250"/>
      <c r="GHB59" s="523"/>
      <c r="GHC59" s="524"/>
      <c r="GHD59" s="525"/>
      <c r="GHE59" s="250"/>
      <c r="GHF59" s="523"/>
      <c r="GHG59" s="524"/>
      <c r="GHH59" s="525"/>
      <c r="GHI59" s="250"/>
      <c r="GHJ59" s="523"/>
      <c r="GHK59" s="524"/>
      <c r="GHL59" s="525"/>
      <c r="GHM59" s="250"/>
      <c r="GHN59" s="523"/>
      <c r="GHO59" s="524"/>
      <c r="GHP59" s="525"/>
      <c r="GHQ59" s="250"/>
      <c r="GHR59" s="523"/>
      <c r="GHS59" s="524"/>
      <c r="GHT59" s="525"/>
      <c r="GHU59" s="250"/>
      <c r="GHV59" s="523"/>
      <c r="GHW59" s="524"/>
      <c r="GHX59" s="525"/>
      <c r="GHY59" s="250"/>
      <c r="GHZ59" s="523"/>
      <c r="GIA59" s="524"/>
      <c r="GIB59" s="525"/>
      <c r="GIC59" s="250"/>
      <c r="GID59" s="523"/>
      <c r="GIE59" s="524"/>
      <c r="GIF59" s="525"/>
      <c r="GIG59" s="250"/>
      <c r="GIH59" s="523"/>
      <c r="GII59" s="524"/>
      <c r="GIJ59" s="525"/>
      <c r="GIK59" s="250"/>
      <c r="GIL59" s="523"/>
      <c r="GIM59" s="524"/>
      <c r="GIN59" s="525"/>
      <c r="GIO59" s="250"/>
      <c r="GIP59" s="523"/>
      <c r="GIQ59" s="524"/>
      <c r="GIR59" s="525"/>
      <c r="GIS59" s="250"/>
      <c r="GIT59" s="523"/>
      <c r="GIU59" s="524"/>
      <c r="GIV59" s="525"/>
      <c r="GIW59" s="250"/>
      <c r="GIX59" s="523"/>
      <c r="GIY59" s="524"/>
      <c r="GIZ59" s="525"/>
      <c r="GJA59" s="250"/>
      <c r="GJB59" s="523"/>
      <c r="GJC59" s="524"/>
      <c r="GJD59" s="525"/>
      <c r="GJE59" s="250"/>
      <c r="GJF59" s="523"/>
      <c r="GJG59" s="524"/>
      <c r="GJH59" s="525"/>
      <c r="GJI59" s="250"/>
      <c r="GJJ59" s="523"/>
      <c r="GJK59" s="524"/>
      <c r="GJL59" s="525"/>
      <c r="GJM59" s="250"/>
      <c r="GJN59" s="523"/>
      <c r="GJO59" s="524"/>
      <c r="GJP59" s="525"/>
      <c r="GJQ59" s="250"/>
      <c r="GJR59" s="523"/>
      <c r="GJS59" s="524"/>
      <c r="GJT59" s="525"/>
      <c r="GJU59" s="250"/>
      <c r="GJV59" s="523"/>
      <c r="GJW59" s="524"/>
      <c r="GJX59" s="525"/>
      <c r="GJY59" s="250"/>
      <c r="GJZ59" s="523"/>
      <c r="GKA59" s="524"/>
      <c r="GKB59" s="525"/>
      <c r="GKC59" s="250"/>
      <c r="GKD59" s="523"/>
      <c r="GKE59" s="524"/>
      <c r="GKF59" s="525"/>
      <c r="GKG59" s="250"/>
      <c r="GKH59" s="523"/>
      <c r="GKI59" s="524"/>
      <c r="GKJ59" s="525"/>
      <c r="GKK59" s="250"/>
      <c r="GKL59" s="523"/>
      <c r="GKM59" s="524"/>
      <c r="GKN59" s="525"/>
      <c r="GKO59" s="250"/>
      <c r="GKP59" s="523"/>
      <c r="GKQ59" s="524"/>
      <c r="GKR59" s="525"/>
      <c r="GKS59" s="250"/>
      <c r="GKT59" s="523"/>
      <c r="GKU59" s="524"/>
      <c r="GKV59" s="525"/>
      <c r="GKW59" s="250"/>
      <c r="GKX59" s="523"/>
      <c r="GKY59" s="524"/>
      <c r="GKZ59" s="525"/>
      <c r="GLA59" s="250"/>
      <c r="GLB59" s="523"/>
      <c r="GLC59" s="524"/>
      <c r="GLD59" s="525"/>
      <c r="GLE59" s="250"/>
      <c r="GLF59" s="523"/>
      <c r="GLG59" s="524"/>
      <c r="GLH59" s="525"/>
      <c r="GLI59" s="250"/>
      <c r="GLJ59" s="523"/>
      <c r="GLK59" s="524"/>
      <c r="GLL59" s="525"/>
      <c r="GLM59" s="250"/>
      <c r="GLN59" s="523"/>
      <c r="GLO59" s="524"/>
      <c r="GLP59" s="525"/>
      <c r="GLQ59" s="250"/>
      <c r="GLR59" s="523"/>
      <c r="GLS59" s="524"/>
      <c r="GLT59" s="525"/>
      <c r="GLU59" s="250"/>
      <c r="GLV59" s="523"/>
      <c r="GLW59" s="524"/>
      <c r="GLX59" s="525"/>
      <c r="GLY59" s="250"/>
      <c r="GLZ59" s="523"/>
      <c r="GMA59" s="524"/>
      <c r="GMB59" s="525"/>
      <c r="GMC59" s="250"/>
      <c r="GMD59" s="523"/>
      <c r="GME59" s="524"/>
      <c r="GMF59" s="525"/>
      <c r="GMG59" s="250"/>
      <c r="GMH59" s="523"/>
      <c r="GMI59" s="524"/>
      <c r="GMJ59" s="525"/>
      <c r="GMK59" s="250"/>
      <c r="GML59" s="523"/>
      <c r="GMM59" s="524"/>
      <c r="GMN59" s="525"/>
      <c r="GMO59" s="250"/>
      <c r="GMP59" s="523"/>
      <c r="GMQ59" s="524"/>
      <c r="GMR59" s="525"/>
      <c r="GMS59" s="250"/>
      <c r="GMT59" s="523"/>
      <c r="GMU59" s="524"/>
      <c r="GMV59" s="525"/>
      <c r="GMW59" s="250"/>
      <c r="GMX59" s="523"/>
      <c r="GMY59" s="524"/>
      <c r="GMZ59" s="525"/>
      <c r="GNA59" s="250"/>
      <c r="GNB59" s="523"/>
      <c r="GNC59" s="524"/>
      <c r="GND59" s="525"/>
      <c r="GNE59" s="250"/>
      <c r="GNF59" s="523"/>
      <c r="GNG59" s="524"/>
      <c r="GNH59" s="525"/>
      <c r="GNI59" s="250"/>
      <c r="GNJ59" s="523"/>
      <c r="GNK59" s="524"/>
      <c r="GNL59" s="525"/>
      <c r="GNM59" s="250"/>
      <c r="GNN59" s="523"/>
      <c r="GNO59" s="524"/>
      <c r="GNP59" s="525"/>
      <c r="GNQ59" s="250"/>
      <c r="GNR59" s="523"/>
      <c r="GNS59" s="524"/>
      <c r="GNT59" s="525"/>
      <c r="GNU59" s="250"/>
      <c r="GNV59" s="523"/>
      <c r="GNW59" s="524"/>
      <c r="GNX59" s="525"/>
      <c r="GNY59" s="250"/>
      <c r="GNZ59" s="523"/>
      <c r="GOA59" s="524"/>
      <c r="GOB59" s="525"/>
      <c r="GOC59" s="250"/>
      <c r="GOD59" s="523"/>
      <c r="GOE59" s="524"/>
      <c r="GOF59" s="525"/>
      <c r="GOG59" s="250"/>
      <c r="GOH59" s="523"/>
      <c r="GOI59" s="524"/>
      <c r="GOJ59" s="525"/>
      <c r="GOK59" s="250"/>
      <c r="GOL59" s="523"/>
      <c r="GOM59" s="524"/>
      <c r="GON59" s="525"/>
      <c r="GOO59" s="250"/>
      <c r="GOP59" s="523"/>
      <c r="GOQ59" s="524"/>
      <c r="GOR59" s="525"/>
      <c r="GOS59" s="250"/>
      <c r="GOT59" s="523"/>
      <c r="GOU59" s="524"/>
      <c r="GOV59" s="525"/>
      <c r="GOW59" s="250"/>
      <c r="GOX59" s="523"/>
      <c r="GOY59" s="524"/>
      <c r="GOZ59" s="525"/>
      <c r="GPA59" s="250"/>
      <c r="GPB59" s="523"/>
      <c r="GPC59" s="524"/>
      <c r="GPD59" s="525"/>
      <c r="GPE59" s="250"/>
      <c r="GPF59" s="523"/>
      <c r="GPG59" s="524"/>
      <c r="GPH59" s="525"/>
      <c r="GPI59" s="250"/>
      <c r="GPJ59" s="523"/>
      <c r="GPK59" s="524"/>
      <c r="GPL59" s="525"/>
      <c r="GPM59" s="250"/>
      <c r="GPN59" s="523"/>
      <c r="GPO59" s="524"/>
      <c r="GPP59" s="525"/>
      <c r="GPQ59" s="250"/>
      <c r="GPR59" s="523"/>
      <c r="GPS59" s="524"/>
      <c r="GPT59" s="525"/>
      <c r="GPU59" s="250"/>
      <c r="GPV59" s="523"/>
      <c r="GPW59" s="524"/>
      <c r="GPX59" s="525"/>
      <c r="GPY59" s="250"/>
      <c r="GPZ59" s="523"/>
      <c r="GQA59" s="524"/>
      <c r="GQB59" s="525"/>
      <c r="GQC59" s="250"/>
      <c r="GQD59" s="523"/>
      <c r="GQE59" s="524"/>
      <c r="GQF59" s="525"/>
      <c r="GQG59" s="250"/>
      <c r="GQH59" s="523"/>
      <c r="GQI59" s="524"/>
      <c r="GQJ59" s="525"/>
      <c r="GQK59" s="250"/>
      <c r="GQL59" s="523"/>
      <c r="GQM59" s="524"/>
      <c r="GQN59" s="525"/>
      <c r="GQO59" s="250"/>
      <c r="GQP59" s="523"/>
      <c r="GQQ59" s="524"/>
      <c r="GQR59" s="525"/>
      <c r="GQS59" s="250"/>
      <c r="GQT59" s="523"/>
      <c r="GQU59" s="524"/>
      <c r="GQV59" s="525"/>
      <c r="GQW59" s="250"/>
      <c r="GQX59" s="523"/>
      <c r="GQY59" s="524"/>
      <c r="GQZ59" s="525"/>
      <c r="GRA59" s="250"/>
      <c r="GRB59" s="523"/>
      <c r="GRC59" s="524"/>
      <c r="GRD59" s="525"/>
      <c r="GRE59" s="250"/>
      <c r="GRF59" s="523"/>
      <c r="GRG59" s="524"/>
      <c r="GRH59" s="525"/>
      <c r="GRI59" s="250"/>
      <c r="GRJ59" s="523"/>
      <c r="GRK59" s="524"/>
      <c r="GRL59" s="525"/>
      <c r="GRM59" s="250"/>
      <c r="GRN59" s="523"/>
      <c r="GRO59" s="524"/>
      <c r="GRP59" s="525"/>
      <c r="GRQ59" s="250"/>
      <c r="GRR59" s="523"/>
      <c r="GRS59" s="524"/>
      <c r="GRT59" s="525"/>
      <c r="GRU59" s="250"/>
      <c r="GRV59" s="523"/>
      <c r="GRW59" s="524"/>
      <c r="GRX59" s="525"/>
      <c r="GRY59" s="250"/>
      <c r="GRZ59" s="523"/>
      <c r="GSA59" s="524"/>
      <c r="GSB59" s="525"/>
      <c r="GSC59" s="250"/>
      <c r="GSD59" s="523"/>
      <c r="GSE59" s="524"/>
      <c r="GSF59" s="525"/>
      <c r="GSG59" s="250"/>
      <c r="GSH59" s="523"/>
      <c r="GSI59" s="524"/>
      <c r="GSJ59" s="525"/>
      <c r="GSK59" s="250"/>
      <c r="GSL59" s="523"/>
      <c r="GSM59" s="524"/>
      <c r="GSN59" s="525"/>
      <c r="GSO59" s="250"/>
      <c r="GSP59" s="523"/>
      <c r="GSQ59" s="524"/>
      <c r="GSR59" s="525"/>
      <c r="GSS59" s="250"/>
      <c r="GST59" s="523"/>
      <c r="GSU59" s="524"/>
      <c r="GSV59" s="525"/>
      <c r="GSW59" s="250"/>
      <c r="GSX59" s="523"/>
      <c r="GSY59" s="524"/>
      <c r="GSZ59" s="525"/>
      <c r="GTA59" s="250"/>
      <c r="GTB59" s="523"/>
      <c r="GTC59" s="524"/>
      <c r="GTD59" s="525"/>
      <c r="GTE59" s="250"/>
      <c r="GTF59" s="523"/>
      <c r="GTG59" s="524"/>
      <c r="GTH59" s="525"/>
      <c r="GTI59" s="250"/>
      <c r="GTJ59" s="523"/>
      <c r="GTK59" s="524"/>
      <c r="GTL59" s="525"/>
      <c r="GTM59" s="250"/>
      <c r="GTN59" s="523"/>
      <c r="GTO59" s="524"/>
      <c r="GTP59" s="525"/>
      <c r="GTQ59" s="250"/>
      <c r="GTR59" s="523"/>
      <c r="GTS59" s="524"/>
      <c r="GTT59" s="525"/>
      <c r="GTU59" s="250"/>
      <c r="GTV59" s="523"/>
      <c r="GTW59" s="524"/>
      <c r="GTX59" s="525"/>
      <c r="GTY59" s="250"/>
      <c r="GTZ59" s="523"/>
      <c r="GUA59" s="524"/>
      <c r="GUB59" s="525"/>
      <c r="GUC59" s="250"/>
      <c r="GUD59" s="523"/>
      <c r="GUE59" s="524"/>
      <c r="GUF59" s="525"/>
      <c r="GUG59" s="250"/>
      <c r="GUH59" s="523"/>
      <c r="GUI59" s="524"/>
      <c r="GUJ59" s="525"/>
      <c r="GUK59" s="250"/>
      <c r="GUL59" s="523"/>
      <c r="GUM59" s="524"/>
      <c r="GUN59" s="525"/>
      <c r="GUO59" s="250"/>
      <c r="GUP59" s="523"/>
      <c r="GUQ59" s="524"/>
      <c r="GUR59" s="525"/>
      <c r="GUS59" s="250"/>
      <c r="GUT59" s="523"/>
      <c r="GUU59" s="524"/>
      <c r="GUV59" s="525"/>
      <c r="GUW59" s="250"/>
      <c r="GUX59" s="523"/>
      <c r="GUY59" s="524"/>
      <c r="GUZ59" s="525"/>
      <c r="GVA59" s="250"/>
      <c r="GVB59" s="523"/>
      <c r="GVC59" s="524"/>
      <c r="GVD59" s="525"/>
      <c r="GVE59" s="250"/>
      <c r="GVF59" s="523"/>
      <c r="GVG59" s="524"/>
      <c r="GVH59" s="525"/>
      <c r="GVI59" s="250"/>
      <c r="GVJ59" s="523"/>
      <c r="GVK59" s="524"/>
      <c r="GVL59" s="525"/>
      <c r="GVM59" s="250"/>
      <c r="GVN59" s="523"/>
      <c r="GVO59" s="524"/>
      <c r="GVP59" s="525"/>
      <c r="GVQ59" s="250"/>
      <c r="GVR59" s="523"/>
      <c r="GVS59" s="524"/>
      <c r="GVT59" s="525"/>
      <c r="GVU59" s="250"/>
      <c r="GVV59" s="523"/>
      <c r="GVW59" s="524"/>
      <c r="GVX59" s="525"/>
      <c r="GVY59" s="250"/>
      <c r="GVZ59" s="523"/>
      <c r="GWA59" s="524"/>
      <c r="GWB59" s="525"/>
      <c r="GWC59" s="250"/>
      <c r="GWD59" s="523"/>
      <c r="GWE59" s="524"/>
      <c r="GWF59" s="525"/>
      <c r="GWG59" s="250"/>
      <c r="GWH59" s="523"/>
      <c r="GWI59" s="524"/>
      <c r="GWJ59" s="525"/>
      <c r="GWK59" s="250"/>
      <c r="GWL59" s="523"/>
      <c r="GWM59" s="524"/>
      <c r="GWN59" s="525"/>
      <c r="GWO59" s="250"/>
      <c r="GWP59" s="523"/>
      <c r="GWQ59" s="524"/>
      <c r="GWR59" s="525"/>
      <c r="GWS59" s="250"/>
      <c r="GWT59" s="523"/>
      <c r="GWU59" s="524"/>
      <c r="GWV59" s="525"/>
      <c r="GWW59" s="250"/>
      <c r="GWX59" s="523"/>
      <c r="GWY59" s="524"/>
      <c r="GWZ59" s="525"/>
      <c r="GXA59" s="250"/>
      <c r="GXB59" s="523"/>
      <c r="GXC59" s="524"/>
      <c r="GXD59" s="525"/>
      <c r="GXE59" s="250"/>
      <c r="GXF59" s="523"/>
      <c r="GXG59" s="524"/>
      <c r="GXH59" s="525"/>
      <c r="GXI59" s="250"/>
      <c r="GXJ59" s="523"/>
      <c r="GXK59" s="524"/>
      <c r="GXL59" s="525"/>
      <c r="GXM59" s="250"/>
      <c r="GXN59" s="523"/>
      <c r="GXO59" s="524"/>
      <c r="GXP59" s="525"/>
      <c r="GXQ59" s="250"/>
      <c r="GXR59" s="523"/>
      <c r="GXS59" s="524"/>
      <c r="GXT59" s="525"/>
      <c r="GXU59" s="250"/>
      <c r="GXV59" s="523"/>
      <c r="GXW59" s="524"/>
      <c r="GXX59" s="525"/>
      <c r="GXY59" s="250"/>
      <c r="GXZ59" s="523"/>
      <c r="GYA59" s="524"/>
      <c r="GYB59" s="525"/>
      <c r="GYC59" s="250"/>
      <c r="GYD59" s="523"/>
      <c r="GYE59" s="524"/>
      <c r="GYF59" s="525"/>
      <c r="GYG59" s="250"/>
      <c r="GYH59" s="523"/>
      <c r="GYI59" s="524"/>
      <c r="GYJ59" s="525"/>
      <c r="GYK59" s="250"/>
      <c r="GYL59" s="523"/>
      <c r="GYM59" s="524"/>
      <c r="GYN59" s="525"/>
      <c r="GYO59" s="250"/>
      <c r="GYP59" s="523"/>
      <c r="GYQ59" s="524"/>
      <c r="GYR59" s="525"/>
      <c r="GYS59" s="250"/>
      <c r="GYT59" s="523"/>
      <c r="GYU59" s="524"/>
      <c r="GYV59" s="525"/>
      <c r="GYW59" s="250"/>
      <c r="GYX59" s="523"/>
      <c r="GYY59" s="524"/>
      <c r="GYZ59" s="525"/>
      <c r="GZA59" s="250"/>
      <c r="GZB59" s="523"/>
      <c r="GZC59" s="524"/>
      <c r="GZD59" s="525"/>
      <c r="GZE59" s="250"/>
      <c r="GZF59" s="523"/>
      <c r="GZG59" s="524"/>
      <c r="GZH59" s="525"/>
      <c r="GZI59" s="250"/>
      <c r="GZJ59" s="523"/>
      <c r="GZK59" s="524"/>
      <c r="GZL59" s="525"/>
      <c r="GZM59" s="250"/>
      <c r="GZN59" s="523"/>
      <c r="GZO59" s="524"/>
      <c r="GZP59" s="525"/>
      <c r="GZQ59" s="250"/>
      <c r="GZR59" s="523"/>
      <c r="GZS59" s="524"/>
      <c r="GZT59" s="525"/>
      <c r="GZU59" s="250"/>
      <c r="GZV59" s="523"/>
      <c r="GZW59" s="524"/>
      <c r="GZX59" s="525"/>
      <c r="GZY59" s="250"/>
      <c r="GZZ59" s="523"/>
      <c r="HAA59" s="524"/>
      <c r="HAB59" s="525"/>
      <c r="HAC59" s="250"/>
      <c r="HAD59" s="523"/>
      <c r="HAE59" s="524"/>
      <c r="HAF59" s="525"/>
      <c r="HAG59" s="250"/>
      <c r="HAH59" s="523"/>
      <c r="HAI59" s="524"/>
      <c r="HAJ59" s="525"/>
      <c r="HAK59" s="250"/>
      <c r="HAL59" s="523"/>
      <c r="HAM59" s="524"/>
      <c r="HAN59" s="525"/>
      <c r="HAO59" s="250"/>
      <c r="HAP59" s="523"/>
      <c r="HAQ59" s="524"/>
      <c r="HAR59" s="525"/>
      <c r="HAS59" s="250"/>
      <c r="HAT59" s="523"/>
      <c r="HAU59" s="524"/>
      <c r="HAV59" s="525"/>
      <c r="HAW59" s="250"/>
      <c r="HAX59" s="523"/>
      <c r="HAY59" s="524"/>
      <c r="HAZ59" s="525"/>
      <c r="HBA59" s="250"/>
      <c r="HBB59" s="523"/>
      <c r="HBC59" s="524"/>
      <c r="HBD59" s="525"/>
      <c r="HBE59" s="250"/>
      <c r="HBF59" s="523"/>
      <c r="HBG59" s="524"/>
      <c r="HBH59" s="525"/>
      <c r="HBI59" s="250"/>
      <c r="HBJ59" s="523"/>
      <c r="HBK59" s="524"/>
      <c r="HBL59" s="525"/>
      <c r="HBM59" s="250"/>
      <c r="HBN59" s="523"/>
      <c r="HBO59" s="524"/>
      <c r="HBP59" s="525"/>
      <c r="HBQ59" s="250"/>
      <c r="HBR59" s="523"/>
      <c r="HBS59" s="524"/>
      <c r="HBT59" s="525"/>
      <c r="HBU59" s="250"/>
      <c r="HBV59" s="523"/>
      <c r="HBW59" s="524"/>
      <c r="HBX59" s="525"/>
      <c r="HBY59" s="250"/>
      <c r="HBZ59" s="523"/>
      <c r="HCA59" s="524"/>
      <c r="HCB59" s="525"/>
      <c r="HCC59" s="250"/>
      <c r="HCD59" s="523"/>
      <c r="HCE59" s="524"/>
      <c r="HCF59" s="525"/>
      <c r="HCG59" s="250"/>
      <c r="HCH59" s="523"/>
      <c r="HCI59" s="524"/>
      <c r="HCJ59" s="525"/>
      <c r="HCK59" s="250"/>
      <c r="HCL59" s="523"/>
      <c r="HCM59" s="524"/>
      <c r="HCN59" s="525"/>
      <c r="HCO59" s="250"/>
      <c r="HCP59" s="523"/>
      <c r="HCQ59" s="524"/>
      <c r="HCR59" s="525"/>
      <c r="HCS59" s="250"/>
      <c r="HCT59" s="523"/>
      <c r="HCU59" s="524"/>
      <c r="HCV59" s="525"/>
      <c r="HCW59" s="250"/>
      <c r="HCX59" s="523"/>
      <c r="HCY59" s="524"/>
      <c r="HCZ59" s="525"/>
      <c r="HDA59" s="250"/>
      <c r="HDB59" s="523"/>
      <c r="HDC59" s="524"/>
      <c r="HDD59" s="525"/>
      <c r="HDE59" s="250"/>
      <c r="HDF59" s="523"/>
      <c r="HDG59" s="524"/>
      <c r="HDH59" s="525"/>
      <c r="HDI59" s="250"/>
      <c r="HDJ59" s="523"/>
      <c r="HDK59" s="524"/>
      <c r="HDL59" s="525"/>
      <c r="HDM59" s="250"/>
      <c r="HDN59" s="523"/>
      <c r="HDO59" s="524"/>
      <c r="HDP59" s="525"/>
      <c r="HDQ59" s="250"/>
      <c r="HDR59" s="523"/>
      <c r="HDS59" s="524"/>
      <c r="HDT59" s="525"/>
      <c r="HDU59" s="250"/>
      <c r="HDV59" s="523"/>
      <c r="HDW59" s="524"/>
      <c r="HDX59" s="525"/>
      <c r="HDY59" s="250"/>
      <c r="HDZ59" s="523"/>
      <c r="HEA59" s="524"/>
      <c r="HEB59" s="525"/>
      <c r="HEC59" s="250"/>
      <c r="HED59" s="523"/>
      <c r="HEE59" s="524"/>
      <c r="HEF59" s="525"/>
      <c r="HEG59" s="250"/>
      <c r="HEH59" s="523"/>
      <c r="HEI59" s="524"/>
      <c r="HEJ59" s="525"/>
      <c r="HEK59" s="250"/>
      <c r="HEL59" s="523"/>
      <c r="HEM59" s="524"/>
      <c r="HEN59" s="525"/>
      <c r="HEO59" s="250"/>
      <c r="HEP59" s="523"/>
      <c r="HEQ59" s="524"/>
      <c r="HER59" s="525"/>
      <c r="HES59" s="250"/>
      <c r="HET59" s="523"/>
      <c r="HEU59" s="524"/>
      <c r="HEV59" s="525"/>
      <c r="HEW59" s="250"/>
      <c r="HEX59" s="523"/>
      <c r="HEY59" s="524"/>
      <c r="HEZ59" s="525"/>
      <c r="HFA59" s="250"/>
      <c r="HFB59" s="523"/>
      <c r="HFC59" s="524"/>
      <c r="HFD59" s="525"/>
      <c r="HFE59" s="250"/>
      <c r="HFF59" s="523"/>
      <c r="HFG59" s="524"/>
      <c r="HFH59" s="525"/>
      <c r="HFI59" s="250"/>
      <c r="HFJ59" s="523"/>
      <c r="HFK59" s="524"/>
      <c r="HFL59" s="525"/>
      <c r="HFM59" s="250"/>
      <c r="HFN59" s="523"/>
      <c r="HFO59" s="524"/>
      <c r="HFP59" s="525"/>
      <c r="HFQ59" s="250"/>
      <c r="HFR59" s="523"/>
      <c r="HFS59" s="524"/>
      <c r="HFT59" s="525"/>
      <c r="HFU59" s="250"/>
      <c r="HFV59" s="523"/>
      <c r="HFW59" s="524"/>
      <c r="HFX59" s="525"/>
      <c r="HFY59" s="250"/>
      <c r="HFZ59" s="523"/>
      <c r="HGA59" s="524"/>
      <c r="HGB59" s="525"/>
      <c r="HGC59" s="250"/>
      <c r="HGD59" s="523"/>
      <c r="HGE59" s="524"/>
      <c r="HGF59" s="525"/>
      <c r="HGG59" s="250"/>
      <c r="HGH59" s="523"/>
      <c r="HGI59" s="524"/>
      <c r="HGJ59" s="525"/>
      <c r="HGK59" s="250"/>
      <c r="HGL59" s="523"/>
      <c r="HGM59" s="524"/>
      <c r="HGN59" s="525"/>
      <c r="HGO59" s="250"/>
      <c r="HGP59" s="523"/>
      <c r="HGQ59" s="524"/>
      <c r="HGR59" s="525"/>
      <c r="HGS59" s="250"/>
      <c r="HGT59" s="523"/>
      <c r="HGU59" s="524"/>
      <c r="HGV59" s="525"/>
      <c r="HGW59" s="250"/>
      <c r="HGX59" s="523"/>
      <c r="HGY59" s="524"/>
      <c r="HGZ59" s="525"/>
      <c r="HHA59" s="250"/>
      <c r="HHB59" s="523"/>
      <c r="HHC59" s="524"/>
      <c r="HHD59" s="525"/>
      <c r="HHE59" s="250"/>
      <c r="HHF59" s="523"/>
      <c r="HHG59" s="524"/>
      <c r="HHH59" s="525"/>
      <c r="HHI59" s="250"/>
      <c r="HHJ59" s="523"/>
      <c r="HHK59" s="524"/>
      <c r="HHL59" s="525"/>
      <c r="HHM59" s="250"/>
      <c r="HHN59" s="523"/>
      <c r="HHO59" s="524"/>
      <c r="HHP59" s="525"/>
      <c r="HHQ59" s="250"/>
      <c r="HHR59" s="523"/>
      <c r="HHS59" s="524"/>
      <c r="HHT59" s="525"/>
      <c r="HHU59" s="250"/>
      <c r="HHV59" s="523"/>
      <c r="HHW59" s="524"/>
      <c r="HHX59" s="525"/>
      <c r="HHY59" s="250"/>
      <c r="HHZ59" s="523"/>
      <c r="HIA59" s="524"/>
      <c r="HIB59" s="525"/>
      <c r="HIC59" s="250"/>
      <c r="HID59" s="523"/>
      <c r="HIE59" s="524"/>
      <c r="HIF59" s="525"/>
      <c r="HIG59" s="250"/>
      <c r="HIH59" s="523"/>
      <c r="HII59" s="524"/>
      <c r="HIJ59" s="525"/>
      <c r="HIK59" s="250"/>
      <c r="HIL59" s="523"/>
      <c r="HIM59" s="524"/>
      <c r="HIN59" s="525"/>
      <c r="HIO59" s="250"/>
      <c r="HIP59" s="523"/>
      <c r="HIQ59" s="524"/>
      <c r="HIR59" s="525"/>
      <c r="HIS59" s="250"/>
      <c r="HIT59" s="523"/>
      <c r="HIU59" s="524"/>
      <c r="HIV59" s="525"/>
      <c r="HIW59" s="250"/>
      <c r="HIX59" s="523"/>
      <c r="HIY59" s="524"/>
      <c r="HIZ59" s="525"/>
      <c r="HJA59" s="250"/>
      <c r="HJB59" s="523"/>
      <c r="HJC59" s="524"/>
      <c r="HJD59" s="525"/>
      <c r="HJE59" s="250"/>
      <c r="HJF59" s="523"/>
      <c r="HJG59" s="524"/>
      <c r="HJH59" s="525"/>
      <c r="HJI59" s="250"/>
      <c r="HJJ59" s="523"/>
      <c r="HJK59" s="524"/>
      <c r="HJL59" s="525"/>
      <c r="HJM59" s="250"/>
      <c r="HJN59" s="523"/>
      <c r="HJO59" s="524"/>
      <c r="HJP59" s="525"/>
      <c r="HJQ59" s="250"/>
      <c r="HJR59" s="523"/>
      <c r="HJS59" s="524"/>
      <c r="HJT59" s="525"/>
      <c r="HJU59" s="250"/>
      <c r="HJV59" s="523"/>
      <c r="HJW59" s="524"/>
      <c r="HJX59" s="525"/>
      <c r="HJY59" s="250"/>
      <c r="HJZ59" s="523"/>
      <c r="HKA59" s="524"/>
      <c r="HKB59" s="525"/>
      <c r="HKC59" s="250"/>
      <c r="HKD59" s="523"/>
      <c r="HKE59" s="524"/>
      <c r="HKF59" s="525"/>
      <c r="HKG59" s="250"/>
      <c r="HKH59" s="523"/>
      <c r="HKI59" s="524"/>
      <c r="HKJ59" s="525"/>
      <c r="HKK59" s="250"/>
      <c r="HKL59" s="523"/>
      <c r="HKM59" s="524"/>
      <c r="HKN59" s="525"/>
      <c r="HKO59" s="250"/>
      <c r="HKP59" s="523"/>
      <c r="HKQ59" s="524"/>
      <c r="HKR59" s="525"/>
      <c r="HKS59" s="250"/>
      <c r="HKT59" s="523"/>
      <c r="HKU59" s="524"/>
      <c r="HKV59" s="525"/>
      <c r="HKW59" s="250"/>
      <c r="HKX59" s="523"/>
      <c r="HKY59" s="524"/>
      <c r="HKZ59" s="525"/>
      <c r="HLA59" s="250"/>
      <c r="HLB59" s="523"/>
      <c r="HLC59" s="524"/>
      <c r="HLD59" s="525"/>
      <c r="HLE59" s="250"/>
      <c r="HLF59" s="523"/>
      <c r="HLG59" s="524"/>
      <c r="HLH59" s="525"/>
      <c r="HLI59" s="250"/>
      <c r="HLJ59" s="523"/>
      <c r="HLK59" s="524"/>
      <c r="HLL59" s="525"/>
      <c r="HLM59" s="250"/>
      <c r="HLN59" s="523"/>
      <c r="HLO59" s="524"/>
      <c r="HLP59" s="525"/>
      <c r="HLQ59" s="250"/>
      <c r="HLR59" s="523"/>
      <c r="HLS59" s="524"/>
      <c r="HLT59" s="525"/>
      <c r="HLU59" s="250"/>
      <c r="HLV59" s="523"/>
      <c r="HLW59" s="524"/>
      <c r="HLX59" s="525"/>
      <c r="HLY59" s="250"/>
      <c r="HLZ59" s="523"/>
      <c r="HMA59" s="524"/>
      <c r="HMB59" s="525"/>
      <c r="HMC59" s="250"/>
      <c r="HMD59" s="523"/>
      <c r="HME59" s="524"/>
      <c r="HMF59" s="525"/>
      <c r="HMG59" s="250"/>
      <c r="HMH59" s="523"/>
      <c r="HMI59" s="524"/>
      <c r="HMJ59" s="525"/>
      <c r="HMK59" s="250"/>
      <c r="HML59" s="523"/>
      <c r="HMM59" s="524"/>
      <c r="HMN59" s="525"/>
      <c r="HMO59" s="250"/>
      <c r="HMP59" s="523"/>
      <c r="HMQ59" s="524"/>
      <c r="HMR59" s="525"/>
      <c r="HMS59" s="250"/>
      <c r="HMT59" s="523"/>
      <c r="HMU59" s="524"/>
      <c r="HMV59" s="525"/>
      <c r="HMW59" s="250"/>
      <c r="HMX59" s="523"/>
      <c r="HMY59" s="524"/>
      <c r="HMZ59" s="525"/>
      <c r="HNA59" s="250"/>
      <c r="HNB59" s="523"/>
      <c r="HNC59" s="524"/>
      <c r="HND59" s="525"/>
      <c r="HNE59" s="250"/>
      <c r="HNF59" s="523"/>
      <c r="HNG59" s="524"/>
      <c r="HNH59" s="525"/>
      <c r="HNI59" s="250"/>
      <c r="HNJ59" s="523"/>
      <c r="HNK59" s="524"/>
      <c r="HNL59" s="525"/>
      <c r="HNM59" s="250"/>
      <c r="HNN59" s="523"/>
      <c r="HNO59" s="524"/>
      <c r="HNP59" s="525"/>
      <c r="HNQ59" s="250"/>
      <c r="HNR59" s="523"/>
      <c r="HNS59" s="524"/>
      <c r="HNT59" s="525"/>
      <c r="HNU59" s="250"/>
      <c r="HNV59" s="523"/>
      <c r="HNW59" s="524"/>
      <c r="HNX59" s="525"/>
      <c r="HNY59" s="250"/>
      <c r="HNZ59" s="523"/>
      <c r="HOA59" s="524"/>
      <c r="HOB59" s="525"/>
      <c r="HOC59" s="250"/>
      <c r="HOD59" s="523"/>
      <c r="HOE59" s="524"/>
      <c r="HOF59" s="525"/>
      <c r="HOG59" s="250"/>
      <c r="HOH59" s="523"/>
      <c r="HOI59" s="524"/>
      <c r="HOJ59" s="525"/>
      <c r="HOK59" s="250"/>
      <c r="HOL59" s="523"/>
      <c r="HOM59" s="524"/>
      <c r="HON59" s="525"/>
      <c r="HOO59" s="250"/>
      <c r="HOP59" s="523"/>
      <c r="HOQ59" s="524"/>
      <c r="HOR59" s="525"/>
      <c r="HOS59" s="250"/>
      <c r="HOT59" s="523"/>
      <c r="HOU59" s="524"/>
      <c r="HOV59" s="525"/>
      <c r="HOW59" s="250"/>
      <c r="HOX59" s="523"/>
      <c r="HOY59" s="524"/>
      <c r="HOZ59" s="525"/>
      <c r="HPA59" s="250"/>
      <c r="HPB59" s="523"/>
      <c r="HPC59" s="524"/>
      <c r="HPD59" s="525"/>
      <c r="HPE59" s="250"/>
      <c r="HPF59" s="523"/>
      <c r="HPG59" s="524"/>
      <c r="HPH59" s="525"/>
      <c r="HPI59" s="250"/>
      <c r="HPJ59" s="523"/>
      <c r="HPK59" s="524"/>
      <c r="HPL59" s="525"/>
      <c r="HPM59" s="250"/>
      <c r="HPN59" s="523"/>
      <c r="HPO59" s="524"/>
      <c r="HPP59" s="525"/>
      <c r="HPQ59" s="250"/>
      <c r="HPR59" s="523"/>
      <c r="HPS59" s="524"/>
      <c r="HPT59" s="525"/>
      <c r="HPU59" s="250"/>
      <c r="HPV59" s="523"/>
      <c r="HPW59" s="524"/>
      <c r="HPX59" s="525"/>
      <c r="HPY59" s="250"/>
      <c r="HPZ59" s="523"/>
      <c r="HQA59" s="524"/>
      <c r="HQB59" s="525"/>
      <c r="HQC59" s="250"/>
      <c r="HQD59" s="523"/>
      <c r="HQE59" s="524"/>
      <c r="HQF59" s="525"/>
      <c r="HQG59" s="250"/>
      <c r="HQH59" s="523"/>
      <c r="HQI59" s="524"/>
      <c r="HQJ59" s="525"/>
      <c r="HQK59" s="250"/>
      <c r="HQL59" s="523"/>
      <c r="HQM59" s="524"/>
      <c r="HQN59" s="525"/>
      <c r="HQO59" s="250"/>
      <c r="HQP59" s="523"/>
      <c r="HQQ59" s="524"/>
      <c r="HQR59" s="525"/>
      <c r="HQS59" s="250"/>
      <c r="HQT59" s="523"/>
      <c r="HQU59" s="524"/>
      <c r="HQV59" s="525"/>
      <c r="HQW59" s="250"/>
      <c r="HQX59" s="523"/>
      <c r="HQY59" s="524"/>
      <c r="HQZ59" s="525"/>
      <c r="HRA59" s="250"/>
      <c r="HRB59" s="523"/>
      <c r="HRC59" s="524"/>
      <c r="HRD59" s="525"/>
      <c r="HRE59" s="250"/>
      <c r="HRF59" s="523"/>
      <c r="HRG59" s="524"/>
      <c r="HRH59" s="525"/>
      <c r="HRI59" s="250"/>
      <c r="HRJ59" s="523"/>
      <c r="HRK59" s="524"/>
      <c r="HRL59" s="525"/>
      <c r="HRM59" s="250"/>
      <c r="HRN59" s="523"/>
      <c r="HRO59" s="524"/>
      <c r="HRP59" s="525"/>
      <c r="HRQ59" s="250"/>
      <c r="HRR59" s="523"/>
      <c r="HRS59" s="524"/>
      <c r="HRT59" s="525"/>
      <c r="HRU59" s="250"/>
      <c r="HRV59" s="523"/>
      <c r="HRW59" s="524"/>
      <c r="HRX59" s="525"/>
      <c r="HRY59" s="250"/>
      <c r="HRZ59" s="523"/>
      <c r="HSA59" s="524"/>
      <c r="HSB59" s="525"/>
      <c r="HSC59" s="250"/>
      <c r="HSD59" s="523"/>
      <c r="HSE59" s="524"/>
      <c r="HSF59" s="525"/>
      <c r="HSG59" s="250"/>
      <c r="HSH59" s="523"/>
      <c r="HSI59" s="524"/>
      <c r="HSJ59" s="525"/>
      <c r="HSK59" s="250"/>
      <c r="HSL59" s="523"/>
      <c r="HSM59" s="524"/>
      <c r="HSN59" s="525"/>
      <c r="HSO59" s="250"/>
      <c r="HSP59" s="523"/>
      <c r="HSQ59" s="524"/>
      <c r="HSR59" s="525"/>
      <c r="HSS59" s="250"/>
      <c r="HST59" s="523"/>
      <c r="HSU59" s="524"/>
      <c r="HSV59" s="525"/>
      <c r="HSW59" s="250"/>
      <c r="HSX59" s="523"/>
      <c r="HSY59" s="524"/>
      <c r="HSZ59" s="525"/>
      <c r="HTA59" s="250"/>
      <c r="HTB59" s="523"/>
      <c r="HTC59" s="524"/>
      <c r="HTD59" s="525"/>
      <c r="HTE59" s="250"/>
      <c r="HTF59" s="523"/>
      <c r="HTG59" s="524"/>
      <c r="HTH59" s="525"/>
      <c r="HTI59" s="250"/>
      <c r="HTJ59" s="523"/>
      <c r="HTK59" s="524"/>
      <c r="HTL59" s="525"/>
      <c r="HTM59" s="250"/>
      <c r="HTN59" s="523"/>
      <c r="HTO59" s="524"/>
      <c r="HTP59" s="525"/>
      <c r="HTQ59" s="250"/>
      <c r="HTR59" s="523"/>
      <c r="HTS59" s="524"/>
      <c r="HTT59" s="525"/>
      <c r="HTU59" s="250"/>
      <c r="HTV59" s="523"/>
      <c r="HTW59" s="524"/>
      <c r="HTX59" s="525"/>
      <c r="HTY59" s="250"/>
      <c r="HTZ59" s="523"/>
      <c r="HUA59" s="524"/>
      <c r="HUB59" s="525"/>
      <c r="HUC59" s="250"/>
      <c r="HUD59" s="523"/>
      <c r="HUE59" s="524"/>
      <c r="HUF59" s="525"/>
      <c r="HUG59" s="250"/>
      <c r="HUH59" s="523"/>
      <c r="HUI59" s="524"/>
      <c r="HUJ59" s="525"/>
      <c r="HUK59" s="250"/>
      <c r="HUL59" s="523"/>
      <c r="HUM59" s="524"/>
      <c r="HUN59" s="525"/>
      <c r="HUO59" s="250"/>
      <c r="HUP59" s="523"/>
      <c r="HUQ59" s="524"/>
      <c r="HUR59" s="525"/>
      <c r="HUS59" s="250"/>
      <c r="HUT59" s="523"/>
      <c r="HUU59" s="524"/>
      <c r="HUV59" s="525"/>
      <c r="HUW59" s="250"/>
      <c r="HUX59" s="523"/>
      <c r="HUY59" s="524"/>
      <c r="HUZ59" s="525"/>
      <c r="HVA59" s="250"/>
      <c r="HVB59" s="523"/>
      <c r="HVC59" s="524"/>
      <c r="HVD59" s="525"/>
      <c r="HVE59" s="250"/>
      <c r="HVF59" s="523"/>
      <c r="HVG59" s="524"/>
      <c r="HVH59" s="525"/>
      <c r="HVI59" s="250"/>
      <c r="HVJ59" s="523"/>
      <c r="HVK59" s="524"/>
      <c r="HVL59" s="525"/>
      <c r="HVM59" s="250"/>
      <c r="HVN59" s="523"/>
      <c r="HVO59" s="524"/>
      <c r="HVP59" s="525"/>
      <c r="HVQ59" s="250"/>
      <c r="HVR59" s="523"/>
      <c r="HVS59" s="524"/>
      <c r="HVT59" s="525"/>
      <c r="HVU59" s="250"/>
      <c r="HVV59" s="523"/>
      <c r="HVW59" s="524"/>
      <c r="HVX59" s="525"/>
      <c r="HVY59" s="250"/>
      <c r="HVZ59" s="523"/>
      <c r="HWA59" s="524"/>
      <c r="HWB59" s="525"/>
      <c r="HWC59" s="250"/>
      <c r="HWD59" s="523"/>
      <c r="HWE59" s="524"/>
      <c r="HWF59" s="525"/>
      <c r="HWG59" s="250"/>
      <c r="HWH59" s="523"/>
      <c r="HWI59" s="524"/>
      <c r="HWJ59" s="525"/>
      <c r="HWK59" s="250"/>
      <c r="HWL59" s="523"/>
      <c r="HWM59" s="524"/>
      <c r="HWN59" s="525"/>
      <c r="HWO59" s="250"/>
      <c r="HWP59" s="523"/>
      <c r="HWQ59" s="524"/>
      <c r="HWR59" s="525"/>
      <c r="HWS59" s="250"/>
      <c r="HWT59" s="523"/>
      <c r="HWU59" s="524"/>
      <c r="HWV59" s="525"/>
      <c r="HWW59" s="250"/>
      <c r="HWX59" s="523"/>
      <c r="HWY59" s="524"/>
      <c r="HWZ59" s="525"/>
      <c r="HXA59" s="250"/>
      <c r="HXB59" s="523"/>
      <c r="HXC59" s="524"/>
      <c r="HXD59" s="525"/>
      <c r="HXE59" s="250"/>
      <c r="HXF59" s="523"/>
      <c r="HXG59" s="524"/>
      <c r="HXH59" s="525"/>
      <c r="HXI59" s="250"/>
      <c r="HXJ59" s="523"/>
      <c r="HXK59" s="524"/>
      <c r="HXL59" s="525"/>
      <c r="HXM59" s="250"/>
      <c r="HXN59" s="523"/>
      <c r="HXO59" s="524"/>
      <c r="HXP59" s="525"/>
      <c r="HXQ59" s="250"/>
      <c r="HXR59" s="523"/>
      <c r="HXS59" s="524"/>
      <c r="HXT59" s="525"/>
      <c r="HXU59" s="250"/>
      <c r="HXV59" s="523"/>
      <c r="HXW59" s="524"/>
      <c r="HXX59" s="525"/>
      <c r="HXY59" s="250"/>
      <c r="HXZ59" s="523"/>
      <c r="HYA59" s="524"/>
      <c r="HYB59" s="525"/>
      <c r="HYC59" s="250"/>
      <c r="HYD59" s="523"/>
      <c r="HYE59" s="524"/>
      <c r="HYF59" s="525"/>
      <c r="HYG59" s="250"/>
      <c r="HYH59" s="523"/>
      <c r="HYI59" s="524"/>
      <c r="HYJ59" s="525"/>
      <c r="HYK59" s="250"/>
      <c r="HYL59" s="523"/>
      <c r="HYM59" s="524"/>
      <c r="HYN59" s="525"/>
      <c r="HYO59" s="250"/>
      <c r="HYP59" s="523"/>
      <c r="HYQ59" s="524"/>
      <c r="HYR59" s="525"/>
      <c r="HYS59" s="250"/>
      <c r="HYT59" s="523"/>
      <c r="HYU59" s="524"/>
      <c r="HYV59" s="525"/>
      <c r="HYW59" s="250"/>
      <c r="HYX59" s="523"/>
      <c r="HYY59" s="524"/>
      <c r="HYZ59" s="525"/>
      <c r="HZA59" s="250"/>
      <c r="HZB59" s="523"/>
      <c r="HZC59" s="524"/>
      <c r="HZD59" s="525"/>
      <c r="HZE59" s="250"/>
      <c r="HZF59" s="523"/>
      <c r="HZG59" s="524"/>
      <c r="HZH59" s="525"/>
      <c r="HZI59" s="250"/>
      <c r="HZJ59" s="523"/>
      <c r="HZK59" s="524"/>
      <c r="HZL59" s="525"/>
      <c r="HZM59" s="250"/>
      <c r="HZN59" s="523"/>
      <c r="HZO59" s="524"/>
      <c r="HZP59" s="525"/>
      <c r="HZQ59" s="250"/>
      <c r="HZR59" s="523"/>
      <c r="HZS59" s="524"/>
      <c r="HZT59" s="525"/>
      <c r="HZU59" s="250"/>
      <c r="HZV59" s="523"/>
      <c r="HZW59" s="524"/>
      <c r="HZX59" s="525"/>
      <c r="HZY59" s="250"/>
      <c r="HZZ59" s="523"/>
      <c r="IAA59" s="524"/>
      <c r="IAB59" s="525"/>
      <c r="IAC59" s="250"/>
      <c r="IAD59" s="523"/>
      <c r="IAE59" s="524"/>
      <c r="IAF59" s="525"/>
      <c r="IAG59" s="250"/>
      <c r="IAH59" s="523"/>
      <c r="IAI59" s="524"/>
      <c r="IAJ59" s="525"/>
      <c r="IAK59" s="250"/>
      <c r="IAL59" s="523"/>
      <c r="IAM59" s="524"/>
      <c r="IAN59" s="525"/>
      <c r="IAO59" s="250"/>
      <c r="IAP59" s="523"/>
      <c r="IAQ59" s="524"/>
      <c r="IAR59" s="525"/>
      <c r="IAS59" s="250"/>
      <c r="IAT59" s="523"/>
      <c r="IAU59" s="524"/>
      <c r="IAV59" s="525"/>
      <c r="IAW59" s="250"/>
      <c r="IAX59" s="523"/>
      <c r="IAY59" s="524"/>
      <c r="IAZ59" s="525"/>
      <c r="IBA59" s="250"/>
      <c r="IBB59" s="523"/>
      <c r="IBC59" s="524"/>
      <c r="IBD59" s="525"/>
      <c r="IBE59" s="250"/>
      <c r="IBF59" s="523"/>
      <c r="IBG59" s="524"/>
      <c r="IBH59" s="525"/>
      <c r="IBI59" s="250"/>
      <c r="IBJ59" s="523"/>
      <c r="IBK59" s="524"/>
      <c r="IBL59" s="525"/>
      <c r="IBM59" s="250"/>
      <c r="IBN59" s="523"/>
      <c r="IBO59" s="524"/>
      <c r="IBP59" s="525"/>
      <c r="IBQ59" s="250"/>
      <c r="IBR59" s="523"/>
      <c r="IBS59" s="524"/>
      <c r="IBT59" s="525"/>
      <c r="IBU59" s="250"/>
      <c r="IBV59" s="523"/>
      <c r="IBW59" s="524"/>
      <c r="IBX59" s="525"/>
      <c r="IBY59" s="250"/>
      <c r="IBZ59" s="523"/>
      <c r="ICA59" s="524"/>
      <c r="ICB59" s="525"/>
      <c r="ICC59" s="250"/>
      <c r="ICD59" s="523"/>
      <c r="ICE59" s="524"/>
      <c r="ICF59" s="525"/>
      <c r="ICG59" s="250"/>
      <c r="ICH59" s="523"/>
      <c r="ICI59" s="524"/>
      <c r="ICJ59" s="525"/>
      <c r="ICK59" s="250"/>
      <c r="ICL59" s="523"/>
      <c r="ICM59" s="524"/>
      <c r="ICN59" s="525"/>
      <c r="ICO59" s="250"/>
      <c r="ICP59" s="523"/>
      <c r="ICQ59" s="524"/>
      <c r="ICR59" s="525"/>
      <c r="ICS59" s="250"/>
      <c r="ICT59" s="523"/>
      <c r="ICU59" s="524"/>
      <c r="ICV59" s="525"/>
      <c r="ICW59" s="250"/>
      <c r="ICX59" s="523"/>
      <c r="ICY59" s="524"/>
      <c r="ICZ59" s="525"/>
      <c r="IDA59" s="250"/>
      <c r="IDB59" s="523"/>
      <c r="IDC59" s="524"/>
      <c r="IDD59" s="525"/>
      <c r="IDE59" s="250"/>
      <c r="IDF59" s="523"/>
      <c r="IDG59" s="524"/>
      <c r="IDH59" s="525"/>
      <c r="IDI59" s="250"/>
      <c r="IDJ59" s="523"/>
      <c r="IDK59" s="524"/>
      <c r="IDL59" s="525"/>
      <c r="IDM59" s="250"/>
      <c r="IDN59" s="523"/>
      <c r="IDO59" s="524"/>
      <c r="IDP59" s="525"/>
      <c r="IDQ59" s="250"/>
      <c r="IDR59" s="523"/>
      <c r="IDS59" s="524"/>
      <c r="IDT59" s="525"/>
      <c r="IDU59" s="250"/>
      <c r="IDV59" s="523"/>
      <c r="IDW59" s="524"/>
      <c r="IDX59" s="525"/>
      <c r="IDY59" s="250"/>
      <c r="IDZ59" s="523"/>
      <c r="IEA59" s="524"/>
      <c r="IEB59" s="525"/>
      <c r="IEC59" s="250"/>
      <c r="IED59" s="523"/>
      <c r="IEE59" s="524"/>
      <c r="IEF59" s="525"/>
      <c r="IEG59" s="250"/>
      <c r="IEH59" s="523"/>
      <c r="IEI59" s="524"/>
      <c r="IEJ59" s="525"/>
      <c r="IEK59" s="250"/>
      <c r="IEL59" s="523"/>
      <c r="IEM59" s="524"/>
      <c r="IEN59" s="525"/>
      <c r="IEO59" s="250"/>
      <c r="IEP59" s="523"/>
      <c r="IEQ59" s="524"/>
      <c r="IER59" s="525"/>
      <c r="IES59" s="250"/>
      <c r="IET59" s="523"/>
      <c r="IEU59" s="524"/>
      <c r="IEV59" s="525"/>
      <c r="IEW59" s="250"/>
      <c r="IEX59" s="523"/>
      <c r="IEY59" s="524"/>
      <c r="IEZ59" s="525"/>
      <c r="IFA59" s="250"/>
      <c r="IFB59" s="523"/>
      <c r="IFC59" s="524"/>
      <c r="IFD59" s="525"/>
      <c r="IFE59" s="250"/>
      <c r="IFF59" s="523"/>
      <c r="IFG59" s="524"/>
      <c r="IFH59" s="525"/>
      <c r="IFI59" s="250"/>
      <c r="IFJ59" s="523"/>
      <c r="IFK59" s="524"/>
      <c r="IFL59" s="525"/>
      <c r="IFM59" s="250"/>
      <c r="IFN59" s="523"/>
      <c r="IFO59" s="524"/>
      <c r="IFP59" s="525"/>
      <c r="IFQ59" s="250"/>
      <c r="IFR59" s="523"/>
      <c r="IFS59" s="524"/>
      <c r="IFT59" s="525"/>
      <c r="IFU59" s="250"/>
      <c r="IFV59" s="523"/>
      <c r="IFW59" s="524"/>
      <c r="IFX59" s="525"/>
      <c r="IFY59" s="250"/>
      <c r="IFZ59" s="523"/>
      <c r="IGA59" s="524"/>
      <c r="IGB59" s="525"/>
      <c r="IGC59" s="250"/>
      <c r="IGD59" s="523"/>
      <c r="IGE59" s="524"/>
      <c r="IGF59" s="525"/>
      <c r="IGG59" s="250"/>
      <c r="IGH59" s="523"/>
      <c r="IGI59" s="524"/>
      <c r="IGJ59" s="525"/>
      <c r="IGK59" s="250"/>
      <c r="IGL59" s="523"/>
      <c r="IGM59" s="524"/>
      <c r="IGN59" s="525"/>
      <c r="IGO59" s="250"/>
      <c r="IGP59" s="523"/>
      <c r="IGQ59" s="524"/>
      <c r="IGR59" s="525"/>
      <c r="IGS59" s="250"/>
      <c r="IGT59" s="523"/>
      <c r="IGU59" s="524"/>
      <c r="IGV59" s="525"/>
      <c r="IGW59" s="250"/>
      <c r="IGX59" s="523"/>
      <c r="IGY59" s="524"/>
      <c r="IGZ59" s="525"/>
      <c r="IHA59" s="250"/>
      <c r="IHB59" s="523"/>
      <c r="IHC59" s="524"/>
      <c r="IHD59" s="525"/>
      <c r="IHE59" s="250"/>
      <c r="IHF59" s="523"/>
      <c r="IHG59" s="524"/>
      <c r="IHH59" s="525"/>
      <c r="IHI59" s="250"/>
      <c r="IHJ59" s="523"/>
      <c r="IHK59" s="524"/>
      <c r="IHL59" s="525"/>
      <c r="IHM59" s="250"/>
      <c r="IHN59" s="523"/>
      <c r="IHO59" s="524"/>
      <c r="IHP59" s="525"/>
      <c r="IHQ59" s="250"/>
      <c r="IHR59" s="523"/>
      <c r="IHS59" s="524"/>
      <c r="IHT59" s="525"/>
      <c r="IHU59" s="250"/>
      <c r="IHV59" s="523"/>
      <c r="IHW59" s="524"/>
      <c r="IHX59" s="525"/>
      <c r="IHY59" s="250"/>
      <c r="IHZ59" s="523"/>
      <c r="IIA59" s="524"/>
      <c r="IIB59" s="525"/>
      <c r="IIC59" s="250"/>
      <c r="IID59" s="523"/>
      <c r="IIE59" s="524"/>
      <c r="IIF59" s="525"/>
      <c r="IIG59" s="250"/>
      <c r="IIH59" s="523"/>
      <c r="III59" s="524"/>
      <c r="IIJ59" s="525"/>
      <c r="IIK59" s="250"/>
      <c r="IIL59" s="523"/>
      <c r="IIM59" s="524"/>
      <c r="IIN59" s="525"/>
      <c r="IIO59" s="250"/>
      <c r="IIP59" s="523"/>
      <c r="IIQ59" s="524"/>
      <c r="IIR59" s="525"/>
      <c r="IIS59" s="250"/>
      <c r="IIT59" s="523"/>
      <c r="IIU59" s="524"/>
      <c r="IIV59" s="525"/>
      <c r="IIW59" s="250"/>
      <c r="IIX59" s="523"/>
      <c r="IIY59" s="524"/>
      <c r="IIZ59" s="525"/>
      <c r="IJA59" s="250"/>
      <c r="IJB59" s="523"/>
      <c r="IJC59" s="524"/>
      <c r="IJD59" s="525"/>
      <c r="IJE59" s="250"/>
      <c r="IJF59" s="523"/>
      <c r="IJG59" s="524"/>
      <c r="IJH59" s="525"/>
      <c r="IJI59" s="250"/>
      <c r="IJJ59" s="523"/>
      <c r="IJK59" s="524"/>
      <c r="IJL59" s="525"/>
      <c r="IJM59" s="250"/>
      <c r="IJN59" s="523"/>
      <c r="IJO59" s="524"/>
      <c r="IJP59" s="525"/>
      <c r="IJQ59" s="250"/>
      <c r="IJR59" s="523"/>
      <c r="IJS59" s="524"/>
      <c r="IJT59" s="525"/>
      <c r="IJU59" s="250"/>
      <c r="IJV59" s="523"/>
      <c r="IJW59" s="524"/>
      <c r="IJX59" s="525"/>
      <c r="IJY59" s="250"/>
      <c r="IJZ59" s="523"/>
      <c r="IKA59" s="524"/>
      <c r="IKB59" s="525"/>
      <c r="IKC59" s="250"/>
      <c r="IKD59" s="523"/>
      <c r="IKE59" s="524"/>
      <c r="IKF59" s="525"/>
      <c r="IKG59" s="250"/>
      <c r="IKH59" s="523"/>
      <c r="IKI59" s="524"/>
      <c r="IKJ59" s="525"/>
      <c r="IKK59" s="250"/>
      <c r="IKL59" s="523"/>
      <c r="IKM59" s="524"/>
      <c r="IKN59" s="525"/>
      <c r="IKO59" s="250"/>
      <c r="IKP59" s="523"/>
      <c r="IKQ59" s="524"/>
      <c r="IKR59" s="525"/>
      <c r="IKS59" s="250"/>
      <c r="IKT59" s="523"/>
      <c r="IKU59" s="524"/>
      <c r="IKV59" s="525"/>
      <c r="IKW59" s="250"/>
      <c r="IKX59" s="523"/>
      <c r="IKY59" s="524"/>
      <c r="IKZ59" s="525"/>
      <c r="ILA59" s="250"/>
      <c r="ILB59" s="523"/>
      <c r="ILC59" s="524"/>
      <c r="ILD59" s="525"/>
      <c r="ILE59" s="250"/>
      <c r="ILF59" s="523"/>
      <c r="ILG59" s="524"/>
      <c r="ILH59" s="525"/>
      <c r="ILI59" s="250"/>
      <c r="ILJ59" s="523"/>
      <c r="ILK59" s="524"/>
      <c r="ILL59" s="525"/>
      <c r="ILM59" s="250"/>
      <c r="ILN59" s="523"/>
      <c r="ILO59" s="524"/>
      <c r="ILP59" s="525"/>
      <c r="ILQ59" s="250"/>
      <c r="ILR59" s="523"/>
      <c r="ILS59" s="524"/>
      <c r="ILT59" s="525"/>
      <c r="ILU59" s="250"/>
      <c r="ILV59" s="523"/>
      <c r="ILW59" s="524"/>
      <c r="ILX59" s="525"/>
      <c r="ILY59" s="250"/>
      <c r="ILZ59" s="523"/>
      <c r="IMA59" s="524"/>
      <c r="IMB59" s="525"/>
      <c r="IMC59" s="250"/>
      <c r="IMD59" s="523"/>
      <c r="IME59" s="524"/>
      <c r="IMF59" s="525"/>
      <c r="IMG59" s="250"/>
      <c r="IMH59" s="523"/>
      <c r="IMI59" s="524"/>
      <c r="IMJ59" s="525"/>
      <c r="IMK59" s="250"/>
      <c r="IML59" s="523"/>
      <c r="IMM59" s="524"/>
      <c r="IMN59" s="525"/>
      <c r="IMO59" s="250"/>
      <c r="IMP59" s="523"/>
      <c r="IMQ59" s="524"/>
      <c r="IMR59" s="525"/>
      <c r="IMS59" s="250"/>
      <c r="IMT59" s="523"/>
      <c r="IMU59" s="524"/>
      <c r="IMV59" s="525"/>
      <c r="IMW59" s="250"/>
      <c r="IMX59" s="523"/>
      <c r="IMY59" s="524"/>
      <c r="IMZ59" s="525"/>
      <c r="INA59" s="250"/>
      <c r="INB59" s="523"/>
      <c r="INC59" s="524"/>
      <c r="IND59" s="525"/>
      <c r="INE59" s="250"/>
      <c r="INF59" s="523"/>
      <c r="ING59" s="524"/>
      <c r="INH59" s="525"/>
      <c r="INI59" s="250"/>
      <c r="INJ59" s="523"/>
      <c r="INK59" s="524"/>
      <c r="INL59" s="525"/>
      <c r="INM59" s="250"/>
      <c r="INN59" s="523"/>
      <c r="INO59" s="524"/>
      <c r="INP59" s="525"/>
      <c r="INQ59" s="250"/>
      <c r="INR59" s="523"/>
      <c r="INS59" s="524"/>
      <c r="INT59" s="525"/>
      <c r="INU59" s="250"/>
      <c r="INV59" s="523"/>
      <c r="INW59" s="524"/>
      <c r="INX59" s="525"/>
      <c r="INY59" s="250"/>
      <c r="INZ59" s="523"/>
      <c r="IOA59" s="524"/>
      <c r="IOB59" s="525"/>
      <c r="IOC59" s="250"/>
      <c r="IOD59" s="523"/>
      <c r="IOE59" s="524"/>
      <c r="IOF59" s="525"/>
      <c r="IOG59" s="250"/>
      <c r="IOH59" s="523"/>
      <c r="IOI59" s="524"/>
      <c r="IOJ59" s="525"/>
      <c r="IOK59" s="250"/>
      <c r="IOL59" s="523"/>
      <c r="IOM59" s="524"/>
      <c r="ION59" s="525"/>
      <c r="IOO59" s="250"/>
      <c r="IOP59" s="523"/>
      <c r="IOQ59" s="524"/>
      <c r="IOR59" s="525"/>
      <c r="IOS59" s="250"/>
      <c r="IOT59" s="523"/>
      <c r="IOU59" s="524"/>
      <c r="IOV59" s="525"/>
      <c r="IOW59" s="250"/>
      <c r="IOX59" s="523"/>
      <c r="IOY59" s="524"/>
      <c r="IOZ59" s="525"/>
      <c r="IPA59" s="250"/>
      <c r="IPB59" s="523"/>
      <c r="IPC59" s="524"/>
      <c r="IPD59" s="525"/>
      <c r="IPE59" s="250"/>
      <c r="IPF59" s="523"/>
      <c r="IPG59" s="524"/>
      <c r="IPH59" s="525"/>
      <c r="IPI59" s="250"/>
      <c r="IPJ59" s="523"/>
      <c r="IPK59" s="524"/>
      <c r="IPL59" s="525"/>
      <c r="IPM59" s="250"/>
      <c r="IPN59" s="523"/>
      <c r="IPO59" s="524"/>
      <c r="IPP59" s="525"/>
      <c r="IPQ59" s="250"/>
      <c r="IPR59" s="523"/>
      <c r="IPS59" s="524"/>
      <c r="IPT59" s="525"/>
      <c r="IPU59" s="250"/>
      <c r="IPV59" s="523"/>
      <c r="IPW59" s="524"/>
      <c r="IPX59" s="525"/>
      <c r="IPY59" s="250"/>
      <c r="IPZ59" s="523"/>
      <c r="IQA59" s="524"/>
      <c r="IQB59" s="525"/>
      <c r="IQC59" s="250"/>
      <c r="IQD59" s="523"/>
      <c r="IQE59" s="524"/>
      <c r="IQF59" s="525"/>
      <c r="IQG59" s="250"/>
      <c r="IQH59" s="523"/>
      <c r="IQI59" s="524"/>
      <c r="IQJ59" s="525"/>
      <c r="IQK59" s="250"/>
      <c r="IQL59" s="523"/>
      <c r="IQM59" s="524"/>
      <c r="IQN59" s="525"/>
      <c r="IQO59" s="250"/>
      <c r="IQP59" s="523"/>
      <c r="IQQ59" s="524"/>
      <c r="IQR59" s="525"/>
      <c r="IQS59" s="250"/>
      <c r="IQT59" s="523"/>
      <c r="IQU59" s="524"/>
      <c r="IQV59" s="525"/>
      <c r="IQW59" s="250"/>
      <c r="IQX59" s="523"/>
      <c r="IQY59" s="524"/>
      <c r="IQZ59" s="525"/>
      <c r="IRA59" s="250"/>
      <c r="IRB59" s="523"/>
      <c r="IRC59" s="524"/>
      <c r="IRD59" s="525"/>
      <c r="IRE59" s="250"/>
      <c r="IRF59" s="523"/>
      <c r="IRG59" s="524"/>
      <c r="IRH59" s="525"/>
      <c r="IRI59" s="250"/>
      <c r="IRJ59" s="523"/>
      <c r="IRK59" s="524"/>
      <c r="IRL59" s="525"/>
      <c r="IRM59" s="250"/>
      <c r="IRN59" s="523"/>
      <c r="IRO59" s="524"/>
      <c r="IRP59" s="525"/>
      <c r="IRQ59" s="250"/>
      <c r="IRR59" s="523"/>
      <c r="IRS59" s="524"/>
      <c r="IRT59" s="525"/>
      <c r="IRU59" s="250"/>
      <c r="IRV59" s="523"/>
      <c r="IRW59" s="524"/>
      <c r="IRX59" s="525"/>
      <c r="IRY59" s="250"/>
      <c r="IRZ59" s="523"/>
      <c r="ISA59" s="524"/>
      <c r="ISB59" s="525"/>
      <c r="ISC59" s="250"/>
      <c r="ISD59" s="523"/>
      <c r="ISE59" s="524"/>
      <c r="ISF59" s="525"/>
      <c r="ISG59" s="250"/>
      <c r="ISH59" s="523"/>
      <c r="ISI59" s="524"/>
      <c r="ISJ59" s="525"/>
      <c r="ISK59" s="250"/>
      <c r="ISL59" s="523"/>
      <c r="ISM59" s="524"/>
      <c r="ISN59" s="525"/>
      <c r="ISO59" s="250"/>
      <c r="ISP59" s="523"/>
      <c r="ISQ59" s="524"/>
      <c r="ISR59" s="525"/>
      <c r="ISS59" s="250"/>
      <c r="IST59" s="523"/>
      <c r="ISU59" s="524"/>
      <c r="ISV59" s="525"/>
      <c r="ISW59" s="250"/>
      <c r="ISX59" s="523"/>
      <c r="ISY59" s="524"/>
      <c r="ISZ59" s="525"/>
      <c r="ITA59" s="250"/>
      <c r="ITB59" s="523"/>
      <c r="ITC59" s="524"/>
      <c r="ITD59" s="525"/>
      <c r="ITE59" s="250"/>
      <c r="ITF59" s="523"/>
      <c r="ITG59" s="524"/>
      <c r="ITH59" s="525"/>
      <c r="ITI59" s="250"/>
      <c r="ITJ59" s="523"/>
      <c r="ITK59" s="524"/>
      <c r="ITL59" s="525"/>
      <c r="ITM59" s="250"/>
      <c r="ITN59" s="523"/>
      <c r="ITO59" s="524"/>
      <c r="ITP59" s="525"/>
      <c r="ITQ59" s="250"/>
      <c r="ITR59" s="523"/>
      <c r="ITS59" s="524"/>
      <c r="ITT59" s="525"/>
      <c r="ITU59" s="250"/>
      <c r="ITV59" s="523"/>
      <c r="ITW59" s="524"/>
      <c r="ITX59" s="525"/>
      <c r="ITY59" s="250"/>
      <c r="ITZ59" s="523"/>
      <c r="IUA59" s="524"/>
      <c r="IUB59" s="525"/>
      <c r="IUC59" s="250"/>
      <c r="IUD59" s="523"/>
      <c r="IUE59" s="524"/>
      <c r="IUF59" s="525"/>
      <c r="IUG59" s="250"/>
      <c r="IUH59" s="523"/>
      <c r="IUI59" s="524"/>
      <c r="IUJ59" s="525"/>
      <c r="IUK59" s="250"/>
      <c r="IUL59" s="523"/>
      <c r="IUM59" s="524"/>
      <c r="IUN59" s="525"/>
      <c r="IUO59" s="250"/>
      <c r="IUP59" s="523"/>
      <c r="IUQ59" s="524"/>
      <c r="IUR59" s="525"/>
      <c r="IUS59" s="250"/>
      <c r="IUT59" s="523"/>
      <c r="IUU59" s="524"/>
      <c r="IUV59" s="525"/>
      <c r="IUW59" s="250"/>
      <c r="IUX59" s="523"/>
      <c r="IUY59" s="524"/>
      <c r="IUZ59" s="525"/>
      <c r="IVA59" s="250"/>
      <c r="IVB59" s="523"/>
      <c r="IVC59" s="524"/>
      <c r="IVD59" s="525"/>
      <c r="IVE59" s="250"/>
      <c r="IVF59" s="523"/>
      <c r="IVG59" s="524"/>
      <c r="IVH59" s="525"/>
      <c r="IVI59" s="250"/>
      <c r="IVJ59" s="523"/>
      <c r="IVK59" s="524"/>
      <c r="IVL59" s="525"/>
      <c r="IVM59" s="250"/>
      <c r="IVN59" s="523"/>
      <c r="IVO59" s="524"/>
      <c r="IVP59" s="525"/>
      <c r="IVQ59" s="250"/>
      <c r="IVR59" s="523"/>
      <c r="IVS59" s="524"/>
      <c r="IVT59" s="525"/>
      <c r="IVU59" s="250"/>
      <c r="IVV59" s="523"/>
      <c r="IVW59" s="524"/>
      <c r="IVX59" s="525"/>
      <c r="IVY59" s="250"/>
      <c r="IVZ59" s="523"/>
      <c r="IWA59" s="524"/>
      <c r="IWB59" s="525"/>
      <c r="IWC59" s="250"/>
      <c r="IWD59" s="523"/>
      <c r="IWE59" s="524"/>
      <c r="IWF59" s="525"/>
      <c r="IWG59" s="250"/>
      <c r="IWH59" s="523"/>
      <c r="IWI59" s="524"/>
      <c r="IWJ59" s="525"/>
      <c r="IWK59" s="250"/>
      <c r="IWL59" s="523"/>
      <c r="IWM59" s="524"/>
      <c r="IWN59" s="525"/>
      <c r="IWO59" s="250"/>
      <c r="IWP59" s="523"/>
      <c r="IWQ59" s="524"/>
      <c r="IWR59" s="525"/>
      <c r="IWS59" s="250"/>
      <c r="IWT59" s="523"/>
      <c r="IWU59" s="524"/>
      <c r="IWV59" s="525"/>
      <c r="IWW59" s="250"/>
      <c r="IWX59" s="523"/>
      <c r="IWY59" s="524"/>
      <c r="IWZ59" s="525"/>
      <c r="IXA59" s="250"/>
      <c r="IXB59" s="523"/>
      <c r="IXC59" s="524"/>
      <c r="IXD59" s="525"/>
      <c r="IXE59" s="250"/>
      <c r="IXF59" s="523"/>
      <c r="IXG59" s="524"/>
      <c r="IXH59" s="525"/>
      <c r="IXI59" s="250"/>
      <c r="IXJ59" s="523"/>
      <c r="IXK59" s="524"/>
      <c r="IXL59" s="525"/>
      <c r="IXM59" s="250"/>
      <c r="IXN59" s="523"/>
      <c r="IXO59" s="524"/>
      <c r="IXP59" s="525"/>
      <c r="IXQ59" s="250"/>
      <c r="IXR59" s="523"/>
      <c r="IXS59" s="524"/>
      <c r="IXT59" s="525"/>
      <c r="IXU59" s="250"/>
      <c r="IXV59" s="523"/>
      <c r="IXW59" s="524"/>
      <c r="IXX59" s="525"/>
      <c r="IXY59" s="250"/>
      <c r="IXZ59" s="523"/>
      <c r="IYA59" s="524"/>
      <c r="IYB59" s="525"/>
      <c r="IYC59" s="250"/>
      <c r="IYD59" s="523"/>
      <c r="IYE59" s="524"/>
      <c r="IYF59" s="525"/>
      <c r="IYG59" s="250"/>
      <c r="IYH59" s="523"/>
      <c r="IYI59" s="524"/>
      <c r="IYJ59" s="525"/>
      <c r="IYK59" s="250"/>
      <c r="IYL59" s="523"/>
      <c r="IYM59" s="524"/>
      <c r="IYN59" s="525"/>
      <c r="IYO59" s="250"/>
      <c r="IYP59" s="523"/>
      <c r="IYQ59" s="524"/>
      <c r="IYR59" s="525"/>
      <c r="IYS59" s="250"/>
      <c r="IYT59" s="523"/>
      <c r="IYU59" s="524"/>
      <c r="IYV59" s="525"/>
      <c r="IYW59" s="250"/>
      <c r="IYX59" s="523"/>
      <c r="IYY59" s="524"/>
      <c r="IYZ59" s="525"/>
      <c r="IZA59" s="250"/>
      <c r="IZB59" s="523"/>
      <c r="IZC59" s="524"/>
      <c r="IZD59" s="525"/>
      <c r="IZE59" s="250"/>
      <c r="IZF59" s="523"/>
      <c r="IZG59" s="524"/>
      <c r="IZH59" s="525"/>
      <c r="IZI59" s="250"/>
      <c r="IZJ59" s="523"/>
      <c r="IZK59" s="524"/>
      <c r="IZL59" s="525"/>
      <c r="IZM59" s="250"/>
      <c r="IZN59" s="523"/>
      <c r="IZO59" s="524"/>
      <c r="IZP59" s="525"/>
      <c r="IZQ59" s="250"/>
      <c r="IZR59" s="523"/>
      <c r="IZS59" s="524"/>
      <c r="IZT59" s="525"/>
      <c r="IZU59" s="250"/>
      <c r="IZV59" s="523"/>
      <c r="IZW59" s="524"/>
      <c r="IZX59" s="525"/>
      <c r="IZY59" s="250"/>
      <c r="IZZ59" s="523"/>
      <c r="JAA59" s="524"/>
      <c r="JAB59" s="525"/>
      <c r="JAC59" s="250"/>
      <c r="JAD59" s="523"/>
      <c r="JAE59" s="524"/>
      <c r="JAF59" s="525"/>
      <c r="JAG59" s="250"/>
      <c r="JAH59" s="523"/>
      <c r="JAI59" s="524"/>
      <c r="JAJ59" s="525"/>
      <c r="JAK59" s="250"/>
      <c r="JAL59" s="523"/>
      <c r="JAM59" s="524"/>
      <c r="JAN59" s="525"/>
      <c r="JAO59" s="250"/>
      <c r="JAP59" s="523"/>
      <c r="JAQ59" s="524"/>
      <c r="JAR59" s="525"/>
      <c r="JAS59" s="250"/>
      <c r="JAT59" s="523"/>
      <c r="JAU59" s="524"/>
      <c r="JAV59" s="525"/>
      <c r="JAW59" s="250"/>
      <c r="JAX59" s="523"/>
      <c r="JAY59" s="524"/>
      <c r="JAZ59" s="525"/>
      <c r="JBA59" s="250"/>
      <c r="JBB59" s="523"/>
      <c r="JBC59" s="524"/>
      <c r="JBD59" s="525"/>
      <c r="JBE59" s="250"/>
      <c r="JBF59" s="523"/>
      <c r="JBG59" s="524"/>
      <c r="JBH59" s="525"/>
      <c r="JBI59" s="250"/>
      <c r="JBJ59" s="523"/>
      <c r="JBK59" s="524"/>
      <c r="JBL59" s="525"/>
      <c r="JBM59" s="250"/>
      <c r="JBN59" s="523"/>
      <c r="JBO59" s="524"/>
      <c r="JBP59" s="525"/>
      <c r="JBQ59" s="250"/>
      <c r="JBR59" s="523"/>
      <c r="JBS59" s="524"/>
      <c r="JBT59" s="525"/>
      <c r="JBU59" s="250"/>
      <c r="JBV59" s="523"/>
      <c r="JBW59" s="524"/>
      <c r="JBX59" s="525"/>
      <c r="JBY59" s="250"/>
      <c r="JBZ59" s="523"/>
      <c r="JCA59" s="524"/>
      <c r="JCB59" s="525"/>
      <c r="JCC59" s="250"/>
      <c r="JCD59" s="523"/>
      <c r="JCE59" s="524"/>
      <c r="JCF59" s="525"/>
      <c r="JCG59" s="250"/>
      <c r="JCH59" s="523"/>
      <c r="JCI59" s="524"/>
      <c r="JCJ59" s="525"/>
      <c r="JCK59" s="250"/>
      <c r="JCL59" s="523"/>
      <c r="JCM59" s="524"/>
      <c r="JCN59" s="525"/>
      <c r="JCO59" s="250"/>
      <c r="JCP59" s="523"/>
      <c r="JCQ59" s="524"/>
      <c r="JCR59" s="525"/>
      <c r="JCS59" s="250"/>
      <c r="JCT59" s="523"/>
      <c r="JCU59" s="524"/>
      <c r="JCV59" s="525"/>
      <c r="JCW59" s="250"/>
      <c r="JCX59" s="523"/>
      <c r="JCY59" s="524"/>
      <c r="JCZ59" s="525"/>
      <c r="JDA59" s="250"/>
      <c r="JDB59" s="523"/>
      <c r="JDC59" s="524"/>
      <c r="JDD59" s="525"/>
      <c r="JDE59" s="250"/>
      <c r="JDF59" s="523"/>
      <c r="JDG59" s="524"/>
      <c r="JDH59" s="525"/>
      <c r="JDI59" s="250"/>
      <c r="JDJ59" s="523"/>
      <c r="JDK59" s="524"/>
      <c r="JDL59" s="525"/>
      <c r="JDM59" s="250"/>
      <c r="JDN59" s="523"/>
      <c r="JDO59" s="524"/>
      <c r="JDP59" s="525"/>
      <c r="JDQ59" s="250"/>
      <c r="JDR59" s="523"/>
      <c r="JDS59" s="524"/>
      <c r="JDT59" s="525"/>
      <c r="JDU59" s="250"/>
      <c r="JDV59" s="523"/>
      <c r="JDW59" s="524"/>
      <c r="JDX59" s="525"/>
      <c r="JDY59" s="250"/>
      <c r="JDZ59" s="523"/>
      <c r="JEA59" s="524"/>
      <c r="JEB59" s="525"/>
      <c r="JEC59" s="250"/>
      <c r="JED59" s="523"/>
      <c r="JEE59" s="524"/>
      <c r="JEF59" s="525"/>
      <c r="JEG59" s="250"/>
      <c r="JEH59" s="523"/>
      <c r="JEI59" s="524"/>
      <c r="JEJ59" s="525"/>
      <c r="JEK59" s="250"/>
      <c r="JEL59" s="523"/>
      <c r="JEM59" s="524"/>
      <c r="JEN59" s="525"/>
      <c r="JEO59" s="250"/>
      <c r="JEP59" s="523"/>
      <c r="JEQ59" s="524"/>
      <c r="JER59" s="525"/>
      <c r="JES59" s="250"/>
      <c r="JET59" s="523"/>
      <c r="JEU59" s="524"/>
      <c r="JEV59" s="525"/>
      <c r="JEW59" s="250"/>
      <c r="JEX59" s="523"/>
      <c r="JEY59" s="524"/>
      <c r="JEZ59" s="525"/>
      <c r="JFA59" s="250"/>
      <c r="JFB59" s="523"/>
      <c r="JFC59" s="524"/>
      <c r="JFD59" s="525"/>
      <c r="JFE59" s="250"/>
      <c r="JFF59" s="523"/>
      <c r="JFG59" s="524"/>
      <c r="JFH59" s="525"/>
      <c r="JFI59" s="250"/>
      <c r="JFJ59" s="523"/>
      <c r="JFK59" s="524"/>
      <c r="JFL59" s="525"/>
      <c r="JFM59" s="250"/>
      <c r="JFN59" s="523"/>
      <c r="JFO59" s="524"/>
      <c r="JFP59" s="525"/>
      <c r="JFQ59" s="250"/>
      <c r="JFR59" s="523"/>
      <c r="JFS59" s="524"/>
      <c r="JFT59" s="525"/>
      <c r="JFU59" s="250"/>
      <c r="JFV59" s="523"/>
      <c r="JFW59" s="524"/>
      <c r="JFX59" s="525"/>
      <c r="JFY59" s="250"/>
      <c r="JFZ59" s="523"/>
      <c r="JGA59" s="524"/>
      <c r="JGB59" s="525"/>
      <c r="JGC59" s="250"/>
      <c r="JGD59" s="523"/>
      <c r="JGE59" s="524"/>
      <c r="JGF59" s="525"/>
      <c r="JGG59" s="250"/>
      <c r="JGH59" s="523"/>
      <c r="JGI59" s="524"/>
      <c r="JGJ59" s="525"/>
      <c r="JGK59" s="250"/>
      <c r="JGL59" s="523"/>
      <c r="JGM59" s="524"/>
      <c r="JGN59" s="525"/>
      <c r="JGO59" s="250"/>
      <c r="JGP59" s="523"/>
      <c r="JGQ59" s="524"/>
      <c r="JGR59" s="525"/>
      <c r="JGS59" s="250"/>
      <c r="JGT59" s="523"/>
      <c r="JGU59" s="524"/>
      <c r="JGV59" s="525"/>
      <c r="JGW59" s="250"/>
      <c r="JGX59" s="523"/>
      <c r="JGY59" s="524"/>
      <c r="JGZ59" s="525"/>
      <c r="JHA59" s="250"/>
      <c r="JHB59" s="523"/>
      <c r="JHC59" s="524"/>
      <c r="JHD59" s="525"/>
      <c r="JHE59" s="250"/>
      <c r="JHF59" s="523"/>
      <c r="JHG59" s="524"/>
      <c r="JHH59" s="525"/>
      <c r="JHI59" s="250"/>
      <c r="JHJ59" s="523"/>
      <c r="JHK59" s="524"/>
      <c r="JHL59" s="525"/>
      <c r="JHM59" s="250"/>
      <c r="JHN59" s="523"/>
      <c r="JHO59" s="524"/>
      <c r="JHP59" s="525"/>
      <c r="JHQ59" s="250"/>
      <c r="JHR59" s="523"/>
      <c r="JHS59" s="524"/>
      <c r="JHT59" s="525"/>
      <c r="JHU59" s="250"/>
      <c r="JHV59" s="523"/>
      <c r="JHW59" s="524"/>
      <c r="JHX59" s="525"/>
      <c r="JHY59" s="250"/>
      <c r="JHZ59" s="523"/>
      <c r="JIA59" s="524"/>
      <c r="JIB59" s="525"/>
      <c r="JIC59" s="250"/>
      <c r="JID59" s="523"/>
      <c r="JIE59" s="524"/>
      <c r="JIF59" s="525"/>
      <c r="JIG59" s="250"/>
      <c r="JIH59" s="523"/>
      <c r="JII59" s="524"/>
      <c r="JIJ59" s="525"/>
      <c r="JIK59" s="250"/>
      <c r="JIL59" s="523"/>
      <c r="JIM59" s="524"/>
      <c r="JIN59" s="525"/>
      <c r="JIO59" s="250"/>
      <c r="JIP59" s="523"/>
      <c r="JIQ59" s="524"/>
      <c r="JIR59" s="525"/>
      <c r="JIS59" s="250"/>
      <c r="JIT59" s="523"/>
      <c r="JIU59" s="524"/>
      <c r="JIV59" s="525"/>
      <c r="JIW59" s="250"/>
      <c r="JIX59" s="523"/>
      <c r="JIY59" s="524"/>
      <c r="JIZ59" s="525"/>
      <c r="JJA59" s="250"/>
      <c r="JJB59" s="523"/>
      <c r="JJC59" s="524"/>
      <c r="JJD59" s="525"/>
      <c r="JJE59" s="250"/>
      <c r="JJF59" s="523"/>
      <c r="JJG59" s="524"/>
      <c r="JJH59" s="525"/>
      <c r="JJI59" s="250"/>
      <c r="JJJ59" s="523"/>
      <c r="JJK59" s="524"/>
      <c r="JJL59" s="525"/>
      <c r="JJM59" s="250"/>
      <c r="JJN59" s="523"/>
      <c r="JJO59" s="524"/>
      <c r="JJP59" s="525"/>
      <c r="JJQ59" s="250"/>
      <c r="JJR59" s="523"/>
      <c r="JJS59" s="524"/>
      <c r="JJT59" s="525"/>
      <c r="JJU59" s="250"/>
      <c r="JJV59" s="523"/>
      <c r="JJW59" s="524"/>
      <c r="JJX59" s="525"/>
      <c r="JJY59" s="250"/>
      <c r="JJZ59" s="523"/>
      <c r="JKA59" s="524"/>
      <c r="JKB59" s="525"/>
      <c r="JKC59" s="250"/>
      <c r="JKD59" s="523"/>
      <c r="JKE59" s="524"/>
      <c r="JKF59" s="525"/>
      <c r="JKG59" s="250"/>
      <c r="JKH59" s="523"/>
      <c r="JKI59" s="524"/>
      <c r="JKJ59" s="525"/>
      <c r="JKK59" s="250"/>
      <c r="JKL59" s="523"/>
      <c r="JKM59" s="524"/>
      <c r="JKN59" s="525"/>
      <c r="JKO59" s="250"/>
      <c r="JKP59" s="523"/>
      <c r="JKQ59" s="524"/>
      <c r="JKR59" s="525"/>
      <c r="JKS59" s="250"/>
      <c r="JKT59" s="523"/>
      <c r="JKU59" s="524"/>
      <c r="JKV59" s="525"/>
      <c r="JKW59" s="250"/>
      <c r="JKX59" s="523"/>
      <c r="JKY59" s="524"/>
      <c r="JKZ59" s="525"/>
      <c r="JLA59" s="250"/>
      <c r="JLB59" s="523"/>
      <c r="JLC59" s="524"/>
      <c r="JLD59" s="525"/>
      <c r="JLE59" s="250"/>
      <c r="JLF59" s="523"/>
      <c r="JLG59" s="524"/>
      <c r="JLH59" s="525"/>
      <c r="JLI59" s="250"/>
      <c r="JLJ59" s="523"/>
      <c r="JLK59" s="524"/>
      <c r="JLL59" s="525"/>
      <c r="JLM59" s="250"/>
      <c r="JLN59" s="523"/>
      <c r="JLO59" s="524"/>
      <c r="JLP59" s="525"/>
      <c r="JLQ59" s="250"/>
      <c r="JLR59" s="523"/>
      <c r="JLS59" s="524"/>
      <c r="JLT59" s="525"/>
      <c r="JLU59" s="250"/>
      <c r="JLV59" s="523"/>
      <c r="JLW59" s="524"/>
      <c r="JLX59" s="525"/>
      <c r="JLY59" s="250"/>
      <c r="JLZ59" s="523"/>
      <c r="JMA59" s="524"/>
      <c r="JMB59" s="525"/>
      <c r="JMC59" s="250"/>
      <c r="JMD59" s="523"/>
      <c r="JME59" s="524"/>
      <c r="JMF59" s="525"/>
      <c r="JMG59" s="250"/>
      <c r="JMH59" s="523"/>
      <c r="JMI59" s="524"/>
      <c r="JMJ59" s="525"/>
      <c r="JMK59" s="250"/>
      <c r="JML59" s="523"/>
      <c r="JMM59" s="524"/>
      <c r="JMN59" s="525"/>
      <c r="JMO59" s="250"/>
      <c r="JMP59" s="523"/>
      <c r="JMQ59" s="524"/>
      <c r="JMR59" s="525"/>
      <c r="JMS59" s="250"/>
      <c r="JMT59" s="523"/>
      <c r="JMU59" s="524"/>
      <c r="JMV59" s="525"/>
      <c r="JMW59" s="250"/>
      <c r="JMX59" s="523"/>
      <c r="JMY59" s="524"/>
      <c r="JMZ59" s="525"/>
      <c r="JNA59" s="250"/>
      <c r="JNB59" s="523"/>
      <c r="JNC59" s="524"/>
      <c r="JND59" s="525"/>
      <c r="JNE59" s="250"/>
      <c r="JNF59" s="523"/>
      <c r="JNG59" s="524"/>
      <c r="JNH59" s="525"/>
      <c r="JNI59" s="250"/>
      <c r="JNJ59" s="523"/>
      <c r="JNK59" s="524"/>
      <c r="JNL59" s="525"/>
      <c r="JNM59" s="250"/>
      <c r="JNN59" s="523"/>
      <c r="JNO59" s="524"/>
      <c r="JNP59" s="525"/>
      <c r="JNQ59" s="250"/>
      <c r="JNR59" s="523"/>
      <c r="JNS59" s="524"/>
      <c r="JNT59" s="525"/>
      <c r="JNU59" s="250"/>
      <c r="JNV59" s="523"/>
      <c r="JNW59" s="524"/>
      <c r="JNX59" s="525"/>
      <c r="JNY59" s="250"/>
      <c r="JNZ59" s="523"/>
      <c r="JOA59" s="524"/>
      <c r="JOB59" s="525"/>
      <c r="JOC59" s="250"/>
      <c r="JOD59" s="523"/>
      <c r="JOE59" s="524"/>
      <c r="JOF59" s="525"/>
      <c r="JOG59" s="250"/>
      <c r="JOH59" s="523"/>
      <c r="JOI59" s="524"/>
      <c r="JOJ59" s="525"/>
      <c r="JOK59" s="250"/>
      <c r="JOL59" s="523"/>
      <c r="JOM59" s="524"/>
      <c r="JON59" s="525"/>
      <c r="JOO59" s="250"/>
      <c r="JOP59" s="523"/>
      <c r="JOQ59" s="524"/>
      <c r="JOR59" s="525"/>
      <c r="JOS59" s="250"/>
      <c r="JOT59" s="523"/>
      <c r="JOU59" s="524"/>
      <c r="JOV59" s="525"/>
      <c r="JOW59" s="250"/>
      <c r="JOX59" s="523"/>
      <c r="JOY59" s="524"/>
      <c r="JOZ59" s="525"/>
      <c r="JPA59" s="250"/>
      <c r="JPB59" s="523"/>
      <c r="JPC59" s="524"/>
      <c r="JPD59" s="525"/>
      <c r="JPE59" s="250"/>
      <c r="JPF59" s="523"/>
      <c r="JPG59" s="524"/>
      <c r="JPH59" s="525"/>
      <c r="JPI59" s="250"/>
      <c r="JPJ59" s="523"/>
      <c r="JPK59" s="524"/>
      <c r="JPL59" s="525"/>
      <c r="JPM59" s="250"/>
      <c r="JPN59" s="523"/>
      <c r="JPO59" s="524"/>
      <c r="JPP59" s="525"/>
      <c r="JPQ59" s="250"/>
      <c r="JPR59" s="523"/>
      <c r="JPS59" s="524"/>
      <c r="JPT59" s="525"/>
      <c r="JPU59" s="250"/>
      <c r="JPV59" s="523"/>
      <c r="JPW59" s="524"/>
      <c r="JPX59" s="525"/>
      <c r="JPY59" s="250"/>
      <c r="JPZ59" s="523"/>
      <c r="JQA59" s="524"/>
      <c r="JQB59" s="525"/>
      <c r="JQC59" s="250"/>
      <c r="JQD59" s="523"/>
      <c r="JQE59" s="524"/>
      <c r="JQF59" s="525"/>
      <c r="JQG59" s="250"/>
      <c r="JQH59" s="523"/>
      <c r="JQI59" s="524"/>
      <c r="JQJ59" s="525"/>
      <c r="JQK59" s="250"/>
      <c r="JQL59" s="523"/>
      <c r="JQM59" s="524"/>
      <c r="JQN59" s="525"/>
      <c r="JQO59" s="250"/>
      <c r="JQP59" s="523"/>
      <c r="JQQ59" s="524"/>
      <c r="JQR59" s="525"/>
      <c r="JQS59" s="250"/>
      <c r="JQT59" s="523"/>
      <c r="JQU59" s="524"/>
      <c r="JQV59" s="525"/>
      <c r="JQW59" s="250"/>
      <c r="JQX59" s="523"/>
      <c r="JQY59" s="524"/>
      <c r="JQZ59" s="525"/>
      <c r="JRA59" s="250"/>
      <c r="JRB59" s="523"/>
      <c r="JRC59" s="524"/>
      <c r="JRD59" s="525"/>
      <c r="JRE59" s="250"/>
      <c r="JRF59" s="523"/>
      <c r="JRG59" s="524"/>
      <c r="JRH59" s="525"/>
      <c r="JRI59" s="250"/>
      <c r="JRJ59" s="523"/>
      <c r="JRK59" s="524"/>
      <c r="JRL59" s="525"/>
      <c r="JRM59" s="250"/>
      <c r="JRN59" s="523"/>
      <c r="JRO59" s="524"/>
      <c r="JRP59" s="525"/>
      <c r="JRQ59" s="250"/>
      <c r="JRR59" s="523"/>
      <c r="JRS59" s="524"/>
      <c r="JRT59" s="525"/>
      <c r="JRU59" s="250"/>
      <c r="JRV59" s="523"/>
      <c r="JRW59" s="524"/>
      <c r="JRX59" s="525"/>
      <c r="JRY59" s="250"/>
      <c r="JRZ59" s="523"/>
      <c r="JSA59" s="524"/>
      <c r="JSB59" s="525"/>
      <c r="JSC59" s="250"/>
      <c r="JSD59" s="523"/>
      <c r="JSE59" s="524"/>
      <c r="JSF59" s="525"/>
      <c r="JSG59" s="250"/>
      <c r="JSH59" s="523"/>
      <c r="JSI59" s="524"/>
      <c r="JSJ59" s="525"/>
      <c r="JSK59" s="250"/>
      <c r="JSL59" s="523"/>
      <c r="JSM59" s="524"/>
      <c r="JSN59" s="525"/>
      <c r="JSO59" s="250"/>
      <c r="JSP59" s="523"/>
      <c r="JSQ59" s="524"/>
      <c r="JSR59" s="525"/>
      <c r="JSS59" s="250"/>
      <c r="JST59" s="523"/>
      <c r="JSU59" s="524"/>
      <c r="JSV59" s="525"/>
      <c r="JSW59" s="250"/>
      <c r="JSX59" s="523"/>
      <c r="JSY59" s="524"/>
      <c r="JSZ59" s="525"/>
      <c r="JTA59" s="250"/>
      <c r="JTB59" s="523"/>
      <c r="JTC59" s="524"/>
      <c r="JTD59" s="525"/>
      <c r="JTE59" s="250"/>
      <c r="JTF59" s="523"/>
      <c r="JTG59" s="524"/>
      <c r="JTH59" s="525"/>
      <c r="JTI59" s="250"/>
      <c r="JTJ59" s="523"/>
      <c r="JTK59" s="524"/>
      <c r="JTL59" s="525"/>
      <c r="JTM59" s="250"/>
      <c r="JTN59" s="523"/>
      <c r="JTO59" s="524"/>
      <c r="JTP59" s="525"/>
      <c r="JTQ59" s="250"/>
      <c r="JTR59" s="523"/>
      <c r="JTS59" s="524"/>
      <c r="JTT59" s="525"/>
      <c r="JTU59" s="250"/>
      <c r="JTV59" s="523"/>
      <c r="JTW59" s="524"/>
      <c r="JTX59" s="525"/>
      <c r="JTY59" s="250"/>
      <c r="JTZ59" s="523"/>
      <c r="JUA59" s="524"/>
      <c r="JUB59" s="525"/>
      <c r="JUC59" s="250"/>
      <c r="JUD59" s="523"/>
      <c r="JUE59" s="524"/>
      <c r="JUF59" s="525"/>
      <c r="JUG59" s="250"/>
      <c r="JUH59" s="523"/>
      <c r="JUI59" s="524"/>
      <c r="JUJ59" s="525"/>
      <c r="JUK59" s="250"/>
      <c r="JUL59" s="523"/>
      <c r="JUM59" s="524"/>
      <c r="JUN59" s="525"/>
      <c r="JUO59" s="250"/>
      <c r="JUP59" s="523"/>
      <c r="JUQ59" s="524"/>
      <c r="JUR59" s="525"/>
      <c r="JUS59" s="250"/>
      <c r="JUT59" s="523"/>
      <c r="JUU59" s="524"/>
      <c r="JUV59" s="525"/>
      <c r="JUW59" s="250"/>
      <c r="JUX59" s="523"/>
      <c r="JUY59" s="524"/>
      <c r="JUZ59" s="525"/>
      <c r="JVA59" s="250"/>
      <c r="JVB59" s="523"/>
      <c r="JVC59" s="524"/>
      <c r="JVD59" s="525"/>
      <c r="JVE59" s="250"/>
      <c r="JVF59" s="523"/>
      <c r="JVG59" s="524"/>
      <c r="JVH59" s="525"/>
      <c r="JVI59" s="250"/>
      <c r="JVJ59" s="523"/>
      <c r="JVK59" s="524"/>
      <c r="JVL59" s="525"/>
      <c r="JVM59" s="250"/>
      <c r="JVN59" s="523"/>
      <c r="JVO59" s="524"/>
      <c r="JVP59" s="525"/>
      <c r="JVQ59" s="250"/>
      <c r="JVR59" s="523"/>
      <c r="JVS59" s="524"/>
      <c r="JVT59" s="525"/>
      <c r="JVU59" s="250"/>
      <c r="JVV59" s="523"/>
      <c r="JVW59" s="524"/>
      <c r="JVX59" s="525"/>
      <c r="JVY59" s="250"/>
      <c r="JVZ59" s="523"/>
      <c r="JWA59" s="524"/>
      <c r="JWB59" s="525"/>
      <c r="JWC59" s="250"/>
      <c r="JWD59" s="523"/>
      <c r="JWE59" s="524"/>
      <c r="JWF59" s="525"/>
      <c r="JWG59" s="250"/>
      <c r="JWH59" s="523"/>
      <c r="JWI59" s="524"/>
      <c r="JWJ59" s="525"/>
      <c r="JWK59" s="250"/>
      <c r="JWL59" s="523"/>
      <c r="JWM59" s="524"/>
      <c r="JWN59" s="525"/>
      <c r="JWO59" s="250"/>
      <c r="JWP59" s="523"/>
      <c r="JWQ59" s="524"/>
      <c r="JWR59" s="525"/>
      <c r="JWS59" s="250"/>
      <c r="JWT59" s="523"/>
      <c r="JWU59" s="524"/>
      <c r="JWV59" s="525"/>
      <c r="JWW59" s="250"/>
      <c r="JWX59" s="523"/>
      <c r="JWY59" s="524"/>
      <c r="JWZ59" s="525"/>
      <c r="JXA59" s="250"/>
      <c r="JXB59" s="523"/>
      <c r="JXC59" s="524"/>
      <c r="JXD59" s="525"/>
      <c r="JXE59" s="250"/>
      <c r="JXF59" s="523"/>
      <c r="JXG59" s="524"/>
      <c r="JXH59" s="525"/>
      <c r="JXI59" s="250"/>
      <c r="JXJ59" s="523"/>
      <c r="JXK59" s="524"/>
      <c r="JXL59" s="525"/>
      <c r="JXM59" s="250"/>
      <c r="JXN59" s="523"/>
      <c r="JXO59" s="524"/>
      <c r="JXP59" s="525"/>
      <c r="JXQ59" s="250"/>
      <c r="JXR59" s="523"/>
      <c r="JXS59" s="524"/>
      <c r="JXT59" s="525"/>
      <c r="JXU59" s="250"/>
      <c r="JXV59" s="523"/>
      <c r="JXW59" s="524"/>
      <c r="JXX59" s="525"/>
      <c r="JXY59" s="250"/>
      <c r="JXZ59" s="523"/>
      <c r="JYA59" s="524"/>
      <c r="JYB59" s="525"/>
      <c r="JYC59" s="250"/>
      <c r="JYD59" s="523"/>
      <c r="JYE59" s="524"/>
      <c r="JYF59" s="525"/>
      <c r="JYG59" s="250"/>
      <c r="JYH59" s="523"/>
      <c r="JYI59" s="524"/>
      <c r="JYJ59" s="525"/>
      <c r="JYK59" s="250"/>
      <c r="JYL59" s="523"/>
      <c r="JYM59" s="524"/>
      <c r="JYN59" s="525"/>
      <c r="JYO59" s="250"/>
      <c r="JYP59" s="523"/>
      <c r="JYQ59" s="524"/>
      <c r="JYR59" s="525"/>
      <c r="JYS59" s="250"/>
      <c r="JYT59" s="523"/>
      <c r="JYU59" s="524"/>
      <c r="JYV59" s="525"/>
      <c r="JYW59" s="250"/>
      <c r="JYX59" s="523"/>
      <c r="JYY59" s="524"/>
      <c r="JYZ59" s="525"/>
      <c r="JZA59" s="250"/>
      <c r="JZB59" s="523"/>
      <c r="JZC59" s="524"/>
      <c r="JZD59" s="525"/>
      <c r="JZE59" s="250"/>
      <c r="JZF59" s="523"/>
      <c r="JZG59" s="524"/>
      <c r="JZH59" s="525"/>
      <c r="JZI59" s="250"/>
      <c r="JZJ59" s="523"/>
      <c r="JZK59" s="524"/>
      <c r="JZL59" s="525"/>
      <c r="JZM59" s="250"/>
      <c r="JZN59" s="523"/>
      <c r="JZO59" s="524"/>
      <c r="JZP59" s="525"/>
      <c r="JZQ59" s="250"/>
      <c r="JZR59" s="523"/>
      <c r="JZS59" s="524"/>
      <c r="JZT59" s="525"/>
      <c r="JZU59" s="250"/>
      <c r="JZV59" s="523"/>
      <c r="JZW59" s="524"/>
      <c r="JZX59" s="525"/>
      <c r="JZY59" s="250"/>
      <c r="JZZ59" s="523"/>
      <c r="KAA59" s="524"/>
      <c r="KAB59" s="525"/>
      <c r="KAC59" s="250"/>
      <c r="KAD59" s="523"/>
      <c r="KAE59" s="524"/>
      <c r="KAF59" s="525"/>
      <c r="KAG59" s="250"/>
      <c r="KAH59" s="523"/>
      <c r="KAI59" s="524"/>
      <c r="KAJ59" s="525"/>
      <c r="KAK59" s="250"/>
      <c r="KAL59" s="523"/>
      <c r="KAM59" s="524"/>
      <c r="KAN59" s="525"/>
      <c r="KAO59" s="250"/>
      <c r="KAP59" s="523"/>
      <c r="KAQ59" s="524"/>
      <c r="KAR59" s="525"/>
      <c r="KAS59" s="250"/>
      <c r="KAT59" s="523"/>
      <c r="KAU59" s="524"/>
      <c r="KAV59" s="525"/>
      <c r="KAW59" s="250"/>
      <c r="KAX59" s="523"/>
      <c r="KAY59" s="524"/>
      <c r="KAZ59" s="525"/>
      <c r="KBA59" s="250"/>
      <c r="KBB59" s="523"/>
      <c r="KBC59" s="524"/>
      <c r="KBD59" s="525"/>
      <c r="KBE59" s="250"/>
      <c r="KBF59" s="523"/>
      <c r="KBG59" s="524"/>
      <c r="KBH59" s="525"/>
      <c r="KBI59" s="250"/>
      <c r="KBJ59" s="523"/>
      <c r="KBK59" s="524"/>
      <c r="KBL59" s="525"/>
      <c r="KBM59" s="250"/>
      <c r="KBN59" s="523"/>
      <c r="KBO59" s="524"/>
      <c r="KBP59" s="525"/>
      <c r="KBQ59" s="250"/>
      <c r="KBR59" s="523"/>
      <c r="KBS59" s="524"/>
      <c r="KBT59" s="525"/>
      <c r="KBU59" s="250"/>
      <c r="KBV59" s="523"/>
      <c r="KBW59" s="524"/>
      <c r="KBX59" s="525"/>
      <c r="KBY59" s="250"/>
      <c r="KBZ59" s="523"/>
      <c r="KCA59" s="524"/>
      <c r="KCB59" s="525"/>
      <c r="KCC59" s="250"/>
      <c r="KCD59" s="523"/>
      <c r="KCE59" s="524"/>
      <c r="KCF59" s="525"/>
      <c r="KCG59" s="250"/>
      <c r="KCH59" s="523"/>
      <c r="KCI59" s="524"/>
      <c r="KCJ59" s="525"/>
      <c r="KCK59" s="250"/>
      <c r="KCL59" s="523"/>
      <c r="KCM59" s="524"/>
      <c r="KCN59" s="525"/>
      <c r="KCO59" s="250"/>
      <c r="KCP59" s="523"/>
      <c r="KCQ59" s="524"/>
      <c r="KCR59" s="525"/>
      <c r="KCS59" s="250"/>
      <c r="KCT59" s="523"/>
      <c r="KCU59" s="524"/>
      <c r="KCV59" s="525"/>
      <c r="KCW59" s="250"/>
      <c r="KCX59" s="523"/>
      <c r="KCY59" s="524"/>
      <c r="KCZ59" s="525"/>
      <c r="KDA59" s="250"/>
      <c r="KDB59" s="523"/>
      <c r="KDC59" s="524"/>
      <c r="KDD59" s="525"/>
      <c r="KDE59" s="250"/>
      <c r="KDF59" s="523"/>
      <c r="KDG59" s="524"/>
      <c r="KDH59" s="525"/>
      <c r="KDI59" s="250"/>
      <c r="KDJ59" s="523"/>
      <c r="KDK59" s="524"/>
      <c r="KDL59" s="525"/>
      <c r="KDM59" s="250"/>
      <c r="KDN59" s="523"/>
      <c r="KDO59" s="524"/>
      <c r="KDP59" s="525"/>
      <c r="KDQ59" s="250"/>
      <c r="KDR59" s="523"/>
      <c r="KDS59" s="524"/>
      <c r="KDT59" s="525"/>
      <c r="KDU59" s="250"/>
      <c r="KDV59" s="523"/>
      <c r="KDW59" s="524"/>
      <c r="KDX59" s="525"/>
      <c r="KDY59" s="250"/>
      <c r="KDZ59" s="523"/>
      <c r="KEA59" s="524"/>
      <c r="KEB59" s="525"/>
      <c r="KEC59" s="250"/>
      <c r="KED59" s="523"/>
      <c r="KEE59" s="524"/>
      <c r="KEF59" s="525"/>
      <c r="KEG59" s="250"/>
      <c r="KEH59" s="523"/>
      <c r="KEI59" s="524"/>
      <c r="KEJ59" s="525"/>
      <c r="KEK59" s="250"/>
      <c r="KEL59" s="523"/>
      <c r="KEM59" s="524"/>
      <c r="KEN59" s="525"/>
      <c r="KEO59" s="250"/>
      <c r="KEP59" s="523"/>
      <c r="KEQ59" s="524"/>
      <c r="KER59" s="525"/>
      <c r="KES59" s="250"/>
      <c r="KET59" s="523"/>
      <c r="KEU59" s="524"/>
      <c r="KEV59" s="525"/>
      <c r="KEW59" s="250"/>
      <c r="KEX59" s="523"/>
      <c r="KEY59" s="524"/>
      <c r="KEZ59" s="525"/>
      <c r="KFA59" s="250"/>
      <c r="KFB59" s="523"/>
      <c r="KFC59" s="524"/>
      <c r="KFD59" s="525"/>
      <c r="KFE59" s="250"/>
      <c r="KFF59" s="523"/>
      <c r="KFG59" s="524"/>
      <c r="KFH59" s="525"/>
      <c r="KFI59" s="250"/>
      <c r="KFJ59" s="523"/>
      <c r="KFK59" s="524"/>
      <c r="KFL59" s="525"/>
      <c r="KFM59" s="250"/>
      <c r="KFN59" s="523"/>
      <c r="KFO59" s="524"/>
      <c r="KFP59" s="525"/>
      <c r="KFQ59" s="250"/>
      <c r="KFR59" s="523"/>
      <c r="KFS59" s="524"/>
      <c r="KFT59" s="525"/>
      <c r="KFU59" s="250"/>
      <c r="KFV59" s="523"/>
      <c r="KFW59" s="524"/>
      <c r="KFX59" s="525"/>
      <c r="KFY59" s="250"/>
      <c r="KFZ59" s="523"/>
      <c r="KGA59" s="524"/>
      <c r="KGB59" s="525"/>
      <c r="KGC59" s="250"/>
      <c r="KGD59" s="523"/>
      <c r="KGE59" s="524"/>
      <c r="KGF59" s="525"/>
      <c r="KGG59" s="250"/>
      <c r="KGH59" s="523"/>
      <c r="KGI59" s="524"/>
      <c r="KGJ59" s="525"/>
      <c r="KGK59" s="250"/>
      <c r="KGL59" s="523"/>
      <c r="KGM59" s="524"/>
      <c r="KGN59" s="525"/>
      <c r="KGO59" s="250"/>
      <c r="KGP59" s="523"/>
      <c r="KGQ59" s="524"/>
      <c r="KGR59" s="525"/>
      <c r="KGS59" s="250"/>
      <c r="KGT59" s="523"/>
      <c r="KGU59" s="524"/>
      <c r="KGV59" s="525"/>
      <c r="KGW59" s="250"/>
      <c r="KGX59" s="523"/>
      <c r="KGY59" s="524"/>
      <c r="KGZ59" s="525"/>
      <c r="KHA59" s="250"/>
      <c r="KHB59" s="523"/>
      <c r="KHC59" s="524"/>
      <c r="KHD59" s="525"/>
      <c r="KHE59" s="250"/>
      <c r="KHF59" s="523"/>
      <c r="KHG59" s="524"/>
      <c r="KHH59" s="525"/>
      <c r="KHI59" s="250"/>
      <c r="KHJ59" s="523"/>
      <c r="KHK59" s="524"/>
      <c r="KHL59" s="525"/>
      <c r="KHM59" s="250"/>
      <c r="KHN59" s="523"/>
      <c r="KHO59" s="524"/>
      <c r="KHP59" s="525"/>
      <c r="KHQ59" s="250"/>
      <c r="KHR59" s="523"/>
      <c r="KHS59" s="524"/>
      <c r="KHT59" s="525"/>
      <c r="KHU59" s="250"/>
      <c r="KHV59" s="523"/>
      <c r="KHW59" s="524"/>
      <c r="KHX59" s="525"/>
      <c r="KHY59" s="250"/>
      <c r="KHZ59" s="523"/>
      <c r="KIA59" s="524"/>
      <c r="KIB59" s="525"/>
      <c r="KIC59" s="250"/>
      <c r="KID59" s="523"/>
      <c r="KIE59" s="524"/>
      <c r="KIF59" s="525"/>
      <c r="KIG59" s="250"/>
      <c r="KIH59" s="523"/>
      <c r="KII59" s="524"/>
      <c r="KIJ59" s="525"/>
      <c r="KIK59" s="250"/>
      <c r="KIL59" s="523"/>
      <c r="KIM59" s="524"/>
      <c r="KIN59" s="525"/>
      <c r="KIO59" s="250"/>
      <c r="KIP59" s="523"/>
      <c r="KIQ59" s="524"/>
      <c r="KIR59" s="525"/>
      <c r="KIS59" s="250"/>
      <c r="KIT59" s="523"/>
      <c r="KIU59" s="524"/>
      <c r="KIV59" s="525"/>
      <c r="KIW59" s="250"/>
      <c r="KIX59" s="523"/>
      <c r="KIY59" s="524"/>
      <c r="KIZ59" s="525"/>
      <c r="KJA59" s="250"/>
      <c r="KJB59" s="523"/>
      <c r="KJC59" s="524"/>
      <c r="KJD59" s="525"/>
      <c r="KJE59" s="250"/>
      <c r="KJF59" s="523"/>
      <c r="KJG59" s="524"/>
      <c r="KJH59" s="525"/>
      <c r="KJI59" s="250"/>
      <c r="KJJ59" s="523"/>
      <c r="KJK59" s="524"/>
      <c r="KJL59" s="525"/>
      <c r="KJM59" s="250"/>
      <c r="KJN59" s="523"/>
      <c r="KJO59" s="524"/>
      <c r="KJP59" s="525"/>
      <c r="KJQ59" s="250"/>
      <c r="KJR59" s="523"/>
      <c r="KJS59" s="524"/>
      <c r="KJT59" s="525"/>
      <c r="KJU59" s="250"/>
      <c r="KJV59" s="523"/>
      <c r="KJW59" s="524"/>
      <c r="KJX59" s="525"/>
      <c r="KJY59" s="250"/>
      <c r="KJZ59" s="523"/>
      <c r="KKA59" s="524"/>
      <c r="KKB59" s="525"/>
      <c r="KKC59" s="250"/>
      <c r="KKD59" s="523"/>
      <c r="KKE59" s="524"/>
      <c r="KKF59" s="525"/>
      <c r="KKG59" s="250"/>
      <c r="KKH59" s="523"/>
      <c r="KKI59" s="524"/>
      <c r="KKJ59" s="525"/>
      <c r="KKK59" s="250"/>
      <c r="KKL59" s="523"/>
      <c r="KKM59" s="524"/>
      <c r="KKN59" s="525"/>
      <c r="KKO59" s="250"/>
      <c r="KKP59" s="523"/>
      <c r="KKQ59" s="524"/>
      <c r="KKR59" s="525"/>
      <c r="KKS59" s="250"/>
      <c r="KKT59" s="523"/>
      <c r="KKU59" s="524"/>
      <c r="KKV59" s="525"/>
      <c r="KKW59" s="250"/>
      <c r="KKX59" s="523"/>
      <c r="KKY59" s="524"/>
      <c r="KKZ59" s="525"/>
      <c r="KLA59" s="250"/>
      <c r="KLB59" s="523"/>
      <c r="KLC59" s="524"/>
      <c r="KLD59" s="525"/>
      <c r="KLE59" s="250"/>
      <c r="KLF59" s="523"/>
      <c r="KLG59" s="524"/>
      <c r="KLH59" s="525"/>
      <c r="KLI59" s="250"/>
      <c r="KLJ59" s="523"/>
      <c r="KLK59" s="524"/>
      <c r="KLL59" s="525"/>
      <c r="KLM59" s="250"/>
      <c r="KLN59" s="523"/>
      <c r="KLO59" s="524"/>
      <c r="KLP59" s="525"/>
      <c r="KLQ59" s="250"/>
      <c r="KLR59" s="523"/>
      <c r="KLS59" s="524"/>
      <c r="KLT59" s="525"/>
      <c r="KLU59" s="250"/>
      <c r="KLV59" s="523"/>
      <c r="KLW59" s="524"/>
      <c r="KLX59" s="525"/>
      <c r="KLY59" s="250"/>
      <c r="KLZ59" s="523"/>
      <c r="KMA59" s="524"/>
      <c r="KMB59" s="525"/>
      <c r="KMC59" s="250"/>
      <c r="KMD59" s="523"/>
      <c r="KME59" s="524"/>
      <c r="KMF59" s="525"/>
      <c r="KMG59" s="250"/>
      <c r="KMH59" s="523"/>
      <c r="KMI59" s="524"/>
      <c r="KMJ59" s="525"/>
      <c r="KMK59" s="250"/>
      <c r="KML59" s="523"/>
      <c r="KMM59" s="524"/>
      <c r="KMN59" s="525"/>
      <c r="KMO59" s="250"/>
      <c r="KMP59" s="523"/>
      <c r="KMQ59" s="524"/>
      <c r="KMR59" s="525"/>
      <c r="KMS59" s="250"/>
      <c r="KMT59" s="523"/>
      <c r="KMU59" s="524"/>
      <c r="KMV59" s="525"/>
      <c r="KMW59" s="250"/>
      <c r="KMX59" s="523"/>
      <c r="KMY59" s="524"/>
      <c r="KMZ59" s="525"/>
      <c r="KNA59" s="250"/>
      <c r="KNB59" s="523"/>
      <c r="KNC59" s="524"/>
      <c r="KND59" s="525"/>
      <c r="KNE59" s="250"/>
      <c r="KNF59" s="523"/>
      <c r="KNG59" s="524"/>
      <c r="KNH59" s="525"/>
      <c r="KNI59" s="250"/>
      <c r="KNJ59" s="523"/>
      <c r="KNK59" s="524"/>
      <c r="KNL59" s="525"/>
      <c r="KNM59" s="250"/>
      <c r="KNN59" s="523"/>
      <c r="KNO59" s="524"/>
      <c r="KNP59" s="525"/>
      <c r="KNQ59" s="250"/>
      <c r="KNR59" s="523"/>
      <c r="KNS59" s="524"/>
      <c r="KNT59" s="525"/>
      <c r="KNU59" s="250"/>
      <c r="KNV59" s="523"/>
      <c r="KNW59" s="524"/>
      <c r="KNX59" s="525"/>
      <c r="KNY59" s="250"/>
      <c r="KNZ59" s="523"/>
      <c r="KOA59" s="524"/>
      <c r="KOB59" s="525"/>
      <c r="KOC59" s="250"/>
      <c r="KOD59" s="523"/>
      <c r="KOE59" s="524"/>
      <c r="KOF59" s="525"/>
      <c r="KOG59" s="250"/>
      <c r="KOH59" s="523"/>
      <c r="KOI59" s="524"/>
      <c r="KOJ59" s="525"/>
      <c r="KOK59" s="250"/>
      <c r="KOL59" s="523"/>
      <c r="KOM59" s="524"/>
      <c r="KON59" s="525"/>
      <c r="KOO59" s="250"/>
      <c r="KOP59" s="523"/>
      <c r="KOQ59" s="524"/>
      <c r="KOR59" s="525"/>
      <c r="KOS59" s="250"/>
      <c r="KOT59" s="523"/>
      <c r="KOU59" s="524"/>
      <c r="KOV59" s="525"/>
      <c r="KOW59" s="250"/>
      <c r="KOX59" s="523"/>
      <c r="KOY59" s="524"/>
      <c r="KOZ59" s="525"/>
      <c r="KPA59" s="250"/>
      <c r="KPB59" s="523"/>
      <c r="KPC59" s="524"/>
      <c r="KPD59" s="525"/>
      <c r="KPE59" s="250"/>
      <c r="KPF59" s="523"/>
      <c r="KPG59" s="524"/>
      <c r="KPH59" s="525"/>
      <c r="KPI59" s="250"/>
      <c r="KPJ59" s="523"/>
      <c r="KPK59" s="524"/>
      <c r="KPL59" s="525"/>
      <c r="KPM59" s="250"/>
      <c r="KPN59" s="523"/>
      <c r="KPO59" s="524"/>
      <c r="KPP59" s="525"/>
      <c r="KPQ59" s="250"/>
      <c r="KPR59" s="523"/>
      <c r="KPS59" s="524"/>
      <c r="KPT59" s="525"/>
      <c r="KPU59" s="250"/>
      <c r="KPV59" s="523"/>
      <c r="KPW59" s="524"/>
      <c r="KPX59" s="525"/>
      <c r="KPY59" s="250"/>
      <c r="KPZ59" s="523"/>
      <c r="KQA59" s="524"/>
      <c r="KQB59" s="525"/>
      <c r="KQC59" s="250"/>
      <c r="KQD59" s="523"/>
      <c r="KQE59" s="524"/>
      <c r="KQF59" s="525"/>
      <c r="KQG59" s="250"/>
      <c r="KQH59" s="523"/>
      <c r="KQI59" s="524"/>
      <c r="KQJ59" s="525"/>
      <c r="KQK59" s="250"/>
      <c r="KQL59" s="523"/>
      <c r="KQM59" s="524"/>
      <c r="KQN59" s="525"/>
      <c r="KQO59" s="250"/>
      <c r="KQP59" s="523"/>
      <c r="KQQ59" s="524"/>
      <c r="KQR59" s="525"/>
      <c r="KQS59" s="250"/>
      <c r="KQT59" s="523"/>
      <c r="KQU59" s="524"/>
      <c r="KQV59" s="525"/>
      <c r="KQW59" s="250"/>
      <c r="KQX59" s="523"/>
      <c r="KQY59" s="524"/>
      <c r="KQZ59" s="525"/>
      <c r="KRA59" s="250"/>
      <c r="KRB59" s="523"/>
      <c r="KRC59" s="524"/>
      <c r="KRD59" s="525"/>
      <c r="KRE59" s="250"/>
      <c r="KRF59" s="523"/>
      <c r="KRG59" s="524"/>
      <c r="KRH59" s="525"/>
      <c r="KRI59" s="250"/>
      <c r="KRJ59" s="523"/>
      <c r="KRK59" s="524"/>
      <c r="KRL59" s="525"/>
      <c r="KRM59" s="250"/>
      <c r="KRN59" s="523"/>
      <c r="KRO59" s="524"/>
      <c r="KRP59" s="525"/>
      <c r="KRQ59" s="250"/>
      <c r="KRR59" s="523"/>
      <c r="KRS59" s="524"/>
      <c r="KRT59" s="525"/>
      <c r="KRU59" s="250"/>
      <c r="KRV59" s="523"/>
      <c r="KRW59" s="524"/>
      <c r="KRX59" s="525"/>
      <c r="KRY59" s="250"/>
      <c r="KRZ59" s="523"/>
      <c r="KSA59" s="524"/>
      <c r="KSB59" s="525"/>
      <c r="KSC59" s="250"/>
      <c r="KSD59" s="523"/>
      <c r="KSE59" s="524"/>
      <c r="KSF59" s="525"/>
      <c r="KSG59" s="250"/>
      <c r="KSH59" s="523"/>
      <c r="KSI59" s="524"/>
      <c r="KSJ59" s="525"/>
      <c r="KSK59" s="250"/>
      <c r="KSL59" s="523"/>
      <c r="KSM59" s="524"/>
      <c r="KSN59" s="525"/>
      <c r="KSO59" s="250"/>
      <c r="KSP59" s="523"/>
      <c r="KSQ59" s="524"/>
      <c r="KSR59" s="525"/>
      <c r="KSS59" s="250"/>
      <c r="KST59" s="523"/>
      <c r="KSU59" s="524"/>
      <c r="KSV59" s="525"/>
      <c r="KSW59" s="250"/>
      <c r="KSX59" s="523"/>
      <c r="KSY59" s="524"/>
      <c r="KSZ59" s="525"/>
      <c r="KTA59" s="250"/>
      <c r="KTB59" s="523"/>
      <c r="KTC59" s="524"/>
      <c r="KTD59" s="525"/>
      <c r="KTE59" s="250"/>
      <c r="KTF59" s="523"/>
      <c r="KTG59" s="524"/>
      <c r="KTH59" s="525"/>
      <c r="KTI59" s="250"/>
      <c r="KTJ59" s="523"/>
      <c r="KTK59" s="524"/>
      <c r="KTL59" s="525"/>
      <c r="KTM59" s="250"/>
      <c r="KTN59" s="523"/>
      <c r="KTO59" s="524"/>
      <c r="KTP59" s="525"/>
      <c r="KTQ59" s="250"/>
      <c r="KTR59" s="523"/>
      <c r="KTS59" s="524"/>
      <c r="KTT59" s="525"/>
      <c r="KTU59" s="250"/>
      <c r="KTV59" s="523"/>
      <c r="KTW59" s="524"/>
      <c r="KTX59" s="525"/>
      <c r="KTY59" s="250"/>
      <c r="KTZ59" s="523"/>
      <c r="KUA59" s="524"/>
      <c r="KUB59" s="525"/>
      <c r="KUC59" s="250"/>
      <c r="KUD59" s="523"/>
      <c r="KUE59" s="524"/>
      <c r="KUF59" s="525"/>
      <c r="KUG59" s="250"/>
      <c r="KUH59" s="523"/>
      <c r="KUI59" s="524"/>
      <c r="KUJ59" s="525"/>
      <c r="KUK59" s="250"/>
      <c r="KUL59" s="523"/>
      <c r="KUM59" s="524"/>
      <c r="KUN59" s="525"/>
      <c r="KUO59" s="250"/>
      <c r="KUP59" s="523"/>
      <c r="KUQ59" s="524"/>
      <c r="KUR59" s="525"/>
      <c r="KUS59" s="250"/>
      <c r="KUT59" s="523"/>
      <c r="KUU59" s="524"/>
      <c r="KUV59" s="525"/>
      <c r="KUW59" s="250"/>
      <c r="KUX59" s="523"/>
      <c r="KUY59" s="524"/>
      <c r="KUZ59" s="525"/>
      <c r="KVA59" s="250"/>
      <c r="KVB59" s="523"/>
      <c r="KVC59" s="524"/>
      <c r="KVD59" s="525"/>
      <c r="KVE59" s="250"/>
      <c r="KVF59" s="523"/>
      <c r="KVG59" s="524"/>
      <c r="KVH59" s="525"/>
      <c r="KVI59" s="250"/>
      <c r="KVJ59" s="523"/>
      <c r="KVK59" s="524"/>
      <c r="KVL59" s="525"/>
      <c r="KVM59" s="250"/>
      <c r="KVN59" s="523"/>
      <c r="KVO59" s="524"/>
      <c r="KVP59" s="525"/>
      <c r="KVQ59" s="250"/>
      <c r="KVR59" s="523"/>
      <c r="KVS59" s="524"/>
      <c r="KVT59" s="525"/>
      <c r="KVU59" s="250"/>
      <c r="KVV59" s="523"/>
      <c r="KVW59" s="524"/>
      <c r="KVX59" s="525"/>
      <c r="KVY59" s="250"/>
      <c r="KVZ59" s="523"/>
      <c r="KWA59" s="524"/>
      <c r="KWB59" s="525"/>
      <c r="KWC59" s="250"/>
      <c r="KWD59" s="523"/>
      <c r="KWE59" s="524"/>
      <c r="KWF59" s="525"/>
      <c r="KWG59" s="250"/>
      <c r="KWH59" s="523"/>
      <c r="KWI59" s="524"/>
      <c r="KWJ59" s="525"/>
      <c r="KWK59" s="250"/>
      <c r="KWL59" s="523"/>
      <c r="KWM59" s="524"/>
      <c r="KWN59" s="525"/>
      <c r="KWO59" s="250"/>
      <c r="KWP59" s="523"/>
      <c r="KWQ59" s="524"/>
      <c r="KWR59" s="525"/>
      <c r="KWS59" s="250"/>
      <c r="KWT59" s="523"/>
      <c r="KWU59" s="524"/>
      <c r="KWV59" s="525"/>
      <c r="KWW59" s="250"/>
      <c r="KWX59" s="523"/>
      <c r="KWY59" s="524"/>
      <c r="KWZ59" s="525"/>
      <c r="KXA59" s="250"/>
      <c r="KXB59" s="523"/>
      <c r="KXC59" s="524"/>
      <c r="KXD59" s="525"/>
      <c r="KXE59" s="250"/>
      <c r="KXF59" s="523"/>
      <c r="KXG59" s="524"/>
      <c r="KXH59" s="525"/>
      <c r="KXI59" s="250"/>
      <c r="KXJ59" s="523"/>
      <c r="KXK59" s="524"/>
      <c r="KXL59" s="525"/>
      <c r="KXM59" s="250"/>
      <c r="KXN59" s="523"/>
      <c r="KXO59" s="524"/>
      <c r="KXP59" s="525"/>
      <c r="KXQ59" s="250"/>
      <c r="KXR59" s="523"/>
      <c r="KXS59" s="524"/>
      <c r="KXT59" s="525"/>
      <c r="KXU59" s="250"/>
      <c r="KXV59" s="523"/>
      <c r="KXW59" s="524"/>
      <c r="KXX59" s="525"/>
      <c r="KXY59" s="250"/>
      <c r="KXZ59" s="523"/>
      <c r="KYA59" s="524"/>
      <c r="KYB59" s="525"/>
      <c r="KYC59" s="250"/>
      <c r="KYD59" s="523"/>
      <c r="KYE59" s="524"/>
      <c r="KYF59" s="525"/>
      <c r="KYG59" s="250"/>
      <c r="KYH59" s="523"/>
      <c r="KYI59" s="524"/>
      <c r="KYJ59" s="525"/>
      <c r="KYK59" s="250"/>
      <c r="KYL59" s="523"/>
      <c r="KYM59" s="524"/>
      <c r="KYN59" s="525"/>
      <c r="KYO59" s="250"/>
      <c r="KYP59" s="523"/>
      <c r="KYQ59" s="524"/>
      <c r="KYR59" s="525"/>
      <c r="KYS59" s="250"/>
      <c r="KYT59" s="523"/>
      <c r="KYU59" s="524"/>
      <c r="KYV59" s="525"/>
      <c r="KYW59" s="250"/>
      <c r="KYX59" s="523"/>
      <c r="KYY59" s="524"/>
      <c r="KYZ59" s="525"/>
      <c r="KZA59" s="250"/>
      <c r="KZB59" s="523"/>
      <c r="KZC59" s="524"/>
      <c r="KZD59" s="525"/>
      <c r="KZE59" s="250"/>
      <c r="KZF59" s="523"/>
      <c r="KZG59" s="524"/>
      <c r="KZH59" s="525"/>
      <c r="KZI59" s="250"/>
      <c r="KZJ59" s="523"/>
      <c r="KZK59" s="524"/>
      <c r="KZL59" s="525"/>
      <c r="KZM59" s="250"/>
      <c r="KZN59" s="523"/>
      <c r="KZO59" s="524"/>
      <c r="KZP59" s="525"/>
      <c r="KZQ59" s="250"/>
      <c r="KZR59" s="523"/>
      <c r="KZS59" s="524"/>
      <c r="KZT59" s="525"/>
      <c r="KZU59" s="250"/>
      <c r="KZV59" s="523"/>
      <c r="KZW59" s="524"/>
      <c r="KZX59" s="525"/>
      <c r="KZY59" s="250"/>
      <c r="KZZ59" s="523"/>
      <c r="LAA59" s="524"/>
      <c r="LAB59" s="525"/>
      <c r="LAC59" s="250"/>
      <c r="LAD59" s="523"/>
      <c r="LAE59" s="524"/>
      <c r="LAF59" s="525"/>
      <c r="LAG59" s="250"/>
      <c r="LAH59" s="523"/>
      <c r="LAI59" s="524"/>
      <c r="LAJ59" s="525"/>
      <c r="LAK59" s="250"/>
      <c r="LAL59" s="523"/>
      <c r="LAM59" s="524"/>
      <c r="LAN59" s="525"/>
      <c r="LAO59" s="250"/>
      <c r="LAP59" s="523"/>
      <c r="LAQ59" s="524"/>
      <c r="LAR59" s="525"/>
      <c r="LAS59" s="250"/>
      <c r="LAT59" s="523"/>
      <c r="LAU59" s="524"/>
      <c r="LAV59" s="525"/>
      <c r="LAW59" s="250"/>
      <c r="LAX59" s="523"/>
      <c r="LAY59" s="524"/>
      <c r="LAZ59" s="525"/>
      <c r="LBA59" s="250"/>
      <c r="LBB59" s="523"/>
      <c r="LBC59" s="524"/>
      <c r="LBD59" s="525"/>
      <c r="LBE59" s="250"/>
      <c r="LBF59" s="523"/>
      <c r="LBG59" s="524"/>
      <c r="LBH59" s="525"/>
      <c r="LBI59" s="250"/>
      <c r="LBJ59" s="523"/>
      <c r="LBK59" s="524"/>
      <c r="LBL59" s="525"/>
      <c r="LBM59" s="250"/>
      <c r="LBN59" s="523"/>
      <c r="LBO59" s="524"/>
      <c r="LBP59" s="525"/>
      <c r="LBQ59" s="250"/>
      <c r="LBR59" s="523"/>
      <c r="LBS59" s="524"/>
      <c r="LBT59" s="525"/>
      <c r="LBU59" s="250"/>
      <c r="LBV59" s="523"/>
      <c r="LBW59" s="524"/>
      <c r="LBX59" s="525"/>
      <c r="LBY59" s="250"/>
      <c r="LBZ59" s="523"/>
      <c r="LCA59" s="524"/>
      <c r="LCB59" s="525"/>
      <c r="LCC59" s="250"/>
      <c r="LCD59" s="523"/>
      <c r="LCE59" s="524"/>
      <c r="LCF59" s="525"/>
      <c r="LCG59" s="250"/>
      <c r="LCH59" s="523"/>
      <c r="LCI59" s="524"/>
      <c r="LCJ59" s="525"/>
      <c r="LCK59" s="250"/>
      <c r="LCL59" s="523"/>
      <c r="LCM59" s="524"/>
      <c r="LCN59" s="525"/>
      <c r="LCO59" s="250"/>
      <c r="LCP59" s="523"/>
      <c r="LCQ59" s="524"/>
      <c r="LCR59" s="525"/>
      <c r="LCS59" s="250"/>
      <c r="LCT59" s="523"/>
      <c r="LCU59" s="524"/>
      <c r="LCV59" s="525"/>
      <c r="LCW59" s="250"/>
      <c r="LCX59" s="523"/>
      <c r="LCY59" s="524"/>
      <c r="LCZ59" s="525"/>
      <c r="LDA59" s="250"/>
      <c r="LDB59" s="523"/>
      <c r="LDC59" s="524"/>
      <c r="LDD59" s="525"/>
      <c r="LDE59" s="250"/>
      <c r="LDF59" s="523"/>
      <c r="LDG59" s="524"/>
      <c r="LDH59" s="525"/>
      <c r="LDI59" s="250"/>
      <c r="LDJ59" s="523"/>
      <c r="LDK59" s="524"/>
      <c r="LDL59" s="525"/>
      <c r="LDM59" s="250"/>
      <c r="LDN59" s="523"/>
      <c r="LDO59" s="524"/>
      <c r="LDP59" s="525"/>
      <c r="LDQ59" s="250"/>
      <c r="LDR59" s="523"/>
      <c r="LDS59" s="524"/>
      <c r="LDT59" s="525"/>
      <c r="LDU59" s="250"/>
      <c r="LDV59" s="523"/>
      <c r="LDW59" s="524"/>
      <c r="LDX59" s="525"/>
      <c r="LDY59" s="250"/>
      <c r="LDZ59" s="523"/>
      <c r="LEA59" s="524"/>
      <c r="LEB59" s="525"/>
      <c r="LEC59" s="250"/>
      <c r="LED59" s="523"/>
      <c r="LEE59" s="524"/>
      <c r="LEF59" s="525"/>
      <c r="LEG59" s="250"/>
      <c r="LEH59" s="523"/>
      <c r="LEI59" s="524"/>
      <c r="LEJ59" s="525"/>
      <c r="LEK59" s="250"/>
      <c r="LEL59" s="523"/>
      <c r="LEM59" s="524"/>
      <c r="LEN59" s="525"/>
      <c r="LEO59" s="250"/>
      <c r="LEP59" s="523"/>
      <c r="LEQ59" s="524"/>
      <c r="LER59" s="525"/>
      <c r="LES59" s="250"/>
      <c r="LET59" s="523"/>
      <c r="LEU59" s="524"/>
      <c r="LEV59" s="525"/>
      <c r="LEW59" s="250"/>
      <c r="LEX59" s="523"/>
      <c r="LEY59" s="524"/>
      <c r="LEZ59" s="525"/>
      <c r="LFA59" s="250"/>
      <c r="LFB59" s="523"/>
      <c r="LFC59" s="524"/>
      <c r="LFD59" s="525"/>
      <c r="LFE59" s="250"/>
      <c r="LFF59" s="523"/>
      <c r="LFG59" s="524"/>
      <c r="LFH59" s="525"/>
      <c r="LFI59" s="250"/>
      <c r="LFJ59" s="523"/>
      <c r="LFK59" s="524"/>
      <c r="LFL59" s="525"/>
      <c r="LFM59" s="250"/>
      <c r="LFN59" s="523"/>
      <c r="LFO59" s="524"/>
      <c r="LFP59" s="525"/>
      <c r="LFQ59" s="250"/>
      <c r="LFR59" s="523"/>
      <c r="LFS59" s="524"/>
      <c r="LFT59" s="525"/>
      <c r="LFU59" s="250"/>
      <c r="LFV59" s="523"/>
      <c r="LFW59" s="524"/>
      <c r="LFX59" s="525"/>
      <c r="LFY59" s="250"/>
      <c r="LFZ59" s="523"/>
      <c r="LGA59" s="524"/>
      <c r="LGB59" s="525"/>
      <c r="LGC59" s="250"/>
      <c r="LGD59" s="523"/>
      <c r="LGE59" s="524"/>
      <c r="LGF59" s="525"/>
      <c r="LGG59" s="250"/>
      <c r="LGH59" s="523"/>
      <c r="LGI59" s="524"/>
      <c r="LGJ59" s="525"/>
      <c r="LGK59" s="250"/>
      <c r="LGL59" s="523"/>
      <c r="LGM59" s="524"/>
      <c r="LGN59" s="525"/>
      <c r="LGO59" s="250"/>
      <c r="LGP59" s="523"/>
      <c r="LGQ59" s="524"/>
      <c r="LGR59" s="525"/>
      <c r="LGS59" s="250"/>
      <c r="LGT59" s="523"/>
      <c r="LGU59" s="524"/>
      <c r="LGV59" s="525"/>
      <c r="LGW59" s="250"/>
      <c r="LGX59" s="523"/>
      <c r="LGY59" s="524"/>
      <c r="LGZ59" s="525"/>
      <c r="LHA59" s="250"/>
      <c r="LHB59" s="523"/>
      <c r="LHC59" s="524"/>
      <c r="LHD59" s="525"/>
      <c r="LHE59" s="250"/>
      <c r="LHF59" s="523"/>
      <c r="LHG59" s="524"/>
      <c r="LHH59" s="525"/>
      <c r="LHI59" s="250"/>
      <c r="LHJ59" s="523"/>
      <c r="LHK59" s="524"/>
      <c r="LHL59" s="525"/>
      <c r="LHM59" s="250"/>
      <c r="LHN59" s="523"/>
      <c r="LHO59" s="524"/>
      <c r="LHP59" s="525"/>
      <c r="LHQ59" s="250"/>
      <c r="LHR59" s="523"/>
      <c r="LHS59" s="524"/>
      <c r="LHT59" s="525"/>
      <c r="LHU59" s="250"/>
      <c r="LHV59" s="523"/>
      <c r="LHW59" s="524"/>
      <c r="LHX59" s="525"/>
      <c r="LHY59" s="250"/>
      <c r="LHZ59" s="523"/>
      <c r="LIA59" s="524"/>
      <c r="LIB59" s="525"/>
      <c r="LIC59" s="250"/>
      <c r="LID59" s="523"/>
      <c r="LIE59" s="524"/>
      <c r="LIF59" s="525"/>
      <c r="LIG59" s="250"/>
      <c r="LIH59" s="523"/>
      <c r="LII59" s="524"/>
      <c r="LIJ59" s="525"/>
      <c r="LIK59" s="250"/>
      <c r="LIL59" s="523"/>
      <c r="LIM59" s="524"/>
      <c r="LIN59" s="525"/>
      <c r="LIO59" s="250"/>
      <c r="LIP59" s="523"/>
      <c r="LIQ59" s="524"/>
      <c r="LIR59" s="525"/>
      <c r="LIS59" s="250"/>
      <c r="LIT59" s="523"/>
      <c r="LIU59" s="524"/>
      <c r="LIV59" s="525"/>
      <c r="LIW59" s="250"/>
      <c r="LIX59" s="523"/>
      <c r="LIY59" s="524"/>
      <c r="LIZ59" s="525"/>
      <c r="LJA59" s="250"/>
      <c r="LJB59" s="523"/>
      <c r="LJC59" s="524"/>
      <c r="LJD59" s="525"/>
      <c r="LJE59" s="250"/>
      <c r="LJF59" s="523"/>
      <c r="LJG59" s="524"/>
      <c r="LJH59" s="525"/>
      <c r="LJI59" s="250"/>
      <c r="LJJ59" s="523"/>
      <c r="LJK59" s="524"/>
      <c r="LJL59" s="525"/>
      <c r="LJM59" s="250"/>
      <c r="LJN59" s="523"/>
      <c r="LJO59" s="524"/>
      <c r="LJP59" s="525"/>
      <c r="LJQ59" s="250"/>
      <c r="LJR59" s="523"/>
      <c r="LJS59" s="524"/>
      <c r="LJT59" s="525"/>
      <c r="LJU59" s="250"/>
      <c r="LJV59" s="523"/>
      <c r="LJW59" s="524"/>
      <c r="LJX59" s="525"/>
      <c r="LJY59" s="250"/>
      <c r="LJZ59" s="523"/>
      <c r="LKA59" s="524"/>
      <c r="LKB59" s="525"/>
      <c r="LKC59" s="250"/>
      <c r="LKD59" s="523"/>
      <c r="LKE59" s="524"/>
      <c r="LKF59" s="525"/>
      <c r="LKG59" s="250"/>
      <c r="LKH59" s="523"/>
      <c r="LKI59" s="524"/>
      <c r="LKJ59" s="525"/>
      <c r="LKK59" s="250"/>
      <c r="LKL59" s="523"/>
      <c r="LKM59" s="524"/>
      <c r="LKN59" s="525"/>
      <c r="LKO59" s="250"/>
      <c r="LKP59" s="523"/>
      <c r="LKQ59" s="524"/>
      <c r="LKR59" s="525"/>
      <c r="LKS59" s="250"/>
      <c r="LKT59" s="523"/>
      <c r="LKU59" s="524"/>
      <c r="LKV59" s="525"/>
      <c r="LKW59" s="250"/>
      <c r="LKX59" s="523"/>
      <c r="LKY59" s="524"/>
      <c r="LKZ59" s="525"/>
      <c r="LLA59" s="250"/>
      <c r="LLB59" s="523"/>
      <c r="LLC59" s="524"/>
      <c r="LLD59" s="525"/>
      <c r="LLE59" s="250"/>
      <c r="LLF59" s="523"/>
      <c r="LLG59" s="524"/>
      <c r="LLH59" s="525"/>
      <c r="LLI59" s="250"/>
      <c r="LLJ59" s="523"/>
      <c r="LLK59" s="524"/>
      <c r="LLL59" s="525"/>
      <c r="LLM59" s="250"/>
      <c r="LLN59" s="523"/>
      <c r="LLO59" s="524"/>
      <c r="LLP59" s="525"/>
      <c r="LLQ59" s="250"/>
      <c r="LLR59" s="523"/>
      <c r="LLS59" s="524"/>
      <c r="LLT59" s="525"/>
      <c r="LLU59" s="250"/>
      <c r="LLV59" s="523"/>
      <c r="LLW59" s="524"/>
      <c r="LLX59" s="525"/>
      <c r="LLY59" s="250"/>
      <c r="LLZ59" s="523"/>
      <c r="LMA59" s="524"/>
      <c r="LMB59" s="525"/>
      <c r="LMC59" s="250"/>
      <c r="LMD59" s="523"/>
      <c r="LME59" s="524"/>
      <c r="LMF59" s="525"/>
      <c r="LMG59" s="250"/>
      <c r="LMH59" s="523"/>
      <c r="LMI59" s="524"/>
      <c r="LMJ59" s="525"/>
      <c r="LMK59" s="250"/>
      <c r="LML59" s="523"/>
      <c r="LMM59" s="524"/>
      <c r="LMN59" s="525"/>
      <c r="LMO59" s="250"/>
      <c r="LMP59" s="523"/>
      <c r="LMQ59" s="524"/>
      <c r="LMR59" s="525"/>
      <c r="LMS59" s="250"/>
      <c r="LMT59" s="523"/>
      <c r="LMU59" s="524"/>
      <c r="LMV59" s="525"/>
      <c r="LMW59" s="250"/>
      <c r="LMX59" s="523"/>
      <c r="LMY59" s="524"/>
      <c r="LMZ59" s="525"/>
      <c r="LNA59" s="250"/>
      <c r="LNB59" s="523"/>
      <c r="LNC59" s="524"/>
      <c r="LND59" s="525"/>
      <c r="LNE59" s="250"/>
      <c r="LNF59" s="523"/>
      <c r="LNG59" s="524"/>
      <c r="LNH59" s="525"/>
      <c r="LNI59" s="250"/>
      <c r="LNJ59" s="523"/>
      <c r="LNK59" s="524"/>
      <c r="LNL59" s="525"/>
      <c r="LNM59" s="250"/>
      <c r="LNN59" s="523"/>
      <c r="LNO59" s="524"/>
      <c r="LNP59" s="525"/>
      <c r="LNQ59" s="250"/>
      <c r="LNR59" s="523"/>
      <c r="LNS59" s="524"/>
      <c r="LNT59" s="525"/>
      <c r="LNU59" s="250"/>
      <c r="LNV59" s="523"/>
      <c r="LNW59" s="524"/>
      <c r="LNX59" s="525"/>
      <c r="LNY59" s="250"/>
      <c r="LNZ59" s="523"/>
      <c r="LOA59" s="524"/>
      <c r="LOB59" s="525"/>
      <c r="LOC59" s="250"/>
      <c r="LOD59" s="523"/>
      <c r="LOE59" s="524"/>
      <c r="LOF59" s="525"/>
      <c r="LOG59" s="250"/>
      <c r="LOH59" s="523"/>
      <c r="LOI59" s="524"/>
      <c r="LOJ59" s="525"/>
      <c r="LOK59" s="250"/>
      <c r="LOL59" s="523"/>
      <c r="LOM59" s="524"/>
      <c r="LON59" s="525"/>
      <c r="LOO59" s="250"/>
      <c r="LOP59" s="523"/>
      <c r="LOQ59" s="524"/>
      <c r="LOR59" s="525"/>
      <c r="LOS59" s="250"/>
      <c r="LOT59" s="523"/>
      <c r="LOU59" s="524"/>
      <c r="LOV59" s="525"/>
      <c r="LOW59" s="250"/>
      <c r="LOX59" s="523"/>
      <c r="LOY59" s="524"/>
      <c r="LOZ59" s="525"/>
      <c r="LPA59" s="250"/>
      <c r="LPB59" s="523"/>
      <c r="LPC59" s="524"/>
      <c r="LPD59" s="525"/>
      <c r="LPE59" s="250"/>
      <c r="LPF59" s="523"/>
      <c r="LPG59" s="524"/>
      <c r="LPH59" s="525"/>
      <c r="LPI59" s="250"/>
      <c r="LPJ59" s="523"/>
      <c r="LPK59" s="524"/>
      <c r="LPL59" s="525"/>
      <c r="LPM59" s="250"/>
      <c r="LPN59" s="523"/>
      <c r="LPO59" s="524"/>
      <c r="LPP59" s="525"/>
      <c r="LPQ59" s="250"/>
      <c r="LPR59" s="523"/>
      <c r="LPS59" s="524"/>
      <c r="LPT59" s="525"/>
      <c r="LPU59" s="250"/>
      <c r="LPV59" s="523"/>
      <c r="LPW59" s="524"/>
      <c r="LPX59" s="525"/>
      <c r="LPY59" s="250"/>
      <c r="LPZ59" s="523"/>
      <c r="LQA59" s="524"/>
      <c r="LQB59" s="525"/>
      <c r="LQC59" s="250"/>
      <c r="LQD59" s="523"/>
      <c r="LQE59" s="524"/>
      <c r="LQF59" s="525"/>
      <c r="LQG59" s="250"/>
      <c r="LQH59" s="523"/>
      <c r="LQI59" s="524"/>
      <c r="LQJ59" s="525"/>
      <c r="LQK59" s="250"/>
      <c r="LQL59" s="523"/>
      <c r="LQM59" s="524"/>
      <c r="LQN59" s="525"/>
      <c r="LQO59" s="250"/>
      <c r="LQP59" s="523"/>
      <c r="LQQ59" s="524"/>
      <c r="LQR59" s="525"/>
      <c r="LQS59" s="250"/>
      <c r="LQT59" s="523"/>
      <c r="LQU59" s="524"/>
      <c r="LQV59" s="525"/>
      <c r="LQW59" s="250"/>
      <c r="LQX59" s="523"/>
      <c r="LQY59" s="524"/>
      <c r="LQZ59" s="525"/>
      <c r="LRA59" s="250"/>
      <c r="LRB59" s="523"/>
      <c r="LRC59" s="524"/>
      <c r="LRD59" s="525"/>
      <c r="LRE59" s="250"/>
      <c r="LRF59" s="523"/>
      <c r="LRG59" s="524"/>
      <c r="LRH59" s="525"/>
      <c r="LRI59" s="250"/>
      <c r="LRJ59" s="523"/>
      <c r="LRK59" s="524"/>
      <c r="LRL59" s="525"/>
      <c r="LRM59" s="250"/>
      <c r="LRN59" s="523"/>
      <c r="LRO59" s="524"/>
      <c r="LRP59" s="525"/>
      <c r="LRQ59" s="250"/>
      <c r="LRR59" s="523"/>
      <c r="LRS59" s="524"/>
      <c r="LRT59" s="525"/>
      <c r="LRU59" s="250"/>
      <c r="LRV59" s="523"/>
      <c r="LRW59" s="524"/>
      <c r="LRX59" s="525"/>
      <c r="LRY59" s="250"/>
      <c r="LRZ59" s="523"/>
      <c r="LSA59" s="524"/>
      <c r="LSB59" s="525"/>
      <c r="LSC59" s="250"/>
      <c r="LSD59" s="523"/>
      <c r="LSE59" s="524"/>
      <c r="LSF59" s="525"/>
      <c r="LSG59" s="250"/>
      <c r="LSH59" s="523"/>
      <c r="LSI59" s="524"/>
      <c r="LSJ59" s="525"/>
      <c r="LSK59" s="250"/>
      <c r="LSL59" s="523"/>
      <c r="LSM59" s="524"/>
      <c r="LSN59" s="525"/>
      <c r="LSO59" s="250"/>
      <c r="LSP59" s="523"/>
      <c r="LSQ59" s="524"/>
      <c r="LSR59" s="525"/>
      <c r="LSS59" s="250"/>
      <c r="LST59" s="523"/>
      <c r="LSU59" s="524"/>
      <c r="LSV59" s="525"/>
      <c r="LSW59" s="250"/>
      <c r="LSX59" s="523"/>
      <c r="LSY59" s="524"/>
      <c r="LSZ59" s="525"/>
      <c r="LTA59" s="250"/>
      <c r="LTB59" s="523"/>
      <c r="LTC59" s="524"/>
      <c r="LTD59" s="525"/>
      <c r="LTE59" s="250"/>
      <c r="LTF59" s="523"/>
      <c r="LTG59" s="524"/>
      <c r="LTH59" s="525"/>
      <c r="LTI59" s="250"/>
      <c r="LTJ59" s="523"/>
      <c r="LTK59" s="524"/>
      <c r="LTL59" s="525"/>
      <c r="LTM59" s="250"/>
      <c r="LTN59" s="523"/>
      <c r="LTO59" s="524"/>
      <c r="LTP59" s="525"/>
      <c r="LTQ59" s="250"/>
      <c r="LTR59" s="523"/>
      <c r="LTS59" s="524"/>
      <c r="LTT59" s="525"/>
      <c r="LTU59" s="250"/>
      <c r="LTV59" s="523"/>
      <c r="LTW59" s="524"/>
      <c r="LTX59" s="525"/>
      <c r="LTY59" s="250"/>
      <c r="LTZ59" s="523"/>
      <c r="LUA59" s="524"/>
      <c r="LUB59" s="525"/>
      <c r="LUC59" s="250"/>
      <c r="LUD59" s="523"/>
      <c r="LUE59" s="524"/>
      <c r="LUF59" s="525"/>
      <c r="LUG59" s="250"/>
      <c r="LUH59" s="523"/>
      <c r="LUI59" s="524"/>
      <c r="LUJ59" s="525"/>
      <c r="LUK59" s="250"/>
      <c r="LUL59" s="523"/>
      <c r="LUM59" s="524"/>
      <c r="LUN59" s="525"/>
      <c r="LUO59" s="250"/>
      <c r="LUP59" s="523"/>
      <c r="LUQ59" s="524"/>
      <c r="LUR59" s="525"/>
      <c r="LUS59" s="250"/>
      <c r="LUT59" s="523"/>
      <c r="LUU59" s="524"/>
      <c r="LUV59" s="525"/>
      <c r="LUW59" s="250"/>
      <c r="LUX59" s="523"/>
      <c r="LUY59" s="524"/>
      <c r="LUZ59" s="525"/>
      <c r="LVA59" s="250"/>
      <c r="LVB59" s="523"/>
      <c r="LVC59" s="524"/>
      <c r="LVD59" s="525"/>
      <c r="LVE59" s="250"/>
      <c r="LVF59" s="523"/>
      <c r="LVG59" s="524"/>
      <c r="LVH59" s="525"/>
      <c r="LVI59" s="250"/>
      <c r="LVJ59" s="523"/>
      <c r="LVK59" s="524"/>
      <c r="LVL59" s="525"/>
      <c r="LVM59" s="250"/>
      <c r="LVN59" s="523"/>
      <c r="LVO59" s="524"/>
      <c r="LVP59" s="525"/>
      <c r="LVQ59" s="250"/>
      <c r="LVR59" s="523"/>
      <c r="LVS59" s="524"/>
      <c r="LVT59" s="525"/>
      <c r="LVU59" s="250"/>
      <c r="LVV59" s="523"/>
      <c r="LVW59" s="524"/>
      <c r="LVX59" s="525"/>
      <c r="LVY59" s="250"/>
      <c r="LVZ59" s="523"/>
      <c r="LWA59" s="524"/>
      <c r="LWB59" s="525"/>
      <c r="LWC59" s="250"/>
      <c r="LWD59" s="523"/>
      <c r="LWE59" s="524"/>
      <c r="LWF59" s="525"/>
      <c r="LWG59" s="250"/>
      <c r="LWH59" s="523"/>
      <c r="LWI59" s="524"/>
      <c r="LWJ59" s="525"/>
      <c r="LWK59" s="250"/>
      <c r="LWL59" s="523"/>
      <c r="LWM59" s="524"/>
      <c r="LWN59" s="525"/>
      <c r="LWO59" s="250"/>
      <c r="LWP59" s="523"/>
      <c r="LWQ59" s="524"/>
      <c r="LWR59" s="525"/>
      <c r="LWS59" s="250"/>
      <c r="LWT59" s="523"/>
      <c r="LWU59" s="524"/>
      <c r="LWV59" s="525"/>
      <c r="LWW59" s="250"/>
      <c r="LWX59" s="523"/>
      <c r="LWY59" s="524"/>
      <c r="LWZ59" s="525"/>
      <c r="LXA59" s="250"/>
      <c r="LXB59" s="523"/>
      <c r="LXC59" s="524"/>
      <c r="LXD59" s="525"/>
      <c r="LXE59" s="250"/>
      <c r="LXF59" s="523"/>
      <c r="LXG59" s="524"/>
      <c r="LXH59" s="525"/>
      <c r="LXI59" s="250"/>
      <c r="LXJ59" s="523"/>
      <c r="LXK59" s="524"/>
      <c r="LXL59" s="525"/>
      <c r="LXM59" s="250"/>
      <c r="LXN59" s="523"/>
      <c r="LXO59" s="524"/>
      <c r="LXP59" s="525"/>
      <c r="LXQ59" s="250"/>
      <c r="LXR59" s="523"/>
      <c r="LXS59" s="524"/>
      <c r="LXT59" s="525"/>
      <c r="LXU59" s="250"/>
      <c r="LXV59" s="523"/>
      <c r="LXW59" s="524"/>
      <c r="LXX59" s="525"/>
      <c r="LXY59" s="250"/>
      <c r="LXZ59" s="523"/>
      <c r="LYA59" s="524"/>
      <c r="LYB59" s="525"/>
      <c r="LYC59" s="250"/>
      <c r="LYD59" s="523"/>
      <c r="LYE59" s="524"/>
      <c r="LYF59" s="525"/>
      <c r="LYG59" s="250"/>
      <c r="LYH59" s="523"/>
      <c r="LYI59" s="524"/>
      <c r="LYJ59" s="525"/>
      <c r="LYK59" s="250"/>
      <c r="LYL59" s="523"/>
      <c r="LYM59" s="524"/>
      <c r="LYN59" s="525"/>
      <c r="LYO59" s="250"/>
      <c r="LYP59" s="523"/>
      <c r="LYQ59" s="524"/>
      <c r="LYR59" s="525"/>
      <c r="LYS59" s="250"/>
      <c r="LYT59" s="523"/>
      <c r="LYU59" s="524"/>
      <c r="LYV59" s="525"/>
      <c r="LYW59" s="250"/>
      <c r="LYX59" s="523"/>
      <c r="LYY59" s="524"/>
      <c r="LYZ59" s="525"/>
      <c r="LZA59" s="250"/>
      <c r="LZB59" s="523"/>
      <c r="LZC59" s="524"/>
      <c r="LZD59" s="525"/>
      <c r="LZE59" s="250"/>
      <c r="LZF59" s="523"/>
      <c r="LZG59" s="524"/>
      <c r="LZH59" s="525"/>
      <c r="LZI59" s="250"/>
      <c r="LZJ59" s="523"/>
      <c r="LZK59" s="524"/>
      <c r="LZL59" s="525"/>
      <c r="LZM59" s="250"/>
      <c r="LZN59" s="523"/>
      <c r="LZO59" s="524"/>
      <c r="LZP59" s="525"/>
      <c r="LZQ59" s="250"/>
      <c r="LZR59" s="523"/>
      <c r="LZS59" s="524"/>
      <c r="LZT59" s="525"/>
      <c r="LZU59" s="250"/>
      <c r="LZV59" s="523"/>
      <c r="LZW59" s="524"/>
      <c r="LZX59" s="525"/>
      <c r="LZY59" s="250"/>
      <c r="LZZ59" s="523"/>
      <c r="MAA59" s="524"/>
      <c r="MAB59" s="525"/>
      <c r="MAC59" s="250"/>
      <c r="MAD59" s="523"/>
      <c r="MAE59" s="524"/>
      <c r="MAF59" s="525"/>
      <c r="MAG59" s="250"/>
      <c r="MAH59" s="523"/>
      <c r="MAI59" s="524"/>
      <c r="MAJ59" s="525"/>
      <c r="MAK59" s="250"/>
      <c r="MAL59" s="523"/>
      <c r="MAM59" s="524"/>
      <c r="MAN59" s="525"/>
      <c r="MAO59" s="250"/>
      <c r="MAP59" s="523"/>
      <c r="MAQ59" s="524"/>
      <c r="MAR59" s="525"/>
      <c r="MAS59" s="250"/>
      <c r="MAT59" s="523"/>
      <c r="MAU59" s="524"/>
      <c r="MAV59" s="525"/>
      <c r="MAW59" s="250"/>
      <c r="MAX59" s="523"/>
      <c r="MAY59" s="524"/>
      <c r="MAZ59" s="525"/>
      <c r="MBA59" s="250"/>
      <c r="MBB59" s="523"/>
      <c r="MBC59" s="524"/>
      <c r="MBD59" s="525"/>
      <c r="MBE59" s="250"/>
      <c r="MBF59" s="523"/>
      <c r="MBG59" s="524"/>
      <c r="MBH59" s="525"/>
      <c r="MBI59" s="250"/>
      <c r="MBJ59" s="523"/>
      <c r="MBK59" s="524"/>
      <c r="MBL59" s="525"/>
      <c r="MBM59" s="250"/>
      <c r="MBN59" s="523"/>
      <c r="MBO59" s="524"/>
      <c r="MBP59" s="525"/>
      <c r="MBQ59" s="250"/>
      <c r="MBR59" s="523"/>
      <c r="MBS59" s="524"/>
      <c r="MBT59" s="525"/>
      <c r="MBU59" s="250"/>
      <c r="MBV59" s="523"/>
      <c r="MBW59" s="524"/>
      <c r="MBX59" s="525"/>
      <c r="MBY59" s="250"/>
      <c r="MBZ59" s="523"/>
      <c r="MCA59" s="524"/>
      <c r="MCB59" s="525"/>
      <c r="MCC59" s="250"/>
      <c r="MCD59" s="523"/>
      <c r="MCE59" s="524"/>
      <c r="MCF59" s="525"/>
      <c r="MCG59" s="250"/>
      <c r="MCH59" s="523"/>
      <c r="MCI59" s="524"/>
      <c r="MCJ59" s="525"/>
      <c r="MCK59" s="250"/>
      <c r="MCL59" s="523"/>
      <c r="MCM59" s="524"/>
      <c r="MCN59" s="525"/>
      <c r="MCO59" s="250"/>
      <c r="MCP59" s="523"/>
      <c r="MCQ59" s="524"/>
      <c r="MCR59" s="525"/>
      <c r="MCS59" s="250"/>
      <c r="MCT59" s="523"/>
      <c r="MCU59" s="524"/>
      <c r="MCV59" s="525"/>
      <c r="MCW59" s="250"/>
      <c r="MCX59" s="523"/>
      <c r="MCY59" s="524"/>
      <c r="MCZ59" s="525"/>
      <c r="MDA59" s="250"/>
      <c r="MDB59" s="523"/>
      <c r="MDC59" s="524"/>
      <c r="MDD59" s="525"/>
      <c r="MDE59" s="250"/>
      <c r="MDF59" s="523"/>
      <c r="MDG59" s="524"/>
      <c r="MDH59" s="525"/>
      <c r="MDI59" s="250"/>
      <c r="MDJ59" s="523"/>
      <c r="MDK59" s="524"/>
      <c r="MDL59" s="525"/>
      <c r="MDM59" s="250"/>
      <c r="MDN59" s="523"/>
      <c r="MDO59" s="524"/>
      <c r="MDP59" s="525"/>
      <c r="MDQ59" s="250"/>
      <c r="MDR59" s="523"/>
      <c r="MDS59" s="524"/>
      <c r="MDT59" s="525"/>
      <c r="MDU59" s="250"/>
      <c r="MDV59" s="523"/>
      <c r="MDW59" s="524"/>
      <c r="MDX59" s="525"/>
      <c r="MDY59" s="250"/>
      <c r="MDZ59" s="523"/>
      <c r="MEA59" s="524"/>
      <c r="MEB59" s="525"/>
      <c r="MEC59" s="250"/>
      <c r="MED59" s="523"/>
      <c r="MEE59" s="524"/>
      <c r="MEF59" s="525"/>
      <c r="MEG59" s="250"/>
      <c r="MEH59" s="523"/>
      <c r="MEI59" s="524"/>
      <c r="MEJ59" s="525"/>
      <c r="MEK59" s="250"/>
      <c r="MEL59" s="523"/>
      <c r="MEM59" s="524"/>
      <c r="MEN59" s="525"/>
      <c r="MEO59" s="250"/>
      <c r="MEP59" s="523"/>
      <c r="MEQ59" s="524"/>
      <c r="MER59" s="525"/>
      <c r="MES59" s="250"/>
      <c r="MET59" s="523"/>
      <c r="MEU59" s="524"/>
      <c r="MEV59" s="525"/>
      <c r="MEW59" s="250"/>
      <c r="MEX59" s="523"/>
      <c r="MEY59" s="524"/>
      <c r="MEZ59" s="525"/>
      <c r="MFA59" s="250"/>
      <c r="MFB59" s="523"/>
      <c r="MFC59" s="524"/>
      <c r="MFD59" s="525"/>
      <c r="MFE59" s="250"/>
      <c r="MFF59" s="523"/>
      <c r="MFG59" s="524"/>
      <c r="MFH59" s="525"/>
      <c r="MFI59" s="250"/>
      <c r="MFJ59" s="523"/>
      <c r="MFK59" s="524"/>
      <c r="MFL59" s="525"/>
      <c r="MFM59" s="250"/>
      <c r="MFN59" s="523"/>
      <c r="MFO59" s="524"/>
      <c r="MFP59" s="525"/>
      <c r="MFQ59" s="250"/>
      <c r="MFR59" s="523"/>
      <c r="MFS59" s="524"/>
      <c r="MFT59" s="525"/>
      <c r="MFU59" s="250"/>
      <c r="MFV59" s="523"/>
      <c r="MFW59" s="524"/>
      <c r="MFX59" s="525"/>
      <c r="MFY59" s="250"/>
      <c r="MFZ59" s="523"/>
      <c r="MGA59" s="524"/>
      <c r="MGB59" s="525"/>
      <c r="MGC59" s="250"/>
      <c r="MGD59" s="523"/>
      <c r="MGE59" s="524"/>
      <c r="MGF59" s="525"/>
      <c r="MGG59" s="250"/>
      <c r="MGH59" s="523"/>
      <c r="MGI59" s="524"/>
      <c r="MGJ59" s="525"/>
      <c r="MGK59" s="250"/>
      <c r="MGL59" s="523"/>
      <c r="MGM59" s="524"/>
      <c r="MGN59" s="525"/>
      <c r="MGO59" s="250"/>
      <c r="MGP59" s="523"/>
      <c r="MGQ59" s="524"/>
      <c r="MGR59" s="525"/>
      <c r="MGS59" s="250"/>
      <c r="MGT59" s="523"/>
      <c r="MGU59" s="524"/>
      <c r="MGV59" s="525"/>
      <c r="MGW59" s="250"/>
      <c r="MGX59" s="523"/>
      <c r="MGY59" s="524"/>
      <c r="MGZ59" s="525"/>
      <c r="MHA59" s="250"/>
      <c r="MHB59" s="523"/>
      <c r="MHC59" s="524"/>
      <c r="MHD59" s="525"/>
      <c r="MHE59" s="250"/>
      <c r="MHF59" s="523"/>
      <c r="MHG59" s="524"/>
      <c r="MHH59" s="525"/>
      <c r="MHI59" s="250"/>
      <c r="MHJ59" s="523"/>
      <c r="MHK59" s="524"/>
      <c r="MHL59" s="525"/>
      <c r="MHM59" s="250"/>
      <c r="MHN59" s="523"/>
      <c r="MHO59" s="524"/>
      <c r="MHP59" s="525"/>
      <c r="MHQ59" s="250"/>
      <c r="MHR59" s="523"/>
      <c r="MHS59" s="524"/>
      <c r="MHT59" s="525"/>
      <c r="MHU59" s="250"/>
      <c r="MHV59" s="523"/>
      <c r="MHW59" s="524"/>
      <c r="MHX59" s="525"/>
      <c r="MHY59" s="250"/>
      <c r="MHZ59" s="523"/>
      <c r="MIA59" s="524"/>
      <c r="MIB59" s="525"/>
      <c r="MIC59" s="250"/>
      <c r="MID59" s="523"/>
      <c r="MIE59" s="524"/>
      <c r="MIF59" s="525"/>
      <c r="MIG59" s="250"/>
      <c r="MIH59" s="523"/>
      <c r="MII59" s="524"/>
      <c r="MIJ59" s="525"/>
      <c r="MIK59" s="250"/>
      <c r="MIL59" s="523"/>
      <c r="MIM59" s="524"/>
      <c r="MIN59" s="525"/>
      <c r="MIO59" s="250"/>
      <c r="MIP59" s="523"/>
      <c r="MIQ59" s="524"/>
      <c r="MIR59" s="525"/>
      <c r="MIS59" s="250"/>
      <c r="MIT59" s="523"/>
      <c r="MIU59" s="524"/>
      <c r="MIV59" s="525"/>
      <c r="MIW59" s="250"/>
      <c r="MIX59" s="523"/>
      <c r="MIY59" s="524"/>
      <c r="MIZ59" s="525"/>
      <c r="MJA59" s="250"/>
      <c r="MJB59" s="523"/>
      <c r="MJC59" s="524"/>
      <c r="MJD59" s="525"/>
      <c r="MJE59" s="250"/>
      <c r="MJF59" s="523"/>
      <c r="MJG59" s="524"/>
      <c r="MJH59" s="525"/>
      <c r="MJI59" s="250"/>
      <c r="MJJ59" s="523"/>
      <c r="MJK59" s="524"/>
      <c r="MJL59" s="525"/>
      <c r="MJM59" s="250"/>
      <c r="MJN59" s="523"/>
      <c r="MJO59" s="524"/>
      <c r="MJP59" s="525"/>
      <c r="MJQ59" s="250"/>
      <c r="MJR59" s="523"/>
      <c r="MJS59" s="524"/>
      <c r="MJT59" s="525"/>
      <c r="MJU59" s="250"/>
      <c r="MJV59" s="523"/>
      <c r="MJW59" s="524"/>
      <c r="MJX59" s="525"/>
      <c r="MJY59" s="250"/>
      <c r="MJZ59" s="523"/>
      <c r="MKA59" s="524"/>
      <c r="MKB59" s="525"/>
      <c r="MKC59" s="250"/>
      <c r="MKD59" s="523"/>
      <c r="MKE59" s="524"/>
      <c r="MKF59" s="525"/>
      <c r="MKG59" s="250"/>
      <c r="MKH59" s="523"/>
      <c r="MKI59" s="524"/>
      <c r="MKJ59" s="525"/>
      <c r="MKK59" s="250"/>
      <c r="MKL59" s="523"/>
      <c r="MKM59" s="524"/>
      <c r="MKN59" s="525"/>
      <c r="MKO59" s="250"/>
      <c r="MKP59" s="523"/>
      <c r="MKQ59" s="524"/>
      <c r="MKR59" s="525"/>
      <c r="MKS59" s="250"/>
      <c r="MKT59" s="523"/>
      <c r="MKU59" s="524"/>
      <c r="MKV59" s="525"/>
      <c r="MKW59" s="250"/>
      <c r="MKX59" s="523"/>
      <c r="MKY59" s="524"/>
      <c r="MKZ59" s="525"/>
      <c r="MLA59" s="250"/>
      <c r="MLB59" s="523"/>
      <c r="MLC59" s="524"/>
      <c r="MLD59" s="525"/>
      <c r="MLE59" s="250"/>
      <c r="MLF59" s="523"/>
      <c r="MLG59" s="524"/>
      <c r="MLH59" s="525"/>
      <c r="MLI59" s="250"/>
      <c r="MLJ59" s="523"/>
      <c r="MLK59" s="524"/>
      <c r="MLL59" s="525"/>
      <c r="MLM59" s="250"/>
      <c r="MLN59" s="523"/>
      <c r="MLO59" s="524"/>
      <c r="MLP59" s="525"/>
      <c r="MLQ59" s="250"/>
      <c r="MLR59" s="523"/>
      <c r="MLS59" s="524"/>
      <c r="MLT59" s="525"/>
      <c r="MLU59" s="250"/>
      <c r="MLV59" s="523"/>
      <c r="MLW59" s="524"/>
      <c r="MLX59" s="525"/>
      <c r="MLY59" s="250"/>
      <c r="MLZ59" s="523"/>
      <c r="MMA59" s="524"/>
      <c r="MMB59" s="525"/>
      <c r="MMC59" s="250"/>
      <c r="MMD59" s="523"/>
      <c r="MME59" s="524"/>
      <c r="MMF59" s="525"/>
      <c r="MMG59" s="250"/>
      <c r="MMH59" s="523"/>
      <c r="MMI59" s="524"/>
      <c r="MMJ59" s="525"/>
      <c r="MMK59" s="250"/>
      <c r="MML59" s="523"/>
      <c r="MMM59" s="524"/>
      <c r="MMN59" s="525"/>
      <c r="MMO59" s="250"/>
      <c r="MMP59" s="523"/>
      <c r="MMQ59" s="524"/>
      <c r="MMR59" s="525"/>
      <c r="MMS59" s="250"/>
      <c r="MMT59" s="523"/>
      <c r="MMU59" s="524"/>
      <c r="MMV59" s="525"/>
      <c r="MMW59" s="250"/>
      <c r="MMX59" s="523"/>
      <c r="MMY59" s="524"/>
      <c r="MMZ59" s="525"/>
      <c r="MNA59" s="250"/>
      <c r="MNB59" s="523"/>
      <c r="MNC59" s="524"/>
      <c r="MND59" s="525"/>
      <c r="MNE59" s="250"/>
      <c r="MNF59" s="523"/>
      <c r="MNG59" s="524"/>
      <c r="MNH59" s="525"/>
      <c r="MNI59" s="250"/>
      <c r="MNJ59" s="523"/>
      <c r="MNK59" s="524"/>
      <c r="MNL59" s="525"/>
      <c r="MNM59" s="250"/>
      <c r="MNN59" s="523"/>
      <c r="MNO59" s="524"/>
      <c r="MNP59" s="525"/>
      <c r="MNQ59" s="250"/>
      <c r="MNR59" s="523"/>
      <c r="MNS59" s="524"/>
      <c r="MNT59" s="525"/>
      <c r="MNU59" s="250"/>
      <c r="MNV59" s="523"/>
      <c r="MNW59" s="524"/>
      <c r="MNX59" s="525"/>
      <c r="MNY59" s="250"/>
      <c r="MNZ59" s="523"/>
      <c r="MOA59" s="524"/>
      <c r="MOB59" s="525"/>
      <c r="MOC59" s="250"/>
      <c r="MOD59" s="523"/>
      <c r="MOE59" s="524"/>
      <c r="MOF59" s="525"/>
      <c r="MOG59" s="250"/>
      <c r="MOH59" s="523"/>
      <c r="MOI59" s="524"/>
      <c r="MOJ59" s="525"/>
      <c r="MOK59" s="250"/>
      <c r="MOL59" s="523"/>
      <c r="MOM59" s="524"/>
      <c r="MON59" s="525"/>
      <c r="MOO59" s="250"/>
      <c r="MOP59" s="523"/>
      <c r="MOQ59" s="524"/>
      <c r="MOR59" s="525"/>
      <c r="MOS59" s="250"/>
      <c r="MOT59" s="523"/>
      <c r="MOU59" s="524"/>
      <c r="MOV59" s="525"/>
      <c r="MOW59" s="250"/>
      <c r="MOX59" s="523"/>
      <c r="MOY59" s="524"/>
      <c r="MOZ59" s="525"/>
      <c r="MPA59" s="250"/>
      <c r="MPB59" s="523"/>
      <c r="MPC59" s="524"/>
      <c r="MPD59" s="525"/>
      <c r="MPE59" s="250"/>
      <c r="MPF59" s="523"/>
      <c r="MPG59" s="524"/>
      <c r="MPH59" s="525"/>
      <c r="MPI59" s="250"/>
      <c r="MPJ59" s="523"/>
      <c r="MPK59" s="524"/>
      <c r="MPL59" s="525"/>
      <c r="MPM59" s="250"/>
      <c r="MPN59" s="523"/>
      <c r="MPO59" s="524"/>
      <c r="MPP59" s="525"/>
      <c r="MPQ59" s="250"/>
      <c r="MPR59" s="523"/>
      <c r="MPS59" s="524"/>
      <c r="MPT59" s="525"/>
      <c r="MPU59" s="250"/>
      <c r="MPV59" s="523"/>
      <c r="MPW59" s="524"/>
      <c r="MPX59" s="525"/>
      <c r="MPY59" s="250"/>
      <c r="MPZ59" s="523"/>
      <c r="MQA59" s="524"/>
      <c r="MQB59" s="525"/>
      <c r="MQC59" s="250"/>
      <c r="MQD59" s="523"/>
      <c r="MQE59" s="524"/>
      <c r="MQF59" s="525"/>
      <c r="MQG59" s="250"/>
      <c r="MQH59" s="523"/>
      <c r="MQI59" s="524"/>
      <c r="MQJ59" s="525"/>
      <c r="MQK59" s="250"/>
      <c r="MQL59" s="523"/>
      <c r="MQM59" s="524"/>
      <c r="MQN59" s="525"/>
      <c r="MQO59" s="250"/>
      <c r="MQP59" s="523"/>
      <c r="MQQ59" s="524"/>
      <c r="MQR59" s="525"/>
      <c r="MQS59" s="250"/>
      <c r="MQT59" s="523"/>
      <c r="MQU59" s="524"/>
      <c r="MQV59" s="525"/>
      <c r="MQW59" s="250"/>
      <c r="MQX59" s="523"/>
      <c r="MQY59" s="524"/>
      <c r="MQZ59" s="525"/>
      <c r="MRA59" s="250"/>
      <c r="MRB59" s="523"/>
      <c r="MRC59" s="524"/>
      <c r="MRD59" s="525"/>
      <c r="MRE59" s="250"/>
      <c r="MRF59" s="523"/>
      <c r="MRG59" s="524"/>
      <c r="MRH59" s="525"/>
      <c r="MRI59" s="250"/>
      <c r="MRJ59" s="523"/>
      <c r="MRK59" s="524"/>
      <c r="MRL59" s="525"/>
      <c r="MRM59" s="250"/>
      <c r="MRN59" s="523"/>
      <c r="MRO59" s="524"/>
      <c r="MRP59" s="525"/>
      <c r="MRQ59" s="250"/>
      <c r="MRR59" s="523"/>
      <c r="MRS59" s="524"/>
      <c r="MRT59" s="525"/>
      <c r="MRU59" s="250"/>
      <c r="MRV59" s="523"/>
      <c r="MRW59" s="524"/>
      <c r="MRX59" s="525"/>
      <c r="MRY59" s="250"/>
      <c r="MRZ59" s="523"/>
      <c r="MSA59" s="524"/>
      <c r="MSB59" s="525"/>
      <c r="MSC59" s="250"/>
      <c r="MSD59" s="523"/>
      <c r="MSE59" s="524"/>
      <c r="MSF59" s="525"/>
      <c r="MSG59" s="250"/>
      <c r="MSH59" s="523"/>
      <c r="MSI59" s="524"/>
      <c r="MSJ59" s="525"/>
      <c r="MSK59" s="250"/>
      <c r="MSL59" s="523"/>
      <c r="MSM59" s="524"/>
      <c r="MSN59" s="525"/>
      <c r="MSO59" s="250"/>
      <c r="MSP59" s="523"/>
      <c r="MSQ59" s="524"/>
      <c r="MSR59" s="525"/>
      <c r="MSS59" s="250"/>
      <c r="MST59" s="523"/>
      <c r="MSU59" s="524"/>
      <c r="MSV59" s="525"/>
      <c r="MSW59" s="250"/>
      <c r="MSX59" s="523"/>
      <c r="MSY59" s="524"/>
      <c r="MSZ59" s="525"/>
      <c r="MTA59" s="250"/>
      <c r="MTB59" s="523"/>
      <c r="MTC59" s="524"/>
      <c r="MTD59" s="525"/>
      <c r="MTE59" s="250"/>
      <c r="MTF59" s="523"/>
      <c r="MTG59" s="524"/>
      <c r="MTH59" s="525"/>
      <c r="MTI59" s="250"/>
      <c r="MTJ59" s="523"/>
      <c r="MTK59" s="524"/>
      <c r="MTL59" s="525"/>
      <c r="MTM59" s="250"/>
      <c r="MTN59" s="523"/>
      <c r="MTO59" s="524"/>
      <c r="MTP59" s="525"/>
      <c r="MTQ59" s="250"/>
      <c r="MTR59" s="523"/>
      <c r="MTS59" s="524"/>
      <c r="MTT59" s="525"/>
      <c r="MTU59" s="250"/>
      <c r="MTV59" s="523"/>
      <c r="MTW59" s="524"/>
      <c r="MTX59" s="525"/>
      <c r="MTY59" s="250"/>
      <c r="MTZ59" s="523"/>
      <c r="MUA59" s="524"/>
      <c r="MUB59" s="525"/>
      <c r="MUC59" s="250"/>
      <c r="MUD59" s="523"/>
      <c r="MUE59" s="524"/>
      <c r="MUF59" s="525"/>
      <c r="MUG59" s="250"/>
      <c r="MUH59" s="523"/>
      <c r="MUI59" s="524"/>
      <c r="MUJ59" s="525"/>
      <c r="MUK59" s="250"/>
      <c r="MUL59" s="523"/>
      <c r="MUM59" s="524"/>
      <c r="MUN59" s="525"/>
      <c r="MUO59" s="250"/>
      <c r="MUP59" s="523"/>
      <c r="MUQ59" s="524"/>
      <c r="MUR59" s="525"/>
      <c r="MUS59" s="250"/>
      <c r="MUT59" s="523"/>
      <c r="MUU59" s="524"/>
      <c r="MUV59" s="525"/>
      <c r="MUW59" s="250"/>
      <c r="MUX59" s="523"/>
      <c r="MUY59" s="524"/>
      <c r="MUZ59" s="525"/>
      <c r="MVA59" s="250"/>
      <c r="MVB59" s="523"/>
      <c r="MVC59" s="524"/>
      <c r="MVD59" s="525"/>
      <c r="MVE59" s="250"/>
      <c r="MVF59" s="523"/>
      <c r="MVG59" s="524"/>
      <c r="MVH59" s="525"/>
      <c r="MVI59" s="250"/>
      <c r="MVJ59" s="523"/>
      <c r="MVK59" s="524"/>
      <c r="MVL59" s="525"/>
      <c r="MVM59" s="250"/>
      <c r="MVN59" s="523"/>
      <c r="MVO59" s="524"/>
      <c r="MVP59" s="525"/>
      <c r="MVQ59" s="250"/>
      <c r="MVR59" s="523"/>
      <c r="MVS59" s="524"/>
      <c r="MVT59" s="525"/>
      <c r="MVU59" s="250"/>
      <c r="MVV59" s="523"/>
      <c r="MVW59" s="524"/>
      <c r="MVX59" s="525"/>
      <c r="MVY59" s="250"/>
      <c r="MVZ59" s="523"/>
      <c r="MWA59" s="524"/>
      <c r="MWB59" s="525"/>
      <c r="MWC59" s="250"/>
      <c r="MWD59" s="523"/>
      <c r="MWE59" s="524"/>
      <c r="MWF59" s="525"/>
      <c r="MWG59" s="250"/>
      <c r="MWH59" s="523"/>
      <c r="MWI59" s="524"/>
      <c r="MWJ59" s="525"/>
      <c r="MWK59" s="250"/>
      <c r="MWL59" s="523"/>
      <c r="MWM59" s="524"/>
      <c r="MWN59" s="525"/>
      <c r="MWO59" s="250"/>
      <c r="MWP59" s="523"/>
      <c r="MWQ59" s="524"/>
      <c r="MWR59" s="525"/>
      <c r="MWS59" s="250"/>
      <c r="MWT59" s="523"/>
      <c r="MWU59" s="524"/>
      <c r="MWV59" s="525"/>
      <c r="MWW59" s="250"/>
      <c r="MWX59" s="523"/>
      <c r="MWY59" s="524"/>
      <c r="MWZ59" s="525"/>
      <c r="MXA59" s="250"/>
      <c r="MXB59" s="523"/>
      <c r="MXC59" s="524"/>
      <c r="MXD59" s="525"/>
      <c r="MXE59" s="250"/>
      <c r="MXF59" s="523"/>
      <c r="MXG59" s="524"/>
      <c r="MXH59" s="525"/>
      <c r="MXI59" s="250"/>
      <c r="MXJ59" s="523"/>
      <c r="MXK59" s="524"/>
      <c r="MXL59" s="525"/>
      <c r="MXM59" s="250"/>
      <c r="MXN59" s="523"/>
      <c r="MXO59" s="524"/>
      <c r="MXP59" s="525"/>
      <c r="MXQ59" s="250"/>
      <c r="MXR59" s="523"/>
      <c r="MXS59" s="524"/>
      <c r="MXT59" s="525"/>
      <c r="MXU59" s="250"/>
      <c r="MXV59" s="523"/>
      <c r="MXW59" s="524"/>
      <c r="MXX59" s="525"/>
      <c r="MXY59" s="250"/>
      <c r="MXZ59" s="523"/>
      <c r="MYA59" s="524"/>
      <c r="MYB59" s="525"/>
      <c r="MYC59" s="250"/>
      <c r="MYD59" s="523"/>
      <c r="MYE59" s="524"/>
      <c r="MYF59" s="525"/>
      <c r="MYG59" s="250"/>
      <c r="MYH59" s="523"/>
      <c r="MYI59" s="524"/>
      <c r="MYJ59" s="525"/>
      <c r="MYK59" s="250"/>
      <c r="MYL59" s="523"/>
      <c r="MYM59" s="524"/>
      <c r="MYN59" s="525"/>
      <c r="MYO59" s="250"/>
      <c r="MYP59" s="523"/>
      <c r="MYQ59" s="524"/>
      <c r="MYR59" s="525"/>
      <c r="MYS59" s="250"/>
      <c r="MYT59" s="523"/>
      <c r="MYU59" s="524"/>
      <c r="MYV59" s="525"/>
      <c r="MYW59" s="250"/>
      <c r="MYX59" s="523"/>
      <c r="MYY59" s="524"/>
      <c r="MYZ59" s="525"/>
      <c r="MZA59" s="250"/>
      <c r="MZB59" s="523"/>
      <c r="MZC59" s="524"/>
      <c r="MZD59" s="525"/>
      <c r="MZE59" s="250"/>
      <c r="MZF59" s="523"/>
      <c r="MZG59" s="524"/>
      <c r="MZH59" s="525"/>
      <c r="MZI59" s="250"/>
      <c r="MZJ59" s="523"/>
      <c r="MZK59" s="524"/>
      <c r="MZL59" s="525"/>
      <c r="MZM59" s="250"/>
      <c r="MZN59" s="523"/>
      <c r="MZO59" s="524"/>
      <c r="MZP59" s="525"/>
      <c r="MZQ59" s="250"/>
      <c r="MZR59" s="523"/>
      <c r="MZS59" s="524"/>
      <c r="MZT59" s="525"/>
      <c r="MZU59" s="250"/>
      <c r="MZV59" s="523"/>
      <c r="MZW59" s="524"/>
      <c r="MZX59" s="525"/>
      <c r="MZY59" s="250"/>
      <c r="MZZ59" s="523"/>
      <c r="NAA59" s="524"/>
      <c r="NAB59" s="525"/>
      <c r="NAC59" s="250"/>
      <c r="NAD59" s="523"/>
      <c r="NAE59" s="524"/>
      <c r="NAF59" s="525"/>
      <c r="NAG59" s="250"/>
      <c r="NAH59" s="523"/>
      <c r="NAI59" s="524"/>
      <c r="NAJ59" s="525"/>
      <c r="NAK59" s="250"/>
      <c r="NAL59" s="523"/>
      <c r="NAM59" s="524"/>
      <c r="NAN59" s="525"/>
      <c r="NAO59" s="250"/>
      <c r="NAP59" s="523"/>
      <c r="NAQ59" s="524"/>
      <c r="NAR59" s="525"/>
      <c r="NAS59" s="250"/>
      <c r="NAT59" s="523"/>
      <c r="NAU59" s="524"/>
      <c r="NAV59" s="525"/>
      <c r="NAW59" s="250"/>
      <c r="NAX59" s="523"/>
      <c r="NAY59" s="524"/>
      <c r="NAZ59" s="525"/>
      <c r="NBA59" s="250"/>
      <c r="NBB59" s="523"/>
      <c r="NBC59" s="524"/>
      <c r="NBD59" s="525"/>
      <c r="NBE59" s="250"/>
      <c r="NBF59" s="523"/>
      <c r="NBG59" s="524"/>
      <c r="NBH59" s="525"/>
      <c r="NBI59" s="250"/>
      <c r="NBJ59" s="523"/>
      <c r="NBK59" s="524"/>
      <c r="NBL59" s="525"/>
      <c r="NBM59" s="250"/>
      <c r="NBN59" s="523"/>
      <c r="NBO59" s="524"/>
      <c r="NBP59" s="525"/>
      <c r="NBQ59" s="250"/>
      <c r="NBR59" s="523"/>
      <c r="NBS59" s="524"/>
      <c r="NBT59" s="525"/>
      <c r="NBU59" s="250"/>
      <c r="NBV59" s="523"/>
      <c r="NBW59" s="524"/>
      <c r="NBX59" s="525"/>
      <c r="NBY59" s="250"/>
      <c r="NBZ59" s="523"/>
      <c r="NCA59" s="524"/>
      <c r="NCB59" s="525"/>
      <c r="NCC59" s="250"/>
      <c r="NCD59" s="523"/>
      <c r="NCE59" s="524"/>
      <c r="NCF59" s="525"/>
      <c r="NCG59" s="250"/>
      <c r="NCH59" s="523"/>
      <c r="NCI59" s="524"/>
      <c r="NCJ59" s="525"/>
      <c r="NCK59" s="250"/>
      <c r="NCL59" s="523"/>
      <c r="NCM59" s="524"/>
      <c r="NCN59" s="525"/>
      <c r="NCO59" s="250"/>
      <c r="NCP59" s="523"/>
      <c r="NCQ59" s="524"/>
      <c r="NCR59" s="525"/>
      <c r="NCS59" s="250"/>
      <c r="NCT59" s="523"/>
      <c r="NCU59" s="524"/>
      <c r="NCV59" s="525"/>
      <c r="NCW59" s="250"/>
      <c r="NCX59" s="523"/>
      <c r="NCY59" s="524"/>
      <c r="NCZ59" s="525"/>
      <c r="NDA59" s="250"/>
      <c r="NDB59" s="523"/>
      <c r="NDC59" s="524"/>
      <c r="NDD59" s="525"/>
      <c r="NDE59" s="250"/>
      <c r="NDF59" s="523"/>
      <c r="NDG59" s="524"/>
      <c r="NDH59" s="525"/>
      <c r="NDI59" s="250"/>
      <c r="NDJ59" s="523"/>
      <c r="NDK59" s="524"/>
      <c r="NDL59" s="525"/>
      <c r="NDM59" s="250"/>
      <c r="NDN59" s="523"/>
      <c r="NDO59" s="524"/>
      <c r="NDP59" s="525"/>
      <c r="NDQ59" s="250"/>
      <c r="NDR59" s="523"/>
      <c r="NDS59" s="524"/>
      <c r="NDT59" s="525"/>
      <c r="NDU59" s="250"/>
      <c r="NDV59" s="523"/>
      <c r="NDW59" s="524"/>
      <c r="NDX59" s="525"/>
      <c r="NDY59" s="250"/>
      <c r="NDZ59" s="523"/>
      <c r="NEA59" s="524"/>
      <c r="NEB59" s="525"/>
      <c r="NEC59" s="250"/>
      <c r="NED59" s="523"/>
      <c r="NEE59" s="524"/>
      <c r="NEF59" s="525"/>
      <c r="NEG59" s="250"/>
      <c r="NEH59" s="523"/>
      <c r="NEI59" s="524"/>
      <c r="NEJ59" s="525"/>
      <c r="NEK59" s="250"/>
      <c r="NEL59" s="523"/>
      <c r="NEM59" s="524"/>
      <c r="NEN59" s="525"/>
      <c r="NEO59" s="250"/>
      <c r="NEP59" s="523"/>
      <c r="NEQ59" s="524"/>
      <c r="NER59" s="525"/>
      <c r="NES59" s="250"/>
      <c r="NET59" s="523"/>
      <c r="NEU59" s="524"/>
      <c r="NEV59" s="525"/>
      <c r="NEW59" s="250"/>
      <c r="NEX59" s="523"/>
      <c r="NEY59" s="524"/>
      <c r="NEZ59" s="525"/>
      <c r="NFA59" s="250"/>
      <c r="NFB59" s="523"/>
      <c r="NFC59" s="524"/>
      <c r="NFD59" s="525"/>
      <c r="NFE59" s="250"/>
      <c r="NFF59" s="523"/>
      <c r="NFG59" s="524"/>
      <c r="NFH59" s="525"/>
      <c r="NFI59" s="250"/>
      <c r="NFJ59" s="523"/>
      <c r="NFK59" s="524"/>
      <c r="NFL59" s="525"/>
      <c r="NFM59" s="250"/>
      <c r="NFN59" s="523"/>
      <c r="NFO59" s="524"/>
      <c r="NFP59" s="525"/>
      <c r="NFQ59" s="250"/>
      <c r="NFR59" s="523"/>
      <c r="NFS59" s="524"/>
      <c r="NFT59" s="525"/>
      <c r="NFU59" s="250"/>
      <c r="NFV59" s="523"/>
      <c r="NFW59" s="524"/>
      <c r="NFX59" s="525"/>
      <c r="NFY59" s="250"/>
      <c r="NFZ59" s="523"/>
      <c r="NGA59" s="524"/>
      <c r="NGB59" s="525"/>
      <c r="NGC59" s="250"/>
      <c r="NGD59" s="523"/>
      <c r="NGE59" s="524"/>
      <c r="NGF59" s="525"/>
      <c r="NGG59" s="250"/>
      <c r="NGH59" s="523"/>
      <c r="NGI59" s="524"/>
      <c r="NGJ59" s="525"/>
      <c r="NGK59" s="250"/>
      <c r="NGL59" s="523"/>
      <c r="NGM59" s="524"/>
      <c r="NGN59" s="525"/>
      <c r="NGO59" s="250"/>
      <c r="NGP59" s="523"/>
      <c r="NGQ59" s="524"/>
      <c r="NGR59" s="525"/>
      <c r="NGS59" s="250"/>
      <c r="NGT59" s="523"/>
      <c r="NGU59" s="524"/>
      <c r="NGV59" s="525"/>
      <c r="NGW59" s="250"/>
      <c r="NGX59" s="523"/>
      <c r="NGY59" s="524"/>
      <c r="NGZ59" s="525"/>
      <c r="NHA59" s="250"/>
      <c r="NHB59" s="523"/>
      <c r="NHC59" s="524"/>
      <c r="NHD59" s="525"/>
      <c r="NHE59" s="250"/>
      <c r="NHF59" s="523"/>
      <c r="NHG59" s="524"/>
      <c r="NHH59" s="525"/>
      <c r="NHI59" s="250"/>
      <c r="NHJ59" s="523"/>
      <c r="NHK59" s="524"/>
      <c r="NHL59" s="525"/>
      <c r="NHM59" s="250"/>
      <c r="NHN59" s="523"/>
      <c r="NHO59" s="524"/>
      <c r="NHP59" s="525"/>
      <c r="NHQ59" s="250"/>
      <c r="NHR59" s="523"/>
      <c r="NHS59" s="524"/>
      <c r="NHT59" s="525"/>
      <c r="NHU59" s="250"/>
      <c r="NHV59" s="523"/>
      <c r="NHW59" s="524"/>
      <c r="NHX59" s="525"/>
      <c r="NHY59" s="250"/>
      <c r="NHZ59" s="523"/>
      <c r="NIA59" s="524"/>
      <c r="NIB59" s="525"/>
      <c r="NIC59" s="250"/>
      <c r="NID59" s="523"/>
      <c r="NIE59" s="524"/>
      <c r="NIF59" s="525"/>
      <c r="NIG59" s="250"/>
      <c r="NIH59" s="523"/>
      <c r="NII59" s="524"/>
      <c r="NIJ59" s="525"/>
      <c r="NIK59" s="250"/>
      <c r="NIL59" s="523"/>
      <c r="NIM59" s="524"/>
      <c r="NIN59" s="525"/>
      <c r="NIO59" s="250"/>
      <c r="NIP59" s="523"/>
      <c r="NIQ59" s="524"/>
      <c r="NIR59" s="525"/>
      <c r="NIS59" s="250"/>
      <c r="NIT59" s="523"/>
      <c r="NIU59" s="524"/>
      <c r="NIV59" s="525"/>
      <c r="NIW59" s="250"/>
      <c r="NIX59" s="523"/>
      <c r="NIY59" s="524"/>
      <c r="NIZ59" s="525"/>
      <c r="NJA59" s="250"/>
      <c r="NJB59" s="523"/>
      <c r="NJC59" s="524"/>
      <c r="NJD59" s="525"/>
      <c r="NJE59" s="250"/>
      <c r="NJF59" s="523"/>
      <c r="NJG59" s="524"/>
      <c r="NJH59" s="525"/>
      <c r="NJI59" s="250"/>
      <c r="NJJ59" s="523"/>
      <c r="NJK59" s="524"/>
      <c r="NJL59" s="525"/>
      <c r="NJM59" s="250"/>
      <c r="NJN59" s="523"/>
      <c r="NJO59" s="524"/>
      <c r="NJP59" s="525"/>
      <c r="NJQ59" s="250"/>
      <c r="NJR59" s="523"/>
      <c r="NJS59" s="524"/>
      <c r="NJT59" s="525"/>
      <c r="NJU59" s="250"/>
      <c r="NJV59" s="523"/>
      <c r="NJW59" s="524"/>
      <c r="NJX59" s="525"/>
      <c r="NJY59" s="250"/>
      <c r="NJZ59" s="523"/>
      <c r="NKA59" s="524"/>
      <c r="NKB59" s="525"/>
      <c r="NKC59" s="250"/>
      <c r="NKD59" s="523"/>
      <c r="NKE59" s="524"/>
      <c r="NKF59" s="525"/>
      <c r="NKG59" s="250"/>
      <c r="NKH59" s="523"/>
      <c r="NKI59" s="524"/>
      <c r="NKJ59" s="525"/>
      <c r="NKK59" s="250"/>
      <c r="NKL59" s="523"/>
      <c r="NKM59" s="524"/>
      <c r="NKN59" s="525"/>
      <c r="NKO59" s="250"/>
      <c r="NKP59" s="523"/>
      <c r="NKQ59" s="524"/>
      <c r="NKR59" s="525"/>
      <c r="NKS59" s="250"/>
      <c r="NKT59" s="523"/>
      <c r="NKU59" s="524"/>
      <c r="NKV59" s="525"/>
      <c r="NKW59" s="250"/>
      <c r="NKX59" s="523"/>
      <c r="NKY59" s="524"/>
      <c r="NKZ59" s="525"/>
      <c r="NLA59" s="250"/>
      <c r="NLB59" s="523"/>
      <c r="NLC59" s="524"/>
      <c r="NLD59" s="525"/>
      <c r="NLE59" s="250"/>
      <c r="NLF59" s="523"/>
      <c r="NLG59" s="524"/>
      <c r="NLH59" s="525"/>
      <c r="NLI59" s="250"/>
      <c r="NLJ59" s="523"/>
      <c r="NLK59" s="524"/>
      <c r="NLL59" s="525"/>
      <c r="NLM59" s="250"/>
      <c r="NLN59" s="523"/>
      <c r="NLO59" s="524"/>
      <c r="NLP59" s="525"/>
      <c r="NLQ59" s="250"/>
      <c r="NLR59" s="523"/>
      <c r="NLS59" s="524"/>
      <c r="NLT59" s="525"/>
      <c r="NLU59" s="250"/>
      <c r="NLV59" s="523"/>
      <c r="NLW59" s="524"/>
      <c r="NLX59" s="525"/>
      <c r="NLY59" s="250"/>
      <c r="NLZ59" s="523"/>
      <c r="NMA59" s="524"/>
      <c r="NMB59" s="525"/>
      <c r="NMC59" s="250"/>
      <c r="NMD59" s="523"/>
      <c r="NME59" s="524"/>
      <c r="NMF59" s="525"/>
      <c r="NMG59" s="250"/>
      <c r="NMH59" s="523"/>
      <c r="NMI59" s="524"/>
      <c r="NMJ59" s="525"/>
      <c r="NMK59" s="250"/>
      <c r="NML59" s="523"/>
      <c r="NMM59" s="524"/>
      <c r="NMN59" s="525"/>
      <c r="NMO59" s="250"/>
      <c r="NMP59" s="523"/>
      <c r="NMQ59" s="524"/>
      <c r="NMR59" s="525"/>
      <c r="NMS59" s="250"/>
      <c r="NMT59" s="523"/>
      <c r="NMU59" s="524"/>
      <c r="NMV59" s="525"/>
      <c r="NMW59" s="250"/>
      <c r="NMX59" s="523"/>
      <c r="NMY59" s="524"/>
      <c r="NMZ59" s="525"/>
      <c r="NNA59" s="250"/>
      <c r="NNB59" s="523"/>
      <c r="NNC59" s="524"/>
      <c r="NND59" s="525"/>
      <c r="NNE59" s="250"/>
      <c r="NNF59" s="523"/>
      <c r="NNG59" s="524"/>
      <c r="NNH59" s="525"/>
      <c r="NNI59" s="250"/>
      <c r="NNJ59" s="523"/>
      <c r="NNK59" s="524"/>
      <c r="NNL59" s="525"/>
      <c r="NNM59" s="250"/>
      <c r="NNN59" s="523"/>
      <c r="NNO59" s="524"/>
      <c r="NNP59" s="525"/>
      <c r="NNQ59" s="250"/>
      <c r="NNR59" s="523"/>
      <c r="NNS59" s="524"/>
      <c r="NNT59" s="525"/>
      <c r="NNU59" s="250"/>
      <c r="NNV59" s="523"/>
      <c r="NNW59" s="524"/>
      <c r="NNX59" s="525"/>
      <c r="NNY59" s="250"/>
      <c r="NNZ59" s="523"/>
      <c r="NOA59" s="524"/>
      <c r="NOB59" s="525"/>
      <c r="NOC59" s="250"/>
      <c r="NOD59" s="523"/>
      <c r="NOE59" s="524"/>
      <c r="NOF59" s="525"/>
      <c r="NOG59" s="250"/>
      <c r="NOH59" s="523"/>
      <c r="NOI59" s="524"/>
      <c r="NOJ59" s="525"/>
      <c r="NOK59" s="250"/>
      <c r="NOL59" s="523"/>
      <c r="NOM59" s="524"/>
      <c r="NON59" s="525"/>
      <c r="NOO59" s="250"/>
      <c r="NOP59" s="523"/>
      <c r="NOQ59" s="524"/>
      <c r="NOR59" s="525"/>
      <c r="NOS59" s="250"/>
      <c r="NOT59" s="523"/>
      <c r="NOU59" s="524"/>
      <c r="NOV59" s="525"/>
      <c r="NOW59" s="250"/>
      <c r="NOX59" s="523"/>
      <c r="NOY59" s="524"/>
      <c r="NOZ59" s="525"/>
      <c r="NPA59" s="250"/>
      <c r="NPB59" s="523"/>
      <c r="NPC59" s="524"/>
      <c r="NPD59" s="525"/>
      <c r="NPE59" s="250"/>
      <c r="NPF59" s="523"/>
      <c r="NPG59" s="524"/>
      <c r="NPH59" s="525"/>
      <c r="NPI59" s="250"/>
      <c r="NPJ59" s="523"/>
      <c r="NPK59" s="524"/>
      <c r="NPL59" s="525"/>
      <c r="NPM59" s="250"/>
      <c r="NPN59" s="523"/>
      <c r="NPO59" s="524"/>
      <c r="NPP59" s="525"/>
      <c r="NPQ59" s="250"/>
      <c r="NPR59" s="523"/>
      <c r="NPS59" s="524"/>
      <c r="NPT59" s="525"/>
      <c r="NPU59" s="250"/>
      <c r="NPV59" s="523"/>
      <c r="NPW59" s="524"/>
      <c r="NPX59" s="525"/>
      <c r="NPY59" s="250"/>
      <c r="NPZ59" s="523"/>
      <c r="NQA59" s="524"/>
      <c r="NQB59" s="525"/>
      <c r="NQC59" s="250"/>
      <c r="NQD59" s="523"/>
      <c r="NQE59" s="524"/>
      <c r="NQF59" s="525"/>
      <c r="NQG59" s="250"/>
      <c r="NQH59" s="523"/>
      <c r="NQI59" s="524"/>
      <c r="NQJ59" s="525"/>
      <c r="NQK59" s="250"/>
      <c r="NQL59" s="523"/>
      <c r="NQM59" s="524"/>
      <c r="NQN59" s="525"/>
      <c r="NQO59" s="250"/>
      <c r="NQP59" s="523"/>
      <c r="NQQ59" s="524"/>
      <c r="NQR59" s="525"/>
      <c r="NQS59" s="250"/>
      <c r="NQT59" s="523"/>
      <c r="NQU59" s="524"/>
      <c r="NQV59" s="525"/>
      <c r="NQW59" s="250"/>
      <c r="NQX59" s="523"/>
      <c r="NQY59" s="524"/>
      <c r="NQZ59" s="525"/>
      <c r="NRA59" s="250"/>
      <c r="NRB59" s="523"/>
      <c r="NRC59" s="524"/>
      <c r="NRD59" s="525"/>
      <c r="NRE59" s="250"/>
      <c r="NRF59" s="523"/>
      <c r="NRG59" s="524"/>
      <c r="NRH59" s="525"/>
      <c r="NRI59" s="250"/>
      <c r="NRJ59" s="523"/>
      <c r="NRK59" s="524"/>
      <c r="NRL59" s="525"/>
      <c r="NRM59" s="250"/>
      <c r="NRN59" s="523"/>
      <c r="NRO59" s="524"/>
      <c r="NRP59" s="525"/>
      <c r="NRQ59" s="250"/>
      <c r="NRR59" s="523"/>
      <c r="NRS59" s="524"/>
      <c r="NRT59" s="525"/>
      <c r="NRU59" s="250"/>
      <c r="NRV59" s="523"/>
      <c r="NRW59" s="524"/>
      <c r="NRX59" s="525"/>
      <c r="NRY59" s="250"/>
      <c r="NRZ59" s="523"/>
      <c r="NSA59" s="524"/>
      <c r="NSB59" s="525"/>
      <c r="NSC59" s="250"/>
      <c r="NSD59" s="523"/>
      <c r="NSE59" s="524"/>
      <c r="NSF59" s="525"/>
      <c r="NSG59" s="250"/>
      <c r="NSH59" s="523"/>
      <c r="NSI59" s="524"/>
      <c r="NSJ59" s="525"/>
      <c r="NSK59" s="250"/>
      <c r="NSL59" s="523"/>
      <c r="NSM59" s="524"/>
      <c r="NSN59" s="525"/>
      <c r="NSO59" s="250"/>
      <c r="NSP59" s="523"/>
      <c r="NSQ59" s="524"/>
      <c r="NSR59" s="525"/>
      <c r="NSS59" s="250"/>
      <c r="NST59" s="523"/>
      <c r="NSU59" s="524"/>
      <c r="NSV59" s="525"/>
      <c r="NSW59" s="250"/>
      <c r="NSX59" s="523"/>
      <c r="NSY59" s="524"/>
      <c r="NSZ59" s="525"/>
      <c r="NTA59" s="250"/>
      <c r="NTB59" s="523"/>
      <c r="NTC59" s="524"/>
      <c r="NTD59" s="525"/>
      <c r="NTE59" s="250"/>
      <c r="NTF59" s="523"/>
      <c r="NTG59" s="524"/>
      <c r="NTH59" s="525"/>
      <c r="NTI59" s="250"/>
      <c r="NTJ59" s="523"/>
      <c r="NTK59" s="524"/>
      <c r="NTL59" s="525"/>
      <c r="NTM59" s="250"/>
      <c r="NTN59" s="523"/>
      <c r="NTO59" s="524"/>
      <c r="NTP59" s="525"/>
      <c r="NTQ59" s="250"/>
      <c r="NTR59" s="523"/>
      <c r="NTS59" s="524"/>
      <c r="NTT59" s="525"/>
      <c r="NTU59" s="250"/>
      <c r="NTV59" s="523"/>
      <c r="NTW59" s="524"/>
      <c r="NTX59" s="525"/>
      <c r="NTY59" s="250"/>
      <c r="NTZ59" s="523"/>
      <c r="NUA59" s="524"/>
      <c r="NUB59" s="525"/>
      <c r="NUC59" s="250"/>
      <c r="NUD59" s="523"/>
      <c r="NUE59" s="524"/>
      <c r="NUF59" s="525"/>
      <c r="NUG59" s="250"/>
      <c r="NUH59" s="523"/>
      <c r="NUI59" s="524"/>
      <c r="NUJ59" s="525"/>
      <c r="NUK59" s="250"/>
      <c r="NUL59" s="523"/>
      <c r="NUM59" s="524"/>
      <c r="NUN59" s="525"/>
      <c r="NUO59" s="250"/>
      <c r="NUP59" s="523"/>
      <c r="NUQ59" s="524"/>
      <c r="NUR59" s="525"/>
      <c r="NUS59" s="250"/>
      <c r="NUT59" s="523"/>
      <c r="NUU59" s="524"/>
      <c r="NUV59" s="525"/>
      <c r="NUW59" s="250"/>
      <c r="NUX59" s="523"/>
      <c r="NUY59" s="524"/>
      <c r="NUZ59" s="525"/>
      <c r="NVA59" s="250"/>
      <c r="NVB59" s="523"/>
      <c r="NVC59" s="524"/>
      <c r="NVD59" s="525"/>
      <c r="NVE59" s="250"/>
      <c r="NVF59" s="523"/>
      <c r="NVG59" s="524"/>
      <c r="NVH59" s="525"/>
      <c r="NVI59" s="250"/>
      <c r="NVJ59" s="523"/>
      <c r="NVK59" s="524"/>
      <c r="NVL59" s="525"/>
      <c r="NVM59" s="250"/>
      <c r="NVN59" s="523"/>
      <c r="NVO59" s="524"/>
      <c r="NVP59" s="525"/>
      <c r="NVQ59" s="250"/>
      <c r="NVR59" s="523"/>
      <c r="NVS59" s="524"/>
      <c r="NVT59" s="525"/>
      <c r="NVU59" s="250"/>
      <c r="NVV59" s="523"/>
      <c r="NVW59" s="524"/>
      <c r="NVX59" s="525"/>
      <c r="NVY59" s="250"/>
      <c r="NVZ59" s="523"/>
      <c r="NWA59" s="524"/>
      <c r="NWB59" s="525"/>
      <c r="NWC59" s="250"/>
      <c r="NWD59" s="523"/>
      <c r="NWE59" s="524"/>
      <c r="NWF59" s="525"/>
      <c r="NWG59" s="250"/>
      <c r="NWH59" s="523"/>
      <c r="NWI59" s="524"/>
      <c r="NWJ59" s="525"/>
      <c r="NWK59" s="250"/>
      <c r="NWL59" s="523"/>
      <c r="NWM59" s="524"/>
      <c r="NWN59" s="525"/>
      <c r="NWO59" s="250"/>
      <c r="NWP59" s="523"/>
      <c r="NWQ59" s="524"/>
      <c r="NWR59" s="525"/>
      <c r="NWS59" s="250"/>
      <c r="NWT59" s="523"/>
      <c r="NWU59" s="524"/>
      <c r="NWV59" s="525"/>
      <c r="NWW59" s="250"/>
      <c r="NWX59" s="523"/>
      <c r="NWY59" s="524"/>
      <c r="NWZ59" s="525"/>
      <c r="NXA59" s="250"/>
      <c r="NXB59" s="523"/>
      <c r="NXC59" s="524"/>
      <c r="NXD59" s="525"/>
      <c r="NXE59" s="250"/>
      <c r="NXF59" s="523"/>
      <c r="NXG59" s="524"/>
      <c r="NXH59" s="525"/>
      <c r="NXI59" s="250"/>
      <c r="NXJ59" s="523"/>
      <c r="NXK59" s="524"/>
      <c r="NXL59" s="525"/>
      <c r="NXM59" s="250"/>
      <c r="NXN59" s="523"/>
      <c r="NXO59" s="524"/>
      <c r="NXP59" s="525"/>
      <c r="NXQ59" s="250"/>
      <c r="NXR59" s="523"/>
      <c r="NXS59" s="524"/>
      <c r="NXT59" s="525"/>
      <c r="NXU59" s="250"/>
      <c r="NXV59" s="523"/>
      <c r="NXW59" s="524"/>
      <c r="NXX59" s="525"/>
      <c r="NXY59" s="250"/>
      <c r="NXZ59" s="523"/>
      <c r="NYA59" s="524"/>
      <c r="NYB59" s="525"/>
      <c r="NYC59" s="250"/>
      <c r="NYD59" s="523"/>
      <c r="NYE59" s="524"/>
      <c r="NYF59" s="525"/>
      <c r="NYG59" s="250"/>
      <c r="NYH59" s="523"/>
      <c r="NYI59" s="524"/>
      <c r="NYJ59" s="525"/>
      <c r="NYK59" s="250"/>
      <c r="NYL59" s="523"/>
      <c r="NYM59" s="524"/>
      <c r="NYN59" s="525"/>
      <c r="NYO59" s="250"/>
      <c r="NYP59" s="523"/>
      <c r="NYQ59" s="524"/>
      <c r="NYR59" s="525"/>
      <c r="NYS59" s="250"/>
      <c r="NYT59" s="523"/>
      <c r="NYU59" s="524"/>
      <c r="NYV59" s="525"/>
      <c r="NYW59" s="250"/>
      <c r="NYX59" s="523"/>
      <c r="NYY59" s="524"/>
      <c r="NYZ59" s="525"/>
      <c r="NZA59" s="250"/>
      <c r="NZB59" s="523"/>
      <c r="NZC59" s="524"/>
      <c r="NZD59" s="525"/>
      <c r="NZE59" s="250"/>
      <c r="NZF59" s="523"/>
      <c r="NZG59" s="524"/>
      <c r="NZH59" s="525"/>
      <c r="NZI59" s="250"/>
      <c r="NZJ59" s="523"/>
      <c r="NZK59" s="524"/>
      <c r="NZL59" s="525"/>
      <c r="NZM59" s="250"/>
      <c r="NZN59" s="523"/>
      <c r="NZO59" s="524"/>
      <c r="NZP59" s="525"/>
      <c r="NZQ59" s="250"/>
      <c r="NZR59" s="523"/>
      <c r="NZS59" s="524"/>
      <c r="NZT59" s="525"/>
      <c r="NZU59" s="250"/>
      <c r="NZV59" s="523"/>
      <c r="NZW59" s="524"/>
      <c r="NZX59" s="525"/>
      <c r="NZY59" s="250"/>
      <c r="NZZ59" s="523"/>
      <c r="OAA59" s="524"/>
      <c r="OAB59" s="525"/>
      <c r="OAC59" s="250"/>
      <c r="OAD59" s="523"/>
      <c r="OAE59" s="524"/>
      <c r="OAF59" s="525"/>
      <c r="OAG59" s="250"/>
      <c r="OAH59" s="523"/>
      <c r="OAI59" s="524"/>
      <c r="OAJ59" s="525"/>
      <c r="OAK59" s="250"/>
      <c r="OAL59" s="523"/>
      <c r="OAM59" s="524"/>
      <c r="OAN59" s="525"/>
      <c r="OAO59" s="250"/>
      <c r="OAP59" s="523"/>
      <c r="OAQ59" s="524"/>
      <c r="OAR59" s="525"/>
      <c r="OAS59" s="250"/>
      <c r="OAT59" s="523"/>
      <c r="OAU59" s="524"/>
      <c r="OAV59" s="525"/>
      <c r="OAW59" s="250"/>
      <c r="OAX59" s="523"/>
      <c r="OAY59" s="524"/>
      <c r="OAZ59" s="525"/>
      <c r="OBA59" s="250"/>
      <c r="OBB59" s="523"/>
      <c r="OBC59" s="524"/>
      <c r="OBD59" s="525"/>
      <c r="OBE59" s="250"/>
      <c r="OBF59" s="523"/>
      <c r="OBG59" s="524"/>
      <c r="OBH59" s="525"/>
      <c r="OBI59" s="250"/>
      <c r="OBJ59" s="523"/>
      <c r="OBK59" s="524"/>
      <c r="OBL59" s="525"/>
      <c r="OBM59" s="250"/>
      <c r="OBN59" s="523"/>
      <c r="OBO59" s="524"/>
      <c r="OBP59" s="525"/>
      <c r="OBQ59" s="250"/>
      <c r="OBR59" s="523"/>
      <c r="OBS59" s="524"/>
      <c r="OBT59" s="525"/>
      <c r="OBU59" s="250"/>
      <c r="OBV59" s="523"/>
      <c r="OBW59" s="524"/>
      <c r="OBX59" s="525"/>
      <c r="OBY59" s="250"/>
      <c r="OBZ59" s="523"/>
      <c r="OCA59" s="524"/>
      <c r="OCB59" s="525"/>
      <c r="OCC59" s="250"/>
      <c r="OCD59" s="523"/>
      <c r="OCE59" s="524"/>
      <c r="OCF59" s="525"/>
      <c r="OCG59" s="250"/>
      <c r="OCH59" s="523"/>
      <c r="OCI59" s="524"/>
      <c r="OCJ59" s="525"/>
      <c r="OCK59" s="250"/>
      <c r="OCL59" s="523"/>
      <c r="OCM59" s="524"/>
      <c r="OCN59" s="525"/>
      <c r="OCO59" s="250"/>
      <c r="OCP59" s="523"/>
      <c r="OCQ59" s="524"/>
      <c r="OCR59" s="525"/>
      <c r="OCS59" s="250"/>
      <c r="OCT59" s="523"/>
      <c r="OCU59" s="524"/>
      <c r="OCV59" s="525"/>
      <c r="OCW59" s="250"/>
      <c r="OCX59" s="523"/>
      <c r="OCY59" s="524"/>
      <c r="OCZ59" s="525"/>
      <c r="ODA59" s="250"/>
      <c r="ODB59" s="523"/>
      <c r="ODC59" s="524"/>
      <c r="ODD59" s="525"/>
      <c r="ODE59" s="250"/>
      <c r="ODF59" s="523"/>
      <c r="ODG59" s="524"/>
      <c r="ODH59" s="525"/>
      <c r="ODI59" s="250"/>
      <c r="ODJ59" s="523"/>
      <c r="ODK59" s="524"/>
      <c r="ODL59" s="525"/>
      <c r="ODM59" s="250"/>
      <c r="ODN59" s="523"/>
      <c r="ODO59" s="524"/>
      <c r="ODP59" s="525"/>
      <c r="ODQ59" s="250"/>
      <c r="ODR59" s="523"/>
      <c r="ODS59" s="524"/>
      <c r="ODT59" s="525"/>
      <c r="ODU59" s="250"/>
      <c r="ODV59" s="523"/>
      <c r="ODW59" s="524"/>
      <c r="ODX59" s="525"/>
      <c r="ODY59" s="250"/>
      <c r="ODZ59" s="523"/>
      <c r="OEA59" s="524"/>
      <c r="OEB59" s="525"/>
      <c r="OEC59" s="250"/>
      <c r="OED59" s="523"/>
      <c r="OEE59" s="524"/>
      <c r="OEF59" s="525"/>
      <c r="OEG59" s="250"/>
      <c r="OEH59" s="523"/>
      <c r="OEI59" s="524"/>
      <c r="OEJ59" s="525"/>
      <c r="OEK59" s="250"/>
      <c r="OEL59" s="523"/>
      <c r="OEM59" s="524"/>
      <c r="OEN59" s="525"/>
      <c r="OEO59" s="250"/>
      <c r="OEP59" s="523"/>
      <c r="OEQ59" s="524"/>
      <c r="OER59" s="525"/>
      <c r="OES59" s="250"/>
      <c r="OET59" s="523"/>
      <c r="OEU59" s="524"/>
      <c r="OEV59" s="525"/>
      <c r="OEW59" s="250"/>
      <c r="OEX59" s="523"/>
      <c r="OEY59" s="524"/>
      <c r="OEZ59" s="525"/>
      <c r="OFA59" s="250"/>
      <c r="OFB59" s="523"/>
      <c r="OFC59" s="524"/>
      <c r="OFD59" s="525"/>
      <c r="OFE59" s="250"/>
      <c r="OFF59" s="523"/>
      <c r="OFG59" s="524"/>
      <c r="OFH59" s="525"/>
      <c r="OFI59" s="250"/>
      <c r="OFJ59" s="523"/>
      <c r="OFK59" s="524"/>
      <c r="OFL59" s="525"/>
      <c r="OFM59" s="250"/>
      <c r="OFN59" s="523"/>
      <c r="OFO59" s="524"/>
      <c r="OFP59" s="525"/>
      <c r="OFQ59" s="250"/>
      <c r="OFR59" s="523"/>
      <c r="OFS59" s="524"/>
      <c r="OFT59" s="525"/>
      <c r="OFU59" s="250"/>
      <c r="OFV59" s="523"/>
      <c r="OFW59" s="524"/>
      <c r="OFX59" s="525"/>
      <c r="OFY59" s="250"/>
      <c r="OFZ59" s="523"/>
      <c r="OGA59" s="524"/>
      <c r="OGB59" s="525"/>
      <c r="OGC59" s="250"/>
      <c r="OGD59" s="523"/>
      <c r="OGE59" s="524"/>
      <c r="OGF59" s="525"/>
      <c r="OGG59" s="250"/>
      <c r="OGH59" s="523"/>
      <c r="OGI59" s="524"/>
      <c r="OGJ59" s="525"/>
      <c r="OGK59" s="250"/>
      <c r="OGL59" s="523"/>
      <c r="OGM59" s="524"/>
      <c r="OGN59" s="525"/>
      <c r="OGO59" s="250"/>
      <c r="OGP59" s="523"/>
      <c r="OGQ59" s="524"/>
      <c r="OGR59" s="525"/>
      <c r="OGS59" s="250"/>
      <c r="OGT59" s="523"/>
      <c r="OGU59" s="524"/>
      <c r="OGV59" s="525"/>
      <c r="OGW59" s="250"/>
      <c r="OGX59" s="523"/>
      <c r="OGY59" s="524"/>
      <c r="OGZ59" s="525"/>
      <c r="OHA59" s="250"/>
      <c r="OHB59" s="523"/>
      <c r="OHC59" s="524"/>
      <c r="OHD59" s="525"/>
      <c r="OHE59" s="250"/>
      <c r="OHF59" s="523"/>
      <c r="OHG59" s="524"/>
      <c r="OHH59" s="525"/>
      <c r="OHI59" s="250"/>
      <c r="OHJ59" s="523"/>
      <c r="OHK59" s="524"/>
      <c r="OHL59" s="525"/>
      <c r="OHM59" s="250"/>
      <c r="OHN59" s="523"/>
      <c r="OHO59" s="524"/>
      <c r="OHP59" s="525"/>
      <c r="OHQ59" s="250"/>
      <c r="OHR59" s="523"/>
      <c r="OHS59" s="524"/>
      <c r="OHT59" s="525"/>
      <c r="OHU59" s="250"/>
      <c r="OHV59" s="523"/>
      <c r="OHW59" s="524"/>
      <c r="OHX59" s="525"/>
      <c r="OHY59" s="250"/>
      <c r="OHZ59" s="523"/>
      <c r="OIA59" s="524"/>
      <c r="OIB59" s="525"/>
      <c r="OIC59" s="250"/>
      <c r="OID59" s="523"/>
      <c r="OIE59" s="524"/>
      <c r="OIF59" s="525"/>
      <c r="OIG59" s="250"/>
      <c r="OIH59" s="523"/>
      <c r="OII59" s="524"/>
      <c r="OIJ59" s="525"/>
      <c r="OIK59" s="250"/>
      <c r="OIL59" s="523"/>
      <c r="OIM59" s="524"/>
      <c r="OIN59" s="525"/>
      <c r="OIO59" s="250"/>
      <c r="OIP59" s="523"/>
      <c r="OIQ59" s="524"/>
      <c r="OIR59" s="525"/>
      <c r="OIS59" s="250"/>
      <c r="OIT59" s="523"/>
      <c r="OIU59" s="524"/>
      <c r="OIV59" s="525"/>
      <c r="OIW59" s="250"/>
      <c r="OIX59" s="523"/>
      <c r="OIY59" s="524"/>
      <c r="OIZ59" s="525"/>
      <c r="OJA59" s="250"/>
      <c r="OJB59" s="523"/>
      <c r="OJC59" s="524"/>
      <c r="OJD59" s="525"/>
      <c r="OJE59" s="250"/>
      <c r="OJF59" s="523"/>
      <c r="OJG59" s="524"/>
      <c r="OJH59" s="525"/>
      <c r="OJI59" s="250"/>
      <c r="OJJ59" s="523"/>
      <c r="OJK59" s="524"/>
      <c r="OJL59" s="525"/>
      <c r="OJM59" s="250"/>
      <c r="OJN59" s="523"/>
      <c r="OJO59" s="524"/>
      <c r="OJP59" s="525"/>
      <c r="OJQ59" s="250"/>
      <c r="OJR59" s="523"/>
      <c r="OJS59" s="524"/>
      <c r="OJT59" s="525"/>
      <c r="OJU59" s="250"/>
      <c r="OJV59" s="523"/>
      <c r="OJW59" s="524"/>
      <c r="OJX59" s="525"/>
      <c r="OJY59" s="250"/>
      <c r="OJZ59" s="523"/>
      <c r="OKA59" s="524"/>
      <c r="OKB59" s="525"/>
      <c r="OKC59" s="250"/>
      <c r="OKD59" s="523"/>
      <c r="OKE59" s="524"/>
      <c r="OKF59" s="525"/>
      <c r="OKG59" s="250"/>
      <c r="OKH59" s="523"/>
      <c r="OKI59" s="524"/>
      <c r="OKJ59" s="525"/>
      <c r="OKK59" s="250"/>
      <c r="OKL59" s="523"/>
      <c r="OKM59" s="524"/>
      <c r="OKN59" s="525"/>
      <c r="OKO59" s="250"/>
      <c r="OKP59" s="523"/>
      <c r="OKQ59" s="524"/>
      <c r="OKR59" s="525"/>
      <c r="OKS59" s="250"/>
      <c r="OKT59" s="523"/>
      <c r="OKU59" s="524"/>
      <c r="OKV59" s="525"/>
      <c r="OKW59" s="250"/>
      <c r="OKX59" s="523"/>
      <c r="OKY59" s="524"/>
      <c r="OKZ59" s="525"/>
      <c r="OLA59" s="250"/>
      <c r="OLB59" s="523"/>
      <c r="OLC59" s="524"/>
      <c r="OLD59" s="525"/>
      <c r="OLE59" s="250"/>
      <c r="OLF59" s="523"/>
      <c r="OLG59" s="524"/>
      <c r="OLH59" s="525"/>
      <c r="OLI59" s="250"/>
      <c r="OLJ59" s="523"/>
      <c r="OLK59" s="524"/>
      <c r="OLL59" s="525"/>
      <c r="OLM59" s="250"/>
      <c r="OLN59" s="523"/>
      <c r="OLO59" s="524"/>
      <c r="OLP59" s="525"/>
      <c r="OLQ59" s="250"/>
      <c r="OLR59" s="523"/>
      <c r="OLS59" s="524"/>
      <c r="OLT59" s="525"/>
      <c r="OLU59" s="250"/>
      <c r="OLV59" s="523"/>
      <c r="OLW59" s="524"/>
      <c r="OLX59" s="525"/>
      <c r="OLY59" s="250"/>
      <c r="OLZ59" s="523"/>
      <c r="OMA59" s="524"/>
      <c r="OMB59" s="525"/>
      <c r="OMC59" s="250"/>
      <c r="OMD59" s="523"/>
      <c r="OME59" s="524"/>
      <c r="OMF59" s="525"/>
      <c r="OMG59" s="250"/>
      <c r="OMH59" s="523"/>
      <c r="OMI59" s="524"/>
      <c r="OMJ59" s="525"/>
      <c r="OMK59" s="250"/>
      <c r="OML59" s="523"/>
      <c r="OMM59" s="524"/>
      <c r="OMN59" s="525"/>
      <c r="OMO59" s="250"/>
      <c r="OMP59" s="523"/>
      <c r="OMQ59" s="524"/>
      <c r="OMR59" s="525"/>
      <c r="OMS59" s="250"/>
      <c r="OMT59" s="523"/>
      <c r="OMU59" s="524"/>
      <c r="OMV59" s="525"/>
      <c r="OMW59" s="250"/>
      <c r="OMX59" s="523"/>
      <c r="OMY59" s="524"/>
      <c r="OMZ59" s="525"/>
      <c r="ONA59" s="250"/>
      <c r="ONB59" s="523"/>
      <c r="ONC59" s="524"/>
      <c r="OND59" s="525"/>
      <c r="ONE59" s="250"/>
      <c r="ONF59" s="523"/>
      <c r="ONG59" s="524"/>
      <c r="ONH59" s="525"/>
      <c r="ONI59" s="250"/>
      <c r="ONJ59" s="523"/>
      <c r="ONK59" s="524"/>
      <c r="ONL59" s="525"/>
      <c r="ONM59" s="250"/>
      <c r="ONN59" s="523"/>
      <c r="ONO59" s="524"/>
      <c r="ONP59" s="525"/>
      <c r="ONQ59" s="250"/>
      <c r="ONR59" s="523"/>
      <c r="ONS59" s="524"/>
      <c r="ONT59" s="525"/>
      <c r="ONU59" s="250"/>
      <c r="ONV59" s="523"/>
      <c r="ONW59" s="524"/>
      <c r="ONX59" s="525"/>
      <c r="ONY59" s="250"/>
      <c r="ONZ59" s="523"/>
      <c r="OOA59" s="524"/>
      <c r="OOB59" s="525"/>
      <c r="OOC59" s="250"/>
      <c r="OOD59" s="523"/>
      <c r="OOE59" s="524"/>
      <c r="OOF59" s="525"/>
      <c r="OOG59" s="250"/>
      <c r="OOH59" s="523"/>
      <c r="OOI59" s="524"/>
      <c r="OOJ59" s="525"/>
      <c r="OOK59" s="250"/>
      <c r="OOL59" s="523"/>
      <c r="OOM59" s="524"/>
      <c r="OON59" s="525"/>
      <c r="OOO59" s="250"/>
      <c r="OOP59" s="523"/>
      <c r="OOQ59" s="524"/>
      <c r="OOR59" s="525"/>
      <c r="OOS59" s="250"/>
      <c r="OOT59" s="523"/>
      <c r="OOU59" s="524"/>
      <c r="OOV59" s="525"/>
      <c r="OOW59" s="250"/>
      <c r="OOX59" s="523"/>
      <c r="OOY59" s="524"/>
      <c r="OOZ59" s="525"/>
      <c r="OPA59" s="250"/>
      <c r="OPB59" s="523"/>
      <c r="OPC59" s="524"/>
      <c r="OPD59" s="525"/>
      <c r="OPE59" s="250"/>
      <c r="OPF59" s="523"/>
      <c r="OPG59" s="524"/>
      <c r="OPH59" s="525"/>
      <c r="OPI59" s="250"/>
      <c r="OPJ59" s="523"/>
      <c r="OPK59" s="524"/>
      <c r="OPL59" s="525"/>
      <c r="OPM59" s="250"/>
      <c r="OPN59" s="523"/>
      <c r="OPO59" s="524"/>
      <c r="OPP59" s="525"/>
      <c r="OPQ59" s="250"/>
      <c r="OPR59" s="523"/>
      <c r="OPS59" s="524"/>
      <c r="OPT59" s="525"/>
      <c r="OPU59" s="250"/>
      <c r="OPV59" s="523"/>
      <c r="OPW59" s="524"/>
      <c r="OPX59" s="525"/>
      <c r="OPY59" s="250"/>
      <c r="OPZ59" s="523"/>
      <c r="OQA59" s="524"/>
      <c r="OQB59" s="525"/>
      <c r="OQC59" s="250"/>
      <c r="OQD59" s="523"/>
      <c r="OQE59" s="524"/>
      <c r="OQF59" s="525"/>
      <c r="OQG59" s="250"/>
      <c r="OQH59" s="523"/>
      <c r="OQI59" s="524"/>
      <c r="OQJ59" s="525"/>
      <c r="OQK59" s="250"/>
      <c r="OQL59" s="523"/>
      <c r="OQM59" s="524"/>
      <c r="OQN59" s="525"/>
      <c r="OQO59" s="250"/>
      <c r="OQP59" s="523"/>
      <c r="OQQ59" s="524"/>
      <c r="OQR59" s="525"/>
      <c r="OQS59" s="250"/>
      <c r="OQT59" s="523"/>
      <c r="OQU59" s="524"/>
      <c r="OQV59" s="525"/>
      <c r="OQW59" s="250"/>
      <c r="OQX59" s="523"/>
      <c r="OQY59" s="524"/>
      <c r="OQZ59" s="525"/>
      <c r="ORA59" s="250"/>
      <c r="ORB59" s="523"/>
      <c r="ORC59" s="524"/>
      <c r="ORD59" s="525"/>
      <c r="ORE59" s="250"/>
      <c r="ORF59" s="523"/>
      <c r="ORG59" s="524"/>
      <c r="ORH59" s="525"/>
      <c r="ORI59" s="250"/>
      <c r="ORJ59" s="523"/>
      <c r="ORK59" s="524"/>
      <c r="ORL59" s="525"/>
      <c r="ORM59" s="250"/>
      <c r="ORN59" s="523"/>
      <c r="ORO59" s="524"/>
      <c r="ORP59" s="525"/>
      <c r="ORQ59" s="250"/>
      <c r="ORR59" s="523"/>
      <c r="ORS59" s="524"/>
      <c r="ORT59" s="525"/>
      <c r="ORU59" s="250"/>
      <c r="ORV59" s="523"/>
      <c r="ORW59" s="524"/>
      <c r="ORX59" s="525"/>
      <c r="ORY59" s="250"/>
      <c r="ORZ59" s="523"/>
      <c r="OSA59" s="524"/>
      <c r="OSB59" s="525"/>
      <c r="OSC59" s="250"/>
      <c r="OSD59" s="523"/>
      <c r="OSE59" s="524"/>
      <c r="OSF59" s="525"/>
      <c r="OSG59" s="250"/>
      <c r="OSH59" s="523"/>
      <c r="OSI59" s="524"/>
      <c r="OSJ59" s="525"/>
      <c r="OSK59" s="250"/>
      <c r="OSL59" s="523"/>
      <c r="OSM59" s="524"/>
      <c r="OSN59" s="525"/>
      <c r="OSO59" s="250"/>
      <c r="OSP59" s="523"/>
      <c r="OSQ59" s="524"/>
      <c r="OSR59" s="525"/>
      <c r="OSS59" s="250"/>
      <c r="OST59" s="523"/>
      <c r="OSU59" s="524"/>
      <c r="OSV59" s="525"/>
      <c r="OSW59" s="250"/>
      <c r="OSX59" s="523"/>
      <c r="OSY59" s="524"/>
      <c r="OSZ59" s="525"/>
      <c r="OTA59" s="250"/>
      <c r="OTB59" s="523"/>
      <c r="OTC59" s="524"/>
      <c r="OTD59" s="525"/>
      <c r="OTE59" s="250"/>
      <c r="OTF59" s="523"/>
      <c r="OTG59" s="524"/>
      <c r="OTH59" s="525"/>
      <c r="OTI59" s="250"/>
      <c r="OTJ59" s="523"/>
      <c r="OTK59" s="524"/>
      <c r="OTL59" s="525"/>
      <c r="OTM59" s="250"/>
      <c r="OTN59" s="523"/>
      <c r="OTO59" s="524"/>
      <c r="OTP59" s="525"/>
      <c r="OTQ59" s="250"/>
      <c r="OTR59" s="523"/>
      <c r="OTS59" s="524"/>
      <c r="OTT59" s="525"/>
      <c r="OTU59" s="250"/>
      <c r="OTV59" s="523"/>
      <c r="OTW59" s="524"/>
      <c r="OTX59" s="525"/>
      <c r="OTY59" s="250"/>
      <c r="OTZ59" s="523"/>
      <c r="OUA59" s="524"/>
      <c r="OUB59" s="525"/>
      <c r="OUC59" s="250"/>
      <c r="OUD59" s="523"/>
      <c r="OUE59" s="524"/>
      <c r="OUF59" s="525"/>
      <c r="OUG59" s="250"/>
      <c r="OUH59" s="523"/>
      <c r="OUI59" s="524"/>
      <c r="OUJ59" s="525"/>
      <c r="OUK59" s="250"/>
      <c r="OUL59" s="523"/>
      <c r="OUM59" s="524"/>
      <c r="OUN59" s="525"/>
      <c r="OUO59" s="250"/>
      <c r="OUP59" s="523"/>
      <c r="OUQ59" s="524"/>
      <c r="OUR59" s="525"/>
      <c r="OUS59" s="250"/>
      <c r="OUT59" s="523"/>
      <c r="OUU59" s="524"/>
      <c r="OUV59" s="525"/>
      <c r="OUW59" s="250"/>
      <c r="OUX59" s="523"/>
      <c r="OUY59" s="524"/>
      <c r="OUZ59" s="525"/>
      <c r="OVA59" s="250"/>
      <c r="OVB59" s="523"/>
      <c r="OVC59" s="524"/>
      <c r="OVD59" s="525"/>
      <c r="OVE59" s="250"/>
      <c r="OVF59" s="523"/>
      <c r="OVG59" s="524"/>
      <c r="OVH59" s="525"/>
      <c r="OVI59" s="250"/>
      <c r="OVJ59" s="523"/>
      <c r="OVK59" s="524"/>
      <c r="OVL59" s="525"/>
      <c r="OVM59" s="250"/>
      <c r="OVN59" s="523"/>
      <c r="OVO59" s="524"/>
      <c r="OVP59" s="525"/>
      <c r="OVQ59" s="250"/>
      <c r="OVR59" s="523"/>
      <c r="OVS59" s="524"/>
      <c r="OVT59" s="525"/>
      <c r="OVU59" s="250"/>
      <c r="OVV59" s="523"/>
      <c r="OVW59" s="524"/>
      <c r="OVX59" s="525"/>
      <c r="OVY59" s="250"/>
      <c r="OVZ59" s="523"/>
      <c r="OWA59" s="524"/>
      <c r="OWB59" s="525"/>
      <c r="OWC59" s="250"/>
      <c r="OWD59" s="523"/>
      <c r="OWE59" s="524"/>
      <c r="OWF59" s="525"/>
      <c r="OWG59" s="250"/>
      <c r="OWH59" s="523"/>
      <c r="OWI59" s="524"/>
      <c r="OWJ59" s="525"/>
      <c r="OWK59" s="250"/>
      <c r="OWL59" s="523"/>
      <c r="OWM59" s="524"/>
      <c r="OWN59" s="525"/>
      <c r="OWO59" s="250"/>
      <c r="OWP59" s="523"/>
      <c r="OWQ59" s="524"/>
      <c r="OWR59" s="525"/>
      <c r="OWS59" s="250"/>
      <c r="OWT59" s="523"/>
      <c r="OWU59" s="524"/>
      <c r="OWV59" s="525"/>
      <c r="OWW59" s="250"/>
      <c r="OWX59" s="523"/>
      <c r="OWY59" s="524"/>
      <c r="OWZ59" s="525"/>
      <c r="OXA59" s="250"/>
      <c r="OXB59" s="523"/>
      <c r="OXC59" s="524"/>
      <c r="OXD59" s="525"/>
      <c r="OXE59" s="250"/>
      <c r="OXF59" s="523"/>
      <c r="OXG59" s="524"/>
      <c r="OXH59" s="525"/>
      <c r="OXI59" s="250"/>
      <c r="OXJ59" s="523"/>
      <c r="OXK59" s="524"/>
      <c r="OXL59" s="525"/>
      <c r="OXM59" s="250"/>
      <c r="OXN59" s="523"/>
      <c r="OXO59" s="524"/>
      <c r="OXP59" s="525"/>
      <c r="OXQ59" s="250"/>
      <c r="OXR59" s="523"/>
      <c r="OXS59" s="524"/>
      <c r="OXT59" s="525"/>
      <c r="OXU59" s="250"/>
      <c r="OXV59" s="523"/>
      <c r="OXW59" s="524"/>
      <c r="OXX59" s="525"/>
      <c r="OXY59" s="250"/>
      <c r="OXZ59" s="523"/>
      <c r="OYA59" s="524"/>
      <c r="OYB59" s="525"/>
      <c r="OYC59" s="250"/>
      <c r="OYD59" s="523"/>
      <c r="OYE59" s="524"/>
      <c r="OYF59" s="525"/>
      <c r="OYG59" s="250"/>
      <c r="OYH59" s="523"/>
      <c r="OYI59" s="524"/>
      <c r="OYJ59" s="525"/>
      <c r="OYK59" s="250"/>
      <c r="OYL59" s="523"/>
      <c r="OYM59" s="524"/>
      <c r="OYN59" s="525"/>
      <c r="OYO59" s="250"/>
      <c r="OYP59" s="523"/>
      <c r="OYQ59" s="524"/>
      <c r="OYR59" s="525"/>
      <c r="OYS59" s="250"/>
      <c r="OYT59" s="523"/>
      <c r="OYU59" s="524"/>
      <c r="OYV59" s="525"/>
      <c r="OYW59" s="250"/>
      <c r="OYX59" s="523"/>
      <c r="OYY59" s="524"/>
      <c r="OYZ59" s="525"/>
      <c r="OZA59" s="250"/>
      <c r="OZB59" s="523"/>
      <c r="OZC59" s="524"/>
      <c r="OZD59" s="525"/>
      <c r="OZE59" s="250"/>
      <c r="OZF59" s="523"/>
      <c r="OZG59" s="524"/>
      <c r="OZH59" s="525"/>
      <c r="OZI59" s="250"/>
      <c r="OZJ59" s="523"/>
      <c r="OZK59" s="524"/>
      <c r="OZL59" s="525"/>
      <c r="OZM59" s="250"/>
      <c r="OZN59" s="523"/>
      <c r="OZO59" s="524"/>
      <c r="OZP59" s="525"/>
      <c r="OZQ59" s="250"/>
      <c r="OZR59" s="523"/>
      <c r="OZS59" s="524"/>
      <c r="OZT59" s="525"/>
      <c r="OZU59" s="250"/>
      <c r="OZV59" s="523"/>
      <c r="OZW59" s="524"/>
      <c r="OZX59" s="525"/>
      <c r="OZY59" s="250"/>
      <c r="OZZ59" s="523"/>
      <c r="PAA59" s="524"/>
      <c r="PAB59" s="525"/>
      <c r="PAC59" s="250"/>
      <c r="PAD59" s="523"/>
      <c r="PAE59" s="524"/>
      <c r="PAF59" s="525"/>
      <c r="PAG59" s="250"/>
      <c r="PAH59" s="523"/>
      <c r="PAI59" s="524"/>
      <c r="PAJ59" s="525"/>
      <c r="PAK59" s="250"/>
      <c r="PAL59" s="523"/>
      <c r="PAM59" s="524"/>
      <c r="PAN59" s="525"/>
      <c r="PAO59" s="250"/>
      <c r="PAP59" s="523"/>
      <c r="PAQ59" s="524"/>
      <c r="PAR59" s="525"/>
      <c r="PAS59" s="250"/>
      <c r="PAT59" s="523"/>
      <c r="PAU59" s="524"/>
      <c r="PAV59" s="525"/>
      <c r="PAW59" s="250"/>
      <c r="PAX59" s="523"/>
      <c r="PAY59" s="524"/>
      <c r="PAZ59" s="525"/>
      <c r="PBA59" s="250"/>
      <c r="PBB59" s="523"/>
      <c r="PBC59" s="524"/>
      <c r="PBD59" s="525"/>
      <c r="PBE59" s="250"/>
      <c r="PBF59" s="523"/>
      <c r="PBG59" s="524"/>
      <c r="PBH59" s="525"/>
      <c r="PBI59" s="250"/>
      <c r="PBJ59" s="523"/>
      <c r="PBK59" s="524"/>
      <c r="PBL59" s="525"/>
      <c r="PBM59" s="250"/>
      <c r="PBN59" s="523"/>
      <c r="PBO59" s="524"/>
      <c r="PBP59" s="525"/>
      <c r="PBQ59" s="250"/>
      <c r="PBR59" s="523"/>
      <c r="PBS59" s="524"/>
      <c r="PBT59" s="525"/>
      <c r="PBU59" s="250"/>
      <c r="PBV59" s="523"/>
      <c r="PBW59" s="524"/>
      <c r="PBX59" s="525"/>
      <c r="PBY59" s="250"/>
      <c r="PBZ59" s="523"/>
      <c r="PCA59" s="524"/>
      <c r="PCB59" s="525"/>
      <c r="PCC59" s="250"/>
      <c r="PCD59" s="523"/>
      <c r="PCE59" s="524"/>
      <c r="PCF59" s="525"/>
      <c r="PCG59" s="250"/>
      <c r="PCH59" s="523"/>
      <c r="PCI59" s="524"/>
      <c r="PCJ59" s="525"/>
      <c r="PCK59" s="250"/>
      <c r="PCL59" s="523"/>
      <c r="PCM59" s="524"/>
      <c r="PCN59" s="525"/>
      <c r="PCO59" s="250"/>
      <c r="PCP59" s="523"/>
      <c r="PCQ59" s="524"/>
      <c r="PCR59" s="525"/>
      <c r="PCS59" s="250"/>
      <c r="PCT59" s="523"/>
      <c r="PCU59" s="524"/>
      <c r="PCV59" s="525"/>
      <c r="PCW59" s="250"/>
      <c r="PCX59" s="523"/>
      <c r="PCY59" s="524"/>
      <c r="PCZ59" s="525"/>
      <c r="PDA59" s="250"/>
      <c r="PDB59" s="523"/>
      <c r="PDC59" s="524"/>
      <c r="PDD59" s="525"/>
      <c r="PDE59" s="250"/>
      <c r="PDF59" s="523"/>
      <c r="PDG59" s="524"/>
      <c r="PDH59" s="525"/>
      <c r="PDI59" s="250"/>
      <c r="PDJ59" s="523"/>
      <c r="PDK59" s="524"/>
      <c r="PDL59" s="525"/>
      <c r="PDM59" s="250"/>
      <c r="PDN59" s="523"/>
      <c r="PDO59" s="524"/>
      <c r="PDP59" s="525"/>
      <c r="PDQ59" s="250"/>
      <c r="PDR59" s="523"/>
      <c r="PDS59" s="524"/>
      <c r="PDT59" s="525"/>
      <c r="PDU59" s="250"/>
      <c r="PDV59" s="523"/>
      <c r="PDW59" s="524"/>
      <c r="PDX59" s="525"/>
      <c r="PDY59" s="250"/>
      <c r="PDZ59" s="523"/>
      <c r="PEA59" s="524"/>
      <c r="PEB59" s="525"/>
      <c r="PEC59" s="250"/>
      <c r="PED59" s="523"/>
      <c r="PEE59" s="524"/>
      <c r="PEF59" s="525"/>
      <c r="PEG59" s="250"/>
      <c r="PEH59" s="523"/>
      <c r="PEI59" s="524"/>
      <c r="PEJ59" s="525"/>
      <c r="PEK59" s="250"/>
      <c r="PEL59" s="523"/>
      <c r="PEM59" s="524"/>
      <c r="PEN59" s="525"/>
      <c r="PEO59" s="250"/>
      <c r="PEP59" s="523"/>
      <c r="PEQ59" s="524"/>
      <c r="PER59" s="525"/>
      <c r="PES59" s="250"/>
      <c r="PET59" s="523"/>
      <c r="PEU59" s="524"/>
      <c r="PEV59" s="525"/>
      <c r="PEW59" s="250"/>
      <c r="PEX59" s="523"/>
      <c r="PEY59" s="524"/>
      <c r="PEZ59" s="525"/>
      <c r="PFA59" s="250"/>
      <c r="PFB59" s="523"/>
      <c r="PFC59" s="524"/>
      <c r="PFD59" s="525"/>
      <c r="PFE59" s="250"/>
      <c r="PFF59" s="523"/>
      <c r="PFG59" s="524"/>
      <c r="PFH59" s="525"/>
      <c r="PFI59" s="250"/>
      <c r="PFJ59" s="523"/>
      <c r="PFK59" s="524"/>
      <c r="PFL59" s="525"/>
      <c r="PFM59" s="250"/>
      <c r="PFN59" s="523"/>
      <c r="PFO59" s="524"/>
      <c r="PFP59" s="525"/>
      <c r="PFQ59" s="250"/>
      <c r="PFR59" s="523"/>
      <c r="PFS59" s="524"/>
      <c r="PFT59" s="525"/>
      <c r="PFU59" s="250"/>
      <c r="PFV59" s="523"/>
      <c r="PFW59" s="524"/>
      <c r="PFX59" s="525"/>
      <c r="PFY59" s="250"/>
      <c r="PFZ59" s="523"/>
      <c r="PGA59" s="524"/>
      <c r="PGB59" s="525"/>
      <c r="PGC59" s="250"/>
      <c r="PGD59" s="523"/>
      <c r="PGE59" s="524"/>
      <c r="PGF59" s="525"/>
      <c r="PGG59" s="250"/>
      <c r="PGH59" s="523"/>
      <c r="PGI59" s="524"/>
      <c r="PGJ59" s="525"/>
      <c r="PGK59" s="250"/>
      <c r="PGL59" s="523"/>
      <c r="PGM59" s="524"/>
      <c r="PGN59" s="525"/>
      <c r="PGO59" s="250"/>
      <c r="PGP59" s="523"/>
      <c r="PGQ59" s="524"/>
      <c r="PGR59" s="525"/>
      <c r="PGS59" s="250"/>
      <c r="PGT59" s="523"/>
      <c r="PGU59" s="524"/>
      <c r="PGV59" s="525"/>
      <c r="PGW59" s="250"/>
      <c r="PGX59" s="523"/>
      <c r="PGY59" s="524"/>
      <c r="PGZ59" s="525"/>
      <c r="PHA59" s="250"/>
      <c r="PHB59" s="523"/>
      <c r="PHC59" s="524"/>
      <c r="PHD59" s="525"/>
      <c r="PHE59" s="250"/>
      <c r="PHF59" s="523"/>
      <c r="PHG59" s="524"/>
      <c r="PHH59" s="525"/>
      <c r="PHI59" s="250"/>
      <c r="PHJ59" s="523"/>
      <c r="PHK59" s="524"/>
      <c r="PHL59" s="525"/>
      <c r="PHM59" s="250"/>
      <c r="PHN59" s="523"/>
      <c r="PHO59" s="524"/>
      <c r="PHP59" s="525"/>
      <c r="PHQ59" s="250"/>
      <c r="PHR59" s="523"/>
      <c r="PHS59" s="524"/>
      <c r="PHT59" s="525"/>
      <c r="PHU59" s="250"/>
      <c r="PHV59" s="523"/>
      <c r="PHW59" s="524"/>
      <c r="PHX59" s="525"/>
      <c r="PHY59" s="250"/>
      <c r="PHZ59" s="523"/>
      <c r="PIA59" s="524"/>
      <c r="PIB59" s="525"/>
      <c r="PIC59" s="250"/>
      <c r="PID59" s="523"/>
      <c r="PIE59" s="524"/>
      <c r="PIF59" s="525"/>
      <c r="PIG59" s="250"/>
      <c r="PIH59" s="523"/>
      <c r="PII59" s="524"/>
      <c r="PIJ59" s="525"/>
      <c r="PIK59" s="250"/>
      <c r="PIL59" s="523"/>
      <c r="PIM59" s="524"/>
      <c r="PIN59" s="525"/>
      <c r="PIO59" s="250"/>
      <c r="PIP59" s="523"/>
      <c r="PIQ59" s="524"/>
      <c r="PIR59" s="525"/>
      <c r="PIS59" s="250"/>
      <c r="PIT59" s="523"/>
      <c r="PIU59" s="524"/>
      <c r="PIV59" s="525"/>
      <c r="PIW59" s="250"/>
      <c r="PIX59" s="523"/>
      <c r="PIY59" s="524"/>
      <c r="PIZ59" s="525"/>
      <c r="PJA59" s="250"/>
      <c r="PJB59" s="523"/>
      <c r="PJC59" s="524"/>
      <c r="PJD59" s="525"/>
      <c r="PJE59" s="250"/>
      <c r="PJF59" s="523"/>
      <c r="PJG59" s="524"/>
      <c r="PJH59" s="525"/>
      <c r="PJI59" s="250"/>
      <c r="PJJ59" s="523"/>
      <c r="PJK59" s="524"/>
      <c r="PJL59" s="525"/>
      <c r="PJM59" s="250"/>
      <c r="PJN59" s="523"/>
      <c r="PJO59" s="524"/>
      <c r="PJP59" s="525"/>
      <c r="PJQ59" s="250"/>
      <c r="PJR59" s="523"/>
      <c r="PJS59" s="524"/>
      <c r="PJT59" s="525"/>
      <c r="PJU59" s="250"/>
      <c r="PJV59" s="523"/>
      <c r="PJW59" s="524"/>
      <c r="PJX59" s="525"/>
      <c r="PJY59" s="250"/>
      <c r="PJZ59" s="523"/>
      <c r="PKA59" s="524"/>
      <c r="PKB59" s="525"/>
      <c r="PKC59" s="250"/>
      <c r="PKD59" s="523"/>
      <c r="PKE59" s="524"/>
      <c r="PKF59" s="525"/>
      <c r="PKG59" s="250"/>
      <c r="PKH59" s="523"/>
      <c r="PKI59" s="524"/>
      <c r="PKJ59" s="525"/>
      <c r="PKK59" s="250"/>
      <c r="PKL59" s="523"/>
      <c r="PKM59" s="524"/>
      <c r="PKN59" s="525"/>
      <c r="PKO59" s="250"/>
      <c r="PKP59" s="523"/>
      <c r="PKQ59" s="524"/>
      <c r="PKR59" s="525"/>
      <c r="PKS59" s="250"/>
      <c r="PKT59" s="523"/>
      <c r="PKU59" s="524"/>
      <c r="PKV59" s="525"/>
      <c r="PKW59" s="250"/>
      <c r="PKX59" s="523"/>
      <c r="PKY59" s="524"/>
      <c r="PKZ59" s="525"/>
      <c r="PLA59" s="250"/>
      <c r="PLB59" s="523"/>
      <c r="PLC59" s="524"/>
      <c r="PLD59" s="525"/>
      <c r="PLE59" s="250"/>
      <c r="PLF59" s="523"/>
      <c r="PLG59" s="524"/>
      <c r="PLH59" s="525"/>
      <c r="PLI59" s="250"/>
      <c r="PLJ59" s="523"/>
      <c r="PLK59" s="524"/>
      <c r="PLL59" s="525"/>
      <c r="PLM59" s="250"/>
      <c r="PLN59" s="523"/>
      <c r="PLO59" s="524"/>
      <c r="PLP59" s="525"/>
      <c r="PLQ59" s="250"/>
      <c r="PLR59" s="523"/>
      <c r="PLS59" s="524"/>
      <c r="PLT59" s="525"/>
      <c r="PLU59" s="250"/>
      <c r="PLV59" s="523"/>
      <c r="PLW59" s="524"/>
      <c r="PLX59" s="525"/>
      <c r="PLY59" s="250"/>
      <c r="PLZ59" s="523"/>
      <c r="PMA59" s="524"/>
      <c r="PMB59" s="525"/>
      <c r="PMC59" s="250"/>
      <c r="PMD59" s="523"/>
      <c r="PME59" s="524"/>
      <c r="PMF59" s="525"/>
      <c r="PMG59" s="250"/>
      <c r="PMH59" s="523"/>
      <c r="PMI59" s="524"/>
      <c r="PMJ59" s="525"/>
      <c r="PMK59" s="250"/>
      <c r="PML59" s="523"/>
      <c r="PMM59" s="524"/>
      <c r="PMN59" s="525"/>
      <c r="PMO59" s="250"/>
      <c r="PMP59" s="523"/>
      <c r="PMQ59" s="524"/>
      <c r="PMR59" s="525"/>
      <c r="PMS59" s="250"/>
      <c r="PMT59" s="523"/>
      <c r="PMU59" s="524"/>
      <c r="PMV59" s="525"/>
      <c r="PMW59" s="250"/>
      <c r="PMX59" s="523"/>
      <c r="PMY59" s="524"/>
      <c r="PMZ59" s="525"/>
      <c r="PNA59" s="250"/>
      <c r="PNB59" s="523"/>
      <c r="PNC59" s="524"/>
      <c r="PND59" s="525"/>
      <c r="PNE59" s="250"/>
      <c r="PNF59" s="523"/>
      <c r="PNG59" s="524"/>
      <c r="PNH59" s="525"/>
      <c r="PNI59" s="250"/>
      <c r="PNJ59" s="523"/>
      <c r="PNK59" s="524"/>
      <c r="PNL59" s="525"/>
      <c r="PNM59" s="250"/>
      <c r="PNN59" s="523"/>
      <c r="PNO59" s="524"/>
      <c r="PNP59" s="525"/>
      <c r="PNQ59" s="250"/>
      <c r="PNR59" s="523"/>
      <c r="PNS59" s="524"/>
      <c r="PNT59" s="525"/>
      <c r="PNU59" s="250"/>
      <c r="PNV59" s="523"/>
      <c r="PNW59" s="524"/>
      <c r="PNX59" s="525"/>
      <c r="PNY59" s="250"/>
      <c r="PNZ59" s="523"/>
      <c r="POA59" s="524"/>
      <c r="POB59" s="525"/>
      <c r="POC59" s="250"/>
      <c r="POD59" s="523"/>
      <c r="POE59" s="524"/>
      <c r="POF59" s="525"/>
      <c r="POG59" s="250"/>
      <c r="POH59" s="523"/>
      <c r="POI59" s="524"/>
      <c r="POJ59" s="525"/>
      <c r="POK59" s="250"/>
      <c r="POL59" s="523"/>
      <c r="POM59" s="524"/>
      <c r="PON59" s="525"/>
      <c r="POO59" s="250"/>
      <c r="POP59" s="523"/>
      <c r="POQ59" s="524"/>
      <c r="POR59" s="525"/>
      <c r="POS59" s="250"/>
      <c r="POT59" s="523"/>
      <c r="POU59" s="524"/>
      <c r="POV59" s="525"/>
      <c r="POW59" s="250"/>
      <c r="POX59" s="523"/>
      <c r="POY59" s="524"/>
      <c r="POZ59" s="525"/>
      <c r="PPA59" s="250"/>
      <c r="PPB59" s="523"/>
      <c r="PPC59" s="524"/>
      <c r="PPD59" s="525"/>
      <c r="PPE59" s="250"/>
      <c r="PPF59" s="523"/>
      <c r="PPG59" s="524"/>
      <c r="PPH59" s="525"/>
      <c r="PPI59" s="250"/>
      <c r="PPJ59" s="523"/>
      <c r="PPK59" s="524"/>
      <c r="PPL59" s="525"/>
      <c r="PPM59" s="250"/>
      <c r="PPN59" s="523"/>
      <c r="PPO59" s="524"/>
      <c r="PPP59" s="525"/>
      <c r="PPQ59" s="250"/>
      <c r="PPR59" s="523"/>
      <c r="PPS59" s="524"/>
      <c r="PPT59" s="525"/>
      <c r="PPU59" s="250"/>
      <c r="PPV59" s="523"/>
      <c r="PPW59" s="524"/>
      <c r="PPX59" s="525"/>
      <c r="PPY59" s="250"/>
      <c r="PPZ59" s="523"/>
      <c r="PQA59" s="524"/>
      <c r="PQB59" s="525"/>
      <c r="PQC59" s="250"/>
      <c r="PQD59" s="523"/>
      <c r="PQE59" s="524"/>
      <c r="PQF59" s="525"/>
      <c r="PQG59" s="250"/>
      <c r="PQH59" s="523"/>
      <c r="PQI59" s="524"/>
      <c r="PQJ59" s="525"/>
      <c r="PQK59" s="250"/>
      <c r="PQL59" s="523"/>
      <c r="PQM59" s="524"/>
      <c r="PQN59" s="525"/>
      <c r="PQO59" s="250"/>
      <c r="PQP59" s="523"/>
      <c r="PQQ59" s="524"/>
      <c r="PQR59" s="525"/>
      <c r="PQS59" s="250"/>
      <c r="PQT59" s="523"/>
      <c r="PQU59" s="524"/>
      <c r="PQV59" s="525"/>
      <c r="PQW59" s="250"/>
      <c r="PQX59" s="523"/>
      <c r="PQY59" s="524"/>
      <c r="PQZ59" s="525"/>
      <c r="PRA59" s="250"/>
      <c r="PRB59" s="523"/>
      <c r="PRC59" s="524"/>
      <c r="PRD59" s="525"/>
      <c r="PRE59" s="250"/>
      <c r="PRF59" s="523"/>
      <c r="PRG59" s="524"/>
      <c r="PRH59" s="525"/>
      <c r="PRI59" s="250"/>
      <c r="PRJ59" s="523"/>
      <c r="PRK59" s="524"/>
      <c r="PRL59" s="525"/>
      <c r="PRM59" s="250"/>
      <c r="PRN59" s="523"/>
      <c r="PRO59" s="524"/>
      <c r="PRP59" s="525"/>
      <c r="PRQ59" s="250"/>
      <c r="PRR59" s="523"/>
      <c r="PRS59" s="524"/>
      <c r="PRT59" s="525"/>
      <c r="PRU59" s="250"/>
      <c r="PRV59" s="523"/>
      <c r="PRW59" s="524"/>
      <c r="PRX59" s="525"/>
      <c r="PRY59" s="250"/>
      <c r="PRZ59" s="523"/>
      <c r="PSA59" s="524"/>
      <c r="PSB59" s="525"/>
      <c r="PSC59" s="250"/>
      <c r="PSD59" s="523"/>
      <c r="PSE59" s="524"/>
      <c r="PSF59" s="525"/>
      <c r="PSG59" s="250"/>
      <c r="PSH59" s="523"/>
      <c r="PSI59" s="524"/>
      <c r="PSJ59" s="525"/>
      <c r="PSK59" s="250"/>
      <c r="PSL59" s="523"/>
      <c r="PSM59" s="524"/>
      <c r="PSN59" s="525"/>
      <c r="PSO59" s="250"/>
      <c r="PSP59" s="523"/>
      <c r="PSQ59" s="524"/>
      <c r="PSR59" s="525"/>
      <c r="PSS59" s="250"/>
      <c r="PST59" s="523"/>
      <c r="PSU59" s="524"/>
      <c r="PSV59" s="525"/>
      <c r="PSW59" s="250"/>
      <c r="PSX59" s="523"/>
      <c r="PSY59" s="524"/>
      <c r="PSZ59" s="525"/>
      <c r="PTA59" s="250"/>
      <c r="PTB59" s="523"/>
      <c r="PTC59" s="524"/>
      <c r="PTD59" s="525"/>
      <c r="PTE59" s="250"/>
      <c r="PTF59" s="523"/>
      <c r="PTG59" s="524"/>
      <c r="PTH59" s="525"/>
      <c r="PTI59" s="250"/>
      <c r="PTJ59" s="523"/>
      <c r="PTK59" s="524"/>
      <c r="PTL59" s="525"/>
      <c r="PTM59" s="250"/>
      <c r="PTN59" s="523"/>
      <c r="PTO59" s="524"/>
      <c r="PTP59" s="525"/>
      <c r="PTQ59" s="250"/>
      <c r="PTR59" s="523"/>
      <c r="PTS59" s="524"/>
      <c r="PTT59" s="525"/>
      <c r="PTU59" s="250"/>
      <c r="PTV59" s="523"/>
      <c r="PTW59" s="524"/>
      <c r="PTX59" s="525"/>
      <c r="PTY59" s="250"/>
      <c r="PTZ59" s="523"/>
      <c r="PUA59" s="524"/>
      <c r="PUB59" s="525"/>
      <c r="PUC59" s="250"/>
      <c r="PUD59" s="523"/>
      <c r="PUE59" s="524"/>
      <c r="PUF59" s="525"/>
      <c r="PUG59" s="250"/>
      <c r="PUH59" s="523"/>
      <c r="PUI59" s="524"/>
      <c r="PUJ59" s="525"/>
      <c r="PUK59" s="250"/>
      <c r="PUL59" s="523"/>
      <c r="PUM59" s="524"/>
      <c r="PUN59" s="525"/>
      <c r="PUO59" s="250"/>
      <c r="PUP59" s="523"/>
      <c r="PUQ59" s="524"/>
      <c r="PUR59" s="525"/>
      <c r="PUS59" s="250"/>
      <c r="PUT59" s="523"/>
      <c r="PUU59" s="524"/>
      <c r="PUV59" s="525"/>
      <c r="PUW59" s="250"/>
      <c r="PUX59" s="523"/>
      <c r="PUY59" s="524"/>
      <c r="PUZ59" s="525"/>
      <c r="PVA59" s="250"/>
      <c r="PVB59" s="523"/>
      <c r="PVC59" s="524"/>
      <c r="PVD59" s="525"/>
      <c r="PVE59" s="250"/>
      <c r="PVF59" s="523"/>
      <c r="PVG59" s="524"/>
      <c r="PVH59" s="525"/>
      <c r="PVI59" s="250"/>
      <c r="PVJ59" s="523"/>
      <c r="PVK59" s="524"/>
      <c r="PVL59" s="525"/>
      <c r="PVM59" s="250"/>
      <c r="PVN59" s="523"/>
      <c r="PVO59" s="524"/>
      <c r="PVP59" s="525"/>
      <c r="PVQ59" s="250"/>
      <c r="PVR59" s="523"/>
      <c r="PVS59" s="524"/>
      <c r="PVT59" s="525"/>
      <c r="PVU59" s="250"/>
      <c r="PVV59" s="523"/>
      <c r="PVW59" s="524"/>
      <c r="PVX59" s="525"/>
      <c r="PVY59" s="250"/>
      <c r="PVZ59" s="523"/>
      <c r="PWA59" s="524"/>
      <c r="PWB59" s="525"/>
      <c r="PWC59" s="250"/>
      <c r="PWD59" s="523"/>
      <c r="PWE59" s="524"/>
      <c r="PWF59" s="525"/>
      <c r="PWG59" s="250"/>
      <c r="PWH59" s="523"/>
      <c r="PWI59" s="524"/>
      <c r="PWJ59" s="525"/>
      <c r="PWK59" s="250"/>
      <c r="PWL59" s="523"/>
      <c r="PWM59" s="524"/>
      <c r="PWN59" s="525"/>
      <c r="PWO59" s="250"/>
      <c r="PWP59" s="523"/>
      <c r="PWQ59" s="524"/>
      <c r="PWR59" s="525"/>
      <c r="PWS59" s="250"/>
      <c r="PWT59" s="523"/>
      <c r="PWU59" s="524"/>
      <c r="PWV59" s="525"/>
      <c r="PWW59" s="250"/>
      <c r="PWX59" s="523"/>
      <c r="PWY59" s="524"/>
      <c r="PWZ59" s="525"/>
      <c r="PXA59" s="250"/>
      <c r="PXB59" s="523"/>
      <c r="PXC59" s="524"/>
      <c r="PXD59" s="525"/>
      <c r="PXE59" s="250"/>
      <c r="PXF59" s="523"/>
      <c r="PXG59" s="524"/>
      <c r="PXH59" s="525"/>
      <c r="PXI59" s="250"/>
      <c r="PXJ59" s="523"/>
      <c r="PXK59" s="524"/>
      <c r="PXL59" s="525"/>
      <c r="PXM59" s="250"/>
      <c r="PXN59" s="523"/>
      <c r="PXO59" s="524"/>
      <c r="PXP59" s="525"/>
      <c r="PXQ59" s="250"/>
      <c r="PXR59" s="523"/>
      <c r="PXS59" s="524"/>
      <c r="PXT59" s="525"/>
      <c r="PXU59" s="250"/>
      <c r="PXV59" s="523"/>
      <c r="PXW59" s="524"/>
      <c r="PXX59" s="525"/>
      <c r="PXY59" s="250"/>
      <c r="PXZ59" s="523"/>
      <c r="PYA59" s="524"/>
      <c r="PYB59" s="525"/>
      <c r="PYC59" s="250"/>
      <c r="PYD59" s="523"/>
      <c r="PYE59" s="524"/>
      <c r="PYF59" s="525"/>
      <c r="PYG59" s="250"/>
      <c r="PYH59" s="523"/>
      <c r="PYI59" s="524"/>
      <c r="PYJ59" s="525"/>
      <c r="PYK59" s="250"/>
      <c r="PYL59" s="523"/>
      <c r="PYM59" s="524"/>
      <c r="PYN59" s="525"/>
      <c r="PYO59" s="250"/>
      <c r="PYP59" s="523"/>
      <c r="PYQ59" s="524"/>
      <c r="PYR59" s="525"/>
      <c r="PYS59" s="250"/>
      <c r="PYT59" s="523"/>
      <c r="PYU59" s="524"/>
      <c r="PYV59" s="525"/>
      <c r="PYW59" s="250"/>
      <c r="PYX59" s="523"/>
      <c r="PYY59" s="524"/>
      <c r="PYZ59" s="525"/>
      <c r="PZA59" s="250"/>
      <c r="PZB59" s="523"/>
      <c r="PZC59" s="524"/>
      <c r="PZD59" s="525"/>
      <c r="PZE59" s="250"/>
      <c r="PZF59" s="523"/>
      <c r="PZG59" s="524"/>
      <c r="PZH59" s="525"/>
      <c r="PZI59" s="250"/>
      <c r="PZJ59" s="523"/>
      <c r="PZK59" s="524"/>
      <c r="PZL59" s="525"/>
      <c r="PZM59" s="250"/>
      <c r="PZN59" s="523"/>
      <c r="PZO59" s="524"/>
      <c r="PZP59" s="525"/>
      <c r="PZQ59" s="250"/>
      <c r="PZR59" s="523"/>
      <c r="PZS59" s="524"/>
      <c r="PZT59" s="525"/>
      <c r="PZU59" s="250"/>
      <c r="PZV59" s="523"/>
      <c r="PZW59" s="524"/>
      <c r="PZX59" s="525"/>
      <c r="PZY59" s="250"/>
      <c r="PZZ59" s="523"/>
      <c r="QAA59" s="524"/>
      <c r="QAB59" s="525"/>
      <c r="QAC59" s="250"/>
      <c r="QAD59" s="523"/>
      <c r="QAE59" s="524"/>
      <c r="QAF59" s="525"/>
      <c r="QAG59" s="250"/>
      <c r="QAH59" s="523"/>
      <c r="QAI59" s="524"/>
      <c r="QAJ59" s="525"/>
      <c r="QAK59" s="250"/>
      <c r="QAL59" s="523"/>
      <c r="QAM59" s="524"/>
      <c r="QAN59" s="525"/>
      <c r="QAO59" s="250"/>
      <c r="QAP59" s="523"/>
      <c r="QAQ59" s="524"/>
      <c r="QAR59" s="525"/>
      <c r="QAS59" s="250"/>
      <c r="QAT59" s="523"/>
      <c r="QAU59" s="524"/>
      <c r="QAV59" s="525"/>
      <c r="QAW59" s="250"/>
      <c r="QAX59" s="523"/>
      <c r="QAY59" s="524"/>
      <c r="QAZ59" s="525"/>
      <c r="QBA59" s="250"/>
      <c r="QBB59" s="523"/>
      <c r="QBC59" s="524"/>
      <c r="QBD59" s="525"/>
      <c r="QBE59" s="250"/>
      <c r="QBF59" s="523"/>
      <c r="QBG59" s="524"/>
      <c r="QBH59" s="525"/>
      <c r="QBI59" s="250"/>
      <c r="QBJ59" s="523"/>
      <c r="QBK59" s="524"/>
      <c r="QBL59" s="525"/>
      <c r="QBM59" s="250"/>
      <c r="QBN59" s="523"/>
      <c r="QBO59" s="524"/>
      <c r="QBP59" s="525"/>
      <c r="QBQ59" s="250"/>
      <c r="QBR59" s="523"/>
      <c r="QBS59" s="524"/>
      <c r="QBT59" s="525"/>
      <c r="QBU59" s="250"/>
      <c r="QBV59" s="523"/>
      <c r="QBW59" s="524"/>
      <c r="QBX59" s="525"/>
      <c r="QBY59" s="250"/>
      <c r="QBZ59" s="523"/>
      <c r="QCA59" s="524"/>
      <c r="QCB59" s="525"/>
      <c r="QCC59" s="250"/>
      <c r="QCD59" s="523"/>
      <c r="QCE59" s="524"/>
      <c r="QCF59" s="525"/>
      <c r="QCG59" s="250"/>
      <c r="QCH59" s="523"/>
      <c r="QCI59" s="524"/>
      <c r="QCJ59" s="525"/>
      <c r="QCK59" s="250"/>
      <c r="QCL59" s="523"/>
      <c r="QCM59" s="524"/>
      <c r="QCN59" s="525"/>
      <c r="QCO59" s="250"/>
      <c r="QCP59" s="523"/>
      <c r="QCQ59" s="524"/>
      <c r="QCR59" s="525"/>
      <c r="QCS59" s="250"/>
      <c r="QCT59" s="523"/>
      <c r="QCU59" s="524"/>
      <c r="QCV59" s="525"/>
      <c r="QCW59" s="250"/>
      <c r="QCX59" s="523"/>
      <c r="QCY59" s="524"/>
      <c r="QCZ59" s="525"/>
      <c r="QDA59" s="250"/>
      <c r="QDB59" s="523"/>
      <c r="QDC59" s="524"/>
      <c r="QDD59" s="525"/>
      <c r="QDE59" s="250"/>
      <c r="QDF59" s="523"/>
      <c r="QDG59" s="524"/>
      <c r="QDH59" s="525"/>
      <c r="QDI59" s="250"/>
      <c r="QDJ59" s="523"/>
      <c r="QDK59" s="524"/>
      <c r="QDL59" s="525"/>
      <c r="QDM59" s="250"/>
      <c r="QDN59" s="523"/>
      <c r="QDO59" s="524"/>
      <c r="QDP59" s="525"/>
      <c r="QDQ59" s="250"/>
      <c r="QDR59" s="523"/>
      <c r="QDS59" s="524"/>
      <c r="QDT59" s="525"/>
      <c r="QDU59" s="250"/>
      <c r="QDV59" s="523"/>
      <c r="QDW59" s="524"/>
      <c r="QDX59" s="525"/>
      <c r="QDY59" s="250"/>
      <c r="QDZ59" s="523"/>
      <c r="QEA59" s="524"/>
      <c r="QEB59" s="525"/>
      <c r="QEC59" s="250"/>
      <c r="QED59" s="523"/>
      <c r="QEE59" s="524"/>
      <c r="QEF59" s="525"/>
      <c r="QEG59" s="250"/>
      <c r="QEH59" s="523"/>
      <c r="QEI59" s="524"/>
      <c r="QEJ59" s="525"/>
      <c r="QEK59" s="250"/>
      <c r="QEL59" s="523"/>
      <c r="QEM59" s="524"/>
      <c r="QEN59" s="525"/>
      <c r="QEO59" s="250"/>
      <c r="QEP59" s="523"/>
      <c r="QEQ59" s="524"/>
      <c r="QER59" s="525"/>
      <c r="QES59" s="250"/>
      <c r="QET59" s="523"/>
      <c r="QEU59" s="524"/>
      <c r="QEV59" s="525"/>
      <c r="QEW59" s="250"/>
      <c r="QEX59" s="523"/>
      <c r="QEY59" s="524"/>
      <c r="QEZ59" s="525"/>
      <c r="QFA59" s="250"/>
      <c r="QFB59" s="523"/>
      <c r="QFC59" s="524"/>
      <c r="QFD59" s="525"/>
      <c r="QFE59" s="250"/>
      <c r="QFF59" s="523"/>
      <c r="QFG59" s="524"/>
      <c r="QFH59" s="525"/>
      <c r="QFI59" s="250"/>
      <c r="QFJ59" s="523"/>
      <c r="QFK59" s="524"/>
      <c r="QFL59" s="525"/>
      <c r="QFM59" s="250"/>
      <c r="QFN59" s="523"/>
      <c r="QFO59" s="524"/>
      <c r="QFP59" s="525"/>
      <c r="QFQ59" s="250"/>
      <c r="QFR59" s="523"/>
      <c r="QFS59" s="524"/>
      <c r="QFT59" s="525"/>
      <c r="QFU59" s="250"/>
      <c r="QFV59" s="523"/>
      <c r="QFW59" s="524"/>
      <c r="QFX59" s="525"/>
      <c r="QFY59" s="250"/>
      <c r="QFZ59" s="523"/>
      <c r="QGA59" s="524"/>
      <c r="QGB59" s="525"/>
      <c r="QGC59" s="250"/>
      <c r="QGD59" s="523"/>
      <c r="QGE59" s="524"/>
      <c r="QGF59" s="525"/>
      <c r="QGG59" s="250"/>
      <c r="QGH59" s="523"/>
      <c r="QGI59" s="524"/>
      <c r="QGJ59" s="525"/>
      <c r="QGK59" s="250"/>
      <c r="QGL59" s="523"/>
      <c r="QGM59" s="524"/>
      <c r="QGN59" s="525"/>
      <c r="QGO59" s="250"/>
      <c r="QGP59" s="523"/>
      <c r="QGQ59" s="524"/>
      <c r="QGR59" s="525"/>
      <c r="QGS59" s="250"/>
      <c r="QGT59" s="523"/>
      <c r="QGU59" s="524"/>
      <c r="QGV59" s="525"/>
      <c r="QGW59" s="250"/>
      <c r="QGX59" s="523"/>
      <c r="QGY59" s="524"/>
      <c r="QGZ59" s="525"/>
      <c r="QHA59" s="250"/>
      <c r="QHB59" s="523"/>
      <c r="QHC59" s="524"/>
      <c r="QHD59" s="525"/>
      <c r="QHE59" s="250"/>
      <c r="QHF59" s="523"/>
      <c r="QHG59" s="524"/>
      <c r="QHH59" s="525"/>
      <c r="QHI59" s="250"/>
      <c r="QHJ59" s="523"/>
      <c r="QHK59" s="524"/>
      <c r="QHL59" s="525"/>
      <c r="QHM59" s="250"/>
      <c r="QHN59" s="523"/>
      <c r="QHO59" s="524"/>
      <c r="QHP59" s="525"/>
      <c r="QHQ59" s="250"/>
      <c r="QHR59" s="523"/>
      <c r="QHS59" s="524"/>
      <c r="QHT59" s="525"/>
      <c r="QHU59" s="250"/>
      <c r="QHV59" s="523"/>
      <c r="QHW59" s="524"/>
      <c r="QHX59" s="525"/>
      <c r="QHY59" s="250"/>
      <c r="QHZ59" s="523"/>
      <c r="QIA59" s="524"/>
      <c r="QIB59" s="525"/>
      <c r="QIC59" s="250"/>
      <c r="QID59" s="523"/>
      <c r="QIE59" s="524"/>
      <c r="QIF59" s="525"/>
      <c r="QIG59" s="250"/>
      <c r="QIH59" s="523"/>
      <c r="QII59" s="524"/>
      <c r="QIJ59" s="525"/>
      <c r="QIK59" s="250"/>
      <c r="QIL59" s="523"/>
      <c r="QIM59" s="524"/>
      <c r="QIN59" s="525"/>
      <c r="QIO59" s="250"/>
      <c r="QIP59" s="523"/>
      <c r="QIQ59" s="524"/>
      <c r="QIR59" s="525"/>
      <c r="QIS59" s="250"/>
      <c r="QIT59" s="523"/>
      <c r="QIU59" s="524"/>
      <c r="QIV59" s="525"/>
      <c r="QIW59" s="250"/>
      <c r="QIX59" s="523"/>
      <c r="QIY59" s="524"/>
      <c r="QIZ59" s="525"/>
      <c r="QJA59" s="250"/>
      <c r="QJB59" s="523"/>
      <c r="QJC59" s="524"/>
      <c r="QJD59" s="525"/>
      <c r="QJE59" s="250"/>
      <c r="QJF59" s="523"/>
      <c r="QJG59" s="524"/>
      <c r="QJH59" s="525"/>
      <c r="QJI59" s="250"/>
      <c r="QJJ59" s="523"/>
      <c r="QJK59" s="524"/>
      <c r="QJL59" s="525"/>
      <c r="QJM59" s="250"/>
      <c r="QJN59" s="523"/>
      <c r="QJO59" s="524"/>
      <c r="QJP59" s="525"/>
      <c r="QJQ59" s="250"/>
      <c r="QJR59" s="523"/>
      <c r="QJS59" s="524"/>
      <c r="QJT59" s="525"/>
      <c r="QJU59" s="250"/>
      <c r="QJV59" s="523"/>
      <c r="QJW59" s="524"/>
      <c r="QJX59" s="525"/>
      <c r="QJY59" s="250"/>
      <c r="QJZ59" s="523"/>
      <c r="QKA59" s="524"/>
      <c r="QKB59" s="525"/>
      <c r="QKC59" s="250"/>
      <c r="QKD59" s="523"/>
      <c r="QKE59" s="524"/>
      <c r="QKF59" s="525"/>
      <c r="QKG59" s="250"/>
      <c r="QKH59" s="523"/>
      <c r="QKI59" s="524"/>
      <c r="QKJ59" s="525"/>
      <c r="QKK59" s="250"/>
      <c r="QKL59" s="523"/>
      <c r="QKM59" s="524"/>
      <c r="QKN59" s="525"/>
      <c r="QKO59" s="250"/>
      <c r="QKP59" s="523"/>
      <c r="QKQ59" s="524"/>
      <c r="QKR59" s="525"/>
      <c r="QKS59" s="250"/>
      <c r="QKT59" s="523"/>
      <c r="QKU59" s="524"/>
      <c r="QKV59" s="525"/>
      <c r="QKW59" s="250"/>
      <c r="QKX59" s="523"/>
      <c r="QKY59" s="524"/>
      <c r="QKZ59" s="525"/>
      <c r="QLA59" s="250"/>
      <c r="QLB59" s="523"/>
      <c r="QLC59" s="524"/>
      <c r="QLD59" s="525"/>
      <c r="QLE59" s="250"/>
      <c r="QLF59" s="523"/>
      <c r="QLG59" s="524"/>
      <c r="QLH59" s="525"/>
      <c r="QLI59" s="250"/>
      <c r="QLJ59" s="523"/>
      <c r="QLK59" s="524"/>
      <c r="QLL59" s="525"/>
      <c r="QLM59" s="250"/>
      <c r="QLN59" s="523"/>
      <c r="QLO59" s="524"/>
      <c r="QLP59" s="525"/>
      <c r="QLQ59" s="250"/>
      <c r="QLR59" s="523"/>
      <c r="QLS59" s="524"/>
      <c r="QLT59" s="525"/>
      <c r="QLU59" s="250"/>
      <c r="QLV59" s="523"/>
      <c r="QLW59" s="524"/>
      <c r="QLX59" s="525"/>
      <c r="QLY59" s="250"/>
      <c r="QLZ59" s="523"/>
      <c r="QMA59" s="524"/>
      <c r="QMB59" s="525"/>
      <c r="QMC59" s="250"/>
      <c r="QMD59" s="523"/>
      <c r="QME59" s="524"/>
      <c r="QMF59" s="525"/>
      <c r="QMG59" s="250"/>
      <c r="QMH59" s="523"/>
      <c r="QMI59" s="524"/>
      <c r="QMJ59" s="525"/>
      <c r="QMK59" s="250"/>
      <c r="QML59" s="523"/>
      <c r="QMM59" s="524"/>
      <c r="QMN59" s="525"/>
      <c r="QMO59" s="250"/>
      <c r="QMP59" s="523"/>
      <c r="QMQ59" s="524"/>
      <c r="QMR59" s="525"/>
      <c r="QMS59" s="250"/>
      <c r="QMT59" s="523"/>
      <c r="QMU59" s="524"/>
      <c r="QMV59" s="525"/>
      <c r="QMW59" s="250"/>
      <c r="QMX59" s="523"/>
      <c r="QMY59" s="524"/>
      <c r="QMZ59" s="525"/>
      <c r="QNA59" s="250"/>
      <c r="QNB59" s="523"/>
      <c r="QNC59" s="524"/>
      <c r="QND59" s="525"/>
      <c r="QNE59" s="250"/>
      <c r="QNF59" s="523"/>
      <c r="QNG59" s="524"/>
      <c r="QNH59" s="525"/>
      <c r="QNI59" s="250"/>
      <c r="QNJ59" s="523"/>
      <c r="QNK59" s="524"/>
      <c r="QNL59" s="525"/>
      <c r="QNM59" s="250"/>
      <c r="QNN59" s="523"/>
      <c r="QNO59" s="524"/>
      <c r="QNP59" s="525"/>
      <c r="QNQ59" s="250"/>
      <c r="QNR59" s="523"/>
      <c r="QNS59" s="524"/>
      <c r="QNT59" s="525"/>
      <c r="QNU59" s="250"/>
      <c r="QNV59" s="523"/>
      <c r="QNW59" s="524"/>
      <c r="QNX59" s="525"/>
      <c r="QNY59" s="250"/>
      <c r="QNZ59" s="523"/>
      <c r="QOA59" s="524"/>
      <c r="QOB59" s="525"/>
      <c r="QOC59" s="250"/>
      <c r="QOD59" s="523"/>
      <c r="QOE59" s="524"/>
      <c r="QOF59" s="525"/>
      <c r="QOG59" s="250"/>
      <c r="QOH59" s="523"/>
      <c r="QOI59" s="524"/>
      <c r="QOJ59" s="525"/>
      <c r="QOK59" s="250"/>
      <c r="QOL59" s="523"/>
      <c r="QOM59" s="524"/>
      <c r="QON59" s="525"/>
      <c r="QOO59" s="250"/>
      <c r="QOP59" s="523"/>
      <c r="QOQ59" s="524"/>
      <c r="QOR59" s="525"/>
      <c r="QOS59" s="250"/>
      <c r="QOT59" s="523"/>
      <c r="QOU59" s="524"/>
      <c r="QOV59" s="525"/>
      <c r="QOW59" s="250"/>
      <c r="QOX59" s="523"/>
      <c r="QOY59" s="524"/>
      <c r="QOZ59" s="525"/>
      <c r="QPA59" s="250"/>
      <c r="QPB59" s="523"/>
      <c r="QPC59" s="524"/>
      <c r="QPD59" s="525"/>
      <c r="QPE59" s="250"/>
      <c r="QPF59" s="523"/>
      <c r="QPG59" s="524"/>
      <c r="QPH59" s="525"/>
      <c r="QPI59" s="250"/>
      <c r="QPJ59" s="523"/>
      <c r="QPK59" s="524"/>
      <c r="QPL59" s="525"/>
      <c r="QPM59" s="250"/>
      <c r="QPN59" s="523"/>
      <c r="QPO59" s="524"/>
      <c r="QPP59" s="525"/>
      <c r="QPQ59" s="250"/>
      <c r="QPR59" s="523"/>
      <c r="QPS59" s="524"/>
      <c r="QPT59" s="525"/>
      <c r="QPU59" s="250"/>
      <c r="QPV59" s="523"/>
      <c r="QPW59" s="524"/>
      <c r="QPX59" s="525"/>
      <c r="QPY59" s="250"/>
      <c r="QPZ59" s="523"/>
      <c r="QQA59" s="524"/>
      <c r="QQB59" s="525"/>
      <c r="QQC59" s="250"/>
      <c r="QQD59" s="523"/>
      <c r="QQE59" s="524"/>
      <c r="QQF59" s="525"/>
      <c r="QQG59" s="250"/>
      <c r="QQH59" s="523"/>
      <c r="QQI59" s="524"/>
      <c r="QQJ59" s="525"/>
      <c r="QQK59" s="250"/>
      <c r="QQL59" s="523"/>
      <c r="QQM59" s="524"/>
      <c r="QQN59" s="525"/>
      <c r="QQO59" s="250"/>
      <c r="QQP59" s="523"/>
      <c r="QQQ59" s="524"/>
      <c r="QQR59" s="525"/>
      <c r="QQS59" s="250"/>
      <c r="QQT59" s="523"/>
      <c r="QQU59" s="524"/>
      <c r="QQV59" s="525"/>
      <c r="QQW59" s="250"/>
      <c r="QQX59" s="523"/>
      <c r="QQY59" s="524"/>
      <c r="QQZ59" s="525"/>
      <c r="QRA59" s="250"/>
      <c r="QRB59" s="523"/>
      <c r="QRC59" s="524"/>
      <c r="QRD59" s="525"/>
      <c r="QRE59" s="250"/>
      <c r="QRF59" s="523"/>
      <c r="QRG59" s="524"/>
      <c r="QRH59" s="525"/>
      <c r="QRI59" s="250"/>
      <c r="QRJ59" s="523"/>
      <c r="QRK59" s="524"/>
      <c r="QRL59" s="525"/>
      <c r="QRM59" s="250"/>
      <c r="QRN59" s="523"/>
      <c r="QRO59" s="524"/>
      <c r="QRP59" s="525"/>
      <c r="QRQ59" s="250"/>
      <c r="QRR59" s="523"/>
      <c r="QRS59" s="524"/>
      <c r="QRT59" s="525"/>
      <c r="QRU59" s="250"/>
      <c r="QRV59" s="523"/>
      <c r="QRW59" s="524"/>
      <c r="QRX59" s="525"/>
      <c r="QRY59" s="250"/>
      <c r="QRZ59" s="523"/>
      <c r="QSA59" s="524"/>
      <c r="QSB59" s="525"/>
      <c r="QSC59" s="250"/>
      <c r="QSD59" s="523"/>
      <c r="QSE59" s="524"/>
      <c r="QSF59" s="525"/>
      <c r="QSG59" s="250"/>
      <c r="QSH59" s="523"/>
      <c r="QSI59" s="524"/>
      <c r="QSJ59" s="525"/>
      <c r="QSK59" s="250"/>
      <c r="QSL59" s="523"/>
      <c r="QSM59" s="524"/>
      <c r="QSN59" s="525"/>
      <c r="QSO59" s="250"/>
      <c r="QSP59" s="523"/>
      <c r="QSQ59" s="524"/>
      <c r="QSR59" s="525"/>
      <c r="QSS59" s="250"/>
      <c r="QST59" s="523"/>
      <c r="QSU59" s="524"/>
      <c r="QSV59" s="525"/>
      <c r="QSW59" s="250"/>
      <c r="QSX59" s="523"/>
      <c r="QSY59" s="524"/>
      <c r="QSZ59" s="525"/>
      <c r="QTA59" s="250"/>
      <c r="QTB59" s="523"/>
      <c r="QTC59" s="524"/>
      <c r="QTD59" s="525"/>
      <c r="QTE59" s="250"/>
      <c r="QTF59" s="523"/>
      <c r="QTG59" s="524"/>
      <c r="QTH59" s="525"/>
      <c r="QTI59" s="250"/>
      <c r="QTJ59" s="523"/>
      <c r="QTK59" s="524"/>
      <c r="QTL59" s="525"/>
      <c r="QTM59" s="250"/>
      <c r="QTN59" s="523"/>
      <c r="QTO59" s="524"/>
      <c r="QTP59" s="525"/>
      <c r="QTQ59" s="250"/>
      <c r="QTR59" s="523"/>
      <c r="QTS59" s="524"/>
      <c r="QTT59" s="525"/>
      <c r="QTU59" s="250"/>
      <c r="QTV59" s="523"/>
      <c r="QTW59" s="524"/>
      <c r="QTX59" s="525"/>
      <c r="QTY59" s="250"/>
      <c r="QTZ59" s="523"/>
      <c r="QUA59" s="524"/>
      <c r="QUB59" s="525"/>
      <c r="QUC59" s="250"/>
      <c r="QUD59" s="523"/>
      <c r="QUE59" s="524"/>
      <c r="QUF59" s="525"/>
      <c r="QUG59" s="250"/>
      <c r="QUH59" s="523"/>
      <c r="QUI59" s="524"/>
      <c r="QUJ59" s="525"/>
      <c r="QUK59" s="250"/>
      <c r="QUL59" s="523"/>
      <c r="QUM59" s="524"/>
      <c r="QUN59" s="525"/>
      <c r="QUO59" s="250"/>
      <c r="QUP59" s="523"/>
      <c r="QUQ59" s="524"/>
      <c r="QUR59" s="525"/>
      <c r="QUS59" s="250"/>
      <c r="QUT59" s="523"/>
      <c r="QUU59" s="524"/>
      <c r="QUV59" s="525"/>
      <c r="QUW59" s="250"/>
      <c r="QUX59" s="523"/>
      <c r="QUY59" s="524"/>
      <c r="QUZ59" s="525"/>
      <c r="QVA59" s="250"/>
      <c r="QVB59" s="523"/>
      <c r="QVC59" s="524"/>
      <c r="QVD59" s="525"/>
      <c r="QVE59" s="250"/>
      <c r="QVF59" s="523"/>
      <c r="QVG59" s="524"/>
      <c r="QVH59" s="525"/>
      <c r="QVI59" s="250"/>
      <c r="QVJ59" s="523"/>
      <c r="QVK59" s="524"/>
      <c r="QVL59" s="525"/>
      <c r="QVM59" s="250"/>
      <c r="QVN59" s="523"/>
      <c r="QVO59" s="524"/>
      <c r="QVP59" s="525"/>
      <c r="QVQ59" s="250"/>
      <c r="QVR59" s="523"/>
      <c r="QVS59" s="524"/>
      <c r="QVT59" s="525"/>
      <c r="QVU59" s="250"/>
      <c r="QVV59" s="523"/>
      <c r="QVW59" s="524"/>
      <c r="QVX59" s="525"/>
      <c r="QVY59" s="250"/>
      <c r="QVZ59" s="523"/>
      <c r="QWA59" s="524"/>
      <c r="QWB59" s="525"/>
      <c r="QWC59" s="250"/>
      <c r="QWD59" s="523"/>
      <c r="QWE59" s="524"/>
      <c r="QWF59" s="525"/>
      <c r="QWG59" s="250"/>
      <c r="QWH59" s="523"/>
      <c r="QWI59" s="524"/>
      <c r="QWJ59" s="525"/>
      <c r="QWK59" s="250"/>
      <c r="QWL59" s="523"/>
      <c r="QWM59" s="524"/>
      <c r="QWN59" s="525"/>
      <c r="QWO59" s="250"/>
      <c r="QWP59" s="523"/>
      <c r="QWQ59" s="524"/>
      <c r="QWR59" s="525"/>
      <c r="QWS59" s="250"/>
      <c r="QWT59" s="523"/>
      <c r="QWU59" s="524"/>
      <c r="QWV59" s="525"/>
      <c r="QWW59" s="250"/>
      <c r="QWX59" s="523"/>
      <c r="QWY59" s="524"/>
      <c r="QWZ59" s="525"/>
      <c r="QXA59" s="250"/>
      <c r="QXB59" s="523"/>
      <c r="QXC59" s="524"/>
      <c r="QXD59" s="525"/>
      <c r="QXE59" s="250"/>
      <c r="QXF59" s="523"/>
      <c r="QXG59" s="524"/>
      <c r="QXH59" s="525"/>
      <c r="QXI59" s="250"/>
      <c r="QXJ59" s="523"/>
      <c r="QXK59" s="524"/>
      <c r="QXL59" s="525"/>
      <c r="QXM59" s="250"/>
      <c r="QXN59" s="523"/>
      <c r="QXO59" s="524"/>
      <c r="QXP59" s="525"/>
      <c r="QXQ59" s="250"/>
      <c r="QXR59" s="523"/>
      <c r="QXS59" s="524"/>
      <c r="QXT59" s="525"/>
      <c r="QXU59" s="250"/>
      <c r="QXV59" s="523"/>
      <c r="QXW59" s="524"/>
      <c r="QXX59" s="525"/>
      <c r="QXY59" s="250"/>
      <c r="QXZ59" s="523"/>
      <c r="QYA59" s="524"/>
      <c r="QYB59" s="525"/>
      <c r="QYC59" s="250"/>
      <c r="QYD59" s="523"/>
      <c r="QYE59" s="524"/>
      <c r="QYF59" s="525"/>
      <c r="QYG59" s="250"/>
      <c r="QYH59" s="523"/>
      <c r="QYI59" s="524"/>
      <c r="QYJ59" s="525"/>
      <c r="QYK59" s="250"/>
      <c r="QYL59" s="523"/>
      <c r="QYM59" s="524"/>
      <c r="QYN59" s="525"/>
      <c r="QYO59" s="250"/>
      <c r="QYP59" s="523"/>
      <c r="QYQ59" s="524"/>
      <c r="QYR59" s="525"/>
      <c r="QYS59" s="250"/>
      <c r="QYT59" s="523"/>
      <c r="QYU59" s="524"/>
      <c r="QYV59" s="525"/>
      <c r="QYW59" s="250"/>
      <c r="QYX59" s="523"/>
      <c r="QYY59" s="524"/>
      <c r="QYZ59" s="525"/>
      <c r="QZA59" s="250"/>
      <c r="QZB59" s="523"/>
      <c r="QZC59" s="524"/>
      <c r="QZD59" s="525"/>
      <c r="QZE59" s="250"/>
      <c r="QZF59" s="523"/>
      <c r="QZG59" s="524"/>
      <c r="QZH59" s="525"/>
      <c r="QZI59" s="250"/>
      <c r="QZJ59" s="523"/>
      <c r="QZK59" s="524"/>
      <c r="QZL59" s="525"/>
      <c r="QZM59" s="250"/>
      <c r="QZN59" s="523"/>
      <c r="QZO59" s="524"/>
      <c r="QZP59" s="525"/>
      <c r="QZQ59" s="250"/>
      <c r="QZR59" s="523"/>
      <c r="QZS59" s="524"/>
      <c r="QZT59" s="525"/>
      <c r="QZU59" s="250"/>
      <c r="QZV59" s="523"/>
      <c r="QZW59" s="524"/>
      <c r="QZX59" s="525"/>
      <c r="QZY59" s="250"/>
      <c r="QZZ59" s="523"/>
      <c r="RAA59" s="524"/>
      <c r="RAB59" s="525"/>
      <c r="RAC59" s="250"/>
      <c r="RAD59" s="523"/>
      <c r="RAE59" s="524"/>
      <c r="RAF59" s="525"/>
      <c r="RAG59" s="250"/>
      <c r="RAH59" s="523"/>
      <c r="RAI59" s="524"/>
      <c r="RAJ59" s="525"/>
      <c r="RAK59" s="250"/>
      <c r="RAL59" s="523"/>
      <c r="RAM59" s="524"/>
      <c r="RAN59" s="525"/>
      <c r="RAO59" s="250"/>
      <c r="RAP59" s="523"/>
      <c r="RAQ59" s="524"/>
      <c r="RAR59" s="525"/>
      <c r="RAS59" s="250"/>
      <c r="RAT59" s="523"/>
      <c r="RAU59" s="524"/>
      <c r="RAV59" s="525"/>
      <c r="RAW59" s="250"/>
      <c r="RAX59" s="523"/>
      <c r="RAY59" s="524"/>
      <c r="RAZ59" s="525"/>
      <c r="RBA59" s="250"/>
      <c r="RBB59" s="523"/>
      <c r="RBC59" s="524"/>
      <c r="RBD59" s="525"/>
      <c r="RBE59" s="250"/>
      <c r="RBF59" s="523"/>
      <c r="RBG59" s="524"/>
      <c r="RBH59" s="525"/>
      <c r="RBI59" s="250"/>
      <c r="RBJ59" s="523"/>
      <c r="RBK59" s="524"/>
      <c r="RBL59" s="525"/>
      <c r="RBM59" s="250"/>
      <c r="RBN59" s="523"/>
      <c r="RBO59" s="524"/>
      <c r="RBP59" s="525"/>
      <c r="RBQ59" s="250"/>
      <c r="RBR59" s="523"/>
      <c r="RBS59" s="524"/>
      <c r="RBT59" s="525"/>
      <c r="RBU59" s="250"/>
      <c r="RBV59" s="523"/>
      <c r="RBW59" s="524"/>
      <c r="RBX59" s="525"/>
      <c r="RBY59" s="250"/>
      <c r="RBZ59" s="523"/>
      <c r="RCA59" s="524"/>
      <c r="RCB59" s="525"/>
      <c r="RCC59" s="250"/>
      <c r="RCD59" s="523"/>
      <c r="RCE59" s="524"/>
      <c r="RCF59" s="525"/>
      <c r="RCG59" s="250"/>
      <c r="RCH59" s="523"/>
      <c r="RCI59" s="524"/>
      <c r="RCJ59" s="525"/>
      <c r="RCK59" s="250"/>
      <c r="RCL59" s="523"/>
      <c r="RCM59" s="524"/>
      <c r="RCN59" s="525"/>
      <c r="RCO59" s="250"/>
      <c r="RCP59" s="523"/>
      <c r="RCQ59" s="524"/>
      <c r="RCR59" s="525"/>
      <c r="RCS59" s="250"/>
      <c r="RCT59" s="523"/>
      <c r="RCU59" s="524"/>
      <c r="RCV59" s="525"/>
      <c r="RCW59" s="250"/>
      <c r="RCX59" s="523"/>
      <c r="RCY59" s="524"/>
      <c r="RCZ59" s="525"/>
      <c r="RDA59" s="250"/>
      <c r="RDB59" s="523"/>
      <c r="RDC59" s="524"/>
      <c r="RDD59" s="525"/>
      <c r="RDE59" s="250"/>
      <c r="RDF59" s="523"/>
      <c r="RDG59" s="524"/>
      <c r="RDH59" s="525"/>
      <c r="RDI59" s="250"/>
      <c r="RDJ59" s="523"/>
      <c r="RDK59" s="524"/>
      <c r="RDL59" s="525"/>
      <c r="RDM59" s="250"/>
      <c r="RDN59" s="523"/>
      <c r="RDO59" s="524"/>
      <c r="RDP59" s="525"/>
      <c r="RDQ59" s="250"/>
      <c r="RDR59" s="523"/>
      <c r="RDS59" s="524"/>
      <c r="RDT59" s="525"/>
      <c r="RDU59" s="250"/>
      <c r="RDV59" s="523"/>
      <c r="RDW59" s="524"/>
      <c r="RDX59" s="525"/>
      <c r="RDY59" s="250"/>
      <c r="RDZ59" s="523"/>
      <c r="REA59" s="524"/>
      <c r="REB59" s="525"/>
      <c r="REC59" s="250"/>
      <c r="RED59" s="523"/>
      <c r="REE59" s="524"/>
      <c r="REF59" s="525"/>
      <c r="REG59" s="250"/>
      <c r="REH59" s="523"/>
      <c r="REI59" s="524"/>
      <c r="REJ59" s="525"/>
      <c r="REK59" s="250"/>
      <c r="REL59" s="523"/>
      <c r="REM59" s="524"/>
      <c r="REN59" s="525"/>
      <c r="REO59" s="250"/>
      <c r="REP59" s="523"/>
      <c r="REQ59" s="524"/>
      <c r="RER59" s="525"/>
      <c r="RES59" s="250"/>
      <c r="RET59" s="523"/>
      <c r="REU59" s="524"/>
      <c r="REV59" s="525"/>
      <c r="REW59" s="250"/>
      <c r="REX59" s="523"/>
      <c r="REY59" s="524"/>
      <c r="REZ59" s="525"/>
      <c r="RFA59" s="250"/>
      <c r="RFB59" s="523"/>
      <c r="RFC59" s="524"/>
      <c r="RFD59" s="525"/>
      <c r="RFE59" s="250"/>
      <c r="RFF59" s="523"/>
      <c r="RFG59" s="524"/>
      <c r="RFH59" s="525"/>
      <c r="RFI59" s="250"/>
      <c r="RFJ59" s="523"/>
      <c r="RFK59" s="524"/>
      <c r="RFL59" s="525"/>
      <c r="RFM59" s="250"/>
      <c r="RFN59" s="523"/>
      <c r="RFO59" s="524"/>
      <c r="RFP59" s="525"/>
      <c r="RFQ59" s="250"/>
      <c r="RFR59" s="523"/>
      <c r="RFS59" s="524"/>
      <c r="RFT59" s="525"/>
      <c r="RFU59" s="250"/>
      <c r="RFV59" s="523"/>
      <c r="RFW59" s="524"/>
      <c r="RFX59" s="525"/>
      <c r="RFY59" s="250"/>
      <c r="RFZ59" s="523"/>
      <c r="RGA59" s="524"/>
      <c r="RGB59" s="525"/>
      <c r="RGC59" s="250"/>
      <c r="RGD59" s="523"/>
      <c r="RGE59" s="524"/>
      <c r="RGF59" s="525"/>
      <c r="RGG59" s="250"/>
      <c r="RGH59" s="523"/>
      <c r="RGI59" s="524"/>
      <c r="RGJ59" s="525"/>
      <c r="RGK59" s="250"/>
      <c r="RGL59" s="523"/>
      <c r="RGM59" s="524"/>
      <c r="RGN59" s="525"/>
      <c r="RGO59" s="250"/>
      <c r="RGP59" s="523"/>
      <c r="RGQ59" s="524"/>
      <c r="RGR59" s="525"/>
      <c r="RGS59" s="250"/>
      <c r="RGT59" s="523"/>
      <c r="RGU59" s="524"/>
      <c r="RGV59" s="525"/>
      <c r="RGW59" s="250"/>
      <c r="RGX59" s="523"/>
      <c r="RGY59" s="524"/>
      <c r="RGZ59" s="525"/>
      <c r="RHA59" s="250"/>
      <c r="RHB59" s="523"/>
      <c r="RHC59" s="524"/>
      <c r="RHD59" s="525"/>
      <c r="RHE59" s="250"/>
      <c r="RHF59" s="523"/>
      <c r="RHG59" s="524"/>
      <c r="RHH59" s="525"/>
      <c r="RHI59" s="250"/>
      <c r="RHJ59" s="523"/>
      <c r="RHK59" s="524"/>
      <c r="RHL59" s="525"/>
      <c r="RHM59" s="250"/>
      <c r="RHN59" s="523"/>
      <c r="RHO59" s="524"/>
      <c r="RHP59" s="525"/>
      <c r="RHQ59" s="250"/>
      <c r="RHR59" s="523"/>
      <c r="RHS59" s="524"/>
      <c r="RHT59" s="525"/>
      <c r="RHU59" s="250"/>
      <c r="RHV59" s="523"/>
      <c r="RHW59" s="524"/>
      <c r="RHX59" s="525"/>
      <c r="RHY59" s="250"/>
      <c r="RHZ59" s="523"/>
      <c r="RIA59" s="524"/>
      <c r="RIB59" s="525"/>
      <c r="RIC59" s="250"/>
      <c r="RID59" s="523"/>
      <c r="RIE59" s="524"/>
      <c r="RIF59" s="525"/>
      <c r="RIG59" s="250"/>
      <c r="RIH59" s="523"/>
      <c r="RII59" s="524"/>
      <c r="RIJ59" s="525"/>
      <c r="RIK59" s="250"/>
      <c r="RIL59" s="523"/>
      <c r="RIM59" s="524"/>
      <c r="RIN59" s="525"/>
      <c r="RIO59" s="250"/>
      <c r="RIP59" s="523"/>
      <c r="RIQ59" s="524"/>
      <c r="RIR59" s="525"/>
      <c r="RIS59" s="250"/>
      <c r="RIT59" s="523"/>
      <c r="RIU59" s="524"/>
      <c r="RIV59" s="525"/>
      <c r="RIW59" s="250"/>
      <c r="RIX59" s="523"/>
      <c r="RIY59" s="524"/>
      <c r="RIZ59" s="525"/>
      <c r="RJA59" s="250"/>
      <c r="RJB59" s="523"/>
      <c r="RJC59" s="524"/>
      <c r="RJD59" s="525"/>
      <c r="RJE59" s="250"/>
      <c r="RJF59" s="523"/>
      <c r="RJG59" s="524"/>
      <c r="RJH59" s="525"/>
      <c r="RJI59" s="250"/>
      <c r="RJJ59" s="523"/>
      <c r="RJK59" s="524"/>
      <c r="RJL59" s="525"/>
      <c r="RJM59" s="250"/>
      <c r="RJN59" s="523"/>
      <c r="RJO59" s="524"/>
      <c r="RJP59" s="525"/>
      <c r="RJQ59" s="250"/>
      <c r="RJR59" s="523"/>
      <c r="RJS59" s="524"/>
      <c r="RJT59" s="525"/>
      <c r="RJU59" s="250"/>
      <c r="RJV59" s="523"/>
      <c r="RJW59" s="524"/>
      <c r="RJX59" s="525"/>
      <c r="RJY59" s="250"/>
      <c r="RJZ59" s="523"/>
      <c r="RKA59" s="524"/>
      <c r="RKB59" s="525"/>
      <c r="RKC59" s="250"/>
      <c r="RKD59" s="523"/>
      <c r="RKE59" s="524"/>
      <c r="RKF59" s="525"/>
      <c r="RKG59" s="250"/>
      <c r="RKH59" s="523"/>
      <c r="RKI59" s="524"/>
      <c r="RKJ59" s="525"/>
      <c r="RKK59" s="250"/>
      <c r="RKL59" s="523"/>
      <c r="RKM59" s="524"/>
      <c r="RKN59" s="525"/>
      <c r="RKO59" s="250"/>
      <c r="RKP59" s="523"/>
      <c r="RKQ59" s="524"/>
      <c r="RKR59" s="525"/>
      <c r="RKS59" s="250"/>
      <c r="RKT59" s="523"/>
      <c r="RKU59" s="524"/>
      <c r="RKV59" s="525"/>
      <c r="RKW59" s="250"/>
      <c r="RKX59" s="523"/>
      <c r="RKY59" s="524"/>
      <c r="RKZ59" s="525"/>
      <c r="RLA59" s="250"/>
      <c r="RLB59" s="523"/>
      <c r="RLC59" s="524"/>
      <c r="RLD59" s="525"/>
      <c r="RLE59" s="250"/>
      <c r="RLF59" s="523"/>
      <c r="RLG59" s="524"/>
      <c r="RLH59" s="525"/>
      <c r="RLI59" s="250"/>
      <c r="RLJ59" s="523"/>
      <c r="RLK59" s="524"/>
      <c r="RLL59" s="525"/>
      <c r="RLM59" s="250"/>
      <c r="RLN59" s="523"/>
      <c r="RLO59" s="524"/>
      <c r="RLP59" s="525"/>
      <c r="RLQ59" s="250"/>
      <c r="RLR59" s="523"/>
      <c r="RLS59" s="524"/>
      <c r="RLT59" s="525"/>
      <c r="RLU59" s="250"/>
      <c r="RLV59" s="523"/>
      <c r="RLW59" s="524"/>
      <c r="RLX59" s="525"/>
      <c r="RLY59" s="250"/>
      <c r="RLZ59" s="523"/>
      <c r="RMA59" s="524"/>
      <c r="RMB59" s="525"/>
      <c r="RMC59" s="250"/>
      <c r="RMD59" s="523"/>
      <c r="RME59" s="524"/>
      <c r="RMF59" s="525"/>
      <c r="RMG59" s="250"/>
      <c r="RMH59" s="523"/>
      <c r="RMI59" s="524"/>
      <c r="RMJ59" s="525"/>
      <c r="RMK59" s="250"/>
      <c r="RML59" s="523"/>
      <c r="RMM59" s="524"/>
      <c r="RMN59" s="525"/>
      <c r="RMO59" s="250"/>
      <c r="RMP59" s="523"/>
      <c r="RMQ59" s="524"/>
      <c r="RMR59" s="525"/>
      <c r="RMS59" s="250"/>
      <c r="RMT59" s="523"/>
      <c r="RMU59" s="524"/>
      <c r="RMV59" s="525"/>
      <c r="RMW59" s="250"/>
      <c r="RMX59" s="523"/>
      <c r="RMY59" s="524"/>
      <c r="RMZ59" s="525"/>
      <c r="RNA59" s="250"/>
      <c r="RNB59" s="523"/>
      <c r="RNC59" s="524"/>
      <c r="RND59" s="525"/>
      <c r="RNE59" s="250"/>
      <c r="RNF59" s="523"/>
      <c r="RNG59" s="524"/>
      <c r="RNH59" s="525"/>
      <c r="RNI59" s="250"/>
      <c r="RNJ59" s="523"/>
      <c r="RNK59" s="524"/>
      <c r="RNL59" s="525"/>
      <c r="RNM59" s="250"/>
      <c r="RNN59" s="523"/>
      <c r="RNO59" s="524"/>
      <c r="RNP59" s="525"/>
      <c r="RNQ59" s="250"/>
      <c r="RNR59" s="523"/>
      <c r="RNS59" s="524"/>
      <c r="RNT59" s="525"/>
      <c r="RNU59" s="250"/>
      <c r="RNV59" s="523"/>
      <c r="RNW59" s="524"/>
      <c r="RNX59" s="525"/>
      <c r="RNY59" s="250"/>
      <c r="RNZ59" s="523"/>
      <c r="ROA59" s="524"/>
      <c r="ROB59" s="525"/>
      <c r="ROC59" s="250"/>
      <c r="ROD59" s="523"/>
      <c r="ROE59" s="524"/>
      <c r="ROF59" s="525"/>
      <c r="ROG59" s="250"/>
      <c r="ROH59" s="523"/>
      <c r="ROI59" s="524"/>
      <c r="ROJ59" s="525"/>
      <c r="ROK59" s="250"/>
      <c r="ROL59" s="523"/>
      <c r="ROM59" s="524"/>
      <c r="RON59" s="525"/>
      <c r="ROO59" s="250"/>
      <c r="ROP59" s="523"/>
      <c r="ROQ59" s="524"/>
      <c r="ROR59" s="525"/>
      <c r="ROS59" s="250"/>
      <c r="ROT59" s="523"/>
      <c r="ROU59" s="524"/>
      <c r="ROV59" s="525"/>
      <c r="ROW59" s="250"/>
      <c r="ROX59" s="523"/>
      <c r="ROY59" s="524"/>
      <c r="ROZ59" s="525"/>
      <c r="RPA59" s="250"/>
      <c r="RPB59" s="523"/>
      <c r="RPC59" s="524"/>
      <c r="RPD59" s="525"/>
      <c r="RPE59" s="250"/>
      <c r="RPF59" s="523"/>
      <c r="RPG59" s="524"/>
      <c r="RPH59" s="525"/>
      <c r="RPI59" s="250"/>
      <c r="RPJ59" s="523"/>
      <c r="RPK59" s="524"/>
      <c r="RPL59" s="525"/>
      <c r="RPM59" s="250"/>
      <c r="RPN59" s="523"/>
      <c r="RPO59" s="524"/>
      <c r="RPP59" s="525"/>
      <c r="RPQ59" s="250"/>
      <c r="RPR59" s="523"/>
      <c r="RPS59" s="524"/>
      <c r="RPT59" s="525"/>
      <c r="RPU59" s="250"/>
      <c r="RPV59" s="523"/>
      <c r="RPW59" s="524"/>
      <c r="RPX59" s="525"/>
      <c r="RPY59" s="250"/>
      <c r="RPZ59" s="523"/>
      <c r="RQA59" s="524"/>
      <c r="RQB59" s="525"/>
      <c r="RQC59" s="250"/>
      <c r="RQD59" s="523"/>
      <c r="RQE59" s="524"/>
      <c r="RQF59" s="525"/>
      <c r="RQG59" s="250"/>
      <c r="RQH59" s="523"/>
      <c r="RQI59" s="524"/>
      <c r="RQJ59" s="525"/>
      <c r="RQK59" s="250"/>
      <c r="RQL59" s="523"/>
      <c r="RQM59" s="524"/>
      <c r="RQN59" s="525"/>
      <c r="RQO59" s="250"/>
      <c r="RQP59" s="523"/>
      <c r="RQQ59" s="524"/>
      <c r="RQR59" s="525"/>
      <c r="RQS59" s="250"/>
      <c r="RQT59" s="523"/>
      <c r="RQU59" s="524"/>
      <c r="RQV59" s="525"/>
      <c r="RQW59" s="250"/>
      <c r="RQX59" s="523"/>
      <c r="RQY59" s="524"/>
      <c r="RQZ59" s="525"/>
      <c r="RRA59" s="250"/>
      <c r="RRB59" s="523"/>
      <c r="RRC59" s="524"/>
      <c r="RRD59" s="525"/>
      <c r="RRE59" s="250"/>
      <c r="RRF59" s="523"/>
      <c r="RRG59" s="524"/>
      <c r="RRH59" s="525"/>
      <c r="RRI59" s="250"/>
      <c r="RRJ59" s="523"/>
      <c r="RRK59" s="524"/>
      <c r="RRL59" s="525"/>
      <c r="RRM59" s="250"/>
      <c r="RRN59" s="523"/>
      <c r="RRO59" s="524"/>
      <c r="RRP59" s="525"/>
      <c r="RRQ59" s="250"/>
      <c r="RRR59" s="523"/>
      <c r="RRS59" s="524"/>
      <c r="RRT59" s="525"/>
      <c r="RRU59" s="250"/>
      <c r="RRV59" s="523"/>
      <c r="RRW59" s="524"/>
      <c r="RRX59" s="525"/>
      <c r="RRY59" s="250"/>
      <c r="RRZ59" s="523"/>
      <c r="RSA59" s="524"/>
      <c r="RSB59" s="525"/>
      <c r="RSC59" s="250"/>
      <c r="RSD59" s="523"/>
      <c r="RSE59" s="524"/>
      <c r="RSF59" s="525"/>
      <c r="RSG59" s="250"/>
      <c r="RSH59" s="523"/>
      <c r="RSI59" s="524"/>
      <c r="RSJ59" s="525"/>
      <c r="RSK59" s="250"/>
      <c r="RSL59" s="523"/>
      <c r="RSM59" s="524"/>
      <c r="RSN59" s="525"/>
      <c r="RSO59" s="250"/>
      <c r="RSP59" s="523"/>
      <c r="RSQ59" s="524"/>
      <c r="RSR59" s="525"/>
      <c r="RSS59" s="250"/>
      <c r="RST59" s="523"/>
      <c r="RSU59" s="524"/>
      <c r="RSV59" s="525"/>
      <c r="RSW59" s="250"/>
      <c r="RSX59" s="523"/>
      <c r="RSY59" s="524"/>
      <c r="RSZ59" s="525"/>
      <c r="RTA59" s="250"/>
      <c r="RTB59" s="523"/>
      <c r="RTC59" s="524"/>
      <c r="RTD59" s="525"/>
      <c r="RTE59" s="250"/>
      <c r="RTF59" s="523"/>
      <c r="RTG59" s="524"/>
      <c r="RTH59" s="525"/>
      <c r="RTI59" s="250"/>
      <c r="RTJ59" s="523"/>
      <c r="RTK59" s="524"/>
      <c r="RTL59" s="525"/>
      <c r="RTM59" s="250"/>
      <c r="RTN59" s="523"/>
      <c r="RTO59" s="524"/>
      <c r="RTP59" s="525"/>
      <c r="RTQ59" s="250"/>
      <c r="RTR59" s="523"/>
      <c r="RTS59" s="524"/>
      <c r="RTT59" s="525"/>
      <c r="RTU59" s="250"/>
      <c r="RTV59" s="523"/>
      <c r="RTW59" s="524"/>
      <c r="RTX59" s="525"/>
      <c r="RTY59" s="250"/>
      <c r="RTZ59" s="523"/>
      <c r="RUA59" s="524"/>
      <c r="RUB59" s="525"/>
      <c r="RUC59" s="250"/>
      <c r="RUD59" s="523"/>
      <c r="RUE59" s="524"/>
      <c r="RUF59" s="525"/>
      <c r="RUG59" s="250"/>
      <c r="RUH59" s="523"/>
      <c r="RUI59" s="524"/>
      <c r="RUJ59" s="525"/>
      <c r="RUK59" s="250"/>
      <c r="RUL59" s="523"/>
      <c r="RUM59" s="524"/>
      <c r="RUN59" s="525"/>
      <c r="RUO59" s="250"/>
      <c r="RUP59" s="523"/>
      <c r="RUQ59" s="524"/>
      <c r="RUR59" s="525"/>
      <c r="RUS59" s="250"/>
      <c r="RUT59" s="523"/>
      <c r="RUU59" s="524"/>
      <c r="RUV59" s="525"/>
      <c r="RUW59" s="250"/>
      <c r="RUX59" s="523"/>
      <c r="RUY59" s="524"/>
      <c r="RUZ59" s="525"/>
      <c r="RVA59" s="250"/>
      <c r="RVB59" s="523"/>
      <c r="RVC59" s="524"/>
      <c r="RVD59" s="525"/>
      <c r="RVE59" s="250"/>
      <c r="RVF59" s="523"/>
      <c r="RVG59" s="524"/>
      <c r="RVH59" s="525"/>
      <c r="RVI59" s="250"/>
      <c r="RVJ59" s="523"/>
      <c r="RVK59" s="524"/>
      <c r="RVL59" s="525"/>
      <c r="RVM59" s="250"/>
      <c r="RVN59" s="523"/>
      <c r="RVO59" s="524"/>
      <c r="RVP59" s="525"/>
      <c r="RVQ59" s="250"/>
      <c r="RVR59" s="523"/>
      <c r="RVS59" s="524"/>
      <c r="RVT59" s="525"/>
      <c r="RVU59" s="250"/>
      <c r="RVV59" s="523"/>
      <c r="RVW59" s="524"/>
      <c r="RVX59" s="525"/>
      <c r="RVY59" s="250"/>
      <c r="RVZ59" s="523"/>
      <c r="RWA59" s="524"/>
      <c r="RWB59" s="525"/>
      <c r="RWC59" s="250"/>
      <c r="RWD59" s="523"/>
      <c r="RWE59" s="524"/>
      <c r="RWF59" s="525"/>
      <c r="RWG59" s="250"/>
      <c r="RWH59" s="523"/>
      <c r="RWI59" s="524"/>
      <c r="RWJ59" s="525"/>
      <c r="RWK59" s="250"/>
      <c r="RWL59" s="523"/>
      <c r="RWM59" s="524"/>
      <c r="RWN59" s="525"/>
      <c r="RWO59" s="250"/>
      <c r="RWP59" s="523"/>
      <c r="RWQ59" s="524"/>
      <c r="RWR59" s="525"/>
      <c r="RWS59" s="250"/>
      <c r="RWT59" s="523"/>
      <c r="RWU59" s="524"/>
      <c r="RWV59" s="525"/>
      <c r="RWW59" s="250"/>
      <c r="RWX59" s="523"/>
      <c r="RWY59" s="524"/>
      <c r="RWZ59" s="525"/>
      <c r="RXA59" s="250"/>
      <c r="RXB59" s="523"/>
      <c r="RXC59" s="524"/>
      <c r="RXD59" s="525"/>
      <c r="RXE59" s="250"/>
      <c r="RXF59" s="523"/>
      <c r="RXG59" s="524"/>
      <c r="RXH59" s="525"/>
      <c r="RXI59" s="250"/>
      <c r="RXJ59" s="523"/>
      <c r="RXK59" s="524"/>
      <c r="RXL59" s="525"/>
      <c r="RXM59" s="250"/>
      <c r="RXN59" s="523"/>
      <c r="RXO59" s="524"/>
      <c r="RXP59" s="525"/>
      <c r="RXQ59" s="250"/>
      <c r="RXR59" s="523"/>
      <c r="RXS59" s="524"/>
      <c r="RXT59" s="525"/>
      <c r="RXU59" s="250"/>
      <c r="RXV59" s="523"/>
      <c r="RXW59" s="524"/>
      <c r="RXX59" s="525"/>
      <c r="RXY59" s="250"/>
      <c r="RXZ59" s="523"/>
      <c r="RYA59" s="524"/>
      <c r="RYB59" s="525"/>
      <c r="RYC59" s="250"/>
      <c r="RYD59" s="523"/>
      <c r="RYE59" s="524"/>
      <c r="RYF59" s="525"/>
      <c r="RYG59" s="250"/>
      <c r="RYH59" s="523"/>
      <c r="RYI59" s="524"/>
      <c r="RYJ59" s="525"/>
      <c r="RYK59" s="250"/>
      <c r="RYL59" s="523"/>
      <c r="RYM59" s="524"/>
      <c r="RYN59" s="525"/>
      <c r="RYO59" s="250"/>
      <c r="RYP59" s="523"/>
      <c r="RYQ59" s="524"/>
      <c r="RYR59" s="525"/>
      <c r="RYS59" s="250"/>
      <c r="RYT59" s="523"/>
      <c r="RYU59" s="524"/>
      <c r="RYV59" s="525"/>
      <c r="RYW59" s="250"/>
      <c r="RYX59" s="523"/>
      <c r="RYY59" s="524"/>
      <c r="RYZ59" s="525"/>
      <c r="RZA59" s="250"/>
      <c r="RZB59" s="523"/>
      <c r="RZC59" s="524"/>
      <c r="RZD59" s="525"/>
      <c r="RZE59" s="250"/>
      <c r="RZF59" s="523"/>
      <c r="RZG59" s="524"/>
      <c r="RZH59" s="525"/>
      <c r="RZI59" s="250"/>
      <c r="RZJ59" s="523"/>
      <c r="RZK59" s="524"/>
      <c r="RZL59" s="525"/>
      <c r="RZM59" s="250"/>
      <c r="RZN59" s="523"/>
      <c r="RZO59" s="524"/>
      <c r="RZP59" s="525"/>
      <c r="RZQ59" s="250"/>
      <c r="RZR59" s="523"/>
      <c r="RZS59" s="524"/>
      <c r="RZT59" s="525"/>
      <c r="RZU59" s="250"/>
      <c r="RZV59" s="523"/>
      <c r="RZW59" s="524"/>
      <c r="RZX59" s="525"/>
      <c r="RZY59" s="250"/>
      <c r="RZZ59" s="523"/>
      <c r="SAA59" s="524"/>
      <c r="SAB59" s="525"/>
      <c r="SAC59" s="250"/>
      <c r="SAD59" s="523"/>
      <c r="SAE59" s="524"/>
      <c r="SAF59" s="525"/>
      <c r="SAG59" s="250"/>
      <c r="SAH59" s="523"/>
      <c r="SAI59" s="524"/>
      <c r="SAJ59" s="525"/>
      <c r="SAK59" s="250"/>
      <c r="SAL59" s="523"/>
      <c r="SAM59" s="524"/>
      <c r="SAN59" s="525"/>
      <c r="SAO59" s="250"/>
      <c r="SAP59" s="523"/>
      <c r="SAQ59" s="524"/>
      <c r="SAR59" s="525"/>
      <c r="SAS59" s="250"/>
      <c r="SAT59" s="523"/>
      <c r="SAU59" s="524"/>
      <c r="SAV59" s="525"/>
      <c r="SAW59" s="250"/>
      <c r="SAX59" s="523"/>
      <c r="SAY59" s="524"/>
      <c r="SAZ59" s="525"/>
      <c r="SBA59" s="250"/>
      <c r="SBB59" s="523"/>
      <c r="SBC59" s="524"/>
      <c r="SBD59" s="525"/>
      <c r="SBE59" s="250"/>
      <c r="SBF59" s="523"/>
      <c r="SBG59" s="524"/>
      <c r="SBH59" s="525"/>
      <c r="SBI59" s="250"/>
      <c r="SBJ59" s="523"/>
      <c r="SBK59" s="524"/>
      <c r="SBL59" s="525"/>
      <c r="SBM59" s="250"/>
      <c r="SBN59" s="523"/>
      <c r="SBO59" s="524"/>
      <c r="SBP59" s="525"/>
      <c r="SBQ59" s="250"/>
      <c r="SBR59" s="523"/>
      <c r="SBS59" s="524"/>
      <c r="SBT59" s="525"/>
      <c r="SBU59" s="250"/>
      <c r="SBV59" s="523"/>
      <c r="SBW59" s="524"/>
      <c r="SBX59" s="525"/>
      <c r="SBY59" s="250"/>
      <c r="SBZ59" s="523"/>
      <c r="SCA59" s="524"/>
      <c r="SCB59" s="525"/>
      <c r="SCC59" s="250"/>
      <c r="SCD59" s="523"/>
      <c r="SCE59" s="524"/>
      <c r="SCF59" s="525"/>
      <c r="SCG59" s="250"/>
      <c r="SCH59" s="523"/>
      <c r="SCI59" s="524"/>
      <c r="SCJ59" s="525"/>
      <c r="SCK59" s="250"/>
      <c r="SCL59" s="523"/>
      <c r="SCM59" s="524"/>
      <c r="SCN59" s="525"/>
      <c r="SCO59" s="250"/>
      <c r="SCP59" s="523"/>
      <c r="SCQ59" s="524"/>
      <c r="SCR59" s="525"/>
      <c r="SCS59" s="250"/>
      <c r="SCT59" s="523"/>
      <c r="SCU59" s="524"/>
      <c r="SCV59" s="525"/>
      <c r="SCW59" s="250"/>
      <c r="SCX59" s="523"/>
      <c r="SCY59" s="524"/>
      <c r="SCZ59" s="525"/>
      <c r="SDA59" s="250"/>
      <c r="SDB59" s="523"/>
      <c r="SDC59" s="524"/>
      <c r="SDD59" s="525"/>
      <c r="SDE59" s="250"/>
      <c r="SDF59" s="523"/>
      <c r="SDG59" s="524"/>
      <c r="SDH59" s="525"/>
      <c r="SDI59" s="250"/>
      <c r="SDJ59" s="523"/>
      <c r="SDK59" s="524"/>
      <c r="SDL59" s="525"/>
      <c r="SDM59" s="250"/>
      <c r="SDN59" s="523"/>
      <c r="SDO59" s="524"/>
      <c r="SDP59" s="525"/>
      <c r="SDQ59" s="250"/>
      <c r="SDR59" s="523"/>
      <c r="SDS59" s="524"/>
      <c r="SDT59" s="525"/>
      <c r="SDU59" s="250"/>
      <c r="SDV59" s="523"/>
      <c r="SDW59" s="524"/>
      <c r="SDX59" s="525"/>
      <c r="SDY59" s="250"/>
      <c r="SDZ59" s="523"/>
      <c r="SEA59" s="524"/>
      <c r="SEB59" s="525"/>
      <c r="SEC59" s="250"/>
      <c r="SED59" s="523"/>
      <c r="SEE59" s="524"/>
      <c r="SEF59" s="525"/>
      <c r="SEG59" s="250"/>
      <c r="SEH59" s="523"/>
      <c r="SEI59" s="524"/>
      <c r="SEJ59" s="525"/>
      <c r="SEK59" s="250"/>
      <c r="SEL59" s="523"/>
      <c r="SEM59" s="524"/>
      <c r="SEN59" s="525"/>
      <c r="SEO59" s="250"/>
      <c r="SEP59" s="523"/>
      <c r="SEQ59" s="524"/>
      <c r="SER59" s="525"/>
      <c r="SES59" s="250"/>
      <c r="SET59" s="523"/>
      <c r="SEU59" s="524"/>
      <c r="SEV59" s="525"/>
      <c r="SEW59" s="250"/>
      <c r="SEX59" s="523"/>
      <c r="SEY59" s="524"/>
      <c r="SEZ59" s="525"/>
      <c r="SFA59" s="250"/>
      <c r="SFB59" s="523"/>
      <c r="SFC59" s="524"/>
      <c r="SFD59" s="525"/>
      <c r="SFE59" s="250"/>
      <c r="SFF59" s="523"/>
      <c r="SFG59" s="524"/>
      <c r="SFH59" s="525"/>
      <c r="SFI59" s="250"/>
      <c r="SFJ59" s="523"/>
      <c r="SFK59" s="524"/>
      <c r="SFL59" s="525"/>
      <c r="SFM59" s="250"/>
      <c r="SFN59" s="523"/>
      <c r="SFO59" s="524"/>
      <c r="SFP59" s="525"/>
      <c r="SFQ59" s="250"/>
      <c r="SFR59" s="523"/>
      <c r="SFS59" s="524"/>
      <c r="SFT59" s="525"/>
      <c r="SFU59" s="250"/>
      <c r="SFV59" s="523"/>
      <c r="SFW59" s="524"/>
      <c r="SFX59" s="525"/>
      <c r="SFY59" s="250"/>
      <c r="SFZ59" s="523"/>
      <c r="SGA59" s="524"/>
      <c r="SGB59" s="525"/>
      <c r="SGC59" s="250"/>
      <c r="SGD59" s="523"/>
      <c r="SGE59" s="524"/>
      <c r="SGF59" s="525"/>
      <c r="SGG59" s="250"/>
      <c r="SGH59" s="523"/>
      <c r="SGI59" s="524"/>
      <c r="SGJ59" s="525"/>
      <c r="SGK59" s="250"/>
      <c r="SGL59" s="523"/>
      <c r="SGM59" s="524"/>
      <c r="SGN59" s="525"/>
      <c r="SGO59" s="250"/>
      <c r="SGP59" s="523"/>
      <c r="SGQ59" s="524"/>
      <c r="SGR59" s="525"/>
      <c r="SGS59" s="250"/>
      <c r="SGT59" s="523"/>
      <c r="SGU59" s="524"/>
      <c r="SGV59" s="525"/>
      <c r="SGW59" s="250"/>
      <c r="SGX59" s="523"/>
      <c r="SGY59" s="524"/>
      <c r="SGZ59" s="525"/>
      <c r="SHA59" s="250"/>
      <c r="SHB59" s="523"/>
      <c r="SHC59" s="524"/>
      <c r="SHD59" s="525"/>
      <c r="SHE59" s="250"/>
      <c r="SHF59" s="523"/>
      <c r="SHG59" s="524"/>
      <c r="SHH59" s="525"/>
      <c r="SHI59" s="250"/>
      <c r="SHJ59" s="523"/>
      <c r="SHK59" s="524"/>
      <c r="SHL59" s="525"/>
      <c r="SHM59" s="250"/>
      <c r="SHN59" s="523"/>
      <c r="SHO59" s="524"/>
      <c r="SHP59" s="525"/>
      <c r="SHQ59" s="250"/>
      <c r="SHR59" s="523"/>
      <c r="SHS59" s="524"/>
      <c r="SHT59" s="525"/>
      <c r="SHU59" s="250"/>
      <c r="SHV59" s="523"/>
      <c r="SHW59" s="524"/>
      <c r="SHX59" s="525"/>
      <c r="SHY59" s="250"/>
      <c r="SHZ59" s="523"/>
      <c r="SIA59" s="524"/>
      <c r="SIB59" s="525"/>
      <c r="SIC59" s="250"/>
      <c r="SID59" s="523"/>
      <c r="SIE59" s="524"/>
      <c r="SIF59" s="525"/>
      <c r="SIG59" s="250"/>
      <c r="SIH59" s="523"/>
      <c r="SII59" s="524"/>
      <c r="SIJ59" s="525"/>
      <c r="SIK59" s="250"/>
      <c r="SIL59" s="523"/>
      <c r="SIM59" s="524"/>
      <c r="SIN59" s="525"/>
      <c r="SIO59" s="250"/>
      <c r="SIP59" s="523"/>
      <c r="SIQ59" s="524"/>
      <c r="SIR59" s="525"/>
      <c r="SIS59" s="250"/>
      <c r="SIT59" s="523"/>
      <c r="SIU59" s="524"/>
      <c r="SIV59" s="525"/>
      <c r="SIW59" s="250"/>
      <c r="SIX59" s="523"/>
      <c r="SIY59" s="524"/>
      <c r="SIZ59" s="525"/>
      <c r="SJA59" s="250"/>
      <c r="SJB59" s="523"/>
      <c r="SJC59" s="524"/>
      <c r="SJD59" s="525"/>
      <c r="SJE59" s="250"/>
      <c r="SJF59" s="523"/>
      <c r="SJG59" s="524"/>
      <c r="SJH59" s="525"/>
      <c r="SJI59" s="250"/>
      <c r="SJJ59" s="523"/>
      <c r="SJK59" s="524"/>
      <c r="SJL59" s="525"/>
      <c r="SJM59" s="250"/>
      <c r="SJN59" s="523"/>
      <c r="SJO59" s="524"/>
      <c r="SJP59" s="525"/>
      <c r="SJQ59" s="250"/>
      <c r="SJR59" s="523"/>
      <c r="SJS59" s="524"/>
      <c r="SJT59" s="525"/>
      <c r="SJU59" s="250"/>
      <c r="SJV59" s="523"/>
      <c r="SJW59" s="524"/>
      <c r="SJX59" s="525"/>
      <c r="SJY59" s="250"/>
      <c r="SJZ59" s="523"/>
      <c r="SKA59" s="524"/>
      <c r="SKB59" s="525"/>
      <c r="SKC59" s="250"/>
      <c r="SKD59" s="523"/>
      <c r="SKE59" s="524"/>
      <c r="SKF59" s="525"/>
      <c r="SKG59" s="250"/>
      <c r="SKH59" s="523"/>
      <c r="SKI59" s="524"/>
      <c r="SKJ59" s="525"/>
      <c r="SKK59" s="250"/>
      <c r="SKL59" s="523"/>
      <c r="SKM59" s="524"/>
      <c r="SKN59" s="525"/>
      <c r="SKO59" s="250"/>
      <c r="SKP59" s="523"/>
      <c r="SKQ59" s="524"/>
      <c r="SKR59" s="525"/>
      <c r="SKS59" s="250"/>
      <c r="SKT59" s="523"/>
      <c r="SKU59" s="524"/>
      <c r="SKV59" s="525"/>
      <c r="SKW59" s="250"/>
      <c r="SKX59" s="523"/>
      <c r="SKY59" s="524"/>
      <c r="SKZ59" s="525"/>
      <c r="SLA59" s="250"/>
      <c r="SLB59" s="523"/>
      <c r="SLC59" s="524"/>
      <c r="SLD59" s="525"/>
      <c r="SLE59" s="250"/>
      <c r="SLF59" s="523"/>
      <c r="SLG59" s="524"/>
      <c r="SLH59" s="525"/>
      <c r="SLI59" s="250"/>
      <c r="SLJ59" s="523"/>
      <c r="SLK59" s="524"/>
      <c r="SLL59" s="525"/>
      <c r="SLM59" s="250"/>
      <c r="SLN59" s="523"/>
      <c r="SLO59" s="524"/>
      <c r="SLP59" s="525"/>
      <c r="SLQ59" s="250"/>
      <c r="SLR59" s="523"/>
      <c r="SLS59" s="524"/>
      <c r="SLT59" s="525"/>
      <c r="SLU59" s="250"/>
      <c r="SLV59" s="523"/>
      <c r="SLW59" s="524"/>
      <c r="SLX59" s="525"/>
      <c r="SLY59" s="250"/>
      <c r="SLZ59" s="523"/>
      <c r="SMA59" s="524"/>
      <c r="SMB59" s="525"/>
      <c r="SMC59" s="250"/>
      <c r="SMD59" s="523"/>
      <c r="SME59" s="524"/>
      <c r="SMF59" s="525"/>
      <c r="SMG59" s="250"/>
      <c r="SMH59" s="523"/>
      <c r="SMI59" s="524"/>
      <c r="SMJ59" s="525"/>
      <c r="SMK59" s="250"/>
      <c r="SML59" s="523"/>
      <c r="SMM59" s="524"/>
      <c r="SMN59" s="525"/>
      <c r="SMO59" s="250"/>
      <c r="SMP59" s="523"/>
      <c r="SMQ59" s="524"/>
      <c r="SMR59" s="525"/>
      <c r="SMS59" s="250"/>
      <c r="SMT59" s="523"/>
      <c r="SMU59" s="524"/>
      <c r="SMV59" s="525"/>
      <c r="SMW59" s="250"/>
      <c r="SMX59" s="523"/>
      <c r="SMY59" s="524"/>
      <c r="SMZ59" s="525"/>
      <c r="SNA59" s="250"/>
      <c r="SNB59" s="523"/>
      <c r="SNC59" s="524"/>
      <c r="SND59" s="525"/>
      <c r="SNE59" s="250"/>
      <c r="SNF59" s="523"/>
      <c r="SNG59" s="524"/>
      <c r="SNH59" s="525"/>
      <c r="SNI59" s="250"/>
      <c r="SNJ59" s="523"/>
      <c r="SNK59" s="524"/>
      <c r="SNL59" s="525"/>
      <c r="SNM59" s="250"/>
      <c r="SNN59" s="523"/>
      <c r="SNO59" s="524"/>
      <c r="SNP59" s="525"/>
      <c r="SNQ59" s="250"/>
      <c r="SNR59" s="523"/>
      <c r="SNS59" s="524"/>
      <c r="SNT59" s="525"/>
      <c r="SNU59" s="250"/>
      <c r="SNV59" s="523"/>
      <c r="SNW59" s="524"/>
      <c r="SNX59" s="525"/>
      <c r="SNY59" s="250"/>
      <c r="SNZ59" s="523"/>
      <c r="SOA59" s="524"/>
      <c r="SOB59" s="525"/>
      <c r="SOC59" s="250"/>
      <c r="SOD59" s="523"/>
      <c r="SOE59" s="524"/>
      <c r="SOF59" s="525"/>
      <c r="SOG59" s="250"/>
      <c r="SOH59" s="523"/>
      <c r="SOI59" s="524"/>
      <c r="SOJ59" s="525"/>
      <c r="SOK59" s="250"/>
      <c r="SOL59" s="523"/>
      <c r="SOM59" s="524"/>
      <c r="SON59" s="525"/>
      <c r="SOO59" s="250"/>
      <c r="SOP59" s="523"/>
      <c r="SOQ59" s="524"/>
      <c r="SOR59" s="525"/>
      <c r="SOS59" s="250"/>
      <c r="SOT59" s="523"/>
      <c r="SOU59" s="524"/>
      <c r="SOV59" s="525"/>
      <c r="SOW59" s="250"/>
      <c r="SOX59" s="523"/>
      <c r="SOY59" s="524"/>
      <c r="SOZ59" s="525"/>
      <c r="SPA59" s="250"/>
      <c r="SPB59" s="523"/>
      <c r="SPC59" s="524"/>
      <c r="SPD59" s="525"/>
      <c r="SPE59" s="250"/>
      <c r="SPF59" s="523"/>
      <c r="SPG59" s="524"/>
      <c r="SPH59" s="525"/>
      <c r="SPI59" s="250"/>
      <c r="SPJ59" s="523"/>
      <c r="SPK59" s="524"/>
      <c r="SPL59" s="525"/>
      <c r="SPM59" s="250"/>
      <c r="SPN59" s="523"/>
      <c r="SPO59" s="524"/>
      <c r="SPP59" s="525"/>
      <c r="SPQ59" s="250"/>
      <c r="SPR59" s="523"/>
      <c r="SPS59" s="524"/>
      <c r="SPT59" s="525"/>
      <c r="SPU59" s="250"/>
      <c r="SPV59" s="523"/>
      <c r="SPW59" s="524"/>
      <c r="SPX59" s="525"/>
      <c r="SPY59" s="250"/>
      <c r="SPZ59" s="523"/>
      <c r="SQA59" s="524"/>
      <c r="SQB59" s="525"/>
      <c r="SQC59" s="250"/>
      <c r="SQD59" s="523"/>
      <c r="SQE59" s="524"/>
      <c r="SQF59" s="525"/>
      <c r="SQG59" s="250"/>
      <c r="SQH59" s="523"/>
      <c r="SQI59" s="524"/>
      <c r="SQJ59" s="525"/>
      <c r="SQK59" s="250"/>
      <c r="SQL59" s="523"/>
      <c r="SQM59" s="524"/>
      <c r="SQN59" s="525"/>
      <c r="SQO59" s="250"/>
      <c r="SQP59" s="523"/>
      <c r="SQQ59" s="524"/>
      <c r="SQR59" s="525"/>
      <c r="SQS59" s="250"/>
      <c r="SQT59" s="523"/>
      <c r="SQU59" s="524"/>
      <c r="SQV59" s="525"/>
      <c r="SQW59" s="250"/>
      <c r="SQX59" s="523"/>
      <c r="SQY59" s="524"/>
      <c r="SQZ59" s="525"/>
      <c r="SRA59" s="250"/>
      <c r="SRB59" s="523"/>
      <c r="SRC59" s="524"/>
      <c r="SRD59" s="525"/>
      <c r="SRE59" s="250"/>
      <c r="SRF59" s="523"/>
      <c r="SRG59" s="524"/>
      <c r="SRH59" s="525"/>
      <c r="SRI59" s="250"/>
      <c r="SRJ59" s="523"/>
      <c r="SRK59" s="524"/>
      <c r="SRL59" s="525"/>
      <c r="SRM59" s="250"/>
      <c r="SRN59" s="523"/>
      <c r="SRO59" s="524"/>
      <c r="SRP59" s="525"/>
      <c r="SRQ59" s="250"/>
      <c r="SRR59" s="523"/>
      <c r="SRS59" s="524"/>
      <c r="SRT59" s="525"/>
      <c r="SRU59" s="250"/>
      <c r="SRV59" s="523"/>
      <c r="SRW59" s="524"/>
      <c r="SRX59" s="525"/>
      <c r="SRY59" s="250"/>
      <c r="SRZ59" s="523"/>
      <c r="SSA59" s="524"/>
      <c r="SSB59" s="525"/>
      <c r="SSC59" s="250"/>
      <c r="SSD59" s="523"/>
      <c r="SSE59" s="524"/>
      <c r="SSF59" s="525"/>
      <c r="SSG59" s="250"/>
      <c r="SSH59" s="523"/>
      <c r="SSI59" s="524"/>
      <c r="SSJ59" s="525"/>
      <c r="SSK59" s="250"/>
      <c r="SSL59" s="523"/>
      <c r="SSM59" s="524"/>
      <c r="SSN59" s="525"/>
      <c r="SSO59" s="250"/>
      <c r="SSP59" s="523"/>
      <c r="SSQ59" s="524"/>
      <c r="SSR59" s="525"/>
      <c r="SSS59" s="250"/>
      <c r="SST59" s="523"/>
      <c r="SSU59" s="524"/>
      <c r="SSV59" s="525"/>
      <c r="SSW59" s="250"/>
      <c r="SSX59" s="523"/>
      <c r="SSY59" s="524"/>
      <c r="SSZ59" s="525"/>
      <c r="STA59" s="250"/>
      <c r="STB59" s="523"/>
      <c r="STC59" s="524"/>
      <c r="STD59" s="525"/>
      <c r="STE59" s="250"/>
      <c r="STF59" s="523"/>
      <c r="STG59" s="524"/>
      <c r="STH59" s="525"/>
      <c r="STI59" s="250"/>
      <c r="STJ59" s="523"/>
      <c r="STK59" s="524"/>
      <c r="STL59" s="525"/>
      <c r="STM59" s="250"/>
      <c r="STN59" s="523"/>
      <c r="STO59" s="524"/>
      <c r="STP59" s="525"/>
      <c r="STQ59" s="250"/>
      <c r="STR59" s="523"/>
      <c r="STS59" s="524"/>
      <c r="STT59" s="525"/>
      <c r="STU59" s="250"/>
      <c r="STV59" s="523"/>
      <c r="STW59" s="524"/>
      <c r="STX59" s="525"/>
      <c r="STY59" s="250"/>
      <c r="STZ59" s="523"/>
      <c r="SUA59" s="524"/>
      <c r="SUB59" s="525"/>
      <c r="SUC59" s="250"/>
      <c r="SUD59" s="523"/>
      <c r="SUE59" s="524"/>
      <c r="SUF59" s="525"/>
      <c r="SUG59" s="250"/>
      <c r="SUH59" s="523"/>
      <c r="SUI59" s="524"/>
      <c r="SUJ59" s="525"/>
      <c r="SUK59" s="250"/>
      <c r="SUL59" s="523"/>
      <c r="SUM59" s="524"/>
      <c r="SUN59" s="525"/>
      <c r="SUO59" s="250"/>
      <c r="SUP59" s="523"/>
      <c r="SUQ59" s="524"/>
      <c r="SUR59" s="525"/>
      <c r="SUS59" s="250"/>
      <c r="SUT59" s="523"/>
      <c r="SUU59" s="524"/>
      <c r="SUV59" s="525"/>
      <c r="SUW59" s="250"/>
      <c r="SUX59" s="523"/>
      <c r="SUY59" s="524"/>
      <c r="SUZ59" s="525"/>
      <c r="SVA59" s="250"/>
      <c r="SVB59" s="523"/>
      <c r="SVC59" s="524"/>
      <c r="SVD59" s="525"/>
      <c r="SVE59" s="250"/>
      <c r="SVF59" s="523"/>
      <c r="SVG59" s="524"/>
      <c r="SVH59" s="525"/>
      <c r="SVI59" s="250"/>
      <c r="SVJ59" s="523"/>
      <c r="SVK59" s="524"/>
      <c r="SVL59" s="525"/>
      <c r="SVM59" s="250"/>
      <c r="SVN59" s="523"/>
      <c r="SVO59" s="524"/>
      <c r="SVP59" s="525"/>
      <c r="SVQ59" s="250"/>
      <c r="SVR59" s="523"/>
      <c r="SVS59" s="524"/>
      <c r="SVT59" s="525"/>
      <c r="SVU59" s="250"/>
      <c r="SVV59" s="523"/>
      <c r="SVW59" s="524"/>
      <c r="SVX59" s="525"/>
      <c r="SVY59" s="250"/>
      <c r="SVZ59" s="523"/>
      <c r="SWA59" s="524"/>
      <c r="SWB59" s="525"/>
      <c r="SWC59" s="250"/>
      <c r="SWD59" s="523"/>
      <c r="SWE59" s="524"/>
      <c r="SWF59" s="525"/>
      <c r="SWG59" s="250"/>
      <c r="SWH59" s="523"/>
      <c r="SWI59" s="524"/>
      <c r="SWJ59" s="525"/>
      <c r="SWK59" s="250"/>
      <c r="SWL59" s="523"/>
      <c r="SWM59" s="524"/>
      <c r="SWN59" s="525"/>
      <c r="SWO59" s="250"/>
      <c r="SWP59" s="523"/>
      <c r="SWQ59" s="524"/>
      <c r="SWR59" s="525"/>
      <c r="SWS59" s="250"/>
      <c r="SWT59" s="523"/>
      <c r="SWU59" s="524"/>
      <c r="SWV59" s="525"/>
      <c r="SWW59" s="250"/>
      <c r="SWX59" s="523"/>
      <c r="SWY59" s="524"/>
      <c r="SWZ59" s="525"/>
      <c r="SXA59" s="250"/>
      <c r="SXB59" s="523"/>
      <c r="SXC59" s="524"/>
      <c r="SXD59" s="525"/>
      <c r="SXE59" s="250"/>
      <c r="SXF59" s="523"/>
      <c r="SXG59" s="524"/>
      <c r="SXH59" s="525"/>
      <c r="SXI59" s="250"/>
      <c r="SXJ59" s="523"/>
      <c r="SXK59" s="524"/>
      <c r="SXL59" s="525"/>
      <c r="SXM59" s="250"/>
      <c r="SXN59" s="523"/>
      <c r="SXO59" s="524"/>
      <c r="SXP59" s="525"/>
      <c r="SXQ59" s="250"/>
      <c r="SXR59" s="523"/>
      <c r="SXS59" s="524"/>
      <c r="SXT59" s="525"/>
      <c r="SXU59" s="250"/>
      <c r="SXV59" s="523"/>
      <c r="SXW59" s="524"/>
      <c r="SXX59" s="525"/>
      <c r="SXY59" s="250"/>
      <c r="SXZ59" s="523"/>
      <c r="SYA59" s="524"/>
      <c r="SYB59" s="525"/>
      <c r="SYC59" s="250"/>
      <c r="SYD59" s="523"/>
      <c r="SYE59" s="524"/>
      <c r="SYF59" s="525"/>
      <c r="SYG59" s="250"/>
      <c r="SYH59" s="523"/>
      <c r="SYI59" s="524"/>
      <c r="SYJ59" s="525"/>
      <c r="SYK59" s="250"/>
      <c r="SYL59" s="523"/>
      <c r="SYM59" s="524"/>
      <c r="SYN59" s="525"/>
      <c r="SYO59" s="250"/>
      <c r="SYP59" s="523"/>
      <c r="SYQ59" s="524"/>
      <c r="SYR59" s="525"/>
      <c r="SYS59" s="250"/>
      <c r="SYT59" s="523"/>
      <c r="SYU59" s="524"/>
      <c r="SYV59" s="525"/>
      <c r="SYW59" s="250"/>
      <c r="SYX59" s="523"/>
      <c r="SYY59" s="524"/>
      <c r="SYZ59" s="525"/>
      <c r="SZA59" s="250"/>
      <c r="SZB59" s="523"/>
      <c r="SZC59" s="524"/>
      <c r="SZD59" s="525"/>
      <c r="SZE59" s="250"/>
      <c r="SZF59" s="523"/>
      <c r="SZG59" s="524"/>
      <c r="SZH59" s="525"/>
      <c r="SZI59" s="250"/>
      <c r="SZJ59" s="523"/>
      <c r="SZK59" s="524"/>
      <c r="SZL59" s="525"/>
      <c r="SZM59" s="250"/>
      <c r="SZN59" s="523"/>
      <c r="SZO59" s="524"/>
      <c r="SZP59" s="525"/>
      <c r="SZQ59" s="250"/>
      <c r="SZR59" s="523"/>
      <c r="SZS59" s="524"/>
      <c r="SZT59" s="525"/>
      <c r="SZU59" s="250"/>
      <c r="SZV59" s="523"/>
      <c r="SZW59" s="524"/>
      <c r="SZX59" s="525"/>
      <c r="SZY59" s="250"/>
      <c r="SZZ59" s="523"/>
      <c r="TAA59" s="524"/>
      <c r="TAB59" s="525"/>
      <c r="TAC59" s="250"/>
      <c r="TAD59" s="523"/>
      <c r="TAE59" s="524"/>
      <c r="TAF59" s="525"/>
      <c r="TAG59" s="250"/>
      <c r="TAH59" s="523"/>
      <c r="TAI59" s="524"/>
      <c r="TAJ59" s="525"/>
      <c r="TAK59" s="250"/>
      <c r="TAL59" s="523"/>
      <c r="TAM59" s="524"/>
      <c r="TAN59" s="525"/>
      <c r="TAO59" s="250"/>
      <c r="TAP59" s="523"/>
      <c r="TAQ59" s="524"/>
      <c r="TAR59" s="525"/>
      <c r="TAS59" s="250"/>
      <c r="TAT59" s="523"/>
      <c r="TAU59" s="524"/>
      <c r="TAV59" s="525"/>
      <c r="TAW59" s="250"/>
      <c r="TAX59" s="523"/>
      <c r="TAY59" s="524"/>
      <c r="TAZ59" s="525"/>
      <c r="TBA59" s="250"/>
      <c r="TBB59" s="523"/>
      <c r="TBC59" s="524"/>
      <c r="TBD59" s="525"/>
      <c r="TBE59" s="250"/>
      <c r="TBF59" s="523"/>
      <c r="TBG59" s="524"/>
      <c r="TBH59" s="525"/>
      <c r="TBI59" s="250"/>
      <c r="TBJ59" s="523"/>
      <c r="TBK59" s="524"/>
      <c r="TBL59" s="525"/>
      <c r="TBM59" s="250"/>
      <c r="TBN59" s="523"/>
      <c r="TBO59" s="524"/>
      <c r="TBP59" s="525"/>
      <c r="TBQ59" s="250"/>
      <c r="TBR59" s="523"/>
      <c r="TBS59" s="524"/>
      <c r="TBT59" s="525"/>
      <c r="TBU59" s="250"/>
      <c r="TBV59" s="523"/>
      <c r="TBW59" s="524"/>
      <c r="TBX59" s="525"/>
      <c r="TBY59" s="250"/>
      <c r="TBZ59" s="523"/>
      <c r="TCA59" s="524"/>
      <c r="TCB59" s="525"/>
      <c r="TCC59" s="250"/>
      <c r="TCD59" s="523"/>
      <c r="TCE59" s="524"/>
      <c r="TCF59" s="525"/>
      <c r="TCG59" s="250"/>
      <c r="TCH59" s="523"/>
      <c r="TCI59" s="524"/>
      <c r="TCJ59" s="525"/>
      <c r="TCK59" s="250"/>
      <c r="TCL59" s="523"/>
      <c r="TCM59" s="524"/>
      <c r="TCN59" s="525"/>
      <c r="TCO59" s="250"/>
      <c r="TCP59" s="523"/>
      <c r="TCQ59" s="524"/>
      <c r="TCR59" s="525"/>
      <c r="TCS59" s="250"/>
      <c r="TCT59" s="523"/>
      <c r="TCU59" s="524"/>
      <c r="TCV59" s="525"/>
      <c r="TCW59" s="250"/>
      <c r="TCX59" s="523"/>
      <c r="TCY59" s="524"/>
      <c r="TCZ59" s="525"/>
      <c r="TDA59" s="250"/>
      <c r="TDB59" s="523"/>
      <c r="TDC59" s="524"/>
      <c r="TDD59" s="525"/>
      <c r="TDE59" s="250"/>
      <c r="TDF59" s="523"/>
      <c r="TDG59" s="524"/>
      <c r="TDH59" s="525"/>
      <c r="TDI59" s="250"/>
      <c r="TDJ59" s="523"/>
      <c r="TDK59" s="524"/>
      <c r="TDL59" s="525"/>
      <c r="TDM59" s="250"/>
      <c r="TDN59" s="523"/>
      <c r="TDO59" s="524"/>
      <c r="TDP59" s="525"/>
      <c r="TDQ59" s="250"/>
      <c r="TDR59" s="523"/>
      <c r="TDS59" s="524"/>
      <c r="TDT59" s="525"/>
      <c r="TDU59" s="250"/>
      <c r="TDV59" s="523"/>
      <c r="TDW59" s="524"/>
      <c r="TDX59" s="525"/>
      <c r="TDY59" s="250"/>
      <c r="TDZ59" s="523"/>
      <c r="TEA59" s="524"/>
      <c r="TEB59" s="525"/>
      <c r="TEC59" s="250"/>
      <c r="TED59" s="523"/>
      <c r="TEE59" s="524"/>
      <c r="TEF59" s="525"/>
      <c r="TEG59" s="250"/>
      <c r="TEH59" s="523"/>
      <c r="TEI59" s="524"/>
      <c r="TEJ59" s="525"/>
      <c r="TEK59" s="250"/>
      <c r="TEL59" s="523"/>
      <c r="TEM59" s="524"/>
      <c r="TEN59" s="525"/>
      <c r="TEO59" s="250"/>
      <c r="TEP59" s="523"/>
      <c r="TEQ59" s="524"/>
      <c r="TER59" s="525"/>
      <c r="TES59" s="250"/>
      <c r="TET59" s="523"/>
      <c r="TEU59" s="524"/>
      <c r="TEV59" s="525"/>
      <c r="TEW59" s="250"/>
      <c r="TEX59" s="523"/>
      <c r="TEY59" s="524"/>
      <c r="TEZ59" s="525"/>
      <c r="TFA59" s="250"/>
      <c r="TFB59" s="523"/>
      <c r="TFC59" s="524"/>
      <c r="TFD59" s="525"/>
      <c r="TFE59" s="250"/>
      <c r="TFF59" s="523"/>
      <c r="TFG59" s="524"/>
      <c r="TFH59" s="525"/>
      <c r="TFI59" s="250"/>
      <c r="TFJ59" s="523"/>
      <c r="TFK59" s="524"/>
      <c r="TFL59" s="525"/>
      <c r="TFM59" s="250"/>
      <c r="TFN59" s="523"/>
      <c r="TFO59" s="524"/>
      <c r="TFP59" s="525"/>
      <c r="TFQ59" s="250"/>
      <c r="TFR59" s="523"/>
      <c r="TFS59" s="524"/>
      <c r="TFT59" s="525"/>
      <c r="TFU59" s="250"/>
      <c r="TFV59" s="523"/>
      <c r="TFW59" s="524"/>
      <c r="TFX59" s="525"/>
      <c r="TFY59" s="250"/>
      <c r="TFZ59" s="523"/>
      <c r="TGA59" s="524"/>
      <c r="TGB59" s="525"/>
      <c r="TGC59" s="250"/>
      <c r="TGD59" s="523"/>
      <c r="TGE59" s="524"/>
      <c r="TGF59" s="525"/>
      <c r="TGG59" s="250"/>
      <c r="TGH59" s="523"/>
      <c r="TGI59" s="524"/>
      <c r="TGJ59" s="525"/>
      <c r="TGK59" s="250"/>
      <c r="TGL59" s="523"/>
      <c r="TGM59" s="524"/>
      <c r="TGN59" s="525"/>
      <c r="TGO59" s="250"/>
      <c r="TGP59" s="523"/>
      <c r="TGQ59" s="524"/>
      <c r="TGR59" s="525"/>
      <c r="TGS59" s="250"/>
      <c r="TGT59" s="523"/>
      <c r="TGU59" s="524"/>
      <c r="TGV59" s="525"/>
      <c r="TGW59" s="250"/>
      <c r="TGX59" s="523"/>
      <c r="TGY59" s="524"/>
      <c r="TGZ59" s="525"/>
      <c r="THA59" s="250"/>
      <c r="THB59" s="523"/>
      <c r="THC59" s="524"/>
      <c r="THD59" s="525"/>
      <c r="THE59" s="250"/>
      <c r="THF59" s="523"/>
      <c r="THG59" s="524"/>
      <c r="THH59" s="525"/>
      <c r="THI59" s="250"/>
      <c r="THJ59" s="523"/>
      <c r="THK59" s="524"/>
      <c r="THL59" s="525"/>
      <c r="THM59" s="250"/>
      <c r="THN59" s="523"/>
      <c r="THO59" s="524"/>
      <c r="THP59" s="525"/>
      <c r="THQ59" s="250"/>
      <c r="THR59" s="523"/>
      <c r="THS59" s="524"/>
      <c r="THT59" s="525"/>
      <c r="THU59" s="250"/>
      <c r="THV59" s="523"/>
      <c r="THW59" s="524"/>
      <c r="THX59" s="525"/>
      <c r="THY59" s="250"/>
      <c r="THZ59" s="523"/>
      <c r="TIA59" s="524"/>
      <c r="TIB59" s="525"/>
      <c r="TIC59" s="250"/>
      <c r="TID59" s="523"/>
      <c r="TIE59" s="524"/>
      <c r="TIF59" s="525"/>
      <c r="TIG59" s="250"/>
      <c r="TIH59" s="523"/>
      <c r="TII59" s="524"/>
      <c r="TIJ59" s="525"/>
      <c r="TIK59" s="250"/>
      <c r="TIL59" s="523"/>
      <c r="TIM59" s="524"/>
      <c r="TIN59" s="525"/>
      <c r="TIO59" s="250"/>
      <c r="TIP59" s="523"/>
      <c r="TIQ59" s="524"/>
      <c r="TIR59" s="525"/>
      <c r="TIS59" s="250"/>
      <c r="TIT59" s="523"/>
      <c r="TIU59" s="524"/>
      <c r="TIV59" s="525"/>
      <c r="TIW59" s="250"/>
      <c r="TIX59" s="523"/>
      <c r="TIY59" s="524"/>
      <c r="TIZ59" s="525"/>
      <c r="TJA59" s="250"/>
      <c r="TJB59" s="523"/>
      <c r="TJC59" s="524"/>
      <c r="TJD59" s="525"/>
      <c r="TJE59" s="250"/>
      <c r="TJF59" s="523"/>
      <c r="TJG59" s="524"/>
      <c r="TJH59" s="525"/>
      <c r="TJI59" s="250"/>
      <c r="TJJ59" s="523"/>
      <c r="TJK59" s="524"/>
      <c r="TJL59" s="525"/>
      <c r="TJM59" s="250"/>
      <c r="TJN59" s="523"/>
      <c r="TJO59" s="524"/>
      <c r="TJP59" s="525"/>
      <c r="TJQ59" s="250"/>
      <c r="TJR59" s="523"/>
      <c r="TJS59" s="524"/>
      <c r="TJT59" s="525"/>
      <c r="TJU59" s="250"/>
      <c r="TJV59" s="523"/>
      <c r="TJW59" s="524"/>
      <c r="TJX59" s="525"/>
      <c r="TJY59" s="250"/>
      <c r="TJZ59" s="523"/>
      <c r="TKA59" s="524"/>
      <c r="TKB59" s="525"/>
      <c r="TKC59" s="250"/>
      <c r="TKD59" s="523"/>
      <c r="TKE59" s="524"/>
      <c r="TKF59" s="525"/>
      <c r="TKG59" s="250"/>
      <c r="TKH59" s="523"/>
      <c r="TKI59" s="524"/>
      <c r="TKJ59" s="525"/>
      <c r="TKK59" s="250"/>
      <c r="TKL59" s="523"/>
      <c r="TKM59" s="524"/>
      <c r="TKN59" s="525"/>
      <c r="TKO59" s="250"/>
      <c r="TKP59" s="523"/>
      <c r="TKQ59" s="524"/>
      <c r="TKR59" s="525"/>
      <c r="TKS59" s="250"/>
      <c r="TKT59" s="523"/>
      <c r="TKU59" s="524"/>
      <c r="TKV59" s="525"/>
      <c r="TKW59" s="250"/>
      <c r="TKX59" s="523"/>
      <c r="TKY59" s="524"/>
      <c r="TKZ59" s="525"/>
      <c r="TLA59" s="250"/>
      <c r="TLB59" s="523"/>
      <c r="TLC59" s="524"/>
      <c r="TLD59" s="525"/>
      <c r="TLE59" s="250"/>
      <c r="TLF59" s="523"/>
      <c r="TLG59" s="524"/>
      <c r="TLH59" s="525"/>
      <c r="TLI59" s="250"/>
      <c r="TLJ59" s="523"/>
      <c r="TLK59" s="524"/>
      <c r="TLL59" s="525"/>
      <c r="TLM59" s="250"/>
      <c r="TLN59" s="523"/>
      <c r="TLO59" s="524"/>
      <c r="TLP59" s="525"/>
      <c r="TLQ59" s="250"/>
      <c r="TLR59" s="523"/>
      <c r="TLS59" s="524"/>
      <c r="TLT59" s="525"/>
      <c r="TLU59" s="250"/>
      <c r="TLV59" s="523"/>
      <c r="TLW59" s="524"/>
      <c r="TLX59" s="525"/>
      <c r="TLY59" s="250"/>
      <c r="TLZ59" s="523"/>
      <c r="TMA59" s="524"/>
      <c r="TMB59" s="525"/>
      <c r="TMC59" s="250"/>
      <c r="TMD59" s="523"/>
      <c r="TME59" s="524"/>
      <c r="TMF59" s="525"/>
      <c r="TMG59" s="250"/>
      <c r="TMH59" s="523"/>
      <c r="TMI59" s="524"/>
      <c r="TMJ59" s="525"/>
      <c r="TMK59" s="250"/>
      <c r="TML59" s="523"/>
      <c r="TMM59" s="524"/>
      <c r="TMN59" s="525"/>
      <c r="TMO59" s="250"/>
      <c r="TMP59" s="523"/>
      <c r="TMQ59" s="524"/>
      <c r="TMR59" s="525"/>
      <c r="TMS59" s="250"/>
      <c r="TMT59" s="523"/>
      <c r="TMU59" s="524"/>
      <c r="TMV59" s="525"/>
      <c r="TMW59" s="250"/>
      <c r="TMX59" s="523"/>
      <c r="TMY59" s="524"/>
      <c r="TMZ59" s="525"/>
      <c r="TNA59" s="250"/>
      <c r="TNB59" s="523"/>
      <c r="TNC59" s="524"/>
      <c r="TND59" s="525"/>
      <c r="TNE59" s="250"/>
      <c r="TNF59" s="523"/>
      <c r="TNG59" s="524"/>
      <c r="TNH59" s="525"/>
      <c r="TNI59" s="250"/>
      <c r="TNJ59" s="523"/>
      <c r="TNK59" s="524"/>
      <c r="TNL59" s="525"/>
      <c r="TNM59" s="250"/>
      <c r="TNN59" s="523"/>
      <c r="TNO59" s="524"/>
      <c r="TNP59" s="525"/>
      <c r="TNQ59" s="250"/>
      <c r="TNR59" s="523"/>
      <c r="TNS59" s="524"/>
      <c r="TNT59" s="525"/>
      <c r="TNU59" s="250"/>
      <c r="TNV59" s="523"/>
      <c r="TNW59" s="524"/>
      <c r="TNX59" s="525"/>
      <c r="TNY59" s="250"/>
      <c r="TNZ59" s="523"/>
      <c r="TOA59" s="524"/>
      <c r="TOB59" s="525"/>
      <c r="TOC59" s="250"/>
      <c r="TOD59" s="523"/>
      <c r="TOE59" s="524"/>
      <c r="TOF59" s="525"/>
      <c r="TOG59" s="250"/>
      <c r="TOH59" s="523"/>
      <c r="TOI59" s="524"/>
      <c r="TOJ59" s="525"/>
      <c r="TOK59" s="250"/>
      <c r="TOL59" s="523"/>
      <c r="TOM59" s="524"/>
      <c r="TON59" s="525"/>
      <c r="TOO59" s="250"/>
      <c r="TOP59" s="523"/>
      <c r="TOQ59" s="524"/>
      <c r="TOR59" s="525"/>
      <c r="TOS59" s="250"/>
      <c r="TOT59" s="523"/>
      <c r="TOU59" s="524"/>
      <c r="TOV59" s="525"/>
      <c r="TOW59" s="250"/>
      <c r="TOX59" s="523"/>
      <c r="TOY59" s="524"/>
      <c r="TOZ59" s="525"/>
      <c r="TPA59" s="250"/>
      <c r="TPB59" s="523"/>
      <c r="TPC59" s="524"/>
      <c r="TPD59" s="525"/>
      <c r="TPE59" s="250"/>
      <c r="TPF59" s="523"/>
      <c r="TPG59" s="524"/>
      <c r="TPH59" s="525"/>
      <c r="TPI59" s="250"/>
      <c r="TPJ59" s="523"/>
      <c r="TPK59" s="524"/>
      <c r="TPL59" s="525"/>
      <c r="TPM59" s="250"/>
      <c r="TPN59" s="523"/>
      <c r="TPO59" s="524"/>
      <c r="TPP59" s="525"/>
      <c r="TPQ59" s="250"/>
      <c r="TPR59" s="523"/>
      <c r="TPS59" s="524"/>
      <c r="TPT59" s="525"/>
      <c r="TPU59" s="250"/>
      <c r="TPV59" s="523"/>
      <c r="TPW59" s="524"/>
      <c r="TPX59" s="525"/>
      <c r="TPY59" s="250"/>
      <c r="TPZ59" s="523"/>
      <c r="TQA59" s="524"/>
      <c r="TQB59" s="525"/>
      <c r="TQC59" s="250"/>
      <c r="TQD59" s="523"/>
      <c r="TQE59" s="524"/>
      <c r="TQF59" s="525"/>
      <c r="TQG59" s="250"/>
      <c r="TQH59" s="523"/>
      <c r="TQI59" s="524"/>
      <c r="TQJ59" s="525"/>
      <c r="TQK59" s="250"/>
      <c r="TQL59" s="523"/>
      <c r="TQM59" s="524"/>
      <c r="TQN59" s="525"/>
      <c r="TQO59" s="250"/>
      <c r="TQP59" s="523"/>
      <c r="TQQ59" s="524"/>
      <c r="TQR59" s="525"/>
      <c r="TQS59" s="250"/>
      <c r="TQT59" s="523"/>
      <c r="TQU59" s="524"/>
      <c r="TQV59" s="525"/>
      <c r="TQW59" s="250"/>
      <c r="TQX59" s="523"/>
      <c r="TQY59" s="524"/>
      <c r="TQZ59" s="525"/>
      <c r="TRA59" s="250"/>
      <c r="TRB59" s="523"/>
      <c r="TRC59" s="524"/>
      <c r="TRD59" s="525"/>
      <c r="TRE59" s="250"/>
      <c r="TRF59" s="523"/>
      <c r="TRG59" s="524"/>
      <c r="TRH59" s="525"/>
      <c r="TRI59" s="250"/>
      <c r="TRJ59" s="523"/>
      <c r="TRK59" s="524"/>
      <c r="TRL59" s="525"/>
      <c r="TRM59" s="250"/>
      <c r="TRN59" s="523"/>
      <c r="TRO59" s="524"/>
      <c r="TRP59" s="525"/>
      <c r="TRQ59" s="250"/>
      <c r="TRR59" s="523"/>
      <c r="TRS59" s="524"/>
      <c r="TRT59" s="525"/>
      <c r="TRU59" s="250"/>
      <c r="TRV59" s="523"/>
      <c r="TRW59" s="524"/>
      <c r="TRX59" s="525"/>
      <c r="TRY59" s="250"/>
      <c r="TRZ59" s="523"/>
      <c r="TSA59" s="524"/>
      <c r="TSB59" s="525"/>
      <c r="TSC59" s="250"/>
      <c r="TSD59" s="523"/>
      <c r="TSE59" s="524"/>
      <c r="TSF59" s="525"/>
      <c r="TSG59" s="250"/>
      <c r="TSH59" s="523"/>
      <c r="TSI59" s="524"/>
      <c r="TSJ59" s="525"/>
      <c r="TSK59" s="250"/>
      <c r="TSL59" s="523"/>
      <c r="TSM59" s="524"/>
      <c r="TSN59" s="525"/>
      <c r="TSO59" s="250"/>
      <c r="TSP59" s="523"/>
      <c r="TSQ59" s="524"/>
      <c r="TSR59" s="525"/>
      <c r="TSS59" s="250"/>
      <c r="TST59" s="523"/>
      <c r="TSU59" s="524"/>
      <c r="TSV59" s="525"/>
      <c r="TSW59" s="250"/>
      <c r="TSX59" s="523"/>
      <c r="TSY59" s="524"/>
      <c r="TSZ59" s="525"/>
      <c r="TTA59" s="250"/>
      <c r="TTB59" s="523"/>
      <c r="TTC59" s="524"/>
      <c r="TTD59" s="525"/>
      <c r="TTE59" s="250"/>
      <c r="TTF59" s="523"/>
      <c r="TTG59" s="524"/>
      <c r="TTH59" s="525"/>
      <c r="TTI59" s="250"/>
      <c r="TTJ59" s="523"/>
      <c r="TTK59" s="524"/>
      <c r="TTL59" s="525"/>
      <c r="TTM59" s="250"/>
      <c r="TTN59" s="523"/>
      <c r="TTO59" s="524"/>
      <c r="TTP59" s="525"/>
      <c r="TTQ59" s="250"/>
      <c r="TTR59" s="523"/>
      <c r="TTS59" s="524"/>
      <c r="TTT59" s="525"/>
      <c r="TTU59" s="250"/>
      <c r="TTV59" s="523"/>
      <c r="TTW59" s="524"/>
      <c r="TTX59" s="525"/>
      <c r="TTY59" s="250"/>
      <c r="TTZ59" s="523"/>
      <c r="TUA59" s="524"/>
      <c r="TUB59" s="525"/>
      <c r="TUC59" s="250"/>
      <c r="TUD59" s="523"/>
      <c r="TUE59" s="524"/>
      <c r="TUF59" s="525"/>
      <c r="TUG59" s="250"/>
      <c r="TUH59" s="523"/>
      <c r="TUI59" s="524"/>
      <c r="TUJ59" s="525"/>
      <c r="TUK59" s="250"/>
      <c r="TUL59" s="523"/>
      <c r="TUM59" s="524"/>
      <c r="TUN59" s="525"/>
      <c r="TUO59" s="250"/>
      <c r="TUP59" s="523"/>
      <c r="TUQ59" s="524"/>
      <c r="TUR59" s="525"/>
      <c r="TUS59" s="250"/>
      <c r="TUT59" s="523"/>
      <c r="TUU59" s="524"/>
      <c r="TUV59" s="525"/>
      <c r="TUW59" s="250"/>
      <c r="TUX59" s="523"/>
      <c r="TUY59" s="524"/>
      <c r="TUZ59" s="525"/>
      <c r="TVA59" s="250"/>
      <c r="TVB59" s="523"/>
      <c r="TVC59" s="524"/>
      <c r="TVD59" s="525"/>
      <c r="TVE59" s="250"/>
      <c r="TVF59" s="523"/>
      <c r="TVG59" s="524"/>
      <c r="TVH59" s="525"/>
      <c r="TVI59" s="250"/>
      <c r="TVJ59" s="523"/>
      <c r="TVK59" s="524"/>
      <c r="TVL59" s="525"/>
      <c r="TVM59" s="250"/>
      <c r="TVN59" s="523"/>
      <c r="TVO59" s="524"/>
      <c r="TVP59" s="525"/>
      <c r="TVQ59" s="250"/>
      <c r="TVR59" s="523"/>
      <c r="TVS59" s="524"/>
      <c r="TVT59" s="525"/>
      <c r="TVU59" s="250"/>
      <c r="TVV59" s="523"/>
      <c r="TVW59" s="524"/>
      <c r="TVX59" s="525"/>
      <c r="TVY59" s="250"/>
      <c r="TVZ59" s="523"/>
      <c r="TWA59" s="524"/>
      <c r="TWB59" s="525"/>
      <c r="TWC59" s="250"/>
      <c r="TWD59" s="523"/>
      <c r="TWE59" s="524"/>
      <c r="TWF59" s="525"/>
      <c r="TWG59" s="250"/>
      <c r="TWH59" s="523"/>
      <c r="TWI59" s="524"/>
      <c r="TWJ59" s="525"/>
      <c r="TWK59" s="250"/>
      <c r="TWL59" s="523"/>
      <c r="TWM59" s="524"/>
      <c r="TWN59" s="525"/>
      <c r="TWO59" s="250"/>
      <c r="TWP59" s="523"/>
      <c r="TWQ59" s="524"/>
      <c r="TWR59" s="525"/>
      <c r="TWS59" s="250"/>
      <c r="TWT59" s="523"/>
      <c r="TWU59" s="524"/>
      <c r="TWV59" s="525"/>
      <c r="TWW59" s="250"/>
      <c r="TWX59" s="523"/>
      <c r="TWY59" s="524"/>
      <c r="TWZ59" s="525"/>
      <c r="TXA59" s="250"/>
      <c r="TXB59" s="523"/>
      <c r="TXC59" s="524"/>
      <c r="TXD59" s="525"/>
      <c r="TXE59" s="250"/>
      <c r="TXF59" s="523"/>
      <c r="TXG59" s="524"/>
      <c r="TXH59" s="525"/>
      <c r="TXI59" s="250"/>
      <c r="TXJ59" s="523"/>
      <c r="TXK59" s="524"/>
      <c r="TXL59" s="525"/>
      <c r="TXM59" s="250"/>
      <c r="TXN59" s="523"/>
      <c r="TXO59" s="524"/>
      <c r="TXP59" s="525"/>
      <c r="TXQ59" s="250"/>
      <c r="TXR59" s="523"/>
      <c r="TXS59" s="524"/>
      <c r="TXT59" s="525"/>
      <c r="TXU59" s="250"/>
      <c r="TXV59" s="523"/>
      <c r="TXW59" s="524"/>
      <c r="TXX59" s="525"/>
      <c r="TXY59" s="250"/>
      <c r="TXZ59" s="523"/>
      <c r="TYA59" s="524"/>
      <c r="TYB59" s="525"/>
      <c r="TYC59" s="250"/>
      <c r="TYD59" s="523"/>
      <c r="TYE59" s="524"/>
      <c r="TYF59" s="525"/>
      <c r="TYG59" s="250"/>
      <c r="TYH59" s="523"/>
      <c r="TYI59" s="524"/>
      <c r="TYJ59" s="525"/>
      <c r="TYK59" s="250"/>
      <c r="TYL59" s="523"/>
      <c r="TYM59" s="524"/>
      <c r="TYN59" s="525"/>
      <c r="TYO59" s="250"/>
      <c r="TYP59" s="523"/>
      <c r="TYQ59" s="524"/>
      <c r="TYR59" s="525"/>
      <c r="TYS59" s="250"/>
      <c r="TYT59" s="523"/>
      <c r="TYU59" s="524"/>
      <c r="TYV59" s="525"/>
      <c r="TYW59" s="250"/>
      <c r="TYX59" s="523"/>
      <c r="TYY59" s="524"/>
      <c r="TYZ59" s="525"/>
      <c r="TZA59" s="250"/>
      <c r="TZB59" s="523"/>
      <c r="TZC59" s="524"/>
      <c r="TZD59" s="525"/>
      <c r="TZE59" s="250"/>
      <c r="TZF59" s="523"/>
      <c r="TZG59" s="524"/>
      <c r="TZH59" s="525"/>
      <c r="TZI59" s="250"/>
      <c r="TZJ59" s="523"/>
      <c r="TZK59" s="524"/>
      <c r="TZL59" s="525"/>
      <c r="TZM59" s="250"/>
      <c r="TZN59" s="523"/>
      <c r="TZO59" s="524"/>
      <c r="TZP59" s="525"/>
      <c r="TZQ59" s="250"/>
      <c r="TZR59" s="523"/>
      <c r="TZS59" s="524"/>
      <c r="TZT59" s="525"/>
      <c r="TZU59" s="250"/>
      <c r="TZV59" s="523"/>
      <c r="TZW59" s="524"/>
      <c r="TZX59" s="525"/>
      <c r="TZY59" s="250"/>
      <c r="TZZ59" s="523"/>
      <c r="UAA59" s="524"/>
      <c r="UAB59" s="525"/>
      <c r="UAC59" s="250"/>
      <c r="UAD59" s="523"/>
      <c r="UAE59" s="524"/>
      <c r="UAF59" s="525"/>
      <c r="UAG59" s="250"/>
      <c r="UAH59" s="523"/>
      <c r="UAI59" s="524"/>
      <c r="UAJ59" s="525"/>
      <c r="UAK59" s="250"/>
      <c r="UAL59" s="523"/>
      <c r="UAM59" s="524"/>
      <c r="UAN59" s="525"/>
      <c r="UAO59" s="250"/>
      <c r="UAP59" s="523"/>
      <c r="UAQ59" s="524"/>
      <c r="UAR59" s="525"/>
      <c r="UAS59" s="250"/>
      <c r="UAT59" s="523"/>
      <c r="UAU59" s="524"/>
      <c r="UAV59" s="525"/>
      <c r="UAW59" s="250"/>
      <c r="UAX59" s="523"/>
      <c r="UAY59" s="524"/>
      <c r="UAZ59" s="525"/>
      <c r="UBA59" s="250"/>
      <c r="UBB59" s="523"/>
      <c r="UBC59" s="524"/>
      <c r="UBD59" s="525"/>
      <c r="UBE59" s="250"/>
      <c r="UBF59" s="523"/>
      <c r="UBG59" s="524"/>
      <c r="UBH59" s="525"/>
      <c r="UBI59" s="250"/>
      <c r="UBJ59" s="523"/>
      <c r="UBK59" s="524"/>
      <c r="UBL59" s="525"/>
      <c r="UBM59" s="250"/>
      <c r="UBN59" s="523"/>
      <c r="UBO59" s="524"/>
      <c r="UBP59" s="525"/>
      <c r="UBQ59" s="250"/>
      <c r="UBR59" s="523"/>
      <c r="UBS59" s="524"/>
      <c r="UBT59" s="525"/>
      <c r="UBU59" s="250"/>
      <c r="UBV59" s="523"/>
      <c r="UBW59" s="524"/>
      <c r="UBX59" s="525"/>
      <c r="UBY59" s="250"/>
      <c r="UBZ59" s="523"/>
      <c r="UCA59" s="524"/>
      <c r="UCB59" s="525"/>
      <c r="UCC59" s="250"/>
      <c r="UCD59" s="523"/>
      <c r="UCE59" s="524"/>
      <c r="UCF59" s="525"/>
      <c r="UCG59" s="250"/>
      <c r="UCH59" s="523"/>
      <c r="UCI59" s="524"/>
      <c r="UCJ59" s="525"/>
      <c r="UCK59" s="250"/>
      <c r="UCL59" s="523"/>
      <c r="UCM59" s="524"/>
      <c r="UCN59" s="525"/>
      <c r="UCO59" s="250"/>
      <c r="UCP59" s="523"/>
      <c r="UCQ59" s="524"/>
      <c r="UCR59" s="525"/>
      <c r="UCS59" s="250"/>
      <c r="UCT59" s="523"/>
      <c r="UCU59" s="524"/>
      <c r="UCV59" s="525"/>
      <c r="UCW59" s="250"/>
      <c r="UCX59" s="523"/>
      <c r="UCY59" s="524"/>
      <c r="UCZ59" s="525"/>
      <c r="UDA59" s="250"/>
      <c r="UDB59" s="523"/>
      <c r="UDC59" s="524"/>
      <c r="UDD59" s="525"/>
      <c r="UDE59" s="250"/>
      <c r="UDF59" s="523"/>
      <c r="UDG59" s="524"/>
      <c r="UDH59" s="525"/>
      <c r="UDI59" s="250"/>
      <c r="UDJ59" s="523"/>
      <c r="UDK59" s="524"/>
      <c r="UDL59" s="525"/>
      <c r="UDM59" s="250"/>
      <c r="UDN59" s="523"/>
      <c r="UDO59" s="524"/>
      <c r="UDP59" s="525"/>
      <c r="UDQ59" s="250"/>
      <c r="UDR59" s="523"/>
      <c r="UDS59" s="524"/>
      <c r="UDT59" s="525"/>
      <c r="UDU59" s="250"/>
      <c r="UDV59" s="523"/>
      <c r="UDW59" s="524"/>
      <c r="UDX59" s="525"/>
      <c r="UDY59" s="250"/>
      <c r="UDZ59" s="523"/>
      <c r="UEA59" s="524"/>
      <c r="UEB59" s="525"/>
      <c r="UEC59" s="250"/>
      <c r="UED59" s="523"/>
      <c r="UEE59" s="524"/>
      <c r="UEF59" s="525"/>
      <c r="UEG59" s="250"/>
      <c r="UEH59" s="523"/>
      <c r="UEI59" s="524"/>
      <c r="UEJ59" s="525"/>
      <c r="UEK59" s="250"/>
      <c r="UEL59" s="523"/>
      <c r="UEM59" s="524"/>
      <c r="UEN59" s="525"/>
      <c r="UEO59" s="250"/>
      <c r="UEP59" s="523"/>
      <c r="UEQ59" s="524"/>
      <c r="UER59" s="525"/>
      <c r="UES59" s="250"/>
      <c r="UET59" s="523"/>
      <c r="UEU59" s="524"/>
      <c r="UEV59" s="525"/>
      <c r="UEW59" s="250"/>
      <c r="UEX59" s="523"/>
      <c r="UEY59" s="524"/>
      <c r="UEZ59" s="525"/>
      <c r="UFA59" s="250"/>
      <c r="UFB59" s="523"/>
      <c r="UFC59" s="524"/>
      <c r="UFD59" s="525"/>
      <c r="UFE59" s="250"/>
      <c r="UFF59" s="523"/>
      <c r="UFG59" s="524"/>
      <c r="UFH59" s="525"/>
      <c r="UFI59" s="250"/>
      <c r="UFJ59" s="523"/>
      <c r="UFK59" s="524"/>
      <c r="UFL59" s="525"/>
      <c r="UFM59" s="250"/>
      <c r="UFN59" s="523"/>
      <c r="UFO59" s="524"/>
      <c r="UFP59" s="525"/>
      <c r="UFQ59" s="250"/>
      <c r="UFR59" s="523"/>
      <c r="UFS59" s="524"/>
      <c r="UFT59" s="525"/>
      <c r="UFU59" s="250"/>
      <c r="UFV59" s="523"/>
      <c r="UFW59" s="524"/>
      <c r="UFX59" s="525"/>
      <c r="UFY59" s="250"/>
      <c r="UFZ59" s="523"/>
      <c r="UGA59" s="524"/>
      <c r="UGB59" s="525"/>
      <c r="UGC59" s="250"/>
      <c r="UGD59" s="523"/>
      <c r="UGE59" s="524"/>
      <c r="UGF59" s="525"/>
      <c r="UGG59" s="250"/>
      <c r="UGH59" s="523"/>
      <c r="UGI59" s="524"/>
      <c r="UGJ59" s="525"/>
      <c r="UGK59" s="250"/>
      <c r="UGL59" s="523"/>
      <c r="UGM59" s="524"/>
      <c r="UGN59" s="525"/>
      <c r="UGO59" s="250"/>
      <c r="UGP59" s="523"/>
      <c r="UGQ59" s="524"/>
      <c r="UGR59" s="525"/>
      <c r="UGS59" s="250"/>
      <c r="UGT59" s="523"/>
      <c r="UGU59" s="524"/>
      <c r="UGV59" s="525"/>
      <c r="UGW59" s="250"/>
      <c r="UGX59" s="523"/>
      <c r="UGY59" s="524"/>
      <c r="UGZ59" s="525"/>
      <c r="UHA59" s="250"/>
      <c r="UHB59" s="523"/>
      <c r="UHC59" s="524"/>
      <c r="UHD59" s="525"/>
      <c r="UHE59" s="250"/>
      <c r="UHF59" s="523"/>
      <c r="UHG59" s="524"/>
      <c r="UHH59" s="525"/>
      <c r="UHI59" s="250"/>
      <c r="UHJ59" s="523"/>
      <c r="UHK59" s="524"/>
      <c r="UHL59" s="525"/>
      <c r="UHM59" s="250"/>
      <c r="UHN59" s="523"/>
      <c r="UHO59" s="524"/>
      <c r="UHP59" s="525"/>
      <c r="UHQ59" s="250"/>
      <c r="UHR59" s="523"/>
      <c r="UHS59" s="524"/>
      <c r="UHT59" s="525"/>
      <c r="UHU59" s="250"/>
      <c r="UHV59" s="523"/>
      <c r="UHW59" s="524"/>
      <c r="UHX59" s="525"/>
      <c r="UHY59" s="250"/>
      <c r="UHZ59" s="523"/>
      <c r="UIA59" s="524"/>
      <c r="UIB59" s="525"/>
      <c r="UIC59" s="250"/>
      <c r="UID59" s="523"/>
      <c r="UIE59" s="524"/>
      <c r="UIF59" s="525"/>
      <c r="UIG59" s="250"/>
      <c r="UIH59" s="523"/>
      <c r="UII59" s="524"/>
      <c r="UIJ59" s="525"/>
      <c r="UIK59" s="250"/>
      <c r="UIL59" s="523"/>
      <c r="UIM59" s="524"/>
      <c r="UIN59" s="525"/>
      <c r="UIO59" s="250"/>
      <c r="UIP59" s="523"/>
      <c r="UIQ59" s="524"/>
      <c r="UIR59" s="525"/>
      <c r="UIS59" s="250"/>
      <c r="UIT59" s="523"/>
      <c r="UIU59" s="524"/>
      <c r="UIV59" s="525"/>
      <c r="UIW59" s="250"/>
      <c r="UIX59" s="523"/>
      <c r="UIY59" s="524"/>
      <c r="UIZ59" s="525"/>
      <c r="UJA59" s="250"/>
      <c r="UJB59" s="523"/>
      <c r="UJC59" s="524"/>
      <c r="UJD59" s="525"/>
      <c r="UJE59" s="250"/>
      <c r="UJF59" s="523"/>
      <c r="UJG59" s="524"/>
      <c r="UJH59" s="525"/>
      <c r="UJI59" s="250"/>
      <c r="UJJ59" s="523"/>
      <c r="UJK59" s="524"/>
      <c r="UJL59" s="525"/>
      <c r="UJM59" s="250"/>
      <c r="UJN59" s="523"/>
      <c r="UJO59" s="524"/>
      <c r="UJP59" s="525"/>
      <c r="UJQ59" s="250"/>
      <c r="UJR59" s="523"/>
      <c r="UJS59" s="524"/>
      <c r="UJT59" s="525"/>
      <c r="UJU59" s="250"/>
      <c r="UJV59" s="523"/>
      <c r="UJW59" s="524"/>
      <c r="UJX59" s="525"/>
      <c r="UJY59" s="250"/>
      <c r="UJZ59" s="523"/>
      <c r="UKA59" s="524"/>
      <c r="UKB59" s="525"/>
      <c r="UKC59" s="250"/>
      <c r="UKD59" s="523"/>
      <c r="UKE59" s="524"/>
      <c r="UKF59" s="525"/>
      <c r="UKG59" s="250"/>
      <c r="UKH59" s="523"/>
      <c r="UKI59" s="524"/>
      <c r="UKJ59" s="525"/>
      <c r="UKK59" s="250"/>
      <c r="UKL59" s="523"/>
      <c r="UKM59" s="524"/>
      <c r="UKN59" s="525"/>
      <c r="UKO59" s="250"/>
      <c r="UKP59" s="523"/>
      <c r="UKQ59" s="524"/>
      <c r="UKR59" s="525"/>
      <c r="UKS59" s="250"/>
      <c r="UKT59" s="523"/>
      <c r="UKU59" s="524"/>
      <c r="UKV59" s="525"/>
      <c r="UKW59" s="250"/>
      <c r="UKX59" s="523"/>
      <c r="UKY59" s="524"/>
      <c r="UKZ59" s="525"/>
      <c r="ULA59" s="250"/>
      <c r="ULB59" s="523"/>
      <c r="ULC59" s="524"/>
      <c r="ULD59" s="525"/>
      <c r="ULE59" s="250"/>
      <c r="ULF59" s="523"/>
      <c r="ULG59" s="524"/>
      <c r="ULH59" s="525"/>
      <c r="ULI59" s="250"/>
      <c r="ULJ59" s="523"/>
      <c r="ULK59" s="524"/>
      <c r="ULL59" s="525"/>
      <c r="ULM59" s="250"/>
      <c r="ULN59" s="523"/>
      <c r="ULO59" s="524"/>
      <c r="ULP59" s="525"/>
      <c r="ULQ59" s="250"/>
      <c r="ULR59" s="523"/>
      <c r="ULS59" s="524"/>
      <c r="ULT59" s="525"/>
      <c r="ULU59" s="250"/>
      <c r="ULV59" s="523"/>
      <c r="ULW59" s="524"/>
      <c r="ULX59" s="525"/>
      <c r="ULY59" s="250"/>
      <c r="ULZ59" s="523"/>
      <c r="UMA59" s="524"/>
      <c r="UMB59" s="525"/>
      <c r="UMC59" s="250"/>
      <c r="UMD59" s="523"/>
      <c r="UME59" s="524"/>
      <c r="UMF59" s="525"/>
      <c r="UMG59" s="250"/>
      <c r="UMH59" s="523"/>
      <c r="UMI59" s="524"/>
      <c r="UMJ59" s="525"/>
      <c r="UMK59" s="250"/>
      <c r="UML59" s="523"/>
      <c r="UMM59" s="524"/>
      <c r="UMN59" s="525"/>
      <c r="UMO59" s="250"/>
      <c r="UMP59" s="523"/>
      <c r="UMQ59" s="524"/>
      <c r="UMR59" s="525"/>
      <c r="UMS59" s="250"/>
      <c r="UMT59" s="523"/>
      <c r="UMU59" s="524"/>
      <c r="UMV59" s="525"/>
      <c r="UMW59" s="250"/>
      <c r="UMX59" s="523"/>
      <c r="UMY59" s="524"/>
      <c r="UMZ59" s="525"/>
      <c r="UNA59" s="250"/>
      <c r="UNB59" s="523"/>
      <c r="UNC59" s="524"/>
      <c r="UND59" s="525"/>
      <c r="UNE59" s="250"/>
      <c r="UNF59" s="523"/>
      <c r="UNG59" s="524"/>
      <c r="UNH59" s="525"/>
      <c r="UNI59" s="250"/>
      <c r="UNJ59" s="523"/>
      <c r="UNK59" s="524"/>
      <c r="UNL59" s="525"/>
      <c r="UNM59" s="250"/>
      <c r="UNN59" s="523"/>
      <c r="UNO59" s="524"/>
      <c r="UNP59" s="525"/>
      <c r="UNQ59" s="250"/>
      <c r="UNR59" s="523"/>
      <c r="UNS59" s="524"/>
      <c r="UNT59" s="525"/>
      <c r="UNU59" s="250"/>
      <c r="UNV59" s="523"/>
      <c r="UNW59" s="524"/>
      <c r="UNX59" s="525"/>
      <c r="UNY59" s="250"/>
      <c r="UNZ59" s="523"/>
      <c r="UOA59" s="524"/>
      <c r="UOB59" s="525"/>
      <c r="UOC59" s="250"/>
      <c r="UOD59" s="523"/>
      <c r="UOE59" s="524"/>
      <c r="UOF59" s="525"/>
      <c r="UOG59" s="250"/>
      <c r="UOH59" s="523"/>
      <c r="UOI59" s="524"/>
      <c r="UOJ59" s="525"/>
      <c r="UOK59" s="250"/>
      <c r="UOL59" s="523"/>
      <c r="UOM59" s="524"/>
      <c r="UON59" s="525"/>
      <c r="UOO59" s="250"/>
      <c r="UOP59" s="523"/>
      <c r="UOQ59" s="524"/>
      <c r="UOR59" s="525"/>
      <c r="UOS59" s="250"/>
      <c r="UOT59" s="523"/>
      <c r="UOU59" s="524"/>
      <c r="UOV59" s="525"/>
      <c r="UOW59" s="250"/>
      <c r="UOX59" s="523"/>
      <c r="UOY59" s="524"/>
      <c r="UOZ59" s="525"/>
      <c r="UPA59" s="250"/>
      <c r="UPB59" s="523"/>
      <c r="UPC59" s="524"/>
      <c r="UPD59" s="525"/>
      <c r="UPE59" s="250"/>
      <c r="UPF59" s="523"/>
      <c r="UPG59" s="524"/>
      <c r="UPH59" s="525"/>
      <c r="UPI59" s="250"/>
      <c r="UPJ59" s="523"/>
      <c r="UPK59" s="524"/>
      <c r="UPL59" s="525"/>
      <c r="UPM59" s="250"/>
      <c r="UPN59" s="523"/>
      <c r="UPO59" s="524"/>
      <c r="UPP59" s="525"/>
      <c r="UPQ59" s="250"/>
      <c r="UPR59" s="523"/>
      <c r="UPS59" s="524"/>
      <c r="UPT59" s="525"/>
      <c r="UPU59" s="250"/>
      <c r="UPV59" s="523"/>
      <c r="UPW59" s="524"/>
      <c r="UPX59" s="525"/>
      <c r="UPY59" s="250"/>
      <c r="UPZ59" s="523"/>
      <c r="UQA59" s="524"/>
      <c r="UQB59" s="525"/>
      <c r="UQC59" s="250"/>
      <c r="UQD59" s="523"/>
      <c r="UQE59" s="524"/>
      <c r="UQF59" s="525"/>
      <c r="UQG59" s="250"/>
      <c r="UQH59" s="523"/>
      <c r="UQI59" s="524"/>
      <c r="UQJ59" s="525"/>
      <c r="UQK59" s="250"/>
      <c r="UQL59" s="523"/>
      <c r="UQM59" s="524"/>
      <c r="UQN59" s="525"/>
      <c r="UQO59" s="250"/>
      <c r="UQP59" s="523"/>
      <c r="UQQ59" s="524"/>
      <c r="UQR59" s="525"/>
      <c r="UQS59" s="250"/>
      <c r="UQT59" s="523"/>
      <c r="UQU59" s="524"/>
      <c r="UQV59" s="525"/>
      <c r="UQW59" s="250"/>
      <c r="UQX59" s="523"/>
      <c r="UQY59" s="524"/>
      <c r="UQZ59" s="525"/>
      <c r="URA59" s="250"/>
      <c r="URB59" s="523"/>
      <c r="URC59" s="524"/>
      <c r="URD59" s="525"/>
      <c r="URE59" s="250"/>
      <c r="URF59" s="523"/>
      <c r="URG59" s="524"/>
      <c r="URH59" s="525"/>
      <c r="URI59" s="250"/>
      <c r="URJ59" s="523"/>
      <c r="URK59" s="524"/>
      <c r="URL59" s="525"/>
      <c r="URM59" s="250"/>
      <c r="URN59" s="523"/>
      <c r="URO59" s="524"/>
      <c r="URP59" s="525"/>
      <c r="URQ59" s="250"/>
      <c r="URR59" s="523"/>
      <c r="URS59" s="524"/>
      <c r="URT59" s="525"/>
      <c r="URU59" s="250"/>
      <c r="URV59" s="523"/>
      <c r="URW59" s="524"/>
      <c r="URX59" s="525"/>
      <c r="URY59" s="250"/>
      <c r="URZ59" s="523"/>
      <c r="USA59" s="524"/>
      <c r="USB59" s="525"/>
      <c r="USC59" s="250"/>
      <c r="USD59" s="523"/>
      <c r="USE59" s="524"/>
      <c r="USF59" s="525"/>
      <c r="USG59" s="250"/>
      <c r="USH59" s="523"/>
      <c r="USI59" s="524"/>
      <c r="USJ59" s="525"/>
      <c r="USK59" s="250"/>
      <c r="USL59" s="523"/>
      <c r="USM59" s="524"/>
      <c r="USN59" s="525"/>
      <c r="USO59" s="250"/>
      <c r="USP59" s="523"/>
      <c r="USQ59" s="524"/>
      <c r="USR59" s="525"/>
      <c r="USS59" s="250"/>
      <c r="UST59" s="523"/>
      <c r="USU59" s="524"/>
      <c r="USV59" s="525"/>
      <c r="USW59" s="250"/>
      <c r="USX59" s="523"/>
      <c r="USY59" s="524"/>
      <c r="USZ59" s="525"/>
      <c r="UTA59" s="250"/>
      <c r="UTB59" s="523"/>
      <c r="UTC59" s="524"/>
      <c r="UTD59" s="525"/>
      <c r="UTE59" s="250"/>
      <c r="UTF59" s="523"/>
      <c r="UTG59" s="524"/>
      <c r="UTH59" s="525"/>
      <c r="UTI59" s="250"/>
      <c r="UTJ59" s="523"/>
      <c r="UTK59" s="524"/>
      <c r="UTL59" s="525"/>
      <c r="UTM59" s="250"/>
      <c r="UTN59" s="523"/>
      <c r="UTO59" s="524"/>
      <c r="UTP59" s="525"/>
      <c r="UTQ59" s="250"/>
      <c r="UTR59" s="523"/>
      <c r="UTS59" s="524"/>
      <c r="UTT59" s="525"/>
      <c r="UTU59" s="250"/>
      <c r="UTV59" s="523"/>
      <c r="UTW59" s="524"/>
      <c r="UTX59" s="525"/>
      <c r="UTY59" s="250"/>
      <c r="UTZ59" s="523"/>
      <c r="UUA59" s="524"/>
      <c r="UUB59" s="525"/>
      <c r="UUC59" s="250"/>
      <c r="UUD59" s="523"/>
      <c r="UUE59" s="524"/>
      <c r="UUF59" s="525"/>
      <c r="UUG59" s="250"/>
      <c r="UUH59" s="523"/>
      <c r="UUI59" s="524"/>
      <c r="UUJ59" s="525"/>
      <c r="UUK59" s="250"/>
      <c r="UUL59" s="523"/>
      <c r="UUM59" s="524"/>
      <c r="UUN59" s="525"/>
      <c r="UUO59" s="250"/>
      <c r="UUP59" s="523"/>
      <c r="UUQ59" s="524"/>
      <c r="UUR59" s="525"/>
      <c r="UUS59" s="250"/>
      <c r="UUT59" s="523"/>
      <c r="UUU59" s="524"/>
      <c r="UUV59" s="525"/>
      <c r="UUW59" s="250"/>
      <c r="UUX59" s="523"/>
      <c r="UUY59" s="524"/>
      <c r="UUZ59" s="525"/>
      <c r="UVA59" s="250"/>
      <c r="UVB59" s="523"/>
      <c r="UVC59" s="524"/>
      <c r="UVD59" s="525"/>
      <c r="UVE59" s="250"/>
      <c r="UVF59" s="523"/>
      <c r="UVG59" s="524"/>
      <c r="UVH59" s="525"/>
      <c r="UVI59" s="250"/>
      <c r="UVJ59" s="523"/>
      <c r="UVK59" s="524"/>
      <c r="UVL59" s="525"/>
      <c r="UVM59" s="250"/>
      <c r="UVN59" s="523"/>
      <c r="UVO59" s="524"/>
      <c r="UVP59" s="525"/>
      <c r="UVQ59" s="250"/>
      <c r="UVR59" s="523"/>
      <c r="UVS59" s="524"/>
      <c r="UVT59" s="525"/>
      <c r="UVU59" s="250"/>
      <c r="UVV59" s="523"/>
      <c r="UVW59" s="524"/>
      <c r="UVX59" s="525"/>
      <c r="UVY59" s="250"/>
      <c r="UVZ59" s="523"/>
      <c r="UWA59" s="524"/>
      <c r="UWB59" s="525"/>
      <c r="UWC59" s="250"/>
      <c r="UWD59" s="523"/>
      <c r="UWE59" s="524"/>
      <c r="UWF59" s="525"/>
      <c r="UWG59" s="250"/>
      <c r="UWH59" s="523"/>
      <c r="UWI59" s="524"/>
      <c r="UWJ59" s="525"/>
      <c r="UWK59" s="250"/>
      <c r="UWL59" s="523"/>
      <c r="UWM59" s="524"/>
      <c r="UWN59" s="525"/>
      <c r="UWO59" s="250"/>
      <c r="UWP59" s="523"/>
      <c r="UWQ59" s="524"/>
      <c r="UWR59" s="525"/>
      <c r="UWS59" s="250"/>
      <c r="UWT59" s="523"/>
      <c r="UWU59" s="524"/>
      <c r="UWV59" s="525"/>
      <c r="UWW59" s="250"/>
      <c r="UWX59" s="523"/>
      <c r="UWY59" s="524"/>
      <c r="UWZ59" s="525"/>
      <c r="UXA59" s="250"/>
      <c r="UXB59" s="523"/>
      <c r="UXC59" s="524"/>
      <c r="UXD59" s="525"/>
      <c r="UXE59" s="250"/>
      <c r="UXF59" s="523"/>
      <c r="UXG59" s="524"/>
      <c r="UXH59" s="525"/>
      <c r="UXI59" s="250"/>
      <c r="UXJ59" s="523"/>
      <c r="UXK59" s="524"/>
      <c r="UXL59" s="525"/>
      <c r="UXM59" s="250"/>
      <c r="UXN59" s="523"/>
      <c r="UXO59" s="524"/>
      <c r="UXP59" s="525"/>
      <c r="UXQ59" s="250"/>
      <c r="UXR59" s="523"/>
      <c r="UXS59" s="524"/>
      <c r="UXT59" s="525"/>
      <c r="UXU59" s="250"/>
      <c r="UXV59" s="523"/>
      <c r="UXW59" s="524"/>
      <c r="UXX59" s="525"/>
      <c r="UXY59" s="250"/>
      <c r="UXZ59" s="523"/>
      <c r="UYA59" s="524"/>
      <c r="UYB59" s="525"/>
      <c r="UYC59" s="250"/>
      <c r="UYD59" s="523"/>
      <c r="UYE59" s="524"/>
      <c r="UYF59" s="525"/>
      <c r="UYG59" s="250"/>
      <c r="UYH59" s="523"/>
      <c r="UYI59" s="524"/>
      <c r="UYJ59" s="525"/>
      <c r="UYK59" s="250"/>
      <c r="UYL59" s="523"/>
      <c r="UYM59" s="524"/>
      <c r="UYN59" s="525"/>
      <c r="UYO59" s="250"/>
      <c r="UYP59" s="523"/>
      <c r="UYQ59" s="524"/>
      <c r="UYR59" s="525"/>
      <c r="UYS59" s="250"/>
      <c r="UYT59" s="523"/>
      <c r="UYU59" s="524"/>
      <c r="UYV59" s="525"/>
      <c r="UYW59" s="250"/>
      <c r="UYX59" s="523"/>
      <c r="UYY59" s="524"/>
      <c r="UYZ59" s="525"/>
      <c r="UZA59" s="250"/>
      <c r="UZB59" s="523"/>
      <c r="UZC59" s="524"/>
      <c r="UZD59" s="525"/>
      <c r="UZE59" s="250"/>
      <c r="UZF59" s="523"/>
      <c r="UZG59" s="524"/>
      <c r="UZH59" s="525"/>
      <c r="UZI59" s="250"/>
      <c r="UZJ59" s="523"/>
      <c r="UZK59" s="524"/>
      <c r="UZL59" s="525"/>
      <c r="UZM59" s="250"/>
      <c r="UZN59" s="523"/>
      <c r="UZO59" s="524"/>
      <c r="UZP59" s="525"/>
      <c r="UZQ59" s="250"/>
      <c r="UZR59" s="523"/>
      <c r="UZS59" s="524"/>
      <c r="UZT59" s="525"/>
      <c r="UZU59" s="250"/>
      <c r="UZV59" s="523"/>
      <c r="UZW59" s="524"/>
      <c r="UZX59" s="525"/>
      <c r="UZY59" s="250"/>
      <c r="UZZ59" s="523"/>
      <c r="VAA59" s="524"/>
      <c r="VAB59" s="525"/>
      <c r="VAC59" s="250"/>
      <c r="VAD59" s="523"/>
      <c r="VAE59" s="524"/>
      <c r="VAF59" s="525"/>
      <c r="VAG59" s="250"/>
      <c r="VAH59" s="523"/>
      <c r="VAI59" s="524"/>
      <c r="VAJ59" s="525"/>
      <c r="VAK59" s="250"/>
      <c r="VAL59" s="523"/>
      <c r="VAM59" s="524"/>
      <c r="VAN59" s="525"/>
      <c r="VAO59" s="250"/>
      <c r="VAP59" s="523"/>
      <c r="VAQ59" s="524"/>
      <c r="VAR59" s="525"/>
      <c r="VAS59" s="250"/>
      <c r="VAT59" s="523"/>
      <c r="VAU59" s="524"/>
      <c r="VAV59" s="525"/>
      <c r="VAW59" s="250"/>
      <c r="VAX59" s="523"/>
      <c r="VAY59" s="524"/>
      <c r="VAZ59" s="525"/>
      <c r="VBA59" s="250"/>
      <c r="VBB59" s="523"/>
      <c r="VBC59" s="524"/>
      <c r="VBD59" s="525"/>
      <c r="VBE59" s="250"/>
      <c r="VBF59" s="523"/>
      <c r="VBG59" s="524"/>
      <c r="VBH59" s="525"/>
      <c r="VBI59" s="250"/>
      <c r="VBJ59" s="523"/>
      <c r="VBK59" s="524"/>
      <c r="VBL59" s="525"/>
      <c r="VBM59" s="250"/>
      <c r="VBN59" s="523"/>
      <c r="VBO59" s="524"/>
      <c r="VBP59" s="525"/>
      <c r="VBQ59" s="250"/>
      <c r="VBR59" s="523"/>
      <c r="VBS59" s="524"/>
      <c r="VBT59" s="525"/>
      <c r="VBU59" s="250"/>
      <c r="VBV59" s="523"/>
      <c r="VBW59" s="524"/>
      <c r="VBX59" s="525"/>
      <c r="VBY59" s="250"/>
      <c r="VBZ59" s="523"/>
      <c r="VCA59" s="524"/>
      <c r="VCB59" s="525"/>
      <c r="VCC59" s="250"/>
      <c r="VCD59" s="523"/>
      <c r="VCE59" s="524"/>
      <c r="VCF59" s="525"/>
      <c r="VCG59" s="250"/>
      <c r="VCH59" s="523"/>
      <c r="VCI59" s="524"/>
      <c r="VCJ59" s="525"/>
      <c r="VCK59" s="250"/>
      <c r="VCL59" s="523"/>
      <c r="VCM59" s="524"/>
      <c r="VCN59" s="525"/>
      <c r="VCO59" s="250"/>
      <c r="VCP59" s="523"/>
      <c r="VCQ59" s="524"/>
      <c r="VCR59" s="525"/>
      <c r="VCS59" s="250"/>
      <c r="VCT59" s="523"/>
      <c r="VCU59" s="524"/>
      <c r="VCV59" s="525"/>
      <c r="VCW59" s="250"/>
      <c r="VCX59" s="523"/>
      <c r="VCY59" s="524"/>
      <c r="VCZ59" s="525"/>
      <c r="VDA59" s="250"/>
      <c r="VDB59" s="523"/>
      <c r="VDC59" s="524"/>
      <c r="VDD59" s="525"/>
      <c r="VDE59" s="250"/>
      <c r="VDF59" s="523"/>
      <c r="VDG59" s="524"/>
      <c r="VDH59" s="525"/>
      <c r="VDI59" s="250"/>
      <c r="VDJ59" s="523"/>
      <c r="VDK59" s="524"/>
      <c r="VDL59" s="525"/>
      <c r="VDM59" s="250"/>
      <c r="VDN59" s="523"/>
      <c r="VDO59" s="524"/>
      <c r="VDP59" s="525"/>
      <c r="VDQ59" s="250"/>
      <c r="VDR59" s="523"/>
      <c r="VDS59" s="524"/>
      <c r="VDT59" s="525"/>
      <c r="VDU59" s="250"/>
      <c r="VDV59" s="523"/>
      <c r="VDW59" s="524"/>
      <c r="VDX59" s="525"/>
      <c r="VDY59" s="250"/>
      <c r="VDZ59" s="523"/>
      <c r="VEA59" s="524"/>
      <c r="VEB59" s="525"/>
      <c r="VEC59" s="250"/>
      <c r="VED59" s="523"/>
      <c r="VEE59" s="524"/>
      <c r="VEF59" s="525"/>
      <c r="VEG59" s="250"/>
      <c r="VEH59" s="523"/>
      <c r="VEI59" s="524"/>
      <c r="VEJ59" s="525"/>
      <c r="VEK59" s="250"/>
      <c r="VEL59" s="523"/>
      <c r="VEM59" s="524"/>
      <c r="VEN59" s="525"/>
      <c r="VEO59" s="250"/>
      <c r="VEP59" s="523"/>
      <c r="VEQ59" s="524"/>
      <c r="VER59" s="525"/>
      <c r="VES59" s="250"/>
      <c r="VET59" s="523"/>
      <c r="VEU59" s="524"/>
      <c r="VEV59" s="525"/>
      <c r="VEW59" s="250"/>
      <c r="VEX59" s="523"/>
      <c r="VEY59" s="524"/>
      <c r="VEZ59" s="525"/>
      <c r="VFA59" s="250"/>
      <c r="VFB59" s="523"/>
      <c r="VFC59" s="524"/>
      <c r="VFD59" s="525"/>
      <c r="VFE59" s="250"/>
      <c r="VFF59" s="523"/>
      <c r="VFG59" s="524"/>
      <c r="VFH59" s="525"/>
      <c r="VFI59" s="250"/>
      <c r="VFJ59" s="523"/>
      <c r="VFK59" s="524"/>
      <c r="VFL59" s="525"/>
      <c r="VFM59" s="250"/>
      <c r="VFN59" s="523"/>
      <c r="VFO59" s="524"/>
      <c r="VFP59" s="525"/>
      <c r="VFQ59" s="250"/>
      <c r="VFR59" s="523"/>
      <c r="VFS59" s="524"/>
      <c r="VFT59" s="525"/>
      <c r="VFU59" s="250"/>
      <c r="VFV59" s="523"/>
      <c r="VFW59" s="524"/>
      <c r="VFX59" s="525"/>
      <c r="VFY59" s="250"/>
      <c r="VFZ59" s="523"/>
      <c r="VGA59" s="524"/>
      <c r="VGB59" s="525"/>
      <c r="VGC59" s="250"/>
      <c r="VGD59" s="523"/>
      <c r="VGE59" s="524"/>
      <c r="VGF59" s="525"/>
      <c r="VGG59" s="250"/>
      <c r="VGH59" s="523"/>
      <c r="VGI59" s="524"/>
      <c r="VGJ59" s="525"/>
      <c r="VGK59" s="250"/>
      <c r="VGL59" s="523"/>
      <c r="VGM59" s="524"/>
      <c r="VGN59" s="525"/>
      <c r="VGO59" s="250"/>
      <c r="VGP59" s="523"/>
      <c r="VGQ59" s="524"/>
      <c r="VGR59" s="525"/>
      <c r="VGS59" s="250"/>
      <c r="VGT59" s="523"/>
      <c r="VGU59" s="524"/>
      <c r="VGV59" s="525"/>
      <c r="VGW59" s="250"/>
      <c r="VGX59" s="523"/>
      <c r="VGY59" s="524"/>
      <c r="VGZ59" s="525"/>
      <c r="VHA59" s="250"/>
      <c r="VHB59" s="523"/>
      <c r="VHC59" s="524"/>
      <c r="VHD59" s="525"/>
      <c r="VHE59" s="250"/>
      <c r="VHF59" s="523"/>
      <c r="VHG59" s="524"/>
      <c r="VHH59" s="525"/>
      <c r="VHI59" s="250"/>
      <c r="VHJ59" s="523"/>
      <c r="VHK59" s="524"/>
      <c r="VHL59" s="525"/>
      <c r="VHM59" s="250"/>
      <c r="VHN59" s="523"/>
      <c r="VHO59" s="524"/>
      <c r="VHP59" s="525"/>
      <c r="VHQ59" s="250"/>
      <c r="VHR59" s="523"/>
      <c r="VHS59" s="524"/>
      <c r="VHT59" s="525"/>
      <c r="VHU59" s="250"/>
      <c r="VHV59" s="523"/>
      <c r="VHW59" s="524"/>
      <c r="VHX59" s="525"/>
      <c r="VHY59" s="250"/>
      <c r="VHZ59" s="523"/>
      <c r="VIA59" s="524"/>
      <c r="VIB59" s="525"/>
      <c r="VIC59" s="250"/>
      <c r="VID59" s="523"/>
      <c r="VIE59" s="524"/>
      <c r="VIF59" s="525"/>
      <c r="VIG59" s="250"/>
      <c r="VIH59" s="523"/>
      <c r="VII59" s="524"/>
      <c r="VIJ59" s="525"/>
      <c r="VIK59" s="250"/>
      <c r="VIL59" s="523"/>
      <c r="VIM59" s="524"/>
      <c r="VIN59" s="525"/>
      <c r="VIO59" s="250"/>
      <c r="VIP59" s="523"/>
      <c r="VIQ59" s="524"/>
      <c r="VIR59" s="525"/>
      <c r="VIS59" s="250"/>
      <c r="VIT59" s="523"/>
      <c r="VIU59" s="524"/>
      <c r="VIV59" s="525"/>
      <c r="VIW59" s="250"/>
      <c r="VIX59" s="523"/>
      <c r="VIY59" s="524"/>
      <c r="VIZ59" s="525"/>
      <c r="VJA59" s="250"/>
      <c r="VJB59" s="523"/>
      <c r="VJC59" s="524"/>
      <c r="VJD59" s="525"/>
      <c r="VJE59" s="250"/>
      <c r="VJF59" s="523"/>
      <c r="VJG59" s="524"/>
      <c r="VJH59" s="525"/>
      <c r="VJI59" s="250"/>
      <c r="VJJ59" s="523"/>
      <c r="VJK59" s="524"/>
      <c r="VJL59" s="525"/>
      <c r="VJM59" s="250"/>
      <c r="VJN59" s="523"/>
      <c r="VJO59" s="524"/>
      <c r="VJP59" s="525"/>
      <c r="VJQ59" s="250"/>
      <c r="VJR59" s="523"/>
      <c r="VJS59" s="524"/>
      <c r="VJT59" s="525"/>
      <c r="VJU59" s="250"/>
      <c r="VJV59" s="523"/>
      <c r="VJW59" s="524"/>
      <c r="VJX59" s="525"/>
      <c r="VJY59" s="250"/>
      <c r="VJZ59" s="523"/>
      <c r="VKA59" s="524"/>
      <c r="VKB59" s="525"/>
      <c r="VKC59" s="250"/>
      <c r="VKD59" s="523"/>
      <c r="VKE59" s="524"/>
      <c r="VKF59" s="525"/>
      <c r="VKG59" s="250"/>
      <c r="VKH59" s="523"/>
      <c r="VKI59" s="524"/>
      <c r="VKJ59" s="525"/>
      <c r="VKK59" s="250"/>
      <c r="VKL59" s="523"/>
      <c r="VKM59" s="524"/>
      <c r="VKN59" s="525"/>
      <c r="VKO59" s="250"/>
      <c r="VKP59" s="523"/>
      <c r="VKQ59" s="524"/>
      <c r="VKR59" s="525"/>
      <c r="VKS59" s="250"/>
      <c r="VKT59" s="523"/>
      <c r="VKU59" s="524"/>
      <c r="VKV59" s="525"/>
      <c r="VKW59" s="250"/>
      <c r="VKX59" s="523"/>
      <c r="VKY59" s="524"/>
      <c r="VKZ59" s="525"/>
      <c r="VLA59" s="250"/>
      <c r="VLB59" s="523"/>
      <c r="VLC59" s="524"/>
      <c r="VLD59" s="525"/>
      <c r="VLE59" s="250"/>
      <c r="VLF59" s="523"/>
      <c r="VLG59" s="524"/>
      <c r="VLH59" s="525"/>
      <c r="VLI59" s="250"/>
      <c r="VLJ59" s="523"/>
      <c r="VLK59" s="524"/>
      <c r="VLL59" s="525"/>
      <c r="VLM59" s="250"/>
      <c r="VLN59" s="523"/>
      <c r="VLO59" s="524"/>
      <c r="VLP59" s="525"/>
      <c r="VLQ59" s="250"/>
      <c r="VLR59" s="523"/>
      <c r="VLS59" s="524"/>
      <c r="VLT59" s="525"/>
      <c r="VLU59" s="250"/>
      <c r="VLV59" s="523"/>
      <c r="VLW59" s="524"/>
      <c r="VLX59" s="525"/>
      <c r="VLY59" s="250"/>
      <c r="VLZ59" s="523"/>
      <c r="VMA59" s="524"/>
      <c r="VMB59" s="525"/>
      <c r="VMC59" s="250"/>
      <c r="VMD59" s="523"/>
      <c r="VME59" s="524"/>
      <c r="VMF59" s="525"/>
      <c r="VMG59" s="250"/>
      <c r="VMH59" s="523"/>
      <c r="VMI59" s="524"/>
      <c r="VMJ59" s="525"/>
      <c r="VMK59" s="250"/>
      <c r="VML59" s="523"/>
      <c r="VMM59" s="524"/>
      <c r="VMN59" s="525"/>
      <c r="VMO59" s="250"/>
      <c r="VMP59" s="523"/>
      <c r="VMQ59" s="524"/>
      <c r="VMR59" s="525"/>
      <c r="VMS59" s="250"/>
      <c r="VMT59" s="523"/>
      <c r="VMU59" s="524"/>
      <c r="VMV59" s="525"/>
      <c r="VMW59" s="250"/>
      <c r="VMX59" s="523"/>
      <c r="VMY59" s="524"/>
      <c r="VMZ59" s="525"/>
      <c r="VNA59" s="250"/>
      <c r="VNB59" s="523"/>
      <c r="VNC59" s="524"/>
      <c r="VND59" s="525"/>
      <c r="VNE59" s="250"/>
      <c r="VNF59" s="523"/>
      <c r="VNG59" s="524"/>
      <c r="VNH59" s="525"/>
      <c r="VNI59" s="250"/>
      <c r="VNJ59" s="523"/>
      <c r="VNK59" s="524"/>
      <c r="VNL59" s="525"/>
      <c r="VNM59" s="250"/>
      <c r="VNN59" s="523"/>
      <c r="VNO59" s="524"/>
      <c r="VNP59" s="525"/>
      <c r="VNQ59" s="250"/>
      <c r="VNR59" s="523"/>
      <c r="VNS59" s="524"/>
      <c r="VNT59" s="525"/>
      <c r="VNU59" s="250"/>
      <c r="VNV59" s="523"/>
      <c r="VNW59" s="524"/>
      <c r="VNX59" s="525"/>
      <c r="VNY59" s="250"/>
      <c r="VNZ59" s="523"/>
      <c r="VOA59" s="524"/>
      <c r="VOB59" s="525"/>
      <c r="VOC59" s="250"/>
      <c r="VOD59" s="523"/>
      <c r="VOE59" s="524"/>
      <c r="VOF59" s="525"/>
      <c r="VOG59" s="250"/>
      <c r="VOH59" s="523"/>
      <c r="VOI59" s="524"/>
      <c r="VOJ59" s="525"/>
      <c r="VOK59" s="250"/>
      <c r="VOL59" s="523"/>
      <c r="VOM59" s="524"/>
      <c r="VON59" s="525"/>
      <c r="VOO59" s="250"/>
      <c r="VOP59" s="523"/>
      <c r="VOQ59" s="524"/>
      <c r="VOR59" s="525"/>
      <c r="VOS59" s="250"/>
      <c r="VOT59" s="523"/>
      <c r="VOU59" s="524"/>
      <c r="VOV59" s="525"/>
      <c r="VOW59" s="250"/>
      <c r="VOX59" s="523"/>
      <c r="VOY59" s="524"/>
      <c r="VOZ59" s="525"/>
      <c r="VPA59" s="250"/>
      <c r="VPB59" s="523"/>
      <c r="VPC59" s="524"/>
      <c r="VPD59" s="525"/>
      <c r="VPE59" s="250"/>
      <c r="VPF59" s="523"/>
      <c r="VPG59" s="524"/>
      <c r="VPH59" s="525"/>
      <c r="VPI59" s="250"/>
      <c r="VPJ59" s="523"/>
      <c r="VPK59" s="524"/>
      <c r="VPL59" s="525"/>
      <c r="VPM59" s="250"/>
      <c r="VPN59" s="523"/>
      <c r="VPO59" s="524"/>
      <c r="VPP59" s="525"/>
      <c r="VPQ59" s="250"/>
      <c r="VPR59" s="523"/>
      <c r="VPS59" s="524"/>
      <c r="VPT59" s="525"/>
      <c r="VPU59" s="250"/>
      <c r="VPV59" s="523"/>
      <c r="VPW59" s="524"/>
      <c r="VPX59" s="525"/>
      <c r="VPY59" s="250"/>
      <c r="VPZ59" s="523"/>
      <c r="VQA59" s="524"/>
      <c r="VQB59" s="525"/>
      <c r="VQC59" s="250"/>
      <c r="VQD59" s="523"/>
      <c r="VQE59" s="524"/>
      <c r="VQF59" s="525"/>
      <c r="VQG59" s="250"/>
      <c r="VQH59" s="523"/>
      <c r="VQI59" s="524"/>
      <c r="VQJ59" s="525"/>
      <c r="VQK59" s="250"/>
      <c r="VQL59" s="523"/>
      <c r="VQM59" s="524"/>
      <c r="VQN59" s="525"/>
      <c r="VQO59" s="250"/>
      <c r="VQP59" s="523"/>
      <c r="VQQ59" s="524"/>
      <c r="VQR59" s="525"/>
      <c r="VQS59" s="250"/>
      <c r="VQT59" s="523"/>
      <c r="VQU59" s="524"/>
      <c r="VQV59" s="525"/>
      <c r="VQW59" s="250"/>
      <c r="VQX59" s="523"/>
      <c r="VQY59" s="524"/>
      <c r="VQZ59" s="525"/>
      <c r="VRA59" s="250"/>
      <c r="VRB59" s="523"/>
      <c r="VRC59" s="524"/>
      <c r="VRD59" s="525"/>
      <c r="VRE59" s="250"/>
      <c r="VRF59" s="523"/>
      <c r="VRG59" s="524"/>
      <c r="VRH59" s="525"/>
      <c r="VRI59" s="250"/>
      <c r="VRJ59" s="523"/>
      <c r="VRK59" s="524"/>
      <c r="VRL59" s="525"/>
      <c r="VRM59" s="250"/>
      <c r="VRN59" s="523"/>
      <c r="VRO59" s="524"/>
      <c r="VRP59" s="525"/>
      <c r="VRQ59" s="250"/>
      <c r="VRR59" s="523"/>
      <c r="VRS59" s="524"/>
      <c r="VRT59" s="525"/>
      <c r="VRU59" s="250"/>
      <c r="VRV59" s="523"/>
      <c r="VRW59" s="524"/>
      <c r="VRX59" s="525"/>
      <c r="VRY59" s="250"/>
      <c r="VRZ59" s="523"/>
      <c r="VSA59" s="524"/>
      <c r="VSB59" s="525"/>
      <c r="VSC59" s="250"/>
      <c r="VSD59" s="523"/>
      <c r="VSE59" s="524"/>
      <c r="VSF59" s="525"/>
      <c r="VSG59" s="250"/>
      <c r="VSH59" s="523"/>
      <c r="VSI59" s="524"/>
      <c r="VSJ59" s="525"/>
      <c r="VSK59" s="250"/>
      <c r="VSL59" s="523"/>
      <c r="VSM59" s="524"/>
      <c r="VSN59" s="525"/>
      <c r="VSO59" s="250"/>
      <c r="VSP59" s="523"/>
      <c r="VSQ59" s="524"/>
      <c r="VSR59" s="525"/>
      <c r="VSS59" s="250"/>
      <c r="VST59" s="523"/>
      <c r="VSU59" s="524"/>
      <c r="VSV59" s="525"/>
      <c r="VSW59" s="250"/>
      <c r="VSX59" s="523"/>
      <c r="VSY59" s="524"/>
      <c r="VSZ59" s="525"/>
      <c r="VTA59" s="250"/>
      <c r="VTB59" s="523"/>
      <c r="VTC59" s="524"/>
      <c r="VTD59" s="525"/>
      <c r="VTE59" s="250"/>
      <c r="VTF59" s="523"/>
      <c r="VTG59" s="524"/>
      <c r="VTH59" s="525"/>
      <c r="VTI59" s="250"/>
      <c r="VTJ59" s="523"/>
      <c r="VTK59" s="524"/>
      <c r="VTL59" s="525"/>
      <c r="VTM59" s="250"/>
      <c r="VTN59" s="523"/>
      <c r="VTO59" s="524"/>
      <c r="VTP59" s="525"/>
      <c r="VTQ59" s="250"/>
      <c r="VTR59" s="523"/>
      <c r="VTS59" s="524"/>
      <c r="VTT59" s="525"/>
      <c r="VTU59" s="250"/>
      <c r="VTV59" s="523"/>
      <c r="VTW59" s="524"/>
      <c r="VTX59" s="525"/>
      <c r="VTY59" s="250"/>
      <c r="VTZ59" s="523"/>
      <c r="VUA59" s="524"/>
      <c r="VUB59" s="525"/>
      <c r="VUC59" s="250"/>
      <c r="VUD59" s="523"/>
      <c r="VUE59" s="524"/>
      <c r="VUF59" s="525"/>
      <c r="VUG59" s="250"/>
      <c r="VUH59" s="523"/>
      <c r="VUI59" s="524"/>
      <c r="VUJ59" s="525"/>
      <c r="VUK59" s="250"/>
      <c r="VUL59" s="523"/>
      <c r="VUM59" s="524"/>
      <c r="VUN59" s="525"/>
      <c r="VUO59" s="250"/>
      <c r="VUP59" s="523"/>
      <c r="VUQ59" s="524"/>
      <c r="VUR59" s="525"/>
      <c r="VUS59" s="250"/>
      <c r="VUT59" s="523"/>
      <c r="VUU59" s="524"/>
      <c r="VUV59" s="525"/>
      <c r="VUW59" s="250"/>
      <c r="VUX59" s="523"/>
      <c r="VUY59" s="524"/>
      <c r="VUZ59" s="525"/>
      <c r="VVA59" s="250"/>
      <c r="VVB59" s="523"/>
      <c r="VVC59" s="524"/>
      <c r="VVD59" s="525"/>
      <c r="VVE59" s="250"/>
      <c r="VVF59" s="523"/>
      <c r="VVG59" s="524"/>
      <c r="VVH59" s="525"/>
      <c r="VVI59" s="250"/>
      <c r="VVJ59" s="523"/>
      <c r="VVK59" s="524"/>
      <c r="VVL59" s="525"/>
      <c r="VVM59" s="250"/>
      <c r="VVN59" s="523"/>
      <c r="VVO59" s="524"/>
      <c r="VVP59" s="525"/>
      <c r="VVQ59" s="250"/>
      <c r="VVR59" s="523"/>
      <c r="VVS59" s="524"/>
      <c r="VVT59" s="525"/>
      <c r="VVU59" s="250"/>
      <c r="VVV59" s="523"/>
      <c r="VVW59" s="524"/>
      <c r="VVX59" s="525"/>
      <c r="VVY59" s="250"/>
      <c r="VVZ59" s="523"/>
      <c r="VWA59" s="524"/>
      <c r="VWB59" s="525"/>
      <c r="VWC59" s="250"/>
      <c r="VWD59" s="523"/>
      <c r="VWE59" s="524"/>
      <c r="VWF59" s="525"/>
      <c r="VWG59" s="250"/>
      <c r="VWH59" s="523"/>
      <c r="VWI59" s="524"/>
      <c r="VWJ59" s="525"/>
      <c r="VWK59" s="250"/>
      <c r="VWL59" s="523"/>
      <c r="VWM59" s="524"/>
      <c r="VWN59" s="525"/>
      <c r="VWO59" s="250"/>
      <c r="VWP59" s="523"/>
      <c r="VWQ59" s="524"/>
      <c r="VWR59" s="525"/>
      <c r="VWS59" s="250"/>
      <c r="VWT59" s="523"/>
      <c r="VWU59" s="524"/>
      <c r="VWV59" s="525"/>
      <c r="VWW59" s="250"/>
      <c r="VWX59" s="523"/>
      <c r="VWY59" s="524"/>
      <c r="VWZ59" s="525"/>
      <c r="VXA59" s="250"/>
      <c r="VXB59" s="523"/>
      <c r="VXC59" s="524"/>
      <c r="VXD59" s="525"/>
      <c r="VXE59" s="250"/>
      <c r="VXF59" s="523"/>
      <c r="VXG59" s="524"/>
      <c r="VXH59" s="525"/>
      <c r="VXI59" s="250"/>
      <c r="VXJ59" s="523"/>
      <c r="VXK59" s="524"/>
      <c r="VXL59" s="525"/>
      <c r="VXM59" s="250"/>
      <c r="VXN59" s="523"/>
      <c r="VXO59" s="524"/>
      <c r="VXP59" s="525"/>
      <c r="VXQ59" s="250"/>
      <c r="VXR59" s="523"/>
      <c r="VXS59" s="524"/>
      <c r="VXT59" s="525"/>
      <c r="VXU59" s="250"/>
      <c r="VXV59" s="523"/>
      <c r="VXW59" s="524"/>
      <c r="VXX59" s="525"/>
      <c r="VXY59" s="250"/>
      <c r="VXZ59" s="523"/>
      <c r="VYA59" s="524"/>
      <c r="VYB59" s="525"/>
      <c r="VYC59" s="250"/>
      <c r="VYD59" s="523"/>
      <c r="VYE59" s="524"/>
      <c r="VYF59" s="525"/>
      <c r="VYG59" s="250"/>
      <c r="VYH59" s="523"/>
      <c r="VYI59" s="524"/>
      <c r="VYJ59" s="525"/>
      <c r="VYK59" s="250"/>
      <c r="VYL59" s="523"/>
      <c r="VYM59" s="524"/>
      <c r="VYN59" s="525"/>
      <c r="VYO59" s="250"/>
      <c r="VYP59" s="523"/>
      <c r="VYQ59" s="524"/>
      <c r="VYR59" s="525"/>
      <c r="VYS59" s="250"/>
      <c r="VYT59" s="523"/>
      <c r="VYU59" s="524"/>
      <c r="VYV59" s="525"/>
      <c r="VYW59" s="250"/>
      <c r="VYX59" s="523"/>
      <c r="VYY59" s="524"/>
      <c r="VYZ59" s="525"/>
      <c r="VZA59" s="250"/>
      <c r="VZB59" s="523"/>
      <c r="VZC59" s="524"/>
      <c r="VZD59" s="525"/>
      <c r="VZE59" s="250"/>
      <c r="VZF59" s="523"/>
      <c r="VZG59" s="524"/>
      <c r="VZH59" s="525"/>
      <c r="VZI59" s="250"/>
      <c r="VZJ59" s="523"/>
      <c r="VZK59" s="524"/>
      <c r="VZL59" s="525"/>
      <c r="VZM59" s="250"/>
      <c r="VZN59" s="523"/>
      <c r="VZO59" s="524"/>
      <c r="VZP59" s="525"/>
      <c r="VZQ59" s="250"/>
      <c r="VZR59" s="523"/>
      <c r="VZS59" s="524"/>
      <c r="VZT59" s="525"/>
      <c r="VZU59" s="250"/>
      <c r="VZV59" s="523"/>
      <c r="VZW59" s="524"/>
      <c r="VZX59" s="525"/>
      <c r="VZY59" s="250"/>
      <c r="VZZ59" s="523"/>
      <c r="WAA59" s="524"/>
      <c r="WAB59" s="525"/>
      <c r="WAC59" s="250"/>
      <c r="WAD59" s="523"/>
      <c r="WAE59" s="524"/>
      <c r="WAF59" s="525"/>
      <c r="WAG59" s="250"/>
      <c r="WAH59" s="523"/>
      <c r="WAI59" s="524"/>
      <c r="WAJ59" s="525"/>
      <c r="WAK59" s="250"/>
      <c r="WAL59" s="523"/>
      <c r="WAM59" s="524"/>
      <c r="WAN59" s="525"/>
      <c r="WAO59" s="250"/>
      <c r="WAP59" s="523"/>
      <c r="WAQ59" s="524"/>
      <c r="WAR59" s="525"/>
      <c r="WAS59" s="250"/>
      <c r="WAT59" s="523"/>
      <c r="WAU59" s="524"/>
      <c r="WAV59" s="525"/>
      <c r="WAW59" s="250"/>
      <c r="WAX59" s="523"/>
      <c r="WAY59" s="524"/>
      <c r="WAZ59" s="525"/>
      <c r="WBA59" s="250"/>
      <c r="WBB59" s="523"/>
      <c r="WBC59" s="524"/>
      <c r="WBD59" s="525"/>
      <c r="WBE59" s="250"/>
      <c r="WBF59" s="523"/>
      <c r="WBG59" s="524"/>
      <c r="WBH59" s="525"/>
      <c r="WBI59" s="250"/>
      <c r="WBJ59" s="523"/>
      <c r="WBK59" s="524"/>
      <c r="WBL59" s="525"/>
      <c r="WBM59" s="250"/>
      <c r="WBN59" s="523"/>
      <c r="WBO59" s="524"/>
      <c r="WBP59" s="525"/>
      <c r="WBQ59" s="250"/>
      <c r="WBR59" s="523"/>
      <c r="WBS59" s="524"/>
      <c r="WBT59" s="525"/>
      <c r="WBU59" s="250"/>
      <c r="WBV59" s="523"/>
      <c r="WBW59" s="524"/>
      <c r="WBX59" s="525"/>
      <c r="WBY59" s="250"/>
      <c r="WBZ59" s="523"/>
      <c r="WCA59" s="524"/>
      <c r="WCB59" s="525"/>
      <c r="WCC59" s="250"/>
      <c r="WCD59" s="523"/>
      <c r="WCE59" s="524"/>
      <c r="WCF59" s="525"/>
      <c r="WCG59" s="250"/>
      <c r="WCH59" s="523"/>
      <c r="WCI59" s="524"/>
      <c r="WCJ59" s="525"/>
      <c r="WCK59" s="250"/>
      <c r="WCL59" s="523"/>
      <c r="WCM59" s="524"/>
      <c r="WCN59" s="525"/>
      <c r="WCO59" s="250"/>
      <c r="WCP59" s="523"/>
      <c r="WCQ59" s="524"/>
      <c r="WCR59" s="525"/>
      <c r="WCS59" s="250"/>
      <c r="WCT59" s="523"/>
      <c r="WCU59" s="524"/>
      <c r="WCV59" s="525"/>
      <c r="WCW59" s="250"/>
      <c r="WCX59" s="523"/>
      <c r="WCY59" s="524"/>
      <c r="WCZ59" s="525"/>
      <c r="WDA59" s="250"/>
      <c r="WDB59" s="523"/>
      <c r="WDC59" s="524"/>
      <c r="WDD59" s="525"/>
      <c r="WDE59" s="250"/>
      <c r="WDF59" s="523"/>
      <c r="WDG59" s="524"/>
      <c r="WDH59" s="525"/>
      <c r="WDI59" s="250"/>
      <c r="WDJ59" s="523"/>
      <c r="WDK59" s="524"/>
      <c r="WDL59" s="525"/>
      <c r="WDM59" s="250"/>
      <c r="WDN59" s="523"/>
      <c r="WDO59" s="524"/>
      <c r="WDP59" s="525"/>
      <c r="WDQ59" s="250"/>
      <c r="WDR59" s="523"/>
      <c r="WDS59" s="524"/>
      <c r="WDT59" s="525"/>
      <c r="WDU59" s="250"/>
      <c r="WDV59" s="523"/>
      <c r="WDW59" s="524"/>
      <c r="WDX59" s="525"/>
      <c r="WDY59" s="250"/>
      <c r="WDZ59" s="523"/>
      <c r="WEA59" s="524"/>
      <c r="WEB59" s="525"/>
      <c r="WEC59" s="250"/>
      <c r="WED59" s="523"/>
      <c r="WEE59" s="524"/>
      <c r="WEF59" s="525"/>
      <c r="WEG59" s="250"/>
      <c r="WEH59" s="523"/>
      <c r="WEI59" s="524"/>
      <c r="WEJ59" s="525"/>
      <c r="WEK59" s="250"/>
      <c r="WEL59" s="523"/>
      <c r="WEM59" s="524"/>
      <c r="WEN59" s="525"/>
      <c r="WEO59" s="250"/>
      <c r="WEP59" s="523"/>
      <c r="WEQ59" s="524"/>
      <c r="WER59" s="525"/>
      <c r="WES59" s="250"/>
      <c r="WET59" s="523"/>
      <c r="WEU59" s="524"/>
      <c r="WEV59" s="525"/>
      <c r="WEW59" s="250"/>
      <c r="WEX59" s="523"/>
      <c r="WEY59" s="524"/>
      <c r="WEZ59" s="525"/>
      <c r="WFA59" s="250"/>
      <c r="WFB59" s="523"/>
      <c r="WFC59" s="524"/>
      <c r="WFD59" s="525"/>
      <c r="WFE59" s="250"/>
      <c r="WFF59" s="523"/>
      <c r="WFG59" s="524"/>
      <c r="WFH59" s="525"/>
      <c r="WFI59" s="250"/>
      <c r="WFJ59" s="523"/>
      <c r="WFK59" s="524"/>
      <c r="WFL59" s="525"/>
      <c r="WFM59" s="250"/>
      <c r="WFN59" s="523"/>
      <c r="WFO59" s="524"/>
      <c r="WFP59" s="525"/>
      <c r="WFQ59" s="250"/>
      <c r="WFR59" s="523"/>
      <c r="WFS59" s="524"/>
      <c r="WFT59" s="525"/>
      <c r="WFU59" s="250"/>
      <c r="WFV59" s="523"/>
      <c r="WFW59" s="524"/>
      <c r="WFX59" s="525"/>
      <c r="WFY59" s="250"/>
      <c r="WFZ59" s="523"/>
      <c r="WGA59" s="524"/>
      <c r="WGB59" s="525"/>
      <c r="WGC59" s="250"/>
      <c r="WGD59" s="523"/>
      <c r="WGE59" s="524"/>
      <c r="WGF59" s="525"/>
      <c r="WGG59" s="250"/>
      <c r="WGH59" s="523"/>
      <c r="WGI59" s="524"/>
      <c r="WGJ59" s="525"/>
      <c r="WGK59" s="250"/>
      <c r="WGL59" s="523"/>
      <c r="WGM59" s="524"/>
      <c r="WGN59" s="525"/>
      <c r="WGO59" s="250"/>
      <c r="WGP59" s="523"/>
      <c r="WGQ59" s="524"/>
      <c r="WGR59" s="525"/>
      <c r="WGS59" s="250"/>
      <c r="WGT59" s="523"/>
      <c r="WGU59" s="524"/>
      <c r="WGV59" s="525"/>
      <c r="WGW59" s="250"/>
      <c r="WGX59" s="523"/>
      <c r="WGY59" s="524"/>
      <c r="WGZ59" s="525"/>
      <c r="WHA59" s="250"/>
      <c r="WHB59" s="523"/>
      <c r="WHC59" s="524"/>
      <c r="WHD59" s="525"/>
      <c r="WHE59" s="250"/>
      <c r="WHF59" s="523"/>
      <c r="WHG59" s="524"/>
      <c r="WHH59" s="525"/>
      <c r="WHI59" s="250"/>
      <c r="WHJ59" s="523"/>
      <c r="WHK59" s="524"/>
      <c r="WHL59" s="525"/>
      <c r="WHM59" s="250"/>
      <c r="WHN59" s="523"/>
      <c r="WHO59" s="524"/>
      <c r="WHP59" s="525"/>
      <c r="WHQ59" s="250"/>
      <c r="WHR59" s="523"/>
      <c r="WHS59" s="524"/>
      <c r="WHT59" s="525"/>
      <c r="WHU59" s="250"/>
      <c r="WHV59" s="523"/>
      <c r="WHW59" s="524"/>
      <c r="WHX59" s="525"/>
      <c r="WHY59" s="250"/>
      <c r="WHZ59" s="523"/>
      <c r="WIA59" s="524"/>
      <c r="WIB59" s="525"/>
      <c r="WIC59" s="250"/>
      <c r="WID59" s="523"/>
      <c r="WIE59" s="524"/>
      <c r="WIF59" s="525"/>
      <c r="WIG59" s="250"/>
      <c r="WIH59" s="523"/>
      <c r="WII59" s="524"/>
      <c r="WIJ59" s="525"/>
      <c r="WIK59" s="250"/>
      <c r="WIL59" s="523"/>
      <c r="WIM59" s="524"/>
      <c r="WIN59" s="525"/>
      <c r="WIO59" s="250"/>
      <c r="WIP59" s="523"/>
      <c r="WIQ59" s="524"/>
      <c r="WIR59" s="525"/>
      <c r="WIS59" s="250"/>
      <c r="WIT59" s="523"/>
      <c r="WIU59" s="524"/>
      <c r="WIV59" s="525"/>
      <c r="WIW59" s="250"/>
      <c r="WIX59" s="523"/>
      <c r="WIY59" s="524"/>
      <c r="WIZ59" s="525"/>
      <c r="WJA59" s="250"/>
      <c r="WJB59" s="523"/>
      <c r="WJC59" s="524"/>
      <c r="WJD59" s="525"/>
      <c r="WJE59" s="250"/>
      <c r="WJF59" s="523"/>
      <c r="WJG59" s="524"/>
      <c r="WJH59" s="525"/>
      <c r="WJI59" s="250"/>
      <c r="WJJ59" s="523"/>
      <c r="WJK59" s="524"/>
      <c r="WJL59" s="525"/>
      <c r="WJM59" s="250"/>
      <c r="WJN59" s="523"/>
      <c r="WJO59" s="524"/>
      <c r="WJP59" s="525"/>
      <c r="WJQ59" s="250"/>
      <c r="WJR59" s="523"/>
      <c r="WJS59" s="524"/>
      <c r="WJT59" s="525"/>
      <c r="WJU59" s="250"/>
      <c r="WJV59" s="523"/>
      <c r="WJW59" s="524"/>
      <c r="WJX59" s="525"/>
      <c r="WJY59" s="250"/>
      <c r="WJZ59" s="523"/>
      <c r="WKA59" s="524"/>
      <c r="WKB59" s="525"/>
      <c r="WKC59" s="250"/>
      <c r="WKD59" s="523"/>
      <c r="WKE59" s="524"/>
      <c r="WKF59" s="525"/>
      <c r="WKG59" s="250"/>
      <c r="WKH59" s="523"/>
      <c r="WKI59" s="524"/>
      <c r="WKJ59" s="525"/>
      <c r="WKK59" s="250"/>
      <c r="WKL59" s="523"/>
      <c r="WKM59" s="524"/>
      <c r="WKN59" s="525"/>
      <c r="WKO59" s="250"/>
      <c r="WKP59" s="523"/>
      <c r="WKQ59" s="524"/>
      <c r="WKR59" s="525"/>
      <c r="WKS59" s="250"/>
      <c r="WKT59" s="523"/>
      <c r="WKU59" s="524"/>
      <c r="WKV59" s="525"/>
      <c r="WKW59" s="250"/>
      <c r="WKX59" s="523"/>
      <c r="WKY59" s="524"/>
      <c r="WKZ59" s="525"/>
      <c r="WLA59" s="250"/>
      <c r="WLB59" s="523"/>
      <c r="WLC59" s="524"/>
      <c r="WLD59" s="525"/>
      <c r="WLE59" s="250"/>
      <c r="WLF59" s="523"/>
      <c r="WLG59" s="524"/>
      <c r="WLH59" s="525"/>
      <c r="WLI59" s="250"/>
      <c r="WLJ59" s="523"/>
      <c r="WLK59" s="524"/>
      <c r="WLL59" s="525"/>
      <c r="WLM59" s="250"/>
      <c r="WLN59" s="523"/>
      <c r="WLO59" s="524"/>
      <c r="WLP59" s="525"/>
      <c r="WLQ59" s="250"/>
      <c r="WLR59" s="523"/>
      <c r="WLS59" s="524"/>
      <c r="WLT59" s="525"/>
      <c r="WLU59" s="250"/>
      <c r="WLV59" s="523"/>
      <c r="WLW59" s="524"/>
      <c r="WLX59" s="525"/>
      <c r="WLY59" s="250"/>
      <c r="WLZ59" s="523"/>
      <c r="WMA59" s="524"/>
      <c r="WMB59" s="525"/>
      <c r="WMC59" s="250"/>
      <c r="WMD59" s="523"/>
      <c r="WME59" s="524"/>
      <c r="WMF59" s="525"/>
      <c r="WMG59" s="250"/>
      <c r="WMH59" s="523"/>
      <c r="WMI59" s="524"/>
      <c r="WMJ59" s="525"/>
      <c r="WMK59" s="250"/>
      <c r="WML59" s="523"/>
      <c r="WMM59" s="524"/>
      <c r="WMN59" s="525"/>
      <c r="WMO59" s="250"/>
      <c r="WMP59" s="523"/>
      <c r="WMQ59" s="524"/>
      <c r="WMR59" s="525"/>
      <c r="WMS59" s="250"/>
      <c r="WMT59" s="523"/>
      <c r="WMU59" s="524"/>
      <c r="WMV59" s="525"/>
      <c r="WMW59" s="250"/>
      <c r="WMX59" s="523"/>
      <c r="WMY59" s="524"/>
      <c r="WMZ59" s="525"/>
      <c r="WNA59" s="250"/>
      <c r="WNB59" s="523"/>
      <c r="WNC59" s="524"/>
      <c r="WND59" s="525"/>
      <c r="WNE59" s="250"/>
      <c r="WNF59" s="523"/>
      <c r="WNG59" s="524"/>
      <c r="WNH59" s="525"/>
      <c r="WNI59" s="250"/>
      <c r="WNJ59" s="523"/>
      <c r="WNK59" s="524"/>
      <c r="WNL59" s="525"/>
      <c r="WNM59" s="250"/>
      <c r="WNN59" s="523"/>
      <c r="WNO59" s="524"/>
      <c r="WNP59" s="525"/>
      <c r="WNQ59" s="250"/>
      <c r="WNR59" s="523"/>
      <c r="WNS59" s="524"/>
      <c r="WNT59" s="525"/>
      <c r="WNU59" s="250"/>
      <c r="WNV59" s="523"/>
      <c r="WNW59" s="524"/>
      <c r="WNX59" s="525"/>
      <c r="WNY59" s="250"/>
      <c r="WNZ59" s="523"/>
      <c r="WOA59" s="524"/>
      <c r="WOB59" s="525"/>
      <c r="WOC59" s="250"/>
      <c r="WOD59" s="523"/>
      <c r="WOE59" s="524"/>
      <c r="WOF59" s="525"/>
      <c r="WOG59" s="250"/>
      <c r="WOH59" s="523"/>
      <c r="WOI59" s="524"/>
      <c r="WOJ59" s="525"/>
      <c r="WOK59" s="250"/>
      <c r="WOL59" s="523"/>
      <c r="WOM59" s="524"/>
      <c r="WON59" s="525"/>
      <c r="WOO59" s="250"/>
      <c r="WOP59" s="523"/>
      <c r="WOQ59" s="524"/>
      <c r="WOR59" s="525"/>
      <c r="WOS59" s="250"/>
      <c r="WOT59" s="523"/>
      <c r="WOU59" s="524"/>
      <c r="WOV59" s="525"/>
      <c r="WOW59" s="250"/>
      <c r="WOX59" s="523"/>
      <c r="WOY59" s="524"/>
      <c r="WOZ59" s="525"/>
      <c r="WPA59" s="250"/>
      <c r="WPB59" s="523"/>
      <c r="WPC59" s="524"/>
      <c r="WPD59" s="525"/>
      <c r="WPE59" s="250"/>
      <c r="WPF59" s="523"/>
      <c r="WPG59" s="524"/>
      <c r="WPH59" s="525"/>
      <c r="WPI59" s="250"/>
      <c r="WPJ59" s="523"/>
      <c r="WPK59" s="524"/>
      <c r="WPL59" s="525"/>
      <c r="WPM59" s="250"/>
      <c r="WPN59" s="523"/>
      <c r="WPO59" s="524"/>
      <c r="WPP59" s="525"/>
      <c r="WPQ59" s="250"/>
      <c r="WPR59" s="523"/>
      <c r="WPS59" s="524"/>
      <c r="WPT59" s="525"/>
      <c r="WPU59" s="250"/>
      <c r="WPV59" s="523"/>
      <c r="WPW59" s="524"/>
      <c r="WPX59" s="525"/>
      <c r="WPY59" s="250"/>
      <c r="WPZ59" s="523"/>
      <c r="WQA59" s="524"/>
      <c r="WQB59" s="525"/>
      <c r="WQC59" s="250"/>
      <c r="WQD59" s="523"/>
      <c r="WQE59" s="524"/>
      <c r="WQF59" s="525"/>
      <c r="WQG59" s="250"/>
      <c r="WQH59" s="523"/>
      <c r="WQI59" s="524"/>
      <c r="WQJ59" s="525"/>
      <c r="WQK59" s="250"/>
      <c r="WQL59" s="523"/>
      <c r="WQM59" s="524"/>
      <c r="WQN59" s="525"/>
      <c r="WQO59" s="250"/>
      <c r="WQP59" s="523"/>
      <c r="WQQ59" s="524"/>
      <c r="WQR59" s="525"/>
      <c r="WQS59" s="250"/>
      <c r="WQT59" s="523"/>
      <c r="WQU59" s="524"/>
      <c r="WQV59" s="525"/>
      <c r="WQW59" s="250"/>
      <c r="WQX59" s="523"/>
      <c r="WQY59" s="524"/>
      <c r="WQZ59" s="525"/>
      <c r="WRA59" s="250"/>
      <c r="WRB59" s="523"/>
      <c r="WRC59" s="524"/>
      <c r="WRD59" s="525"/>
      <c r="WRE59" s="250"/>
      <c r="WRF59" s="523"/>
      <c r="WRG59" s="524"/>
      <c r="WRH59" s="525"/>
      <c r="WRI59" s="250"/>
      <c r="WRJ59" s="523"/>
      <c r="WRK59" s="524"/>
      <c r="WRL59" s="525"/>
      <c r="WRM59" s="250"/>
      <c r="WRN59" s="523"/>
      <c r="WRO59" s="524"/>
      <c r="WRP59" s="525"/>
      <c r="WRQ59" s="250"/>
      <c r="WRR59" s="523"/>
      <c r="WRS59" s="524"/>
      <c r="WRT59" s="525"/>
      <c r="WRU59" s="250"/>
      <c r="WRV59" s="523"/>
      <c r="WRW59" s="524"/>
      <c r="WRX59" s="525"/>
      <c r="WRY59" s="250"/>
      <c r="WRZ59" s="523"/>
      <c r="WSA59" s="524"/>
      <c r="WSB59" s="525"/>
      <c r="WSC59" s="250"/>
      <c r="WSD59" s="523"/>
      <c r="WSE59" s="524"/>
      <c r="WSF59" s="525"/>
      <c r="WSG59" s="250"/>
      <c r="WSH59" s="523"/>
      <c r="WSI59" s="524"/>
      <c r="WSJ59" s="525"/>
      <c r="WSK59" s="250"/>
      <c r="WSL59" s="523"/>
      <c r="WSM59" s="524"/>
      <c r="WSN59" s="525"/>
      <c r="WSO59" s="250"/>
      <c r="WSP59" s="523"/>
      <c r="WSQ59" s="524"/>
      <c r="WSR59" s="525"/>
      <c r="WSS59" s="250"/>
      <c r="WST59" s="523"/>
      <c r="WSU59" s="524"/>
      <c r="WSV59" s="525"/>
      <c r="WSW59" s="250"/>
      <c r="WSX59" s="523"/>
      <c r="WSY59" s="524"/>
      <c r="WSZ59" s="525"/>
      <c r="WTA59" s="250"/>
      <c r="WTB59" s="523"/>
      <c r="WTC59" s="524"/>
      <c r="WTD59" s="525"/>
      <c r="WTE59" s="250"/>
      <c r="WTF59" s="523"/>
      <c r="WTG59" s="524"/>
      <c r="WTH59" s="525"/>
      <c r="WTI59" s="250"/>
      <c r="WTJ59" s="523"/>
      <c r="WTK59" s="524"/>
      <c r="WTL59" s="525"/>
      <c r="WTM59" s="250"/>
      <c r="WTN59" s="523"/>
      <c r="WTO59" s="524"/>
      <c r="WTP59" s="525"/>
      <c r="WTQ59" s="250"/>
      <c r="WTR59" s="523"/>
      <c r="WTS59" s="524"/>
      <c r="WTT59" s="525"/>
      <c r="WTU59" s="250"/>
      <c r="WTV59" s="523"/>
      <c r="WTW59" s="524"/>
      <c r="WTX59" s="525"/>
      <c r="WTY59" s="250"/>
      <c r="WTZ59" s="523"/>
      <c r="WUA59" s="524"/>
      <c r="WUB59" s="525"/>
      <c r="WUC59" s="250"/>
      <c r="WUD59" s="523"/>
      <c r="WUE59" s="524"/>
      <c r="WUF59" s="525"/>
      <c r="WUG59" s="250"/>
      <c r="WUH59" s="523"/>
      <c r="WUI59" s="524"/>
      <c r="WUJ59" s="525"/>
      <c r="WUK59" s="250"/>
      <c r="WUL59" s="523"/>
      <c r="WUM59" s="524"/>
      <c r="WUN59" s="525"/>
      <c r="WUO59" s="250"/>
      <c r="WUP59" s="523"/>
      <c r="WUQ59" s="524"/>
      <c r="WUR59" s="525"/>
      <c r="WUS59" s="250"/>
      <c r="WUT59" s="523"/>
      <c r="WUU59" s="524"/>
      <c r="WUV59" s="525"/>
      <c r="WUW59" s="250"/>
      <c r="WUX59" s="523"/>
      <c r="WUY59" s="524"/>
      <c r="WUZ59" s="525"/>
      <c r="WVA59" s="250"/>
      <c r="WVB59" s="523"/>
      <c r="WVC59" s="524"/>
      <c r="WVD59" s="525"/>
      <c r="WVE59" s="250"/>
      <c r="WVF59" s="523"/>
      <c r="WVG59" s="524"/>
      <c r="WVH59" s="525"/>
      <c r="WVI59" s="250"/>
      <c r="WVJ59" s="523"/>
      <c r="WVK59" s="524"/>
      <c r="WVL59" s="525"/>
      <c r="WVM59" s="250"/>
      <c r="WVN59" s="523"/>
      <c r="WVO59" s="524"/>
      <c r="WVP59" s="525"/>
      <c r="WVQ59" s="250"/>
      <c r="WVR59" s="523"/>
      <c r="WVS59" s="524"/>
      <c r="WVT59" s="525"/>
      <c r="WVU59" s="250"/>
      <c r="WVV59" s="523"/>
      <c r="WVW59" s="524"/>
      <c r="WVX59" s="525"/>
      <c r="WVY59" s="250"/>
      <c r="WVZ59" s="523"/>
      <c r="WWA59" s="524"/>
      <c r="WWB59" s="525"/>
      <c r="WWC59" s="250"/>
      <c r="WWD59" s="523"/>
      <c r="WWE59" s="524"/>
      <c r="WWF59" s="525"/>
      <c r="WWG59" s="250"/>
      <c r="WWH59" s="523"/>
      <c r="WWI59" s="524"/>
      <c r="WWJ59" s="525"/>
      <c r="WWK59" s="250"/>
      <c r="WWL59" s="523"/>
      <c r="WWM59" s="524"/>
      <c r="WWN59" s="525"/>
      <c r="WWO59" s="250"/>
      <c r="WWP59" s="523"/>
      <c r="WWQ59" s="524"/>
      <c r="WWR59" s="525"/>
      <c r="WWS59" s="250"/>
      <c r="WWT59" s="523"/>
      <c r="WWU59" s="524"/>
      <c r="WWV59" s="525"/>
      <c r="WWW59" s="250"/>
      <c r="WWX59" s="523"/>
      <c r="WWY59" s="524"/>
      <c r="WWZ59" s="525"/>
      <c r="WXA59" s="250"/>
      <c r="WXB59" s="523"/>
      <c r="WXC59" s="524"/>
      <c r="WXD59" s="525"/>
      <c r="WXE59" s="250"/>
      <c r="WXF59" s="523"/>
      <c r="WXG59" s="524"/>
      <c r="WXH59" s="525"/>
      <c r="WXI59" s="250"/>
      <c r="WXJ59" s="523"/>
      <c r="WXK59" s="524"/>
      <c r="WXL59" s="525"/>
      <c r="WXM59" s="250"/>
      <c r="WXN59" s="523"/>
      <c r="WXO59" s="524"/>
      <c r="WXP59" s="525"/>
      <c r="WXQ59" s="250"/>
      <c r="WXR59" s="523"/>
      <c r="WXS59" s="524"/>
      <c r="WXT59" s="525"/>
      <c r="WXU59" s="250"/>
      <c r="WXV59" s="523"/>
      <c r="WXW59" s="524"/>
      <c r="WXX59" s="525"/>
      <c r="WXY59" s="250"/>
      <c r="WXZ59" s="523"/>
      <c r="WYA59" s="524"/>
      <c r="WYB59" s="525"/>
      <c r="WYC59" s="250"/>
      <c r="WYD59" s="523"/>
      <c r="WYE59" s="524"/>
      <c r="WYF59" s="525"/>
      <c r="WYG59" s="250"/>
      <c r="WYH59" s="523"/>
      <c r="WYI59" s="524"/>
      <c r="WYJ59" s="525"/>
      <c r="WYK59" s="250"/>
      <c r="WYL59" s="523"/>
      <c r="WYM59" s="524"/>
      <c r="WYN59" s="525"/>
      <c r="WYO59" s="250"/>
      <c r="WYP59" s="523"/>
      <c r="WYQ59" s="524"/>
      <c r="WYR59" s="525"/>
      <c r="WYS59" s="250"/>
      <c r="WYT59" s="523"/>
      <c r="WYU59" s="524"/>
      <c r="WYV59" s="525"/>
      <c r="WYW59" s="250"/>
      <c r="WYX59" s="523"/>
      <c r="WYY59" s="524"/>
      <c r="WYZ59" s="525"/>
      <c r="WZA59" s="250"/>
      <c r="WZB59" s="523"/>
      <c r="WZC59" s="524"/>
      <c r="WZD59" s="525"/>
      <c r="WZE59" s="250"/>
      <c r="WZF59" s="523"/>
      <c r="WZG59" s="524"/>
      <c r="WZH59" s="525"/>
      <c r="WZI59" s="250"/>
      <c r="WZJ59" s="523"/>
      <c r="WZK59" s="524"/>
      <c r="WZL59" s="525"/>
      <c r="WZM59" s="250"/>
      <c r="WZN59" s="523"/>
      <c r="WZO59" s="524"/>
      <c r="WZP59" s="525"/>
      <c r="WZQ59" s="250"/>
      <c r="WZR59" s="523"/>
      <c r="WZS59" s="524"/>
      <c r="WZT59" s="525"/>
      <c r="WZU59" s="250"/>
      <c r="WZV59" s="523"/>
      <c r="WZW59" s="524"/>
      <c r="WZX59" s="525"/>
      <c r="WZY59" s="250"/>
      <c r="WZZ59" s="523"/>
      <c r="XAA59" s="524"/>
      <c r="XAB59" s="525"/>
      <c r="XAC59" s="250"/>
      <c r="XAD59" s="523"/>
      <c r="XAE59" s="524"/>
      <c r="XAF59" s="525"/>
      <c r="XAG59" s="250"/>
      <c r="XAH59" s="523"/>
      <c r="XAI59" s="524"/>
      <c r="XAJ59" s="525"/>
      <c r="XAK59" s="250"/>
      <c r="XAL59" s="523"/>
      <c r="XAM59" s="524"/>
      <c r="XAN59" s="525"/>
      <c r="XAO59" s="250"/>
      <c r="XAP59" s="523"/>
      <c r="XAQ59" s="524"/>
      <c r="XAR59" s="525"/>
      <c r="XAS59" s="250"/>
      <c r="XAT59" s="523"/>
      <c r="XAU59" s="524"/>
      <c r="XAV59" s="525"/>
      <c r="XAW59" s="250"/>
      <c r="XAX59" s="523"/>
      <c r="XAY59" s="524"/>
      <c r="XAZ59" s="525"/>
      <c r="XBA59" s="250"/>
      <c r="XBB59" s="523"/>
      <c r="XBC59" s="524"/>
      <c r="XBD59" s="525"/>
      <c r="XBE59" s="250"/>
      <c r="XBF59" s="523"/>
      <c r="XBG59" s="524"/>
      <c r="XBH59" s="525"/>
      <c r="XBI59" s="250"/>
      <c r="XBJ59" s="523"/>
      <c r="XBK59" s="524"/>
      <c r="XBL59" s="525"/>
      <c r="XBM59" s="250"/>
      <c r="XBN59" s="523"/>
      <c r="XBO59" s="524"/>
      <c r="XBP59" s="525"/>
      <c r="XBQ59" s="250"/>
      <c r="XBR59" s="523"/>
      <c r="XBS59" s="524"/>
      <c r="XBT59" s="525"/>
      <c r="XBU59" s="250"/>
      <c r="XBV59" s="523"/>
      <c r="XBW59" s="524"/>
      <c r="XBX59" s="525"/>
      <c r="XBY59" s="250"/>
      <c r="XBZ59" s="523"/>
      <c r="XCA59" s="524"/>
      <c r="XCB59" s="525"/>
      <c r="XCC59" s="250"/>
      <c r="XCD59" s="523"/>
      <c r="XCE59" s="524"/>
      <c r="XCF59" s="525"/>
      <c r="XCG59" s="250"/>
      <c r="XCH59" s="523"/>
      <c r="XCI59" s="524"/>
      <c r="XCJ59" s="525"/>
      <c r="XCK59" s="250"/>
      <c r="XCL59" s="523"/>
      <c r="XCM59" s="524"/>
      <c r="XCN59" s="525"/>
      <c r="XCO59" s="250"/>
      <c r="XCP59" s="523"/>
      <c r="XCQ59" s="524"/>
      <c r="XCR59" s="525"/>
      <c r="XCS59" s="250"/>
      <c r="XCT59" s="523"/>
      <c r="XCU59" s="524"/>
      <c r="XCV59" s="525"/>
      <c r="XCW59" s="250"/>
      <c r="XCX59" s="523"/>
      <c r="XCY59" s="524"/>
      <c r="XCZ59" s="525"/>
      <c r="XDA59" s="250"/>
      <c r="XDB59" s="523"/>
      <c r="XDC59" s="524"/>
      <c r="XDD59" s="525"/>
    </row>
    <row r="60" spans="1:16332" x14ac:dyDescent="0.3">
      <c r="B60" s="526" t="s">
        <v>172</v>
      </c>
      <c r="C60" s="527"/>
      <c r="D60" s="528"/>
      <c r="E60" s="228"/>
      <c r="F60" s="526"/>
      <c r="G60" s="527"/>
      <c r="H60" s="234"/>
      <c r="I60" s="228"/>
      <c r="J60" s="526"/>
      <c r="K60" s="527"/>
      <c r="L60" s="528"/>
      <c r="M60" s="228"/>
      <c r="N60" s="526"/>
      <c r="O60" s="527"/>
      <c r="P60" s="528"/>
      <c r="Q60" s="228"/>
      <c r="R60" s="526"/>
      <c r="S60" s="527"/>
      <c r="T60" s="528"/>
      <c r="U60" s="228"/>
      <c r="V60" s="526"/>
      <c r="W60" s="527"/>
      <c r="X60" s="528"/>
      <c r="Y60" s="228"/>
      <c r="Z60" s="526"/>
      <c r="AA60" s="527"/>
      <c r="AB60" s="528"/>
      <c r="AC60" s="228"/>
      <c r="AD60" s="526"/>
      <c r="AE60" s="527"/>
      <c r="AF60" s="528"/>
      <c r="AG60" s="228"/>
      <c r="AH60" s="526"/>
      <c r="AI60" s="527"/>
      <c r="AJ60" s="528"/>
      <c r="AK60" s="228"/>
      <c r="AL60" s="526"/>
      <c r="AM60" s="527"/>
      <c r="AN60" s="528"/>
      <c r="AO60" s="228"/>
      <c r="AP60" s="526"/>
      <c r="AQ60" s="527"/>
      <c r="AR60" s="528"/>
      <c r="AS60" s="228"/>
      <c r="AT60" s="526"/>
      <c r="AU60" s="527"/>
      <c r="AV60" s="528"/>
      <c r="AW60" s="228"/>
      <c r="AX60" s="526"/>
      <c r="AY60" s="527"/>
      <c r="AZ60" s="528"/>
      <c r="BA60" s="228"/>
      <c r="BB60" s="526"/>
      <c r="BC60" s="527"/>
      <c r="BD60" s="528"/>
      <c r="BE60" s="228"/>
      <c r="BF60" s="526"/>
      <c r="BG60" s="527"/>
      <c r="BH60" s="528"/>
      <c r="BI60" s="228"/>
      <c r="BJ60" s="526"/>
      <c r="BK60" s="527"/>
      <c r="BL60" s="528"/>
      <c r="BM60" s="228"/>
      <c r="BN60" s="526"/>
      <c r="BO60" s="527"/>
      <c r="BP60" s="528"/>
      <c r="BQ60" s="228"/>
      <c r="BR60" s="526"/>
      <c r="BS60" s="527"/>
      <c r="BT60" s="528"/>
      <c r="BU60" s="228"/>
      <c r="BV60" s="526"/>
      <c r="BW60" s="527"/>
      <c r="BX60" s="528"/>
      <c r="BY60" s="228"/>
      <c r="BZ60" s="526"/>
      <c r="CA60" s="527"/>
      <c r="CB60" s="528"/>
      <c r="CC60" s="228"/>
      <c r="CD60" s="526"/>
      <c r="CE60" s="527"/>
      <c r="CF60" s="528"/>
      <c r="CG60" s="228"/>
      <c r="CH60" s="526"/>
      <c r="CI60" s="527"/>
      <c r="CJ60" s="528"/>
      <c r="CK60" s="228"/>
      <c r="CL60" s="526"/>
      <c r="CM60" s="527"/>
      <c r="CN60" s="528"/>
      <c r="CO60" s="228"/>
      <c r="CP60" s="526"/>
      <c r="CQ60" s="527"/>
      <c r="CR60" s="528"/>
      <c r="CS60" s="228"/>
      <c r="CT60" s="526"/>
      <c r="CU60" s="527"/>
      <c r="CV60" s="528"/>
      <c r="CW60" s="228"/>
      <c r="CX60" s="526"/>
      <c r="CY60" s="527"/>
      <c r="CZ60" s="528"/>
      <c r="DA60" s="228"/>
      <c r="DB60" s="526"/>
      <c r="DC60" s="527"/>
      <c r="DD60" s="528"/>
      <c r="DE60" s="228"/>
      <c r="DF60" s="526"/>
      <c r="DG60" s="527"/>
      <c r="DH60" s="528"/>
      <c r="DI60" s="228"/>
      <c r="DJ60" s="526"/>
      <c r="DK60" s="527"/>
      <c r="DL60" s="528"/>
      <c r="DM60" s="228"/>
      <c r="DN60" s="526"/>
      <c r="DO60" s="527"/>
      <c r="DP60" s="528"/>
      <c r="DQ60" s="228"/>
      <c r="DR60" s="526"/>
      <c r="DS60" s="527"/>
      <c r="DT60" s="528"/>
      <c r="DU60" s="228"/>
      <c r="DV60" s="526"/>
      <c r="DW60" s="527"/>
      <c r="DX60" s="528"/>
      <c r="DY60" s="228"/>
      <c r="DZ60" s="526"/>
      <c r="EA60" s="527"/>
      <c r="EB60" s="528"/>
      <c r="EC60" s="228"/>
      <c r="ED60" s="526"/>
      <c r="EE60" s="527"/>
      <c r="EF60" s="528"/>
      <c r="EG60" s="228"/>
      <c r="EH60" s="526"/>
      <c r="EI60" s="527"/>
      <c r="EJ60" s="528"/>
      <c r="EK60" s="228"/>
      <c r="EL60" s="526"/>
      <c r="EM60" s="527"/>
      <c r="EN60" s="528"/>
      <c r="EO60" s="228"/>
      <c r="EP60" s="526"/>
      <c r="EQ60" s="527"/>
      <c r="ER60" s="528"/>
      <c r="ES60" s="228"/>
      <c r="ET60" s="526"/>
      <c r="EU60" s="527"/>
      <c r="EV60" s="528"/>
      <c r="EW60" s="228"/>
      <c r="EX60" s="526"/>
      <c r="EY60" s="527"/>
      <c r="EZ60" s="528"/>
      <c r="FA60" s="228"/>
      <c r="FB60" s="526"/>
      <c r="FC60" s="527"/>
      <c r="FD60" s="528"/>
      <c r="FE60" s="228"/>
      <c r="FF60" s="526"/>
      <c r="FG60" s="527"/>
      <c r="FH60" s="528"/>
      <c r="FI60" s="228"/>
      <c r="FJ60" s="526"/>
      <c r="FK60" s="527"/>
      <c r="FL60" s="528"/>
      <c r="FM60" s="228"/>
      <c r="FN60" s="526"/>
      <c r="FO60" s="527"/>
      <c r="FP60" s="528"/>
      <c r="FQ60" s="228"/>
      <c r="FR60" s="526"/>
      <c r="FS60" s="527"/>
      <c r="FT60" s="528"/>
      <c r="FU60" s="228"/>
      <c r="FV60" s="526"/>
      <c r="FW60" s="527"/>
      <c r="FX60" s="528"/>
      <c r="FY60" s="228"/>
      <c r="FZ60" s="526"/>
      <c r="GA60" s="527"/>
      <c r="GB60" s="528"/>
      <c r="GC60" s="228"/>
      <c r="GD60" s="526"/>
      <c r="GE60" s="527"/>
      <c r="GF60" s="528"/>
      <c r="GG60" s="228"/>
      <c r="GH60" s="526"/>
      <c r="GI60" s="527"/>
      <c r="GJ60" s="528"/>
      <c r="GK60" s="228"/>
      <c r="GL60" s="526"/>
      <c r="GM60" s="527"/>
      <c r="GN60" s="528"/>
      <c r="GO60" s="228"/>
      <c r="GP60" s="526"/>
      <c r="GQ60" s="527"/>
      <c r="GR60" s="528"/>
      <c r="GS60" s="228"/>
      <c r="GT60" s="526"/>
      <c r="GU60" s="527"/>
      <c r="GV60" s="528"/>
      <c r="GW60" s="228"/>
      <c r="GX60" s="526"/>
      <c r="GY60" s="527"/>
      <c r="GZ60" s="528"/>
      <c r="HA60" s="228"/>
      <c r="HB60" s="526"/>
      <c r="HC60" s="527"/>
      <c r="HD60" s="528"/>
      <c r="HE60" s="228"/>
      <c r="HF60" s="526"/>
      <c r="HG60" s="527"/>
      <c r="HH60" s="528"/>
      <c r="HI60" s="228"/>
      <c r="HJ60" s="526"/>
      <c r="HK60" s="527"/>
      <c r="HL60" s="528"/>
      <c r="HM60" s="228"/>
      <c r="HN60" s="526"/>
      <c r="HO60" s="527"/>
      <c r="HP60" s="528"/>
      <c r="HQ60" s="228"/>
      <c r="HR60" s="526"/>
      <c r="HS60" s="527"/>
      <c r="HT60" s="528"/>
      <c r="HU60" s="228"/>
      <c r="HV60" s="526"/>
      <c r="HW60" s="527"/>
      <c r="HX60" s="528"/>
      <c r="HY60" s="228"/>
      <c r="HZ60" s="526"/>
      <c r="IA60" s="527"/>
      <c r="IB60" s="528"/>
      <c r="IC60" s="228"/>
      <c r="ID60" s="526"/>
      <c r="IE60" s="527"/>
      <c r="IF60" s="528"/>
      <c r="IG60" s="228"/>
      <c r="IH60" s="526"/>
      <c r="II60" s="527"/>
      <c r="IJ60" s="528"/>
      <c r="IK60" s="228"/>
      <c r="IL60" s="526"/>
      <c r="IM60" s="527"/>
      <c r="IN60" s="528"/>
      <c r="IO60" s="228"/>
      <c r="IP60" s="526"/>
      <c r="IQ60" s="527"/>
      <c r="IR60" s="528"/>
      <c r="IS60" s="228"/>
      <c r="IT60" s="526"/>
      <c r="IU60" s="527"/>
      <c r="IV60" s="528"/>
      <c r="IW60" s="228"/>
      <c r="IX60" s="526"/>
      <c r="IY60" s="527"/>
      <c r="IZ60" s="528"/>
      <c r="JA60" s="228"/>
      <c r="JB60" s="526"/>
      <c r="JC60" s="527"/>
      <c r="JD60" s="528"/>
      <c r="JE60" s="228"/>
      <c r="JF60" s="526"/>
      <c r="JG60" s="527"/>
      <c r="JH60" s="528"/>
      <c r="JI60" s="228"/>
      <c r="JJ60" s="526"/>
      <c r="JK60" s="527"/>
      <c r="JL60" s="528"/>
      <c r="JM60" s="228"/>
      <c r="JN60" s="526"/>
      <c r="JO60" s="527"/>
      <c r="JP60" s="528"/>
      <c r="JQ60" s="228"/>
      <c r="JR60" s="526"/>
      <c r="JS60" s="527"/>
      <c r="JT60" s="528"/>
      <c r="JU60" s="228"/>
      <c r="JV60" s="526"/>
      <c r="JW60" s="527"/>
      <c r="JX60" s="528"/>
      <c r="JY60" s="228"/>
      <c r="JZ60" s="526"/>
      <c r="KA60" s="527"/>
      <c r="KB60" s="528"/>
      <c r="KC60" s="228"/>
      <c r="KD60" s="526"/>
      <c r="KE60" s="527"/>
      <c r="KF60" s="528"/>
      <c r="KG60" s="228"/>
      <c r="KH60" s="526"/>
      <c r="KI60" s="527"/>
      <c r="KJ60" s="528"/>
      <c r="KK60" s="228"/>
      <c r="KL60" s="526"/>
      <c r="KM60" s="527"/>
      <c r="KN60" s="528"/>
      <c r="KO60" s="228"/>
      <c r="KP60" s="526"/>
      <c r="KQ60" s="527"/>
      <c r="KR60" s="528"/>
      <c r="KS60" s="228"/>
      <c r="KT60" s="526"/>
      <c r="KU60" s="527"/>
      <c r="KV60" s="528"/>
      <c r="KW60" s="228"/>
      <c r="KX60" s="526"/>
      <c r="KY60" s="527"/>
      <c r="KZ60" s="528"/>
      <c r="LA60" s="228"/>
      <c r="LB60" s="526"/>
      <c r="LC60" s="527"/>
      <c r="LD60" s="528"/>
      <c r="LE60" s="228"/>
      <c r="LF60" s="526"/>
      <c r="LG60" s="527"/>
      <c r="LH60" s="528"/>
      <c r="LI60" s="228"/>
      <c r="LJ60" s="526"/>
      <c r="LK60" s="527"/>
      <c r="LL60" s="528"/>
      <c r="LM60" s="228"/>
      <c r="LN60" s="526"/>
      <c r="LO60" s="527"/>
      <c r="LP60" s="528"/>
      <c r="LQ60" s="228"/>
      <c r="LR60" s="526"/>
      <c r="LS60" s="527"/>
      <c r="LT60" s="528"/>
      <c r="LU60" s="228"/>
      <c r="LV60" s="526"/>
      <c r="LW60" s="527"/>
      <c r="LX60" s="528"/>
      <c r="LY60" s="228"/>
      <c r="LZ60" s="526"/>
      <c r="MA60" s="527"/>
      <c r="MB60" s="528"/>
      <c r="MC60" s="228"/>
      <c r="MD60" s="526"/>
      <c r="ME60" s="527"/>
      <c r="MF60" s="528"/>
      <c r="MG60" s="228"/>
      <c r="MH60" s="526"/>
      <c r="MI60" s="527"/>
      <c r="MJ60" s="528"/>
      <c r="MK60" s="228"/>
      <c r="ML60" s="526"/>
      <c r="MM60" s="527"/>
      <c r="MN60" s="528"/>
      <c r="MO60" s="228"/>
      <c r="MP60" s="526"/>
      <c r="MQ60" s="527"/>
      <c r="MR60" s="528"/>
      <c r="MS60" s="228"/>
      <c r="MT60" s="526"/>
      <c r="MU60" s="527"/>
      <c r="MV60" s="528"/>
      <c r="MW60" s="228"/>
      <c r="MX60" s="526"/>
      <c r="MY60" s="527"/>
      <c r="MZ60" s="528"/>
      <c r="NA60" s="228"/>
      <c r="NB60" s="526"/>
      <c r="NC60" s="527"/>
      <c r="ND60" s="528"/>
      <c r="NE60" s="228"/>
      <c r="NF60" s="526"/>
      <c r="NG60" s="527"/>
      <c r="NH60" s="528"/>
      <c r="NI60" s="228"/>
      <c r="NJ60" s="526"/>
      <c r="NK60" s="527"/>
      <c r="NL60" s="528"/>
      <c r="NM60" s="228"/>
      <c r="NN60" s="526"/>
      <c r="NO60" s="527"/>
      <c r="NP60" s="528"/>
      <c r="NQ60" s="228"/>
      <c r="NR60" s="526"/>
      <c r="NS60" s="527"/>
      <c r="NT60" s="528"/>
      <c r="NU60" s="228"/>
      <c r="NV60" s="526"/>
      <c r="NW60" s="527"/>
      <c r="NX60" s="528"/>
      <c r="NY60" s="228"/>
      <c r="NZ60" s="526"/>
      <c r="OA60" s="527"/>
      <c r="OB60" s="528"/>
      <c r="OC60" s="228"/>
      <c r="OD60" s="526"/>
      <c r="OE60" s="527"/>
      <c r="OF60" s="528"/>
      <c r="OG60" s="228"/>
      <c r="OH60" s="526"/>
      <c r="OI60" s="527"/>
      <c r="OJ60" s="528"/>
      <c r="OK60" s="228"/>
      <c r="OL60" s="526"/>
      <c r="OM60" s="527"/>
      <c r="ON60" s="528"/>
      <c r="OO60" s="228"/>
      <c r="OP60" s="526"/>
      <c r="OQ60" s="527"/>
      <c r="OR60" s="528"/>
      <c r="OS60" s="228"/>
      <c r="OT60" s="526"/>
      <c r="OU60" s="527"/>
      <c r="OV60" s="528"/>
      <c r="OW60" s="228"/>
      <c r="OX60" s="526"/>
      <c r="OY60" s="527"/>
      <c r="OZ60" s="528"/>
      <c r="PA60" s="228"/>
      <c r="PB60" s="526"/>
      <c r="PC60" s="527"/>
      <c r="PD60" s="528"/>
      <c r="PE60" s="228"/>
      <c r="PF60" s="526"/>
      <c r="PG60" s="527"/>
      <c r="PH60" s="528"/>
      <c r="PI60" s="228"/>
      <c r="PJ60" s="526"/>
      <c r="PK60" s="527"/>
      <c r="PL60" s="528"/>
      <c r="PM60" s="228"/>
      <c r="PN60" s="526"/>
      <c r="PO60" s="527"/>
      <c r="PP60" s="528"/>
      <c r="PQ60" s="228"/>
      <c r="PR60" s="526"/>
      <c r="PS60" s="527"/>
      <c r="PT60" s="528"/>
      <c r="PU60" s="228"/>
      <c r="PV60" s="526"/>
      <c r="PW60" s="527"/>
      <c r="PX60" s="528"/>
      <c r="PY60" s="228"/>
      <c r="PZ60" s="526"/>
      <c r="QA60" s="527"/>
      <c r="QB60" s="528"/>
      <c r="QC60" s="228"/>
      <c r="QD60" s="526"/>
      <c r="QE60" s="527"/>
      <c r="QF60" s="528"/>
      <c r="QG60" s="228"/>
      <c r="QH60" s="526"/>
      <c r="QI60" s="527"/>
      <c r="QJ60" s="528"/>
      <c r="QK60" s="228"/>
      <c r="QL60" s="526"/>
      <c r="QM60" s="527"/>
      <c r="QN60" s="528"/>
      <c r="QO60" s="228"/>
      <c r="QP60" s="526"/>
      <c r="QQ60" s="527"/>
      <c r="QR60" s="528"/>
      <c r="QS60" s="228"/>
      <c r="QT60" s="526"/>
      <c r="QU60" s="527"/>
      <c r="QV60" s="528"/>
      <c r="QW60" s="228"/>
      <c r="QX60" s="526"/>
      <c r="QY60" s="527"/>
      <c r="QZ60" s="528"/>
      <c r="RA60" s="228"/>
      <c r="RB60" s="526"/>
      <c r="RC60" s="527"/>
      <c r="RD60" s="528"/>
      <c r="RE60" s="228"/>
      <c r="RF60" s="526"/>
      <c r="RG60" s="527"/>
      <c r="RH60" s="528"/>
      <c r="RI60" s="228"/>
      <c r="RJ60" s="526"/>
      <c r="RK60" s="527"/>
      <c r="RL60" s="528"/>
      <c r="RM60" s="228"/>
      <c r="RN60" s="526"/>
      <c r="RO60" s="527"/>
      <c r="RP60" s="528"/>
      <c r="RQ60" s="228"/>
      <c r="RR60" s="526"/>
      <c r="RS60" s="527"/>
      <c r="RT60" s="528"/>
      <c r="RU60" s="228"/>
      <c r="RV60" s="526"/>
      <c r="RW60" s="527"/>
      <c r="RX60" s="528"/>
      <c r="RY60" s="228"/>
      <c r="RZ60" s="526"/>
      <c r="SA60" s="527"/>
      <c r="SB60" s="528"/>
      <c r="SC60" s="228"/>
      <c r="SD60" s="526"/>
      <c r="SE60" s="527"/>
      <c r="SF60" s="528"/>
      <c r="SG60" s="228"/>
      <c r="SH60" s="526"/>
      <c r="SI60" s="527"/>
      <c r="SJ60" s="528"/>
      <c r="SK60" s="228"/>
      <c r="SL60" s="526"/>
      <c r="SM60" s="527"/>
      <c r="SN60" s="528"/>
      <c r="SO60" s="228"/>
      <c r="SP60" s="526"/>
      <c r="SQ60" s="527"/>
      <c r="SR60" s="528"/>
      <c r="SS60" s="228"/>
      <c r="ST60" s="526"/>
      <c r="SU60" s="527"/>
      <c r="SV60" s="528"/>
      <c r="SW60" s="228"/>
      <c r="SX60" s="526"/>
      <c r="SY60" s="527"/>
      <c r="SZ60" s="528"/>
      <c r="TA60" s="228"/>
      <c r="TB60" s="526"/>
      <c r="TC60" s="527"/>
      <c r="TD60" s="528"/>
      <c r="TE60" s="228"/>
      <c r="TF60" s="526"/>
      <c r="TG60" s="527"/>
      <c r="TH60" s="528"/>
      <c r="TI60" s="228"/>
      <c r="TJ60" s="526"/>
      <c r="TK60" s="527"/>
      <c r="TL60" s="528"/>
      <c r="TM60" s="228"/>
      <c r="TN60" s="526"/>
      <c r="TO60" s="527"/>
      <c r="TP60" s="528"/>
      <c r="TQ60" s="228"/>
      <c r="TR60" s="526"/>
      <c r="TS60" s="527"/>
      <c r="TT60" s="528"/>
      <c r="TU60" s="228"/>
      <c r="TV60" s="526"/>
      <c r="TW60" s="527"/>
      <c r="TX60" s="528"/>
      <c r="TY60" s="228"/>
      <c r="TZ60" s="526"/>
      <c r="UA60" s="527"/>
      <c r="UB60" s="528"/>
      <c r="UC60" s="228"/>
      <c r="UD60" s="526"/>
      <c r="UE60" s="527"/>
      <c r="UF60" s="528"/>
      <c r="UG60" s="228"/>
      <c r="UH60" s="526"/>
      <c r="UI60" s="527"/>
      <c r="UJ60" s="528"/>
      <c r="UK60" s="228"/>
      <c r="UL60" s="526"/>
      <c r="UM60" s="527"/>
      <c r="UN60" s="528"/>
      <c r="UO60" s="228"/>
      <c r="UP60" s="526"/>
      <c r="UQ60" s="527"/>
      <c r="UR60" s="528"/>
      <c r="US60" s="228"/>
      <c r="UT60" s="526"/>
      <c r="UU60" s="527"/>
      <c r="UV60" s="528"/>
      <c r="UW60" s="228"/>
      <c r="UX60" s="526"/>
      <c r="UY60" s="527"/>
      <c r="UZ60" s="528"/>
      <c r="VA60" s="228"/>
      <c r="VB60" s="526"/>
      <c r="VC60" s="527"/>
      <c r="VD60" s="528"/>
      <c r="VE60" s="228"/>
      <c r="VF60" s="526"/>
      <c r="VG60" s="527"/>
      <c r="VH60" s="528"/>
      <c r="VI60" s="228"/>
      <c r="VJ60" s="526"/>
      <c r="VK60" s="527"/>
      <c r="VL60" s="528"/>
      <c r="VM60" s="228"/>
      <c r="VN60" s="526"/>
      <c r="VO60" s="527"/>
      <c r="VP60" s="528"/>
      <c r="VQ60" s="228"/>
      <c r="VR60" s="526"/>
      <c r="VS60" s="527"/>
      <c r="VT60" s="528"/>
      <c r="VU60" s="228"/>
      <c r="VV60" s="526"/>
      <c r="VW60" s="527"/>
      <c r="VX60" s="528"/>
      <c r="VY60" s="228"/>
      <c r="VZ60" s="526"/>
      <c r="WA60" s="527"/>
      <c r="WB60" s="528"/>
      <c r="WC60" s="228"/>
      <c r="WD60" s="526"/>
      <c r="WE60" s="527"/>
      <c r="WF60" s="528"/>
      <c r="WG60" s="228"/>
      <c r="WH60" s="526"/>
      <c r="WI60" s="527"/>
      <c r="WJ60" s="528"/>
      <c r="WK60" s="228"/>
      <c r="WL60" s="526"/>
      <c r="WM60" s="527"/>
      <c r="WN60" s="528"/>
      <c r="WO60" s="228"/>
      <c r="WP60" s="526"/>
      <c r="WQ60" s="527"/>
      <c r="WR60" s="528"/>
      <c r="WS60" s="228"/>
      <c r="WT60" s="526"/>
      <c r="WU60" s="527"/>
      <c r="WV60" s="528"/>
      <c r="WW60" s="228"/>
      <c r="WX60" s="526"/>
      <c r="WY60" s="527"/>
      <c r="WZ60" s="528"/>
      <c r="XA60" s="228"/>
      <c r="XB60" s="526"/>
      <c r="XC60" s="527"/>
      <c r="XD60" s="528"/>
      <c r="XE60" s="228"/>
      <c r="XF60" s="526"/>
      <c r="XG60" s="527"/>
      <c r="XH60" s="528"/>
      <c r="XI60" s="228"/>
      <c r="XJ60" s="526"/>
      <c r="XK60" s="527"/>
      <c r="XL60" s="528"/>
      <c r="XM60" s="228"/>
      <c r="XN60" s="526"/>
      <c r="XO60" s="527"/>
      <c r="XP60" s="528"/>
      <c r="XQ60" s="228"/>
      <c r="XR60" s="526"/>
      <c r="XS60" s="527"/>
      <c r="XT60" s="528"/>
      <c r="XU60" s="228"/>
      <c r="XV60" s="526"/>
      <c r="XW60" s="527"/>
      <c r="XX60" s="528"/>
      <c r="XY60" s="228"/>
      <c r="XZ60" s="526"/>
      <c r="YA60" s="527"/>
      <c r="YB60" s="528"/>
      <c r="YC60" s="228"/>
      <c r="YD60" s="526"/>
      <c r="YE60" s="527"/>
      <c r="YF60" s="528"/>
      <c r="YG60" s="228"/>
      <c r="YH60" s="526"/>
      <c r="YI60" s="527"/>
      <c r="YJ60" s="528"/>
      <c r="YK60" s="228"/>
      <c r="YL60" s="526"/>
      <c r="YM60" s="527"/>
      <c r="YN60" s="528"/>
      <c r="YO60" s="228"/>
      <c r="YP60" s="526"/>
      <c r="YQ60" s="527"/>
      <c r="YR60" s="528"/>
      <c r="YS60" s="228"/>
      <c r="YT60" s="526"/>
      <c r="YU60" s="527"/>
      <c r="YV60" s="528"/>
      <c r="YW60" s="228"/>
      <c r="YX60" s="526"/>
      <c r="YY60" s="527"/>
      <c r="YZ60" s="528"/>
      <c r="ZA60" s="228"/>
      <c r="ZB60" s="526"/>
      <c r="ZC60" s="527"/>
      <c r="ZD60" s="528"/>
      <c r="ZE60" s="228"/>
      <c r="ZF60" s="526"/>
      <c r="ZG60" s="527"/>
      <c r="ZH60" s="528"/>
      <c r="ZI60" s="228"/>
      <c r="ZJ60" s="526"/>
      <c r="ZK60" s="527"/>
      <c r="ZL60" s="528"/>
      <c r="ZM60" s="228"/>
      <c r="ZN60" s="526"/>
      <c r="ZO60" s="527"/>
      <c r="ZP60" s="528"/>
      <c r="ZQ60" s="228"/>
      <c r="ZR60" s="526"/>
      <c r="ZS60" s="527"/>
      <c r="ZT60" s="528"/>
      <c r="ZU60" s="228"/>
      <c r="ZV60" s="526"/>
      <c r="ZW60" s="527"/>
      <c r="ZX60" s="528"/>
      <c r="ZY60" s="228"/>
      <c r="ZZ60" s="526"/>
      <c r="AAA60" s="527"/>
      <c r="AAB60" s="528"/>
      <c r="AAC60" s="228"/>
      <c r="AAD60" s="526"/>
      <c r="AAE60" s="527"/>
      <c r="AAF60" s="528"/>
      <c r="AAG60" s="228"/>
      <c r="AAH60" s="526"/>
      <c r="AAI60" s="527"/>
      <c r="AAJ60" s="528"/>
      <c r="AAK60" s="228"/>
      <c r="AAL60" s="526"/>
      <c r="AAM60" s="527"/>
      <c r="AAN60" s="528"/>
      <c r="AAO60" s="228"/>
      <c r="AAP60" s="526"/>
      <c r="AAQ60" s="527"/>
      <c r="AAR60" s="528"/>
      <c r="AAS60" s="228"/>
      <c r="AAT60" s="526"/>
      <c r="AAU60" s="527"/>
      <c r="AAV60" s="528"/>
      <c r="AAW60" s="228"/>
      <c r="AAX60" s="526"/>
      <c r="AAY60" s="527"/>
      <c r="AAZ60" s="528"/>
      <c r="ABA60" s="228"/>
      <c r="ABB60" s="526"/>
      <c r="ABC60" s="527"/>
      <c r="ABD60" s="528"/>
      <c r="ABE60" s="228"/>
      <c r="ABF60" s="526"/>
      <c r="ABG60" s="527"/>
      <c r="ABH60" s="528"/>
      <c r="ABI60" s="228"/>
      <c r="ABJ60" s="526"/>
      <c r="ABK60" s="527"/>
      <c r="ABL60" s="528"/>
      <c r="ABM60" s="228"/>
      <c r="ABN60" s="526"/>
      <c r="ABO60" s="527"/>
      <c r="ABP60" s="528"/>
      <c r="ABQ60" s="228"/>
      <c r="ABR60" s="526"/>
      <c r="ABS60" s="527"/>
      <c r="ABT60" s="528"/>
      <c r="ABU60" s="228"/>
      <c r="ABV60" s="526"/>
      <c r="ABW60" s="527"/>
      <c r="ABX60" s="528"/>
      <c r="ABY60" s="228"/>
      <c r="ABZ60" s="526"/>
      <c r="ACA60" s="527"/>
      <c r="ACB60" s="528"/>
      <c r="ACC60" s="228"/>
      <c r="ACD60" s="526"/>
      <c r="ACE60" s="527"/>
      <c r="ACF60" s="528"/>
      <c r="ACG60" s="228"/>
      <c r="ACH60" s="526"/>
      <c r="ACI60" s="527"/>
      <c r="ACJ60" s="528"/>
      <c r="ACK60" s="228"/>
      <c r="ACL60" s="526"/>
      <c r="ACM60" s="527"/>
      <c r="ACN60" s="528"/>
      <c r="ACO60" s="228"/>
      <c r="ACP60" s="526"/>
      <c r="ACQ60" s="527"/>
      <c r="ACR60" s="528"/>
      <c r="ACS60" s="228"/>
      <c r="ACT60" s="526"/>
      <c r="ACU60" s="527"/>
      <c r="ACV60" s="528"/>
      <c r="ACW60" s="228"/>
      <c r="ACX60" s="526"/>
      <c r="ACY60" s="527"/>
      <c r="ACZ60" s="528"/>
      <c r="ADA60" s="228"/>
      <c r="ADB60" s="526"/>
      <c r="ADC60" s="527"/>
      <c r="ADD60" s="528"/>
      <c r="ADE60" s="228"/>
      <c r="ADF60" s="526"/>
      <c r="ADG60" s="527"/>
      <c r="ADH60" s="528"/>
      <c r="ADI60" s="228"/>
      <c r="ADJ60" s="526"/>
      <c r="ADK60" s="527"/>
      <c r="ADL60" s="528"/>
      <c r="ADM60" s="228"/>
      <c r="ADN60" s="526"/>
      <c r="ADO60" s="527"/>
      <c r="ADP60" s="528"/>
      <c r="ADQ60" s="228"/>
      <c r="ADR60" s="526"/>
      <c r="ADS60" s="527"/>
      <c r="ADT60" s="528"/>
      <c r="ADU60" s="228"/>
      <c r="ADV60" s="526"/>
      <c r="ADW60" s="527"/>
      <c r="ADX60" s="528"/>
      <c r="ADY60" s="228"/>
      <c r="ADZ60" s="526"/>
      <c r="AEA60" s="527"/>
      <c r="AEB60" s="528"/>
      <c r="AEC60" s="228"/>
      <c r="AED60" s="526"/>
      <c r="AEE60" s="527"/>
      <c r="AEF60" s="528"/>
      <c r="AEG60" s="228"/>
      <c r="AEH60" s="526"/>
      <c r="AEI60" s="527"/>
      <c r="AEJ60" s="528"/>
      <c r="AEK60" s="228"/>
      <c r="AEL60" s="526"/>
      <c r="AEM60" s="527"/>
      <c r="AEN60" s="528"/>
      <c r="AEO60" s="228"/>
      <c r="AEP60" s="526"/>
      <c r="AEQ60" s="527"/>
      <c r="AER60" s="528"/>
      <c r="AES60" s="228"/>
      <c r="AET60" s="526"/>
      <c r="AEU60" s="527"/>
      <c r="AEV60" s="528"/>
      <c r="AEW60" s="228"/>
      <c r="AEX60" s="526"/>
      <c r="AEY60" s="527"/>
      <c r="AEZ60" s="528"/>
      <c r="AFA60" s="228"/>
      <c r="AFB60" s="526"/>
      <c r="AFC60" s="527"/>
      <c r="AFD60" s="528"/>
      <c r="AFE60" s="228"/>
      <c r="AFF60" s="526"/>
      <c r="AFG60" s="527"/>
      <c r="AFH60" s="528"/>
      <c r="AFI60" s="228"/>
      <c r="AFJ60" s="526"/>
      <c r="AFK60" s="527"/>
      <c r="AFL60" s="528"/>
      <c r="AFM60" s="228"/>
      <c r="AFN60" s="526"/>
      <c r="AFO60" s="527"/>
      <c r="AFP60" s="528"/>
      <c r="AFQ60" s="228"/>
      <c r="AFR60" s="526"/>
      <c r="AFS60" s="527"/>
      <c r="AFT60" s="528"/>
      <c r="AFU60" s="228"/>
      <c r="AFV60" s="526"/>
      <c r="AFW60" s="527"/>
      <c r="AFX60" s="528"/>
      <c r="AFY60" s="228"/>
      <c r="AFZ60" s="526"/>
      <c r="AGA60" s="527"/>
      <c r="AGB60" s="528"/>
      <c r="AGC60" s="228"/>
      <c r="AGD60" s="526"/>
      <c r="AGE60" s="527"/>
      <c r="AGF60" s="528"/>
      <c r="AGG60" s="228"/>
      <c r="AGH60" s="526"/>
      <c r="AGI60" s="527"/>
      <c r="AGJ60" s="528"/>
      <c r="AGK60" s="228"/>
      <c r="AGL60" s="526"/>
      <c r="AGM60" s="527"/>
      <c r="AGN60" s="528"/>
      <c r="AGO60" s="228"/>
      <c r="AGP60" s="526"/>
      <c r="AGQ60" s="527"/>
      <c r="AGR60" s="528"/>
      <c r="AGS60" s="228"/>
      <c r="AGT60" s="526"/>
      <c r="AGU60" s="527"/>
      <c r="AGV60" s="528"/>
      <c r="AGW60" s="228"/>
      <c r="AGX60" s="526"/>
      <c r="AGY60" s="527"/>
      <c r="AGZ60" s="528"/>
      <c r="AHA60" s="228"/>
      <c r="AHB60" s="526"/>
      <c r="AHC60" s="527"/>
      <c r="AHD60" s="528"/>
      <c r="AHE60" s="228"/>
      <c r="AHF60" s="526"/>
      <c r="AHG60" s="527"/>
      <c r="AHH60" s="528"/>
      <c r="AHI60" s="228"/>
      <c r="AHJ60" s="526"/>
      <c r="AHK60" s="527"/>
      <c r="AHL60" s="528"/>
      <c r="AHM60" s="228"/>
      <c r="AHN60" s="526"/>
      <c r="AHO60" s="527"/>
      <c r="AHP60" s="528"/>
      <c r="AHQ60" s="228"/>
      <c r="AHR60" s="526"/>
      <c r="AHS60" s="527"/>
      <c r="AHT60" s="528"/>
      <c r="AHU60" s="228"/>
      <c r="AHV60" s="526"/>
      <c r="AHW60" s="527"/>
      <c r="AHX60" s="528"/>
      <c r="AHY60" s="228"/>
      <c r="AHZ60" s="526"/>
      <c r="AIA60" s="527"/>
      <c r="AIB60" s="528"/>
      <c r="AIC60" s="228"/>
      <c r="AID60" s="526"/>
      <c r="AIE60" s="527"/>
      <c r="AIF60" s="528"/>
      <c r="AIG60" s="228"/>
      <c r="AIH60" s="526"/>
      <c r="AII60" s="527"/>
      <c r="AIJ60" s="528"/>
      <c r="AIK60" s="228"/>
      <c r="AIL60" s="526"/>
      <c r="AIM60" s="527"/>
      <c r="AIN60" s="528"/>
      <c r="AIO60" s="228"/>
      <c r="AIP60" s="526"/>
      <c r="AIQ60" s="527"/>
      <c r="AIR60" s="528"/>
      <c r="AIS60" s="228"/>
      <c r="AIT60" s="526"/>
      <c r="AIU60" s="527"/>
      <c r="AIV60" s="528"/>
      <c r="AIW60" s="228"/>
      <c r="AIX60" s="526"/>
      <c r="AIY60" s="527"/>
      <c r="AIZ60" s="528"/>
      <c r="AJA60" s="228"/>
      <c r="AJB60" s="526"/>
      <c r="AJC60" s="527"/>
      <c r="AJD60" s="528"/>
      <c r="AJE60" s="228"/>
      <c r="AJF60" s="526"/>
      <c r="AJG60" s="527"/>
      <c r="AJH60" s="528"/>
      <c r="AJI60" s="228"/>
      <c r="AJJ60" s="526"/>
      <c r="AJK60" s="527"/>
      <c r="AJL60" s="528"/>
      <c r="AJM60" s="228"/>
      <c r="AJN60" s="526"/>
      <c r="AJO60" s="527"/>
      <c r="AJP60" s="528"/>
      <c r="AJQ60" s="228"/>
      <c r="AJR60" s="526"/>
      <c r="AJS60" s="527"/>
      <c r="AJT60" s="528"/>
      <c r="AJU60" s="228"/>
      <c r="AJV60" s="526"/>
      <c r="AJW60" s="527"/>
      <c r="AJX60" s="528"/>
      <c r="AJY60" s="228"/>
      <c r="AJZ60" s="526"/>
      <c r="AKA60" s="527"/>
      <c r="AKB60" s="528"/>
      <c r="AKC60" s="228"/>
      <c r="AKD60" s="526"/>
      <c r="AKE60" s="527"/>
      <c r="AKF60" s="528"/>
      <c r="AKG60" s="228"/>
      <c r="AKH60" s="526"/>
      <c r="AKI60" s="527"/>
      <c r="AKJ60" s="528"/>
      <c r="AKK60" s="228"/>
      <c r="AKL60" s="526"/>
      <c r="AKM60" s="527"/>
      <c r="AKN60" s="528"/>
      <c r="AKO60" s="228"/>
      <c r="AKP60" s="526"/>
      <c r="AKQ60" s="527"/>
      <c r="AKR60" s="528"/>
      <c r="AKS60" s="228"/>
      <c r="AKT60" s="526"/>
      <c r="AKU60" s="527"/>
      <c r="AKV60" s="528"/>
      <c r="AKW60" s="228"/>
      <c r="AKX60" s="526"/>
      <c r="AKY60" s="527"/>
      <c r="AKZ60" s="528"/>
      <c r="ALA60" s="228"/>
      <c r="ALB60" s="526"/>
      <c r="ALC60" s="527"/>
      <c r="ALD60" s="528"/>
      <c r="ALE60" s="228"/>
      <c r="ALF60" s="526"/>
      <c r="ALG60" s="527"/>
      <c r="ALH60" s="528"/>
      <c r="ALI60" s="228"/>
      <c r="ALJ60" s="526"/>
      <c r="ALK60" s="527"/>
      <c r="ALL60" s="528"/>
      <c r="ALM60" s="228"/>
      <c r="ALN60" s="526"/>
      <c r="ALO60" s="527"/>
      <c r="ALP60" s="528"/>
      <c r="ALQ60" s="228"/>
      <c r="ALR60" s="526"/>
      <c r="ALS60" s="527"/>
      <c r="ALT60" s="528"/>
      <c r="ALU60" s="228"/>
      <c r="ALV60" s="526"/>
      <c r="ALW60" s="527"/>
      <c r="ALX60" s="528"/>
      <c r="ALY60" s="228"/>
      <c r="ALZ60" s="526"/>
      <c r="AMA60" s="527"/>
      <c r="AMB60" s="528"/>
      <c r="AMC60" s="228"/>
      <c r="AMD60" s="526"/>
      <c r="AME60" s="527"/>
      <c r="AMF60" s="528"/>
      <c r="AMG60" s="228"/>
      <c r="AMH60" s="526"/>
      <c r="AMI60" s="527"/>
      <c r="AMJ60" s="528"/>
      <c r="AMK60" s="228"/>
      <c r="AML60" s="526"/>
      <c r="AMM60" s="527"/>
      <c r="AMN60" s="528"/>
      <c r="AMO60" s="228"/>
      <c r="AMP60" s="526"/>
      <c r="AMQ60" s="527"/>
      <c r="AMR60" s="528"/>
      <c r="AMS60" s="228"/>
      <c r="AMT60" s="526"/>
      <c r="AMU60" s="527"/>
      <c r="AMV60" s="528"/>
      <c r="AMW60" s="228"/>
      <c r="AMX60" s="526"/>
      <c r="AMY60" s="527"/>
      <c r="AMZ60" s="528"/>
      <c r="ANA60" s="228"/>
      <c r="ANB60" s="526"/>
      <c r="ANC60" s="527"/>
      <c r="AND60" s="528"/>
      <c r="ANE60" s="228"/>
      <c r="ANF60" s="526"/>
      <c r="ANG60" s="527"/>
      <c r="ANH60" s="528"/>
      <c r="ANI60" s="228"/>
      <c r="ANJ60" s="526"/>
      <c r="ANK60" s="527"/>
      <c r="ANL60" s="528"/>
      <c r="ANM60" s="228"/>
      <c r="ANN60" s="526"/>
      <c r="ANO60" s="527"/>
      <c r="ANP60" s="528"/>
      <c r="ANQ60" s="228"/>
      <c r="ANR60" s="526"/>
      <c r="ANS60" s="527"/>
      <c r="ANT60" s="528"/>
      <c r="ANU60" s="228"/>
      <c r="ANV60" s="526"/>
      <c r="ANW60" s="527"/>
      <c r="ANX60" s="528"/>
      <c r="ANY60" s="228"/>
      <c r="ANZ60" s="526"/>
      <c r="AOA60" s="527"/>
      <c r="AOB60" s="528"/>
      <c r="AOC60" s="228"/>
      <c r="AOD60" s="526"/>
      <c r="AOE60" s="527"/>
      <c r="AOF60" s="528"/>
      <c r="AOG60" s="228"/>
      <c r="AOH60" s="526"/>
      <c r="AOI60" s="527"/>
      <c r="AOJ60" s="528"/>
      <c r="AOK60" s="228"/>
      <c r="AOL60" s="526"/>
      <c r="AOM60" s="527"/>
      <c r="AON60" s="528"/>
      <c r="AOO60" s="228"/>
      <c r="AOP60" s="526"/>
      <c r="AOQ60" s="527"/>
      <c r="AOR60" s="528"/>
      <c r="AOS60" s="228"/>
      <c r="AOT60" s="526"/>
      <c r="AOU60" s="527"/>
      <c r="AOV60" s="528"/>
      <c r="AOW60" s="228"/>
      <c r="AOX60" s="526"/>
      <c r="AOY60" s="527"/>
      <c r="AOZ60" s="528"/>
      <c r="APA60" s="228"/>
      <c r="APB60" s="526"/>
      <c r="APC60" s="527"/>
      <c r="APD60" s="528"/>
      <c r="APE60" s="228"/>
      <c r="APF60" s="526"/>
      <c r="APG60" s="527"/>
      <c r="APH60" s="528"/>
      <c r="API60" s="228"/>
      <c r="APJ60" s="526"/>
      <c r="APK60" s="527"/>
      <c r="APL60" s="528"/>
      <c r="APM60" s="228"/>
      <c r="APN60" s="526"/>
      <c r="APO60" s="527"/>
      <c r="APP60" s="528"/>
      <c r="APQ60" s="228"/>
      <c r="APR60" s="526"/>
      <c r="APS60" s="527"/>
      <c r="APT60" s="528"/>
      <c r="APU60" s="228"/>
      <c r="APV60" s="526"/>
      <c r="APW60" s="527"/>
      <c r="APX60" s="528"/>
      <c r="APY60" s="228"/>
      <c r="APZ60" s="526"/>
      <c r="AQA60" s="527"/>
      <c r="AQB60" s="528"/>
      <c r="AQC60" s="228"/>
      <c r="AQD60" s="526"/>
      <c r="AQE60" s="527"/>
      <c r="AQF60" s="528"/>
      <c r="AQG60" s="228"/>
      <c r="AQH60" s="526"/>
      <c r="AQI60" s="527"/>
      <c r="AQJ60" s="528"/>
      <c r="AQK60" s="228"/>
      <c r="AQL60" s="526"/>
      <c r="AQM60" s="527"/>
      <c r="AQN60" s="528"/>
      <c r="AQO60" s="228"/>
      <c r="AQP60" s="526"/>
      <c r="AQQ60" s="527"/>
      <c r="AQR60" s="528"/>
      <c r="AQS60" s="228"/>
      <c r="AQT60" s="526"/>
      <c r="AQU60" s="527"/>
      <c r="AQV60" s="528"/>
      <c r="AQW60" s="228"/>
      <c r="AQX60" s="526"/>
      <c r="AQY60" s="527"/>
      <c r="AQZ60" s="528"/>
      <c r="ARA60" s="228"/>
      <c r="ARB60" s="526"/>
      <c r="ARC60" s="527"/>
      <c r="ARD60" s="528"/>
      <c r="ARE60" s="228"/>
      <c r="ARF60" s="526"/>
      <c r="ARG60" s="527"/>
      <c r="ARH60" s="528"/>
      <c r="ARI60" s="228"/>
      <c r="ARJ60" s="526"/>
      <c r="ARK60" s="527"/>
      <c r="ARL60" s="528"/>
      <c r="ARM60" s="228"/>
      <c r="ARN60" s="526"/>
      <c r="ARO60" s="527"/>
      <c r="ARP60" s="528"/>
      <c r="ARQ60" s="228"/>
      <c r="ARR60" s="526"/>
      <c r="ARS60" s="527"/>
      <c r="ART60" s="528"/>
      <c r="ARU60" s="228"/>
      <c r="ARV60" s="526"/>
      <c r="ARW60" s="527"/>
      <c r="ARX60" s="528"/>
      <c r="ARY60" s="228"/>
      <c r="ARZ60" s="526"/>
      <c r="ASA60" s="527"/>
      <c r="ASB60" s="528"/>
      <c r="ASC60" s="228"/>
      <c r="ASD60" s="526"/>
      <c r="ASE60" s="527"/>
      <c r="ASF60" s="528"/>
      <c r="ASG60" s="228"/>
      <c r="ASH60" s="526"/>
      <c r="ASI60" s="527"/>
      <c r="ASJ60" s="528"/>
      <c r="ASK60" s="228"/>
      <c r="ASL60" s="526"/>
      <c r="ASM60" s="527"/>
      <c r="ASN60" s="528"/>
      <c r="ASO60" s="228"/>
      <c r="ASP60" s="526"/>
      <c r="ASQ60" s="527"/>
      <c r="ASR60" s="528"/>
      <c r="ASS60" s="228"/>
      <c r="AST60" s="526"/>
      <c r="ASU60" s="527"/>
      <c r="ASV60" s="528"/>
      <c r="ASW60" s="228"/>
      <c r="ASX60" s="526"/>
      <c r="ASY60" s="527"/>
      <c r="ASZ60" s="528"/>
      <c r="ATA60" s="228"/>
      <c r="ATB60" s="526"/>
      <c r="ATC60" s="527"/>
      <c r="ATD60" s="528"/>
      <c r="ATE60" s="228"/>
      <c r="ATF60" s="526"/>
      <c r="ATG60" s="527"/>
      <c r="ATH60" s="528"/>
      <c r="ATI60" s="228"/>
      <c r="ATJ60" s="526"/>
      <c r="ATK60" s="527"/>
      <c r="ATL60" s="528"/>
      <c r="ATM60" s="228"/>
      <c r="ATN60" s="526"/>
      <c r="ATO60" s="527"/>
      <c r="ATP60" s="528"/>
      <c r="ATQ60" s="228"/>
      <c r="ATR60" s="526"/>
      <c r="ATS60" s="527"/>
      <c r="ATT60" s="528"/>
      <c r="ATU60" s="228"/>
      <c r="ATV60" s="526"/>
      <c r="ATW60" s="527"/>
      <c r="ATX60" s="528"/>
      <c r="ATY60" s="228"/>
      <c r="ATZ60" s="526"/>
      <c r="AUA60" s="527"/>
      <c r="AUB60" s="528"/>
      <c r="AUC60" s="228"/>
      <c r="AUD60" s="526"/>
      <c r="AUE60" s="527"/>
      <c r="AUF60" s="528"/>
      <c r="AUG60" s="228"/>
      <c r="AUH60" s="526"/>
      <c r="AUI60" s="527"/>
      <c r="AUJ60" s="528"/>
      <c r="AUK60" s="228"/>
      <c r="AUL60" s="526"/>
      <c r="AUM60" s="527"/>
      <c r="AUN60" s="528"/>
      <c r="AUO60" s="228"/>
      <c r="AUP60" s="526"/>
      <c r="AUQ60" s="527"/>
      <c r="AUR60" s="528"/>
      <c r="AUS60" s="228"/>
      <c r="AUT60" s="526"/>
      <c r="AUU60" s="527"/>
      <c r="AUV60" s="528"/>
      <c r="AUW60" s="228"/>
      <c r="AUX60" s="526"/>
      <c r="AUY60" s="527"/>
      <c r="AUZ60" s="528"/>
      <c r="AVA60" s="228"/>
      <c r="AVB60" s="526"/>
      <c r="AVC60" s="527"/>
      <c r="AVD60" s="528"/>
      <c r="AVE60" s="228"/>
      <c r="AVF60" s="526"/>
      <c r="AVG60" s="527"/>
      <c r="AVH60" s="528"/>
      <c r="AVI60" s="228"/>
      <c r="AVJ60" s="526"/>
      <c r="AVK60" s="527"/>
      <c r="AVL60" s="528"/>
      <c r="AVM60" s="228"/>
      <c r="AVN60" s="526"/>
      <c r="AVO60" s="527"/>
      <c r="AVP60" s="528"/>
      <c r="AVQ60" s="228"/>
      <c r="AVR60" s="526"/>
      <c r="AVS60" s="527"/>
      <c r="AVT60" s="528"/>
      <c r="AVU60" s="228"/>
      <c r="AVV60" s="526"/>
      <c r="AVW60" s="527"/>
      <c r="AVX60" s="528"/>
      <c r="AVY60" s="228"/>
      <c r="AVZ60" s="526"/>
      <c r="AWA60" s="527"/>
      <c r="AWB60" s="528"/>
      <c r="AWC60" s="228"/>
      <c r="AWD60" s="526"/>
      <c r="AWE60" s="527"/>
      <c r="AWF60" s="528"/>
      <c r="AWG60" s="228"/>
      <c r="AWH60" s="526"/>
      <c r="AWI60" s="527"/>
      <c r="AWJ60" s="528"/>
      <c r="AWK60" s="228"/>
      <c r="AWL60" s="526"/>
      <c r="AWM60" s="527"/>
      <c r="AWN60" s="528"/>
      <c r="AWO60" s="228"/>
      <c r="AWP60" s="526"/>
      <c r="AWQ60" s="527"/>
      <c r="AWR60" s="528"/>
      <c r="AWS60" s="228"/>
      <c r="AWT60" s="526"/>
      <c r="AWU60" s="527"/>
      <c r="AWV60" s="528"/>
      <c r="AWW60" s="228"/>
      <c r="AWX60" s="526"/>
      <c r="AWY60" s="527"/>
      <c r="AWZ60" s="528"/>
      <c r="AXA60" s="228"/>
      <c r="AXB60" s="526"/>
      <c r="AXC60" s="527"/>
      <c r="AXD60" s="528"/>
      <c r="AXE60" s="228"/>
      <c r="AXF60" s="526"/>
      <c r="AXG60" s="527"/>
      <c r="AXH60" s="528"/>
      <c r="AXI60" s="228"/>
      <c r="AXJ60" s="526"/>
      <c r="AXK60" s="527"/>
      <c r="AXL60" s="528"/>
      <c r="AXM60" s="228"/>
      <c r="AXN60" s="526"/>
      <c r="AXO60" s="527"/>
      <c r="AXP60" s="528"/>
      <c r="AXQ60" s="228"/>
      <c r="AXR60" s="526"/>
      <c r="AXS60" s="527"/>
      <c r="AXT60" s="528"/>
      <c r="AXU60" s="228"/>
      <c r="AXV60" s="526"/>
      <c r="AXW60" s="527"/>
      <c r="AXX60" s="528"/>
      <c r="AXY60" s="228"/>
      <c r="AXZ60" s="526"/>
      <c r="AYA60" s="527"/>
      <c r="AYB60" s="528"/>
      <c r="AYC60" s="228"/>
      <c r="AYD60" s="526"/>
      <c r="AYE60" s="527"/>
      <c r="AYF60" s="528"/>
      <c r="AYG60" s="228"/>
      <c r="AYH60" s="526"/>
      <c r="AYI60" s="527"/>
      <c r="AYJ60" s="528"/>
      <c r="AYK60" s="228"/>
      <c r="AYL60" s="526"/>
      <c r="AYM60" s="527"/>
      <c r="AYN60" s="528"/>
      <c r="AYO60" s="228"/>
      <c r="AYP60" s="526"/>
      <c r="AYQ60" s="527"/>
      <c r="AYR60" s="528"/>
      <c r="AYS60" s="228"/>
      <c r="AYT60" s="526"/>
      <c r="AYU60" s="527"/>
      <c r="AYV60" s="528"/>
      <c r="AYW60" s="228"/>
      <c r="AYX60" s="526"/>
      <c r="AYY60" s="527"/>
      <c r="AYZ60" s="528"/>
      <c r="AZA60" s="228"/>
      <c r="AZB60" s="526"/>
      <c r="AZC60" s="527"/>
      <c r="AZD60" s="528"/>
      <c r="AZE60" s="228"/>
      <c r="AZF60" s="526"/>
      <c r="AZG60" s="527"/>
      <c r="AZH60" s="528"/>
      <c r="AZI60" s="228"/>
      <c r="AZJ60" s="526"/>
      <c r="AZK60" s="527"/>
      <c r="AZL60" s="528"/>
      <c r="AZM60" s="228"/>
      <c r="AZN60" s="526"/>
      <c r="AZO60" s="527"/>
      <c r="AZP60" s="528"/>
      <c r="AZQ60" s="228"/>
      <c r="AZR60" s="526"/>
      <c r="AZS60" s="527"/>
      <c r="AZT60" s="528"/>
      <c r="AZU60" s="228"/>
      <c r="AZV60" s="526"/>
      <c r="AZW60" s="527"/>
      <c r="AZX60" s="528"/>
      <c r="AZY60" s="228"/>
      <c r="AZZ60" s="526"/>
      <c r="BAA60" s="527"/>
      <c r="BAB60" s="528"/>
      <c r="BAC60" s="228"/>
      <c r="BAD60" s="526"/>
      <c r="BAE60" s="527"/>
      <c r="BAF60" s="528"/>
      <c r="BAG60" s="228"/>
      <c r="BAH60" s="526"/>
      <c r="BAI60" s="527"/>
      <c r="BAJ60" s="528"/>
      <c r="BAK60" s="228"/>
      <c r="BAL60" s="526"/>
      <c r="BAM60" s="527"/>
      <c r="BAN60" s="528"/>
      <c r="BAO60" s="228"/>
      <c r="BAP60" s="526"/>
      <c r="BAQ60" s="527"/>
      <c r="BAR60" s="528"/>
      <c r="BAS60" s="228"/>
      <c r="BAT60" s="526"/>
      <c r="BAU60" s="527"/>
      <c r="BAV60" s="528"/>
      <c r="BAW60" s="228"/>
      <c r="BAX60" s="526"/>
      <c r="BAY60" s="527"/>
      <c r="BAZ60" s="528"/>
      <c r="BBA60" s="228"/>
      <c r="BBB60" s="526"/>
      <c r="BBC60" s="527"/>
      <c r="BBD60" s="528"/>
      <c r="BBE60" s="228"/>
      <c r="BBF60" s="526"/>
      <c r="BBG60" s="527"/>
      <c r="BBH60" s="528"/>
      <c r="BBI60" s="228"/>
      <c r="BBJ60" s="526"/>
      <c r="BBK60" s="527"/>
      <c r="BBL60" s="528"/>
      <c r="BBM60" s="228"/>
      <c r="BBN60" s="526"/>
      <c r="BBO60" s="527"/>
      <c r="BBP60" s="528"/>
      <c r="BBQ60" s="228"/>
      <c r="BBR60" s="526"/>
      <c r="BBS60" s="527"/>
      <c r="BBT60" s="528"/>
      <c r="BBU60" s="228"/>
      <c r="BBV60" s="526"/>
      <c r="BBW60" s="527"/>
      <c r="BBX60" s="528"/>
      <c r="BBY60" s="228"/>
      <c r="BBZ60" s="526"/>
      <c r="BCA60" s="527"/>
      <c r="BCB60" s="528"/>
      <c r="BCC60" s="228"/>
      <c r="BCD60" s="526"/>
      <c r="BCE60" s="527"/>
      <c r="BCF60" s="528"/>
      <c r="BCG60" s="228"/>
      <c r="BCH60" s="526"/>
      <c r="BCI60" s="527"/>
      <c r="BCJ60" s="528"/>
      <c r="BCK60" s="228"/>
      <c r="BCL60" s="526"/>
      <c r="BCM60" s="527"/>
      <c r="BCN60" s="528"/>
      <c r="BCO60" s="228"/>
      <c r="BCP60" s="526"/>
      <c r="BCQ60" s="527"/>
      <c r="BCR60" s="528"/>
      <c r="BCS60" s="228"/>
      <c r="BCT60" s="526"/>
      <c r="BCU60" s="527"/>
      <c r="BCV60" s="528"/>
      <c r="BCW60" s="228"/>
      <c r="BCX60" s="526"/>
      <c r="BCY60" s="527"/>
      <c r="BCZ60" s="528"/>
      <c r="BDA60" s="228"/>
      <c r="BDB60" s="526"/>
      <c r="BDC60" s="527"/>
      <c r="BDD60" s="528"/>
      <c r="BDE60" s="228"/>
      <c r="BDF60" s="526"/>
      <c r="BDG60" s="527"/>
      <c r="BDH60" s="528"/>
      <c r="BDI60" s="228"/>
      <c r="BDJ60" s="526"/>
      <c r="BDK60" s="527"/>
      <c r="BDL60" s="528"/>
      <c r="BDM60" s="228"/>
      <c r="BDN60" s="526"/>
      <c r="BDO60" s="527"/>
      <c r="BDP60" s="528"/>
      <c r="BDQ60" s="228"/>
      <c r="BDR60" s="526"/>
      <c r="BDS60" s="527"/>
      <c r="BDT60" s="528"/>
      <c r="BDU60" s="228"/>
      <c r="BDV60" s="526"/>
      <c r="BDW60" s="527"/>
      <c r="BDX60" s="528"/>
      <c r="BDY60" s="228"/>
      <c r="BDZ60" s="526"/>
      <c r="BEA60" s="527"/>
      <c r="BEB60" s="528"/>
      <c r="BEC60" s="228"/>
      <c r="BED60" s="526"/>
      <c r="BEE60" s="527"/>
      <c r="BEF60" s="528"/>
      <c r="BEG60" s="228"/>
      <c r="BEH60" s="526"/>
      <c r="BEI60" s="527"/>
      <c r="BEJ60" s="528"/>
      <c r="BEK60" s="228"/>
      <c r="BEL60" s="526"/>
      <c r="BEM60" s="527"/>
      <c r="BEN60" s="528"/>
      <c r="BEO60" s="228"/>
      <c r="BEP60" s="526"/>
      <c r="BEQ60" s="527"/>
      <c r="BER60" s="528"/>
      <c r="BES60" s="228"/>
      <c r="BET60" s="526"/>
      <c r="BEU60" s="527"/>
      <c r="BEV60" s="528"/>
      <c r="BEW60" s="228"/>
      <c r="BEX60" s="526"/>
      <c r="BEY60" s="527"/>
      <c r="BEZ60" s="528"/>
      <c r="BFA60" s="228"/>
      <c r="BFB60" s="526"/>
      <c r="BFC60" s="527"/>
      <c r="BFD60" s="528"/>
      <c r="BFE60" s="228"/>
      <c r="BFF60" s="526"/>
      <c r="BFG60" s="527"/>
      <c r="BFH60" s="528"/>
      <c r="BFI60" s="228"/>
      <c r="BFJ60" s="526"/>
      <c r="BFK60" s="527"/>
      <c r="BFL60" s="528"/>
      <c r="BFM60" s="228"/>
      <c r="BFN60" s="526"/>
      <c r="BFO60" s="527"/>
      <c r="BFP60" s="528"/>
      <c r="BFQ60" s="228"/>
      <c r="BFR60" s="526"/>
      <c r="BFS60" s="527"/>
      <c r="BFT60" s="528"/>
      <c r="BFU60" s="228"/>
      <c r="BFV60" s="526"/>
      <c r="BFW60" s="527"/>
      <c r="BFX60" s="528"/>
      <c r="BFY60" s="228"/>
      <c r="BFZ60" s="526"/>
      <c r="BGA60" s="527"/>
      <c r="BGB60" s="528"/>
      <c r="BGC60" s="228"/>
      <c r="BGD60" s="526"/>
      <c r="BGE60" s="527"/>
      <c r="BGF60" s="528"/>
      <c r="BGG60" s="228"/>
      <c r="BGH60" s="526"/>
      <c r="BGI60" s="527"/>
      <c r="BGJ60" s="528"/>
      <c r="BGK60" s="228"/>
      <c r="BGL60" s="526"/>
      <c r="BGM60" s="527"/>
      <c r="BGN60" s="528"/>
      <c r="BGO60" s="228"/>
      <c r="BGP60" s="526"/>
      <c r="BGQ60" s="527"/>
      <c r="BGR60" s="528"/>
      <c r="BGS60" s="228"/>
      <c r="BGT60" s="526"/>
      <c r="BGU60" s="527"/>
      <c r="BGV60" s="528"/>
      <c r="BGW60" s="228"/>
      <c r="BGX60" s="526"/>
      <c r="BGY60" s="527"/>
      <c r="BGZ60" s="528"/>
      <c r="BHA60" s="228"/>
      <c r="BHB60" s="526"/>
      <c r="BHC60" s="527"/>
      <c r="BHD60" s="528"/>
      <c r="BHE60" s="228"/>
      <c r="BHF60" s="526"/>
      <c r="BHG60" s="527"/>
      <c r="BHH60" s="528"/>
      <c r="BHI60" s="228"/>
      <c r="BHJ60" s="526"/>
      <c r="BHK60" s="527"/>
      <c r="BHL60" s="528"/>
      <c r="BHM60" s="228"/>
      <c r="BHN60" s="526"/>
      <c r="BHO60" s="527"/>
      <c r="BHP60" s="528"/>
      <c r="BHQ60" s="228"/>
      <c r="BHR60" s="526"/>
      <c r="BHS60" s="527"/>
      <c r="BHT60" s="528"/>
      <c r="BHU60" s="228"/>
      <c r="BHV60" s="526"/>
      <c r="BHW60" s="527"/>
      <c r="BHX60" s="528"/>
      <c r="BHY60" s="228"/>
      <c r="BHZ60" s="526"/>
      <c r="BIA60" s="527"/>
      <c r="BIB60" s="528"/>
      <c r="BIC60" s="228"/>
      <c r="BID60" s="526"/>
      <c r="BIE60" s="527"/>
      <c r="BIF60" s="528"/>
      <c r="BIG60" s="228"/>
      <c r="BIH60" s="526"/>
      <c r="BII60" s="527"/>
      <c r="BIJ60" s="528"/>
      <c r="BIK60" s="228"/>
      <c r="BIL60" s="526"/>
      <c r="BIM60" s="527"/>
      <c r="BIN60" s="528"/>
      <c r="BIO60" s="228"/>
      <c r="BIP60" s="526"/>
      <c r="BIQ60" s="527"/>
      <c r="BIR60" s="528"/>
      <c r="BIS60" s="228"/>
      <c r="BIT60" s="526"/>
      <c r="BIU60" s="527"/>
      <c r="BIV60" s="528"/>
      <c r="BIW60" s="228"/>
      <c r="BIX60" s="526"/>
      <c r="BIY60" s="527"/>
      <c r="BIZ60" s="528"/>
      <c r="BJA60" s="228"/>
      <c r="BJB60" s="526"/>
      <c r="BJC60" s="527"/>
      <c r="BJD60" s="528"/>
      <c r="BJE60" s="228"/>
      <c r="BJF60" s="526"/>
      <c r="BJG60" s="527"/>
      <c r="BJH60" s="528"/>
      <c r="BJI60" s="228"/>
      <c r="BJJ60" s="526"/>
      <c r="BJK60" s="527"/>
      <c r="BJL60" s="528"/>
      <c r="BJM60" s="228"/>
      <c r="BJN60" s="526"/>
      <c r="BJO60" s="527"/>
      <c r="BJP60" s="528"/>
      <c r="BJQ60" s="228"/>
      <c r="BJR60" s="526"/>
      <c r="BJS60" s="527"/>
      <c r="BJT60" s="528"/>
      <c r="BJU60" s="228"/>
      <c r="BJV60" s="526"/>
      <c r="BJW60" s="527"/>
      <c r="BJX60" s="528"/>
      <c r="BJY60" s="228"/>
      <c r="BJZ60" s="526"/>
      <c r="BKA60" s="527"/>
      <c r="BKB60" s="528"/>
      <c r="BKC60" s="228"/>
      <c r="BKD60" s="526"/>
      <c r="BKE60" s="527"/>
      <c r="BKF60" s="528"/>
      <c r="BKG60" s="228"/>
      <c r="BKH60" s="526"/>
      <c r="BKI60" s="527"/>
      <c r="BKJ60" s="528"/>
      <c r="BKK60" s="228"/>
      <c r="BKL60" s="526"/>
      <c r="BKM60" s="527"/>
      <c r="BKN60" s="528"/>
      <c r="BKO60" s="228"/>
      <c r="BKP60" s="526"/>
      <c r="BKQ60" s="527"/>
      <c r="BKR60" s="528"/>
      <c r="BKS60" s="228"/>
      <c r="BKT60" s="526"/>
      <c r="BKU60" s="527"/>
      <c r="BKV60" s="528"/>
      <c r="BKW60" s="228"/>
      <c r="BKX60" s="526"/>
      <c r="BKY60" s="527"/>
      <c r="BKZ60" s="528"/>
      <c r="BLA60" s="228"/>
      <c r="BLB60" s="526"/>
      <c r="BLC60" s="527"/>
      <c r="BLD60" s="528"/>
      <c r="BLE60" s="228"/>
      <c r="BLF60" s="526"/>
      <c r="BLG60" s="527"/>
      <c r="BLH60" s="528"/>
      <c r="BLI60" s="228"/>
      <c r="BLJ60" s="526"/>
      <c r="BLK60" s="527"/>
      <c r="BLL60" s="528"/>
      <c r="BLM60" s="228"/>
      <c r="BLN60" s="526"/>
      <c r="BLO60" s="527"/>
      <c r="BLP60" s="528"/>
      <c r="BLQ60" s="228"/>
      <c r="BLR60" s="526"/>
      <c r="BLS60" s="527"/>
      <c r="BLT60" s="528"/>
      <c r="BLU60" s="228"/>
      <c r="BLV60" s="526"/>
      <c r="BLW60" s="527"/>
      <c r="BLX60" s="528"/>
      <c r="BLY60" s="228"/>
      <c r="BLZ60" s="526"/>
      <c r="BMA60" s="527"/>
      <c r="BMB60" s="528"/>
      <c r="BMC60" s="228"/>
      <c r="BMD60" s="526"/>
      <c r="BME60" s="527"/>
      <c r="BMF60" s="528"/>
      <c r="BMG60" s="228"/>
      <c r="BMH60" s="526"/>
      <c r="BMI60" s="527"/>
      <c r="BMJ60" s="528"/>
      <c r="BMK60" s="228"/>
      <c r="BML60" s="526"/>
      <c r="BMM60" s="527"/>
      <c r="BMN60" s="528"/>
      <c r="BMO60" s="228"/>
      <c r="BMP60" s="526"/>
      <c r="BMQ60" s="527"/>
      <c r="BMR60" s="528"/>
      <c r="BMS60" s="228"/>
      <c r="BMT60" s="526"/>
      <c r="BMU60" s="527"/>
      <c r="BMV60" s="528"/>
      <c r="BMW60" s="228"/>
      <c r="BMX60" s="526"/>
      <c r="BMY60" s="527"/>
      <c r="BMZ60" s="528"/>
      <c r="BNA60" s="228"/>
      <c r="BNB60" s="526"/>
      <c r="BNC60" s="527"/>
      <c r="BND60" s="528"/>
      <c r="BNE60" s="228"/>
      <c r="BNF60" s="526"/>
      <c r="BNG60" s="527"/>
      <c r="BNH60" s="528"/>
      <c r="BNI60" s="228"/>
      <c r="BNJ60" s="526"/>
      <c r="BNK60" s="527"/>
      <c r="BNL60" s="528"/>
      <c r="BNM60" s="228"/>
      <c r="BNN60" s="526"/>
      <c r="BNO60" s="527"/>
      <c r="BNP60" s="528"/>
      <c r="BNQ60" s="228"/>
      <c r="BNR60" s="526"/>
      <c r="BNS60" s="527"/>
      <c r="BNT60" s="528"/>
      <c r="BNU60" s="228"/>
      <c r="BNV60" s="526"/>
      <c r="BNW60" s="527"/>
      <c r="BNX60" s="528"/>
      <c r="BNY60" s="228"/>
      <c r="BNZ60" s="526"/>
      <c r="BOA60" s="527"/>
      <c r="BOB60" s="528"/>
      <c r="BOC60" s="228"/>
      <c r="BOD60" s="526"/>
      <c r="BOE60" s="527"/>
      <c r="BOF60" s="528"/>
      <c r="BOG60" s="228"/>
      <c r="BOH60" s="526"/>
      <c r="BOI60" s="527"/>
      <c r="BOJ60" s="528"/>
      <c r="BOK60" s="228"/>
      <c r="BOL60" s="526"/>
      <c r="BOM60" s="527"/>
      <c r="BON60" s="528"/>
      <c r="BOO60" s="228"/>
      <c r="BOP60" s="526"/>
      <c r="BOQ60" s="527"/>
      <c r="BOR60" s="528"/>
      <c r="BOS60" s="228"/>
      <c r="BOT60" s="526"/>
      <c r="BOU60" s="527"/>
      <c r="BOV60" s="528"/>
      <c r="BOW60" s="228"/>
      <c r="BOX60" s="526"/>
      <c r="BOY60" s="527"/>
      <c r="BOZ60" s="528"/>
      <c r="BPA60" s="228"/>
      <c r="BPB60" s="526"/>
      <c r="BPC60" s="527"/>
      <c r="BPD60" s="528"/>
      <c r="BPE60" s="228"/>
      <c r="BPF60" s="526"/>
      <c r="BPG60" s="527"/>
      <c r="BPH60" s="528"/>
      <c r="BPI60" s="228"/>
      <c r="BPJ60" s="526"/>
      <c r="BPK60" s="527"/>
      <c r="BPL60" s="528"/>
      <c r="BPM60" s="228"/>
      <c r="BPN60" s="526"/>
      <c r="BPO60" s="527"/>
      <c r="BPP60" s="528"/>
      <c r="BPQ60" s="228"/>
      <c r="BPR60" s="526"/>
      <c r="BPS60" s="527"/>
      <c r="BPT60" s="528"/>
      <c r="BPU60" s="228"/>
      <c r="BPV60" s="526"/>
      <c r="BPW60" s="527"/>
      <c r="BPX60" s="528"/>
      <c r="BPY60" s="228"/>
      <c r="BPZ60" s="526"/>
      <c r="BQA60" s="527"/>
      <c r="BQB60" s="528"/>
      <c r="BQC60" s="228"/>
      <c r="BQD60" s="526"/>
      <c r="BQE60" s="527"/>
      <c r="BQF60" s="528"/>
      <c r="BQG60" s="228"/>
      <c r="BQH60" s="526"/>
      <c r="BQI60" s="527"/>
      <c r="BQJ60" s="528"/>
      <c r="BQK60" s="228"/>
      <c r="BQL60" s="526"/>
      <c r="BQM60" s="527"/>
      <c r="BQN60" s="528"/>
      <c r="BQO60" s="228"/>
      <c r="BQP60" s="526"/>
      <c r="BQQ60" s="527"/>
      <c r="BQR60" s="528"/>
      <c r="BQS60" s="228"/>
      <c r="BQT60" s="526"/>
      <c r="BQU60" s="527"/>
      <c r="BQV60" s="528"/>
      <c r="BQW60" s="228"/>
      <c r="BQX60" s="526"/>
      <c r="BQY60" s="527"/>
      <c r="BQZ60" s="528"/>
      <c r="BRA60" s="228"/>
      <c r="BRB60" s="526"/>
      <c r="BRC60" s="527"/>
      <c r="BRD60" s="528"/>
      <c r="BRE60" s="228"/>
      <c r="BRF60" s="526"/>
      <c r="BRG60" s="527"/>
      <c r="BRH60" s="528"/>
      <c r="BRI60" s="228"/>
      <c r="BRJ60" s="526"/>
      <c r="BRK60" s="527"/>
      <c r="BRL60" s="528"/>
      <c r="BRM60" s="228"/>
      <c r="BRN60" s="526"/>
      <c r="BRO60" s="527"/>
      <c r="BRP60" s="528"/>
      <c r="BRQ60" s="228"/>
      <c r="BRR60" s="526"/>
      <c r="BRS60" s="527"/>
      <c r="BRT60" s="528"/>
      <c r="BRU60" s="228"/>
      <c r="BRV60" s="526"/>
      <c r="BRW60" s="527"/>
      <c r="BRX60" s="528"/>
      <c r="BRY60" s="228"/>
      <c r="BRZ60" s="526"/>
      <c r="BSA60" s="527"/>
      <c r="BSB60" s="528"/>
      <c r="BSC60" s="228"/>
      <c r="BSD60" s="526"/>
      <c r="BSE60" s="527"/>
      <c r="BSF60" s="528"/>
      <c r="BSG60" s="228"/>
      <c r="BSH60" s="526"/>
      <c r="BSI60" s="527"/>
      <c r="BSJ60" s="528"/>
      <c r="BSK60" s="228"/>
      <c r="BSL60" s="526"/>
      <c r="BSM60" s="527"/>
      <c r="BSN60" s="528"/>
      <c r="BSO60" s="228"/>
      <c r="BSP60" s="526"/>
      <c r="BSQ60" s="527"/>
      <c r="BSR60" s="528"/>
      <c r="BSS60" s="228"/>
      <c r="BST60" s="526"/>
      <c r="BSU60" s="527"/>
      <c r="BSV60" s="528"/>
      <c r="BSW60" s="228"/>
      <c r="BSX60" s="526"/>
      <c r="BSY60" s="527"/>
      <c r="BSZ60" s="528"/>
      <c r="BTA60" s="228"/>
      <c r="BTB60" s="526"/>
      <c r="BTC60" s="527"/>
      <c r="BTD60" s="528"/>
      <c r="BTE60" s="228"/>
      <c r="BTF60" s="526"/>
      <c r="BTG60" s="527"/>
      <c r="BTH60" s="528"/>
      <c r="BTI60" s="228"/>
      <c r="BTJ60" s="526"/>
      <c r="BTK60" s="527"/>
      <c r="BTL60" s="528"/>
      <c r="BTM60" s="228"/>
      <c r="BTN60" s="526"/>
      <c r="BTO60" s="527"/>
      <c r="BTP60" s="528"/>
      <c r="BTQ60" s="228"/>
      <c r="BTR60" s="526"/>
      <c r="BTS60" s="527"/>
      <c r="BTT60" s="528"/>
      <c r="BTU60" s="228"/>
      <c r="BTV60" s="526"/>
      <c r="BTW60" s="527"/>
      <c r="BTX60" s="528"/>
      <c r="BTY60" s="228"/>
      <c r="BTZ60" s="526"/>
      <c r="BUA60" s="527"/>
      <c r="BUB60" s="528"/>
      <c r="BUC60" s="228"/>
      <c r="BUD60" s="526"/>
      <c r="BUE60" s="527"/>
      <c r="BUF60" s="528"/>
      <c r="BUG60" s="228"/>
      <c r="BUH60" s="526"/>
      <c r="BUI60" s="527"/>
      <c r="BUJ60" s="528"/>
      <c r="BUK60" s="228"/>
      <c r="BUL60" s="526"/>
      <c r="BUM60" s="527"/>
      <c r="BUN60" s="528"/>
      <c r="BUO60" s="228"/>
      <c r="BUP60" s="526"/>
      <c r="BUQ60" s="527"/>
      <c r="BUR60" s="528"/>
      <c r="BUS60" s="228"/>
      <c r="BUT60" s="526"/>
      <c r="BUU60" s="527"/>
      <c r="BUV60" s="528"/>
      <c r="BUW60" s="228"/>
      <c r="BUX60" s="526"/>
      <c r="BUY60" s="527"/>
      <c r="BUZ60" s="528"/>
      <c r="BVA60" s="228"/>
      <c r="BVB60" s="526"/>
      <c r="BVC60" s="527"/>
      <c r="BVD60" s="528"/>
      <c r="BVE60" s="228"/>
      <c r="BVF60" s="526"/>
      <c r="BVG60" s="527"/>
      <c r="BVH60" s="528"/>
      <c r="BVI60" s="228"/>
      <c r="BVJ60" s="526"/>
      <c r="BVK60" s="527"/>
      <c r="BVL60" s="528"/>
      <c r="BVM60" s="228"/>
      <c r="BVN60" s="526"/>
      <c r="BVO60" s="527"/>
      <c r="BVP60" s="528"/>
      <c r="BVQ60" s="228"/>
      <c r="BVR60" s="526"/>
      <c r="BVS60" s="527"/>
      <c r="BVT60" s="528"/>
      <c r="BVU60" s="228"/>
      <c r="BVV60" s="526"/>
      <c r="BVW60" s="527"/>
      <c r="BVX60" s="528"/>
      <c r="BVY60" s="228"/>
      <c r="BVZ60" s="526"/>
      <c r="BWA60" s="527"/>
      <c r="BWB60" s="528"/>
      <c r="BWC60" s="228"/>
      <c r="BWD60" s="526"/>
      <c r="BWE60" s="527"/>
      <c r="BWF60" s="528"/>
      <c r="BWG60" s="228"/>
      <c r="BWH60" s="526"/>
      <c r="BWI60" s="527"/>
      <c r="BWJ60" s="528"/>
      <c r="BWK60" s="228"/>
      <c r="BWL60" s="526"/>
      <c r="BWM60" s="527"/>
      <c r="BWN60" s="528"/>
      <c r="BWO60" s="228"/>
      <c r="BWP60" s="526"/>
      <c r="BWQ60" s="527"/>
      <c r="BWR60" s="528"/>
      <c r="BWS60" s="228"/>
      <c r="BWT60" s="526"/>
      <c r="BWU60" s="527"/>
      <c r="BWV60" s="528"/>
      <c r="BWW60" s="228"/>
      <c r="BWX60" s="526"/>
      <c r="BWY60" s="527"/>
      <c r="BWZ60" s="528"/>
      <c r="BXA60" s="228"/>
      <c r="BXB60" s="526"/>
      <c r="BXC60" s="527"/>
      <c r="BXD60" s="528"/>
      <c r="BXE60" s="228"/>
      <c r="BXF60" s="526"/>
      <c r="BXG60" s="527"/>
      <c r="BXH60" s="528"/>
      <c r="BXI60" s="228"/>
      <c r="BXJ60" s="526"/>
      <c r="BXK60" s="527"/>
      <c r="BXL60" s="528"/>
      <c r="BXM60" s="228"/>
      <c r="BXN60" s="526"/>
      <c r="BXO60" s="527"/>
      <c r="BXP60" s="528"/>
      <c r="BXQ60" s="228"/>
      <c r="BXR60" s="526"/>
      <c r="BXS60" s="527"/>
      <c r="BXT60" s="528"/>
      <c r="BXU60" s="228"/>
      <c r="BXV60" s="526"/>
      <c r="BXW60" s="527"/>
      <c r="BXX60" s="528"/>
      <c r="BXY60" s="228"/>
      <c r="BXZ60" s="526"/>
      <c r="BYA60" s="527"/>
      <c r="BYB60" s="528"/>
      <c r="BYC60" s="228"/>
      <c r="BYD60" s="526"/>
      <c r="BYE60" s="527"/>
      <c r="BYF60" s="528"/>
      <c r="BYG60" s="228"/>
      <c r="BYH60" s="526"/>
      <c r="BYI60" s="527"/>
      <c r="BYJ60" s="528"/>
      <c r="BYK60" s="228"/>
      <c r="BYL60" s="526"/>
      <c r="BYM60" s="527"/>
      <c r="BYN60" s="528"/>
      <c r="BYO60" s="228"/>
      <c r="BYP60" s="526"/>
      <c r="BYQ60" s="527"/>
      <c r="BYR60" s="528"/>
      <c r="BYS60" s="228"/>
      <c r="BYT60" s="526"/>
      <c r="BYU60" s="527"/>
      <c r="BYV60" s="528"/>
      <c r="BYW60" s="228"/>
      <c r="BYX60" s="526"/>
      <c r="BYY60" s="527"/>
      <c r="BYZ60" s="528"/>
      <c r="BZA60" s="228"/>
      <c r="BZB60" s="526"/>
      <c r="BZC60" s="527"/>
      <c r="BZD60" s="528"/>
      <c r="BZE60" s="228"/>
      <c r="BZF60" s="526"/>
      <c r="BZG60" s="527"/>
      <c r="BZH60" s="528"/>
      <c r="BZI60" s="228"/>
      <c r="BZJ60" s="526"/>
      <c r="BZK60" s="527"/>
      <c r="BZL60" s="528"/>
      <c r="BZM60" s="228"/>
      <c r="BZN60" s="526"/>
      <c r="BZO60" s="527"/>
      <c r="BZP60" s="528"/>
      <c r="BZQ60" s="228"/>
      <c r="BZR60" s="526"/>
      <c r="BZS60" s="527"/>
      <c r="BZT60" s="528"/>
      <c r="BZU60" s="228"/>
      <c r="BZV60" s="526"/>
      <c r="BZW60" s="527"/>
      <c r="BZX60" s="528"/>
      <c r="BZY60" s="228"/>
      <c r="BZZ60" s="526"/>
      <c r="CAA60" s="527"/>
      <c r="CAB60" s="528"/>
      <c r="CAC60" s="228"/>
      <c r="CAD60" s="526"/>
      <c r="CAE60" s="527"/>
      <c r="CAF60" s="528"/>
      <c r="CAG60" s="228"/>
      <c r="CAH60" s="526"/>
      <c r="CAI60" s="527"/>
      <c r="CAJ60" s="528"/>
      <c r="CAK60" s="228"/>
      <c r="CAL60" s="526"/>
      <c r="CAM60" s="527"/>
      <c r="CAN60" s="528"/>
      <c r="CAO60" s="228"/>
      <c r="CAP60" s="526"/>
      <c r="CAQ60" s="527"/>
      <c r="CAR60" s="528"/>
      <c r="CAS60" s="228"/>
      <c r="CAT60" s="526"/>
      <c r="CAU60" s="527"/>
      <c r="CAV60" s="528"/>
      <c r="CAW60" s="228"/>
      <c r="CAX60" s="526"/>
      <c r="CAY60" s="527"/>
      <c r="CAZ60" s="528"/>
      <c r="CBA60" s="228"/>
      <c r="CBB60" s="526"/>
      <c r="CBC60" s="527"/>
      <c r="CBD60" s="528"/>
      <c r="CBE60" s="228"/>
      <c r="CBF60" s="526"/>
      <c r="CBG60" s="527"/>
      <c r="CBH60" s="528"/>
      <c r="CBI60" s="228"/>
      <c r="CBJ60" s="526"/>
      <c r="CBK60" s="527"/>
      <c r="CBL60" s="528"/>
      <c r="CBM60" s="228"/>
      <c r="CBN60" s="526"/>
      <c r="CBO60" s="527"/>
      <c r="CBP60" s="528"/>
      <c r="CBQ60" s="228"/>
      <c r="CBR60" s="526"/>
      <c r="CBS60" s="527"/>
      <c r="CBT60" s="528"/>
      <c r="CBU60" s="228"/>
      <c r="CBV60" s="526"/>
      <c r="CBW60" s="527"/>
      <c r="CBX60" s="528"/>
      <c r="CBY60" s="228"/>
      <c r="CBZ60" s="526"/>
      <c r="CCA60" s="527"/>
      <c r="CCB60" s="528"/>
      <c r="CCC60" s="228"/>
      <c r="CCD60" s="526"/>
      <c r="CCE60" s="527"/>
      <c r="CCF60" s="528"/>
      <c r="CCG60" s="228"/>
      <c r="CCH60" s="526"/>
      <c r="CCI60" s="527"/>
      <c r="CCJ60" s="528"/>
      <c r="CCK60" s="228"/>
      <c r="CCL60" s="526"/>
      <c r="CCM60" s="527"/>
      <c r="CCN60" s="528"/>
      <c r="CCO60" s="228"/>
      <c r="CCP60" s="526"/>
      <c r="CCQ60" s="527"/>
      <c r="CCR60" s="528"/>
      <c r="CCS60" s="228"/>
      <c r="CCT60" s="526"/>
      <c r="CCU60" s="527"/>
      <c r="CCV60" s="528"/>
      <c r="CCW60" s="228"/>
      <c r="CCX60" s="526"/>
      <c r="CCY60" s="527"/>
      <c r="CCZ60" s="528"/>
      <c r="CDA60" s="228"/>
      <c r="CDB60" s="526"/>
      <c r="CDC60" s="527"/>
      <c r="CDD60" s="528"/>
      <c r="CDE60" s="228"/>
      <c r="CDF60" s="526"/>
      <c r="CDG60" s="527"/>
      <c r="CDH60" s="528"/>
      <c r="CDI60" s="228"/>
      <c r="CDJ60" s="526"/>
      <c r="CDK60" s="527"/>
      <c r="CDL60" s="528"/>
      <c r="CDM60" s="228"/>
      <c r="CDN60" s="526"/>
      <c r="CDO60" s="527"/>
      <c r="CDP60" s="528"/>
      <c r="CDQ60" s="228"/>
      <c r="CDR60" s="526"/>
      <c r="CDS60" s="527"/>
      <c r="CDT60" s="528"/>
      <c r="CDU60" s="228"/>
      <c r="CDV60" s="526"/>
      <c r="CDW60" s="527"/>
      <c r="CDX60" s="528"/>
      <c r="CDY60" s="228"/>
      <c r="CDZ60" s="526"/>
      <c r="CEA60" s="527"/>
      <c r="CEB60" s="528"/>
      <c r="CEC60" s="228"/>
      <c r="CED60" s="526"/>
      <c r="CEE60" s="527"/>
      <c r="CEF60" s="528"/>
      <c r="CEG60" s="228"/>
      <c r="CEH60" s="526"/>
      <c r="CEI60" s="527"/>
      <c r="CEJ60" s="528"/>
      <c r="CEK60" s="228"/>
      <c r="CEL60" s="526"/>
      <c r="CEM60" s="527"/>
      <c r="CEN60" s="528"/>
      <c r="CEO60" s="228"/>
      <c r="CEP60" s="526"/>
      <c r="CEQ60" s="527"/>
      <c r="CER60" s="528"/>
      <c r="CES60" s="228"/>
      <c r="CET60" s="526"/>
      <c r="CEU60" s="527"/>
      <c r="CEV60" s="528"/>
      <c r="CEW60" s="228"/>
      <c r="CEX60" s="526"/>
      <c r="CEY60" s="527"/>
      <c r="CEZ60" s="528"/>
      <c r="CFA60" s="228"/>
      <c r="CFB60" s="526"/>
      <c r="CFC60" s="527"/>
      <c r="CFD60" s="528"/>
      <c r="CFE60" s="228"/>
      <c r="CFF60" s="526"/>
      <c r="CFG60" s="527"/>
      <c r="CFH60" s="528"/>
      <c r="CFI60" s="228"/>
      <c r="CFJ60" s="526"/>
      <c r="CFK60" s="527"/>
      <c r="CFL60" s="528"/>
      <c r="CFM60" s="228"/>
      <c r="CFN60" s="526"/>
      <c r="CFO60" s="527"/>
      <c r="CFP60" s="528"/>
      <c r="CFQ60" s="228"/>
      <c r="CFR60" s="526"/>
      <c r="CFS60" s="527"/>
      <c r="CFT60" s="528"/>
      <c r="CFU60" s="228"/>
      <c r="CFV60" s="526"/>
      <c r="CFW60" s="527"/>
      <c r="CFX60" s="528"/>
      <c r="CFY60" s="228"/>
      <c r="CFZ60" s="526"/>
      <c r="CGA60" s="527"/>
      <c r="CGB60" s="528"/>
      <c r="CGC60" s="228"/>
      <c r="CGD60" s="526"/>
      <c r="CGE60" s="527"/>
      <c r="CGF60" s="528"/>
      <c r="CGG60" s="228"/>
      <c r="CGH60" s="526"/>
      <c r="CGI60" s="527"/>
      <c r="CGJ60" s="528"/>
      <c r="CGK60" s="228"/>
      <c r="CGL60" s="526"/>
      <c r="CGM60" s="527"/>
      <c r="CGN60" s="528"/>
      <c r="CGO60" s="228"/>
      <c r="CGP60" s="526"/>
      <c r="CGQ60" s="527"/>
      <c r="CGR60" s="528"/>
      <c r="CGS60" s="228"/>
      <c r="CGT60" s="526"/>
      <c r="CGU60" s="527"/>
      <c r="CGV60" s="528"/>
      <c r="CGW60" s="228"/>
      <c r="CGX60" s="526"/>
      <c r="CGY60" s="527"/>
      <c r="CGZ60" s="528"/>
      <c r="CHA60" s="228"/>
      <c r="CHB60" s="526"/>
      <c r="CHC60" s="527"/>
      <c r="CHD60" s="528"/>
      <c r="CHE60" s="228"/>
      <c r="CHF60" s="526"/>
      <c r="CHG60" s="527"/>
      <c r="CHH60" s="528"/>
      <c r="CHI60" s="228"/>
      <c r="CHJ60" s="526"/>
      <c r="CHK60" s="527"/>
      <c r="CHL60" s="528"/>
      <c r="CHM60" s="228"/>
      <c r="CHN60" s="526"/>
      <c r="CHO60" s="527"/>
      <c r="CHP60" s="528"/>
      <c r="CHQ60" s="228"/>
      <c r="CHR60" s="526"/>
      <c r="CHS60" s="527"/>
      <c r="CHT60" s="528"/>
      <c r="CHU60" s="228"/>
      <c r="CHV60" s="526"/>
      <c r="CHW60" s="527"/>
      <c r="CHX60" s="528"/>
      <c r="CHY60" s="228"/>
      <c r="CHZ60" s="526"/>
      <c r="CIA60" s="527"/>
      <c r="CIB60" s="528"/>
      <c r="CIC60" s="228"/>
      <c r="CID60" s="526"/>
      <c r="CIE60" s="527"/>
      <c r="CIF60" s="528"/>
      <c r="CIG60" s="228"/>
      <c r="CIH60" s="526"/>
      <c r="CII60" s="527"/>
      <c r="CIJ60" s="528"/>
      <c r="CIK60" s="228"/>
      <c r="CIL60" s="526"/>
      <c r="CIM60" s="527"/>
      <c r="CIN60" s="528"/>
      <c r="CIO60" s="228"/>
      <c r="CIP60" s="526"/>
      <c r="CIQ60" s="527"/>
      <c r="CIR60" s="528"/>
      <c r="CIS60" s="228"/>
      <c r="CIT60" s="526"/>
      <c r="CIU60" s="527"/>
      <c r="CIV60" s="528"/>
      <c r="CIW60" s="228"/>
      <c r="CIX60" s="526"/>
      <c r="CIY60" s="527"/>
      <c r="CIZ60" s="528"/>
      <c r="CJA60" s="228"/>
      <c r="CJB60" s="526"/>
      <c r="CJC60" s="527"/>
      <c r="CJD60" s="528"/>
      <c r="CJE60" s="228"/>
      <c r="CJF60" s="526"/>
      <c r="CJG60" s="527"/>
      <c r="CJH60" s="528"/>
      <c r="CJI60" s="228"/>
      <c r="CJJ60" s="526"/>
      <c r="CJK60" s="527"/>
      <c r="CJL60" s="528"/>
      <c r="CJM60" s="228"/>
      <c r="CJN60" s="526"/>
      <c r="CJO60" s="527"/>
      <c r="CJP60" s="528"/>
      <c r="CJQ60" s="228"/>
      <c r="CJR60" s="526"/>
      <c r="CJS60" s="527"/>
      <c r="CJT60" s="528"/>
      <c r="CJU60" s="228"/>
      <c r="CJV60" s="526"/>
      <c r="CJW60" s="527"/>
      <c r="CJX60" s="528"/>
      <c r="CJY60" s="228"/>
      <c r="CJZ60" s="526"/>
      <c r="CKA60" s="527"/>
      <c r="CKB60" s="528"/>
      <c r="CKC60" s="228"/>
      <c r="CKD60" s="526"/>
      <c r="CKE60" s="527"/>
      <c r="CKF60" s="528"/>
      <c r="CKG60" s="228"/>
      <c r="CKH60" s="526"/>
      <c r="CKI60" s="527"/>
      <c r="CKJ60" s="528"/>
      <c r="CKK60" s="228"/>
      <c r="CKL60" s="526"/>
      <c r="CKM60" s="527"/>
      <c r="CKN60" s="528"/>
      <c r="CKO60" s="228"/>
      <c r="CKP60" s="526"/>
      <c r="CKQ60" s="527"/>
      <c r="CKR60" s="528"/>
      <c r="CKS60" s="228"/>
      <c r="CKT60" s="526"/>
      <c r="CKU60" s="527"/>
      <c r="CKV60" s="528"/>
      <c r="CKW60" s="228"/>
      <c r="CKX60" s="526"/>
      <c r="CKY60" s="527"/>
      <c r="CKZ60" s="528"/>
      <c r="CLA60" s="228"/>
      <c r="CLB60" s="526"/>
      <c r="CLC60" s="527"/>
      <c r="CLD60" s="528"/>
      <c r="CLE60" s="228"/>
      <c r="CLF60" s="526"/>
      <c r="CLG60" s="527"/>
      <c r="CLH60" s="528"/>
      <c r="CLI60" s="228"/>
      <c r="CLJ60" s="526"/>
      <c r="CLK60" s="527"/>
      <c r="CLL60" s="528"/>
      <c r="CLM60" s="228"/>
      <c r="CLN60" s="526"/>
      <c r="CLO60" s="527"/>
      <c r="CLP60" s="528"/>
      <c r="CLQ60" s="228"/>
      <c r="CLR60" s="526"/>
      <c r="CLS60" s="527"/>
      <c r="CLT60" s="528"/>
      <c r="CLU60" s="228"/>
      <c r="CLV60" s="526"/>
      <c r="CLW60" s="527"/>
      <c r="CLX60" s="528"/>
      <c r="CLY60" s="228"/>
      <c r="CLZ60" s="526"/>
      <c r="CMA60" s="527"/>
      <c r="CMB60" s="528"/>
      <c r="CMC60" s="228"/>
      <c r="CMD60" s="526"/>
      <c r="CME60" s="527"/>
      <c r="CMF60" s="528"/>
      <c r="CMG60" s="228"/>
      <c r="CMH60" s="526"/>
      <c r="CMI60" s="527"/>
      <c r="CMJ60" s="528"/>
      <c r="CMK60" s="228"/>
      <c r="CML60" s="526"/>
      <c r="CMM60" s="527"/>
      <c r="CMN60" s="528"/>
      <c r="CMO60" s="228"/>
      <c r="CMP60" s="526"/>
      <c r="CMQ60" s="527"/>
      <c r="CMR60" s="528"/>
      <c r="CMS60" s="228"/>
      <c r="CMT60" s="526"/>
      <c r="CMU60" s="527"/>
      <c r="CMV60" s="528"/>
      <c r="CMW60" s="228"/>
      <c r="CMX60" s="526"/>
      <c r="CMY60" s="527"/>
      <c r="CMZ60" s="528"/>
      <c r="CNA60" s="228"/>
      <c r="CNB60" s="526"/>
      <c r="CNC60" s="527"/>
      <c r="CND60" s="528"/>
      <c r="CNE60" s="228"/>
      <c r="CNF60" s="526"/>
      <c r="CNG60" s="527"/>
      <c r="CNH60" s="528"/>
      <c r="CNI60" s="228"/>
      <c r="CNJ60" s="526"/>
      <c r="CNK60" s="527"/>
      <c r="CNL60" s="528"/>
      <c r="CNM60" s="228"/>
      <c r="CNN60" s="526"/>
      <c r="CNO60" s="527"/>
      <c r="CNP60" s="528"/>
      <c r="CNQ60" s="228"/>
      <c r="CNR60" s="526"/>
      <c r="CNS60" s="527"/>
      <c r="CNT60" s="528"/>
      <c r="CNU60" s="228"/>
      <c r="CNV60" s="526"/>
      <c r="CNW60" s="527"/>
      <c r="CNX60" s="528"/>
      <c r="CNY60" s="228"/>
      <c r="CNZ60" s="526"/>
      <c r="COA60" s="527"/>
      <c r="COB60" s="528"/>
      <c r="COC60" s="228"/>
      <c r="COD60" s="526"/>
      <c r="COE60" s="527"/>
      <c r="COF60" s="528"/>
      <c r="COG60" s="228"/>
      <c r="COH60" s="526"/>
      <c r="COI60" s="527"/>
      <c r="COJ60" s="528"/>
      <c r="COK60" s="228"/>
      <c r="COL60" s="526"/>
      <c r="COM60" s="527"/>
      <c r="CON60" s="528"/>
      <c r="COO60" s="228"/>
      <c r="COP60" s="526"/>
      <c r="COQ60" s="527"/>
      <c r="COR60" s="528"/>
      <c r="COS60" s="228"/>
      <c r="COT60" s="526"/>
      <c r="COU60" s="527"/>
      <c r="COV60" s="528"/>
      <c r="COW60" s="228"/>
      <c r="COX60" s="526"/>
      <c r="COY60" s="527"/>
      <c r="COZ60" s="528"/>
      <c r="CPA60" s="228"/>
      <c r="CPB60" s="526"/>
      <c r="CPC60" s="527"/>
      <c r="CPD60" s="528"/>
      <c r="CPE60" s="228"/>
      <c r="CPF60" s="526"/>
      <c r="CPG60" s="527"/>
      <c r="CPH60" s="528"/>
      <c r="CPI60" s="228"/>
      <c r="CPJ60" s="526"/>
      <c r="CPK60" s="527"/>
      <c r="CPL60" s="528"/>
      <c r="CPM60" s="228"/>
      <c r="CPN60" s="526"/>
      <c r="CPO60" s="527"/>
      <c r="CPP60" s="528"/>
      <c r="CPQ60" s="228"/>
      <c r="CPR60" s="526"/>
      <c r="CPS60" s="527"/>
      <c r="CPT60" s="528"/>
      <c r="CPU60" s="228"/>
      <c r="CPV60" s="526"/>
      <c r="CPW60" s="527"/>
      <c r="CPX60" s="528"/>
      <c r="CPY60" s="228"/>
      <c r="CPZ60" s="526"/>
      <c r="CQA60" s="527"/>
      <c r="CQB60" s="528"/>
      <c r="CQC60" s="228"/>
      <c r="CQD60" s="526"/>
      <c r="CQE60" s="527"/>
      <c r="CQF60" s="528"/>
      <c r="CQG60" s="228"/>
      <c r="CQH60" s="526"/>
      <c r="CQI60" s="527"/>
      <c r="CQJ60" s="528"/>
      <c r="CQK60" s="228"/>
      <c r="CQL60" s="526"/>
      <c r="CQM60" s="527"/>
      <c r="CQN60" s="528"/>
      <c r="CQO60" s="228"/>
      <c r="CQP60" s="526"/>
      <c r="CQQ60" s="527"/>
      <c r="CQR60" s="528"/>
      <c r="CQS60" s="228"/>
      <c r="CQT60" s="526"/>
      <c r="CQU60" s="527"/>
      <c r="CQV60" s="528"/>
      <c r="CQW60" s="228"/>
      <c r="CQX60" s="526"/>
      <c r="CQY60" s="527"/>
      <c r="CQZ60" s="528"/>
      <c r="CRA60" s="228"/>
      <c r="CRB60" s="526"/>
      <c r="CRC60" s="527"/>
      <c r="CRD60" s="528"/>
      <c r="CRE60" s="228"/>
      <c r="CRF60" s="526"/>
      <c r="CRG60" s="527"/>
      <c r="CRH60" s="528"/>
      <c r="CRI60" s="228"/>
      <c r="CRJ60" s="526"/>
      <c r="CRK60" s="527"/>
      <c r="CRL60" s="528"/>
      <c r="CRM60" s="228"/>
      <c r="CRN60" s="526"/>
      <c r="CRO60" s="527"/>
      <c r="CRP60" s="528"/>
      <c r="CRQ60" s="228"/>
      <c r="CRR60" s="526"/>
      <c r="CRS60" s="527"/>
      <c r="CRT60" s="528"/>
      <c r="CRU60" s="228"/>
      <c r="CRV60" s="526"/>
      <c r="CRW60" s="527"/>
      <c r="CRX60" s="528"/>
      <c r="CRY60" s="228"/>
      <c r="CRZ60" s="526"/>
      <c r="CSA60" s="527"/>
      <c r="CSB60" s="528"/>
      <c r="CSC60" s="228"/>
      <c r="CSD60" s="526"/>
      <c r="CSE60" s="527"/>
      <c r="CSF60" s="528"/>
      <c r="CSG60" s="228"/>
      <c r="CSH60" s="526"/>
      <c r="CSI60" s="527"/>
      <c r="CSJ60" s="528"/>
      <c r="CSK60" s="228"/>
      <c r="CSL60" s="526"/>
      <c r="CSM60" s="527"/>
      <c r="CSN60" s="528"/>
      <c r="CSO60" s="228"/>
      <c r="CSP60" s="526"/>
      <c r="CSQ60" s="527"/>
      <c r="CSR60" s="528"/>
      <c r="CSS60" s="228"/>
      <c r="CST60" s="526"/>
      <c r="CSU60" s="527"/>
      <c r="CSV60" s="528"/>
      <c r="CSW60" s="228"/>
      <c r="CSX60" s="526"/>
      <c r="CSY60" s="527"/>
      <c r="CSZ60" s="528"/>
      <c r="CTA60" s="228"/>
      <c r="CTB60" s="526"/>
      <c r="CTC60" s="527"/>
      <c r="CTD60" s="528"/>
      <c r="CTE60" s="228"/>
      <c r="CTF60" s="526"/>
      <c r="CTG60" s="527"/>
      <c r="CTH60" s="528"/>
      <c r="CTI60" s="228"/>
      <c r="CTJ60" s="526"/>
      <c r="CTK60" s="527"/>
      <c r="CTL60" s="528"/>
      <c r="CTM60" s="228"/>
      <c r="CTN60" s="526"/>
      <c r="CTO60" s="527"/>
      <c r="CTP60" s="528"/>
      <c r="CTQ60" s="228"/>
      <c r="CTR60" s="526"/>
      <c r="CTS60" s="527"/>
      <c r="CTT60" s="528"/>
      <c r="CTU60" s="228"/>
      <c r="CTV60" s="526"/>
      <c r="CTW60" s="527"/>
      <c r="CTX60" s="528"/>
      <c r="CTY60" s="228"/>
      <c r="CTZ60" s="526"/>
      <c r="CUA60" s="527"/>
      <c r="CUB60" s="528"/>
      <c r="CUC60" s="228"/>
      <c r="CUD60" s="526"/>
      <c r="CUE60" s="527"/>
      <c r="CUF60" s="528"/>
      <c r="CUG60" s="228"/>
      <c r="CUH60" s="526"/>
      <c r="CUI60" s="527"/>
      <c r="CUJ60" s="528"/>
      <c r="CUK60" s="228"/>
      <c r="CUL60" s="526"/>
      <c r="CUM60" s="527"/>
      <c r="CUN60" s="528"/>
      <c r="CUO60" s="228"/>
      <c r="CUP60" s="526"/>
      <c r="CUQ60" s="527"/>
      <c r="CUR60" s="528"/>
      <c r="CUS60" s="228"/>
      <c r="CUT60" s="526"/>
      <c r="CUU60" s="527"/>
      <c r="CUV60" s="528"/>
      <c r="CUW60" s="228"/>
      <c r="CUX60" s="526"/>
      <c r="CUY60" s="527"/>
      <c r="CUZ60" s="528"/>
      <c r="CVA60" s="228"/>
      <c r="CVB60" s="526"/>
      <c r="CVC60" s="527"/>
      <c r="CVD60" s="528"/>
      <c r="CVE60" s="228"/>
      <c r="CVF60" s="526"/>
      <c r="CVG60" s="527"/>
      <c r="CVH60" s="528"/>
      <c r="CVI60" s="228"/>
      <c r="CVJ60" s="526"/>
      <c r="CVK60" s="527"/>
      <c r="CVL60" s="528"/>
      <c r="CVM60" s="228"/>
      <c r="CVN60" s="526"/>
      <c r="CVO60" s="527"/>
      <c r="CVP60" s="528"/>
      <c r="CVQ60" s="228"/>
      <c r="CVR60" s="526"/>
      <c r="CVS60" s="527"/>
      <c r="CVT60" s="528"/>
      <c r="CVU60" s="228"/>
      <c r="CVV60" s="526"/>
      <c r="CVW60" s="527"/>
      <c r="CVX60" s="528"/>
      <c r="CVY60" s="228"/>
      <c r="CVZ60" s="526"/>
      <c r="CWA60" s="527"/>
      <c r="CWB60" s="528"/>
      <c r="CWC60" s="228"/>
      <c r="CWD60" s="526"/>
      <c r="CWE60" s="527"/>
      <c r="CWF60" s="528"/>
      <c r="CWG60" s="228"/>
      <c r="CWH60" s="526"/>
      <c r="CWI60" s="527"/>
      <c r="CWJ60" s="528"/>
      <c r="CWK60" s="228"/>
      <c r="CWL60" s="526"/>
      <c r="CWM60" s="527"/>
      <c r="CWN60" s="528"/>
      <c r="CWO60" s="228"/>
      <c r="CWP60" s="526"/>
      <c r="CWQ60" s="527"/>
      <c r="CWR60" s="528"/>
      <c r="CWS60" s="228"/>
      <c r="CWT60" s="526"/>
      <c r="CWU60" s="527"/>
      <c r="CWV60" s="528"/>
      <c r="CWW60" s="228"/>
      <c r="CWX60" s="526"/>
      <c r="CWY60" s="527"/>
      <c r="CWZ60" s="528"/>
      <c r="CXA60" s="228"/>
      <c r="CXB60" s="526"/>
      <c r="CXC60" s="527"/>
      <c r="CXD60" s="528"/>
      <c r="CXE60" s="228"/>
      <c r="CXF60" s="526"/>
      <c r="CXG60" s="527"/>
      <c r="CXH60" s="528"/>
      <c r="CXI60" s="228"/>
      <c r="CXJ60" s="526"/>
      <c r="CXK60" s="527"/>
      <c r="CXL60" s="528"/>
      <c r="CXM60" s="228"/>
      <c r="CXN60" s="526"/>
      <c r="CXO60" s="527"/>
      <c r="CXP60" s="528"/>
      <c r="CXQ60" s="228"/>
      <c r="CXR60" s="526"/>
      <c r="CXS60" s="527"/>
      <c r="CXT60" s="528"/>
      <c r="CXU60" s="228"/>
      <c r="CXV60" s="526"/>
      <c r="CXW60" s="527"/>
      <c r="CXX60" s="528"/>
      <c r="CXY60" s="228"/>
      <c r="CXZ60" s="526"/>
      <c r="CYA60" s="527"/>
      <c r="CYB60" s="528"/>
      <c r="CYC60" s="228"/>
      <c r="CYD60" s="526"/>
      <c r="CYE60" s="527"/>
      <c r="CYF60" s="528"/>
      <c r="CYG60" s="228"/>
      <c r="CYH60" s="526"/>
      <c r="CYI60" s="527"/>
      <c r="CYJ60" s="528"/>
      <c r="CYK60" s="228"/>
      <c r="CYL60" s="526"/>
      <c r="CYM60" s="527"/>
      <c r="CYN60" s="528"/>
      <c r="CYO60" s="228"/>
      <c r="CYP60" s="526"/>
      <c r="CYQ60" s="527"/>
      <c r="CYR60" s="528"/>
      <c r="CYS60" s="228"/>
      <c r="CYT60" s="526"/>
      <c r="CYU60" s="527"/>
      <c r="CYV60" s="528"/>
      <c r="CYW60" s="228"/>
      <c r="CYX60" s="526"/>
      <c r="CYY60" s="527"/>
      <c r="CYZ60" s="528"/>
      <c r="CZA60" s="228"/>
      <c r="CZB60" s="526"/>
      <c r="CZC60" s="527"/>
      <c r="CZD60" s="528"/>
      <c r="CZE60" s="228"/>
      <c r="CZF60" s="526"/>
      <c r="CZG60" s="527"/>
      <c r="CZH60" s="528"/>
      <c r="CZI60" s="228"/>
      <c r="CZJ60" s="526"/>
      <c r="CZK60" s="527"/>
      <c r="CZL60" s="528"/>
      <c r="CZM60" s="228"/>
      <c r="CZN60" s="526"/>
      <c r="CZO60" s="527"/>
      <c r="CZP60" s="528"/>
      <c r="CZQ60" s="228"/>
      <c r="CZR60" s="526"/>
      <c r="CZS60" s="527"/>
      <c r="CZT60" s="528"/>
      <c r="CZU60" s="228"/>
      <c r="CZV60" s="526"/>
      <c r="CZW60" s="527"/>
      <c r="CZX60" s="528"/>
      <c r="CZY60" s="228"/>
      <c r="CZZ60" s="526"/>
      <c r="DAA60" s="527"/>
      <c r="DAB60" s="528"/>
      <c r="DAC60" s="228"/>
      <c r="DAD60" s="526"/>
      <c r="DAE60" s="527"/>
      <c r="DAF60" s="528"/>
      <c r="DAG60" s="228"/>
      <c r="DAH60" s="526"/>
      <c r="DAI60" s="527"/>
      <c r="DAJ60" s="528"/>
      <c r="DAK60" s="228"/>
      <c r="DAL60" s="526"/>
      <c r="DAM60" s="527"/>
      <c r="DAN60" s="528"/>
      <c r="DAO60" s="228"/>
      <c r="DAP60" s="526"/>
      <c r="DAQ60" s="527"/>
      <c r="DAR60" s="528"/>
      <c r="DAS60" s="228"/>
      <c r="DAT60" s="526"/>
      <c r="DAU60" s="527"/>
      <c r="DAV60" s="528"/>
      <c r="DAW60" s="228"/>
      <c r="DAX60" s="526"/>
      <c r="DAY60" s="527"/>
      <c r="DAZ60" s="528"/>
      <c r="DBA60" s="228"/>
      <c r="DBB60" s="526"/>
      <c r="DBC60" s="527"/>
      <c r="DBD60" s="528"/>
      <c r="DBE60" s="228"/>
      <c r="DBF60" s="526"/>
      <c r="DBG60" s="527"/>
      <c r="DBH60" s="528"/>
      <c r="DBI60" s="228"/>
      <c r="DBJ60" s="526"/>
      <c r="DBK60" s="527"/>
      <c r="DBL60" s="528"/>
      <c r="DBM60" s="228"/>
      <c r="DBN60" s="526"/>
      <c r="DBO60" s="527"/>
      <c r="DBP60" s="528"/>
      <c r="DBQ60" s="228"/>
      <c r="DBR60" s="526"/>
      <c r="DBS60" s="527"/>
      <c r="DBT60" s="528"/>
      <c r="DBU60" s="228"/>
      <c r="DBV60" s="526"/>
      <c r="DBW60" s="527"/>
      <c r="DBX60" s="528"/>
      <c r="DBY60" s="228"/>
      <c r="DBZ60" s="526"/>
      <c r="DCA60" s="527"/>
      <c r="DCB60" s="528"/>
      <c r="DCC60" s="228"/>
      <c r="DCD60" s="526"/>
      <c r="DCE60" s="527"/>
      <c r="DCF60" s="528"/>
      <c r="DCG60" s="228"/>
      <c r="DCH60" s="526"/>
      <c r="DCI60" s="527"/>
      <c r="DCJ60" s="528"/>
      <c r="DCK60" s="228"/>
      <c r="DCL60" s="526"/>
      <c r="DCM60" s="527"/>
      <c r="DCN60" s="528"/>
      <c r="DCO60" s="228"/>
      <c r="DCP60" s="526"/>
      <c r="DCQ60" s="527"/>
      <c r="DCR60" s="528"/>
      <c r="DCS60" s="228"/>
      <c r="DCT60" s="526"/>
      <c r="DCU60" s="527"/>
      <c r="DCV60" s="528"/>
      <c r="DCW60" s="228"/>
      <c r="DCX60" s="526"/>
      <c r="DCY60" s="527"/>
      <c r="DCZ60" s="528"/>
      <c r="DDA60" s="228"/>
      <c r="DDB60" s="526"/>
      <c r="DDC60" s="527"/>
      <c r="DDD60" s="528"/>
      <c r="DDE60" s="228"/>
      <c r="DDF60" s="526"/>
      <c r="DDG60" s="527"/>
      <c r="DDH60" s="528"/>
      <c r="DDI60" s="228"/>
      <c r="DDJ60" s="526"/>
      <c r="DDK60" s="527"/>
      <c r="DDL60" s="528"/>
      <c r="DDM60" s="228"/>
      <c r="DDN60" s="526"/>
      <c r="DDO60" s="527"/>
      <c r="DDP60" s="528"/>
      <c r="DDQ60" s="228"/>
      <c r="DDR60" s="526"/>
      <c r="DDS60" s="527"/>
      <c r="DDT60" s="528"/>
      <c r="DDU60" s="228"/>
      <c r="DDV60" s="526"/>
      <c r="DDW60" s="527"/>
      <c r="DDX60" s="528"/>
      <c r="DDY60" s="228"/>
      <c r="DDZ60" s="526"/>
      <c r="DEA60" s="527"/>
      <c r="DEB60" s="528"/>
      <c r="DEC60" s="228"/>
      <c r="DED60" s="526"/>
      <c r="DEE60" s="527"/>
      <c r="DEF60" s="528"/>
      <c r="DEG60" s="228"/>
      <c r="DEH60" s="526"/>
      <c r="DEI60" s="527"/>
      <c r="DEJ60" s="528"/>
      <c r="DEK60" s="228"/>
      <c r="DEL60" s="526"/>
      <c r="DEM60" s="527"/>
      <c r="DEN60" s="528"/>
      <c r="DEO60" s="228"/>
      <c r="DEP60" s="526"/>
      <c r="DEQ60" s="527"/>
      <c r="DER60" s="528"/>
      <c r="DES60" s="228"/>
      <c r="DET60" s="526"/>
      <c r="DEU60" s="527"/>
      <c r="DEV60" s="528"/>
      <c r="DEW60" s="228"/>
      <c r="DEX60" s="526"/>
      <c r="DEY60" s="527"/>
      <c r="DEZ60" s="528"/>
      <c r="DFA60" s="228"/>
      <c r="DFB60" s="526"/>
      <c r="DFC60" s="527"/>
      <c r="DFD60" s="528"/>
      <c r="DFE60" s="228"/>
      <c r="DFF60" s="526"/>
      <c r="DFG60" s="527"/>
      <c r="DFH60" s="528"/>
      <c r="DFI60" s="228"/>
      <c r="DFJ60" s="526"/>
      <c r="DFK60" s="527"/>
      <c r="DFL60" s="528"/>
      <c r="DFM60" s="228"/>
      <c r="DFN60" s="526"/>
      <c r="DFO60" s="527"/>
      <c r="DFP60" s="528"/>
      <c r="DFQ60" s="228"/>
      <c r="DFR60" s="526"/>
      <c r="DFS60" s="527"/>
      <c r="DFT60" s="528"/>
      <c r="DFU60" s="228"/>
      <c r="DFV60" s="526"/>
      <c r="DFW60" s="527"/>
      <c r="DFX60" s="528"/>
      <c r="DFY60" s="228"/>
      <c r="DFZ60" s="526"/>
      <c r="DGA60" s="527"/>
      <c r="DGB60" s="528"/>
      <c r="DGC60" s="228"/>
      <c r="DGD60" s="526"/>
      <c r="DGE60" s="527"/>
      <c r="DGF60" s="528"/>
      <c r="DGG60" s="228"/>
      <c r="DGH60" s="526"/>
      <c r="DGI60" s="527"/>
      <c r="DGJ60" s="528"/>
      <c r="DGK60" s="228"/>
      <c r="DGL60" s="526"/>
      <c r="DGM60" s="527"/>
      <c r="DGN60" s="528"/>
      <c r="DGO60" s="228"/>
      <c r="DGP60" s="526"/>
      <c r="DGQ60" s="527"/>
      <c r="DGR60" s="528"/>
      <c r="DGS60" s="228"/>
      <c r="DGT60" s="526"/>
      <c r="DGU60" s="527"/>
      <c r="DGV60" s="528"/>
      <c r="DGW60" s="228"/>
      <c r="DGX60" s="526"/>
      <c r="DGY60" s="527"/>
      <c r="DGZ60" s="528"/>
      <c r="DHA60" s="228"/>
      <c r="DHB60" s="526"/>
      <c r="DHC60" s="527"/>
      <c r="DHD60" s="528"/>
      <c r="DHE60" s="228"/>
      <c r="DHF60" s="526"/>
      <c r="DHG60" s="527"/>
      <c r="DHH60" s="528"/>
      <c r="DHI60" s="228"/>
      <c r="DHJ60" s="526"/>
      <c r="DHK60" s="527"/>
      <c r="DHL60" s="528"/>
      <c r="DHM60" s="228"/>
      <c r="DHN60" s="526"/>
      <c r="DHO60" s="527"/>
      <c r="DHP60" s="528"/>
      <c r="DHQ60" s="228"/>
      <c r="DHR60" s="526"/>
      <c r="DHS60" s="527"/>
      <c r="DHT60" s="528"/>
      <c r="DHU60" s="228"/>
      <c r="DHV60" s="526"/>
      <c r="DHW60" s="527"/>
      <c r="DHX60" s="528"/>
      <c r="DHY60" s="228"/>
      <c r="DHZ60" s="526"/>
      <c r="DIA60" s="527"/>
      <c r="DIB60" s="528"/>
      <c r="DIC60" s="228"/>
      <c r="DID60" s="526"/>
      <c r="DIE60" s="527"/>
      <c r="DIF60" s="528"/>
      <c r="DIG60" s="228"/>
      <c r="DIH60" s="526"/>
      <c r="DII60" s="527"/>
      <c r="DIJ60" s="528"/>
      <c r="DIK60" s="228"/>
      <c r="DIL60" s="526"/>
      <c r="DIM60" s="527"/>
      <c r="DIN60" s="528"/>
      <c r="DIO60" s="228"/>
      <c r="DIP60" s="526"/>
      <c r="DIQ60" s="527"/>
      <c r="DIR60" s="528"/>
      <c r="DIS60" s="228"/>
      <c r="DIT60" s="526"/>
      <c r="DIU60" s="527"/>
      <c r="DIV60" s="528"/>
      <c r="DIW60" s="228"/>
      <c r="DIX60" s="526"/>
      <c r="DIY60" s="527"/>
      <c r="DIZ60" s="528"/>
      <c r="DJA60" s="228"/>
      <c r="DJB60" s="526"/>
      <c r="DJC60" s="527"/>
      <c r="DJD60" s="528"/>
      <c r="DJE60" s="228"/>
      <c r="DJF60" s="526"/>
      <c r="DJG60" s="527"/>
      <c r="DJH60" s="528"/>
      <c r="DJI60" s="228"/>
      <c r="DJJ60" s="526"/>
      <c r="DJK60" s="527"/>
      <c r="DJL60" s="528"/>
      <c r="DJM60" s="228"/>
      <c r="DJN60" s="526"/>
      <c r="DJO60" s="527"/>
      <c r="DJP60" s="528"/>
      <c r="DJQ60" s="228"/>
      <c r="DJR60" s="526"/>
      <c r="DJS60" s="527"/>
      <c r="DJT60" s="528"/>
      <c r="DJU60" s="228"/>
      <c r="DJV60" s="526"/>
      <c r="DJW60" s="527"/>
      <c r="DJX60" s="528"/>
      <c r="DJY60" s="228"/>
      <c r="DJZ60" s="526"/>
      <c r="DKA60" s="527"/>
      <c r="DKB60" s="528"/>
      <c r="DKC60" s="228"/>
      <c r="DKD60" s="526"/>
      <c r="DKE60" s="527"/>
      <c r="DKF60" s="528"/>
      <c r="DKG60" s="228"/>
      <c r="DKH60" s="526"/>
      <c r="DKI60" s="527"/>
      <c r="DKJ60" s="528"/>
      <c r="DKK60" s="228"/>
      <c r="DKL60" s="526"/>
      <c r="DKM60" s="527"/>
      <c r="DKN60" s="528"/>
      <c r="DKO60" s="228"/>
      <c r="DKP60" s="526"/>
      <c r="DKQ60" s="527"/>
      <c r="DKR60" s="528"/>
      <c r="DKS60" s="228"/>
      <c r="DKT60" s="526"/>
      <c r="DKU60" s="527"/>
      <c r="DKV60" s="528"/>
      <c r="DKW60" s="228"/>
      <c r="DKX60" s="526"/>
      <c r="DKY60" s="527"/>
      <c r="DKZ60" s="528"/>
      <c r="DLA60" s="228"/>
      <c r="DLB60" s="526"/>
      <c r="DLC60" s="527"/>
      <c r="DLD60" s="528"/>
      <c r="DLE60" s="228"/>
      <c r="DLF60" s="526"/>
      <c r="DLG60" s="527"/>
      <c r="DLH60" s="528"/>
      <c r="DLI60" s="228"/>
      <c r="DLJ60" s="526"/>
      <c r="DLK60" s="527"/>
      <c r="DLL60" s="528"/>
      <c r="DLM60" s="228"/>
      <c r="DLN60" s="526"/>
      <c r="DLO60" s="527"/>
      <c r="DLP60" s="528"/>
      <c r="DLQ60" s="228"/>
      <c r="DLR60" s="526"/>
      <c r="DLS60" s="527"/>
      <c r="DLT60" s="528"/>
      <c r="DLU60" s="228"/>
      <c r="DLV60" s="526"/>
      <c r="DLW60" s="527"/>
      <c r="DLX60" s="528"/>
      <c r="DLY60" s="228"/>
      <c r="DLZ60" s="526"/>
      <c r="DMA60" s="527"/>
      <c r="DMB60" s="528"/>
      <c r="DMC60" s="228"/>
      <c r="DMD60" s="526"/>
      <c r="DME60" s="527"/>
      <c r="DMF60" s="528"/>
      <c r="DMG60" s="228"/>
      <c r="DMH60" s="526"/>
      <c r="DMI60" s="527"/>
      <c r="DMJ60" s="528"/>
      <c r="DMK60" s="228"/>
      <c r="DML60" s="526"/>
      <c r="DMM60" s="527"/>
      <c r="DMN60" s="528"/>
      <c r="DMO60" s="228"/>
      <c r="DMP60" s="526"/>
      <c r="DMQ60" s="527"/>
      <c r="DMR60" s="528"/>
      <c r="DMS60" s="228"/>
      <c r="DMT60" s="526"/>
      <c r="DMU60" s="527"/>
      <c r="DMV60" s="528"/>
      <c r="DMW60" s="228"/>
      <c r="DMX60" s="526"/>
      <c r="DMY60" s="527"/>
      <c r="DMZ60" s="528"/>
      <c r="DNA60" s="228"/>
      <c r="DNB60" s="526"/>
      <c r="DNC60" s="527"/>
      <c r="DND60" s="528"/>
      <c r="DNE60" s="228"/>
      <c r="DNF60" s="526"/>
      <c r="DNG60" s="527"/>
      <c r="DNH60" s="528"/>
      <c r="DNI60" s="228"/>
      <c r="DNJ60" s="526"/>
      <c r="DNK60" s="527"/>
      <c r="DNL60" s="528"/>
      <c r="DNM60" s="228"/>
      <c r="DNN60" s="526"/>
      <c r="DNO60" s="527"/>
      <c r="DNP60" s="528"/>
      <c r="DNQ60" s="228"/>
      <c r="DNR60" s="526"/>
      <c r="DNS60" s="527"/>
      <c r="DNT60" s="528"/>
      <c r="DNU60" s="228"/>
      <c r="DNV60" s="526"/>
      <c r="DNW60" s="527"/>
      <c r="DNX60" s="528"/>
      <c r="DNY60" s="228"/>
      <c r="DNZ60" s="526"/>
      <c r="DOA60" s="527"/>
      <c r="DOB60" s="528"/>
      <c r="DOC60" s="228"/>
      <c r="DOD60" s="526"/>
      <c r="DOE60" s="527"/>
      <c r="DOF60" s="528"/>
      <c r="DOG60" s="228"/>
      <c r="DOH60" s="526"/>
      <c r="DOI60" s="527"/>
      <c r="DOJ60" s="528"/>
      <c r="DOK60" s="228"/>
      <c r="DOL60" s="526"/>
      <c r="DOM60" s="527"/>
      <c r="DON60" s="528"/>
      <c r="DOO60" s="228"/>
      <c r="DOP60" s="526"/>
      <c r="DOQ60" s="527"/>
      <c r="DOR60" s="528"/>
      <c r="DOS60" s="228"/>
      <c r="DOT60" s="526"/>
      <c r="DOU60" s="527"/>
      <c r="DOV60" s="528"/>
      <c r="DOW60" s="228"/>
      <c r="DOX60" s="526"/>
      <c r="DOY60" s="527"/>
      <c r="DOZ60" s="528"/>
      <c r="DPA60" s="228"/>
      <c r="DPB60" s="526"/>
      <c r="DPC60" s="527"/>
      <c r="DPD60" s="528"/>
      <c r="DPE60" s="228"/>
      <c r="DPF60" s="526"/>
      <c r="DPG60" s="527"/>
      <c r="DPH60" s="528"/>
      <c r="DPI60" s="228"/>
      <c r="DPJ60" s="526"/>
      <c r="DPK60" s="527"/>
      <c r="DPL60" s="528"/>
      <c r="DPM60" s="228"/>
      <c r="DPN60" s="526"/>
      <c r="DPO60" s="527"/>
      <c r="DPP60" s="528"/>
      <c r="DPQ60" s="228"/>
      <c r="DPR60" s="526"/>
      <c r="DPS60" s="527"/>
      <c r="DPT60" s="528"/>
      <c r="DPU60" s="228"/>
      <c r="DPV60" s="526"/>
      <c r="DPW60" s="527"/>
      <c r="DPX60" s="528"/>
      <c r="DPY60" s="228"/>
      <c r="DPZ60" s="526"/>
      <c r="DQA60" s="527"/>
      <c r="DQB60" s="528"/>
      <c r="DQC60" s="228"/>
      <c r="DQD60" s="526"/>
      <c r="DQE60" s="527"/>
      <c r="DQF60" s="528"/>
      <c r="DQG60" s="228"/>
      <c r="DQH60" s="526"/>
      <c r="DQI60" s="527"/>
      <c r="DQJ60" s="528"/>
      <c r="DQK60" s="228"/>
      <c r="DQL60" s="526"/>
      <c r="DQM60" s="527"/>
      <c r="DQN60" s="528"/>
      <c r="DQO60" s="228"/>
      <c r="DQP60" s="526"/>
      <c r="DQQ60" s="527"/>
      <c r="DQR60" s="528"/>
      <c r="DQS60" s="228"/>
      <c r="DQT60" s="526"/>
      <c r="DQU60" s="527"/>
      <c r="DQV60" s="528"/>
      <c r="DQW60" s="228"/>
      <c r="DQX60" s="526"/>
      <c r="DQY60" s="527"/>
      <c r="DQZ60" s="528"/>
      <c r="DRA60" s="228"/>
      <c r="DRB60" s="526"/>
      <c r="DRC60" s="527"/>
      <c r="DRD60" s="528"/>
      <c r="DRE60" s="228"/>
      <c r="DRF60" s="526"/>
      <c r="DRG60" s="527"/>
      <c r="DRH60" s="528"/>
      <c r="DRI60" s="228"/>
      <c r="DRJ60" s="526"/>
      <c r="DRK60" s="527"/>
      <c r="DRL60" s="528"/>
      <c r="DRM60" s="228"/>
      <c r="DRN60" s="526"/>
      <c r="DRO60" s="527"/>
      <c r="DRP60" s="528"/>
      <c r="DRQ60" s="228"/>
      <c r="DRR60" s="526"/>
      <c r="DRS60" s="527"/>
      <c r="DRT60" s="528"/>
      <c r="DRU60" s="228"/>
      <c r="DRV60" s="526"/>
      <c r="DRW60" s="527"/>
      <c r="DRX60" s="528"/>
      <c r="DRY60" s="228"/>
      <c r="DRZ60" s="526"/>
      <c r="DSA60" s="527"/>
      <c r="DSB60" s="528"/>
      <c r="DSC60" s="228"/>
      <c r="DSD60" s="526"/>
      <c r="DSE60" s="527"/>
      <c r="DSF60" s="528"/>
      <c r="DSG60" s="228"/>
      <c r="DSH60" s="526"/>
      <c r="DSI60" s="527"/>
      <c r="DSJ60" s="528"/>
      <c r="DSK60" s="228"/>
      <c r="DSL60" s="526"/>
      <c r="DSM60" s="527"/>
      <c r="DSN60" s="528"/>
      <c r="DSO60" s="228"/>
      <c r="DSP60" s="526"/>
      <c r="DSQ60" s="527"/>
      <c r="DSR60" s="528"/>
      <c r="DSS60" s="228"/>
      <c r="DST60" s="526"/>
      <c r="DSU60" s="527"/>
      <c r="DSV60" s="528"/>
      <c r="DSW60" s="228"/>
      <c r="DSX60" s="526"/>
      <c r="DSY60" s="527"/>
      <c r="DSZ60" s="528"/>
      <c r="DTA60" s="228"/>
      <c r="DTB60" s="526"/>
      <c r="DTC60" s="527"/>
      <c r="DTD60" s="528"/>
      <c r="DTE60" s="228"/>
      <c r="DTF60" s="526"/>
      <c r="DTG60" s="527"/>
      <c r="DTH60" s="528"/>
      <c r="DTI60" s="228"/>
      <c r="DTJ60" s="526"/>
      <c r="DTK60" s="527"/>
      <c r="DTL60" s="528"/>
      <c r="DTM60" s="228"/>
      <c r="DTN60" s="526"/>
      <c r="DTO60" s="527"/>
      <c r="DTP60" s="528"/>
      <c r="DTQ60" s="228"/>
      <c r="DTR60" s="526"/>
      <c r="DTS60" s="527"/>
      <c r="DTT60" s="528"/>
      <c r="DTU60" s="228"/>
      <c r="DTV60" s="526"/>
      <c r="DTW60" s="527"/>
      <c r="DTX60" s="528"/>
      <c r="DTY60" s="228"/>
      <c r="DTZ60" s="526"/>
      <c r="DUA60" s="527"/>
      <c r="DUB60" s="528"/>
      <c r="DUC60" s="228"/>
      <c r="DUD60" s="526"/>
      <c r="DUE60" s="527"/>
      <c r="DUF60" s="528"/>
      <c r="DUG60" s="228"/>
      <c r="DUH60" s="526"/>
      <c r="DUI60" s="527"/>
      <c r="DUJ60" s="528"/>
      <c r="DUK60" s="228"/>
      <c r="DUL60" s="526"/>
      <c r="DUM60" s="527"/>
      <c r="DUN60" s="528"/>
      <c r="DUO60" s="228"/>
      <c r="DUP60" s="526"/>
      <c r="DUQ60" s="527"/>
      <c r="DUR60" s="528"/>
      <c r="DUS60" s="228"/>
      <c r="DUT60" s="526"/>
      <c r="DUU60" s="527"/>
      <c r="DUV60" s="528"/>
      <c r="DUW60" s="228"/>
      <c r="DUX60" s="526"/>
      <c r="DUY60" s="527"/>
      <c r="DUZ60" s="528"/>
      <c r="DVA60" s="228"/>
      <c r="DVB60" s="526"/>
      <c r="DVC60" s="527"/>
      <c r="DVD60" s="528"/>
      <c r="DVE60" s="228"/>
      <c r="DVF60" s="526"/>
      <c r="DVG60" s="527"/>
      <c r="DVH60" s="528"/>
      <c r="DVI60" s="228"/>
      <c r="DVJ60" s="526"/>
      <c r="DVK60" s="527"/>
      <c r="DVL60" s="528"/>
      <c r="DVM60" s="228"/>
      <c r="DVN60" s="526"/>
      <c r="DVO60" s="527"/>
      <c r="DVP60" s="528"/>
      <c r="DVQ60" s="228"/>
      <c r="DVR60" s="526"/>
      <c r="DVS60" s="527"/>
      <c r="DVT60" s="528"/>
      <c r="DVU60" s="228"/>
      <c r="DVV60" s="526"/>
      <c r="DVW60" s="527"/>
      <c r="DVX60" s="528"/>
      <c r="DVY60" s="228"/>
      <c r="DVZ60" s="526"/>
      <c r="DWA60" s="527"/>
      <c r="DWB60" s="528"/>
      <c r="DWC60" s="228"/>
      <c r="DWD60" s="526"/>
      <c r="DWE60" s="527"/>
      <c r="DWF60" s="528"/>
      <c r="DWG60" s="228"/>
      <c r="DWH60" s="526"/>
      <c r="DWI60" s="527"/>
      <c r="DWJ60" s="528"/>
      <c r="DWK60" s="228"/>
      <c r="DWL60" s="526"/>
      <c r="DWM60" s="527"/>
      <c r="DWN60" s="528"/>
      <c r="DWO60" s="228"/>
      <c r="DWP60" s="526"/>
      <c r="DWQ60" s="527"/>
      <c r="DWR60" s="528"/>
      <c r="DWS60" s="228"/>
      <c r="DWT60" s="526"/>
      <c r="DWU60" s="527"/>
      <c r="DWV60" s="528"/>
      <c r="DWW60" s="228"/>
      <c r="DWX60" s="526"/>
      <c r="DWY60" s="527"/>
      <c r="DWZ60" s="528"/>
      <c r="DXA60" s="228"/>
      <c r="DXB60" s="526"/>
      <c r="DXC60" s="527"/>
      <c r="DXD60" s="528"/>
      <c r="DXE60" s="228"/>
      <c r="DXF60" s="526"/>
      <c r="DXG60" s="527"/>
      <c r="DXH60" s="528"/>
      <c r="DXI60" s="228"/>
      <c r="DXJ60" s="526"/>
      <c r="DXK60" s="527"/>
      <c r="DXL60" s="528"/>
      <c r="DXM60" s="228"/>
      <c r="DXN60" s="526"/>
      <c r="DXO60" s="527"/>
      <c r="DXP60" s="528"/>
      <c r="DXQ60" s="228"/>
      <c r="DXR60" s="526"/>
      <c r="DXS60" s="527"/>
      <c r="DXT60" s="528"/>
      <c r="DXU60" s="228"/>
      <c r="DXV60" s="526"/>
      <c r="DXW60" s="527"/>
      <c r="DXX60" s="528"/>
      <c r="DXY60" s="228"/>
      <c r="DXZ60" s="526"/>
      <c r="DYA60" s="527"/>
      <c r="DYB60" s="528"/>
      <c r="DYC60" s="228"/>
      <c r="DYD60" s="526"/>
      <c r="DYE60" s="527"/>
      <c r="DYF60" s="528"/>
      <c r="DYG60" s="228"/>
      <c r="DYH60" s="526"/>
      <c r="DYI60" s="527"/>
      <c r="DYJ60" s="528"/>
      <c r="DYK60" s="228"/>
      <c r="DYL60" s="526"/>
      <c r="DYM60" s="527"/>
      <c r="DYN60" s="528"/>
      <c r="DYO60" s="228"/>
      <c r="DYP60" s="526"/>
      <c r="DYQ60" s="527"/>
      <c r="DYR60" s="528"/>
      <c r="DYS60" s="228"/>
      <c r="DYT60" s="526"/>
      <c r="DYU60" s="527"/>
      <c r="DYV60" s="528"/>
      <c r="DYW60" s="228"/>
      <c r="DYX60" s="526"/>
      <c r="DYY60" s="527"/>
      <c r="DYZ60" s="528"/>
      <c r="DZA60" s="228"/>
      <c r="DZB60" s="526"/>
      <c r="DZC60" s="527"/>
      <c r="DZD60" s="528"/>
      <c r="DZE60" s="228"/>
      <c r="DZF60" s="526"/>
      <c r="DZG60" s="527"/>
      <c r="DZH60" s="528"/>
      <c r="DZI60" s="228"/>
      <c r="DZJ60" s="526"/>
      <c r="DZK60" s="527"/>
      <c r="DZL60" s="528"/>
      <c r="DZM60" s="228"/>
      <c r="DZN60" s="526"/>
      <c r="DZO60" s="527"/>
      <c r="DZP60" s="528"/>
      <c r="DZQ60" s="228"/>
      <c r="DZR60" s="526"/>
      <c r="DZS60" s="527"/>
      <c r="DZT60" s="528"/>
      <c r="DZU60" s="228"/>
      <c r="DZV60" s="526"/>
      <c r="DZW60" s="527"/>
      <c r="DZX60" s="528"/>
      <c r="DZY60" s="228"/>
      <c r="DZZ60" s="526"/>
      <c r="EAA60" s="527"/>
      <c r="EAB60" s="528"/>
      <c r="EAC60" s="228"/>
      <c r="EAD60" s="526"/>
      <c r="EAE60" s="527"/>
      <c r="EAF60" s="528"/>
      <c r="EAG60" s="228"/>
      <c r="EAH60" s="526"/>
      <c r="EAI60" s="527"/>
      <c r="EAJ60" s="528"/>
      <c r="EAK60" s="228"/>
      <c r="EAL60" s="526"/>
      <c r="EAM60" s="527"/>
      <c r="EAN60" s="528"/>
      <c r="EAO60" s="228"/>
      <c r="EAP60" s="526"/>
      <c r="EAQ60" s="527"/>
      <c r="EAR60" s="528"/>
      <c r="EAS60" s="228"/>
      <c r="EAT60" s="526"/>
      <c r="EAU60" s="527"/>
      <c r="EAV60" s="528"/>
      <c r="EAW60" s="228"/>
      <c r="EAX60" s="526"/>
      <c r="EAY60" s="527"/>
      <c r="EAZ60" s="528"/>
      <c r="EBA60" s="228"/>
      <c r="EBB60" s="526"/>
      <c r="EBC60" s="527"/>
      <c r="EBD60" s="528"/>
      <c r="EBE60" s="228"/>
      <c r="EBF60" s="526"/>
      <c r="EBG60" s="527"/>
      <c r="EBH60" s="528"/>
      <c r="EBI60" s="228"/>
      <c r="EBJ60" s="526"/>
      <c r="EBK60" s="527"/>
      <c r="EBL60" s="528"/>
      <c r="EBM60" s="228"/>
      <c r="EBN60" s="526"/>
      <c r="EBO60" s="527"/>
      <c r="EBP60" s="528"/>
      <c r="EBQ60" s="228"/>
      <c r="EBR60" s="526"/>
      <c r="EBS60" s="527"/>
      <c r="EBT60" s="528"/>
      <c r="EBU60" s="228"/>
      <c r="EBV60" s="526"/>
      <c r="EBW60" s="527"/>
      <c r="EBX60" s="528"/>
      <c r="EBY60" s="228"/>
      <c r="EBZ60" s="526"/>
      <c r="ECA60" s="527"/>
      <c r="ECB60" s="528"/>
      <c r="ECC60" s="228"/>
      <c r="ECD60" s="526"/>
      <c r="ECE60" s="527"/>
      <c r="ECF60" s="528"/>
      <c r="ECG60" s="228"/>
      <c r="ECH60" s="526"/>
      <c r="ECI60" s="527"/>
      <c r="ECJ60" s="528"/>
      <c r="ECK60" s="228"/>
      <c r="ECL60" s="526"/>
      <c r="ECM60" s="527"/>
      <c r="ECN60" s="528"/>
      <c r="ECO60" s="228"/>
      <c r="ECP60" s="526"/>
      <c r="ECQ60" s="527"/>
      <c r="ECR60" s="528"/>
      <c r="ECS60" s="228"/>
      <c r="ECT60" s="526"/>
      <c r="ECU60" s="527"/>
      <c r="ECV60" s="528"/>
      <c r="ECW60" s="228"/>
      <c r="ECX60" s="526"/>
      <c r="ECY60" s="527"/>
      <c r="ECZ60" s="528"/>
      <c r="EDA60" s="228"/>
      <c r="EDB60" s="526"/>
      <c r="EDC60" s="527"/>
      <c r="EDD60" s="528"/>
      <c r="EDE60" s="228"/>
      <c r="EDF60" s="526"/>
      <c r="EDG60" s="527"/>
      <c r="EDH60" s="528"/>
      <c r="EDI60" s="228"/>
      <c r="EDJ60" s="526"/>
      <c r="EDK60" s="527"/>
      <c r="EDL60" s="528"/>
      <c r="EDM60" s="228"/>
      <c r="EDN60" s="526"/>
      <c r="EDO60" s="527"/>
      <c r="EDP60" s="528"/>
      <c r="EDQ60" s="228"/>
      <c r="EDR60" s="526"/>
      <c r="EDS60" s="527"/>
      <c r="EDT60" s="528"/>
      <c r="EDU60" s="228"/>
      <c r="EDV60" s="526"/>
      <c r="EDW60" s="527"/>
      <c r="EDX60" s="528"/>
      <c r="EDY60" s="228"/>
      <c r="EDZ60" s="526"/>
      <c r="EEA60" s="527"/>
      <c r="EEB60" s="528"/>
      <c r="EEC60" s="228"/>
      <c r="EED60" s="526"/>
      <c r="EEE60" s="527"/>
      <c r="EEF60" s="528"/>
      <c r="EEG60" s="228"/>
      <c r="EEH60" s="526"/>
      <c r="EEI60" s="527"/>
      <c r="EEJ60" s="528"/>
      <c r="EEK60" s="228"/>
      <c r="EEL60" s="526"/>
      <c r="EEM60" s="527"/>
      <c r="EEN60" s="528"/>
      <c r="EEO60" s="228"/>
      <c r="EEP60" s="526"/>
      <c r="EEQ60" s="527"/>
      <c r="EER60" s="528"/>
      <c r="EES60" s="228"/>
      <c r="EET60" s="526"/>
      <c r="EEU60" s="527"/>
      <c r="EEV60" s="528"/>
      <c r="EEW60" s="228"/>
      <c r="EEX60" s="526"/>
      <c r="EEY60" s="527"/>
      <c r="EEZ60" s="528"/>
      <c r="EFA60" s="228"/>
      <c r="EFB60" s="526"/>
      <c r="EFC60" s="527"/>
      <c r="EFD60" s="528"/>
      <c r="EFE60" s="228"/>
      <c r="EFF60" s="526"/>
      <c r="EFG60" s="527"/>
      <c r="EFH60" s="528"/>
      <c r="EFI60" s="228"/>
      <c r="EFJ60" s="526"/>
      <c r="EFK60" s="527"/>
      <c r="EFL60" s="528"/>
      <c r="EFM60" s="228"/>
      <c r="EFN60" s="526"/>
      <c r="EFO60" s="527"/>
      <c r="EFP60" s="528"/>
      <c r="EFQ60" s="228"/>
      <c r="EFR60" s="526"/>
      <c r="EFS60" s="527"/>
      <c r="EFT60" s="528"/>
      <c r="EFU60" s="228"/>
      <c r="EFV60" s="526"/>
      <c r="EFW60" s="527"/>
      <c r="EFX60" s="528"/>
      <c r="EFY60" s="228"/>
      <c r="EFZ60" s="526"/>
      <c r="EGA60" s="527"/>
      <c r="EGB60" s="528"/>
      <c r="EGC60" s="228"/>
      <c r="EGD60" s="526"/>
      <c r="EGE60" s="527"/>
      <c r="EGF60" s="528"/>
      <c r="EGG60" s="228"/>
      <c r="EGH60" s="526"/>
      <c r="EGI60" s="527"/>
      <c r="EGJ60" s="528"/>
      <c r="EGK60" s="228"/>
      <c r="EGL60" s="526"/>
      <c r="EGM60" s="527"/>
      <c r="EGN60" s="528"/>
      <c r="EGO60" s="228"/>
      <c r="EGP60" s="526"/>
      <c r="EGQ60" s="527"/>
      <c r="EGR60" s="528"/>
      <c r="EGS60" s="228"/>
      <c r="EGT60" s="526"/>
      <c r="EGU60" s="527"/>
      <c r="EGV60" s="528"/>
      <c r="EGW60" s="228"/>
      <c r="EGX60" s="526"/>
      <c r="EGY60" s="527"/>
      <c r="EGZ60" s="528"/>
      <c r="EHA60" s="228"/>
      <c r="EHB60" s="526"/>
      <c r="EHC60" s="527"/>
      <c r="EHD60" s="528"/>
      <c r="EHE60" s="228"/>
      <c r="EHF60" s="526"/>
      <c r="EHG60" s="527"/>
      <c r="EHH60" s="528"/>
      <c r="EHI60" s="228"/>
      <c r="EHJ60" s="526"/>
      <c r="EHK60" s="527"/>
      <c r="EHL60" s="528"/>
      <c r="EHM60" s="228"/>
      <c r="EHN60" s="526"/>
      <c r="EHO60" s="527"/>
      <c r="EHP60" s="528"/>
      <c r="EHQ60" s="228"/>
      <c r="EHR60" s="526"/>
      <c r="EHS60" s="527"/>
      <c r="EHT60" s="528"/>
      <c r="EHU60" s="228"/>
      <c r="EHV60" s="526"/>
      <c r="EHW60" s="527"/>
      <c r="EHX60" s="528"/>
      <c r="EHY60" s="228"/>
      <c r="EHZ60" s="526"/>
      <c r="EIA60" s="527"/>
      <c r="EIB60" s="528"/>
      <c r="EIC60" s="228"/>
      <c r="EID60" s="526"/>
      <c r="EIE60" s="527"/>
      <c r="EIF60" s="528"/>
      <c r="EIG60" s="228"/>
      <c r="EIH60" s="526"/>
      <c r="EII60" s="527"/>
      <c r="EIJ60" s="528"/>
      <c r="EIK60" s="228"/>
      <c r="EIL60" s="526"/>
      <c r="EIM60" s="527"/>
      <c r="EIN60" s="528"/>
      <c r="EIO60" s="228"/>
      <c r="EIP60" s="526"/>
      <c r="EIQ60" s="527"/>
      <c r="EIR60" s="528"/>
      <c r="EIS60" s="228"/>
      <c r="EIT60" s="526"/>
      <c r="EIU60" s="527"/>
      <c r="EIV60" s="528"/>
      <c r="EIW60" s="228"/>
      <c r="EIX60" s="526"/>
      <c r="EIY60" s="527"/>
      <c r="EIZ60" s="528"/>
      <c r="EJA60" s="228"/>
      <c r="EJB60" s="526"/>
      <c r="EJC60" s="527"/>
      <c r="EJD60" s="528"/>
      <c r="EJE60" s="228"/>
      <c r="EJF60" s="526"/>
      <c r="EJG60" s="527"/>
      <c r="EJH60" s="528"/>
      <c r="EJI60" s="228"/>
      <c r="EJJ60" s="526"/>
      <c r="EJK60" s="527"/>
      <c r="EJL60" s="528"/>
      <c r="EJM60" s="228"/>
      <c r="EJN60" s="526"/>
      <c r="EJO60" s="527"/>
      <c r="EJP60" s="528"/>
      <c r="EJQ60" s="228"/>
      <c r="EJR60" s="526"/>
      <c r="EJS60" s="527"/>
      <c r="EJT60" s="528"/>
      <c r="EJU60" s="228"/>
      <c r="EJV60" s="526"/>
      <c r="EJW60" s="527"/>
      <c r="EJX60" s="528"/>
      <c r="EJY60" s="228"/>
      <c r="EJZ60" s="526"/>
      <c r="EKA60" s="527"/>
      <c r="EKB60" s="528"/>
      <c r="EKC60" s="228"/>
      <c r="EKD60" s="526"/>
      <c r="EKE60" s="527"/>
      <c r="EKF60" s="528"/>
      <c r="EKG60" s="228"/>
      <c r="EKH60" s="526"/>
      <c r="EKI60" s="527"/>
      <c r="EKJ60" s="528"/>
      <c r="EKK60" s="228"/>
      <c r="EKL60" s="526"/>
      <c r="EKM60" s="527"/>
      <c r="EKN60" s="528"/>
      <c r="EKO60" s="228"/>
      <c r="EKP60" s="526"/>
      <c r="EKQ60" s="527"/>
      <c r="EKR60" s="528"/>
      <c r="EKS60" s="228"/>
      <c r="EKT60" s="526"/>
      <c r="EKU60" s="527"/>
      <c r="EKV60" s="528"/>
      <c r="EKW60" s="228"/>
      <c r="EKX60" s="526"/>
      <c r="EKY60" s="527"/>
      <c r="EKZ60" s="528"/>
      <c r="ELA60" s="228"/>
      <c r="ELB60" s="526"/>
      <c r="ELC60" s="527"/>
      <c r="ELD60" s="528"/>
      <c r="ELE60" s="228"/>
      <c r="ELF60" s="526"/>
      <c r="ELG60" s="527"/>
      <c r="ELH60" s="528"/>
      <c r="ELI60" s="228"/>
      <c r="ELJ60" s="526"/>
      <c r="ELK60" s="527"/>
      <c r="ELL60" s="528"/>
      <c r="ELM60" s="228"/>
      <c r="ELN60" s="526"/>
      <c r="ELO60" s="527"/>
      <c r="ELP60" s="528"/>
      <c r="ELQ60" s="228"/>
      <c r="ELR60" s="526"/>
      <c r="ELS60" s="527"/>
      <c r="ELT60" s="528"/>
      <c r="ELU60" s="228"/>
      <c r="ELV60" s="526"/>
      <c r="ELW60" s="527"/>
      <c r="ELX60" s="528"/>
      <c r="ELY60" s="228"/>
      <c r="ELZ60" s="526"/>
      <c r="EMA60" s="527"/>
      <c r="EMB60" s="528"/>
      <c r="EMC60" s="228"/>
      <c r="EMD60" s="526"/>
      <c r="EME60" s="527"/>
      <c r="EMF60" s="528"/>
      <c r="EMG60" s="228"/>
      <c r="EMH60" s="526"/>
      <c r="EMI60" s="527"/>
      <c r="EMJ60" s="528"/>
      <c r="EMK60" s="228"/>
      <c r="EML60" s="526"/>
      <c r="EMM60" s="527"/>
      <c r="EMN60" s="528"/>
      <c r="EMO60" s="228"/>
      <c r="EMP60" s="526"/>
      <c r="EMQ60" s="527"/>
      <c r="EMR60" s="528"/>
      <c r="EMS60" s="228"/>
      <c r="EMT60" s="526"/>
      <c r="EMU60" s="527"/>
      <c r="EMV60" s="528"/>
      <c r="EMW60" s="228"/>
      <c r="EMX60" s="526"/>
      <c r="EMY60" s="527"/>
      <c r="EMZ60" s="528"/>
      <c r="ENA60" s="228"/>
      <c r="ENB60" s="526"/>
      <c r="ENC60" s="527"/>
      <c r="END60" s="528"/>
      <c r="ENE60" s="228"/>
      <c r="ENF60" s="526"/>
      <c r="ENG60" s="527"/>
      <c r="ENH60" s="528"/>
      <c r="ENI60" s="228"/>
      <c r="ENJ60" s="526"/>
      <c r="ENK60" s="527"/>
      <c r="ENL60" s="528"/>
      <c r="ENM60" s="228"/>
      <c r="ENN60" s="526"/>
      <c r="ENO60" s="527"/>
      <c r="ENP60" s="528"/>
      <c r="ENQ60" s="228"/>
      <c r="ENR60" s="526"/>
      <c r="ENS60" s="527"/>
      <c r="ENT60" s="528"/>
      <c r="ENU60" s="228"/>
      <c r="ENV60" s="526"/>
      <c r="ENW60" s="527"/>
      <c r="ENX60" s="528"/>
      <c r="ENY60" s="228"/>
      <c r="ENZ60" s="526"/>
      <c r="EOA60" s="527"/>
      <c r="EOB60" s="528"/>
      <c r="EOC60" s="228"/>
      <c r="EOD60" s="526"/>
      <c r="EOE60" s="527"/>
      <c r="EOF60" s="528"/>
      <c r="EOG60" s="228"/>
      <c r="EOH60" s="526"/>
      <c r="EOI60" s="527"/>
      <c r="EOJ60" s="528"/>
      <c r="EOK60" s="228"/>
      <c r="EOL60" s="526"/>
      <c r="EOM60" s="527"/>
      <c r="EON60" s="528"/>
      <c r="EOO60" s="228"/>
      <c r="EOP60" s="526"/>
      <c r="EOQ60" s="527"/>
      <c r="EOR60" s="528"/>
      <c r="EOS60" s="228"/>
      <c r="EOT60" s="526"/>
      <c r="EOU60" s="527"/>
      <c r="EOV60" s="528"/>
      <c r="EOW60" s="228"/>
      <c r="EOX60" s="526"/>
      <c r="EOY60" s="527"/>
      <c r="EOZ60" s="528"/>
      <c r="EPA60" s="228"/>
      <c r="EPB60" s="526"/>
      <c r="EPC60" s="527"/>
      <c r="EPD60" s="528"/>
      <c r="EPE60" s="228"/>
      <c r="EPF60" s="526"/>
      <c r="EPG60" s="527"/>
      <c r="EPH60" s="528"/>
      <c r="EPI60" s="228"/>
      <c r="EPJ60" s="526"/>
      <c r="EPK60" s="527"/>
      <c r="EPL60" s="528"/>
      <c r="EPM60" s="228"/>
      <c r="EPN60" s="526"/>
      <c r="EPO60" s="527"/>
      <c r="EPP60" s="528"/>
      <c r="EPQ60" s="228"/>
      <c r="EPR60" s="526"/>
      <c r="EPS60" s="527"/>
      <c r="EPT60" s="528"/>
      <c r="EPU60" s="228"/>
      <c r="EPV60" s="526"/>
      <c r="EPW60" s="527"/>
      <c r="EPX60" s="528"/>
      <c r="EPY60" s="228"/>
      <c r="EPZ60" s="526"/>
      <c r="EQA60" s="527"/>
      <c r="EQB60" s="528"/>
      <c r="EQC60" s="228"/>
      <c r="EQD60" s="526"/>
      <c r="EQE60" s="527"/>
      <c r="EQF60" s="528"/>
      <c r="EQG60" s="228"/>
      <c r="EQH60" s="526"/>
      <c r="EQI60" s="527"/>
      <c r="EQJ60" s="528"/>
      <c r="EQK60" s="228"/>
      <c r="EQL60" s="526"/>
      <c r="EQM60" s="527"/>
      <c r="EQN60" s="528"/>
      <c r="EQO60" s="228"/>
      <c r="EQP60" s="526"/>
      <c r="EQQ60" s="527"/>
      <c r="EQR60" s="528"/>
      <c r="EQS60" s="228"/>
      <c r="EQT60" s="526"/>
      <c r="EQU60" s="527"/>
      <c r="EQV60" s="528"/>
      <c r="EQW60" s="228"/>
      <c r="EQX60" s="526"/>
      <c r="EQY60" s="527"/>
      <c r="EQZ60" s="528"/>
      <c r="ERA60" s="228"/>
      <c r="ERB60" s="526"/>
      <c r="ERC60" s="527"/>
      <c r="ERD60" s="528"/>
      <c r="ERE60" s="228"/>
      <c r="ERF60" s="526"/>
      <c r="ERG60" s="527"/>
      <c r="ERH60" s="528"/>
      <c r="ERI60" s="228"/>
      <c r="ERJ60" s="526"/>
      <c r="ERK60" s="527"/>
      <c r="ERL60" s="528"/>
      <c r="ERM60" s="228"/>
      <c r="ERN60" s="526"/>
      <c r="ERO60" s="527"/>
      <c r="ERP60" s="528"/>
      <c r="ERQ60" s="228"/>
      <c r="ERR60" s="526"/>
      <c r="ERS60" s="527"/>
      <c r="ERT60" s="528"/>
      <c r="ERU60" s="228"/>
      <c r="ERV60" s="526"/>
      <c r="ERW60" s="527"/>
      <c r="ERX60" s="528"/>
      <c r="ERY60" s="228"/>
      <c r="ERZ60" s="526"/>
      <c r="ESA60" s="527"/>
      <c r="ESB60" s="528"/>
      <c r="ESC60" s="228"/>
      <c r="ESD60" s="526"/>
      <c r="ESE60" s="527"/>
      <c r="ESF60" s="528"/>
      <c r="ESG60" s="228"/>
      <c r="ESH60" s="526"/>
      <c r="ESI60" s="527"/>
      <c r="ESJ60" s="528"/>
      <c r="ESK60" s="228"/>
      <c r="ESL60" s="526"/>
      <c r="ESM60" s="527"/>
      <c r="ESN60" s="528"/>
      <c r="ESO60" s="228"/>
      <c r="ESP60" s="526"/>
      <c r="ESQ60" s="527"/>
      <c r="ESR60" s="528"/>
      <c r="ESS60" s="228"/>
      <c r="EST60" s="526"/>
      <c r="ESU60" s="527"/>
      <c r="ESV60" s="528"/>
      <c r="ESW60" s="228"/>
      <c r="ESX60" s="526"/>
      <c r="ESY60" s="527"/>
      <c r="ESZ60" s="528"/>
      <c r="ETA60" s="228"/>
      <c r="ETB60" s="526"/>
      <c r="ETC60" s="527"/>
      <c r="ETD60" s="528"/>
      <c r="ETE60" s="228"/>
      <c r="ETF60" s="526"/>
      <c r="ETG60" s="527"/>
      <c r="ETH60" s="528"/>
      <c r="ETI60" s="228"/>
      <c r="ETJ60" s="526"/>
      <c r="ETK60" s="527"/>
      <c r="ETL60" s="528"/>
      <c r="ETM60" s="228"/>
      <c r="ETN60" s="526"/>
      <c r="ETO60" s="527"/>
      <c r="ETP60" s="528"/>
      <c r="ETQ60" s="228"/>
      <c r="ETR60" s="526"/>
      <c r="ETS60" s="527"/>
      <c r="ETT60" s="528"/>
      <c r="ETU60" s="228"/>
      <c r="ETV60" s="526"/>
      <c r="ETW60" s="527"/>
      <c r="ETX60" s="528"/>
      <c r="ETY60" s="228"/>
      <c r="ETZ60" s="526"/>
      <c r="EUA60" s="527"/>
      <c r="EUB60" s="528"/>
      <c r="EUC60" s="228"/>
      <c r="EUD60" s="526"/>
      <c r="EUE60" s="527"/>
      <c r="EUF60" s="528"/>
      <c r="EUG60" s="228"/>
      <c r="EUH60" s="526"/>
      <c r="EUI60" s="527"/>
      <c r="EUJ60" s="528"/>
      <c r="EUK60" s="228"/>
      <c r="EUL60" s="526"/>
      <c r="EUM60" s="527"/>
      <c r="EUN60" s="528"/>
      <c r="EUO60" s="228"/>
      <c r="EUP60" s="526"/>
      <c r="EUQ60" s="527"/>
      <c r="EUR60" s="528"/>
      <c r="EUS60" s="228"/>
      <c r="EUT60" s="526"/>
      <c r="EUU60" s="527"/>
      <c r="EUV60" s="528"/>
      <c r="EUW60" s="228"/>
      <c r="EUX60" s="526"/>
      <c r="EUY60" s="527"/>
      <c r="EUZ60" s="528"/>
      <c r="EVA60" s="228"/>
      <c r="EVB60" s="526"/>
      <c r="EVC60" s="527"/>
      <c r="EVD60" s="528"/>
      <c r="EVE60" s="228"/>
      <c r="EVF60" s="526"/>
      <c r="EVG60" s="527"/>
      <c r="EVH60" s="528"/>
      <c r="EVI60" s="228"/>
      <c r="EVJ60" s="526"/>
      <c r="EVK60" s="527"/>
      <c r="EVL60" s="528"/>
      <c r="EVM60" s="228"/>
      <c r="EVN60" s="526"/>
      <c r="EVO60" s="527"/>
      <c r="EVP60" s="528"/>
      <c r="EVQ60" s="228"/>
      <c r="EVR60" s="526"/>
      <c r="EVS60" s="527"/>
      <c r="EVT60" s="528"/>
      <c r="EVU60" s="228"/>
      <c r="EVV60" s="526"/>
      <c r="EVW60" s="527"/>
      <c r="EVX60" s="528"/>
      <c r="EVY60" s="228"/>
      <c r="EVZ60" s="526"/>
      <c r="EWA60" s="527"/>
      <c r="EWB60" s="528"/>
      <c r="EWC60" s="228"/>
      <c r="EWD60" s="526"/>
      <c r="EWE60" s="527"/>
      <c r="EWF60" s="528"/>
      <c r="EWG60" s="228"/>
      <c r="EWH60" s="526"/>
      <c r="EWI60" s="527"/>
      <c r="EWJ60" s="528"/>
      <c r="EWK60" s="228"/>
      <c r="EWL60" s="526"/>
      <c r="EWM60" s="527"/>
      <c r="EWN60" s="528"/>
      <c r="EWO60" s="228"/>
      <c r="EWP60" s="526"/>
      <c r="EWQ60" s="527"/>
      <c r="EWR60" s="528"/>
      <c r="EWS60" s="228"/>
      <c r="EWT60" s="526"/>
      <c r="EWU60" s="527"/>
      <c r="EWV60" s="528"/>
      <c r="EWW60" s="228"/>
      <c r="EWX60" s="526"/>
      <c r="EWY60" s="527"/>
      <c r="EWZ60" s="528"/>
      <c r="EXA60" s="228"/>
      <c r="EXB60" s="526"/>
      <c r="EXC60" s="527"/>
      <c r="EXD60" s="528"/>
      <c r="EXE60" s="228"/>
      <c r="EXF60" s="526"/>
      <c r="EXG60" s="527"/>
      <c r="EXH60" s="528"/>
      <c r="EXI60" s="228"/>
      <c r="EXJ60" s="526"/>
      <c r="EXK60" s="527"/>
      <c r="EXL60" s="528"/>
      <c r="EXM60" s="228"/>
      <c r="EXN60" s="526"/>
      <c r="EXO60" s="527"/>
      <c r="EXP60" s="528"/>
      <c r="EXQ60" s="228"/>
      <c r="EXR60" s="526"/>
      <c r="EXS60" s="527"/>
      <c r="EXT60" s="528"/>
      <c r="EXU60" s="228"/>
      <c r="EXV60" s="526"/>
      <c r="EXW60" s="527"/>
      <c r="EXX60" s="528"/>
      <c r="EXY60" s="228"/>
      <c r="EXZ60" s="526"/>
      <c r="EYA60" s="527"/>
      <c r="EYB60" s="528"/>
      <c r="EYC60" s="228"/>
      <c r="EYD60" s="526"/>
      <c r="EYE60" s="527"/>
      <c r="EYF60" s="528"/>
      <c r="EYG60" s="228"/>
      <c r="EYH60" s="526"/>
      <c r="EYI60" s="527"/>
      <c r="EYJ60" s="528"/>
      <c r="EYK60" s="228"/>
      <c r="EYL60" s="526"/>
      <c r="EYM60" s="527"/>
      <c r="EYN60" s="528"/>
      <c r="EYO60" s="228"/>
      <c r="EYP60" s="526"/>
      <c r="EYQ60" s="527"/>
      <c r="EYR60" s="528"/>
      <c r="EYS60" s="228"/>
      <c r="EYT60" s="526"/>
      <c r="EYU60" s="527"/>
      <c r="EYV60" s="528"/>
      <c r="EYW60" s="228"/>
      <c r="EYX60" s="526"/>
      <c r="EYY60" s="527"/>
      <c r="EYZ60" s="528"/>
      <c r="EZA60" s="228"/>
      <c r="EZB60" s="526"/>
      <c r="EZC60" s="527"/>
      <c r="EZD60" s="528"/>
      <c r="EZE60" s="228"/>
      <c r="EZF60" s="526"/>
      <c r="EZG60" s="527"/>
      <c r="EZH60" s="528"/>
      <c r="EZI60" s="228"/>
      <c r="EZJ60" s="526"/>
      <c r="EZK60" s="527"/>
      <c r="EZL60" s="528"/>
      <c r="EZM60" s="228"/>
      <c r="EZN60" s="526"/>
      <c r="EZO60" s="527"/>
      <c r="EZP60" s="528"/>
      <c r="EZQ60" s="228"/>
      <c r="EZR60" s="526"/>
      <c r="EZS60" s="527"/>
      <c r="EZT60" s="528"/>
      <c r="EZU60" s="228"/>
      <c r="EZV60" s="526"/>
      <c r="EZW60" s="527"/>
      <c r="EZX60" s="528"/>
      <c r="EZY60" s="228"/>
      <c r="EZZ60" s="526"/>
      <c r="FAA60" s="527"/>
      <c r="FAB60" s="528"/>
      <c r="FAC60" s="228"/>
      <c r="FAD60" s="526"/>
      <c r="FAE60" s="527"/>
      <c r="FAF60" s="528"/>
      <c r="FAG60" s="228"/>
      <c r="FAH60" s="526"/>
      <c r="FAI60" s="527"/>
      <c r="FAJ60" s="528"/>
      <c r="FAK60" s="228"/>
      <c r="FAL60" s="526"/>
      <c r="FAM60" s="527"/>
      <c r="FAN60" s="528"/>
      <c r="FAO60" s="228"/>
      <c r="FAP60" s="526"/>
      <c r="FAQ60" s="527"/>
      <c r="FAR60" s="528"/>
      <c r="FAS60" s="228"/>
      <c r="FAT60" s="526"/>
      <c r="FAU60" s="527"/>
      <c r="FAV60" s="528"/>
      <c r="FAW60" s="228"/>
      <c r="FAX60" s="526"/>
      <c r="FAY60" s="527"/>
      <c r="FAZ60" s="528"/>
      <c r="FBA60" s="228"/>
      <c r="FBB60" s="526"/>
      <c r="FBC60" s="527"/>
      <c r="FBD60" s="528"/>
      <c r="FBE60" s="228"/>
      <c r="FBF60" s="526"/>
      <c r="FBG60" s="527"/>
      <c r="FBH60" s="528"/>
      <c r="FBI60" s="228"/>
      <c r="FBJ60" s="526"/>
      <c r="FBK60" s="527"/>
      <c r="FBL60" s="528"/>
      <c r="FBM60" s="228"/>
      <c r="FBN60" s="526"/>
      <c r="FBO60" s="527"/>
      <c r="FBP60" s="528"/>
      <c r="FBQ60" s="228"/>
      <c r="FBR60" s="526"/>
      <c r="FBS60" s="527"/>
      <c r="FBT60" s="528"/>
      <c r="FBU60" s="228"/>
      <c r="FBV60" s="526"/>
      <c r="FBW60" s="527"/>
      <c r="FBX60" s="528"/>
      <c r="FBY60" s="228"/>
      <c r="FBZ60" s="526"/>
      <c r="FCA60" s="527"/>
      <c r="FCB60" s="528"/>
      <c r="FCC60" s="228"/>
      <c r="FCD60" s="526"/>
      <c r="FCE60" s="527"/>
      <c r="FCF60" s="528"/>
      <c r="FCG60" s="228"/>
      <c r="FCH60" s="526"/>
      <c r="FCI60" s="527"/>
      <c r="FCJ60" s="528"/>
      <c r="FCK60" s="228"/>
      <c r="FCL60" s="526"/>
      <c r="FCM60" s="527"/>
      <c r="FCN60" s="528"/>
      <c r="FCO60" s="228"/>
      <c r="FCP60" s="526"/>
      <c r="FCQ60" s="527"/>
      <c r="FCR60" s="528"/>
      <c r="FCS60" s="228"/>
      <c r="FCT60" s="526"/>
      <c r="FCU60" s="527"/>
      <c r="FCV60" s="528"/>
      <c r="FCW60" s="228"/>
      <c r="FCX60" s="526"/>
      <c r="FCY60" s="527"/>
      <c r="FCZ60" s="528"/>
      <c r="FDA60" s="228"/>
      <c r="FDB60" s="526"/>
      <c r="FDC60" s="527"/>
      <c r="FDD60" s="528"/>
      <c r="FDE60" s="228"/>
      <c r="FDF60" s="526"/>
      <c r="FDG60" s="527"/>
      <c r="FDH60" s="528"/>
      <c r="FDI60" s="228"/>
      <c r="FDJ60" s="526"/>
      <c r="FDK60" s="527"/>
      <c r="FDL60" s="528"/>
      <c r="FDM60" s="228"/>
      <c r="FDN60" s="526"/>
      <c r="FDO60" s="527"/>
      <c r="FDP60" s="528"/>
      <c r="FDQ60" s="228"/>
      <c r="FDR60" s="526"/>
      <c r="FDS60" s="527"/>
      <c r="FDT60" s="528"/>
      <c r="FDU60" s="228"/>
      <c r="FDV60" s="526"/>
      <c r="FDW60" s="527"/>
      <c r="FDX60" s="528"/>
      <c r="FDY60" s="228"/>
      <c r="FDZ60" s="526"/>
      <c r="FEA60" s="527"/>
      <c r="FEB60" s="528"/>
      <c r="FEC60" s="228"/>
      <c r="FED60" s="526"/>
      <c r="FEE60" s="527"/>
      <c r="FEF60" s="528"/>
      <c r="FEG60" s="228"/>
      <c r="FEH60" s="526"/>
      <c r="FEI60" s="527"/>
      <c r="FEJ60" s="528"/>
      <c r="FEK60" s="228"/>
      <c r="FEL60" s="526"/>
      <c r="FEM60" s="527"/>
      <c r="FEN60" s="528"/>
      <c r="FEO60" s="228"/>
      <c r="FEP60" s="526"/>
      <c r="FEQ60" s="527"/>
      <c r="FER60" s="528"/>
      <c r="FES60" s="228"/>
      <c r="FET60" s="526"/>
      <c r="FEU60" s="527"/>
      <c r="FEV60" s="528"/>
      <c r="FEW60" s="228"/>
      <c r="FEX60" s="526"/>
      <c r="FEY60" s="527"/>
      <c r="FEZ60" s="528"/>
      <c r="FFA60" s="228"/>
      <c r="FFB60" s="526"/>
      <c r="FFC60" s="527"/>
      <c r="FFD60" s="528"/>
      <c r="FFE60" s="228"/>
      <c r="FFF60" s="526"/>
      <c r="FFG60" s="527"/>
      <c r="FFH60" s="528"/>
      <c r="FFI60" s="228"/>
      <c r="FFJ60" s="526"/>
      <c r="FFK60" s="527"/>
      <c r="FFL60" s="528"/>
      <c r="FFM60" s="228"/>
      <c r="FFN60" s="526"/>
      <c r="FFO60" s="527"/>
      <c r="FFP60" s="528"/>
      <c r="FFQ60" s="228"/>
      <c r="FFR60" s="526"/>
      <c r="FFS60" s="527"/>
      <c r="FFT60" s="528"/>
      <c r="FFU60" s="228"/>
      <c r="FFV60" s="526"/>
      <c r="FFW60" s="527"/>
      <c r="FFX60" s="528"/>
      <c r="FFY60" s="228"/>
      <c r="FFZ60" s="526"/>
      <c r="FGA60" s="527"/>
      <c r="FGB60" s="528"/>
      <c r="FGC60" s="228"/>
      <c r="FGD60" s="526"/>
      <c r="FGE60" s="527"/>
      <c r="FGF60" s="528"/>
      <c r="FGG60" s="228"/>
      <c r="FGH60" s="526"/>
      <c r="FGI60" s="527"/>
      <c r="FGJ60" s="528"/>
      <c r="FGK60" s="228"/>
      <c r="FGL60" s="526"/>
      <c r="FGM60" s="527"/>
      <c r="FGN60" s="528"/>
      <c r="FGO60" s="228"/>
      <c r="FGP60" s="526"/>
      <c r="FGQ60" s="527"/>
      <c r="FGR60" s="528"/>
      <c r="FGS60" s="228"/>
      <c r="FGT60" s="526"/>
      <c r="FGU60" s="527"/>
      <c r="FGV60" s="528"/>
      <c r="FGW60" s="228"/>
      <c r="FGX60" s="526"/>
      <c r="FGY60" s="527"/>
      <c r="FGZ60" s="528"/>
      <c r="FHA60" s="228"/>
      <c r="FHB60" s="526"/>
      <c r="FHC60" s="527"/>
      <c r="FHD60" s="528"/>
      <c r="FHE60" s="228"/>
      <c r="FHF60" s="526"/>
      <c r="FHG60" s="527"/>
      <c r="FHH60" s="528"/>
      <c r="FHI60" s="228"/>
      <c r="FHJ60" s="526"/>
      <c r="FHK60" s="527"/>
      <c r="FHL60" s="528"/>
      <c r="FHM60" s="228"/>
      <c r="FHN60" s="526"/>
      <c r="FHO60" s="527"/>
      <c r="FHP60" s="528"/>
      <c r="FHQ60" s="228"/>
      <c r="FHR60" s="526"/>
      <c r="FHS60" s="527"/>
      <c r="FHT60" s="528"/>
      <c r="FHU60" s="228"/>
      <c r="FHV60" s="526"/>
      <c r="FHW60" s="527"/>
      <c r="FHX60" s="528"/>
      <c r="FHY60" s="228"/>
      <c r="FHZ60" s="526"/>
      <c r="FIA60" s="527"/>
      <c r="FIB60" s="528"/>
      <c r="FIC60" s="228"/>
      <c r="FID60" s="526"/>
      <c r="FIE60" s="527"/>
      <c r="FIF60" s="528"/>
      <c r="FIG60" s="228"/>
      <c r="FIH60" s="526"/>
      <c r="FII60" s="527"/>
      <c r="FIJ60" s="528"/>
      <c r="FIK60" s="228"/>
      <c r="FIL60" s="526"/>
      <c r="FIM60" s="527"/>
      <c r="FIN60" s="528"/>
      <c r="FIO60" s="228"/>
      <c r="FIP60" s="526"/>
      <c r="FIQ60" s="527"/>
      <c r="FIR60" s="528"/>
      <c r="FIS60" s="228"/>
      <c r="FIT60" s="526"/>
      <c r="FIU60" s="527"/>
      <c r="FIV60" s="528"/>
      <c r="FIW60" s="228"/>
      <c r="FIX60" s="526"/>
      <c r="FIY60" s="527"/>
      <c r="FIZ60" s="528"/>
      <c r="FJA60" s="228"/>
      <c r="FJB60" s="526"/>
      <c r="FJC60" s="527"/>
      <c r="FJD60" s="528"/>
      <c r="FJE60" s="228"/>
      <c r="FJF60" s="526"/>
      <c r="FJG60" s="527"/>
      <c r="FJH60" s="528"/>
      <c r="FJI60" s="228"/>
      <c r="FJJ60" s="526"/>
      <c r="FJK60" s="527"/>
      <c r="FJL60" s="528"/>
      <c r="FJM60" s="228"/>
      <c r="FJN60" s="526"/>
      <c r="FJO60" s="527"/>
      <c r="FJP60" s="528"/>
      <c r="FJQ60" s="228"/>
      <c r="FJR60" s="526"/>
      <c r="FJS60" s="527"/>
      <c r="FJT60" s="528"/>
      <c r="FJU60" s="228"/>
      <c r="FJV60" s="526"/>
      <c r="FJW60" s="527"/>
      <c r="FJX60" s="528"/>
      <c r="FJY60" s="228"/>
      <c r="FJZ60" s="526"/>
      <c r="FKA60" s="527"/>
      <c r="FKB60" s="528"/>
      <c r="FKC60" s="228"/>
      <c r="FKD60" s="526"/>
      <c r="FKE60" s="527"/>
      <c r="FKF60" s="528"/>
      <c r="FKG60" s="228"/>
      <c r="FKH60" s="526"/>
      <c r="FKI60" s="527"/>
      <c r="FKJ60" s="528"/>
      <c r="FKK60" s="228"/>
      <c r="FKL60" s="526"/>
      <c r="FKM60" s="527"/>
      <c r="FKN60" s="528"/>
      <c r="FKO60" s="228"/>
      <c r="FKP60" s="526"/>
      <c r="FKQ60" s="527"/>
      <c r="FKR60" s="528"/>
      <c r="FKS60" s="228"/>
      <c r="FKT60" s="526"/>
      <c r="FKU60" s="527"/>
      <c r="FKV60" s="528"/>
      <c r="FKW60" s="228"/>
      <c r="FKX60" s="526"/>
      <c r="FKY60" s="527"/>
      <c r="FKZ60" s="528"/>
      <c r="FLA60" s="228"/>
      <c r="FLB60" s="526"/>
      <c r="FLC60" s="527"/>
      <c r="FLD60" s="528"/>
      <c r="FLE60" s="228"/>
      <c r="FLF60" s="526"/>
      <c r="FLG60" s="527"/>
      <c r="FLH60" s="528"/>
      <c r="FLI60" s="228"/>
      <c r="FLJ60" s="526"/>
      <c r="FLK60" s="527"/>
      <c r="FLL60" s="528"/>
      <c r="FLM60" s="228"/>
      <c r="FLN60" s="526"/>
      <c r="FLO60" s="527"/>
      <c r="FLP60" s="528"/>
      <c r="FLQ60" s="228"/>
      <c r="FLR60" s="526"/>
      <c r="FLS60" s="527"/>
      <c r="FLT60" s="528"/>
      <c r="FLU60" s="228"/>
      <c r="FLV60" s="526"/>
      <c r="FLW60" s="527"/>
      <c r="FLX60" s="528"/>
      <c r="FLY60" s="228"/>
      <c r="FLZ60" s="526"/>
      <c r="FMA60" s="527"/>
      <c r="FMB60" s="528"/>
      <c r="FMC60" s="228"/>
      <c r="FMD60" s="526"/>
      <c r="FME60" s="527"/>
      <c r="FMF60" s="528"/>
      <c r="FMG60" s="228"/>
      <c r="FMH60" s="526"/>
      <c r="FMI60" s="527"/>
      <c r="FMJ60" s="528"/>
      <c r="FMK60" s="228"/>
      <c r="FML60" s="526"/>
      <c r="FMM60" s="527"/>
      <c r="FMN60" s="528"/>
      <c r="FMO60" s="228"/>
      <c r="FMP60" s="526"/>
      <c r="FMQ60" s="527"/>
      <c r="FMR60" s="528"/>
      <c r="FMS60" s="228"/>
      <c r="FMT60" s="526"/>
      <c r="FMU60" s="527"/>
      <c r="FMV60" s="528"/>
      <c r="FMW60" s="228"/>
      <c r="FMX60" s="526"/>
      <c r="FMY60" s="527"/>
      <c r="FMZ60" s="528"/>
      <c r="FNA60" s="228"/>
      <c r="FNB60" s="526"/>
      <c r="FNC60" s="527"/>
      <c r="FND60" s="528"/>
      <c r="FNE60" s="228"/>
      <c r="FNF60" s="526"/>
      <c r="FNG60" s="527"/>
      <c r="FNH60" s="528"/>
      <c r="FNI60" s="228"/>
      <c r="FNJ60" s="526"/>
      <c r="FNK60" s="527"/>
      <c r="FNL60" s="528"/>
      <c r="FNM60" s="228"/>
      <c r="FNN60" s="526"/>
      <c r="FNO60" s="527"/>
      <c r="FNP60" s="528"/>
      <c r="FNQ60" s="228"/>
      <c r="FNR60" s="526"/>
      <c r="FNS60" s="527"/>
      <c r="FNT60" s="528"/>
      <c r="FNU60" s="228"/>
      <c r="FNV60" s="526"/>
      <c r="FNW60" s="527"/>
      <c r="FNX60" s="528"/>
      <c r="FNY60" s="228"/>
      <c r="FNZ60" s="526"/>
      <c r="FOA60" s="527"/>
      <c r="FOB60" s="528"/>
      <c r="FOC60" s="228"/>
      <c r="FOD60" s="526"/>
      <c r="FOE60" s="527"/>
      <c r="FOF60" s="528"/>
      <c r="FOG60" s="228"/>
      <c r="FOH60" s="526"/>
      <c r="FOI60" s="527"/>
      <c r="FOJ60" s="528"/>
      <c r="FOK60" s="228"/>
      <c r="FOL60" s="526"/>
      <c r="FOM60" s="527"/>
      <c r="FON60" s="528"/>
      <c r="FOO60" s="228"/>
      <c r="FOP60" s="526"/>
      <c r="FOQ60" s="527"/>
      <c r="FOR60" s="528"/>
      <c r="FOS60" s="228"/>
      <c r="FOT60" s="526"/>
      <c r="FOU60" s="527"/>
      <c r="FOV60" s="528"/>
      <c r="FOW60" s="228"/>
      <c r="FOX60" s="526"/>
      <c r="FOY60" s="527"/>
      <c r="FOZ60" s="528"/>
      <c r="FPA60" s="228"/>
      <c r="FPB60" s="526"/>
      <c r="FPC60" s="527"/>
      <c r="FPD60" s="528"/>
      <c r="FPE60" s="228"/>
      <c r="FPF60" s="526"/>
      <c r="FPG60" s="527"/>
      <c r="FPH60" s="528"/>
      <c r="FPI60" s="228"/>
      <c r="FPJ60" s="526"/>
      <c r="FPK60" s="527"/>
      <c r="FPL60" s="528"/>
      <c r="FPM60" s="228"/>
      <c r="FPN60" s="526"/>
      <c r="FPO60" s="527"/>
      <c r="FPP60" s="528"/>
      <c r="FPQ60" s="228"/>
      <c r="FPR60" s="526"/>
      <c r="FPS60" s="527"/>
      <c r="FPT60" s="528"/>
      <c r="FPU60" s="228"/>
      <c r="FPV60" s="526"/>
      <c r="FPW60" s="527"/>
      <c r="FPX60" s="528"/>
      <c r="FPY60" s="228"/>
      <c r="FPZ60" s="526"/>
      <c r="FQA60" s="527"/>
      <c r="FQB60" s="528"/>
      <c r="FQC60" s="228"/>
      <c r="FQD60" s="526"/>
      <c r="FQE60" s="527"/>
      <c r="FQF60" s="528"/>
      <c r="FQG60" s="228"/>
      <c r="FQH60" s="526"/>
      <c r="FQI60" s="527"/>
      <c r="FQJ60" s="528"/>
      <c r="FQK60" s="228"/>
      <c r="FQL60" s="526"/>
      <c r="FQM60" s="527"/>
      <c r="FQN60" s="528"/>
      <c r="FQO60" s="228"/>
      <c r="FQP60" s="526"/>
      <c r="FQQ60" s="527"/>
      <c r="FQR60" s="528"/>
      <c r="FQS60" s="228"/>
      <c r="FQT60" s="526"/>
      <c r="FQU60" s="527"/>
      <c r="FQV60" s="528"/>
      <c r="FQW60" s="228"/>
      <c r="FQX60" s="526"/>
      <c r="FQY60" s="527"/>
      <c r="FQZ60" s="528"/>
      <c r="FRA60" s="228"/>
      <c r="FRB60" s="526"/>
      <c r="FRC60" s="527"/>
      <c r="FRD60" s="528"/>
      <c r="FRE60" s="228"/>
      <c r="FRF60" s="526"/>
      <c r="FRG60" s="527"/>
      <c r="FRH60" s="528"/>
      <c r="FRI60" s="228"/>
      <c r="FRJ60" s="526"/>
      <c r="FRK60" s="527"/>
      <c r="FRL60" s="528"/>
      <c r="FRM60" s="228"/>
      <c r="FRN60" s="526"/>
      <c r="FRO60" s="527"/>
      <c r="FRP60" s="528"/>
      <c r="FRQ60" s="228"/>
      <c r="FRR60" s="526"/>
      <c r="FRS60" s="527"/>
      <c r="FRT60" s="528"/>
      <c r="FRU60" s="228"/>
      <c r="FRV60" s="526"/>
      <c r="FRW60" s="527"/>
      <c r="FRX60" s="528"/>
      <c r="FRY60" s="228"/>
      <c r="FRZ60" s="526"/>
      <c r="FSA60" s="527"/>
      <c r="FSB60" s="528"/>
      <c r="FSC60" s="228"/>
      <c r="FSD60" s="526"/>
      <c r="FSE60" s="527"/>
      <c r="FSF60" s="528"/>
      <c r="FSG60" s="228"/>
      <c r="FSH60" s="526"/>
      <c r="FSI60" s="527"/>
      <c r="FSJ60" s="528"/>
      <c r="FSK60" s="228"/>
      <c r="FSL60" s="526"/>
      <c r="FSM60" s="527"/>
      <c r="FSN60" s="528"/>
      <c r="FSO60" s="228"/>
      <c r="FSP60" s="526"/>
      <c r="FSQ60" s="527"/>
      <c r="FSR60" s="528"/>
      <c r="FSS60" s="228"/>
      <c r="FST60" s="526"/>
      <c r="FSU60" s="527"/>
      <c r="FSV60" s="528"/>
      <c r="FSW60" s="228"/>
      <c r="FSX60" s="526"/>
      <c r="FSY60" s="527"/>
      <c r="FSZ60" s="528"/>
      <c r="FTA60" s="228"/>
      <c r="FTB60" s="526"/>
      <c r="FTC60" s="527"/>
      <c r="FTD60" s="528"/>
      <c r="FTE60" s="228"/>
      <c r="FTF60" s="526"/>
      <c r="FTG60" s="527"/>
      <c r="FTH60" s="528"/>
      <c r="FTI60" s="228"/>
      <c r="FTJ60" s="526"/>
      <c r="FTK60" s="527"/>
      <c r="FTL60" s="528"/>
      <c r="FTM60" s="228"/>
      <c r="FTN60" s="526"/>
      <c r="FTO60" s="527"/>
      <c r="FTP60" s="528"/>
      <c r="FTQ60" s="228"/>
      <c r="FTR60" s="526"/>
      <c r="FTS60" s="527"/>
      <c r="FTT60" s="528"/>
      <c r="FTU60" s="228"/>
      <c r="FTV60" s="526"/>
      <c r="FTW60" s="527"/>
      <c r="FTX60" s="528"/>
      <c r="FTY60" s="228"/>
      <c r="FTZ60" s="526"/>
      <c r="FUA60" s="527"/>
      <c r="FUB60" s="528"/>
      <c r="FUC60" s="228"/>
      <c r="FUD60" s="526"/>
      <c r="FUE60" s="527"/>
      <c r="FUF60" s="528"/>
      <c r="FUG60" s="228"/>
      <c r="FUH60" s="526"/>
      <c r="FUI60" s="527"/>
      <c r="FUJ60" s="528"/>
      <c r="FUK60" s="228"/>
      <c r="FUL60" s="526"/>
      <c r="FUM60" s="527"/>
      <c r="FUN60" s="528"/>
      <c r="FUO60" s="228"/>
      <c r="FUP60" s="526"/>
      <c r="FUQ60" s="527"/>
      <c r="FUR60" s="528"/>
      <c r="FUS60" s="228"/>
      <c r="FUT60" s="526"/>
      <c r="FUU60" s="527"/>
      <c r="FUV60" s="528"/>
      <c r="FUW60" s="228"/>
      <c r="FUX60" s="526"/>
      <c r="FUY60" s="527"/>
      <c r="FUZ60" s="528"/>
      <c r="FVA60" s="228"/>
      <c r="FVB60" s="526"/>
      <c r="FVC60" s="527"/>
      <c r="FVD60" s="528"/>
      <c r="FVE60" s="228"/>
      <c r="FVF60" s="526"/>
      <c r="FVG60" s="527"/>
      <c r="FVH60" s="528"/>
      <c r="FVI60" s="228"/>
      <c r="FVJ60" s="526"/>
      <c r="FVK60" s="527"/>
      <c r="FVL60" s="528"/>
      <c r="FVM60" s="228"/>
      <c r="FVN60" s="526"/>
      <c r="FVO60" s="527"/>
      <c r="FVP60" s="528"/>
      <c r="FVQ60" s="228"/>
      <c r="FVR60" s="526"/>
      <c r="FVS60" s="527"/>
      <c r="FVT60" s="528"/>
      <c r="FVU60" s="228"/>
      <c r="FVV60" s="526"/>
      <c r="FVW60" s="527"/>
      <c r="FVX60" s="528"/>
      <c r="FVY60" s="228"/>
      <c r="FVZ60" s="526"/>
      <c r="FWA60" s="527"/>
      <c r="FWB60" s="528"/>
      <c r="FWC60" s="228"/>
      <c r="FWD60" s="526"/>
      <c r="FWE60" s="527"/>
      <c r="FWF60" s="528"/>
      <c r="FWG60" s="228"/>
      <c r="FWH60" s="526"/>
      <c r="FWI60" s="527"/>
      <c r="FWJ60" s="528"/>
      <c r="FWK60" s="228"/>
      <c r="FWL60" s="526"/>
      <c r="FWM60" s="527"/>
      <c r="FWN60" s="528"/>
      <c r="FWO60" s="228"/>
      <c r="FWP60" s="526"/>
      <c r="FWQ60" s="527"/>
      <c r="FWR60" s="528"/>
      <c r="FWS60" s="228"/>
      <c r="FWT60" s="526"/>
      <c r="FWU60" s="527"/>
      <c r="FWV60" s="528"/>
      <c r="FWW60" s="228"/>
      <c r="FWX60" s="526"/>
      <c r="FWY60" s="527"/>
      <c r="FWZ60" s="528"/>
      <c r="FXA60" s="228"/>
      <c r="FXB60" s="526"/>
      <c r="FXC60" s="527"/>
      <c r="FXD60" s="528"/>
      <c r="FXE60" s="228"/>
      <c r="FXF60" s="526"/>
      <c r="FXG60" s="527"/>
      <c r="FXH60" s="528"/>
      <c r="FXI60" s="228"/>
      <c r="FXJ60" s="526"/>
      <c r="FXK60" s="527"/>
      <c r="FXL60" s="528"/>
      <c r="FXM60" s="228"/>
      <c r="FXN60" s="526"/>
      <c r="FXO60" s="527"/>
      <c r="FXP60" s="528"/>
      <c r="FXQ60" s="228"/>
      <c r="FXR60" s="526"/>
      <c r="FXS60" s="527"/>
      <c r="FXT60" s="528"/>
      <c r="FXU60" s="228"/>
      <c r="FXV60" s="526"/>
      <c r="FXW60" s="527"/>
      <c r="FXX60" s="528"/>
      <c r="FXY60" s="228"/>
      <c r="FXZ60" s="526"/>
      <c r="FYA60" s="527"/>
      <c r="FYB60" s="528"/>
      <c r="FYC60" s="228"/>
      <c r="FYD60" s="526"/>
      <c r="FYE60" s="527"/>
      <c r="FYF60" s="528"/>
      <c r="FYG60" s="228"/>
      <c r="FYH60" s="526"/>
      <c r="FYI60" s="527"/>
      <c r="FYJ60" s="528"/>
      <c r="FYK60" s="228"/>
      <c r="FYL60" s="526"/>
      <c r="FYM60" s="527"/>
      <c r="FYN60" s="528"/>
      <c r="FYO60" s="228"/>
      <c r="FYP60" s="526"/>
      <c r="FYQ60" s="527"/>
      <c r="FYR60" s="528"/>
      <c r="FYS60" s="228"/>
      <c r="FYT60" s="526"/>
      <c r="FYU60" s="527"/>
      <c r="FYV60" s="528"/>
      <c r="FYW60" s="228"/>
      <c r="FYX60" s="526"/>
      <c r="FYY60" s="527"/>
      <c r="FYZ60" s="528"/>
      <c r="FZA60" s="228"/>
      <c r="FZB60" s="526"/>
      <c r="FZC60" s="527"/>
      <c r="FZD60" s="528"/>
      <c r="FZE60" s="228"/>
      <c r="FZF60" s="526"/>
      <c r="FZG60" s="527"/>
      <c r="FZH60" s="528"/>
      <c r="FZI60" s="228"/>
      <c r="FZJ60" s="526"/>
      <c r="FZK60" s="527"/>
      <c r="FZL60" s="528"/>
      <c r="FZM60" s="228"/>
      <c r="FZN60" s="526"/>
      <c r="FZO60" s="527"/>
      <c r="FZP60" s="528"/>
      <c r="FZQ60" s="228"/>
      <c r="FZR60" s="526"/>
      <c r="FZS60" s="527"/>
      <c r="FZT60" s="528"/>
      <c r="FZU60" s="228"/>
      <c r="FZV60" s="526"/>
      <c r="FZW60" s="527"/>
      <c r="FZX60" s="528"/>
      <c r="FZY60" s="228"/>
      <c r="FZZ60" s="526"/>
      <c r="GAA60" s="527"/>
      <c r="GAB60" s="528"/>
      <c r="GAC60" s="228"/>
      <c r="GAD60" s="526"/>
      <c r="GAE60" s="527"/>
      <c r="GAF60" s="528"/>
      <c r="GAG60" s="228"/>
      <c r="GAH60" s="526"/>
      <c r="GAI60" s="527"/>
      <c r="GAJ60" s="528"/>
      <c r="GAK60" s="228"/>
      <c r="GAL60" s="526"/>
      <c r="GAM60" s="527"/>
      <c r="GAN60" s="528"/>
      <c r="GAO60" s="228"/>
      <c r="GAP60" s="526"/>
      <c r="GAQ60" s="527"/>
      <c r="GAR60" s="528"/>
      <c r="GAS60" s="228"/>
      <c r="GAT60" s="526"/>
      <c r="GAU60" s="527"/>
      <c r="GAV60" s="528"/>
      <c r="GAW60" s="228"/>
      <c r="GAX60" s="526"/>
      <c r="GAY60" s="527"/>
      <c r="GAZ60" s="528"/>
      <c r="GBA60" s="228"/>
      <c r="GBB60" s="526"/>
      <c r="GBC60" s="527"/>
      <c r="GBD60" s="528"/>
      <c r="GBE60" s="228"/>
      <c r="GBF60" s="526"/>
      <c r="GBG60" s="527"/>
      <c r="GBH60" s="528"/>
      <c r="GBI60" s="228"/>
      <c r="GBJ60" s="526"/>
      <c r="GBK60" s="527"/>
      <c r="GBL60" s="528"/>
      <c r="GBM60" s="228"/>
      <c r="GBN60" s="526"/>
      <c r="GBO60" s="527"/>
      <c r="GBP60" s="528"/>
      <c r="GBQ60" s="228"/>
      <c r="GBR60" s="526"/>
      <c r="GBS60" s="527"/>
      <c r="GBT60" s="528"/>
      <c r="GBU60" s="228"/>
      <c r="GBV60" s="526"/>
      <c r="GBW60" s="527"/>
      <c r="GBX60" s="528"/>
      <c r="GBY60" s="228"/>
      <c r="GBZ60" s="526"/>
      <c r="GCA60" s="527"/>
      <c r="GCB60" s="528"/>
      <c r="GCC60" s="228"/>
      <c r="GCD60" s="526"/>
      <c r="GCE60" s="527"/>
      <c r="GCF60" s="528"/>
      <c r="GCG60" s="228"/>
      <c r="GCH60" s="526"/>
      <c r="GCI60" s="527"/>
      <c r="GCJ60" s="528"/>
      <c r="GCK60" s="228"/>
      <c r="GCL60" s="526"/>
      <c r="GCM60" s="527"/>
      <c r="GCN60" s="528"/>
      <c r="GCO60" s="228"/>
      <c r="GCP60" s="526"/>
      <c r="GCQ60" s="527"/>
      <c r="GCR60" s="528"/>
      <c r="GCS60" s="228"/>
      <c r="GCT60" s="526"/>
      <c r="GCU60" s="527"/>
      <c r="GCV60" s="528"/>
      <c r="GCW60" s="228"/>
      <c r="GCX60" s="526"/>
      <c r="GCY60" s="527"/>
      <c r="GCZ60" s="528"/>
      <c r="GDA60" s="228"/>
      <c r="GDB60" s="526"/>
      <c r="GDC60" s="527"/>
      <c r="GDD60" s="528"/>
      <c r="GDE60" s="228"/>
      <c r="GDF60" s="526"/>
      <c r="GDG60" s="527"/>
      <c r="GDH60" s="528"/>
      <c r="GDI60" s="228"/>
      <c r="GDJ60" s="526"/>
      <c r="GDK60" s="527"/>
      <c r="GDL60" s="528"/>
      <c r="GDM60" s="228"/>
      <c r="GDN60" s="526"/>
      <c r="GDO60" s="527"/>
      <c r="GDP60" s="528"/>
      <c r="GDQ60" s="228"/>
      <c r="GDR60" s="526"/>
      <c r="GDS60" s="527"/>
      <c r="GDT60" s="528"/>
      <c r="GDU60" s="228"/>
      <c r="GDV60" s="526"/>
      <c r="GDW60" s="527"/>
      <c r="GDX60" s="528"/>
      <c r="GDY60" s="228"/>
      <c r="GDZ60" s="526"/>
      <c r="GEA60" s="527"/>
      <c r="GEB60" s="528"/>
      <c r="GEC60" s="228"/>
      <c r="GED60" s="526"/>
      <c r="GEE60" s="527"/>
      <c r="GEF60" s="528"/>
      <c r="GEG60" s="228"/>
      <c r="GEH60" s="526"/>
      <c r="GEI60" s="527"/>
      <c r="GEJ60" s="528"/>
      <c r="GEK60" s="228"/>
      <c r="GEL60" s="526"/>
      <c r="GEM60" s="527"/>
      <c r="GEN60" s="528"/>
      <c r="GEO60" s="228"/>
      <c r="GEP60" s="526"/>
      <c r="GEQ60" s="527"/>
      <c r="GER60" s="528"/>
      <c r="GES60" s="228"/>
      <c r="GET60" s="526"/>
      <c r="GEU60" s="527"/>
      <c r="GEV60" s="528"/>
      <c r="GEW60" s="228"/>
      <c r="GEX60" s="526"/>
      <c r="GEY60" s="527"/>
      <c r="GEZ60" s="528"/>
      <c r="GFA60" s="228"/>
      <c r="GFB60" s="526"/>
      <c r="GFC60" s="527"/>
      <c r="GFD60" s="528"/>
      <c r="GFE60" s="228"/>
      <c r="GFF60" s="526"/>
      <c r="GFG60" s="527"/>
      <c r="GFH60" s="528"/>
      <c r="GFI60" s="228"/>
      <c r="GFJ60" s="526"/>
      <c r="GFK60" s="527"/>
      <c r="GFL60" s="528"/>
      <c r="GFM60" s="228"/>
      <c r="GFN60" s="526"/>
      <c r="GFO60" s="527"/>
      <c r="GFP60" s="528"/>
      <c r="GFQ60" s="228"/>
      <c r="GFR60" s="526"/>
      <c r="GFS60" s="527"/>
      <c r="GFT60" s="528"/>
      <c r="GFU60" s="228"/>
      <c r="GFV60" s="526"/>
      <c r="GFW60" s="527"/>
      <c r="GFX60" s="528"/>
      <c r="GFY60" s="228"/>
      <c r="GFZ60" s="526"/>
      <c r="GGA60" s="527"/>
      <c r="GGB60" s="528"/>
      <c r="GGC60" s="228"/>
      <c r="GGD60" s="526"/>
      <c r="GGE60" s="527"/>
      <c r="GGF60" s="528"/>
      <c r="GGG60" s="228"/>
      <c r="GGH60" s="526"/>
      <c r="GGI60" s="527"/>
      <c r="GGJ60" s="528"/>
      <c r="GGK60" s="228"/>
      <c r="GGL60" s="526"/>
      <c r="GGM60" s="527"/>
      <c r="GGN60" s="528"/>
      <c r="GGO60" s="228"/>
      <c r="GGP60" s="526"/>
      <c r="GGQ60" s="527"/>
      <c r="GGR60" s="528"/>
      <c r="GGS60" s="228"/>
      <c r="GGT60" s="526"/>
      <c r="GGU60" s="527"/>
      <c r="GGV60" s="528"/>
      <c r="GGW60" s="228"/>
      <c r="GGX60" s="526"/>
      <c r="GGY60" s="527"/>
      <c r="GGZ60" s="528"/>
      <c r="GHA60" s="228"/>
      <c r="GHB60" s="526"/>
      <c r="GHC60" s="527"/>
      <c r="GHD60" s="528"/>
      <c r="GHE60" s="228"/>
      <c r="GHF60" s="526"/>
      <c r="GHG60" s="527"/>
      <c r="GHH60" s="528"/>
      <c r="GHI60" s="228"/>
      <c r="GHJ60" s="526"/>
      <c r="GHK60" s="527"/>
      <c r="GHL60" s="528"/>
      <c r="GHM60" s="228"/>
      <c r="GHN60" s="526"/>
      <c r="GHO60" s="527"/>
      <c r="GHP60" s="528"/>
      <c r="GHQ60" s="228"/>
      <c r="GHR60" s="526"/>
      <c r="GHS60" s="527"/>
      <c r="GHT60" s="528"/>
      <c r="GHU60" s="228"/>
      <c r="GHV60" s="526"/>
      <c r="GHW60" s="527"/>
      <c r="GHX60" s="528"/>
      <c r="GHY60" s="228"/>
      <c r="GHZ60" s="526"/>
      <c r="GIA60" s="527"/>
      <c r="GIB60" s="528"/>
      <c r="GIC60" s="228"/>
      <c r="GID60" s="526"/>
      <c r="GIE60" s="527"/>
      <c r="GIF60" s="528"/>
      <c r="GIG60" s="228"/>
      <c r="GIH60" s="526"/>
      <c r="GII60" s="527"/>
      <c r="GIJ60" s="528"/>
      <c r="GIK60" s="228"/>
      <c r="GIL60" s="526"/>
      <c r="GIM60" s="527"/>
      <c r="GIN60" s="528"/>
      <c r="GIO60" s="228"/>
      <c r="GIP60" s="526"/>
      <c r="GIQ60" s="527"/>
      <c r="GIR60" s="528"/>
      <c r="GIS60" s="228"/>
      <c r="GIT60" s="526"/>
      <c r="GIU60" s="527"/>
      <c r="GIV60" s="528"/>
      <c r="GIW60" s="228"/>
      <c r="GIX60" s="526"/>
      <c r="GIY60" s="527"/>
      <c r="GIZ60" s="528"/>
      <c r="GJA60" s="228"/>
      <c r="GJB60" s="526"/>
      <c r="GJC60" s="527"/>
      <c r="GJD60" s="528"/>
      <c r="GJE60" s="228"/>
      <c r="GJF60" s="526"/>
      <c r="GJG60" s="527"/>
      <c r="GJH60" s="528"/>
      <c r="GJI60" s="228"/>
      <c r="GJJ60" s="526"/>
      <c r="GJK60" s="527"/>
      <c r="GJL60" s="528"/>
      <c r="GJM60" s="228"/>
      <c r="GJN60" s="526"/>
      <c r="GJO60" s="527"/>
      <c r="GJP60" s="528"/>
      <c r="GJQ60" s="228"/>
      <c r="GJR60" s="526"/>
      <c r="GJS60" s="527"/>
      <c r="GJT60" s="528"/>
      <c r="GJU60" s="228"/>
      <c r="GJV60" s="526"/>
      <c r="GJW60" s="527"/>
      <c r="GJX60" s="528"/>
      <c r="GJY60" s="228"/>
      <c r="GJZ60" s="526"/>
      <c r="GKA60" s="527"/>
      <c r="GKB60" s="528"/>
      <c r="GKC60" s="228"/>
      <c r="GKD60" s="526"/>
      <c r="GKE60" s="527"/>
      <c r="GKF60" s="528"/>
      <c r="GKG60" s="228"/>
      <c r="GKH60" s="526"/>
      <c r="GKI60" s="527"/>
      <c r="GKJ60" s="528"/>
      <c r="GKK60" s="228"/>
      <c r="GKL60" s="526"/>
      <c r="GKM60" s="527"/>
      <c r="GKN60" s="528"/>
      <c r="GKO60" s="228"/>
      <c r="GKP60" s="526"/>
      <c r="GKQ60" s="527"/>
      <c r="GKR60" s="528"/>
      <c r="GKS60" s="228"/>
      <c r="GKT60" s="526"/>
      <c r="GKU60" s="527"/>
      <c r="GKV60" s="528"/>
      <c r="GKW60" s="228"/>
      <c r="GKX60" s="526"/>
      <c r="GKY60" s="527"/>
      <c r="GKZ60" s="528"/>
      <c r="GLA60" s="228"/>
      <c r="GLB60" s="526"/>
      <c r="GLC60" s="527"/>
      <c r="GLD60" s="528"/>
      <c r="GLE60" s="228"/>
      <c r="GLF60" s="526"/>
      <c r="GLG60" s="527"/>
      <c r="GLH60" s="528"/>
      <c r="GLI60" s="228"/>
      <c r="GLJ60" s="526"/>
      <c r="GLK60" s="527"/>
      <c r="GLL60" s="528"/>
      <c r="GLM60" s="228"/>
      <c r="GLN60" s="526"/>
      <c r="GLO60" s="527"/>
      <c r="GLP60" s="528"/>
      <c r="GLQ60" s="228"/>
      <c r="GLR60" s="526"/>
      <c r="GLS60" s="527"/>
      <c r="GLT60" s="528"/>
      <c r="GLU60" s="228"/>
      <c r="GLV60" s="526"/>
      <c r="GLW60" s="527"/>
      <c r="GLX60" s="528"/>
      <c r="GLY60" s="228"/>
      <c r="GLZ60" s="526"/>
      <c r="GMA60" s="527"/>
      <c r="GMB60" s="528"/>
      <c r="GMC60" s="228"/>
      <c r="GMD60" s="526"/>
      <c r="GME60" s="527"/>
      <c r="GMF60" s="528"/>
      <c r="GMG60" s="228"/>
      <c r="GMH60" s="526"/>
      <c r="GMI60" s="527"/>
      <c r="GMJ60" s="528"/>
      <c r="GMK60" s="228"/>
      <c r="GML60" s="526"/>
      <c r="GMM60" s="527"/>
      <c r="GMN60" s="528"/>
      <c r="GMO60" s="228"/>
      <c r="GMP60" s="526"/>
      <c r="GMQ60" s="527"/>
      <c r="GMR60" s="528"/>
      <c r="GMS60" s="228"/>
      <c r="GMT60" s="526"/>
      <c r="GMU60" s="527"/>
      <c r="GMV60" s="528"/>
      <c r="GMW60" s="228"/>
      <c r="GMX60" s="526"/>
      <c r="GMY60" s="527"/>
      <c r="GMZ60" s="528"/>
      <c r="GNA60" s="228"/>
      <c r="GNB60" s="526"/>
      <c r="GNC60" s="527"/>
      <c r="GND60" s="528"/>
      <c r="GNE60" s="228"/>
      <c r="GNF60" s="526"/>
      <c r="GNG60" s="527"/>
      <c r="GNH60" s="528"/>
      <c r="GNI60" s="228"/>
      <c r="GNJ60" s="526"/>
      <c r="GNK60" s="527"/>
      <c r="GNL60" s="528"/>
      <c r="GNM60" s="228"/>
      <c r="GNN60" s="526"/>
      <c r="GNO60" s="527"/>
      <c r="GNP60" s="528"/>
      <c r="GNQ60" s="228"/>
      <c r="GNR60" s="526"/>
      <c r="GNS60" s="527"/>
      <c r="GNT60" s="528"/>
      <c r="GNU60" s="228"/>
      <c r="GNV60" s="526"/>
      <c r="GNW60" s="527"/>
      <c r="GNX60" s="528"/>
      <c r="GNY60" s="228"/>
      <c r="GNZ60" s="526"/>
      <c r="GOA60" s="527"/>
      <c r="GOB60" s="528"/>
      <c r="GOC60" s="228"/>
      <c r="GOD60" s="526"/>
      <c r="GOE60" s="527"/>
      <c r="GOF60" s="528"/>
      <c r="GOG60" s="228"/>
      <c r="GOH60" s="526"/>
      <c r="GOI60" s="527"/>
      <c r="GOJ60" s="528"/>
      <c r="GOK60" s="228"/>
      <c r="GOL60" s="526"/>
      <c r="GOM60" s="527"/>
      <c r="GON60" s="528"/>
      <c r="GOO60" s="228"/>
      <c r="GOP60" s="526"/>
      <c r="GOQ60" s="527"/>
      <c r="GOR60" s="528"/>
      <c r="GOS60" s="228"/>
      <c r="GOT60" s="526"/>
      <c r="GOU60" s="527"/>
      <c r="GOV60" s="528"/>
      <c r="GOW60" s="228"/>
      <c r="GOX60" s="526"/>
      <c r="GOY60" s="527"/>
      <c r="GOZ60" s="528"/>
      <c r="GPA60" s="228"/>
      <c r="GPB60" s="526"/>
      <c r="GPC60" s="527"/>
      <c r="GPD60" s="528"/>
      <c r="GPE60" s="228"/>
      <c r="GPF60" s="526"/>
      <c r="GPG60" s="527"/>
      <c r="GPH60" s="528"/>
      <c r="GPI60" s="228"/>
      <c r="GPJ60" s="526"/>
      <c r="GPK60" s="527"/>
      <c r="GPL60" s="528"/>
      <c r="GPM60" s="228"/>
      <c r="GPN60" s="526"/>
      <c r="GPO60" s="527"/>
      <c r="GPP60" s="528"/>
      <c r="GPQ60" s="228"/>
      <c r="GPR60" s="526"/>
      <c r="GPS60" s="527"/>
      <c r="GPT60" s="528"/>
      <c r="GPU60" s="228"/>
      <c r="GPV60" s="526"/>
      <c r="GPW60" s="527"/>
      <c r="GPX60" s="528"/>
      <c r="GPY60" s="228"/>
      <c r="GPZ60" s="526"/>
      <c r="GQA60" s="527"/>
      <c r="GQB60" s="528"/>
      <c r="GQC60" s="228"/>
      <c r="GQD60" s="526"/>
      <c r="GQE60" s="527"/>
      <c r="GQF60" s="528"/>
      <c r="GQG60" s="228"/>
      <c r="GQH60" s="526"/>
      <c r="GQI60" s="527"/>
      <c r="GQJ60" s="528"/>
      <c r="GQK60" s="228"/>
      <c r="GQL60" s="526"/>
      <c r="GQM60" s="527"/>
      <c r="GQN60" s="528"/>
      <c r="GQO60" s="228"/>
      <c r="GQP60" s="526"/>
      <c r="GQQ60" s="527"/>
      <c r="GQR60" s="528"/>
      <c r="GQS60" s="228"/>
      <c r="GQT60" s="526"/>
      <c r="GQU60" s="527"/>
      <c r="GQV60" s="528"/>
      <c r="GQW60" s="228"/>
      <c r="GQX60" s="526"/>
      <c r="GQY60" s="527"/>
      <c r="GQZ60" s="528"/>
      <c r="GRA60" s="228"/>
      <c r="GRB60" s="526"/>
      <c r="GRC60" s="527"/>
      <c r="GRD60" s="528"/>
      <c r="GRE60" s="228"/>
      <c r="GRF60" s="526"/>
      <c r="GRG60" s="527"/>
      <c r="GRH60" s="528"/>
      <c r="GRI60" s="228"/>
      <c r="GRJ60" s="526"/>
      <c r="GRK60" s="527"/>
      <c r="GRL60" s="528"/>
      <c r="GRM60" s="228"/>
      <c r="GRN60" s="526"/>
      <c r="GRO60" s="527"/>
      <c r="GRP60" s="528"/>
      <c r="GRQ60" s="228"/>
      <c r="GRR60" s="526"/>
      <c r="GRS60" s="527"/>
      <c r="GRT60" s="528"/>
      <c r="GRU60" s="228"/>
      <c r="GRV60" s="526"/>
      <c r="GRW60" s="527"/>
      <c r="GRX60" s="528"/>
      <c r="GRY60" s="228"/>
      <c r="GRZ60" s="526"/>
      <c r="GSA60" s="527"/>
      <c r="GSB60" s="528"/>
      <c r="GSC60" s="228"/>
      <c r="GSD60" s="526"/>
      <c r="GSE60" s="527"/>
      <c r="GSF60" s="528"/>
      <c r="GSG60" s="228"/>
      <c r="GSH60" s="526"/>
      <c r="GSI60" s="527"/>
      <c r="GSJ60" s="528"/>
      <c r="GSK60" s="228"/>
      <c r="GSL60" s="526"/>
      <c r="GSM60" s="527"/>
      <c r="GSN60" s="528"/>
      <c r="GSO60" s="228"/>
      <c r="GSP60" s="526"/>
      <c r="GSQ60" s="527"/>
      <c r="GSR60" s="528"/>
      <c r="GSS60" s="228"/>
      <c r="GST60" s="526"/>
      <c r="GSU60" s="527"/>
      <c r="GSV60" s="528"/>
      <c r="GSW60" s="228"/>
      <c r="GSX60" s="526"/>
      <c r="GSY60" s="527"/>
      <c r="GSZ60" s="528"/>
      <c r="GTA60" s="228"/>
      <c r="GTB60" s="526"/>
      <c r="GTC60" s="527"/>
      <c r="GTD60" s="528"/>
      <c r="GTE60" s="228"/>
      <c r="GTF60" s="526"/>
      <c r="GTG60" s="527"/>
      <c r="GTH60" s="528"/>
      <c r="GTI60" s="228"/>
      <c r="GTJ60" s="526"/>
      <c r="GTK60" s="527"/>
      <c r="GTL60" s="528"/>
      <c r="GTM60" s="228"/>
      <c r="GTN60" s="526"/>
      <c r="GTO60" s="527"/>
      <c r="GTP60" s="528"/>
      <c r="GTQ60" s="228"/>
      <c r="GTR60" s="526"/>
      <c r="GTS60" s="527"/>
      <c r="GTT60" s="528"/>
      <c r="GTU60" s="228"/>
      <c r="GTV60" s="526"/>
      <c r="GTW60" s="527"/>
      <c r="GTX60" s="528"/>
      <c r="GTY60" s="228"/>
      <c r="GTZ60" s="526"/>
      <c r="GUA60" s="527"/>
      <c r="GUB60" s="528"/>
      <c r="GUC60" s="228"/>
      <c r="GUD60" s="526"/>
      <c r="GUE60" s="527"/>
      <c r="GUF60" s="528"/>
      <c r="GUG60" s="228"/>
      <c r="GUH60" s="526"/>
      <c r="GUI60" s="527"/>
      <c r="GUJ60" s="528"/>
      <c r="GUK60" s="228"/>
      <c r="GUL60" s="526"/>
      <c r="GUM60" s="527"/>
      <c r="GUN60" s="528"/>
      <c r="GUO60" s="228"/>
      <c r="GUP60" s="526"/>
      <c r="GUQ60" s="527"/>
      <c r="GUR60" s="528"/>
      <c r="GUS60" s="228"/>
      <c r="GUT60" s="526"/>
      <c r="GUU60" s="527"/>
      <c r="GUV60" s="528"/>
      <c r="GUW60" s="228"/>
      <c r="GUX60" s="526"/>
      <c r="GUY60" s="527"/>
      <c r="GUZ60" s="528"/>
      <c r="GVA60" s="228"/>
      <c r="GVB60" s="526"/>
      <c r="GVC60" s="527"/>
      <c r="GVD60" s="528"/>
      <c r="GVE60" s="228"/>
      <c r="GVF60" s="526"/>
      <c r="GVG60" s="527"/>
      <c r="GVH60" s="528"/>
      <c r="GVI60" s="228"/>
      <c r="GVJ60" s="526"/>
      <c r="GVK60" s="527"/>
      <c r="GVL60" s="528"/>
      <c r="GVM60" s="228"/>
      <c r="GVN60" s="526"/>
      <c r="GVO60" s="527"/>
      <c r="GVP60" s="528"/>
      <c r="GVQ60" s="228"/>
      <c r="GVR60" s="526"/>
      <c r="GVS60" s="527"/>
      <c r="GVT60" s="528"/>
      <c r="GVU60" s="228"/>
      <c r="GVV60" s="526"/>
      <c r="GVW60" s="527"/>
      <c r="GVX60" s="528"/>
      <c r="GVY60" s="228"/>
      <c r="GVZ60" s="526"/>
      <c r="GWA60" s="527"/>
      <c r="GWB60" s="528"/>
      <c r="GWC60" s="228"/>
      <c r="GWD60" s="526"/>
      <c r="GWE60" s="527"/>
      <c r="GWF60" s="528"/>
      <c r="GWG60" s="228"/>
      <c r="GWH60" s="526"/>
      <c r="GWI60" s="527"/>
      <c r="GWJ60" s="528"/>
      <c r="GWK60" s="228"/>
      <c r="GWL60" s="526"/>
      <c r="GWM60" s="527"/>
      <c r="GWN60" s="528"/>
      <c r="GWO60" s="228"/>
      <c r="GWP60" s="526"/>
      <c r="GWQ60" s="527"/>
      <c r="GWR60" s="528"/>
      <c r="GWS60" s="228"/>
      <c r="GWT60" s="526"/>
      <c r="GWU60" s="527"/>
      <c r="GWV60" s="528"/>
      <c r="GWW60" s="228"/>
      <c r="GWX60" s="526"/>
      <c r="GWY60" s="527"/>
      <c r="GWZ60" s="528"/>
      <c r="GXA60" s="228"/>
      <c r="GXB60" s="526"/>
      <c r="GXC60" s="527"/>
      <c r="GXD60" s="528"/>
      <c r="GXE60" s="228"/>
      <c r="GXF60" s="526"/>
      <c r="GXG60" s="527"/>
      <c r="GXH60" s="528"/>
      <c r="GXI60" s="228"/>
      <c r="GXJ60" s="526"/>
      <c r="GXK60" s="527"/>
      <c r="GXL60" s="528"/>
      <c r="GXM60" s="228"/>
      <c r="GXN60" s="526"/>
      <c r="GXO60" s="527"/>
      <c r="GXP60" s="528"/>
      <c r="GXQ60" s="228"/>
      <c r="GXR60" s="526"/>
      <c r="GXS60" s="527"/>
      <c r="GXT60" s="528"/>
      <c r="GXU60" s="228"/>
      <c r="GXV60" s="526"/>
      <c r="GXW60" s="527"/>
      <c r="GXX60" s="528"/>
      <c r="GXY60" s="228"/>
      <c r="GXZ60" s="526"/>
      <c r="GYA60" s="527"/>
      <c r="GYB60" s="528"/>
      <c r="GYC60" s="228"/>
      <c r="GYD60" s="526"/>
      <c r="GYE60" s="527"/>
      <c r="GYF60" s="528"/>
      <c r="GYG60" s="228"/>
      <c r="GYH60" s="526"/>
      <c r="GYI60" s="527"/>
      <c r="GYJ60" s="528"/>
      <c r="GYK60" s="228"/>
      <c r="GYL60" s="526"/>
      <c r="GYM60" s="527"/>
      <c r="GYN60" s="528"/>
      <c r="GYO60" s="228"/>
      <c r="GYP60" s="526"/>
      <c r="GYQ60" s="527"/>
      <c r="GYR60" s="528"/>
      <c r="GYS60" s="228"/>
      <c r="GYT60" s="526"/>
      <c r="GYU60" s="527"/>
      <c r="GYV60" s="528"/>
      <c r="GYW60" s="228"/>
      <c r="GYX60" s="526"/>
      <c r="GYY60" s="527"/>
      <c r="GYZ60" s="528"/>
      <c r="GZA60" s="228"/>
      <c r="GZB60" s="526"/>
      <c r="GZC60" s="527"/>
      <c r="GZD60" s="528"/>
      <c r="GZE60" s="228"/>
      <c r="GZF60" s="526"/>
      <c r="GZG60" s="527"/>
      <c r="GZH60" s="528"/>
      <c r="GZI60" s="228"/>
      <c r="GZJ60" s="526"/>
      <c r="GZK60" s="527"/>
      <c r="GZL60" s="528"/>
      <c r="GZM60" s="228"/>
      <c r="GZN60" s="526"/>
      <c r="GZO60" s="527"/>
      <c r="GZP60" s="528"/>
      <c r="GZQ60" s="228"/>
      <c r="GZR60" s="526"/>
      <c r="GZS60" s="527"/>
      <c r="GZT60" s="528"/>
      <c r="GZU60" s="228"/>
      <c r="GZV60" s="526"/>
      <c r="GZW60" s="527"/>
      <c r="GZX60" s="528"/>
      <c r="GZY60" s="228"/>
      <c r="GZZ60" s="526"/>
      <c r="HAA60" s="527"/>
      <c r="HAB60" s="528"/>
      <c r="HAC60" s="228"/>
      <c r="HAD60" s="526"/>
      <c r="HAE60" s="527"/>
      <c r="HAF60" s="528"/>
      <c r="HAG60" s="228"/>
      <c r="HAH60" s="526"/>
      <c r="HAI60" s="527"/>
      <c r="HAJ60" s="528"/>
      <c r="HAK60" s="228"/>
      <c r="HAL60" s="526"/>
      <c r="HAM60" s="527"/>
      <c r="HAN60" s="528"/>
      <c r="HAO60" s="228"/>
      <c r="HAP60" s="526"/>
      <c r="HAQ60" s="527"/>
      <c r="HAR60" s="528"/>
      <c r="HAS60" s="228"/>
      <c r="HAT60" s="526"/>
      <c r="HAU60" s="527"/>
      <c r="HAV60" s="528"/>
      <c r="HAW60" s="228"/>
      <c r="HAX60" s="526"/>
      <c r="HAY60" s="527"/>
      <c r="HAZ60" s="528"/>
      <c r="HBA60" s="228"/>
      <c r="HBB60" s="526"/>
      <c r="HBC60" s="527"/>
      <c r="HBD60" s="528"/>
      <c r="HBE60" s="228"/>
      <c r="HBF60" s="526"/>
      <c r="HBG60" s="527"/>
      <c r="HBH60" s="528"/>
      <c r="HBI60" s="228"/>
      <c r="HBJ60" s="526"/>
      <c r="HBK60" s="527"/>
      <c r="HBL60" s="528"/>
      <c r="HBM60" s="228"/>
      <c r="HBN60" s="526"/>
      <c r="HBO60" s="527"/>
      <c r="HBP60" s="528"/>
      <c r="HBQ60" s="228"/>
      <c r="HBR60" s="526"/>
      <c r="HBS60" s="527"/>
      <c r="HBT60" s="528"/>
      <c r="HBU60" s="228"/>
      <c r="HBV60" s="526"/>
      <c r="HBW60" s="527"/>
      <c r="HBX60" s="528"/>
      <c r="HBY60" s="228"/>
      <c r="HBZ60" s="526"/>
      <c r="HCA60" s="527"/>
      <c r="HCB60" s="528"/>
      <c r="HCC60" s="228"/>
      <c r="HCD60" s="526"/>
      <c r="HCE60" s="527"/>
      <c r="HCF60" s="528"/>
      <c r="HCG60" s="228"/>
      <c r="HCH60" s="526"/>
      <c r="HCI60" s="527"/>
      <c r="HCJ60" s="528"/>
      <c r="HCK60" s="228"/>
      <c r="HCL60" s="526"/>
      <c r="HCM60" s="527"/>
      <c r="HCN60" s="528"/>
      <c r="HCO60" s="228"/>
      <c r="HCP60" s="526"/>
      <c r="HCQ60" s="527"/>
      <c r="HCR60" s="528"/>
      <c r="HCS60" s="228"/>
      <c r="HCT60" s="526"/>
      <c r="HCU60" s="527"/>
      <c r="HCV60" s="528"/>
      <c r="HCW60" s="228"/>
      <c r="HCX60" s="526"/>
      <c r="HCY60" s="527"/>
      <c r="HCZ60" s="528"/>
      <c r="HDA60" s="228"/>
      <c r="HDB60" s="526"/>
      <c r="HDC60" s="527"/>
      <c r="HDD60" s="528"/>
      <c r="HDE60" s="228"/>
      <c r="HDF60" s="526"/>
      <c r="HDG60" s="527"/>
      <c r="HDH60" s="528"/>
      <c r="HDI60" s="228"/>
      <c r="HDJ60" s="526"/>
      <c r="HDK60" s="527"/>
      <c r="HDL60" s="528"/>
      <c r="HDM60" s="228"/>
      <c r="HDN60" s="526"/>
      <c r="HDO60" s="527"/>
      <c r="HDP60" s="528"/>
      <c r="HDQ60" s="228"/>
      <c r="HDR60" s="526"/>
      <c r="HDS60" s="527"/>
      <c r="HDT60" s="528"/>
      <c r="HDU60" s="228"/>
      <c r="HDV60" s="526"/>
      <c r="HDW60" s="527"/>
      <c r="HDX60" s="528"/>
      <c r="HDY60" s="228"/>
      <c r="HDZ60" s="526"/>
      <c r="HEA60" s="527"/>
      <c r="HEB60" s="528"/>
      <c r="HEC60" s="228"/>
      <c r="HED60" s="526"/>
      <c r="HEE60" s="527"/>
      <c r="HEF60" s="528"/>
      <c r="HEG60" s="228"/>
      <c r="HEH60" s="526"/>
      <c r="HEI60" s="527"/>
      <c r="HEJ60" s="528"/>
      <c r="HEK60" s="228"/>
      <c r="HEL60" s="526"/>
      <c r="HEM60" s="527"/>
      <c r="HEN60" s="528"/>
      <c r="HEO60" s="228"/>
      <c r="HEP60" s="526"/>
      <c r="HEQ60" s="527"/>
      <c r="HER60" s="528"/>
      <c r="HES60" s="228"/>
      <c r="HET60" s="526"/>
      <c r="HEU60" s="527"/>
      <c r="HEV60" s="528"/>
      <c r="HEW60" s="228"/>
      <c r="HEX60" s="526"/>
      <c r="HEY60" s="527"/>
      <c r="HEZ60" s="528"/>
      <c r="HFA60" s="228"/>
      <c r="HFB60" s="526"/>
      <c r="HFC60" s="527"/>
      <c r="HFD60" s="528"/>
      <c r="HFE60" s="228"/>
      <c r="HFF60" s="526"/>
      <c r="HFG60" s="527"/>
      <c r="HFH60" s="528"/>
      <c r="HFI60" s="228"/>
      <c r="HFJ60" s="526"/>
      <c r="HFK60" s="527"/>
      <c r="HFL60" s="528"/>
      <c r="HFM60" s="228"/>
      <c r="HFN60" s="526"/>
      <c r="HFO60" s="527"/>
      <c r="HFP60" s="528"/>
      <c r="HFQ60" s="228"/>
      <c r="HFR60" s="526"/>
      <c r="HFS60" s="527"/>
      <c r="HFT60" s="528"/>
      <c r="HFU60" s="228"/>
      <c r="HFV60" s="526"/>
      <c r="HFW60" s="527"/>
      <c r="HFX60" s="528"/>
      <c r="HFY60" s="228"/>
      <c r="HFZ60" s="526"/>
      <c r="HGA60" s="527"/>
      <c r="HGB60" s="528"/>
      <c r="HGC60" s="228"/>
      <c r="HGD60" s="526"/>
      <c r="HGE60" s="527"/>
      <c r="HGF60" s="528"/>
      <c r="HGG60" s="228"/>
      <c r="HGH60" s="526"/>
      <c r="HGI60" s="527"/>
      <c r="HGJ60" s="528"/>
      <c r="HGK60" s="228"/>
      <c r="HGL60" s="526"/>
      <c r="HGM60" s="527"/>
      <c r="HGN60" s="528"/>
      <c r="HGO60" s="228"/>
      <c r="HGP60" s="526"/>
      <c r="HGQ60" s="527"/>
      <c r="HGR60" s="528"/>
      <c r="HGS60" s="228"/>
      <c r="HGT60" s="526"/>
      <c r="HGU60" s="527"/>
      <c r="HGV60" s="528"/>
      <c r="HGW60" s="228"/>
      <c r="HGX60" s="526"/>
      <c r="HGY60" s="527"/>
      <c r="HGZ60" s="528"/>
      <c r="HHA60" s="228"/>
      <c r="HHB60" s="526"/>
      <c r="HHC60" s="527"/>
      <c r="HHD60" s="528"/>
      <c r="HHE60" s="228"/>
      <c r="HHF60" s="526"/>
      <c r="HHG60" s="527"/>
      <c r="HHH60" s="528"/>
      <c r="HHI60" s="228"/>
      <c r="HHJ60" s="526"/>
      <c r="HHK60" s="527"/>
      <c r="HHL60" s="528"/>
      <c r="HHM60" s="228"/>
      <c r="HHN60" s="526"/>
      <c r="HHO60" s="527"/>
      <c r="HHP60" s="528"/>
      <c r="HHQ60" s="228"/>
      <c r="HHR60" s="526"/>
      <c r="HHS60" s="527"/>
      <c r="HHT60" s="528"/>
      <c r="HHU60" s="228"/>
      <c r="HHV60" s="526"/>
      <c r="HHW60" s="527"/>
      <c r="HHX60" s="528"/>
      <c r="HHY60" s="228"/>
      <c r="HHZ60" s="526"/>
      <c r="HIA60" s="527"/>
      <c r="HIB60" s="528"/>
      <c r="HIC60" s="228"/>
      <c r="HID60" s="526"/>
      <c r="HIE60" s="527"/>
      <c r="HIF60" s="528"/>
      <c r="HIG60" s="228"/>
      <c r="HIH60" s="526"/>
      <c r="HII60" s="527"/>
      <c r="HIJ60" s="528"/>
      <c r="HIK60" s="228"/>
      <c r="HIL60" s="526"/>
      <c r="HIM60" s="527"/>
      <c r="HIN60" s="528"/>
      <c r="HIO60" s="228"/>
      <c r="HIP60" s="526"/>
      <c r="HIQ60" s="527"/>
      <c r="HIR60" s="528"/>
      <c r="HIS60" s="228"/>
      <c r="HIT60" s="526"/>
      <c r="HIU60" s="527"/>
      <c r="HIV60" s="528"/>
      <c r="HIW60" s="228"/>
      <c r="HIX60" s="526"/>
      <c r="HIY60" s="527"/>
      <c r="HIZ60" s="528"/>
      <c r="HJA60" s="228"/>
      <c r="HJB60" s="526"/>
      <c r="HJC60" s="527"/>
      <c r="HJD60" s="528"/>
      <c r="HJE60" s="228"/>
      <c r="HJF60" s="526"/>
      <c r="HJG60" s="527"/>
      <c r="HJH60" s="528"/>
      <c r="HJI60" s="228"/>
      <c r="HJJ60" s="526"/>
      <c r="HJK60" s="527"/>
      <c r="HJL60" s="528"/>
      <c r="HJM60" s="228"/>
      <c r="HJN60" s="526"/>
      <c r="HJO60" s="527"/>
      <c r="HJP60" s="528"/>
      <c r="HJQ60" s="228"/>
      <c r="HJR60" s="526"/>
      <c r="HJS60" s="527"/>
      <c r="HJT60" s="528"/>
      <c r="HJU60" s="228"/>
      <c r="HJV60" s="526"/>
      <c r="HJW60" s="527"/>
      <c r="HJX60" s="528"/>
      <c r="HJY60" s="228"/>
      <c r="HJZ60" s="526"/>
      <c r="HKA60" s="527"/>
      <c r="HKB60" s="528"/>
      <c r="HKC60" s="228"/>
      <c r="HKD60" s="526"/>
      <c r="HKE60" s="527"/>
      <c r="HKF60" s="528"/>
      <c r="HKG60" s="228"/>
      <c r="HKH60" s="526"/>
      <c r="HKI60" s="527"/>
      <c r="HKJ60" s="528"/>
      <c r="HKK60" s="228"/>
      <c r="HKL60" s="526"/>
      <c r="HKM60" s="527"/>
      <c r="HKN60" s="528"/>
      <c r="HKO60" s="228"/>
      <c r="HKP60" s="526"/>
      <c r="HKQ60" s="527"/>
      <c r="HKR60" s="528"/>
      <c r="HKS60" s="228"/>
      <c r="HKT60" s="526"/>
      <c r="HKU60" s="527"/>
      <c r="HKV60" s="528"/>
      <c r="HKW60" s="228"/>
      <c r="HKX60" s="526"/>
      <c r="HKY60" s="527"/>
      <c r="HKZ60" s="528"/>
      <c r="HLA60" s="228"/>
      <c r="HLB60" s="526"/>
      <c r="HLC60" s="527"/>
      <c r="HLD60" s="528"/>
      <c r="HLE60" s="228"/>
      <c r="HLF60" s="526"/>
      <c r="HLG60" s="527"/>
      <c r="HLH60" s="528"/>
      <c r="HLI60" s="228"/>
      <c r="HLJ60" s="526"/>
      <c r="HLK60" s="527"/>
      <c r="HLL60" s="528"/>
      <c r="HLM60" s="228"/>
      <c r="HLN60" s="526"/>
      <c r="HLO60" s="527"/>
      <c r="HLP60" s="528"/>
      <c r="HLQ60" s="228"/>
      <c r="HLR60" s="526"/>
      <c r="HLS60" s="527"/>
      <c r="HLT60" s="528"/>
      <c r="HLU60" s="228"/>
      <c r="HLV60" s="526"/>
      <c r="HLW60" s="527"/>
      <c r="HLX60" s="528"/>
      <c r="HLY60" s="228"/>
      <c r="HLZ60" s="526"/>
      <c r="HMA60" s="527"/>
      <c r="HMB60" s="528"/>
      <c r="HMC60" s="228"/>
      <c r="HMD60" s="526"/>
      <c r="HME60" s="527"/>
      <c r="HMF60" s="528"/>
      <c r="HMG60" s="228"/>
      <c r="HMH60" s="526"/>
      <c r="HMI60" s="527"/>
      <c r="HMJ60" s="528"/>
      <c r="HMK60" s="228"/>
      <c r="HML60" s="526"/>
      <c r="HMM60" s="527"/>
      <c r="HMN60" s="528"/>
      <c r="HMO60" s="228"/>
      <c r="HMP60" s="526"/>
      <c r="HMQ60" s="527"/>
      <c r="HMR60" s="528"/>
      <c r="HMS60" s="228"/>
      <c r="HMT60" s="526"/>
      <c r="HMU60" s="527"/>
      <c r="HMV60" s="528"/>
      <c r="HMW60" s="228"/>
      <c r="HMX60" s="526"/>
      <c r="HMY60" s="527"/>
      <c r="HMZ60" s="528"/>
      <c r="HNA60" s="228"/>
      <c r="HNB60" s="526"/>
      <c r="HNC60" s="527"/>
      <c r="HND60" s="528"/>
      <c r="HNE60" s="228"/>
      <c r="HNF60" s="526"/>
      <c r="HNG60" s="527"/>
      <c r="HNH60" s="528"/>
      <c r="HNI60" s="228"/>
      <c r="HNJ60" s="526"/>
      <c r="HNK60" s="527"/>
      <c r="HNL60" s="528"/>
      <c r="HNM60" s="228"/>
      <c r="HNN60" s="526"/>
      <c r="HNO60" s="527"/>
      <c r="HNP60" s="528"/>
      <c r="HNQ60" s="228"/>
      <c r="HNR60" s="526"/>
      <c r="HNS60" s="527"/>
      <c r="HNT60" s="528"/>
      <c r="HNU60" s="228"/>
      <c r="HNV60" s="526"/>
      <c r="HNW60" s="527"/>
      <c r="HNX60" s="528"/>
      <c r="HNY60" s="228"/>
      <c r="HNZ60" s="526"/>
      <c r="HOA60" s="527"/>
      <c r="HOB60" s="528"/>
      <c r="HOC60" s="228"/>
      <c r="HOD60" s="526"/>
      <c r="HOE60" s="527"/>
      <c r="HOF60" s="528"/>
      <c r="HOG60" s="228"/>
      <c r="HOH60" s="526"/>
      <c r="HOI60" s="527"/>
      <c r="HOJ60" s="528"/>
      <c r="HOK60" s="228"/>
      <c r="HOL60" s="526"/>
      <c r="HOM60" s="527"/>
      <c r="HON60" s="528"/>
      <c r="HOO60" s="228"/>
      <c r="HOP60" s="526"/>
      <c r="HOQ60" s="527"/>
      <c r="HOR60" s="528"/>
      <c r="HOS60" s="228"/>
      <c r="HOT60" s="526"/>
      <c r="HOU60" s="527"/>
      <c r="HOV60" s="528"/>
      <c r="HOW60" s="228"/>
      <c r="HOX60" s="526"/>
      <c r="HOY60" s="527"/>
      <c r="HOZ60" s="528"/>
      <c r="HPA60" s="228"/>
      <c r="HPB60" s="526"/>
      <c r="HPC60" s="527"/>
      <c r="HPD60" s="528"/>
      <c r="HPE60" s="228"/>
      <c r="HPF60" s="526"/>
      <c r="HPG60" s="527"/>
      <c r="HPH60" s="528"/>
      <c r="HPI60" s="228"/>
      <c r="HPJ60" s="526"/>
      <c r="HPK60" s="527"/>
      <c r="HPL60" s="528"/>
      <c r="HPM60" s="228"/>
      <c r="HPN60" s="526"/>
      <c r="HPO60" s="527"/>
      <c r="HPP60" s="528"/>
      <c r="HPQ60" s="228"/>
      <c r="HPR60" s="526"/>
      <c r="HPS60" s="527"/>
      <c r="HPT60" s="528"/>
      <c r="HPU60" s="228"/>
      <c r="HPV60" s="526"/>
      <c r="HPW60" s="527"/>
      <c r="HPX60" s="528"/>
      <c r="HPY60" s="228"/>
      <c r="HPZ60" s="526"/>
      <c r="HQA60" s="527"/>
      <c r="HQB60" s="528"/>
      <c r="HQC60" s="228"/>
      <c r="HQD60" s="526"/>
      <c r="HQE60" s="527"/>
      <c r="HQF60" s="528"/>
      <c r="HQG60" s="228"/>
      <c r="HQH60" s="526"/>
      <c r="HQI60" s="527"/>
      <c r="HQJ60" s="528"/>
      <c r="HQK60" s="228"/>
      <c r="HQL60" s="526"/>
      <c r="HQM60" s="527"/>
      <c r="HQN60" s="528"/>
      <c r="HQO60" s="228"/>
      <c r="HQP60" s="526"/>
      <c r="HQQ60" s="527"/>
      <c r="HQR60" s="528"/>
      <c r="HQS60" s="228"/>
      <c r="HQT60" s="526"/>
      <c r="HQU60" s="527"/>
      <c r="HQV60" s="528"/>
      <c r="HQW60" s="228"/>
      <c r="HQX60" s="526"/>
      <c r="HQY60" s="527"/>
      <c r="HQZ60" s="528"/>
      <c r="HRA60" s="228"/>
      <c r="HRB60" s="526"/>
      <c r="HRC60" s="527"/>
      <c r="HRD60" s="528"/>
      <c r="HRE60" s="228"/>
      <c r="HRF60" s="526"/>
      <c r="HRG60" s="527"/>
      <c r="HRH60" s="528"/>
      <c r="HRI60" s="228"/>
      <c r="HRJ60" s="526"/>
      <c r="HRK60" s="527"/>
      <c r="HRL60" s="528"/>
      <c r="HRM60" s="228"/>
      <c r="HRN60" s="526"/>
      <c r="HRO60" s="527"/>
      <c r="HRP60" s="528"/>
      <c r="HRQ60" s="228"/>
      <c r="HRR60" s="526"/>
      <c r="HRS60" s="527"/>
      <c r="HRT60" s="528"/>
      <c r="HRU60" s="228"/>
      <c r="HRV60" s="526"/>
      <c r="HRW60" s="527"/>
      <c r="HRX60" s="528"/>
      <c r="HRY60" s="228"/>
      <c r="HRZ60" s="526"/>
      <c r="HSA60" s="527"/>
      <c r="HSB60" s="528"/>
      <c r="HSC60" s="228"/>
      <c r="HSD60" s="526"/>
      <c r="HSE60" s="527"/>
      <c r="HSF60" s="528"/>
      <c r="HSG60" s="228"/>
      <c r="HSH60" s="526"/>
      <c r="HSI60" s="527"/>
      <c r="HSJ60" s="528"/>
      <c r="HSK60" s="228"/>
      <c r="HSL60" s="526"/>
      <c r="HSM60" s="527"/>
      <c r="HSN60" s="528"/>
      <c r="HSO60" s="228"/>
      <c r="HSP60" s="526"/>
      <c r="HSQ60" s="527"/>
      <c r="HSR60" s="528"/>
      <c r="HSS60" s="228"/>
      <c r="HST60" s="526"/>
      <c r="HSU60" s="527"/>
      <c r="HSV60" s="528"/>
      <c r="HSW60" s="228"/>
      <c r="HSX60" s="526"/>
      <c r="HSY60" s="527"/>
      <c r="HSZ60" s="528"/>
      <c r="HTA60" s="228"/>
      <c r="HTB60" s="526"/>
      <c r="HTC60" s="527"/>
      <c r="HTD60" s="528"/>
      <c r="HTE60" s="228"/>
      <c r="HTF60" s="526"/>
      <c r="HTG60" s="527"/>
      <c r="HTH60" s="528"/>
      <c r="HTI60" s="228"/>
      <c r="HTJ60" s="526"/>
      <c r="HTK60" s="527"/>
      <c r="HTL60" s="528"/>
      <c r="HTM60" s="228"/>
      <c r="HTN60" s="526"/>
      <c r="HTO60" s="527"/>
      <c r="HTP60" s="528"/>
      <c r="HTQ60" s="228"/>
      <c r="HTR60" s="526"/>
      <c r="HTS60" s="527"/>
      <c r="HTT60" s="528"/>
      <c r="HTU60" s="228"/>
      <c r="HTV60" s="526"/>
      <c r="HTW60" s="527"/>
      <c r="HTX60" s="528"/>
      <c r="HTY60" s="228"/>
      <c r="HTZ60" s="526"/>
      <c r="HUA60" s="527"/>
      <c r="HUB60" s="528"/>
      <c r="HUC60" s="228"/>
      <c r="HUD60" s="526"/>
      <c r="HUE60" s="527"/>
      <c r="HUF60" s="528"/>
      <c r="HUG60" s="228"/>
      <c r="HUH60" s="526"/>
      <c r="HUI60" s="527"/>
      <c r="HUJ60" s="528"/>
      <c r="HUK60" s="228"/>
      <c r="HUL60" s="526"/>
      <c r="HUM60" s="527"/>
      <c r="HUN60" s="528"/>
      <c r="HUO60" s="228"/>
      <c r="HUP60" s="526"/>
      <c r="HUQ60" s="527"/>
      <c r="HUR60" s="528"/>
      <c r="HUS60" s="228"/>
      <c r="HUT60" s="526"/>
      <c r="HUU60" s="527"/>
      <c r="HUV60" s="528"/>
      <c r="HUW60" s="228"/>
      <c r="HUX60" s="526"/>
      <c r="HUY60" s="527"/>
      <c r="HUZ60" s="528"/>
      <c r="HVA60" s="228"/>
      <c r="HVB60" s="526"/>
      <c r="HVC60" s="527"/>
      <c r="HVD60" s="528"/>
      <c r="HVE60" s="228"/>
      <c r="HVF60" s="526"/>
      <c r="HVG60" s="527"/>
      <c r="HVH60" s="528"/>
      <c r="HVI60" s="228"/>
      <c r="HVJ60" s="526"/>
      <c r="HVK60" s="527"/>
      <c r="HVL60" s="528"/>
      <c r="HVM60" s="228"/>
      <c r="HVN60" s="526"/>
      <c r="HVO60" s="527"/>
      <c r="HVP60" s="528"/>
      <c r="HVQ60" s="228"/>
      <c r="HVR60" s="526"/>
      <c r="HVS60" s="527"/>
      <c r="HVT60" s="528"/>
      <c r="HVU60" s="228"/>
      <c r="HVV60" s="526"/>
      <c r="HVW60" s="527"/>
      <c r="HVX60" s="528"/>
      <c r="HVY60" s="228"/>
      <c r="HVZ60" s="526"/>
      <c r="HWA60" s="527"/>
      <c r="HWB60" s="528"/>
      <c r="HWC60" s="228"/>
      <c r="HWD60" s="526"/>
      <c r="HWE60" s="527"/>
      <c r="HWF60" s="528"/>
      <c r="HWG60" s="228"/>
      <c r="HWH60" s="526"/>
      <c r="HWI60" s="527"/>
      <c r="HWJ60" s="528"/>
      <c r="HWK60" s="228"/>
      <c r="HWL60" s="526"/>
      <c r="HWM60" s="527"/>
      <c r="HWN60" s="528"/>
      <c r="HWO60" s="228"/>
      <c r="HWP60" s="526"/>
      <c r="HWQ60" s="527"/>
      <c r="HWR60" s="528"/>
      <c r="HWS60" s="228"/>
      <c r="HWT60" s="526"/>
      <c r="HWU60" s="527"/>
      <c r="HWV60" s="528"/>
      <c r="HWW60" s="228"/>
      <c r="HWX60" s="526"/>
      <c r="HWY60" s="527"/>
      <c r="HWZ60" s="528"/>
      <c r="HXA60" s="228"/>
      <c r="HXB60" s="526"/>
      <c r="HXC60" s="527"/>
      <c r="HXD60" s="528"/>
      <c r="HXE60" s="228"/>
      <c r="HXF60" s="526"/>
      <c r="HXG60" s="527"/>
      <c r="HXH60" s="528"/>
      <c r="HXI60" s="228"/>
      <c r="HXJ60" s="526"/>
      <c r="HXK60" s="527"/>
      <c r="HXL60" s="528"/>
      <c r="HXM60" s="228"/>
      <c r="HXN60" s="526"/>
      <c r="HXO60" s="527"/>
      <c r="HXP60" s="528"/>
      <c r="HXQ60" s="228"/>
      <c r="HXR60" s="526"/>
      <c r="HXS60" s="527"/>
      <c r="HXT60" s="528"/>
      <c r="HXU60" s="228"/>
      <c r="HXV60" s="526"/>
      <c r="HXW60" s="527"/>
      <c r="HXX60" s="528"/>
      <c r="HXY60" s="228"/>
      <c r="HXZ60" s="526"/>
      <c r="HYA60" s="527"/>
      <c r="HYB60" s="528"/>
      <c r="HYC60" s="228"/>
      <c r="HYD60" s="526"/>
      <c r="HYE60" s="527"/>
      <c r="HYF60" s="528"/>
      <c r="HYG60" s="228"/>
      <c r="HYH60" s="526"/>
      <c r="HYI60" s="527"/>
      <c r="HYJ60" s="528"/>
      <c r="HYK60" s="228"/>
      <c r="HYL60" s="526"/>
      <c r="HYM60" s="527"/>
      <c r="HYN60" s="528"/>
      <c r="HYO60" s="228"/>
      <c r="HYP60" s="526"/>
      <c r="HYQ60" s="527"/>
      <c r="HYR60" s="528"/>
      <c r="HYS60" s="228"/>
      <c r="HYT60" s="526"/>
      <c r="HYU60" s="527"/>
      <c r="HYV60" s="528"/>
      <c r="HYW60" s="228"/>
      <c r="HYX60" s="526"/>
      <c r="HYY60" s="527"/>
      <c r="HYZ60" s="528"/>
      <c r="HZA60" s="228"/>
      <c r="HZB60" s="526"/>
      <c r="HZC60" s="527"/>
      <c r="HZD60" s="528"/>
      <c r="HZE60" s="228"/>
      <c r="HZF60" s="526"/>
      <c r="HZG60" s="527"/>
      <c r="HZH60" s="528"/>
      <c r="HZI60" s="228"/>
      <c r="HZJ60" s="526"/>
      <c r="HZK60" s="527"/>
      <c r="HZL60" s="528"/>
      <c r="HZM60" s="228"/>
      <c r="HZN60" s="526"/>
      <c r="HZO60" s="527"/>
      <c r="HZP60" s="528"/>
      <c r="HZQ60" s="228"/>
      <c r="HZR60" s="526"/>
      <c r="HZS60" s="527"/>
      <c r="HZT60" s="528"/>
      <c r="HZU60" s="228"/>
      <c r="HZV60" s="526"/>
      <c r="HZW60" s="527"/>
      <c r="HZX60" s="528"/>
      <c r="HZY60" s="228"/>
      <c r="HZZ60" s="526"/>
      <c r="IAA60" s="527"/>
      <c r="IAB60" s="528"/>
      <c r="IAC60" s="228"/>
      <c r="IAD60" s="526"/>
      <c r="IAE60" s="527"/>
      <c r="IAF60" s="528"/>
      <c r="IAG60" s="228"/>
      <c r="IAH60" s="526"/>
      <c r="IAI60" s="527"/>
      <c r="IAJ60" s="528"/>
      <c r="IAK60" s="228"/>
      <c r="IAL60" s="526"/>
      <c r="IAM60" s="527"/>
      <c r="IAN60" s="528"/>
      <c r="IAO60" s="228"/>
      <c r="IAP60" s="526"/>
      <c r="IAQ60" s="527"/>
      <c r="IAR60" s="528"/>
      <c r="IAS60" s="228"/>
      <c r="IAT60" s="526"/>
      <c r="IAU60" s="527"/>
      <c r="IAV60" s="528"/>
      <c r="IAW60" s="228"/>
      <c r="IAX60" s="526"/>
      <c r="IAY60" s="527"/>
      <c r="IAZ60" s="528"/>
      <c r="IBA60" s="228"/>
      <c r="IBB60" s="526"/>
      <c r="IBC60" s="527"/>
      <c r="IBD60" s="528"/>
      <c r="IBE60" s="228"/>
      <c r="IBF60" s="526"/>
      <c r="IBG60" s="527"/>
      <c r="IBH60" s="528"/>
      <c r="IBI60" s="228"/>
      <c r="IBJ60" s="526"/>
      <c r="IBK60" s="527"/>
      <c r="IBL60" s="528"/>
      <c r="IBM60" s="228"/>
      <c r="IBN60" s="526"/>
      <c r="IBO60" s="527"/>
      <c r="IBP60" s="528"/>
      <c r="IBQ60" s="228"/>
      <c r="IBR60" s="526"/>
      <c r="IBS60" s="527"/>
      <c r="IBT60" s="528"/>
      <c r="IBU60" s="228"/>
      <c r="IBV60" s="526"/>
      <c r="IBW60" s="527"/>
      <c r="IBX60" s="528"/>
      <c r="IBY60" s="228"/>
      <c r="IBZ60" s="526"/>
      <c r="ICA60" s="527"/>
      <c r="ICB60" s="528"/>
      <c r="ICC60" s="228"/>
      <c r="ICD60" s="526"/>
      <c r="ICE60" s="527"/>
      <c r="ICF60" s="528"/>
      <c r="ICG60" s="228"/>
      <c r="ICH60" s="526"/>
      <c r="ICI60" s="527"/>
      <c r="ICJ60" s="528"/>
      <c r="ICK60" s="228"/>
      <c r="ICL60" s="526"/>
      <c r="ICM60" s="527"/>
      <c r="ICN60" s="528"/>
      <c r="ICO60" s="228"/>
      <c r="ICP60" s="526"/>
      <c r="ICQ60" s="527"/>
      <c r="ICR60" s="528"/>
      <c r="ICS60" s="228"/>
      <c r="ICT60" s="526"/>
      <c r="ICU60" s="527"/>
      <c r="ICV60" s="528"/>
      <c r="ICW60" s="228"/>
      <c r="ICX60" s="526"/>
      <c r="ICY60" s="527"/>
      <c r="ICZ60" s="528"/>
      <c r="IDA60" s="228"/>
      <c r="IDB60" s="526"/>
      <c r="IDC60" s="527"/>
      <c r="IDD60" s="528"/>
      <c r="IDE60" s="228"/>
      <c r="IDF60" s="526"/>
      <c r="IDG60" s="527"/>
      <c r="IDH60" s="528"/>
      <c r="IDI60" s="228"/>
      <c r="IDJ60" s="526"/>
      <c r="IDK60" s="527"/>
      <c r="IDL60" s="528"/>
      <c r="IDM60" s="228"/>
      <c r="IDN60" s="526"/>
      <c r="IDO60" s="527"/>
      <c r="IDP60" s="528"/>
      <c r="IDQ60" s="228"/>
      <c r="IDR60" s="526"/>
      <c r="IDS60" s="527"/>
      <c r="IDT60" s="528"/>
      <c r="IDU60" s="228"/>
      <c r="IDV60" s="526"/>
      <c r="IDW60" s="527"/>
      <c r="IDX60" s="528"/>
      <c r="IDY60" s="228"/>
      <c r="IDZ60" s="526"/>
      <c r="IEA60" s="527"/>
      <c r="IEB60" s="528"/>
      <c r="IEC60" s="228"/>
      <c r="IED60" s="526"/>
      <c r="IEE60" s="527"/>
      <c r="IEF60" s="528"/>
      <c r="IEG60" s="228"/>
      <c r="IEH60" s="526"/>
      <c r="IEI60" s="527"/>
      <c r="IEJ60" s="528"/>
      <c r="IEK60" s="228"/>
      <c r="IEL60" s="526"/>
      <c r="IEM60" s="527"/>
      <c r="IEN60" s="528"/>
      <c r="IEO60" s="228"/>
      <c r="IEP60" s="526"/>
      <c r="IEQ60" s="527"/>
      <c r="IER60" s="528"/>
      <c r="IES60" s="228"/>
      <c r="IET60" s="526"/>
      <c r="IEU60" s="527"/>
      <c r="IEV60" s="528"/>
      <c r="IEW60" s="228"/>
      <c r="IEX60" s="526"/>
      <c r="IEY60" s="527"/>
      <c r="IEZ60" s="528"/>
      <c r="IFA60" s="228"/>
      <c r="IFB60" s="526"/>
      <c r="IFC60" s="527"/>
      <c r="IFD60" s="528"/>
      <c r="IFE60" s="228"/>
      <c r="IFF60" s="526"/>
      <c r="IFG60" s="527"/>
      <c r="IFH60" s="528"/>
      <c r="IFI60" s="228"/>
      <c r="IFJ60" s="526"/>
      <c r="IFK60" s="527"/>
      <c r="IFL60" s="528"/>
      <c r="IFM60" s="228"/>
      <c r="IFN60" s="526"/>
      <c r="IFO60" s="527"/>
      <c r="IFP60" s="528"/>
      <c r="IFQ60" s="228"/>
      <c r="IFR60" s="526"/>
      <c r="IFS60" s="527"/>
      <c r="IFT60" s="528"/>
      <c r="IFU60" s="228"/>
      <c r="IFV60" s="526"/>
      <c r="IFW60" s="527"/>
      <c r="IFX60" s="528"/>
      <c r="IFY60" s="228"/>
      <c r="IFZ60" s="526"/>
      <c r="IGA60" s="527"/>
      <c r="IGB60" s="528"/>
      <c r="IGC60" s="228"/>
      <c r="IGD60" s="526"/>
      <c r="IGE60" s="527"/>
      <c r="IGF60" s="528"/>
      <c r="IGG60" s="228"/>
      <c r="IGH60" s="526"/>
      <c r="IGI60" s="527"/>
      <c r="IGJ60" s="528"/>
      <c r="IGK60" s="228"/>
      <c r="IGL60" s="526"/>
      <c r="IGM60" s="527"/>
      <c r="IGN60" s="528"/>
      <c r="IGO60" s="228"/>
      <c r="IGP60" s="526"/>
      <c r="IGQ60" s="527"/>
      <c r="IGR60" s="528"/>
      <c r="IGS60" s="228"/>
      <c r="IGT60" s="526"/>
      <c r="IGU60" s="527"/>
      <c r="IGV60" s="528"/>
      <c r="IGW60" s="228"/>
      <c r="IGX60" s="526"/>
      <c r="IGY60" s="527"/>
      <c r="IGZ60" s="528"/>
      <c r="IHA60" s="228"/>
      <c r="IHB60" s="526"/>
      <c r="IHC60" s="527"/>
      <c r="IHD60" s="528"/>
      <c r="IHE60" s="228"/>
      <c r="IHF60" s="526"/>
      <c r="IHG60" s="527"/>
      <c r="IHH60" s="528"/>
      <c r="IHI60" s="228"/>
      <c r="IHJ60" s="526"/>
      <c r="IHK60" s="527"/>
      <c r="IHL60" s="528"/>
      <c r="IHM60" s="228"/>
      <c r="IHN60" s="526"/>
      <c r="IHO60" s="527"/>
      <c r="IHP60" s="528"/>
      <c r="IHQ60" s="228"/>
      <c r="IHR60" s="526"/>
      <c r="IHS60" s="527"/>
      <c r="IHT60" s="528"/>
      <c r="IHU60" s="228"/>
      <c r="IHV60" s="526"/>
      <c r="IHW60" s="527"/>
      <c r="IHX60" s="528"/>
      <c r="IHY60" s="228"/>
      <c r="IHZ60" s="526"/>
      <c r="IIA60" s="527"/>
      <c r="IIB60" s="528"/>
      <c r="IIC60" s="228"/>
      <c r="IID60" s="526"/>
      <c r="IIE60" s="527"/>
      <c r="IIF60" s="528"/>
      <c r="IIG60" s="228"/>
      <c r="IIH60" s="526"/>
      <c r="III60" s="527"/>
      <c r="IIJ60" s="528"/>
      <c r="IIK60" s="228"/>
      <c r="IIL60" s="526"/>
      <c r="IIM60" s="527"/>
      <c r="IIN60" s="528"/>
      <c r="IIO60" s="228"/>
      <c r="IIP60" s="526"/>
      <c r="IIQ60" s="527"/>
      <c r="IIR60" s="528"/>
      <c r="IIS60" s="228"/>
      <c r="IIT60" s="526"/>
      <c r="IIU60" s="527"/>
      <c r="IIV60" s="528"/>
      <c r="IIW60" s="228"/>
      <c r="IIX60" s="526"/>
      <c r="IIY60" s="527"/>
      <c r="IIZ60" s="528"/>
      <c r="IJA60" s="228"/>
      <c r="IJB60" s="526"/>
      <c r="IJC60" s="527"/>
      <c r="IJD60" s="528"/>
      <c r="IJE60" s="228"/>
      <c r="IJF60" s="526"/>
      <c r="IJG60" s="527"/>
      <c r="IJH60" s="528"/>
      <c r="IJI60" s="228"/>
      <c r="IJJ60" s="526"/>
      <c r="IJK60" s="527"/>
      <c r="IJL60" s="528"/>
      <c r="IJM60" s="228"/>
      <c r="IJN60" s="526"/>
      <c r="IJO60" s="527"/>
      <c r="IJP60" s="528"/>
      <c r="IJQ60" s="228"/>
      <c r="IJR60" s="526"/>
      <c r="IJS60" s="527"/>
      <c r="IJT60" s="528"/>
      <c r="IJU60" s="228"/>
      <c r="IJV60" s="526"/>
      <c r="IJW60" s="527"/>
      <c r="IJX60" s="528"/>
      <c r="IJY60" s="228"/>
      <c r="IJZ60" s="526"/>
      <c r="IKA60" s="527"/>
      <c r="IKB60" s="528"/>
      <c r="IKC60" s="228"/>
      <c r="IKD60" s="526"/>
      <c r="IKE60" s="527"/>
      <c r="IKF60" s="528"/>
      <c r="IKG60" s="228"/>
      <c r="IKH60" s="526"/>
      <c r="IKI60" s="527"/>
      <c r="IKJ60" s="528"/>
      <c r="IKK60" s="228"/>
      <c r="IKL60" s="526"/>
      <c r="IKM60" s="527"/>
      <c r="IKN60" s="528"/>
      <c r="IKO60" s="228"/>
      <c r="IKP60" s="526"/>
      <c r="IKQ60" s="527"/>
      <c r="IKR60" s="528"/>
      <c r="IKS60" s="228"/>
      <c r="IKT60" s="526"/>
      <c r="IKU60" s="527"/>
      <c r="IKV60" s="528"/>
      <c r="IKW60" s="228"/>
      <c r="IKX60" s="526"/>
      <c r="IKY60" s="527"/>
      <c r="IKZ60" s="528"/>
      <c r="ILA60" s="228"/>
      <c r="ILB60" s="526"/>
      <c r="ILC60" s="527"/>
      <c r="ILD60" s="528"/>
      <c r="ILE60" s="228"/>
      <c r="ILF60" s="526"/>
      <c r="ILG60" s="527"/>
      <c r="ILH60" s="528"/>
      <c r="ILI60" s="228"/>
      <c r="ILJ60" s="526"/>
      <c r="ILK60" s="527"/>
      <c r="ILL60" s="528"/>
      <c r="ILM60" s="228"/>
      <c r="ILN60" s="526"/>
      <c r="ILO60" s="527"/>
      <c r="ILP60" s="528"/>
      <c r="ILQ60" s="228"/>
      <c r="ILR60" s="526"/>
      <c r="ILS60" s="527"/>
      <c r="ILT60" s="528"/>
      <c r="ILU60" s="228"/>
      <c r="ILV60" s="526"/>
      <c r="ILW60" s="527"/>
      <c r="ILX60" s="528"/>
      <c r="ILY60" s="228"/>
      <c r="ILZ60" s="526"/>
      <c r="IMA60" s="527"/>
      <c r="IMB60" s="528"/>
      <c r="IMC60" s="228"/>
      <c r="IMD60" s="526"/>
      <c r="IME60" s="527"/>
      <c r="IMF60" s="528"/>
      <c r="IMG60" s="228"/>
      <c r="IMH60" s="526"/>
      <c r="IMI60" s="527"/>
      <c r="IMJ60" s="528"/>
      <c r="IMK60" s="228"/>
      <c r="IML60" s="526"/>
      <c r="IMM60" s="527"/>
      <c r="IMN60" s="528"/>
      <c r="IMO60" s="228"/>
      <c r="IMP60" s="526"/>
      <c r="IMQ60" s="527"/>
      <c r="IMR60" s="528"/>
      <c r="IMS60" s="228"/>
      <c r="IMT60" s="526"/>
      <c r="IMU60" s="527"/>
      <c r="IMV60" s="528"/>
      <c r="IMW60" s="228"/>
      <c r="IMX60" s="526"/>
      <c r="IMY60" s="527"/>
      <c r="IMZ60" s="528"/>
      <c r="INA60" s="228"/>
      <c r="INB60" s="526"/>
      <c r="INC60" s="527"/>
      <c r="IND60" s="528"/>
      <c r="INE60" s="228"/>
      <c r="INF60" s="526"/>
      <c r="ING60" s="527"/>
      <c r="INH60" s="528"/>
      <c r="INI60" s="228"/>
      <c r="INJ60" s="526"/>
      <c r="INK60" s="527"/>
      <c r="INL60" s="528"/>
      <c r="INM60" s="228"/>
      <c r="INN60" s="526"/>
      <c r="INO60" s="527"/>
      <c r="INP60" s="528"/>
      <c r="INQ60" s="228"/>
      <c r="INR60" s="526"/>
      <c r="INS60" s="527"/>
      <c r="INT60" s="528"/>
      <c r="INU60" s="228"/>
      <c r="INV60" s="526"/>
      <c r="INW60" s="527"/>
      <c r="INX60" s="528"/>
      <c r="INY60" s="228"/>
      <c r="INZ60" s="526"/>
      <c r="IOA60" s="527"/>
      <c r="IOB60" s="528"/>
      <c r="IOC60" s="228"/>
      <c r="IOD60" s="526"/>
      <c r="IOE60" s="527"/>
      <c r="IOF60" s="528"/>
      <c r="IOG60" s="228"/>
      <c r="IOH60" s="526"/>
      <c r="IOI60" s="527"/>
      <c r="IOJ60" s="528"/>
      <c r="IOK60" s="228"/>
      <c r="IOL60" s="526"/>
      <c r="IOM60" s="527"/>
      <c r="ION60" s="528"/>
      <c r="IOO60" s="228"/>
      <c r="IOP60" s="526"/>
      <c r="IOQ60" s="527"/>
      <c r="IOR60" s="528"/>
      <c r="IOS60" s="228"/>
      <c r="IOT60" s="526"/>
      <c r="IOU60" s="527"/>
      <c r="IOV60" s="528"/>
      <c r="IOW60" s="228"/>
      <c r="IOX60" s="526"/>
      <c r="IOY60" s="527"/>
      <c r="IOZ60" s="528"/>
      <c r="IPA60" s="228"/>
      <c r="IPB60" s="526"/>
      <c r="IPC60" s="527"/>
      <c r="IPD60" s="528"/>
      <c r="IPE60" s="228"/>
      <c r="IPF60" s="526"/>
      <c r="IPG60" s="527"/>
      <c r="IPH60" s="528"/>
      <c r="IPI60" s="228"/>
      <c r="IPJ60" s="526"/>
      <c r="IPK60" s="527"/>
      <c r="IPL60" s="528"/>
      <c r="IPM60" s="228"/>
      <c r="IPN60" s="526"/>
      <c r="IPO60" s="527"/>
      <c r="IPP60" s="528"/>
      <c r="IPQ60" s="228"/>
      <c r="IPR60" s="526"/>
      <c r="IPS60" s="527"/>
      <c r="IPT60" s="528"/>
      <c r="IPU60" s="228"/>
      <c r="IPV60" s="526"/>
      <c r="IPW60" s="527"/>
      <c r="IPX60" s="528"/>
      <c r="IPY60" s="228"/>
      <c r="IPZ60" s="526"/>
      <c r="IQA60" s="527"/>
      <c r="IQB60" s="528"/>
      <c r="IQC60" s="228"/>
      <c r="IQD60" s="526"/>
      <c r="IQE60" s="527"/>
      <c r="IQF60" s="528"/>
      <c r="IQG60" s="228"/>
      <c r="IQH60" s="526"/>
      <c r="IQI60" s="527"/>
      <c r="IQJ60" s="528"/>
      <c r="IQK60" s="228"/>
      <c r="IQL60" s="526"/>
      <c r="IQM60" s="527"/>
      <c r="IQN60" s="528"/>
      <c r="IQO60" s="228"/>
      <c r="IQP60" s="526"/>
      <c r="IQQ60" s="527"/>
      <c r="IQR60" s="528"/>
      <c r="IQS60" s="228"/>
      <c r="IQT60" s="526"/>
      <c r="IQU60" s="527"/>
      <c r="IQV60" s="528"/>
      <c r="IQW60" s="228"/>
      <c r="IQX60" s="526"/>
      <c r="IQY60" s="527"/>
      <c r="IQZ60" s="528"/>
      <c r="IRA60" s="228"/>
      <c r="IRB60" s="526"/>
      <c r="IRC60" s="527"/>
      <c r="IRD60" s="528"/>
      <c r="IRE60" s="228"/>
      <c r="IRF60" s="526"/>
      <c r="IRG60" s="527"/>
      <c r="IRH60" s="528"/>
      <c r="IRI60" s="228"/>
      <c r="IRJ60" s="526"/>
      <c r="IRK60" s="527"/>
      <c r="IRL60" s="528"/>
      <c r="IRM60" s="228"/>
      <c r="IRN60" s="526"/>
      <c r="IRO60" s="527"/>
      <c r="IRP60" s="528"/>
      <c r="IRQ60" s="228"/>
      <c r="IRR60" s="526"/>
      <c r="IRS60" s="527"/>
      <c r="IRT60" s="528"/>
      <c r="IRU60" s="228"/>
      <c r="IRV60" s="526"/>
      <c r="IRW60" s="527"/>
      <c r="IRX60" s="528"/>
      <c r="IRY60" s="228"/>
      <c r="IRZ60" s="526"/>
      <c r="ISA60" s="527"/>
      <c r="ISB60" s="528"/>
      <c r="ISC60" s="228"/>
      <c r="ISD60" s="526"/>
      <c r="ISE60" s="527"/>
      <c r="ISF60" s="528"/>
      <c r="ISG60" s="228"/>
      <c r="ISH60" s="526"/>
      <c r="ISI60" s="527"/>
      <c r="ISJ60" s="528"/>
      <c r="ISK60" s="228"/>
      <c r="ISL60" s="526"/>
      <c r="ISM60" s="527"/>
      <c r="ISN60" s="528"/>
      <c r="ISO60" s="228"/>
      <c r="ISP60" s="526"/>
      <c r="ISQ60" s="527"/>
      <c r="ISR60" s="528"/>
      <c r="ISS60" s="228"/>
      <c r="IST60" s="526"/>
      <c r="ISU60" s="527"/>
      <c r="ISV60" s="528"/>
      <c r="ISW60" s="228"/>
      <c r="ISX60" s="526"/>
      <c r="ISY60" s="527"/>
      <c r="ISZ60" s="528"/>
      <c r="ITA60" s="228"/>
      <c r="ITB60" s="526"/>
      <c r="ITC60" s="527"/>
      <c r="ITD60" s="528"/>
      <c r="ITE60" s="228"/>
      <c r="ITF60" s="526"/>
      <c r="ITG60" s="527"/>
      <c r="ITH60" s="528"/>
      <c r="ITI60" s="228"/>
      <c r="ITJ60" s="526"/>
      <c r="ITK60" s="527"/>
      <c r="ITL60" s="528"/>
      <c r="ITM60" s="228"/>
      <c r="ITN60" s="526"/>
      <c r="ITO60" s="527"/>
      <c r="ITP60" s="528"/>
      <c r="ITQ60" s="228"/>
      <c r="ITR60" s="526"/>
      <c r="ITS60" s="527"/>
      <c r="ITT60" s="528"/>
      <c r="ITU60" s="228"/>
      <c r="ITV60" s="526"/>
      <c r="ITW60" s="527"/>
      <c r="ITX60" s="528"/>
      <c r="ITY60" s="228"/>
      <c r="ITZ60" s="526"/>
      <c r="IUA60" s="527"/>
      <c r="IUB60" s="528"/>
      <c r="IUC60" s="228"/>
      <c r="IUD60" s="526"/>
      <c r="IUE60" s="527"/>
      <c r="IUF60" s="528"/>
      <c r="IUG60" s="228"/>
      <c r="IUH60" s="526"/>
      <c r="IUI60" s="527"/>
      <c r="IUJ60" s="528"/>
      <c r="IUK60" s="228"/>
      <c r="IUL60" s="526"/>
      <c r="IUM60" s="527"/>
      <c r="IUN60" s="528"/>
      <c r="IUO60" s="228"/>
      <c r="IUP60" s="526"/>
      <c r="IUQ60" s="527"/>
      <c r="IUR60" s="528"/>
      <c r="IUS60" s="228"/>
      <c r="IUT60" s="526"/>
      <c r="IUU60" s="527"/>
      <c r="IUV60" s="528"/>
      <c r="IUW60" s="228"/>
      <c r="IUX60" s="526"/>
      <c r="IUY60" s="527"/>
      <c r="IUZ60" s="528"/>
      <c r="IVA60" s="228"/>
      <c r="IVB60" s="526"/>
      <c r="IVC60" s="527"/>
      <c r="IVD60" s="528"/>
      <c r="IVE60" s="228"/>
      <c r="IVF60" s="526"/>
      <c r="IVG60" s="527"/>
      <c r="IVH60" s="528"/>
      <c r="IVI60" s="228"/>
      <c r="IVJ60" s="526"/>
      <c r="IVK60" s="527"/>
      <c r="IVL60" s="528"/>
      <c r="IVM60" s="228"/>
      <c r="IVN60" s="526"/>
      <c r="IVO60" s="527"/>
      <c r="IVP60" s="528"/>
      <c r="IVQ60" s="228"/>
      <c r="IVR60" s="526"/>
      <c r="IVS60" s="527"/>
      <c r="IVT60" s="528"/>
      <c r="IVU60" s="228"/>
      <c r="IVV60" s="526"/>
      <c r="IVW60" s="527"/>
      <c r="IVX60" s="528"/>
      <c r="IVY60" s="228"/>
      <c r="IVZ60" s="526"/>
      <c r="IWA60" s="527"/>
      <c r="IWB60" s="528"/>
      <c r="IWC60" s="228"/>
      <c r="IWD60" s="526"/>
      <c r="IWE60" s="527"/>
      <c r="IWF60" s="528"/>
      <c r="IWG60" s="228"/>
      <c r="IWH60" s="526"/>
      <c r="IWI60" s="527"/>
      <c r="IWJ60" s="528"/>
      <c r="IWK60" s="228"/>
      <c r="IWL60" s="526"/>
      <c r="IWM60" s="527"/>
      <c r="IWN60" s="528"/>
      <c r="IWO60" s="228"/>
      <c r="IWP60" s="526"/>
      <c r="IWQ60" s="527"/>
      <c r="IWR60" s="528"/>
      <c r="IWS60" s="228"/>
      <c r="IWT60" s="526"/>
      <c r="IWU60" s="527"/>
      <c r="IWV60" s="528"/>
      <c r="IWW60" s="228"/>
      <c r="IWX60" s="526"/>
      <c r="IWY60" s="527"/>
      <c r="IWZ60" s="528"/>
      <c r="IXA60" s="228"/>
      <c r="IXB60" s="526"/>
      <c r="IXC60" s="527"/>
      <c r="IXD60" s="528"/>
      <c r="IXE60" s="228"/>
      <c r="IXF60" s="526"/>
      <c r="IXG60" s="527"/>
      <c r="IXH60" s="528"/>
      <c r="IXI60" s="228"/>
      <c r="IXJ60" s="526"/>
      <c r="IXK60" s="527"/>
      <c r="IXL60" s="528"/>
      <c r="IXM60" s="228"/>
      <c r="IXN60" s="526"/>
      <c r="IXO60" s="527"/>
      <c r="IXP60" s="528"/>
      <c r="IXQ60" s="228"/>
      <c r="IXR60" s="526"/>
      <c r="IXS60" s="527"/>
      <c r="IXT60" s="528"/>
      <c r="IXU60" s="228"/>
      <c r="IXV60" s="526"/>
      <c r="IXW60" s="527"/>
      <c r="IXX60" s="528"/>
      <c r="IXY60" s="228"/>
      <c r="IXZ60" s="526"/>
      <c r="IYA60" s="527"/>
      <c r="IYB60" s="528"/>
      <c r="IYC60" s="228"/>
      <c r="IYD60" s="526"/>
      <c r="IYE60" s="527"/>
      <c r="IYF60" s="528"/>
      <c r="IYG60" s="228"/>
      <c r="IYH60" s="526"/>
      <c r="IYI60" s="527"/>
      <c r="IYJ60" s="528"/>
      <c r="IYK60" s="228"/>
      <c r="IYL60" s="526"/>
      <c r="IYM60" s="527"/>
      <c r="IYN60" s="528"/>
      <c r="IYO60" s="228"/>
      <c r="IYP60" s="526"/>
      <c r="IYQ60" s="527"/>
      <c r="IYR60" s="528"/>
      <c r="IYS60" s="228"/>
      <c r="IYT60" s="526"/>
      <c r="IYU60" s="527"/>
      <c r="IYV60" s="528"/>
      <c r="IYW60" s="228"/>
      <c r="IYX60" s="526"/>
      <c r="IYY60" s="527"/>
      <c r="IYZ60" s="528"/>
      <c r="IZA60" s="228"/>
      <c r="IZB60" s="526"/>
      <c r="IZC60" s="527"/>
      <c r="IZD60" s="528"/>
      <c r="IZE60" s="228"/>
      <c r="IZF60" s="526"/>
      <c r="IZG60" s="527"/>
      <c r="IZH60" s="528"/>
      <c r="IZI60" s="228"/>
      <c r="IZJ60" s="526"/>
      <c r="IZK60" s="527"/>
      <c r="IZL60" s="528"/>
      <c r="IZM60" s="228"/>
      <c r="IZN60" s="526"/>
      <c r="IZO60" s="527"/>
      <c r="IZP60" s="528"/>
      <c r="IZQ60" s="228"/>
      <c r="IZR60" s="526"/>
      <c r="IZS60" s="527"/>
      <c r="IZT60" s="528"/>
      <c r="IZU60" s="228"/>
      <c r="IZV60" s="526"/>
      <c r="IZW60" s="527"/>
      <c r="IZX60" s="528"/>
      <c r="IZY60" s="228"/>
      <c r="IZZ60" s="526"/>
      <c r="JAA60" s="527"/>
      <c r="JAB60" s="528"/>
      <c r="JAC60" s="228"/>
      <c r="JAD60" s="526"/>
      <c r="JAE60" s="527"/>
      <c r="JAF60" s="528"/>
      <c r="JAG60" s="228"/>
      <c r="JAH60" s="526"/>
      <c r="JAI60" s="527"/>
      <c r="JAJ60" s="528"/>
      <c r="JAK60" s="228"/>
      <c r="JAL60" s="526"/>
      <c r="JAM60" s="527"/>
      <c r="JAN60" s="528"/>
      <c r="JAO60" s="228"/>
      <c r="JAP60" s="526"/>
      <c r="JAQ60" s="527"/>
      <c r="JAR60" s="528"/>
      <c r="JAS60" s="228"/>
      <c r="JAT60" s="526"/>
      <c r="JAU60" s="527"/>
      <c r="JAV60" s="528"/>
      <c r="JAW60" s="228"/>
      <c r="JAX60" s="526"/>
      <c r="JAY60" s="527"/>
      <c r="JAZ60" s="528"/>
      <c r="JBA60" s="228"/>
      <c r="JBB60" s="526"/>
      <c r="JBC60" s="527"/>
      <c r="JBD60" s="528"/>
      <c r="JBE60" s="228"/>
      <c r="JBF60" s="526"/>
      <c r="JBG60" s="527"/>
      <c r="JBH60" s="528"/>
      <c r="JBI60" s="228"/>
      <c r="JBJ60" s="526"/>
      <c r="JBK60" s="527"/>
      <c r="JBL60" s="528"/>
      <c r="JBM60" s="228"/>
      <c r="JBN60" s="526"/>
      <c r="JBO60" s="527"/>
      <c r="JBP60" s="528"/>
      <c r="JBQ60" s="228"/>
      <c r="JBR60" s="526"/>
      <c r="JBS60" s="527"/>
      <c r="JBT60" s="528"/>
      <c r="JBU60" s="228"/>
      <c r="JBV60" s="526"/>
      <c r="JBW60" s="527"/>
      <c r="JBX60" s="528"/>
      <c r="JBY60" s="228"/>
      <c r="JBZ60" s="526"/>
      <c r="JCA60" s="527"/>
      <c r="JCB60" s="528"/>
      <c r="JCC60" s="228"/>
      <c r="JCD60" s="526"/>
      <c r="JCE60" s="527"/>
      <c r="JCF60" s="528"/>
      <c r="JCG60" s="228"/>
      <c r="JCH60" s="526"/>
      <c r="JCI60" s="527"/>
      <c r="JCJ60" s="528"/>
      <c r="JCK60" s="228"/>
      <c r="JCL60" s="526"/>
      <c r="JCM60" s="527"/>
      <c r="JCN60" s="528"/>
      <c r="JCO60" s="228"/>
      <c r="JCP60" s="526"/>
      <c r="JCQ60" s="527"/>
      <c r="JCR60" s="528"/>
      <c r="JCS60" s="228"/>
      <c r="JCT60" s="526"/>
      <c r="JCU60" s="527"/>
      <c r="JCV60" s="528"/>
      <c r="JCW60" s="228"/>
      <c r="JCX60" s="526"/>
      <c r="JCY60" s="527"/>
      <c r="JCZ60" s="528"/>
      <c r="JDA60" s="228"/>
      <c r="JDB60" s="526"/>
      <c r="JDC60" s="527"/>
      <c r="JDD60" s="528"/>
      <c r="JDE60" s="228"/>
      <c r="JDF60" s="526"/>
      <c r="JDG60" s="527"/>
      <c r="JDH60" s="528"/>
      <c r="JDI60" s="228"/>
      <c r="JDJ60" s="526"/>
      <c r="JDK60" s="527"/>
      <c r="JDL60" s="528"/>
      <c r="JDM60" s="228"/>
      <c r="JDN60" s="526"/>
      <c r="JDO60" s="527"/>
      <c r="JDP60" s="528"/>
      <c r="JDQ60" s="228"/>
      <c r="JDR60" s="526"/>
      <c r="JDS60" s="527"/>
      <c r="JDT60" s="528"/>
      <c r="JDU60" s="228"/>
      <c r="JDV60" s="526"/>
      <c r="JDW60" s="527"/>
      <c r="JDX60" s="528"/>
      <c r="JDY60" s="228"/>
      <c r="JDZ60" s="526"/>
      <c r="JEA60" s="527"/>
      <c r="JEB60" s="528"/>
      <c r="JEC60" s="228"/>
      <c r="JED60" s="526"/>
      <c r="JEE60" s="527"/>
      <c r="JEF60" s="528"/>
      <c r="JEG60" s="228"/>
      <c r="JEH60" s="526"/>
      <c r="JEI60" s="527"/>
      <c r="JEJ60" s="528"/>
      <c r="JEK60" s="228"/>
      <c r="JEL60" s="526"/>
      <c r="JEM60" s="527"/>
      <c r="JEN60" s="528"/>
      <c r="JEO60" s="228"/>
      <c r="JEP60" s="526"/>
      <c r="JEQ60" s="527"/>
      <c r="JER60" s="528"/>
      <c r="JES60" s="228"/>
      <c r="JET60" s="526"/>
      <c r="JEU60" s="527"/>
      <c r="JEV60" s="528"/>
      <c r="JEW60" s="228"/>
      <c r="JEX60" s="526"/>
      <c r="JEY60" s="527"/>
      <c r="JEZ60" s="528"/>
      <c r="JFA60" s="228"/>
      <c r="JFB60" s="526"/>
      <c r="JFC60" s="527"/>
      <c r="JFD60" s="528"/>
      <c r="JFE60" s="228"/>
      <c r="JFF60" s="526"/>
      <c r="JFG60" s="527"/>
      <c r="JFH60" s="528"/>
      <c r="JFI60" s="228"/>
      <c r="JFJ60" s="526"/>
      <c r="JFK60" s="527"/>
      <c r="JFL60" s="528"/>
      <c r="JFM60" s="228"/>
      <c r="JFN60" s="526"/>
      <c r="JFO60" s="527"/>
      <c r="JFP60" s="528"/>
      <c r="JFQ60" s="228"/>
      <c r="JFR60" s="526"/>
      <c r="JFS60" s="527"/>
      <c r="JFT60" s="528"/>
      <c r="JFU60" s="228"/>
      <c r="JFV60" s="526"/>
      <c r="JFW60" s="527"/>
      <c r="JFX60" s="528"/>
      <c r="JFY60" s="228"/>
      <c r="JFZ60" s="526"/>
      <c r="JGA60" s="527"/>
      <c r="JGB60" s="528"/>
      <c r="JGC60" s="228"/>
      <c r="JGD60" s="526"/>
      <c r="JGE60" s="527"/>
      <c r="JGF60" s="528"/>
      <c r="JGG60" s="228"/>
      <c r="JGH60" s="526"/>
      <c r="JGI60" s="527"/>
      <c r="JGJ60" s="528"/>
      <c r="JGK60" s="228"/>
      <c r="JGL60" s="526"/>
      <c r="JGM60" s="527"/>
      <c r="JGN60" s="528"/>
      <c r="JGO60" s="228"/>
      <c r="JGP60" s="526"/>
      <c r="JGQ60" s="527"/>
      <c r="JGR60" s="528"/>
      <c r="JGS60" s="228"/>
      <c r="JGT60" s="526"/>
      <c r="JGU60" s="527"/>
      <c r="JGV60" s="528"/>
      <c r="JGW60" s="228"/>
      <c r="JGX60" s="526"/>
      <c r="JGY60" s="527"/>
      <c r="JGZ60" s="528"/>
      <c r="JHA60" s="228"/>
      <c r="JHB60" s="526"/>
      <c r="JHC60" s="527"/>
      <c r="JHD60" s="528"/>
      <c r="JHE60" s="228"/>
      <c r="JHF60" s="526"/>
      <c r="JHG60" s="527"/>
      <c r="JHH60" s="528"/>
      <c r="JHI60" s="228"/>
      <c r="JHJ60" s="526"/>
      <c r="JHK60" s="527"/>
      <c r="JHL60" s="528"/>
      <c r="JHM60" s="228"/>
      <c r="JHN60" s="526"/>
      <c r="JHO60" s="527"/>
      <c r="JHP60" s="528"/>
      <c r="JHQ60" s="228"/>
      <c r="JHR60" s="526"/>
      <c r="JHS60" s="527"/>
      <c r="JHT60" s="528"/>
      <c r="JHU60" s="228"/>
      <c r="JHV60" s="526"/>
      <c r="JHW60" s="527"/>
      <c r="JHX60" s="528"/>
      <c r="JHY60" s="228"/>
      <c r="JHZ60" s="526"/>
      <c r="JIA60" s="527"/>
      <c r="JIB60" s="528"/>
      <c r="JIC60" s="228"/>
      <c r="JID60" s="526"/>
      <c r="JIE60" s="527"/>
      <c r="JIF60" s="528"/>
      <c r="JIG60" s="228"/>
      <c r="JIH60" s="526"/>
      <c r="JII60" s="527"/>
      <c r="JIJ60" s="528"/>
      <c r="JIK60" s="228"/>
      <c r="JIL60" s="526"/>
      <c r="JIM60" s="527"/>
      <c r="JIN60" s="528"/>
      <c r="JIO60" s="228"/>
      <c r="JIP60" s="526"/>
      <c r="JIQ60" s="527"/>
      <c r="JIR60" s="528"/>
      <c r="JIS60" s="228"/>
      <c r="JIT60" s="526"/>
      <c r="JIU60" s="527"/>
      <c r="JIV60" s="528"/>
      <c r="JIW60" s="228"/>
      <c r="JIX60" s="526"/>
      <c r="JIY60" s="527"/>
      <c r="JIZ60" s="528"/>
      <c r="JJA60" s="228"/>
      <c r="JJB60" s="526"/>
      <c r="JJC60" s="527"/>
      <c r="JJD60" s="528"/>
      <c r="JJE60" s="228"/>
      <c r="JJF60" s="526"/>
      <c r="JJG60" s="527"/>
      <c r="JJH60" s="528"/>
      <c r="JJI60" s="228"/>
      <c r="JJJ60" s="526"/>
      <c r="JJK60" s="527"/>
      <c r="JJL60" s="528"/>
      <c r="JJM60" s="228"/>
      <c r="JJN60" s="526"/>
      <c r="JJO60" s="527"/>
      <c r="JJP60" s="528"/>
      <c r="JJQ60" s="228"/>
      <c r="JJR60" s="526"/>
      <c r="JJS60" s="527"/>
      <c r="JJT60" s="528"/>
      <c r="JJU60" s="228"/>
      <c r="JJV60" s="526"/>
      <c r="JJW60" s="527"/>
      <c r="JJX60" s="528"/>
      <c r="JJY60" s="228"/>
      <c r="JJZ60" s="526"/>
      <c r="JKA60" s="527"/>
      <c r="JKB60" s="528"/>
      <c r="JKC60" s="228"/>
      <c r="JKD60" s="526"/>
      <c r="JKE60" s="527"/>
      <c r="JKF60" s="528"/>
      <c r="JKG60" s="228"/>
      <c r="JKH60" s="526"/>
      <c r="JKI60" s="527"/>
      <c r="JKJ60" s="528"/>
      <c r="JKK60" s="228"/>
      <c r="JKL60" s="526"/>
      <c r="JKM60" s="527"/>
      <c r="JKN60" s="528"/>
      <c r="JKO60" s="228"/>
      <c r="JKP60" s="526"/>
      <c r="JKQ60" s="527"/>
      <c r="JKR60" s="528"/>
      <c r="JKS60" s="228"/>
      <c r="JKT60" s="526"/>
      <c r="JKU60" s="527"/>
      <c r="JKV60" s="528"/>
      <c r="JKW60" s="228"/>
      <c r="JKX60" s="526"/>
      <c r="JKY60" s="527"/>
      <c r="JKZ60" s="528"/>
      <c r="JLA60" s="228"/>
      <c r="JLB60" s="526"/>
      <c r="JLC60" s="527"/>
      <c r="JLD60" s="528"/>
      <c r="JLE60" s="228"/>
      <c r="JLF60" s="526"/>
      <c r="JLG60" s="527"/>
      <c r="JLH60" s="528"/>
      <c r="JLI60" s="228"/>
      <c r="JLJ60" s="526"/>
      <c r="JLK60" s="527"/>
      <c r="JLL60" s="528"/>
      <c r="JLM60" s="228"/>
      <c r="JLN60" s="526"/>
      <c r="JLO60" s="527"/>
      <c r="JLP60" s="528"/>
      <c r="JLQ60" s="228"/>
      <c r="JLR60" s="526"/>
      <c r="JLS60" s="527"/>
      <c r="JLT60" s="528"/>
      <c r="JLU60" s="228"/>
      <c r="JLV60" s="526"/>
      <c r="JLW60" s="527"/>
      <c r="JLX60" s="528"/>
      <c r="JLY60" s="228"/>
      <c r="JLZ60" s="526"/>
      <c r="JMA60" s="527"/>
      <c r="JMB60" s="528"/>
      <c r="JMC60" s="228"/>
      <c r="JMD60" s="526"/>
      <c r="JME60" s="527"/>
      <c r="JMF60" s="528"/>
      <c r="JMG60" s="228"/>
      <c r="JMH60" s="526"/>
      <c r="JMI60" s="527"/>
      <c r="JMJ60" s="528"/>
      <c r="JMK60" s="228"/>
      <c r="JML60" s="526"/>
      <c r="JMM60" s="527"/>
      <c r="JMN60" s="528"/>
      <c r="JMO60" s="228"/>
      <c r="JMP60" s="526"/>
      <c r="JMQ60" s="527"/>
      <c r="JMR60" s="528"/>
      <c r="JMS60" s="228"/>
      <c r="JMT60" s="526"/>
      <c r="JMU60" s="527"/>
      <c r="JMV60" s="528"/>
      <c r="JMW60" s="228"/>
      <c r="JMX60" s="526"/>
      <c r="JMY60" s="527"/>
      <c r="JMZ60" s="528"/>
      <c r="JNA60" s="228"/>
      <c r="JNB60" s="526"/>
      <c r="JNC60" s="527"/>
      <c r="JND60" s="528"/>
      <c r="JNE60" s="228"/>
      <c r="JNF60" s="526"/>
      <c r="JNG60" s="527"/>
      <c r="JNH60" s="528"/>
      <c r="JNI60" s="228"/>
      <c r="JNJ60" s="526"/>
      <c r="JNK60" s="527"/>
      <c r="JNL60" s="528"/>
      <c r="JNM60" s="228"/>
      <c r="JNN60" s="526"/>
      <c r="JNO60" s="527"/>
      <c r="JNP60" s="528"/>
      <c r="JNQ60" s="228"/>
      <c r="JNR60" s="526"/>
      <c r="JNS60" s="527"/>
      <c r="JNT60" s="528"/>
      <c r="JNU60" s="228"/>
      <c r="JNV60" s="526"/>
      <c r="JNW60" s="527"/>
      <c r="JNX60" s="528"/>
      <c r="JNY60" s="228"/>
      <c r="JNZ60" s="526"/>
      <c r="JOA60" s="527"/>
      <c r="JOB60" s="528"/>
      <c r="JOC60" s="228"/>
      <c r="JOD60" s="526"/>
      <c r="JOE60" s="527"/>
      <c r="JOF60" s="528"/>
      <c r="JOG60" s="228"/>
      <c r="JOH60" s="526"/>
      <c r="JOI60" s="527"/>
      <c r="JOJ60" s="528"/>
      <c r="JOK60" s="228"/>
      <c r="JOL60" s="526"/>
      <c r="JOM60" s="527"/>
      <c r="JON60" s="528"/>
      <c r="JOO60" s="228"/>
      <c r="JOP60" s="526"/>
      <c r="JOQ60" s="527"/>
      <c r="JOR60" s="528"/>
      <c r="JOS60" s="228"/>
      <c r="JOT60" s="526"/>
      <c r="JOU60" s="527"/>
      <c r="JOV60" s="528"/>
      <c r="JOW60" s="228"/>
      <c r="JOX60" s="526"/>
      <c r="JOY60" s="527"/>
      <c r="JOZ60" s="528"/>
      <c r="JPA60" s="228"/>
      <c r="JPB60" s="526"/>
      <c r="JPC60" s="527"/>
      <c r="JPD60" s="528"/>
      <c r="JPE60" s="228"/>
      <c r="JPF60" s="526"/>
      <c r="JPG60" s="527"/>
      <c r="JPH60" s="528"/>
      <c r="JPI60" s="228"/>
      <c r="JPJ60" s="526"/>
      <c r="JPK60" s="527"/>
      <c r="JPL60" s="528"/>
      <c r="JPM60" s="228"/>
      <c r="JPN60" s="526"/>
      <c r="JPO60" s="527"/>
      <c r="JPP60" s="528"/>
      <c r="JPQ60" s="228"/>
      <c r="JPR60" s="526"/>
      <c r="JPS60" s="527"/>
      <c r="JPT60" s="528"/>
      <c r="JPU60" s="228"/>
      <c r="JPV60" s="526"/>
      <c r="JPW60" s="527"/>
      <c r="JPX60" s="528"/>
      <c r="JPY60" s="228"/>
      <c r="JPZ60" s="526"/>
      <c r="JQA60" s="527"/>
      <c r="JQB60" s="528"/>
      <c r="JQC60" s="228"/>
      <c r="JQD60" s="526"/>
      <c r="JQE60" s="527"/>
      <c r="JQF60" s="528"/>
      <c r="JQG60" s="228"/>
      <c r="JQH60" s="526"/>
      <c r="JQI60" s="527"/>
      <c r="JQJ60" s="528"/>
      <c r="JQK60" s="228"/>
      <c r="JQL60" s="526"/>
      <c r="JQM60" s="527"/>
      <c r="JQN60" s="528"/>
      <c r="JQO60" s="228"/>
      <c r="JQP60" s="526"/>
      <c r="JQQ60" s="527"/>
      <c r="JQR60" s="528"/>
      <c r="JQS60" s="228"/>
      <c r="JQT60" s="526"/>
      <c r="JQU60" s="527"/>
      <c r="JQV60" s="528"/>
      <c r="JQW60" s="228"/>
      <c r="JQX60" s="526"/>
      <c r="JQY60" s="527"/>
      <c r="JQZ60" s="528"/>
      <c r="JRA60" s="228"/>
      <c r="JRB60" s="526"/>
      <c r="JRC60" s="527"/>
      <c r="JRD60" s="528"/>
      <c r="JRE60" s="228"/>
      <c r="JRF60" s="526"/>
      <c r="JRG60" s="527"/>
      <c r="JRH60" s="528"/>
      <c r="JRI60" s="228"/>
      <c r="JRJ60" s="526"/>
      <c r="JRK60" s="527"/>
      <c r="JRL60" s="528"/>
      <c r="JRM60" s="228"/>
      <c r="JRN60" s="526"/>
      <c r="JRO60" s="527"/>
      <c r="JRP60" s="528"/>
      <c r="JRQ60" s="228"/>
      <c r="JRR60" s="526"/>
      <c r="JRS60" s="527"/>
      <c r="JRT60" s="528"/>
      <c r="JRU60" s="228"/>
      <c r="JRV60" s="526"/>
      <c r="JRW60" s="527"/>
      <c r="JRX60" s="528"/>
      <c r="JRY60" s="228"/>
      <c r="JRZ60" s="526"/>
      <c r="JSA60" s="527"/>
      <c r="JSB60" s="528"/>
      <c r="JSC60" s="228"/>
      <c r="JSD60" s="526"/>
      <c r="JSE60" s="527"/>
      <c r="JSF60" s="528"/>
      <c r="JSG60" s="228"/>
      <c r="JSH60" s="526"/>
      <c r="JSI60" s="527"/>
      <c r="JSJ60" s="528"/>
      <c r="JSK60" s="228"/>
      <c r="JSL60" s="526"/>
      <c r="JSM60" s="527"/>
      <c r="JSN60" s="528"/>
      <c r="JSO60" s="228"/>
      <c r="JSP60" s="526"/>
      <c r="JSQ60" s="527"/>
      <c r="JSR60" s="528"/>
      <c r="JSS60" s="228"/>
      <c r="JST60" s="526"/>
      <c r="JSU60" s="527"/>
      <c r="JSV60" s="528"/>
      <c r="JSW60" s="228"/>
      <c r="JSX60" s="526"/>
      <c r="JSY60" s="527"/>
      <c r="JSZ60" s="528"/>
      <c r="JTA60" s="228"/>
      <c r="JTB60" s="526"/>
      <c r="JTC60" s="527"/>
      <c r="JTD60" s="528"/>
      <c r="JTE60" s="228"/>
      <c r="JTF60" s="526"/>
      <c r="JTG60" s="527"/>
      <c r="JTH60" s="528"/>
      <c r="JTI60" s="228"/>
      <c r="JTJ60" s="526"/>
      <c r="JTK60" s="527"/>
      <c r="JTL60" s="528"/>
      <c r="JTM60" s="228"/>
      <c r="JTN60" s="526"/>
      <c r="JTO60" s="527"/>
      <c r="JTP60" s="528"/>
      <c r="JTQ60" s="228"/>
      <c r="JTR60" s="526"/>
      <c r="JTS60" s="527"/>
      <c r="JTT60" s="528"/>
      <c r="JTU60" s="228"/>
      <c r="JTV60" s="526"/>
      <c r="JTW60" s="527"/>
      <c r="JTX60" s="528"/>
      <c r="JTY60" s="228"/>
      <c r="JTZ60" s="526"/>
      <c r="JUA60" s="527"/>
      <c r="JUB60" s="528"/>
      <c r="JUC60" s="228"/>
      <c r="JUD60" s="526"/>
      <c r="JUE60" s="527"/>
      <c r="JUF60" s="528"/>
      <c r="JUG60" s="228"/>
      <c r="JUH60" s="526"/>
      <c r="JUI60" s="527"/>
      <c r="JUJ60" s="528"/>
      <c r="JUK60" s="228"/>
      <c r="JUL60" s="526"/>
      <c r="JUM60" s="527"/>
      <c r="JUN60" s="528"/>
      <c r="JUO60" s="228"/>
      <c r="JUP60" s="526"/>
      <c r="JUQ60" s="527"/>
      <c r="JUR60" s="528"/>
      <c r="JUS60" s="228"/>
      <c r="JUT60" s="526"/>
      <c r="JUU60" s="527"/>
      <c r="JUV60" s="528"/>
      <c r="JUW60" s="228"/>
      <c r="JUX60" s="526"/>
      <c r="JUY60" s="527"/>
      <c r="JUZ60" s="528"/>
      <c r="JVA60" s="228"/>
      <c r="JVB60" s="526"/>
      <c r="JVC60" s="527"/>
      <c r="JVD60" s="528"/>
      <c r="JVE60" s="228"/>
      <c r="JVF60" s="526"/>
      <c r="JVG60" s="527"/>
      <c r="JVH60" s="528"/>
      <c r="JVI60" s="228"/>
      <c r="JVJ60" s="526"/>
      <c r="JVK60" s="527"/>
      <c r="JVL60" s="528"/>
      <c r="JVM60" s="228"/>
      <c r="JVN60" s="526"/>
      <c r="JVO60" s="527"/>
      <c r="JVP60" s="528"/>
      <c r="JVQ60" s="228"/>
      <c r="JVR60" s="526"/>
      <c r="JVS60" s="527"/>
      <c r="JVT60" s="528"/>
      <c r="JVU60" s="228"/>
      <c r="JVV60" s="526"/>
      <c r="JVW60" s="527"/>
      <c r="JVX60" s="528"/>
      <c r="JVY60" s="228"/>
      <c r="JVZ60" s="526"/>
      <c r="JWA60" s="527"/>
      <c r="JWB60" s="528"/>
      <c r="JWC60" s="228"/>
      <c r="JWD60" s="526"/>
      <c r="JWE60" s="527"/>
      <c r="JWF60" s="528"/>
      <c r="JWG60" s="228"/>
      <c r="JWH60" s="526"/>
      <c r="JWI60" s="527"/>
      <c r="JWJ60" s="528"/>
      <c r="JWK60" s="228"/>
      <c r="JWL60" s="526"/>
      <c r="JWM60" s="527"/>
      <c r="JWN60" s="528"/>
      <c r="JWO60" s="228"/>
      <c r="JWP60" s="526"/>
      <c r="JWQ60" s="527"/>
      <c r="JWR60" s="528"/>
      <c r="JWS60" s="228"/>
      <c r="JWT60" s="526"/>
      <c r="JWU60" s="527"/>
      <c r="JWV60" s="528"/>
      <c r="JWW60" s="228"/>
      <c r="JWX60" s="526"/>
      <c r="JWY60" s="527"/>
      <c r="JWZ60" s="528"/>
      <c r="JXA60" s="228"/>
      <c r="JXB60" s="526"/>
      <c r="JXC60" s="527"/>
      <c r="JXD60" s="528"/>
      <c r="JXE60" s="228"/>
      <c r="JXF60" s="526"/>
      <c r="JXG60" s="527"/>
      <c r="JXH60" s="528"/>
      <c r="JXI60" s="228"/>
      <c r="JXJ60" s="526"/>
      <c r="JXK60" s="527"/>
      <c r="JXL60" s="528"/>
      <c r="JXM60" s="228"/>
      <c r="JXN60" s="526"/>
      <c r="JXO60" s="527"/>
      <c r="JXP60" s="528"/>
      <c r="JXQ60" s="228"/>
      <c r="JXR60" s="526"/>
      <c r="JXS60" s="527"/>
      <c r="JXT60" s="528"/>
      <c r="JXU60" s="228"/>
      <c r="JXV60" s="526"/>
      <c r="JXW60" s="527"/>
      <c r="JXX60" s="528"/>
      <c r="JXY60" s="228"/>
      <c r="JXZ60" s="526"/>
      <c r="JYA60" s="527"/>
      <c r="JYB60" s="528"/>
      <c r="JYC60" s="228"/>
      <c r="JYD60" s="526"/>
      <c r="JYE60" s="527"/>
      <c r="JYF60" s="528"/>
      <c r="JYG60" s="228"/>
      <c r="JYH60" s="526"/>
      <c r="JYI60" s="527"/>
      <c r="JYJ60" s="528"/>
      <c r="JYK60" s="228"/>
      <c r="JYL60" s="526"/>
      <c r="JYM60" s="527"/>
      <c r="JYN60" s="528"/>
      <c r="JYO60" s="228"/>
      <c r="JYP60" s="526"/>
      <c r="JYQ60" s="527"/>
      <c r="JYR60" s="528"/>
      <c r="JYS60" s="228"/>
      <c r="JYT60" s="526"/>
      <c r="JYU60" s="527"/>
      <c r="JYV60" s="528"/>
      <c r="JYW60" s="228"/>
      <c r="JYX60" s="526"/>
      <c r="JYY60" s="527"/>
      <c r="JYZ60" s="528"/>
      <c r="JZA60" s="228"/>
      <c r="JZB60" s="526"/>
      <c r="JZC60" s="527"/>
      <c r="JZD60" s="528"/>
      <c r="JZE60" s="228"/>
      <c r="JZF60" s="526"/>
      <c r="JZG60" s="527"/>
      <c r="JZH60" s="528"/>
      <c r="JZI60" s="228"/>
      <c r="JZJ60" s="526"/>
      <c r="JZK60" s="527"/>
      <c r="JZL60" s="528"/>
      <c r="JZM60" s="228"/>
      <c r="JZN60" s="526"/>
      <c r="JZO60" s="527"/>
      <c r="JZP60" s="528"/>
      <c r="JZQ60" s="228"/>
      <c r="JZR60" s="526"/>
      <c r="JZS60" s="527"/>
      <c r="JZT60" s="528"/>
      <c r="JZU60" s="228"/>
      <c r="JZV60" s="526"/>
      <c r="JZW60" s="527"/>
      <c r="JZX60" s="528"/>
      <c r="JZY60" s="228"/>
      <c r="JZZ60" s="526"/>
      <c r="KAA60" s="527"/>
      <c r="KAB60" s="528"/>
      <c r="KAC60" s="228"/>
      <c r="KAD60" s="526"/>
      <c r="KAE60" s="527"/>
      <c r="KAF60" s="528"/>
      <c r="KAG60" s="228"/>
      <c r="KAH60" s="526"/>
      <c r="KAI60" s="527"/>
      <c r="KAJ60" s="528"/>
      <c r="KAK60" s="228"/>
      <c r="KAL60" s="526"/>
      <c r="KAM60" s="527"/>
      <c r="KAN60" s="528"/>
      <c r="KAO60" s="228"/>
      <c r="KAP60" s="526"/>
      <c r="KAQ60" s="527"/>
      <c r="KAR60" s="528"/>
      <c r="KAS60" s="228"/>
      <c r="KAT60" s="526"/>
      <c r="KAU60" s="527"/>
      <c r="KAV60" s="528"/>
      <c r="KAW60" s="228"/>
      <c r="KAX60" s="526"/>
      <c r="KAY60" s="527"/>
      <c r="KAZ60" s="528"/>
      <c r="KBA60" s="228"/>
      <c r="KBB60" s="526"/>
      <c r="KBC60" s="527"/>
      <c r="KBD60" s="528"/>
      <c r="KBE60" s="228"/>
      <c r="KBF60" s="526"/>
      <c r="KBG60" s="527"/>
      <c r="KBH60" s="528"/>
      <c r="KBI60" s="228"/>
      <c r="KBJ60" s="526"/>
      <c r="KBK60" s="527"/>
      <c r="KBL60" s="528"/>
      <c r="KBM60" s="228"/>
      <c r="KBN60" s="526"/>
      <c r="KBO60" s="527"/>
      <c r="KBP60" s="528"/>
      <c r="KBQ60" s="228"/>
      <c r="KBR60" s="526"/>
      <c r="KBS60" s="527"/>
      <c r="KBT60" s="528"/>
      <c r="KBU60" s="228"/>
      <c r="KBV60" s="526"/>
      <c r="KBW60" s="527"/>
      <c r="KBX60" s="528"/>
      <c r="KBY60" s="228"/>
      <c r="KBZ60" s="526"/>
      <c r="KCA60" s="527"/>
      <c r="KCB60" s="528"/>
      <c r="KCC60" s="228"/>
      <c r="KCD60" s="526"/>
      <c r="KCE60" s="527"/>
      <c r="KCF60" s="528"/>
      <c r="KCG60" s="228"/>
      <c r="KCH60" s="526"/>
      <c r="KCI60" s="527"/>
      <c r="KCJ60" s="528"/>
      <c r="KCK60" s="228"/>
      <c r="KCL60" s="526"/>
      <c r="KCM60" s="527"/>
      <c r="KCN60" s="528"/>
      <c r="KCO60" s="228"/>
      <c r="KCP60" s="526"/>
      <c r="KCQ60" s="527"/>
      <c r="KCR60" s="528"/>
      <c r="KCS60" s="228"/>
      <c r="KCT60" s="526"/>
      <c r="KCU60" s="527"/>
      <c r="KCV60" s="528"/>
      <c r="KCW60" s="228"/>
      <c r="KCX60" s="526"/>
      <c r="KCY60" s="527"/>
      <c r="KCZ60" s="528"/>
      <c r="KDA60" s="228"/>
      <c r="KDB60" s="526"/>
      <c r="KDC60" s="527"/>
      <c r="KDD60" s="528"/>
      <c r="KDE60" s="228"/>
      <c r="KDF60" s="526"/>
      <c r="KDG60" s="527"/>
      <c r="KDH60" s="528"/>
      <c r="KDI60" s="228"/>
      <c r="KDJ60" s="526"/>
      <c r="KDK60" s="527"/>
      <c r="KDL60" s="528"/>
      <c r="KDM60" s="228"/>
      <c r="KDN60" s="526"/>
      <c r="KDO60" s="527"/>
      <c r="KDP60" s="528"/>
      <c r="KDQ60" s="228"/>
      <c r="KDR60" s="526"/>
      <c r="KDS60" s="527"/>
      <c r="KDT60" s="528"/>
      <c r="KDU60" s="228"/>
      <c r="KDV60" s="526"/>
      <c r="KDW60" s="527"/>
      <c r="KDX60" s="528"/>
      <c r="KDY60" s="228"/>
      <c r="KDZ60" s="526"/>
      <c r="KEA60" s="527"/>
      <c r="KEB60" s="528"/>
      <c r="KEC60" s="228"/>
      <c r="KED60" s="526"/>
      <c r="KEE60" s="527"/>
      <c r="KEF60" s="528"/>
      <c r="KEG60" s="228"/>
      <c r="KEH60" s="526"/>
      <c r="KEI60" s="527"/>
      <c r="KEJ60" s="528"/>
      <c r="KEK60" s="228"/>
      <c r="KEL60" s="526"/>
      <c r="KEM60" s="527"/>
      <c r="KEN60" s="528"/>
      <c r="KEO60" s="228"/>
      <c r="KEP60" s="526"/>
      <c r="KEQ60" s="527"/>
      <c r="KER60" s="528"/>
      <c r="KES60" s="228"/>
      <c r="KET60" s="526"/>
      <c r="KEU60" s="527"/>
      <c r="KEV60" s="528"/>
      <c r="KEW60" s="228"/>
      <c r="KEX60" s="526"/>
      <c r="KEY60" s="527"/>
      <c r="KEZ60" s="528"/>
      <c r="KFA60" s="228"/>
      <c r="KFB60" s="526"/>
      <c r="KFC60" s="527"/>
      <c r="KFD60" s="528"/>
      <c r="KFE60" s="228"/>
      <c r="KFF60" s="526"/>
      <c r="KFG60" s="527"/>
      <c r="KFH60" s="528"/>
      <c r="KFI60" s="228"/>
      <c r="KFJ60" s="526"/>
      <c r="KFK60" s="527"/>
      <c r="KFL60" s="528"/>
      <c r="KFM60" s="228"/>
      <c r="KFN60" s="526"/>
      <c r="KFO60" s="527"/>
      <c r="KFP60" s="528"/>
      <c r="KFQ60" s="228"/>
      <c r="KFR60" s="526"/>
      <c r="KFS60" s="527"/>
      <c r="KFT60" s="528"/>
      <c r="KFU60" s="228"/>
      <c r="KFV60" s="526"/>
      <c r="KFW60" s="527"/>
      <c r="KFX60" s="528"/>
      <c r="KFY60" s="228"/>
      <c r="KFZ60" s="526"/>
      <c r="KGA60" s="527"/>
      <c r="KGB60" s="528"/>
      <c r="KGC60" s="228"/>
      <c r="KGD60" s="526"/>
      <c r="KGE60" s="527"/>
      <c r="KGF60" s="528"/>
      <c r="KGG60" s="228"/>
      <c r="KGH60" s="526"/>
      <c r="KGI60" s="527"/>
      <c r="KGJ60" s="528"/>
      <c r="KGK60" s="228"/>
      <c r="KGL60" s="526"/>
      <c r="KGM60" s="527"/>
      <c r="KGN60" s="528"/>
      <c r="KGO60" s="228"/>
      <c r="KGP60" s="526"/>
      <c r="KGQ60" s="527"/>
      <c r="KGR60" s="528"/>
      <c r="KGS60" s="228"/>
      <c r="KGT60" s="526"/>
      <c r="KGU60" s="527"/>
      <c r="KGV60" s="528"/>
      <c r="KGW60" s="228"/>
      <c r="KGX60" s="526"/>
      <c r="KGY60" s="527"/>
      <c r="KGZ60" s="528"/>
      <c r="KHA60" s="228"/>
      <c r="KHB60" s="526"/>
      <c r="KHC60" s="527"/>
      <c r="KHD60" s="528"/>
      <c r="KHE60" s="228"/>
      <c r="KHF60" s="526"/>
      <c r="KHG60" s="527"/>
      <c r="KHH60" s="528"/>
      <c r="KHI60" s="228"/>
      <c r="KHJ60" s="526"/>
      <c r="KHK60" s="527"/>
      <c r="KHL60" s="528"/>
      <c r="KHM60" s="228"/>
      <c r="KHN60" s="526"/>
      <c r="KHO60" s="527"/>
      <c r="KHP60" s="528"/>
      <c r="KHQ60" s="228"/>
      <c r="KHR60" s="526"/>
      <c r="KHS60" s="527"/>
      <c r="KHT60" s="528"/>
      <c r="KHU60" s="228"/>
      <c r="KHV60" s="526"/>
      <c r="KHW60" s="527"/>
      <c r="KHX60" s="528"/>
      <c r="KHY60" s="228"/>
      <c r="KHZ60" s="526"/>
      <c r="KIA60" s="527"/>
      <c r="KIB60" s="528"/>
      <c r="KIC60" s="228"/>
      <c r="KID60" s="526"/>
      <c r="KIE60" s="527"/>
      <c r="KIF60" s="528"/>
      <c r="KIG60" s="228"/>
      <c r="KIH60" s="526"/>
      <c r="KII60" s="527"/>
      <c r="KIJ60" s="528"/>
      <c r="KIK60" s="228"/>
      <c r="KIL60" s="526"/>
      <c r="KIM60" s="527"/>
      <c r="KIN60" s="528"/>
      <c r="KIO60" s="228"/>
      <c r="KIP60" s="526"/>
      <c r="KIQ60" s="527"/>
      <c r="KIR60" s="528"/>
      <c r="KIS60" s="228"/>
      <c r="KIT60" s="526"/>
      <c r="KIU60" s="527"/>
      <c r="KIV60" s="528"/>
      <c r="KIW60" s="228"/>
      <c r="KIX60" s="526"/>
      <c r="KIY60" s="527"/>
      <c r="KIZ60" s="528"/>
      <c r="KJA60" s="228"/>
      <c r="KJB60" s="526"/>
      <c r="KJC60" s="527"/>
      <c r="KJD60" s="528"/>
      <c r="KJE60" s="228"/>
      <c r="KJF60" s="526"/>
      <c r="KJG60" s="527"/>
      <c r="KJH60" s="528"/>
      <c r="KJI60" s="228"/>
      <c r="KJJ60" s="526"/>
      <c r="KJK60" s="527"/>
      <c r="KJL60" s="528"/>
      <c r="KJM60" s="228"/>
      <c r="KJN60" s="526"/>
      <c r="KJO60" s="527"/>
      <c r="KJP60" s="528"/>
      <c r="KJQ60" s="228"/>
      <c r="KJR60" s="526"/>
      <c r="KJS60" s="527"/>
      <c r="KJT60" s="528"/>
      <c r="KJU60" s="228"/>
      <c r="KJV60" s="526"/>
      <c r="KJW60" s="527"/>
      <c r="KJX60" s="528"/>
      <c r="KJY60" s="228"/>
      <c r="KJZ60" s="526"/>
      <c r="KKA60" s="527"/>
      <c r="KKB60" s="528"/>
      <c r="KKC60" s="228"/>
      <c r="KKD60" s="526"/>
      <c r="KKE60" s="527"/>
      <c r="KKF60" s="528"/>
      <c r="KKG60" s="228"/>
      <c r="KKH60" s="526"/>
      <c r="KKI60" s="527"/>
      <c r="KKJ60" s="528"/>
      <c r="KKK60" s="228"/>
      <c r="KKL60" s="526"/>
      <c r="KKM60" s="527"/>
      <c r="KKN60" s="528"/>
      <c r="KKO60" s="228"/>
      <c r="KKP60" s="526"/>
      <c r="KKQ60" s="527"/>
      <c r="KKR60" s="528"/>
      <c r="KKS60" s="228"/>
      <c r="KKT60" s="526"/>
      <c r="KKU60" s="527"/>
      <c r="KKV60" s="528"/>
      <c r="KKW60" s="228"/>
      <c r="KKX60" s="526"/>
      <c r="KKY60" s="527"/>
      <c r="KKZ60" s="528"/>
      <c r="KLA60" s="228"/>
      <c r="KLB60" s="526"/>
      <c r="KLC60" s="527"/>
      <c r="KLD60" s="528"/>
      <c r="KLE60" s="228"/>
      <c r="KLF60" s="526"/>
      <c r="KLG60" s="527"/>
      <c r="KLH60" s="528"/>
      <c r="KLI60" s="228"/>
      <c r="KLJ60" s="526"/>
      <c r="KLK60" s="527"/>
      <c r="KLL60" s="528"/>
      <c r="KLM60" s="228"/>
      <c r="KLN60" s="526"/>
      <c r="KLO60" s="527"/>
      <c r="KLP60" s="528"/>
      <c r="KLQ60" s="228"/>
      <c r="KLR60" s="526"/>
      <c r="KLS60" s="527"/>
      <c r="KLT60" s="528"/>
      <c r="KLU60" s="228"/>
      <c r="KLV60" s="526"/>
      <c r="KLW60" s="527"/>
      <c r="KLX60" s="528"/>
      <c r="KLY60" s="228"/>
      <c r="KLZ60" s="526"/>
      <c r="KMA60" s="527"/>
      <c r="KMB60" s="528"/>
      <c r="KMC60" s="228"/>
      <c r="KMD60" s="526"/>
      <c r="KME60" s="527"/>
      <c r="KMF60" s="528"/>
      <c r="KMG60" s="228"/>
      <c r="KMH60" s="526"/>
      <c r="KMI60" s="527"/>
      <c r="KMJ60" s="528"/>
      <c r="KMK60" s="228"/>
      <c r="KML60" s="526"/>
      <c r="KMM60" s="527"/>
      <c r="KMN60" s="528"/>
      <c r="KMO60" s="228"/>
      <c r="KMP60" s="526"/>
      <c r="KMQ60" s="527"/>
      <c r="KMR60" s="528"/>
      <c r="KMS60" s="228"/>
      <c r="KMT60" s="526"/>
      <c r="KMU60" s="527"/>
      <c r="KMV60" s="528"/>
      <c r="KMW60" s="228"/>
      <c r="KMX60" s="526"/>
      <c r="KMY60" s="527"/>
      <c r="KMZ60" s="528"/>
      <c r="KNA60" s="228"/>
      <c r="KNB60" s="526"/>
      <c r="KNC60" s="527"/>
      <c r="KND60" s="528"/>
      <c r="KNE60" s="228"/>
      <c r="KNF60" s="526"/>
      <c r="KNG60" s="527"/>
      <c r="KNH60" s="528"/>
      <c r="KNI60" s="228"/>
      <c r="KNJ60" s="526"/>
      <c r="KNK60" s="527"/>
      <c r="KNL60" s="528"/>
      <c r="KNM60" s="228"/>
      <c r="KNN60" s="526"/>
      <c r="KNO60" s="527"/>
      <c r="KNP60" s="528"/>
      <c r="KNQ60" s="228"/>
      <c r="KNR60" s="526"/>
      <c r="KNS60" s="527"/>
      <c r="KNT60" s="528"/>
      <c r="KNU60" s="228"/>
      <c r="KNV60" s="526"/>
      <c r="KNW60" s="527"/>
      <c r="KNX60" s="528"/>
      <c r="KNY60" s="228"/>
      <c r="KNZ60" s="526"/>
      <c r="KOA60" s="527"/>
      <c r="KOB60" s="528"/>
      <c r="KOC60" s="228"/>
      <c r="KOD60" s="526"/>
      <c r="KOE60" s="527"/>
      <c r="KOF60" s="528"/>
      <c r="KOG60" s="228"/>
      <c r="KOH60" s="526"/>
      <c r="KOI60" s="527"/>
      <c r="KOJ60" s="528"/>
      <c r="KOK60" s="228"/>
      <c r="KOL60" s="526"/>
      <c r="KOM60" s="527"/>
      <c r="KON60" s="528"/>
      <c r="KOO60" s="228"/>
      <c r="KOP60" s="526"/>
      <c r="KOQ60" s="527"/>
      <c r="KOR60" s="528"/>
      <c r="KOS60" s="228"/>
      <c r="KOT60" s="526"/>
      <c r="KOU60" s="527"/>
      <c r="KOV60" s="528"/>
      <c r="KOW60" s="228"/>
      <c r="KOX60" s="526"/>
      <c r="KOY60" s="527"/>
      <c r="KOZ60" s="528"/>
      <c r="KPA60" s="228"/>
      <c r="KPB60" s="526"/>
      <c r="KPC60" s="527"/>
      <c r="KPD60" s="528"/>
      <c r="KPE60" s="228"/>
      <c r="KPF60" s="526"/>
      <c r="KPG60" s="527"/>
      <c r="KPH60" s="528"/>
      <c r="KPI60" s="228"/>
      <c r="KPJ60" s="526"/>
      <c r="KPK60" s="527"/>
      <c r="KPL60" s="528"/>
      <c r="KPM60" s="228"/>
      <c r="KPN60" s="526"/>
      <c r="KPO60" s="527"/>
      <c r="KPP60" s="528"/>
      <c r="KPQ60" s="228"/>
      <c r="KPR60" s="526"/>
      <c r="KPS60" s="527"/>
      <c r="KPT60" s="528"/>
      <c r="KPU60" s="228"/>
      <c r="KPV60" s="526"/>
      <c r="KPW60" s="527"/>
      <c r="KPX60" s="528"/>
      <c r="KPY60" s="228"/>
      <c r="KPZ60" s="526"/>
      <c r="KQA60" s="527"/>
      <c r="KQB60" s="528"/>
      <c r="KQC60" s="228"/>
      <c r="KQD60" s="526"/>
      <c r="KQE60" s="527"/>
      <c r="KQF60" s="528"/>
      <c r="KQG60" s="228"/>
      <c r="KQH60" s="526"/>
      <c r="KQI60" s="527"/>
      <c r="KQJ60" s="528"/>
      <c r="KQK60" s="228"/>
      <c r="KQL60" s="526"/>
      <c r="KQM60" s="527"/>
      <c r="KQN60" s="528"/>
      <c r="KQO60" s="228"/>
      <c r="KQP60" s="526"/>
      <c r="KQQ60" s="527"/>
      <c r="KQR60" s="528"/>
      <c r="KQS60" s="228"/>
      <c r="KQT60" s="526"/>
      <c r="KQU60" s="527"/>
      <c r="KQV60" s="528"/>
      <c r="KQW60" s="228"/>
      <c r="KQX60" s="526"/>
      <c r="KQY60" s="527"/>
      <c r="KQZ60" s="528"/>
      <c r="KRA60" s="228"/>
      <c r="KRB60" s="526"/>
      <c r="KRC60" s="527"/>
      <c r="KRD60" s="528"/>
      <c r="KRE60" s="228"/>
      <c r="KRF60" s="526"/>
      <c r="KRG60" s="527"/>
      <c r="KRH60" s="528"/>
      <c r="KRI60" s="228"/>
      <c r="KRJ60" s="526"/>
      <c r="KRK60" s="527"/>
      <c r="KRL60" s="528"/>
      <c r="KRM60" s="228"/>
      <c r="KRN60" s="526"/>
      <c r="KRO60" s="527"/>
      <c r="KRP60" s="528"/>
      <c r="KRQ60" s="228"/>
      <c r="KRR60" s="526"/>
      <c r="KRS60" s="527"/>
      <c r="KRT60" s="528"/>
      <c r="KRU60" s="228"/>
      <c r="KRV60" s="526"/>
      <c r="KRW60" s="527"/>
      <c r="KRX60" s="528"/>
      <c r="KRY60" s="228"/>
      <c r="KRZ60" s="526"/>
      <c r="KSA60" s="527"/>
      <c r="KSB60" s="528"/>
      <c r="KSC60" s="228"/>
      <c r="KSD60" s="526"/>
      <c r="KSE60" s="527"/>
      <c r="KSF60" s="528"/>
      <c r="KSG60" s="228"/>
      <c r="KSH60" s="526"/>
      <c r="KSI60" s="527"/>
      <c r="KSJ60" s="528"/>
      <c r="KSK60" s="228"/>
      <c r="KSL60" s="526"/>
      <c r="KSM60" s="527"/>
      <c r="KSN60" s="528"/>
      <c r="KSO60" s="228"/>
      <c r="KSP60" s="526"/>
      <c r="KSQ60" s="527"/>
      <c r="KSR60" s="528"/>
      <c r="KSS60" s="228"/>
      <c r="KST60" s="526"/>
      <c r="KSU60" s="527"/>
      <c r="KSV60" s="528"/>
      <c r="KSW60" s="228"/>
      <c r="KSX60" s="526"/>
      <c r="KSY60" s="527"/>
      <c r="KSZ60" s="528"/>
      <c r="KTA60" s="228"/>
      <c r="KTB60" s="526"/>
      <c r="KTC60" s="527"/>
      <c r="KTD60" s="528"/>
      <c r="KTE60" s="228"/>
      <c r="KTF60" s="526"/>
      <c r="KTG60" s="527"/>
      <c r="KTH60" s="528"/>
      <c r="KTI60" s="228"/>
      <c r="KTJ60" s="526"/>
      <c r="KTK60" s="527"/>
      <c r="KTL60" s="528"/>
      <c r="KTM60" s="228"/>
      <c r="KTN60" s="526"/>
      <c r="KTO60" s="527"/>
      <c r="KTP60" s="528"/>
      <c r="KTQ60" s="228"/>
      <c r="KTR60" s="526"/>
      <c r="KTS60" s="527"/>
      <c r="KTT60" s="528"/>
      <c r="KTU60" s="228"/>
      <c r="KTV60" s="526"/>
      <c r="KTW60" s="527"/>
      <c r="KTX60" s="528"/>
      <c r="KTY60" s="228"/>
      <c r="KTZ60" s="526"/>
      <c r="KUA60" s="527"/>
      <c r="KUB60" s="528"/>
      <c r="KUC60" s="228"/>
      <c r="KUD60" s="526"/>
      <c r="KUE60" s="527"/>
      <c r="KUF60" s="528"/>
      <c r="KUG60" s="228"/>
      <c r="KUH60" s="526"/>
      <c r="KUI60" s="527"/>
      <c r="KUJ60" s="528"/>
      <c r="KUK60" s="228"/>
      <c r="KUL60" s="526"/>
      <c r="KUM60" s="527"/>
      <c r="KUN60" s="528"/>
      <c r="KUO60" s="228"/>
      <c r="KUP60" s="526"/>
      <c r="KUQ60" s="527"/>
      <c r="KUR60" s="528"/>
      <c r="KUS60" s="228"/>
      <c r="KUT60" s="526"/>
      <c r="KUU60" s="527"/>
      <c r="KUV60" s="528"/>
      <c r="KUW60" s="228"/>
      <c r="KUX60" s="526"/>
      <c r="KUY60" s="527"/>
      <c r="KUZ60" s="528"/>
      <c r="KVA60" s="228"/>
      <c r="KVB60" s="526"/>
      <c r="KVC60" s="527"/>
      <c r="KVD60" s="528"/>
      <c r="KVE60" s="228"/>
      <c r="KVF60" s="526"/>
      <c r="KVG60" s="527"/>
      <c r="KVH60" s="528"/>
      <c r="KVI60" s="228"/>
      <c r="KVJ60" s="526"/>
      <c r="KVK60" s="527"/>
      <c r="KVL60" s="528"/>
      <c r="KVM60" s="228"/>
      <c r="KVN60" s="526"/>
      <c r="KVO60" s="527"/>
      <c r="KVP60" s="528"/>
      <c r="KVQ60" s="228"/>
      <c r="KVR60" s="526"/>
      <c r="KVS60" s="527"/>
      <c r="KVT60" s="528"/>
      <c r="KVU60" s="228"/>
      <c r="KVV60" s="526"/>
      <c r="KVW60" s="527"/>
      <c r="KVX60" s="528"/>
      <c r="KVY60" s="228"/>
      <c r="KVZ60" s="526"/>
      <c r="KWA60" s="527"/>
      <c r="KWB60" s="528"/>
      <c r="KWC60" s="228"/>
      <c r="KWD60" s="526"/>
      <c r="KWE60" s="527"/>
      <c r="KWF60" s="528"/>
      <c r="KWG60" s="228"/>
      <c r="KWH60" s="526"/>
      <c r="KWI60" s="527"/>
      <c r="KWJ60" s="528"/>
      <c r="KWK60" s="228"/>
      <c r="KWL60" s="526"/>
      <c r="KWM60" s="527"/>
      <c r="KWN60" s="528"/>
      <c r="KWO60" s="228"/>
      <c r="KWP60" s="526"/>
      <c r="KWQ60" s="527"/>
      <c r="KWR60" s="528"/>
      <c r="KWS60" s="228"/>
      <c r="KWT60" s="526"/>
      <c r="KWU60" s="527"/>
      <c r="KWV60" s="528"/>
      <c r="KWW60" s="228"/>
      <c r="KWX60" s="526"/>
      <c r="KWY60" s="527"/>
      <c r="KWZ60" s="528"/>
      <c r="KXA60" s="228"/>
      <c r="KXB60" s="526"/>
      <c r="KXC60" s="527"/>
      <c r="KXD60" s="528"/>
      <c r="KXE60" s="228"/>
      <c r="KXF60" s="526"/>
      <c r="KXG60" s="527"/>
      <c r="KXH60" s="528"/>
      <c r="KXI60" s="228"/>
      <c r="KXJ60" s="526"/>
      <c r="KXK60" s="527"/>
      <c r="KXL60" s="528"/>
      <c r="KXM60" s="228"/>
      <c r="KXN60" s="526"/>
      <c r="KXO60" s="527"/>
      <c r="KXP60" s="528"/>
      <c r="KXQ60" s="228"/>
      <c r="KXR60" s="526"/>
      <c r="KXS60" s="527"/>
      <c r="KXT60" s="528"/>
      <c r="KXU60" s="228"/>
      <c r="KXV60" s="526"/>
      <c r="KXW60" s="527"/>
      <c r="KXX60" s="528"/>
      <c r="KXY60" s="228"/>
      <c r="KXZ60" s="526"/>
      <c r="KYA60" s="527"/>
      <c r="KYB60" s="528"/>
      <c r="KYC60" s="228"/>
      <c r="KYD60" s="526"/>
      <c r="KYE60" s="527"/>
      <c r="KYF60" s="528"/>
      <c r="KYG60" s="228"/>
      <c r="KYH60" s="526"/>
      <c r="KYI60" s="527"/>
      <c r="KYJ60" s="528"/>
      <c r="KYK60" s="228"/>
      <c r="KYL60" s="526"/>
      <c r="KYM60" s="527"/>
      <c r="KYN60" s="528"/>
      <c r="KYO60" s="228"/>
      <c r="KYP60" s="526"/>
      <c r="KYQ60" s="527"/>
      <c r="KYR60" s="528"/>
      <c r="KYS60" s="228"/>
      <c r="KYT60" s="526"/>
      <c r="KYU60" s="527"/>
      <c r="KYV60" s="528"/>
      <c r="KYW60" s="228"/>
      <c r="KYX60" s="526"/>
      <c r="KYY60" s="527"/>
      <c r="KYZ60" s="528"/>
      <c r="KZA60" s="228"/>
      <c r="KZB60" s="526"/>
      <c r="KZC60" s="527"/>
      <c r="KZD60" s="528"/>
      <c r="KZE60" s="228"/>
      <c r="KZF60" s="526"/>
      <c r="KZG60" s="527"/>
      <c r="KZH60" s="528"/>
      <c r="KZI60" s="228"/>
      <c r="KZJ60" s="526"/>
      <c r="KZK60" s="527"/>
      <c r="KZL60" s="528"/>
      <c r="KZM60" s="228"/>
      <c r="KZN60" s="526"/>
      <c r="KZO60" s="527"/>
      <c r="KZP60" s="528"/>
      <c r="KZQ60" s="228"/>
      <c r="KZR60" s="526"/>
      <c r="KZS60" s="527"/>
      <c r="KZT60" s="528"/>
      <c r="KZU60" s="228"/>
      <c r="KZV60" s="526"/>
      <c r="KZW60" s="527"/>
      <c r="KZX60" s="528"/>
      <c r="KZY60" s="228"/>
      <c r="KZZ60" s="526"/>
      <c r="LAA60" s="527"/>
      <c r="LAB60" s="528"/>
      <c r="LAC60" s="228"/>
      <c r="LAD60" s="526"/>
      <c r="LAE60" s="527"/>
      <c r="LAF60" s="528"/>
      <c r="LAG60" s="228"/>
      <c r="LAH60" s="526"/>
      <c r="LAI60" s="527"/>
      <c r="LAJ60" s="528"/>
      <c r="LAK60" s="228"/>
      <c r="LAL60" s="526"/>
      <c r="LAM60" s="527"/>
      <c r="LAN60" s="528"/>
      <c r="LAO60" s="228"/>
      <c r="LAP60" s="526"/>
      <c r="LAQ60" s="527"/>
      <c r="LAR60" s="528"/>
      <c r="LAS60" s="228"/>
      <c r="LAT60" s="526"/>
      <c r="LAU60" s="527"/>
      <c r="LAV60" s="528"/>
      <c r="LAW60" s="228"/>
      <c r="LAX60" s="526"/>
      <c r="LAY60" s="527"/>
      <c r="LAZ60" s="528"/>
      <c r="LBA60" s="228"/>
      <c r="LBB60" s="526"/>
      <c r="LBC60" s="527"/>
      <c r="LBD60" s="528"/>
      <c r="LBE60" s="228"/>
      <c r="LBF60" s="526"/>
      <c r="LBG60" s="527"/>
      <c r="LBH60" s="528"/>
      <c r="LBI60" s="228"/>
      <c r="LBJ60" s="526"/>
      <c r="LBK60" s="527"/>
      <c r="LBL60" s="528"/>
      <c r="LBM60" s="228"/>
      <c r="LBN60" s="526"/>
      <c r="LBO60" s="527"/>
      <c r="LBP60" s="528"/>
      <c r="LBQ60" s="228"/>
      <c r="LBR60" s="526"/>
      <c r="LBS60" s="527"/>
      <c r="LBT60" s="528"/>
      <c r="LBU60" s="228"/>
      <c r="LBV60" s="526"/>
      <c r="LBW60" s="527"/>
      <c r="LBX60" s="528"/>
      <c r="LBY60" s="228"/>
      <c r="LBZ60" s="526"/>
      <c r="LCA60" s="527"/>
      <c r="LCB60" s="528"/>
      <c r="LCC60" s="228"/>
      <c r="LCD60" s="526"/>
      <c r="LCE60" s="527"/>
      <c r="LCF60" s="528"/>
      <c r="LCG60" s="228"/>
      <c r="LCH60" s="526"/>
      <c r="LCI60" s="527"/>
      <c r="LCJ60" s="528"/>
      <c r="LCK60" s="228"/>
      <c r="LCL60" s="526"/>
      <c r="LCM60" s="527"/>
      <c r="LCN60" s="528"/>
      <c r="LCO60" s="228"/>
      <c r="LCP60" s="526"/>
      <c r="LCQ60" s="527"/>
      <c r="LCR60" s="528"/>
      <c r="LCS60" s="228"/>
      <c r="LCT60" s="526"/>
      <c r="LCU60" s="527"/>
      <c r="LCV60" s="528"/>
      <c r="LCW60" s="228"/>
      <c r="LCX60" s="526"/>
      <c r="LCY60" s="527"/>
      <c r="LCZ60" s="528"/>
      <c r="LDA60" s="228"/>
      <c r="LDB60" s="526"/>
      <c r="LDC60" s="527"/>
      <c r="LDD60" s="528"/>
      <c r="LDE60" s="228"/>
      <c r="LDF60" s="526"/>
      <c r="LDG60" s="527"/>
      <c r="LDH60" s="528"/>
      <c r="LDI60" s="228"/>
      <c r="LDJ60" s="526"/>
      <c r="LDK60" s="527"/>
      <c r="LDL60" s="528"/>
      <c r="LDM60" s="228"/>
      <c r="LDN60" s="526"/>
      <c r="LDO60" s="527"/>
      <c r="LDP60" s="528"/>
      <c r="LDQ60" s="228"/>
      <c r="LDR60" s="526"/>
      <c r="LDS60" s="527"/>
      <c r="LDT60" s="528"/>
      <c r="LDU60" s="228"/>
      <c r="LDV60" s="526"/>
      <c r="LDW60" s="527"/>
      <c r="LDX60" s="528"/>
      <c r="LDY60" s="228"/>
      <c r="LDZ60" s="526"/>
      <c r="LEA60" s="527"/>
      <c r="LEB60" s="528"/>
      <c r="LEC60" s="228"/>
      <c r="LED60" s="526"/>
      <c r="LEE60" s="527"/>
      <c r="LEF60" s="528"/>
      <c r="LEG60" s="228"/>
      <c r="LEH60" s="526"/>
      <c r="LEI60" s="527"/>
      <c r="LEJ60" s="528"/>
      <c r="LEK60" s="228"/>
      <c r="LEL60" s="526"/>
      <c r="LEM60" s="527"/>
      <c r="LEN60" s="528"/>
      <c r="LEO60" s="228"/>
      <c r="LEP60" s="526"/>
      <c r="LEQ60" s="527"/>
      <c r="LER60" s="528"/>
      <c r="LES60" s="228"/>
      <c r="LET60" s="526"/>
      <c r="LEU60" s="527"/>
      <c r="LEV60" s="528"/>
      <c r="LEW60" s="228"/>
      <c r="LEX60" s="526"/>
      <c r="LEY60" s="527"/>
      <c r="LEZ60" s="528"/>
      <c r="LFA60" s="228"/>
      <c r="LFB60" s="526"/>
      <c r="LFC60" s="527"/>
      <c r="LFD60" s="528"/>
      <c r="LFE60" s="228"/>
      <c r="LFF60" s="526"/>
      <c r="LFG60" s="527"/>
      <c r="LFH60" s="528"/>
      <c r="LFI60" s="228"/>
      <c r="LFJ60" s="526"/>
      <c r="LFK60" s="527"/>
      <c r="LFL60" s="528"/>
      <c r="LFM60" s="228"/>
      <c r="LFN60" s="526"/>
      <c r="LFO60" s="527"/>
      <c r="LFP60" s="528"/>
      <c r="LFQ60" s="228"/>
      <c r="LFR60" s="526"/>
      <c r="LFS60" s="527"/>
      <c r="LFT60" s="528"/>
      <c r="LFU60" s="228"/>
      <c r="LFV60" s="526"/>
      <c r="LFW60" s="527"/>
      <c r="LFX60" s="528"/>
      <c r="LFY60" s="228"/>
      <c r="LFZ60" s="526"/>
      <c r="LGA60" s="527"/>
      <c r="LGB60" s="528"/>
      <c r="LGC60" s="228"/>
      <c r="LGD60" s="526"/>
      <c r="LGE60" s="527"/>
      <c r="LGF60" s="528"/>
      <c r="LGG60" s="228"/>
      <c r="LGH60" s="526"/>
      <c r="LGI60" s="527"/>
      <c r="LGJ60" s="528"/>
      <c r="LGK60" s="228"/>
      <c r="LGL60" s="526"/>
      <c r="LGM60" s="527"/>
      <c r="LGN60" s="528"/>
      <c r="LGO60" s="228"/>
      <c r="LGP60" s="526"/>
      <c r="LGQ60" s="527"/>
      <c r="LGR60" s="528"/>
      <c r="LGS60" s="228"/>
      <c r="LGT60" s="526"/>
      <c r="LGU60" s="527"/>
      <c r="LGV60" s="528"/>
      <c r="LGW60" s="228"/>
      <c r="LGX60" s="526"/>
      <c r="LGY60" s="527"/>
      <c r="LGZ60" s="528"/>
      <c r="LHA60" s="228"/>
      <c r="LHB60" s="526"/>
      <c r="LHC60" s="527"/>
      <c r="LHD60" s="528"/>
      <c r="LHE60" s="228"/>
      <c r="LHF60" s="526"/>
      <c r="LHG60" s="527"/>
      <c r="LHH60" s="528"/>
      <c r="LHI60" s="228"/>
      <c r="LHJ60" s="526"/>
      <c r="LHK60" s="527"/>
      <c r="LHL60" s="528"/>
      <c r="LHM60" s="228"/>
      <c r="LHN60" s="526"/>
      <c r="LHO60" s="527"/>
      <c r="LHP60" s="528"/>
      <c r="LHQ60" s="228"/>
      <c r="LHR60" s="526"/>
      <c r="LHS60" s="527"/>
      <c r="LHT60" s="528"/>
      <c r="LHU60" s="228"/>
      <c r="LHV60" s="526"/>
      <c r="LHW60" s="527"/>
      <c r="LHX60" s="528"/>
      <c r="LHY60" s="228"/>
      <c r="LHZ60" s="526"/>
      <c r="LIA60" s="527"/>
      <c r="LIB60" s="528"/>
      <c r="LIC60" s="228"/>
      <c r="LID60" s="526"/>
      <c r="LIE60" s="527"/>
      <c r="LIF60" s="528"/>
      <c r="LIG60" s="228"/>
      <c r="LIH60" s="526"/>
      <c r="LII60" s="527"/>
      <c r="LIJ60" s="528"/>
      <c r="LIK60" s="228"/>
      <c r="LIL60" s="526"/>
      <c r="LIM60" s="527"/>
      <c r="LIN60" s="528"/>
      <c r="LIO60" s="228"/>
      <c r="LIP60" s="526"/>
      <c r="LIQ60" s="527"/>
      <c r="LIR60" s="528"/>
      <c r="LIS60" s="228"/>
      <c r="LIT60" s="526"/>
      <c r="LIU60" s="527"/>
      <c r="LIV60" s="528"/>
      <c r="LIW60" s="228"/>
      <c r="LIX60" s="526"/>
      <c r="LIY60" s="527"/>
      <c r="LIZ60" s="528"/>
      <c r="LJA60" s="228"/>
      <c r="LJB60" s="526"/>
      <c r="LJC60" s="527"/>
      <c r="LJD60" s="528"/>
      <c r="LJE60" s="228"/>
      <c r="LJF60" s="526"/>
      <c r="LJG60" s="527"/>
      <c r="LJH60" s="528"/>
      <c r="LJI60" s="228"/>
      <c r="LJJ60" s="526"/>
      <c r="LJK60" s="527"/>
      <c r="LJL60" s="528"/>
      <c r="LJM60" s="228"/>
      <c r="LJN60" s="526"/>
      <c r="LJO60" s="527"/>
      <c r="LJP60" s="528"/>
      <c r="LJQ60" s="228"/>
      <c r="LJR60" s="526"/>
      <c r="LJS60" s="527"/>
      <c r="LJT60" s="528"/>
      <c r="LJU60" s="228"/>
      <c r="LJV60" s="526"/>
      <c r="LJW60" s="527"/>
      <c r="LJX60" s="528"/>
      <c r="LJY60" s="228"/>
      <c r="LJZ60" s="526"/>
      <c r="LKA60" s="527"/>
      <c r="LKB60" s="528"/>
      <c r="LKC60" s="228"/>
      <c r="LKD60" s="526"/>
      <c r="LKE60" s="527"/>
      <c r="LKF60" s="528"/>
      <c r="LKG60" s="228"/>
      <c r="LKH60" s="526"/>
      <c r="LKI60" s="527"/>
      <c r="LKJ60" s="528"/>
      <c r="LKK60" s="228"/>
      <c r="LKL60" s="526"/>
      <c r="LKM60" s="527"/>
      <c r="LKN60" s="528"/>
      <c r="LKO60" s="228"/>
      <c r="LKP60" s="526"/>
      <c r="LKQ60" s="527"/>
      <c r="LKR60" s="528"/>
      <c r="LKS60" s="228"/>
      <c r="LKT60" s="526"/>
      <c r="LKU60" s="527"/>
      <c r="LKV60" s="528"/>
      <c r="LKW60" s="228"/>
      <c r="LKX60" s="526"/>
      <c r="LKY60" s="527"/>
      <c r="LKZ60" s="528"/>
      <c r="LLA60" s="228"/>
      <c r="LLB60" s="526"/>
      <c r="LLC60" s="527"/>
      <c r="LLD60" s="528"/>
      <c r="LLE60" s="228"/>
      <c r="LLF60" s="526"/>
      <c r="LLG60" s="527"/>
      <c r="LLH60" s="528"/>
      <c r="LLI60" s="228"/>
      <c r="LLJ60" s="526"/>
      <c r="LLK60" s="527"/>
      <c r="LLL60" s="528"/>
      <c r="LLM60" s="228"/>
      <c r="LLN60" s="526"/>
      <c r="LLO60" s="527"/>
      <c r="LLP60" s="528"/>
      <c r="LLQ60" s="228"/>
      <c r="LLR60" s="526"/>
      <c r="LLS60" s="527"/>
      <c r="LLT60" s="528"/>
      <c r="LLU60" s="228"/>
      <c r="LLV60" s="526"/>
      <c r="LLW60" s="527"/>
      <c r="LLX60" s="528"/>
      <c r="LLY60" s="228"/>
      <c r="LLZ60" s="526"/>
      <c r="LMA60" s="527"/>
      <c r="LMB60" s="528"/>
      <c r="LMC60" s="228"/>
      <c r="LMD60" s="526"/>
      <c r="LME60" s="527"/>
      <c r="LMF60" s="528"/>
      <c r="LMG60" s="228"/>
      <c r="LMH60" s="526"/>
      <c r="LMI60" s="527"/>
      <c r="LMJ60" s="528"/>
      <c r="LMK60" s="228"/>
      <c r="LML60" s="526"/>
      <c r="LMM60" s="527"/>
      <c r="LMN60" s="528"/>
      <c r="LMO60" s="228"/>
      <c r="LMP60" s="526"/>
      <c r="LMQ60" s="527"/>
      <c r="LMR60" s="528"/>
      <c r="LMS60" s="228"/>
      <c r="LMT60" s="526"/>
      <c r="LMU60" s="527"/>
      <c r="LMV60" s="528"/>
      <c r="LMW60" s="228"/>
      <c r="LMX60" s="526"/>
      <c r="LMY60" s="527"/>
      <c r="LMZ60" s="528"/>
      <c r="LNA60" s="228"/>
      <c r="LNB60" s="526"/>
      <c r="LNC60" s="527"/>
      <c r="LND60" s="528"/>
      <c r="LNE60" s="228"/>
      <c r="LNF60" s="526"/>
      <c r="LNG60" s="527"/>
      <c r="LNH60" s="528"/>
      <c r="LNI60" s="228"/>
      <c r="LNJ60" s="526"/>
      <c r="LNK60" s="527"/>
      <c r="LNL60" s="528"/>
      <c r="LNM60" s="228"/>
      <c r="LNN60" s="526"/>
      <c r="LNO60" s="527"/>
      <c r="LNP60" s="528"/>
      <c r="LNQ60" s="228"/>
      <c r="LNR60" s="526"/>
      <c r="LNS60" s="527"/>
      <c r="LNT60" s="528"/>
      <c r="LNU60" s="228"/>
      <c r="LNV60" s="526"/>
      <c r="LNW60" s="527"/>
      <c r="LNX60" s="528"/>
      <c r="LNY60" s="228"/>
      <c r="LNZ60" s="526"/>
      <c r="LOA60" s="527"/>
      <c r="LOB60" s="528"/>
      <c r="LOC60" s="228"/>
      <c r="LOD60" s="526"/>
      <c r="LOE60" s="527"/>
      <c r="LOF60" s="528"/>
      <c r="LOG60" s="228"/>
      <c r="LOH60" s="526"/>
      <c r="LOI60" s="527"/>
      <c r="LOJ60" s="528"/>
      <c r="LOK60" s="228"/>
      <c r="LOL60" s="526"/>
      <c r="LOM60" s="527"/>
      <c r="LON60" s="528"/>
      <c r="LOO60" s="228"/>
      <c r="LOP60" s="526"/>
      <c r="LOQ60" s="527"/>
      <c r="LOR60" s="528"/>
      <c r="LOS60" s="228"/>
      <c r="LOT60" s="526"/>
      <c r="LOU60" s="527"/>
      <c r="LOV60" s="528"/>
      <c r="LOW60" s="228"/>
      <c r="LOX60" s="526"/>
      <c r="LOY60" s="527"/>
      <c r="LOZ60" s="528"/>
      <c r="LPA60" s="228"/>
      <c r="LPB60" s="526"/>
      <c r="LPC60" s="527"/>
      <c r="LPD60" s="528"/>
      <c r="LPE60" s="228"/>
      <c r="LPF60" s="526"/>
      <c r="LPG60" s="527"/>
      <c r="LPH60" s="528"/>
      <c r="LPI60" s="228"/>
      <c r="LPJ60" s="526"/>
      <c r="LPK60" s="527"/>
      <c r="LPL60" s="528"/>
      <c r="LPM60" s="228"/>
      <c r="LPN60" s="526"/>
      <c r="LPO60" s="527"/>
      <c r="LPP60" s="528"/>
      <c r="LPQ60" s="228"/>
      <c r="LPR60" s="526"/>
      <c r="LPS60" s="527"/>
      <c r="LPT60" s="528"/>
      <c r="LPU60" s="228"/>
      <c r="LPV60" s="526"/>
      <c r="LPW60" s="527"/>
      <c r="LPX60" s="528"/>
      <c r="LPY60" s="228"/>
      <c r="LPZ60" s="526"/>
      <c r="LQA60" s="527"/>
      <c r="LQB60" s="528"/>
      <c r="LQC60" s="228"/>
      <c r="LQD60" s="526"/>
      <c r="LQE60" s="527"/>
      <c r="LQF60" s="528"/>
      <c r="LQG60" s="228"/>
      <c r="LQH60" s="526"/>
      <c r="LQI60" s="527"/>
      <c r="LQJ60" s="528"/>
      <c r="LQK60" s="228"/>
      <c r="LQL60" s="526"/>
      <c r="LQM60" s="527"/>
      <c r="LQN60" s="528"/>
      <c r="LQO60" s="228"/>
      <c r="LQP60" s="526"/>
      <c r="LQQ60" s="527"/>
      <c r="LQR60" s="528"/>
      <c r="LQS60" s="228"/>
      <c r="LQT60" s="526"/>
      <c r="LQU60" s="527"/>
      <c r="LQV60" s="528"/>
      <c r="LQW60" s="228"/>
      <c r="LQX60" s="526"/>
      <c r="LQY60" s="527"/>
      <c r="LQZ60" s="528"/>
      <c r="LRA60" s="228"/>
      <c r="LRB60" s="526"/>
      <c r="LRC60" s="527"/>
      <c r="LRD60" s="528"/>
      <c r="LRE60" s="228"/>
      <c r="LRF60" s="526"/>
      <c r="LRG60" s="527"/>
      <c r="LRH60" s="528"/>
      <c r="LRI60" s="228"/>
      <c r="LRJ60" s="526"/>
      <c r="LRK60" s="527"/>
      <c r="LRL60" s="528"/>
      <c r="LRM60" s="228"/>
      <c r="LRN60" s="526"/>
      <c r="LRO60" s="527"/>
      <c r="LRP60" s="528"/>
      <c r="LRQ60" s="228"/>
      <c r="LRR60" s="526"/>
      <c r="LRS60" s="527"/>
      <c r="LRT60" s="528"/>
      <c r="LRU60" s="228"/>
      <c r="LRV60" s="526"/>
      <c r="LRW60" s="527"/>
      <c r="LRX60" s="528"/>
      <c r="LRY60" s="228"/>
      <c r="LRZ60" s="526"/>
      <c r="LSA60" s="527"/>
      <c r="LSB60" s="528"/>
      <c r="LSC60" s="228"/>
      <c r="LSD60" s="526"/>
      <c r="LSE60" s="527"/>
      <c r="LSF60" s="528"/>
      <c r="LSG60" s="228"/>
      <c r="LSH60" s="526"/>
      <c r="LSI60" s="527"/>
      <c r="LSJ60" s="528"/>
      <c r="LSK60" s="228"/>
      <c r="LSL60" s="526"/>
      <c r="LSM60" s="527"/>
      <c r="LSN60" s="528"/>
      <c r="LSO60" s="228"/>
      <c r="LSP60" s="526"/>
      <c r="LSQ60" s="527"/>
      <c r="LSR60" s="528"/>
      <c r="LSS60" s="228"/>
      <c r="LST60" s="526"/>
      <c r="LSU60" s="527"/>
      <c r="LSV60" s="528"/>
      <c r="LSW60" s="228"/>
      <c r="LSX60" s="526"/>
      <c r="LSY60" s="527"/>
      <c r="LSZ60" s="528"/>
      <c r="LTA60" s="228"/>
      <c r="LTB60" s="526"/>
      <c r="LTC60" s="527"/>
      <c r="LTD60" s="528"/>
      <c r="LTE60" s="228"/>
      <c r="LTF60" s="526"/>
      <c r="LTG60" s="527"/>
      <c r="LTH60" s="528"/>
      <c r="LTI60" s="228"/>
      <c r="LTJ60" s="526"/>
      <c r="LTK60" s="527"/>
      <c r="LTL60" s="528"/>
      <c r="LTM60" s="228"/>
      <c r="LTN60" s="526"/>
      <c r="LTO60" s="527"/>
      <c r="LTP60" s="528"/>
      <c r="LTQ60" s="228"/>
      <c r="LTR60" s="526"/>
      <c r="LTS60" s="527"/>
      <c r="LTT60" s="528"/>
      <c r="LTU60" s="228"/>
      <c r="LTV60" s="526"/>
      <c r="LTW60" s="527"/>
      <c r="LTX60" s="528"/>
      <c r="LTY60" s="228"/>
      <c r="LTZ60" s="526"/>
      <c r="LUA60" s="527"/>
      <c r="LUB60" s="528"/>
      <c r="LUC60" s="228"/>
      <c r="LUD60" s="526"/>
      <c r="LUE60" s="527"/>
      <c r="LUF60" s="528"/>
      <c r="LUG60" s="228"/>
      <c r="LUH60" s="526"/>
      <c r="LUI60" s="527"/>
      <c r="LUJ60" s="528"/>
      <c r="LUK60" s="228"/>
      <c r="LUL60" s="526"/>
      <c r="LUM60" s="527"/>
      <c r="LUN60" s="528"/>
      <c r="LUO60" s="228"/>
      <c r="LUP60" s="526"/>
      <c r="LUQ60" s="527"/>
      <c r="LUR60" s="528"/>
      <c r="LUS60" s="228"/>
      <c r="LUT60" s="526"/>
      <c r="LUU60" s="527"/>
      <c r="LUV60" s="528"/>
      <c r="LUW60" s="228"/>
      <c r="LUX60" s="526"/>
      <c r="LUY60" s="527"/>
      <c r="LUZ60" s="528"/>
      <c r="LVA60" s="228"/>
      <c r="LVB60" s="526"/>
      <c r="LVC60" s="527"/>
      <c r="LVD60" s="528"/>
      <c r="LVE60" s="228"/>
      <c r="LVF60" s="526"/>
      <c r="LVG60" s="527"/>
      <c r="LVH60" s="528"/>
      <c r="LVI60" s="228"/>
      <c r="LVJ60" s="526"/>
      <c r="LVK60" s="527"/>
      <c r="LVL60" s="528"/>
      <c r="LVM60" s="228"/>
      <c r="LVN60" s="526"/>
      <c r="LVO60" s="527"/>
      <c r="LVP60" s="528"/>
      <c r="LVQ60" s="228"/>
      <c r="LVR60" s="526"/>
      <c r="LVS60" s="527"/>
      <c r="LVT60" s="528"/>
      <c r="LVU60" s="228"/>
      <c r="LVV60" s="526"/>
      <c r="LVW60" s="527"/>
      <c r="LVX60" s="528"/>
      <c r="LVY60" s="228"/>
      <c r="LVZ60" s="526"/>
      <c r="LWA60" s="527"/>
      <c r="LWB60" s="528"/>
      <c r="LWC60" s="228"/>
      <c r="LWD60" s="526"/>
      <c r="LWE60" s="527"/>
      <c r="LWF60" s="528"/>
      <c r="LWG60" s="228"/>
      <c r="LWH60" s="526"/>
      <c r="LWI60" s="527"/>
      <c r="LWJ60" s="528"/>
      <c r="LWK60" s="228"/>
      <c r="LWL60" s="526"/>
      <c r="LWM60" s="527"/>
      <c r="LWN60" s="528"/>
      <c r="LWO60" s="228"/>
      <c r="LWP60" s="526"/>
      <c r="LWQ60" s="527"/>
      <c r="LWR60" s="528"/>
      <c r="LWS60" s="228"/>
      <c r="LWT60" s="526"/>
      <c r="LWU60" s="527"/>
      <c r="LWV60" s="528"/>
      <c r="LWW60" s="228"/>
      <c r="LWX60" s="526"/>
      <c r="LWY60" s="527"/>
      <c r="LWZ60" s="528"/>
      <c r="LXA60" s="228"/>
      <c r="LXB60" s="526"/>
      <c r="LXC60" s="527"/>
      <c r="LXD60" s="528"/>
      <c r="LXE60" s="228"/>
      <c r="LXF60" s="526"/>
      <c r="LXG60" s="527"/>
      <c r="LXH60" s="528"/>
      <c r="LXI60" s="228"/>
      <c r="LXJ60" s="526"/>
      <c r="LXK60" s="527"/>
      <c r="LXL60" s="528"/>
      <c r="LXM60" s="228"/>
      <c r="LXN60" s="526"/>
      <c r="LXO60" s="527"/>
      <c r="LXP60" s="528"/>
      <c r="LXQ60" s="228"/>
      <c r="LXR60" s="526"/>
      <c r="LXS60" s="527"/>
      <c r="LXT60" s="528"/>
      <c r="LXU60" s="228"/>
      <c r="LXV60" s="526"/>
      <c r="LXW60" s="527"/>
      <c r="LXX60" s="528"/>
      <c r="LXY60" s="228"/>
      <c r="LXZ60" s="526"/>
      <c r="LYA60" s="527"/>
      <c r="LYB60" s="528"/>
      <c r="LYC60" s="228"/>
      <c r="LYD60" s="526"/>
      <c r="LYE60" s="527"/>
      <c r="LYF60" s="528"/>
      <c r="LYG60" s="228"/>
      <c r="LYH60" s="526"/>
      <c r="LYI60" s="527"/>
      <c r="LYJ60" s="528"/>
      <c r="LYK60" s="228"/>
      <c r="LYL60" s="526"/>
      <c r="LYM60" s="527"/>
      <c r="LYN60" s="528"/>
      <c r="LYO60" s="228"/>
      <c r="LYP60" s="526"/>
      <c r="LYQ60" s="527"/>
      <c r="LYR60" s="528"/>
      <c r="LYS60" s="228"/>
      <c r="LYT60" s="526"/>
      <c r="LYU60" s="527"/>
      <c r="LYV60" s="528"/>
      <c r="LYW60" s="228"/>
      <c r="LYX60" s="526"/>
      <c r="LYY60" s="527"/>
      <c r="LYZ60" s="528"/>
      <c r="LZA60" s="228"/>
      <c r="LZB60" s="526"/>
      <c r="LZC60" s="527"/>
      <c r="LZD60" s="528"/>
      <c r="LZE60" s="228"/>
      <c r="LZF60" s="526"/>
      <c r="LZG60" s="527"/>
      <c r="LZH60" s="528"/>
      <c r="LZI60" s="228"/>
      <c r="LZJ60" s="526"/>
      <c r="LZK60" s="527"/>
      <c r="LZL60" s="528"/>
      <c r="LZM60" s="228"/>
      <c r="LZN60" s="526"/>
      <c r="LZO60" s="527"/>
      <c r="LZP60" s="528"/>
      <c r="LZQ60" s="228"/>
      <c r="LZR60" s="526"/>
      <c r="LZS60" s="527"/>
      <c r="LZT60" s="528"/>
      <c r="LZU60" s="228"/>
      <c r="LZV60" s="526"/>
      <c r="LZW60" s="527"/>
      <c r="LZX60" s="528"/>
      <c r="LZY60" s="228"/>
      <c r="LZZ60" s="526"/>
      <c r="MAA60" s="527"/>
      <c r="MAB60" s="528"/>
      <c r="MAC60" s="228"/>
      <c r="MAD60" s="526"/>
      <c r="MAE60" s="527"/>
      <c r="MAF60" s="528"/>
      <c r="MAG60" s="228"/>
      <c r="MAH60" s="526"/>
      <c r="MAI60" s="527"/>
      <c r="MAJ60" s="528"/>
      <c r="MAK60" s="228"/>
      <c r="MAL60" s="526"/>
      <c r="MAM60" s="527"/>
      <c r="MAN60" s="528"/>
      <c r="MAO60" s="228"/>
      <c r="MAP60" s="526"/>
      <c r="MAQ60" s="527"/>
      <c r="MAR60" s="528"/>
      <c r="MAS60" s="228"/>
      <c r="MAT60" s="526"/>
      <c r="MAU60" s="527"/>
      <c r="MAV60" s="528"/>
      <c r="MAW60" s="228"/>
      <c r="MAX60" s="526"/>
      <c r="MAY60" s="527"/>
      <c r="MAZ60" s="528"/>
      <c r="MBA60" s="228"/>
      <c r="MBB60" s="526"/>
      <c r="MBC60" s="527"/>
      <c r="MBD60" s="528"/>
      <c r="MBE60" s="228"/>
      <c r="MBF60" s="526"/>
      <c r="MBG60" s="527"/>
      <c r="MBH60" s="528"/>
      <c r="MBI60" s="228"/>
      <c r="MBJ60" s="526"/>
      <c r="MBK60" s="527"/>
      <c r="MBL60" s="528"/>
      <c r="MBM60" s="228"/>
      <c r="MBN60" s="526"/>
      <c r="MBO60" s="527"/>
      <c r="MBP60" s="528"/>
      <c r="MBQ60" s="228"/>
      <c r="MBR60" s="526"/>
      <c r="MBS60" s="527"/>
      <c r="MBT60" s="528"/>
      <c r="MBU60" s="228"/>
      <c r="MBV60" s="526"/>
      <c r="MBW60" s="527"/>
      <c r="MBX60" s="528"/>
      <c r="MBY60" s="228"/>
      <c r="MBZ60" s="526"/>
      <c r="MCA60" s="527"/>
      <c r="MCB60" s="528"/>
      <c r="MCC60" s="228"/>
      <c r="MCD60" s="526"/>
      <c r="MCE60" s="527"/>
      <c r="MCF60" s="528"/>
      <c r="MCG60" s="228"/>
      <c r="MCH60" s="526"/>
      <c r="MCI60" s="527"/>
      <c r="MCJ60" s="528"/>
      <c r="MCK60" s="228"/>
      <c r="MCL60" s="526"/>
      <c r="MCM60" s="527"/>
      <c r="MCN60" s="528"/>
      <c r="MCO60" s="228"/>
      <c r="MCP60" s="526"/>
      <c r="MCQ60" s="527"/>
      <c r="MCR60" s="528"/>
      <c r="MCS60" s="228"/>
      <c r="MCT60" s="526"/>
      <c r="MCU60" s="527"/>
      <c r="MCV60" s="528"/>
      <c r="MCW60" s="228"/>
      <c r="MCX60" s="526"/>
      <c r="MCY60" s="527"/>
      <c r="MCZ60" s="528"/>
      <c r="MDA60" s="228"/>
      <c r="MDB60" s="526"/>
      <c r="MDC60" s="527"/>
      <c r="MDD60" s="528"/>
      <c r="MDE60" s="228"/>
      <c r="MDF60" s="526"/>
      <c r="MDG60" s="527"/>
      <c r="MDH60" s="528"/>
      <c r="MDI60" s="228"/>
      <c r="MDJ60" s="526"/>
      <c r="MDK60" s="527"/>
      <c r="MDL60" s="528"/>
      <c r="MDM60" s="228"/>
      <c r="MDN60" s="526"/>
      <c r="MDO60" s="527"/>
      <c r="MDP60" s="528"/>
      <c r="MDQ60" s="228"/>
      <c r="MDR60" s="526"/>
      <c r="MDS60" s="527"/>
      <c r="MDT60" s="528"/>
      <c r="MDU60" s="228"/>
      <c r="MDV60" s="526"/>
      <c r="MDW60" s="527"/>
      <c r="MDX60" s="528"/>
      <c r="MDY60" s="228"/>
      <c r="MDZ60" s="526"/>
      <c r="MEA60" s="527"/>
      <c r="MEB60" s="528"/>
      <c r="MEC60" s="228"/>
      <c r="MED60" s="526"/>
      <c r="MEE60" s="527"/>
      <c r="MEF60" s="528"/>
      <c r="MEG60" s="228"/>
      <c r="MEH60" s="526"/>
      <c r="MEI60" s="527"/>
      <c r="MEJ60" s="528"/>
      <c r="MEK60" s="228"/>
      <c r="MEL60" s="526"/>
      <c r="MEM60" s="527"/>
      <c r="MEN60" s="528"/>
      <c r="MEO60" s="228"/>
      <c r="MEP60" s="526"/>
      <c r="MEQ60" s="527"/>
      <c r="MER60" s="528"/>
      <c r="MES60" s="228"/>
      <c r="MET60" s="526"/>
      <c r="MEU60" s="527"/>
      <c r="MEV60" s="528"/>
      <c r="MEW60" s="228"/>
      <c r="MEX60" s="526"/>
      <c r="MEY60" s="527"/>
      <c r="MEZ60" s="528"/>
      <c r="MFA60" s="228"/>
      <c r="MFB60" s="526"/>
      <c r="MFC60" s="527"/>
      <c r="MFD60" s="528"/>
      <c r="MFE60" s="228"/>
      <c r="MFF60" s="526"/>
      <c r="MFG60" s="527"/>
      <c r="MFH60" s="528"/>
      <c r="MFI60" s="228"/>
      <c r="MFJ60" s="526"/>
      <c r="MFK60" s="527"/>
      <c r="MFL60" s="528"/>
      <c r="MFM60" s="228"/>
      <c r="MFN60" s="526"/>
      <c r="MFO60" s="527"/>
      <c r="MFP60" s="528"/>
      <c r="MFQ60" s="228"/>
      <c r="MFR60" s="526"/>
      <c r="MFS60" s="527"/>
      <c r="MFT60" s="528"/>
      <c r="MFU60" s="228"/>
      <c r="MFV60" s="526"/>
      <c r="MFW60" s="527"/>
      <c r="MFX60" s="528"/>
      <c r="MFY60" s="228"/>
      <c r="MFZ60" s="526"/>
      <c r="MGA60" s="527"/>
      <c r="MGB60" s="528"/>
      <c r="MGC60" s="228"/>
      <c r="MGD60" s="526"/>
      <c r="MGE60" s="527"/>
      <c r="MGF60" s="528"/>
      <c r="MGG60" s="228"/>
      <c r="MGH60" s="526"/>
      <c r="MGI60" s="527"/>
      <c r="MGJ60" s="528"/>
      <c r="MGK60" s="228"/>
      <c r="MGL60" s="526"/>
      <c r="MGM60" s="527"/>
      <c r="MGN60" s="528"/>
      <c r="MGO60" s="228"/>
      <c r="MGP60" s="526"/>
      <c r="MGQ60" s="527"/>
      <c r="MGR60" s="528"/>
      <c r="MGS60" s="228"/>
      <c r="MGT60" s="526"/>
      <c r="MGU60" s="527"/>
      <c r="MGV60" s="528"/>
      <c r="MGW60" s="228"/>
      <c r="MGX60" s="526"/>
      <c r="MGY60" s="527"/>
      <c r="MGZ60" s="528"/>
      <c r="MHA60" s="228"/>
      <c r="MHB60" s="526"/>
      <c r="MHC60" s="527"/>
      <c r="MHD60" s="528"/>
      <c r="MHE60" s="228"/>
      <c r="MHF60" s="526"/>
      <c r="MHG60" s="527"/>
      <c r="MHH60" s="528"/>
      <c r="MHI60" s="228"/>
      <c r="MHJ60" s="526"/>
      <c r="MHK60" s="527"/>
      <c r="MHL60" s="528"/>
      <c r="MHM60" s="228"/>
      <c r="MHN60" s="526"/>
      <c r="MHO60" s="527"/>
      <c r="MHP60" s="528"/>
      <c r="MHQ60" s="228"/>
      <c r="MHR60" s="526"/>
      <c r="MHS60" s="527"/>
      <c r="MHT60" s="528"/>
      <c r="MHU60" s="228"/>
      <c r="MHV60" s="526"/>
      <c r="MHW60" s="527"/>
      <c r="MHX60" s="528"/>
      <c r="MHY60" s="228"/>
      <c r="MHZ60" s="526"/>
      <c r="MIA60" s="527"/>
      <c r="MIB60" s="528"/>
      <c r="MIC60" s="228"/>
      <c r="MID60" s="526"/>
      <c r="MIE60" s="527"/>
      <c r="MIF60" s="528"/>
      <c r="MIG60" s="228"/>
      <c r="MIH60" s="526"/>
      <c r="MII60" s="527"/>
      <c r="MIJ60" s="528"/>
      <c r="MIK60" s="228"/>
      <c r="MIL60" s="526"/>
      <c r="MIM60" s="527"/>
      <c r="MIN60" s="528"/>
      <c r="MIO60" s="228"/>
      <c r="MIP60" s="526"/>
      <c r="MIQ60" s="527"/>
      <c r="MIR60" s="528"/>
      <c r="MIS60" s="228"/>
      <c r="MIT60" s="526"/>
      <c r="MIU60" s="527"/>
      <c r="MIV60" s="528"/>
      <c r="MIW60" s="228"/>
      <c r="MIX60" s="526"/>
      <c r="MIY60" s="527"/>
      <c r="MIZ60" s="528"/>
      <c r="MJA60" s="228"/>
      <c r="MJB60" s="526"/>
      <c r="MJC60" s="527"/>
      <c r="MJD60" s="528"/>
      <c r="MJE60" s="228"/>
      <c r="MJF60" s="526"/>
      <c r="MJG60" s="527"/>
      <c r="MJH60" s="528"/>
      <c r="MJI60" s="228"/>
      <c r="MJJ60" s="526"/>
      <c r="MJK60" s="527"/>
      <c r="MJL60" s="528"/>
      <c r="MJM60" s="228"/>
      <c r="MJN60" s="526"/>
      <c r="MJO60" s="527"/>
      <c r="MJP60" s="528"/>
      <c r="MJQ60" s="228"/>
      <c r="MJR60" s="526"/>
      <c r="MJS60" s="527"/>
      <c r="MJT60" s="528"/>
      <c r="MJU60" s="228"/>
      <c r="MJV60" s="526"/>
      <c r="MJW60" s="527"/>
      <c r="MJX60" s="528"/>
      <c r="MJY60" s="228"/>
      <c r="MJZ60" s="526"/>
      <c r="MKA60" s="527"/>
      <c r="MKB60" s="528"/>
      <c r="MKC60" s="228"/>
      <c r="MKD60" s="526"/>
      <c r="MKE60" s="527"/>
      <c r="MKF60" s="528"/>
      <c r="MKG60" s="228"/>
      <c r="MKH60" s="526"/>
      <c r="MKI60" s="527"/>
      <c r="MKJ60" s="528"/>
      <c r="MKK60" s="228"/>
      <c r="MKL60" s="526"/>
      <c r="MKM60" s="527"/>
      <c r="MKN60" s="528"/>
      <c r="MKO60" s="228"/>
      <c r="MKP60" s="526"/>
      <c r="MKQ60" s="527"/>
      <c r="MKR60" s="528"/>
      <c r="MKS60" s="228"/>
      <c r="MKT60" s="526"/>
      <c r="MKU60" s="527"/>
      <c r="MKV60" s="528"/>
      <c r="MKW60" s="228"/>
      <c r="MKX60" s="526"/>
      <c r="MKY60" s="527"/>
      <c r="MKZ60" s="528"/>
      <c r="MLA60" s="228"/>
      <c r="MLB60" s="526"/>
      <c r="MLC60" s="527"/>
      <c r="MLD60" s="528"/>
      <c r="MLE60" s="228"/>
      <c r="MLF60" s="526"/>
      <c r="MLG60" s="527"/>
      <c r="MLH60" s="528"/>
      <c r="MLI60" s="228"/>
      <c r="MLJ60" s="526"/>
      <c r="MLK60" s="527"/>
      <c r="MLL60" s="528"/>
      <c r="MLM60" s="228"/>
      <c r="MLN60" s="526"/>
      <c r="MLO60" s="527"/>
      <c r="MLP60" s="528"/>
      <c r="MLQ60" s="228"/>
      <c r="MLR60" s="526"/>
      <c r="MLS60" s="527"/>
      <c r="MLT60" s="528"/>
      <c r="MLU60" s="228"/>
      <c r="MLV60" s="526"/>
      <c r="MLW60" s="527"/>
      <c r="MLX60" s="528"/>
      <c r="MLY60" s="228"/>
      <c r="MLZ60" s="526"/>
      <c r="MMA60" s="527"/>
      <c r="MMB60" s="528"/>
      <c r="MMC60" s="228"/>
      <c r="MMD60" s="526"/>
      <c r="MME60" s="527"/>
      <c r="MMF60" s="528"/>
      <c r="MMG60" s="228"/>
      <c r="MMH60" s="526"/>
      <c r="MMI60" s="527"/>
      <c r="MMJ60" s="528"/>
      <c r="MMK60" s="228"/>
      <c r="MML60" s="526"/>
      <c r="MMM60" s="527"/>
      <c r="MMN60" s="528"/>
      <c r="MMO60" s="228"/>
      <c r="MMP60" s="526"/>
      <c r="MMQ60" s="527"/>
      <c r="MMR60" s="528"/>
      <c r="MMS60" s="228"/>
      <c r="MMT60" s="526"/>
      <c r="MMU60" s="527"/>
      <c r="MMV60" s="528"/>
      <c r="MMW60" s="228"/>
      <c r="MMX60" s="526"/>
      <c r="MMY60" s="527"/>
      <c r="MMZ60" s="528"/>
      <c r="MNA60" s="228"/>
      <c r="MNB60" s="526"/>
      <c r="MNC60" s="527"/>
      <c r="MND60" s="528"/>
      <c r="MNE60" s="228"/>
      <c r="MNF60" s="526"/>
      <c r="MNG60" s="527"/>
      <c r="MNH60" s="528"/>
      <c r="MNI60" s="228"/>
      <c r="MNJ60" s="526"/>
      <c r="MNK60" s="527"/>
      <c r="MNL60" s="528"/>
      <c r="MNM60" s="228"/>
      <c r="MNN60" s="526"/>
      <c r="MNO60" s="527"/>
      <c r="MNP60" s="528"/>
      <c r="MNQ60" s="228"/>
      <c r="MNR60" s="526"/>
      <c r="MNS60" s="527"/>
      <c r="MNT60" s="528"/>
      <c r="MNU60" s="228"/>
      <c r="MNV60" s="526"/>
      <c r="MNW60" s="527"/>
      <c r="MNX60" s="528"/>
      <c r="MNY60" s="228"/>
      <c r="MNZ60" s="526"/>
      <c r="MOA60" s="527"/>
      <c r="MOB60" s="528"/>
      <c r="MOC60" s="228"/>
      <c r="MOD60" s="526"/>
      <c r="MOE60" s="527"/>
      <c r="MOF60" s="528"/>
      <c r="MOG60" s="228"/>
      <c r="MOH60" s="526"/>
      <c r="MOI60" s="527"/>
      <c r="MOJ60" s="528"/>
      <c r="MOK60" s="228"/>
      <c r="MOL60" s="526"/>
      <c r="MOM60" s="527"/>
      <c r="MON60" s="528"/>
      <c r="MOO60" s="228"/>
      <c r="MOP60" s="526"/>
      <c r="MOQ60" s="527"/>
      <c r="MOR60" s="528"/>
      <c r="MOS60" s="228"/>
      <c r="MOT60" s="526"/>
      <c r="MOU60" s="527"/>
      <c r="MOV60" s="528"/>
      <c r="MOW60" s="228"/>
      <c r="MOX60" s="526"/>
      <c r="MOY60" s="527"/>
      <c r="MOZ60" s="528"/>
      <c r="MPA60" s="228"/>
      <c r="MPB60" s="526"/>
      <c r="MPC60" s="527"/>
      <c r="MPD60" s="528"/>
      <c r="MPE60" s="228"/>
      <c r="MPF60" s="526"/>
      <c r="MPG60" s="527"/>
      <c r="MPH60" s="528"/>
      <c r="MPI60" s="228"/>
      <c r="MPJ60" s="526"/>
      <c r="MPK60" s="527"/>
      <c r="MPL60" s="528"/>
      <c r="MPM60" s="228"/>
      <c r="MPN60" s="526"/>
      <c r="MPO60" s="527"/>
      <c r="MPP60" s="528"/>
      <c r="MPQ60" s="228"/>
      <c r="MPR60" s="526"/>
      <c r="MPS60" s="527"/>
      <c r="MPT60" s="528"/>
      <c r="MPU60" s="228"/>
      <c r="MPV60" s="526"/>
      <c r="MPW60" s="527"/>
      <c r="MPX60" s="528"/>
      <c r="MPY60" s="228"/>
      <c r="MPZ60" s="526"/>
      <c r="MQA60" s="527"/>
      <c r="MQB60" s="528"/>
      <c r="MQC60" s="228"/>
      <c r="MQD60" s="526"/>
      <c r="MQE60" s="527"/>
      <c r="MQF60" s="528"/>
      <c r="MQG60" s="228"/>
      <c r="MQH60" s="526"/>
      <c r="MQI60" s="527"/>
      <c r="MQJ60" s="528"/>
      <c r="MQK60" s="228"/>
      <c r="MQL60" s="526"/>
      <c r="MQM60" s="527"/>
      <c r="MQN60" s="528"/>
      <c r="MQO60" s="228"/>
      <c r="MQP60" s="526"/>
      <c r="MQQ60" s="527"/>
      <c r="MQR60" s="528"/>
      <c r="MQS60" s="228"/>
      <c r="MQT60" s="526"/>
      <c r="MQU60" s="527"/>
      <c r="MQV60" s="528"/>
      <c r="MQW60" s="228"/>
      <c r="MQX60" s="526"/>
      <c r="MQY60" s="527"/>
      <c r="MQZ60" s="528"/>
      <c r="MRA60" s="228"/>
      <c r="MRB60" s="526"/>
      <c r="MRC60" s="527"/>
      <c r="MRD60" s="528"/>
      <c r="MRE60" s="228"/>
      <c r="MRF60" s="526"/>
      <c r="MRG60" s="527"/>
      <c r="MRH60" s="528"/>
      <c r="MRI60" s="228"/>
      <c r="MRJ60" s="526"/>
      <c r="MRK60" s="527"/>
      <c r="MRL60" s="528"/>
      <c r="MRM60" s="228"/>
      <c r="MRN60" s="526"/>
      <c r="MRO60" s="527"/>
      <c r="MRP60" s="528"/>
      <c r="MRQ60" s="228"/>
      <c r="MRR60" s="526"/>
      <c r="MRS60" s="527"/>
      <c r="MRT60" s="528"/>
      <c r="MRU60" s="228"/>
      <c r="MRV60" s="526"/>
      <c r="MRW60" s="527"/>
      <c r="MRX60" s="528"/>
      <c r="MRY60" s="228"/>
      <c r="MRZ60" s="526"/>
      <c r="MSA60" s="527"/>
      <c r="MSB60" s="528"/>
      <c r="MSC60" s="228"/>
      <c r="MSD60" s="526"/>
      <c r="MSE60" s="527"/>
      <c r="MSF60" s="528"/>
      <c r="MSG60" s="228"/>
      <c r="MSH60" s="526"/>
      <c r="MSI60" s="527"/>
      <c r="MSJ60" s="528"/>
      <c r="MSK60" s="228"/>
      <c r="MSL60" s="526"/>
      <c r="MSM60" s="527"/>
      <c r="MSN60" s="528"/>
      <c r="MSO60" s="228"/>
      <c r="MSP60" s="526"/>
      <c r="MSQ60" s="527"/>
      <c r="MSR60" s="528"/>
      <c r="MSS60" s="228"/>
      <c r="MST60" s="526"/>
      <c r="MSU60" s="527"/>
      <c r="MSV60" s="528"/>
      <c r="MSW60" s="228"/>
      <c r="MSX60" s="526"/>
      <c r="MSY60" s="527"/>
      <c r="MSZ60" s="528"/>
      <c r="MTA60" s="228"/>
      <c r="MTB60" s="526"/>
      <c r="MTC60" s="527"/>
      <c r="MTD60" s="528"/>
      <c r="MTE60" s="228"/>
      <c r="MTF60" s="526"/>
      <c r="MTG60" s="527"/>
      <c r="MTH60" s="528"/>
      <c r="MTI60" s="228"/>
      <c r="MTJ60" s="526"/>
      <c r="MTK60" s="527"/>
      <c r="MTL60" s="528"/>
      <c r="MTM60" s="228"/>
      <c r="MTN60" s="526"/>
      <c r="MTO60" s="527"/>
      <c r="MTP60" s="528"/>
      <c r="MTQ60" s="228"/>
      <c r="MTR60" s="526"/>
      <c r="MTS60" s="527"/>
      <c r="MTT60" s="528"/>
      <c r="MTU60" s="228"/>
      <c r="MTV60" s="526"/>
      <c r="MTW60" s="527"/>
      <c r="MTX60" s="528"/>
      <c r="MTY60" s="228"/>
      <c r="MTZ60" s="526"/>
      <c r="MUA60" s="527"/>
      <c r="MUB60" s="528"/>
      <c r="MUC60" s="228"/>
      <c r="MUD60" s="526"/>
      <c r="MUE60" s="527"/>
      <c r="MUF60" s="528"/>
      <c r="MUG60" s="228"/>
      <c r="MUH60" s="526"/>
      <c r="MUI60" s="527"/>
      <c r="MUJ60" s="528"/>
      <c r="MUK60" s="228"/>
      <c r="MUL60" s="526"/>
      <c r="MUM60" s="527"/>
      <c r="MUN60" s="528"/>
      <c r="MUO60" s="228"/>
      <c r="MUP60" s="526"/>
      <c r="MUQ60" s="527"/>
      <c r="MUR60" s="528"/>
      <c r="MUS60" s="228"/>
      <c r="MUT60" s="526"/>
      <c r="MUU60" s="527"/>
      <c r="MUV60" s="528"/>
      <c r="MUW60" s="228"/>
      <c r="MUX60" s="526"/>
      <c r="MUY60" s="527"/>
      <c r="MUZ60" s="528"/>
      <c r="MVA60" s="228"/>
      <c r="MVB60" s="526"/>
      <c r="MVC60" s="527"/>
      <c r="MVD60" s="528"/>
      <c r="MVE60" s="228"/>
      <c r="MVF60" s="526"/>
      <c r="MVG60" s="527"/>
      <c r="MVH60" s="528"/>
      <c r="MVI60" s="228"/>
      <c r="MVJ60" s="526"/>
      <c r="MVK60" s="527"/>
      <c r="MVL60" s="528"/>
      <c r="MVM60" s="228"/>
      <c r="MVN60" s="526"/>
      <c r="MVO60" s="527"/>
      <c r="MVP60" s="528"/>
      <c r="MVQ60" s="228"/>
      <c r="MVR60" s="526"/>
      <c r="MVS60" s="527"/>
      <c r="MVT60" s="528"/>
      <c r="MVU60" s="228"/>
      <c r="MVV60" s="526"/>
      <c r="MVW60" s="527"/>
      <c r="MVX60" s="528"/>
      <c r="MVY60" s="228"/>
      <c r="MVZ60" s="526"/>
      <c r="MWA60" s="527"/>
      <c r="MWB60" s="528"/>
      <c r="MWC60" s="228"/>
      <c r="MWD60" s="526"/>
      <c r="MWE60" s="527"/>
      <c r="MWF60" s="528"/>
      <c r="MWG60" s="228"/>
      <c r="MWH60" s="526"/>
      <c r="MWI60" s="527"/>
      <c r="MWJ60" s="528"/>
      <c r="MWK60" s="228"/>
      <c r="MWL60" s="526"/>
      <c r="MWM60" s="527"/>
      <c r="MWN60" s="528"/>
      <c r="MWO60" s="228"/>
      <c r="MWP60" s="526"/>
      <c r="MWQ60" s="527"/>
      <c r="MWR60" s="528"/>
      <c r="MWS60" s="228"/>
      <c r="MWT60" s="526"/>
      <c r="MWU60" s="527"/>
      <c r="MWV60" s="528"/>
      <c r="MWW60" s="228"/>
      <c r="MWX60" s="526"/>
      <c r="MWY60" s="527"/>
      <c r="MWZ60" s="528"/>
      <c r="MXA60" s="228"/>
      <c r="MXB60" s="526"/>
      <c r="MXC60" s="527"/>
      <c r="MXD60" s="528"/>
      <c r="MXE60" s="228"/>
      <c r="MXF60" s="526"/>
      <c r="MXG60" s="527"/>
      <c r="MXH60" s="528"/>
      <c r="MXI60" s="228"/>
      <c r="MXJ60" s="526"/>
      <c r="MXK60" s="527"/>
      <c r="MXL60" s="528"/>
      <c r="MXM60" s="228"/>
      <c r="MXN60" s="526"/>
      <c r="MXO60" s="527"/>
      <c r="MXP60" s="528"/>
      <c r="MXQ60" s="228"/>
      <c r="MXR60" s="526"/>
      <c r="MXS60" s="527"/>
      <c r="MXT60" s="528"/>
      <c r="MXU60" s="228"/>
      <c r="MXV60" s="526"/>
      <c r="MXW60" s="527"/>
      <c r="MXX60" s="528"/>
      <c r="MXY60" s="228"/>
      <c r="MXZ60" s="526"/>
      <c r="MYA60" s="527"/>
      <c r="MYB60" s="528"/>
      <c r="MYC60" s="228"/>
      <c r="MYD60" s="526"/>
      <c r="MYE60" s="527"/>
      <c r="MYF60" s="528"/>
      <c r="MYG60" s="228"/>
      <c r="MYH60" s="526"/>
      <c r="MYI60" s="527"/>
      <c r="MYJ60" s="528"/>
      <c r="MYK60" s="228"/>
      <c r="MYL60" s="526"/>
      <c r="MYM60" s="527"/>
      <c r="MYN60" s="528"/>
      <c r="MYO60" s="228"/>
      <c r="MYP60" s="526"/>
      <c r="MYQ60" s="527"/>
      <c r="MYR60" s="528"/>
      <c r="MYS60" s="228"/>
      <c r="MYT60" s="526"/>
      <c r="MYU60" s="527"/>
      <c r="MYV60" s="528"/>
      <c r="MYW60" s="228"/>
      <c r="MYX60" s="526"/>
      <c r="MYY60" s="527"/>
      <c r="MYZ60" s="528"/>
      <c r="MZA60" s="228"/>
      <c r="MZB60" s="526"/>
      <c r="MZC60" s="527"/>
      <c r="MZD60" s="528"/>
      <c r="MZE60" s="228"/>
      <c r="MZF60" s="526"/>
      <c r="MZG60" s="527"/>
      <c r="MZH60" s="528"/>
      <c r="MZI60" s="228"/>
      <c r="MZJ60" s="526"/>
      <c r="MZK60" s="527"/>
      <c r="MZL60" s="528"/>
      <c r="MZM60" s="228"/>
      <c r="MZN60" s="526"/>
      <c r="MZO60" s="527"/>
      <c r="MZP60" s="528"/>
      <c r="MZQ60" s="228"/>
      <c r="MZR60" s="526"/>
      <c r="MZS60" s="527"/>
      <c r="MZT60" s="528"/>
      <c r="MZU60" s="228"/>
      <c r="MZV60" s="526"/>
      <c r="MZW60" s="527"/>
      <c r="MZX60" s="528"/>
      <c r="MZY60" s="228"/>
      <c r="MZZ60" s="526"/>
      <c r="NAA60" s="527"/>
      <c r="NAB60" s="528"/>
      <c r="NAC60" s="228"/>
      <c r="NAD60" s="526"/>
      <c r="NAE60" s="527"/>
      <c r="NAF60" s="528"/>
      <c r="NAG60" s="228"/>
      <c r="NAH60" s="526"/>
      <c r="NAI60" s="527"/>
      <c r="NAJ60" s="528"/>
      <c r="NAK60" s="228"/>
      <c r="NAL60" s="526"/>
      <c r="NAM60" s="527"/>
      <c r="NAN60" s="528"/>
      <c r="NAO60" s="228"/>
      <c r="NAP60" s="526"/>
      <c r="NAQ60" s="527"/>
      <c r="NAR60" s="528"/>
      <c r="NAS60" s="228"/>
      <c r="NAT60" s="526"/>
      <c r="NAU60" s="527"/>
      <c r="NAV60" s="528"/>
      <c r="NAW60" s="228"/>
      <c r="NAX60" s="526"/>
      <c r="NAY60" s="527"/>
      <c r="NAZ60" s="528"/>
      <c r="NBA60" s="228"/>
      <c r="NBB60" s="526"/>
      <c r="NBC60" s="527"/>
      <c r="NBD60" s="528"/>
      <c r="NBE60" s="228"/>
      <c r="NBF60" s="526"/>
      <c r="NBG60" s="527"/>
      <c r="NBH60" s="528"/>
      <c r="NBI60" s="228"/>
      <c r="NBJ60" s="526"/>
      <c r="NBK60" s="527"/>
      <c r="NBL60" s="528"/>
      <c r="NBM60" s="228"/>
      <c r="NBN60" s="526"/>
      <c r="NBO60" s="527"/>
      <c r="NBP60" s="528"/>
      <c r="NBQ60" s="228"/>
      <c r="NBR60" s="526"/>
      <c r="NBS60" s="527"/>
      <c r="NBT60" s="528"/>
      <c r="NBU60" s="228"/>
      <c r="NBV60" s="526"/>
      <c r="NBW60" s="527"/>
      <c r="NBX60" s="528"/>
      <c r="NBY60" s="228"/>
      <c r="NBZ60" s="526"/>
      <c r="NCA60" s="527"/>
      <c r="NCB60" s="528"/>
      <c r="NCC60" s="228"/>
      <c r="NCD60" s="526"/>
      <c r="NCE60" s="527"/>
      <c r="NCF60" s="528"/>
      <c r="NCG60" s="228"/>
      <c r="NCH60" s="526"/>
      <c r="NCI60" s="527"/>
      <c r="NCJ60" s="528"/>
      <c r="NCK60" s="228"/>
      <c r="NCL60" s="526"/>
      <c r="NCM60" s="527"/>
      <c r="NCN60" s="528"/>
      <c r="NCO60" s="228"/>
      <c r="NCP60" s="526"/>
      <c r="NCQ60" s="527"/>
      <c r="NCR60" s="528"/>
      <c r="NCS60" s="228"/>
      <c r="NCT60" s="526"/>
      <c r="NCU60" s="527"/>
      <c r="NCV60" s="528"/>
      <c r="NCW60" s="228"/>
      <c r="NCX60" s="526"/>
      <c r="NCY60" s="527"/>
      <c r="NCZ60" s="528"/>
      <c r="NDA60" s="228"/>
      <c r="NDB60" s="526"/>
      <c r="NDC60" s="527"/>
      <c r="NDD60" s="528"/>
      <c r="NDE60" s="228"/>
      <c r="NDF60" s="526"/>
      <c r="NDG60" s="527"/>
      <c r="NDH60" s="528"/>
      <c r="NDI60" s="228"/>
      <c r="NDJ60" s="526"/>
      <c r="NDK60" s="527"/>
      <c r="NDL60" s="528"/>
      <c r="NDM60" s="228"/>
      <c r="NDN60" s="526"/>
      <c r="NDO60" s="527"/>
      <c r="NDP60" s="528"/>
      <c r="NDQ60" s="228"/>
      <c r="NDR60" s="526"/>
      <c r="NDS60" s="527"/>
      <c r="NDT60" s="528"/>
      <c r="NDU60" s="228"/>
      <c r="NDV60" s="526"/>
      <c r="NDW60" s="527"/>
      <c r="NDX60" s="528"/>
      <c r="NDY60" s="228"/>
      <c r="NDZ60" s="526"/>
      <c r="NEA60" s="527"/>
      <c r="NEB60" s="528"/>
      <c r="NEC60" s="228"/>
      <c r="NED60" s="526"/>
      <c r="NEE60" s="527"/>
      <c r="NEF60" s="528"/>
      <c r="NEG60" s="228"/>
      <c r="NEH60" s="526"/>
      <c r="NEI60" s="527"/>
      <c r="NEJ60" s="528"/>
      <c r="NEK60" s="228"/>
      <c r="NEL60" s="526"/>
      <c r="NEM60" s="527"/>
      <c r="NEN60" s="528"/>
      <c r="NEO60" s="228"/>
      <c r="NEP60" s="526"/>
      <c r="NEQ60" s="527"/>
      <c r="NER60" s="528"/>
      <c r="NES60" s="228"/>
      <c r="NET60" s="526"/>
      <c r="NEU60" s="527"/>
      <c r="NEV60" s="528"/>
      <c r="NEW60" s="228"/>
      <c r="NEX60" s="526"/>
      <c r="NEY60" s="527"/>
      <c r="NEZ60" s="528"/>
      <c r="NFA60" s="228"/>
      <c r="NFB60" s="526"/>
      <c r="NFC60" s="527"/>
      <c r="NFD60" s="528"/>
      <c r="NFE60" s="228"/>
      <c r="NFF60" s="526"/>
      <c r="NFG60" s="527"/>
      <c r="NFH60" s="528"/>
      <c r="NFI60" s="228"/>
      <c r="NFJ60" s="526"/>
      <c r="NFK60" s="527"/>
      <c r="NFL60" s="528"/>
      <c r="NFM60" s="228"/>
      <c r="NFN60" s="526"/>
      <c r="NFO60" s="527"/>
      <c r="NFP60" s="528"/>
      <c r="NFQ60" s="228"/>
      <c r="NFR60" s="526"/>
      <c r="NFS60" s="527"/>
      <c r="NFT60" s="528"/>
      <c r="NFU60" s="228"/>
      <c r="NFV60" s="526"/>
      <c r="NFW60" s="527"/>
      <c r="NFX60" s="528"/>
      <c r="NFY60" s="228"/>
      <c r="NFZ60" s="526"/>
      <c r="NGA60" s="527"/>
      <c r="NGB60" s="528"/>
      <c r="NGC60" s="228"/>
      <c r="NGD60" s="526"/>
      <c r="NGE60" s="527"/>
      <c r="NGF60" s="528"/>
      <c r="NGG60" s="228"/>
      <c r="NGH60" s="526"/>
      <c r="NGI60" s="527"/>
      <c r="NGJ60" s="528"/>
      <c r="NGK60" s="228"/>
      <c r="NGL60" s="526"/>
      <c r="NGM60" s="527"/>
      <c r="NGN60" s="528"/>
      <c r="NGO60" s="228"/>
      <c r="NGP60" s="526"/>
      <c r="NGQ60" s="527"/>
      <c r="NGR60" s="528"/>
      <c r="NGS60" s="228"/>
      <c r="NGT60" s="526"/>
      <c r="NGU60" s="527"/>
      <c r="NGV60" s="528"/>
      <c r="NGW60" s="228"/>
      <c r="NGX60" s="526"/>
      <c r="NGY60" s="527"/>
      <c r="NGZ60" s="528"/>
      <c r="NHA60" s="228"/>
      <c r="NHB60" s="526"/>
      <c r="NHC60" s="527"/>
      <c r="NHD60" s="528"/>
      <c r="NHE60" s="228"/>
      <c r="NHF60" s="526"/>
      <c r="NHG60" s="527"/>
      <c r="NHH60" s="528"/>
      <c r="NHI60" s="228"/>
      <c r="NHJ60" s="526"/>
      <c r="NHK60" s="527"/>
      <c r="NHL60" s="528"/>
      <c r="NHM60" s="228"/>
      <c r="NHN60" s="526"/>
      <c r="NHO60" s="527"/>
      <c r="NHP60" s="528"/>
      <c r="NHQ60" s="228"/>
      <c r="NHR60" s="526"/>
      <c r="NHS60" s="527"/>
      <c r="NHT60" s="528"/>
      <c r="NHU60" s="228"/>
      <c r="NHV60" s="526"/>
      <c r="NHW60" s="527"/>
      <c r="NHX60" s="528"/>
      <c r="NHY60" s="228"/>
      <c r="NHZ60" s="526"/>
      <c r="NIA60" s="527"/>
      <c r="NIB60" s="528"/>
      <c r="NIC60" s="228"/>
      <c r="NID60" s="526"/>
      <c r="NIE60" s="527"/>
      <c r="NIF60" s="528"/>
      <c r="NIG60" s="228"/>
      <c r="NIH60" s="526"/>
      <c r="NII60" s="527"/>
      <c r="NIJ60" s="528"/>
      <c r="NIK60" s="228"/>
      <c r="NIL60" s="526"/>
      <c r="NIM60" s="527"/>
      <c r="NIN60" s="528"/>
      <c r="NIO60" s="228"/>
      <c r="NIP60" s="526"/>
      <c r="NIQ60" s="527"/>
      <c r="NIR60" s="528"/>
      <c r="NIS60" s="228"/>
      <c r="NIT60" s="526"/>
      <c r="NIU60" s="527"/>
      <c r="NIV60" s="528"/>
      <c r="NIW60" s="228"/>
      <c r="NIX60" s="526"/>
      <c r="NIY60" s="527"/>
      <c r="NIZ60" s="528"/>
      <c r="NJA60" s="228"/>
      <c r="NJB60" s="526"/>
      <c r="NJC60" s="527"/>
      <c r="NJD60" s="528"/>
      <c r="NJE60" s="228"/>
      <c r="NJF60" s="526"/>
      <c r="NJG60" s="527"/>
      <c r="NJH60" s="528"/>
      <c r="NJI60" s="228"/>
      <c r="NJJ60" s="526"/>
      <c r="NJK60" s="527"/>
      <c r="NJL60" s="528"/>
      <c r="NJM60" s="228"/>
      <c r="NJN60" s="526"/>
      <c r="NJO60" s="527"/>
      <c r="NJP60" s="528"/>
      <c r="NJQ60" s="228"/>
      <c r="NJR60" s="526"/>
      <c r="NJS60" s="527"/>
      <c r="NJT60" s="528"/>
      <c r="NJU60" s="228"/>
      <c r="NJV60" s="526"/>
      <c r="NJW60" s="527"/>
      <c r="NJX60" s="528"/>
      <c r="NJY60" s="228"/>
      <c r="NJZ60" s="526"/>
      <c r="NKA60" s="527"/>
      <c r="NKB60" s="528"/>
      <c r="NKC60" s="228"/>
      <c r="NKD60" s="526"/>
      <c r="NKE60" s="527"/>
      <c r="NKF60" s="528"/>
      <c r="NKG60" s="228"/>
      <c r="NKH60" s="526"/>
      <c r="NKI60" s="527"/>
      <c r="NKJ60" s="528"/>
      <c r="NKK60" s="228"/>
      <c r="NKL60" s="526"/>
      <c r="NKM60" s="527"/>
      <c r="NKN60" s="528"/>
      <c r="NKO60" s="228"/>
      <c r="NKP60" s="526"/>
      <c r="NKQ60" s="527"/>
      <c r="NKR60" s="528"/>
      <c r="NKS60" s="228"/>
      <c r="NKT60" s="526"/>
      <c r="NKU60" s="527"/>
      <c r="NKV60" s="528"/>
      <c r="NKW60" s="228"/>
      <c r="NKX60" s="526"/>
      <c r="NKY60" s="527"/>
      <c r="NKZ60" s="528"/>
      <c r="NLA60" s="228"/>
      <c r="NLB60" s="526"/>
      <c r="NLC60" s="527"/>
      <c r="NLD60" s="528"/>
      <c r="NLE60" s="228"/>
      <c r="NLF60" s="526"/>
      <c r="NLG60" s="527"/>
      <c r="NLH60" s="528"/>
      <c r="NLI60" s="228"/>
      <c r="NLJ60" s="526"/>
      <c r="NLK60" s="527"/>
      <c r="NLL60" s="528"/>
      <c r="NLM60" s="228"/>
      <c r="NLN60" s="526"/>
      <c r="NLO60" s="527"/>
      <c r="NLP60" s="528"/>
      <c r="NLQ60" s="228"/>
      <c r="NLR60" s="526"/>
      <c r="NLS60" s="527"/>
      <c r="NLT60" s="528"/>
      <c r="NLU60" s="228"/>
      <c r="NLV60" s="526"/>
      <c r="NLW60" s="527"/>
      <c r="NLX60" s="528"/>
      <c r="NLY60" s="228"/>
      <c r="NLZ60" s="526"/>
      <c r="NMA60" s="527"/>
      <c r="NMB60" s="528"/>
      <c r="NMC60" s="228"/>
      <c r="NMD60" s="526"/>
      <c r="NME60" s="527"/>
      <c r="NMF60" s="528"/>
      <c r="NMG60" s="228"/>
      <c r="NMH60" s="526"/>
      <c r="NMI60" s="527"/>
      <c r="NMJ60" s="528"/>
      <c r="NMK60" s="228"/>
      <c r="NML60" s="526"/>
      <c r="NMM60" s="527"/>
      <c r="NMN60" s="528"/>
      <c r="NMO60" s="228"/>
      <c r="NMP60" s="526"/>
      <c r="NMQ60" s="527"/>
      <c r="NMR60" s="528"/>
      <c r="NMS60" s="228"/>
      <c r="NMT60" s="526"/>
      <c r="NMU60" s="527"/>
      <c r="NMV60" s="528"/>
      <c r="NMW60" s="228"/>
      <c r="NMX60" s="526"/>
      <c r="NMY60" s="527"/>
      <c r="NMZ60" s="528"/>
      <c r="NNA60" s="228"/>
      <c r="NNB60" s="526"/>
      <c r="NNC60" s="527"/>
      <c r="NND60" s="528"/>
      <c r="NNE60" s="228"/>
      <c r="NNF60" s="526"/>
      <c r="NNG60" s="527"/>
      <c r="NNH60" s="528"/>
      <c r="NNI60" s="228"/>
      <c r="NNJ60" s="526"/>
      <c r="NNK60" s="527"/>
      <c r="NNL60" s="528"/>
      <c r="NNM60" s="228"/>
      <c r="NNN60" s="526"/>
      <c r="NNO60" s="527"/>
      <c r="NNP60" s="528"/>
      <c r="NNQ60" s="228"/>
      <c r="NNR60" s="526"/>
      <c r="NNS60" s="527"/>
      <c r="NNT60" s="528"/>
      <c r="NNU60" s="228"/>
      <c r="NNV60" s="526"/>
      <c r="NNW60" s="527"/>
      <c r="NNX60" s="528"/>
      <c r="NNY60" s="228"/>
      <c r="NNZ60" s="526"/>
      <c r="NOA60" s="527"/>
      <c r="NOB60" s="528"/>
      <c r="NOC60" s="228"/>
      <c r="NOD60" s="526"/>
      <c r="NOE60" s="527"/>
      <c r="NOF60" s="528"/>
      <c r="NOG60" s="228"/>
      <c r="NOH60" s="526"/>
      <c r="NOI60" s="527"/>
      <c r="NOJ60" s="528"/>
      <c r="NOK60" s="228"/>
      <c r="NOL60" s="526"/>
      <c r="NOM60" s="527"/>
      <c r="NON60" s="528"/>
      <c r="NOO60" s="228"/>
      <c r="NOP60" s="526"/>
      <c r="NOQ60" s="527"/>
      <c r="NOR60" s="528"/>
      <c r="NOS60" s="228"/>
      <c r="NOT60" s="526"/>
      <c r="NOU60" s="527"/>
      <c r="NOV60" s="528"/>
      <c r="NOW60" s="228"/>
      <c r="NOX60" s="526"/>
      <c r="NOY60" s="527"/>
      <c r="NOZ60" s="528"/>
      <c r="NPA60" s="228"/>
      <c r="NPB60" s="526"/>
      <c r="NPC60" s="527"/>
      <c r="NPD60" s="528"/>
      <c r="NPE60" s="228"/>
      <c r="NPF60" s="526"/>
      <c r="NPG60" s="527"/>
      <c r="NPH60" s="528"/>
      <c r="NPI60" s="228"/>
      <c r="NPJ60" s="526"/>
      <c r="NPK60" s="527"/>
      <c r="NPL60" s="528"/>
      <c r="NPM60" s="228"/>
      <c r="NPN60" s="526"/>
      <c r="NPO60" s="527"/>
      <c r="NPP60" s="528"/>
      <c r="NPQ60" s="228"/>
      <c r="NPR60" s="526"/>
      <c r="NPS60" s="527"/>
      <c r="NPT60" s="528"/>
      <c r="NPU60" s="228"/>
      <c r="NPV60" s="526"/>
      <c r="NPW60" s="527"/>
      <c r="NPX60" s="528"/>
      <c r="NPY60" s="228"/>
      <c r="NPZ60" s="526"/>
      <c r="NQA60" s="527"/>
      <c r="NQB60" s="528"/>
      <c r="NQC60" s="228"/>
      <c r="NQD60" s="526"/>
      <c r="NQE60" s="527"/>
      <c r="NQF60" s="528"/>
      <c r="NQG60" s="228"/>
      <c r="NQH60" s="526"/>
      <c r="NQI60" s="527"/>
      <c r="NQJ60" s="528"/>
      <c r="NQK60" s="228"/>
      <c r="NQL60" s="526"/>
      <c r="NQM60" s="527"/>
      <c r="NQN60" s="528"/>
      <c r="NQO60" s="228"/>
      <c r="NQP60" s="526"/>
      <c r="NQQ60" s="527"/>
      <c r="NQR60" s="528"/>
      <c r="NQS60" s="228"/>
      <c r="NQT60" s="526"/>
      <c r="NQU60" s="527"/>
      <c r="NQV60" s="528"/>
      <c r="NQW60" s="228"/>
      <c r="NQX60" s="526"/>
      <c r="NQY60" s="527"/>
      <c r="NQZ60" s="528"/>
      <c r="NRA60" s="228"/>
      <c r="NRB60" s="526"/>
      <c r="NRC60" s="527"/>
      <c r="NRD60" s="528"/>
      <c r="NRE60" s="228"/>
      <c r="NRF60" s="526"/>
      <c r="NRG60" s="527"/>
      <c r="NRH60" s="528"/>
      <c r="NRI60" s="228"/>
      <c r="NRJ60" s="526"/>
      <c r="NRK60" s="527"/>
      <c r="NRL60" s="528"/>
      <c r="NRM60" s="228"/>
      <c r="NRN60" s="526"/>
      <c r="NRO60" s="527"/>
      <c r="NRP60" s="528"/>
      <c r="NRQ60" s="228"/>
      <c r="NRR60" s="526"/>
      <c r="NRS60" s="527"/>
      <c r="NRT60" s="528"/>
      <c r="NRU60" s="228"/>
      <c r="NRV60" s="526"/>
      <c r="NRW60" s="527"/>
      <c r="NRX60" s="528"/>
      <c r="NRY60" s="228"/>
      <c r="NRZ60" s="526"/>
      <c r="NSA60" s="527"/>
      <c r="NSB60" s="528"/>
      <c r="NSC60" s="228"/>
      <c r="NSD60" s="526"/>
      <c r="NSE60" s="527"/>
      <c r="NSF60" s="528"/>
      <c r="NSG60" s="228"/>
      <c r="NSH60" s="526"/>
      <c r="NSI60" s="527"/>
      <c r="NSJ60" s="528"/>
      <c r="NSK60" s="228"/>
      <c r="NSL60" s="526"/>
      <c r="NSM60" s="527"/>
      <c r="NSN60" s="528"/>
      <c r="NSO60" s="228"/>
      <c r="NSP60" s="526"/>
      <c r="NSQ60" s="527"/>
      <c r="NSR60" s="528"/>
      <c r="NSS60" s="228"/>
      <c r="NST60" s="526"/>
      <c r="NSU60" s="527"/>
      <c r="NSV60" s="528"/>
      <c r="NSW60" s="228"/>
      <c r="NSX60" s="526"/>
      <c r="NSY60" s="527"/>
      <c r="NSZ60" s="528"/>
      <c r="NTA60" s="228"/>
      <c r="NTB60" s="526"/>
      <c r="NTC60" s="527"/>
      <c r="NTD60" s="528"/>
      <c r="NTE60" s="228"/>
      <c r="NTF60" s="526"/>
      <c r="NTG60" s="527"/>
      <c r="NTH60" s="528"/>
      <c r="NTI60" s="228"/>
      <c r="NTJ60" s="526"/>
      <c r="NTK60" s="527"/>
      <c r="NTL60" s="528"/>
      <c r="NTM60" s="228"/>
      <c r="NTN60" s="526"/>
      <c r="NTO60" s="527"/>
      <c r="NTP60" s="528"/>
      <c r="NTQ60" s="228"/>
      <c r="NTR60" s="526"/>
      <c r="NTS60" s="527"/>
      <c r="NTT60" s="528"/>
      <c r="NTU60" s="228"/>
      <c r="NTV60" s="526"/>
      <c r="NTW60" s="527"/>
      <c r="NTX60" s="528"/>
      <c r="NTY60" s="228"/>
      <c r="NTZ60" s="526"/>
      <c r="NUA60" s="527"/>
      <c r="NUB60" s="528"/>
      <c r="NUC60" s="228"/>
      <c r="NUD60" s="526"/>
      <c r="NUE60" s="527"/>
      <c r="NUF60" s="528"/>
      <c r="NUG60" s="228"/>
      <c r="NUH60" s="526"/>
      <c r="NUI60" s="527"/>
      <c r="NUJ60" s="528"/>
      <c r="NUK60" s="228"/>
      <c r="NUL60" s="526"/>
      <c r="NUM60" s="527"/>
      <c r="NUN60" s="528"/>
      <c r="NUO60" s="228"/>
      <c r="NUP60" s="526"/>
      <c r="NUQ60" s="527"/>
      <c r="NUR60" s="528"/>
      <c r="NUS60" s="228"/>
      <c r="NUT60" s="526"/>
      <c r="NUU60" s="527"/>
      <c r="NUV60" s="528"/>
      <c r="NUW60" s="228"/>
      <c r="NUX60" s="526"/>
      <c r="NUY60" s="527"/>
      <c r="NUZ60" s="528"/>
      <c r="NVA60" s="228"/>
      <c r="NVB60" s="526"/>
      <c r="NVC60" s="527"/>
      <c r="NVD60" s="528"/>
      <c r="NVE60" s="228"/>
      <c r="NVF60" s="526"/>
      <c r="NVG60" s="527"/>
      <c r="NVH60" s="528"/>
      <c r="NVI60" s="228"/>
      <c r="NVJ60" s="526"/>
      <c r="NVK60" s="527"/>
      <c r="NVL60" s="528"/>
      <c r="NVM60" s="228"/>
      <c r="NVN60" s="526"/>
      <c r="NVO60" s="527"/>
      <c r="NVP60" s="528"/>
      <c r="NVQ60" s="228"/>
      <c r="NVR60" s="526"/>
      <c r="NVS60" s="527"/>
      <c r="NVT60" s="528"/>
      <c r="NVU60" s="228"/>
      <c r="NVV60" s="526"/>
      <c r="NVW60" s="527"/>
      <c r="NVX60" s="528"/>
      <c r="NVY60" s="228"/>
      <c r="NVZ60" s="526"/>
      <c r="NWA60" s="527"/>
      <c r="NWB60" s="528"/>
      <c r="NWC60" s="228"/>
      <c r="NWD60" s="526"/>
      <c r="NWE60" s="527"/>
      <c r="NWF60" s="528"/>
      <c r="NWG60" s="228"/>
      <c r="NWH60" s="526"/>
      <c r="NWI60" s="527"/>
      <c r="NWJ60" s="528"/>
      <c r="NWK60" s="228"/>
      <c r="NWL60" s="526"/>
      <c r="NWM60" s="527"/>
      <c r="NWN60" s="528"/>
      <c r="NWO60" s="228"/>
      <c r="NWP60" s="526"/>
      <c r="NWQ60" s="527"/>
      <c r="NWR60" s="528"/>
      <c r="NWS60" s="228"/>
      <c r="NWT60" s="526"/>
      <c r="NWU60" s="527"/>
      <c r="NWV60" s="528"/>
      <c r="NWW60" s="228"/>
      <c r="NWX60" s="526"/>
      <c r="NWY60" s="527"/>
      <c r="NWZ60" s="528"/>
      <c r="NXA60" s="228"/>
      <c r="NXB60" s="526"/>
      <c r="NXC60" s="527"/>
      <c r="NXD60" s="528"/>
      <c r="NXE60" s="228"/>
      <c r="NXF60" s="526"/>
      <c r="NXG60" s="527"/>
      <c r="NXH60" s="528"/>
      <c r="NXI60" s="228"/>
      <c r="NXJ60" s="526"/>
      <c r="NXK60" s="527"/>
      <c r="NXL60" s="528"/>
      <c r="NXM60" s="228"/>
      <c r="NXN60" s="526"/>
      <c r="NXO60" s="527"/>
      <c r="NXP60" s="528"/>
      <c r="NXQ60" s="228"/>
      <c r="NXR60" s="526"/>
      <c r="NXS60" s="527"/>
      <c r="NXT60" s="528"/>
      <c r="NXU60" s="228"/>
      <c r="NXV60" s="526"/>
      <c r="NXW60" s="527"/>
      <c r="NXX60" s="528"/>
      <c r="NXY60" s="228"/>
      <c r="NXZ60" s="526"/>
      <c r="NYA60" s="527"/>
      <c r="NYB60" s="528"/>
      <c r="NYC60" s="228"/>
      <c r="NYD60" s="526"/>
      <c r="NYE60" s="527"/>
      <c r="NYF60" s="528"/>
      <c r="NYG60" s="228"/>
      <c r="NYH60" s="526"/>
      <c r="NYI60" s="527"/>
      <c r="NYJ60" s="528"/>
      <c r="NYK60" s="228"/>
      <c r="NYL60" s="526"/>
      <c r="NYM60" s="527"/>
      <c r="NYN60" s="528"/>
      <c r="NYO60" s="228"/>
      <c r="NYP60" s="526"/>
      <c r="NYQ60" s="527"/>
      <c r="NYR60" s="528"/>
      <c r="NYS60" s="228"/>
      <c r="NYT60" s="526"/>
      <c r="NYU60" s="527"/>
      <c r="NYV60" s="528"/>
      <c r="NYW60" s="228"/>
      <c r="NYX60" s="526"/>
      <c r="NYY60" s="527"/>
      <c r="NYZ60" s="528"/>
      <c r="NZA60" s="228"/>
      <c r="NZB60" s="526"/>
      <c r="NZC60" s="527"/>
      <c r="NZD60" s="528"/>
      <c r="NZE60" s="228"/>
      <c r="NZF60" s="526"/>
      <c r="NZG60" s="527"/>
      <c r="NZH60" s="528"/>
      <c r="NZI60" s="228"/>
      <c r="NZJ60" s="526"/>
      <c r="NZK60" s="527"/>
      <c r="NZL60" s="528"/>
      <c r="NZM60" s="228"/>
      <c r="NZN60" s="526"/>
      <c r="NZO60" s="527"/>
      <c r="NZP60" s="528"/>
      <c r="NZQ60" s="228"/>
      <c r="NZR60" s="526"/>
      <c r="NZS60" s="527"/>
      <c r="NZT60" s="528"/>
      <c r="NZU60" s="228"/>
      <c r="NZV60" s="526"/>
      <c r="NZW60" s="527"/>
      <c r="NZX60" s="528"/>
      <c r="NZY60" s="228"/>
      <c r="NZZ60" s="526"/>
      <c r="OAA60" s="527"/>
      <c r="OAB60" s="528"/>
      <c r="OAC60" s="228"/>
      <c r="OAD60" s="526"/>
      <c r="OAE60" s="527"/>
      <c r="OAF60" s="528"/>
      <c r="OAG60" s="228"/>
      <c r="OAH60" s="526"/>
      <c r="OAI60" s="527"/>
      <c r="OAJ60" s="528"/>
      <c r="OAK60" s="228"/>
      <c r="OAL60" s="526"/>
      <c r="OAM60" s="527"/>
      <c r="OAN60" s="528"/>
      <c r="OAO60" s="228"/>
      <c r="OAP60" s="526"/>
      <c r="OAQ60" s="527"/>
      <c r="OAR60" s="528"/>
      <c r="OAS60" s="228"/>
      <c r="OAT60" s="526"/>
      <c r="OAU60" s="527"/>
      <c r="OAV60" s="528"/>
      <c r="OAW60" s="228"/>
      <c r="OAX60" s="526"/>
      <c r="OAY60" s="527"/>
      <c r="OAZ60" s="528"/>
      <c r="OBA60" s="228"/>
      <c r="OBB60" s="526"/>
      <c r="OBC60" s="527"/>
      <c r="OBD60" s="528"/>
      <c r="OBE60" s="228"/>
      <c r="OBF60" s="526"/>
      <c r="OBG60" s="527"/>
      <c r="OBH60" s="528"/>
      <c r="OBI60" s="228"/>
      <c r="OBJ60" s="526"/>
      <c r="OBK60" s="527"/>
      <c r="OBL60" s="528"/>
      <c r="OBM60" s="228"/>
      <c r="OBN60" s="526"/>
      <c r="OBO60" s="527"/>
      <c r="OBP60" s="528"/>
      <c r="OBQ60" s="228"/>
      <c r="OBR60" s="526"/>
      <c r="OBS60" s="527"/>
      <c r="OBT60" s="528"/>
      <c r="OBU60" s="228"/>
      <c r="OBV60" s="526"/>
      <c r="OBW60" s="527"/>
      <c r="OBX60" s="528"/>
      <c r="OBY60" s="228"/>
      <c r="OBZ60" s="526"/>
      <c r="OCA60" s="527"/>
      <c r="OCB60" s="528"/>
      <c r="OCC60" s="228"/>
      <c r="OCD60" s="526"/>
      <c r="OCE60" s="527"/>
      <c r="OCF60" s="528"/>
      <c r="OCG60" s="228"/>
      <c r="OCH60" s="526"/>
      <c r="OCI60" s="527"/>
      <c r="OCJ60" s="528"/>
      <c r="OCK60" s="228"/>
      <c r="OCL60" s="526"/>
      <c r="OCM60" s="527"/>
      <c r="OCN60" s="528"/>
      <c r="OCO60" s="228"/>
      <c r="OCP60" s="526"/>
      <c r="OCQ60" s="527"/>
      <c r="OCR60" s="528"/>
      <c r="OCS60" s="228"/>
      <c r="OCT60" s="526"/>
      <c r="OCU60" s="527"/>
      <c r="OCV60" s="528"/>
      <c r="OCW60" s="228"/>
      <c r="OCX60" s="526"/>
      <c r="OCY60" s="527"/>
      <c r="OCZ60" s="528"/>
      <c r="ODA60" s="228"/>
      <c r="ODB60" s="526"/>
      <c r="ODC60" s="527"/>
      <c r="ODD60" s="528"/>
      <c r="ODE60" s="228"/>
      <c r="ODF60" s="526"/>
      <c r="ODG60" s="527"/>
      <c r="ODH60" s="528"/>
      <c r="ODI60" s="228"/>
      <c r="ODJ60" s="526"/>
      <c r="ODK60" s="527"/>
      <c r="ODL60" s="528"/>
      <c r="ODM60" s="228"/>
      <c r="ODN60" s="526"/>
      <c r="ODO60" s="527"/>
      <c r="ODP60" s="528"/>
      <c r="ODQ60" s="228"/>
      <c r="ODR60" s="526"/>
      <c r="ODS60" s="527"/>
      <c r="ODT60" s="528"/>
      <c r="ODU60" s="228"/>
      <c r="ODV60" s="526"/>
      <c r="ODW60" s="527"/>
      <c r="ODX60" s="528"/>
      <c r="ODY60" s="228"/>
      <c r="ODZ60" s="526"/>
      <c r="OEA60" s="527"/>
      <c r="OEB60" s="528"/>
      <c r="OEC60" s="228"/>
      <c r="OED60" s="526"/>
      <c r="OEE60" s="527"/>
      <c r="OEF60" s="528"/>
      <c r="OEG60" s="228"/>
      <c r="OEH60" s="526"/>
      <c r="OEI60" s="527"/>
      <c r="OEJ60" s="528"/>
      <c r="OEK60" s="228"/>
      <c r="OEL60" s="526"/>
      <c r="OEM60" s="527"/>
      <c r="OEN60" s="528"/>
      <c r="OEO60" s="228"/>
      <c r="OEP60" s="526"/>
      <c r="OEQ60" s="527"/>
      <c r="OER60" s="528"/>
      <c r="OES60" s="228"/>
      <c r="OET60" s="526"/>
      <c r="OEU60" s="527"/>
      <c r="OEV60" s="528"/>
      <c r="OEW60" s="228"/>
      <c r="OEX60" s="526"/>
      <c r="OEY60" s="527"/>
      <c r="OEZ60" s="528"/>
      <c r="OFA60" s="228"/>
      <c r="OFB60" s="526"/>
      <c r="OFC60" s="527"/>
      <c r="OFD60" s="528"/>
      <c r="OFE60" s="228"/>
      <c r="OFF60" s="526"/>
      <c r="OFG60" s="527"/>
      <c r="OFH60" s="528"/>
      <c r="OFI60" s="228"/>
      <c r="OFJ60" s="526"/>
      <c r="OFK60" s="527"/>
      <c r="OFL60" s="528"/>
      <c r="OFM60" s="228"/>
      <c r="OFN60" s="526"/>
      <c r="OFO60" s="527"/>
      <c r="OFP60" s="528"/>
      <c r="OFQ60" s="228"/>
      <c r="OFR60" s="526"/>
      <c r="OFS60" s="527"/>
      <c r="OFT60" s="528"/>
      <c r="OFU60" s="228"/>
      <c r="OFV60" s="526"/>
      <c r="OFW60" s="527"/>
      <c r="OFX60" s="528"/>
      <c r="OFY60" s="228"/>
      <c r="OFZ60" s="526"/>
      <c r="OGA60" s="527"/>
      <c r="OGB60" s="528"/>
      <c r="OGC60" s="228"/>
      <c r="OGD60" s="526"/>
      <c r="OGE60" s="527"/>
      <c r="OGF60" s="528"/>
      <c r="OGG60" s="228"/>
      <c r="OGH60" s="526"/>
      <c r="OGI60" s="527"/>
      <c r="OGJ60" s="528"/>
      <c r="OGK60" s="228"/>
      <c r="OGL60" s="526"/>
      <c r="OGM60" s="527"/>
      <c r="OGN60" s="528"/>
      <c r="OGO60" s="228"/>
      <c r="OGP60" s="526"/>
      <c r="OGQ60" s="527"/>
      <c r="OGR60" s="528"/>
      <c r="OGS60" s="228"/>
      <c r="OGT60" s="526"/>
      <c r="OGU60" s="527"/>
      <c r="OGV60" s="528"/>
      <c r="OGW60" s="228"/>
      <c r="OGX60" s="526"/>
      <c r="OGY60" s="527"/>
      <c r="OGZ60" s="528"/>
      <c r="OHA60" s="228"/>
      <c r="OHB60" s="526"/>
      <c r="OHC60" s="527"/>
      <c r="OHD60" s="528"/>
      <c r="OHE60" s="228"/>
      <c r="OHF60" s="526"/>
      <c r="OHG60" s="527"/>
      <c r="OHH60" s="528"/>
      <c r="OHI60" s="228"/>
      <c r="OHJ60" s="526"/>
      <c r="OHK60" s="527"/>
      <c r="OHL60" s="528"/>
      <c r="OHM60" s="228"/>
      <c r="OHN60" s="526"/>
      <c r="OHO60" s="527"/>
      <c r="OHP60" s="528"/>
      <c r="OHQ60" s="228"/>
      <c r="OHR60" s="526"/>
      <c r="OHS60" s="527"/>
      <c r="OHT60" s="528"/>
      <c r="OHU60" s="228"/>
      <c r="OHV60" s="526"/>
      <c r="OHW60" s="527"/>
      <c r="OHX60" s="528"/>
      <c r="OHY60" s="228"/>
      <c r="OHZ60" s="526"/>
      <c r="OIA60" s="527"/>
      <c r="OIB60" s="528"/>
      <c r="OIC60" s="228"/>
      <c r="OID60" s="526"/>
      <c r="OIE60" s="527"/>
      <c r="OIF60" s="528"/>
      <c r="OIG60" s="228"/>
      <c r="OIH60" s="526"/>
      <c r="OII60" s="527"/>
      <c r="OIJ60" s="528"/>
      <c r="OIK60" s="228"/>
      <c r="OIL60" s="526"/>
      <c r="OIM60" s="527"/>
      <c r="OIN60" s="528"/>
      <c r="OIO60" s="228"/>
      <c r="OIP60" s="526"/>
      <c r="OIQ60" s="527"/>
      <c r="OIR60" s="528"/>
      <c r="OIS60" s="228"/>
      <c r="OIT60" s="526"/>
      <c r="OIU60" s="527"/>
      <c r="OIV60" s="528"/>
      <c r="OIW60" s="228"/>
      <c r="OIX60" s="526"/>
      <c r="OIY60" s="527"/>
      <c r="OIZ60" s="528"/>
      <c r="OJA60" s="228"/>
      <c r="OJB60" s="526"/>
      <c r="OJC60" s="527"/>
      <c r="OJD60" s="528"/>
      <c r="OJE60" s="228"/>
      <c r="OJF60" s="526"/>
      <c r="OJG60" s="527"/>
      <c r="OJH60" s="528"/>
      <c r="OJI60" s="228"/>
      <c r="OJJ60" s="526"/>
      <c r="OJK60" s="527"/>
      <c r="OJL60" s="528"/>
      <c r="OJM60" s="228"/>
      <c r="OJN60" s="526"/>
      <c r="OJO60" s="527"/>
      <c r="OJP60" s="528"/>
      <c r="OJQ60" s="228"/>
      <c r="OJR60" s="526"/>
      <c r="OJS60" s="527"/>
      <c r="OJT60" s="528"/>
      <c r="OJU60" s="228"/>
      <c r="OJV60" s="526"/>
      <c r="OJW60" s="527"/>
      <c r="OJX60" s="528"/>
      <c r="OJY60" s="228"/>
      <c r="OJZ60" s="526"/>
      <c r="OKA60" s="527"/>
      <c r="OKB60" s="528"/>
      <c r="OKC60" s="228"/>
      <c r="OKD60" s="526"/>
      <c r="OKE60" s="527"/>
      <c r="OKF60" s="528"/>
      <c r="OKG60" s="228"/>
      <c r="OKH60" s="526"/>
      <c r="OKI60" s="527"/>
      <c r="OKJ60" s="528"/>
      <c r="OKK60" s="228"/>
      <c r="OKL60" s="526"/>
      <c r="OKM60" s="527"/>
      <c r="OKN60" s="528"/>
      <c r="OKO60" s="228"/>
      <c r="OKP60" s="526"/>
      <c r="OKQ60" s="527"/>
      <c r="OKR60" s="528"/>
      <c r="OKS60" s="228"/>
      <c r="OKT60" s="526"/>
      <c r="OKU60" s="527"/>
      <c r="OKV60" s="528"/>
      <c r="OKW60" s="228"/>
      <c r="OKX60" s="526"/>
      <c r="OKY60" s="527"/>
      <c r="OKZ60" s="528"/>
      <c r="OLA60" s="228"/>
      <c r="OLB60" s="526"/>
      <c r="OLC60" s="527"/>
      <c r="OLD60" s="528"/>
      <c r="OLE60" s="228"/>
      <c r="OLF60" s="526"/>
      <c r="OLG60" s="527"/>
      <c r="OLH60" s="528"/>
      <c r="OLI60" s="228"/>
      <c r="OLJ60" s="526"/>
      <c r="OLK60" s="527"/>
      <c r="OLL60" s="528"/>
      <c r="OLM60" s="228"/>
      <c r="OLN60" s="526"/>
      <c r="OLO60" s="527"/>
      <c r="OLP60" s="528"/>
      <c r="OLQ60" s="228"/>
      <c r="OLR60" s="526"/>
      <c r="OLS60" s="527"/>
      <c r="OLT60" s="528"/>
      <c r="OLU60" s="228"/>
      <c r="OLV60" s="526"/>
      <c r="OLW60" s="527"/>
      <c r="OLX60" s="528"/>
      <c r="OLY60" s="228"/>
      <c r="OLZ60" s="526"/>
      <c r="OMA60" s="527"/>
      <c r="OMB60" s="528"/>
      <c r="OMC60" s="228"/>
      <c r="OMD60" s="526"/>
      <c r="OME60" s="527"/>
      <c r="OMF60" s="528"/>
      <c r="OMG60" s="228"/>
      <c r="OMH60" s="526"/>
      <c r="OMI60" s="527"/>
      <c r="OMJ60" s="528"/>
      <c r="OMK60" s="228"/>
      <c r="OML60" s="526"/>
      <c r="OMM60" s="527"/>
      <c r="OMN60" s="528"/>
      <c r="OMO60" s="228"/>
      <c r="OMP60" s="526"/>
      <c r="OMQ60" s="527"/>
      <c r="OMR60" s="528"/>
      <c r="OMS60" s="228"/>
      <c r="OMT60" s="526"/>
      <c r="OMU60" s="527"/>
      <c r="OMV60" s="528"/>
      <c r="OMW60" s="228"/>
      <c r="OMX60" s="526"/>
      <c r="OMY60" s="527"/>
      <c r="OMZ60" s="528"/>
      <c r="ONA60" s="228"/>
      <c r="ONB60" s="526"/>
      <c r="ONC60" s="527"/>
      <c r="OND60" s="528"/>
      <c r="ONE60" s="228"/>
      <c r="ONF60" s="526"/>
      <c r="ONG60" s="527"/>
      <c r="ONH60" s="528"/>
      <c r="ONI60" s="228"/>
      <c r="ONJ60" s="526"/>
      <c r="ONK60" s="527"/>
      <c r="ONL60" s="528"/>
      <c r="ONM60" s="228"/>
      <c r="ONN60" s="526"/>
      <c r="ONO60" s="527"/>
      <c r="ONP60" s="528"/>
      <c r="ONQ60" s="228"/>
      <c r="ONR60" s="526"/>
      <c r="ONS60" s="527"/>
      <c r="ONT60" s="528"/>
      <c r="ONU60" s="228"/>
      <c r="ONV60" s="526"/>
      <c r="ONW60" s="527"/>
      <c r="ONX60" s="528"/>
      <c r="ONY60" s="228"/>
      <c r="ONZ60" s="526"/>
      <c r="OOA60" s="527"/>
      <c r="OOB60" s="528"/>
      <c r="OOC60" s="228"/>
      <c r="OOD60" s="526"/>
      <c r="OOE60" s="527"/>
      <c r="OOF60" s="528"/>
      <c r="OOG60" s="228"/>
      <c r="OOH60" s="526"/>
      <c r="OOI60" s="527"/>
      <c r="OOJ60" s="528"/>
      <c r="OOK60" s="228"/>
      <c r="OOL60" s="526"/>
      <c r="OOM60" s="527"/>
      <c r="OON60" s="528"/>
      <c r="OOO60" s="228"/>
      <c r="OOP60" s="526"/>
      <c r="OOQ60" s="527"/>
      <c r="OOR60" s="528"/>
      <c r="OOS60" s="228"/>
      <c r="OOT60" s="526"/>
      <c r="OOU60" s="527"/>
      <c r="OOV60" s="528"/>
      <c r="OOW60" s="228"/>
      <c r="OOX60" s="526"/>
      <c r="OOY60" s="527"/>
      <c r="OOZ60" s="528"/>
      <c r="OPA60" s="228"/>
      <c r="OPB60" s="526"/>
      <c r="OPC60" s="527"/>
      <c r="OPD60" s="528"/>
      <c r="OPE60" s="228"/>
      <c r="OPF60" s="526"/>
      <c r="OPG60" s="527"/>
      <c r="OPH60" s="528"/>
      <c r="OPI60" s="228"/>
      <c r="OPJ60" s="526"/>
      <c r="OPK60" s="527"/>
      <c r="OPL60" s="528"/>
      <c r="OPM60" s="228"/>
      <c r="OPN60" s="526"/>
      <c r="OPO60" s="527"/>
      <c r="OPP60" s="528"/>
      <c r="OPQ60" s="228"/>
      <c r="OPR60" s="526"/>
      <c r="OPS60" s="527"/>
      <c r="OPT60" s="528"/>
      <c r="OPU60" s="228"/>
      <c r="OPV60" s="526"/>
      <c r="OPW60" s="527"/>
      <c r="OPX60" s="528"/>
      <c r="OPY60" s="228"/>
      <c r="OPZ60" s="526"/>
      <c r="OQA60" s="527"/>
      <c r="OQB60" s="528"/>
      <c r="OQC60" s="228"/>
      <c r="OQD60" s="526"/>
      <c r="OQE60" s="527"/>
      <c r="OQF60" s="528"/>
      <c r="OQG60" s="228"/>
      <c r="OQH60" s="526"/>
      <c r="OQI60" s="527"/>
      <c r="OQJ60" s="528"/>
      <c r="OQK60" s="228"/>
      <c r="OQL60" s="526"/>
      <c r="OQM60" s="527"/>
      <c r="OQN60" s="528"/>
      <c r="OQO60" s="228"/>
      <c r="OQP60" s="526"/>
      <c r="OQQ60" s="527"/>
      <c r="OQR60" s="528"/>
      <c r="OQS60" s="228"/>
      <c r="OQT60" s="526"/>
      <c r="OQU60" s="527"/>
      <c r="OQV60" s="528"/>
      <c r="OQW60" s="228"/>
      <c r="OQX60" s="526"/>
      <c r="OQY60" s="527"/>
      <c r="OQZ60" s="528"/>
      <c r="ORA60" s="228"/>
      <c r="ORB60" s="526"/>
      <c r="ORC60" s="527"/>
      <c r="ORD60" s="528"/>
      <c r="ORE60" s="228"/>
      <c r="ORF60" s="526"/>
      <c r="ORG60" s="527"/>
      <c r="ORH60" s="528"/>
      <c r="ORI60" s="228"/>
      <c r="ORJ60" s="526"/>
      <c r="ORK60" s="527"/>
      <c r="ORL60" s="528"/>
      <c r="ORM60" s="228"/>
      <c r="ORN60" s="526"/>
      <c r="ORO60" s="527"/>
      <c r="ORP60" s="528"/>
      <c r="ORQ60" s="228"/>
      <c r="ORR60" s="526"/>
      <c r="ORS60" s="527"/>
      <c r="ORT60" s="528"/>
      <c r="ORU60" s="228"/>
      <c r="ORV60" s="526"/>
      <c r="ORW60" s="527"/>
      <c r="ORX60" s="528"/>
      <c r="ORY60" s="228"/>
      <c r="ORZ60" s="526"/>
      <c r="OSA60" s="527"/>
      <c r="OSB60" s="528"/>
      <c r="OSC60" s="228"/>
      <c r="OSD60" s="526"/>
      <c r="OSE60" s="527"/>
      <c r="OSF60" s="528"/>
      <c r="OSG60" s="228"/>
      <c r="OSH60" s="526"/>
      <c r="OSI60" s="527"/>
      <c r="OSJ60" s="528"/>
      <c r="OSK60" s="228"/>
      <c r="OSL60" s="526"/>
      <c r="OSM60" s="527"/>
      <c r="OSN60" s="528"/>
      <c r="OSO60" s="228"/>
      <c r="OSP60" s="526"/>
      <c r="OSQ60" s="527"/>
      <c r="OSR60" s="528"/>
      <c r="OSS60" s="228"/>
      <c r="OST60" s="526"/>
      <c r="OSU60" s="527"/>
      <c r="OSV60" s="528"/>
      <c r="OSW60" s="228"/>
      <c r="OSX60" s="526"/>
      <c r="OSY60" s="527"/>
      <c r="OSZ60" s="528"/>
      <c r="OTA60" s="228"/>
      <c r="OTB60" s="526"/>
      <c r="OTC60" s="527"/>
      <c r="OTD60" s="528"/>
      <c r="OTE60" s="228"/>
      <c r="OTF60" s="526"/>
      <c r="OTG60" s="527"/>
      <c r="OTH60" s="528"/>
      <c r="OTI60" s="228"/>
      <c r="OTJ60" s="526"/>
      <c r="OTK60" s="527"/>
      <c r="OTL60" s="528"/>
      <c r="OTM60" s="228"/>
      <c r="OTN60" s="526"/>
      <c r="OTO60" s="527"/>
      <c r="OTP60" s="528"/>
      <c r="OTQ60" s="228"/>
      <c r="OTR60" s="526"/>
      <c r="OTS60" s="527"/>
      <c r="OTT60" s="528"/>
      <c r="OTU60" s="228"/>
      <c r="OTV60" s="526"/>
      <c r="OTW60" s="527"/>
      <c r="OTX60" s="528"/>
      <c r="OTY60" s="228"/>
      <c r="OTZ60" s="526"/>
      <c r="OUA60" s="527"/>
      <c r="OUB60" s="528"/>
      <c r="OUC60" s="228"/>
      <c r="OUD60" s="526"/>
      <c r="OUE60" s="527"/>
      <c r="OUF60" s="528"/>
      <c r="OUG60" s="228"/>
      <c r="OUH60" s="526"/>
      <c r="OUI60" s="527"/>
      <c r="OUJ60" s="528"/>
      <c r="OUK60" s="228"/>
      <c r="OUL60" s="526"/>
      <c r="OUM60" s="527"/>
      <c r="OUN60" s="528"/>
      <c r="OUO60" s="228"/>
      <c r="OUP60" s="526"/>
      <c r="OUQ60" s="527"/>
      <c r="OUR60" s="528"/>
      <c r="OUS60" s="228"/>
      <c r="OUT60" s="526"/>
      <c r="OUU60" s="527"/>
      <c r="OUV60" s="528"/>
      <c r="OUW60" s="228"/>
      <c r="OUX60" s="526"/>
      <c r="OUY60" s="527"/>
      <c r="OUZ60" s="528"/>
      <c r="OVA60" s="228"/>
      <c r="OVB60" s="526"/>
      <c r="OVC60" s="527"/>
      <c r="OVD60" s="528"/>
      <c r="OVE60" s="228"/>
      <c r="OVF60" s="526"/>
      <c r="OVG60" s="527"/>
      <c r="OVH60" s="528"/>
      <c r="OVI60" s="228"/>
      <c r="OVJ60" s="526"/>
      <c r="OVK60" s="527"/>
      <c r="OVL60" s="528"/>
      <c r="OVM60" s="228"/>
      <c r="OVN60" s="526"/>
      <c r="OVO60" s="527"/>
      <c r="OVP60" s="528"/>
      <c r="OVQ60" s="228"/>
      <c r="OVR60" s="526"/>
      <c r="OVS60" s="527"/>
      <c r="OVT60" s="528"/>
      <c r="OVU60" s="228"/>
      <c r="OVV60" s="526"/>
      <c r="OVW60" s="527"/>
      <c r="OVX60" s="528"/>
      <c r="OVY60" s="228"/>
      <c r="OVZ60" s="526"/>
      <c r="OWA60" s="527"/>
      <c r="OWB60" s="528"/>
      <c r="OWC60" s="228"/>
      <c r="OWD60" s="526"/>
      <c r="OWE60" s="527"/>
      <c r="OWF60" s="528"/>
      <c r="OWG60" s="228"/>
      <c r="OWH60" s="526"/>
      <c r="OWI60" s="527"/>
      <c r="OWJ60" s="528"/>
      <c r="OWK60" s="228"/>
      <c r="OWL60" s="526"/>
      <c r="OWM60" s="527"/>
      <c r="OWN60" s="528"/>
      <c r="OWO60" s="228"/>
      <c r="OWP60" s="526"/>
      <c r="OWQ60" s="527"/>
      <c r="OWR60" s="528"/>
      <c r="OWS60" s="228"/>
      <c r="OWT60" s="526"/>
      <c r="OWU60" s="527"/>
      <c r="OWV60" s="528"/>
      <c r="OWW60" s="228"/>
      <c r="OWX60" s="526"/>
      <c r="OWY60" s="527"/>
      <c r="OWZ60" s="528"/>
      <c r="OXA60" s="228"/>
      <c r="OXB60" s="526"/>
      <c r="OXC60" s="527"/>
      <c r="OXD60" s="528"/>
      <c r="OXE60" s="228"/>
      <c r="OXF60" s="526"/>
      <c r="OXG60" s="527"/>
      <c r="OXH60" s="528"/>
      <c r="OXI60" s="228"/>
      <c r="OXJ60" s="526"/>
      <c r="OXK60" s="527"/>
      <c r="OXL60" s="528"/>
      <c r="OXM60" s="228"/>
      <c r="OXN60" s="526"/>
      <c r="OXO60" s="527"/>
      <c r="OXP60" s="528"/>
      <c r="OXQ60" s="228"/>
      <c r="OXR60" s="526"/>
      <c r="OXS60" s="527"/>
      <c r="OXT60" s="528"/>
      <c r="OXU60" s="228"/>
      <c r="OXV60" s="526"/>
      <c r="OXW60" s="527"/>
      <c r="OXX60" s="528"/>
      <c r="OXY60" s="228"/>
      <c r="OXZ60" s="526"/>
      <c r="OYA60" s="527"/>
      <c r="OYB60" s="528"/>
      <c r="OYC60" s="228"/>
      <c r="OYD60" s="526"/>
      <c r="OYE60" s="527"/>
      <c r="OYF60" s="528"/>
      <c r="OYG60" s="228"/>
      <c r="OYH60" s="526"/>
      <c r="OYI60" s="527"/>
      <c r="OYJ60" s="528"/>
      <c r="OYK60" s="228"/>
      <c r="OYL60" s="526"/>
      <c r="OYM60" s="527"/>
      <c r="OYN60" s="528"/>
      <c r="OYO60" s="228"/>
      <c r="OYP60" s="526"/>
      <c r="OYQ60" s="527"/>
      <c r="OYR60" s="528"/>
      <c r="OYS60" s="228"/>
      <c r="OYT60" s="526"/>
      <c r="OYU60" s="527"/>
      <c r="OYV60" s="528"/>
      <c r="OYW60" s="228"/>
      <c r="OYX60" s="526"/>
      <c r="OYY60" s="527"/>
      <c r="OYZ60" s="528"/>
      <c r="OZA60" s="228"/>
      <c r="OZB60" s="526"/>
      <c r="OZC60" s="527"/>
      <c r="OZD60" s="528"/>
      <c r="OZE60" s="228"/>
      <c r="OZF60" s="526"/>
      <c r="OZG60" s="527"/>
      <c r="OZH60" s="528"/>
      <c r="OZI60" s="228"/>
      <c r="OZJ60" s="526"/>
      <c r="OZK60" s="527"/>
      <c r="OZL60" s="528"/>
      <c r="OZM60" s="228"/>
      <c r="OZN60" s="526"/>
      <c r="OZO60" s="527"/>
      <c r="OZP60" s="528"/>
      <c r="OZQ60" s="228"/>
      <c r="OZR60" s="526"/>
      <c r="OZS60" s="527"/>
      <c r="OZT60" s="528"/>
      <c r="OZU60" s="228"/>
      <c r="OZV60" s="526"/>
      <c r="OZW60" s="527"/>
      <c r="OZX60" s="528"/>
      <c r="OZY60" s="228"/>
      <c r="OZZ60" s="526"/>
      <c r="PAA60" s="527"/>
      <c r="PAB60" s="528"/>
      <c r="PAC60" s="228"/>
      <c r="PAD60" s="526"/>
      <c r="PAE60" s="527"/>
      <c r="PAF60" s="528"/>
      <c r="PAG60" s="228"/>
      <c r="PAH60" s="526"/>
      <c r="PAI60" s="527"/>
      <c r="PAJ60" s="528"/>
      <c r="PAK60" s="228"/>
      <c r="PAL60" s="526"/>
      <c r="PAM60" s="527"/>
      <c r="PAN60" s="528"/>
      <c r="PAO60" s="228"/>
      <c r="PAP60" s="526"/>
      <c r="PAQ60" s="527"/>
      <c r="PAR60" s="528"/>
      <c r="PAS60" s="228"/>
      <c r="PAT60" s="526"/>
      <c r="PAU60" s="527"/>
      <c r="PAV60" s="528"/>
      <c r="PAW60" s="228"/>
      <c r="PAX60" s="526"/>
      <c r="PAY60" s="527"/>
      <c r="PAZ60" s="528"/>
      <c r="PBA60" s="228"/>
      <c r="PBB60" s="526"/>
      <c r="PBC60" s="527"/>
      <c r="PBD60" s="528"/>
      <c r="PBE60" s="228"/>
      <c r="PBF60" s="526"/>
      <c r="PBG60" s="527"/>
      <c r="PBH60" s="528"/>
      <c r="PBI60" s="228"/>
      <c r="PBJ60" s="526"/>
      <c r="PBK60" s="527"/>
      <c r="PBL60" s="528"/>
      <c r="PBM60" s="228"/>
      <c r="PBN60" s="526"/>
      <c r="PBO60" s="527"/>
      <c r="PBP60" s="528"/>
      <c r="PBQ60" s="228"/>
      <c r="PBR60" s="526"/>
      <c r="PBS60" s="527"/>
      <c r="PBT60" s="528"/>
      <c r="PBU60" s="228"/>
      <c r="PBV60" s="526"/>
      <c r="PBW60" s="527"/>
      <c r="PBX60" s="528"/>
      <c r="PBY60" s="228"/>
      <c r="PBZ60" s="526"/>
      <c r="PCA60" s="527"/>
      <c r="PCB60" s="528"/>
      <c r="PCC60" s="228"/>
      <c r="PCD60" s="526"/>
      <c r="PCE60" s="527"/>
      <c r="PCF60" s="528"/>
      <c r="PCG60" s="228"/>
      <c r="PCH60" s="526"/>
      <c r="PCI60" s="527"/>
      <c r="PCJ60" s="528"/>
      <c r="PCK60" s="228"/>
      <c r="PCL60" s="526"/>
      <c r="PCM60" s="527"/>
      <c r="PCN60" s="528"/>
      <c r="PCO60" s="228"/>
      <c r="PCP60" s="526"/>
      <c r="PCQ60" s="527"/>
      <c r="PCR60" s="528"/>
      <c r="PCS60" s="228"/>
      <c r="PCT60" s="526"/>
      <c r="PCU60" s="527"/>
      <c r="PCV60" s="528"/>
      <c r="PCW60" s="228"/>
      <c r="PCX60" s="526"/>
      <c r="PCY60" s="527"/>
      <c r="PCZ60" s="528"/>
      <c r="PDA60" s="228"/>
      <c r="PDB60" s="526"/>
      <c r="PDC60" s="527"/>
      <c r="PDD60" s="528"/>
      <c r="PDE60" s="228"/>
      <c r="PDF60" s="526"/>
      <c r="PDG60" s="527"/>
      <c r="PDH60" s="528"/>
      <c r="PDI60" s="228"/>
      <c r="PDJ60" s="526"/>
      <c r="PDK60" s="527"/>
      <c r="PDL60" s="528"/>
      <c r="PDM60" s="228"/>
      <c r="PDN60" s="526"/>
      <c r="PDO60" s="527"/>
      <c r="PDP60" s="528"/>
      <c r="PDQ60" s="228"/>
      <c r="PDR60" s="526"/>
      <c r="PDS60" s="527"/>
      <c r="PDT60" s="528"/>
      <c r="PDU60" s="228"/>
      <c r="PDV60" s="526"/>
      <c r="PDW60" s="527"/>
      <c r="PDX60" s="528"/>
      <c r="PDY60" s="228"/>
      <c r="PDZ60" s="526"/>
      <c r="PEA60" s="527"/>
      <c r="PEB60" s="528"/>
      <c r="PEC60" s="228"/>
      <c r="PED60" s="526"/>
      <c r="PEE60" s="527"/>
      <c r="PEF60" s="528"/>
      <c r="PEG60" s="228"/>
      <c r="PEH60" s="526"/>
      <c r="PEI60" s="527"/>
      <c r="PEJ60" s="528"/>
      <c r="PEK60" s="228"/>
      <c r="PEL60" s="526"/>
      <c r="PEM60" s="527"/>
      <c r="PEN60" s="528"/>
      <c r="PEO60" s="228"/>
      <c r="PEP60" s="526"/>
      <c r="PEQ60" s="527"/>
      <c r="PER60" s="528"/>
      <c r="PES60" s="228"/>
      <c r="PET60" s="526"/>
      <c r="PEU60" s="527"/>
      <c r="PEV60" s="528"/>
      <c r="PEW60" s="228"/>
      <c r="PEX60" s="526"/>
      <c r="PEY60" s="527"/>
      <c r="PEZ60" s="528"/>
      <c r="PFA60" s="228"/>
      <c r="PFB60" s="526"/>
      <c r="PFC60" s="527"/>
      <c r="PFD60" s="528"/>
      <c r="PFE60" s="228"/>
      <c r="PFF60" s="526"/>
      <c r="PFG60" s="527"/>
      <c r="PFH60" s="528"/>
      <c r="PFI60" s="228"/>
      <c r="PFJ60" s="526"/>
      <c r="PFK60" s="527"/>
      <c r="PFL60" s="528"/>
      <c r="PFM60" s="228"/>
      <c r="PFN60" s="526"/>
      <c r="PFO60" s="527"/>
      <c r="PFP60" s="528"/>
      <c r="PFQ60" s="228"/>
      <c r="PFR60" s="526"/>
      <c r="PFS60" s="527"/>
      <c r="PFT60" s="528"/>
      <c r="PFU60" s="228"/>
      <c r="PFV60" s="526"/>
      <c r="PFW60" s="527"/>
      <c r="PFX60" s="528"/>
      <c r="PFY60" s="228"/>
      <c r="PFZ60" s="526"/>
      <c r="PGA60" s="527"/>
      <c r="PGB60" s="528"/>
      <c r="PGC60" s="228"/>
      <c r="PGD60" s="526"/>
      <c r="PGE60" s="527"/>
      <c r="PGF60" s="528"/>
      <c r="PGG60" s="228"/>
      <c r="PGH60" s="526"/>
      <c r="PGI60" s="527"/>
      <c r="PGJ60" s="528"/>
      <c r="PGK60" s="228"/>
      <c r="PGL60" s="526"/>
      <c r="PGM60" s="527"/>
      <c r="PGN60" s="528"/>
      <c r="PGO60" s="228"/>
      <c r="PGP60" s="526"/>
      <c r="PGQ60" s="527"/>
      <c r="PGR60" s="528"/>
      <c r="PGS60" s="228"/>
      <c r="PGT60" s="526"/>
      <c r="PGU60" s="527"/>
      <c r="PGV60" s="528"/>
      <c r="PGW60" s="228"/>
      <c r="PGX60" s="526"/>
      <c r="PGY60" s="527"/>
      <c r="PGZ60" s="528"/>
      <c r="PHA60" s="228"/>
      <c r="PHB60" s="526"/>
      <c r="PHC60" s="527"/>
      <c r="PHD60" s="528"/>
      <c r="PHE60" s="228"/>
      <c r="PHF60" s="526"/>
      <c r="PHG60" s="527"/>
      <c r="PHH60" s="528"/>
      <c r="PHI60" s="228"/>
      <c r="PHJ60" s="526"/>
      <c r="PHK60" s="527"/>
      <c r="PHL60" s="528"/>
      <c r="PHM60" s="228"/>
      <c r="PHN60" s="526"/>
      <c r="PHO60" s="527"/>
      <c r="PHP60" s="528"/>
      <c r="PHQ60" s="228"/>
      <c r="PHR60" s="526"/>
      <c r="PHS60" s="527"/>
      <c r="PHT60" s="528"/>
      <c r="PHU60" s="228"/>
      <c r="PHV60" s="526"/>
      <c r="PHW60" s="527"/>
      <c r="PHX60" s="528"/>
      <c r="PHY60" s="228"/>
      <c r="PHZ60" s="526"/>
      <c r="PIA60" s="527"/>
      <c r="PIB60" s="528"/>
      <c r="PIC60" s="228"/>
      <c r="PID60" s="526"/>
      <c r="PIE60" s="527"/>
      <c r="PIF60" s="528"/>
      <c r="PIG60" s="228"/>
      <c r="PIH60" s="526"/>
      <c r="PII60" s="527"/>
      <c r="PIJ60" s="528"/>
      <c r="PIK60" s="228"/>
      <c r="PIL60" s="526"/>
      <c r="PIM60" s="527"/>
      <c r="PIN60" s="528"/>
      <c r="PIO60" s="228"/>
      <c r="PIP60" s="526"/>
      <c r="PIQ60" s="527"/>
      <c r="PIR60" s="528"/>
      <c r="PIS60" s="228"/>
      <c r="PIT60" s="526"/>
      <c r="PIU60" s="527"/>
      <c r="PIV60" s="528"/>
      <c r="PIW60" s="228"/>
      <c r="PIX60" s="526"/>
      <c r="PIY60" s="527"/>
      <c r="PIZ60" s="528"/>
      <c r="PJA60" s="228"/>
      <c r="PJB60" s="526"/>
      <c r="PJC60" s="527"/>
      <c r="PJD60" s="528"/>
      <c r="PJE60" s="228"/>
      <c r="PJF60" s="526"/>
      <c r="PJG60" s="527"/>
      <c r="PJH60" s="528"/>
      <c r="PJI60" s="228"/>
      <c r="PJJ60" s="526"/>
      <c r="PJK60" s="527"/>
      <c r="PJL60" s="528"/>
      <c r="PJM60" s="228"/>
      <c r="PJN60" s="526"/>
      <c r="PJO60" s="527"/>
      <c r="PJP60" s="528"/>
      <c r="PJQ60" s="228"/>
      <c r="PJR60" s="526"/>
      <c r="PJS60" s="527"/>
      <c r="PJT60" s="528"/>
      <c r="PJU60" s="228"/>
      <c r="PJV60" s="526"/>
      <c r="PJW60" s="527"/>
      <c r="PJX60" s="528"/>
      <c r="PJY60" s="228"/>
      <c r="PJZ60" s="526"/>
      <c r="PKA60" s="527"/>
      <c r="PKB60" s="528"/>
      <c r="PKC60" s="228"/>
      <c r="PKD60" s="526"/>
      <c r="PKE60" s="527"/>
      <c r="PKF60" s="528"/>
      <c r="PKG60" s="228"/>
      <c r="PKH60" s="526"/>
      <c r="PKI60" s="527"/>
      <c r="PKJ60" s="528"/>
      <c r="PKK60" s="228"/>
      <c r="PKL60" s="526"/>
      <c r="PKM60" s="527"/>
      <c r="PKN60" s="528"/>
      <c r="PKO60" s="228"/>
      <c r="PKP60" s="526"/>
      <c r="PKQ60" s="527"/>
      <c r="PKR60" s="528"/>
      <c r="PKS60" s="228"/>
      <c r="PKT60" s="526"/>
      <c r="PKU60" s="527"/>
      <c r="PKV60" s="528"/>
      <c r="PKW60" s="228"/>
      <c r="PKX60" s="526"/>
      <c r="PKY60" s="527"/>
      <c r="PKZ60" s="528"/>
      <c r="PLA60" s="228"/>
      <c r="PLB60" s="526"/>
      <c r="PLC60" s="527"/>
      <c r="PLD60" s="528"/>
      <c r="PLE60" s="228"/>
      <c r="PLF60" s="526"/>
      <c r="PLG60" s="527"/>
      <c r="PLH60" s="528"/>
      <c r="PLI60" s="228"/>
      <c r="PLJ60" s="526"/>
      <c r="PLK60" s="527"/>
      <c r="PLL60" s="528"/>
      <c r="PLM60" s="228"/>
      <c r="PLN60" s="526"/>
      <c r="PLO60" s="527"/>
      <c r="PLP60" s="528"/>
      <c r="PLQ60" s="228"/>
      <c r="PLR60" s="526"/>
      <c r="PLS60" s="527"/>
      <c r="PLT60" s="528"/>
      <c r="PLU60" s="228"/>
      <c r="PLV60" s="526"/>
      <c r="PLW60" s="527"/>
      <c r="PLX60" s="528"/>
      <c r="PLY60" s="228"/>
      <c r="PLZ60" s="526"/>
      <c r="PMA60" s="527"/>
      <c r="PMB60" s="528"/>
      <c r="PMC60" s="228"/>
      <c r="PMD60" s="526"/>
      <c r="PME60" s="527"/>
      <c r="PMF60" s="528"/>
      <c r="PMG60" s="228"/>
      <c r="PMH60" s="526"/>
      <c r="PMI60" s="527"/>
      <c r="PMJ60" s="528"/>
      <c r="PMK60" s="228"/>
      <c r="PML60" s="526"/>
      <c r="PMM60" s="527"/>
      <c r="PMN60" s="528"/>
      <c r="PMO60" s="228"/>
      <c r="PMP60" s="526"/>
      <c r="PMQ60" s="527"/>
      <c r="PMR60" s="528"/>
      <c r="PMS60" s="228"/>
      <c r="PMT60" s="526"/>
      <c r="PMU60" s="527"/>
      <c r="PMV60" s="528"/>
      <c r="PMW60" s="228"/>
      <c r="PMX60" s="526"/>
      <c r="PMY60" s="527"/>
      <c r="PMZ60" s="528"/>
      <c r="PNA60" s="228"/>
      <c r="PNB60" s="526"/>
      <c r="PNC60" s="527"/>
      <c r="PND60" s="528"/>
      <c r="PNE60" s="228"/>
      <c r="PNF60" s="526"/>
      <c r="PNG60" s="527"/>
      <c r="PNH60" s="528"/>
      <c r="PNI60" s="228"/>
      <c r="PNJ60" s="526"/>
      <c r="PNK60" s="527"/>
      <c r="PNL60" s="528"/>
      <c r="PNM60" s="228"/>
      <c r="PNN60" s="526"/>
      <c r="PNO60" s="527"/>
      <c r="PNP60" s="528"/>
      <c r="PNQ60" s="228"/>
      <c r="PNR60" s="526"/>
      <c r="PNS60" s="527"/>
      <c r="PNT60" s="528"/>
      <c r="PNU60" s="228"/>
      <c r="PNV60" s="526"/>
      <c r="PNW60" s="527"/>
      <c r="PNX60" s="528"/>
      <c r="PNY60" s="228"/>
      <c r="PNZ60" s="526"/>
      <c r="POA60" s="527"/>
      <c r="POB60" s="528"/>
      <c r="POC60" s="228"/>
      <c r="POD60" s="526"/>
      <c r="POE60" s="527"/>
      <c r="POF60" s="528"/>
      <c r="POG60" s="228"/>
      <c r="POH60" s="526"/>
      <c r="POI60" s="527"/>
      <c r="POJ60" s="528"/>
      <c r="POK60" s="228"/>
      <c r="POL60" s="526"/>
      <c r="POM60" s="527"/>
      <c r="PON60" s="528"/>
      <c r="POO60" s="228"/>
      <c r="POP60" s="526"/>
      <c r="POQ60" s="527"/>
      <c r="POR60" s="528"/>
      <c r="POS60" s="228"/>
      <c r="POT60" s="526"/>
      <c r="POU60" s="527"/>
      <c r="POV60" s="528"/>
      <c r="POW60" s="228"/>
      <c r="POX60" s="526"/>
      <c r="POY60" s="527"/>
      <c r="POZ60" s="528"/>
      <c r="PPA60" s="228"/>
      <c r="PPB60" s="526"/>
      <c r="PPC60" s="527"/>
      <c r="PPD60" s="528"/>
      <c r="PPE60" s="228"/>
      <c r="PPF60" s="526"/>
      <c r="PPG60" s="527"/>
      <c r="PPH60" s="528"/>
      <c r="PPI60" s="228"/>
      <c r="PPJ60" s="526"/>
      <c r="PPK60" s="527"/>
      <c r="PPL60" s="528"/>
      <c r="PPM60" s="228"/>
      <c r="PPN60" s="526"/>
      <c r="PPO60" s="527"/>
      <c r="PPP60" s="528"/>
      <c r="PPQ60" s="228"/>
      <c r="PPR60" s="526"/>
      <c r="PPS60" s="527"/>
      <c r="PPT60" s="528"/>
      <c r="PPU60" s="228"/>
      <c r="PPV60" s="526"/>
      <c r="PPW60" s="527"/>
      <c r="PPX60" s="528"/>
      <c r="PPY60" s="228"/>
      <c r="PPZ60" s="526"/>
      <c r="PQA60" s="527"/>
      <c r="PQB60" s="528"/>
      <c r="PQC60" s="228"/>
      <c r="PQD60" s="526"/>
      <c r="PQE60" s="527"/>
      <c r="PQF60" s="528"/>
      <c r="PQG60" s="228"/>
      <c r="PQH60" s="526"/>
      <c r="PQI60" s="527"/>
      <c r="PQJ60" s="528"/>
      <c r="PQK60" s="228"/>
      <c r="PQL60" s="526"/>
      <c r="PQM60" s="527"/>
      <c r="PQN60" s="528"/>
      <c r="PQO60" s="228"/>
      <c r="PQP60" s="526"/>
      <c r="PQQ60" s="527"/>
      <c r="PQR60" s="528"/>
      <c r="PQS60" s="228"/>
      <c r="PQT60" s="526"/>
      <c r="PQU60" s="527"/>
      <c r="PQV60" s="528"/>
      <c r="PQW60" s="228"/>
      <c r="PQX60" s="526"/>
      <c r="PQY60" s="527"/>
      <c r="PQZ60" s="528"/>
      <c r="PRA60" s="228"/>
      <c r="PRB60" s="526"/>
      <c r="PRC60" s="527"/>
      <c r="PRD60" s="528"/>
      <c r="PRE60" s="228"/>
      <c r="PRF60" s="526"/>
      <c r="PRG60" s="527"/>
      <c r="PRH60" s="528"/>
      <c r="PRI60" s="228"/>
      <c r="PRJ60" s="526"/>
      <c r="PRK60" s="527"/>
      <c r="PRL60" s="528"/>
      <c r="PRM60" s="228"/>
      <c r="PRN60" s="526"/>
      <c r="PRO60" s="527"/>
      <c r="PRP60" s="528"/>
      <c r="PRQ60" s="228"/>
      <c r="PRR60" s="526"/>
      <c r="PRS60" s="527"/>
      <c r="PRT60" s="528"/>
      <c r="PRU60" s="228"/>
      <c r="PRV60" s="526"/>
      <c r="PRW60" s="527"/>
      <c r="PRX60" s="528"/>
      <c r="PRY60" s="228"/>
      <c r="PRZ60" s="526"/>
      <c r="PSA60" s="527"/>
      <c r="PSB60" s="528"/>
      <c r="PSC60" s="228"/>
      <c r="PSD60" s="526"/>
      <c r="PSE60" s="527"/>
      <c r="PSF60" s="528"/>
      <c r="PSG60" s="228"/>
      <c r="PSH60" s="526"/>
      <c r="PSI60" s="527"/>
      <c r="PSJ60" s="528"/>
      <c r="PSK60" s="228"/>
      <c r="PSL60" s="526"/>
      <c r="PSM60" s="527"/>
      <c r="PSN60" s="528"/>
      <c r="PSO60" s="228"/>
      <c r="PSP60" s="526"/>
      <c r="PSQ60" s="527"/>
      <c r="PSR60" s="528"/>
      <c r="PSS60" s="228"/>
      <c r="PST60" s="526"/>
      <c r="PSU60" s="527"/>
      <c r="PSV60" s="528"/>
      <c r="PSW60" s="228"/>
      <c r="PSX60" s="526"/>
      <c r="PSY60" s="527"/>
      <c r="PSZ60" s="528"/>
      <c r="PTA60" s="228"/>
      <c r="PTB60" s="526"/>
      <c r="PTC60" s="527"/>
      <c r="PTD60" s="528"/>
      <c r="PTE60" s="228"/>
      <c r="PTF60" s="526"/>
      <c r="PTG60" s="527"/>
      <c r="PTH60" s="528"/>
      <c r="PTI60" s="228"/>
      <c r="PTJ60" s="526"/>
      <c r="PTK60" s="527"/>
      <c r="PTL60" s="528"/>
      <c r="PTM60" s="228"/>
      <c r="PTN60" s="526"/>
      <c r="PTO60" s="527"/>
      <c r="PTP60" s="528"/>
      <c r="PTQ60" s="228"/>
      <c r="PTR60" s="526"/>
      <c r="PTS60" s="527"/>
      <c r="PTT60" s="528"/>
      <c r="PTU60" s="228"/>
      <c r="PTV60" s="526"/>
      <c r="PTW60" s="527"/>
      <c r="PTX60" s="528"/>
      <c r="PTY60" s="228"/>
      <c r="PTZ60" s="526"/>
      <c r="PUA60" s="527"/>
      <c r="PUB60" s="528"/>
      <c r="PUC60" s="228"/>
      <c r="PUD60" s="526"/>
      <c r="PUE60" s="527"/>
      <c r="PUF60" s="528"/>
      <c r="PUG60" s="228"/>
      <c r="PUH60" s="526"/>
      <c r="PUI60" s="527"/>
      <c r="PUJ60" s="528"/>
      <c r="PUK60" s="228"/>
      <c r="PUL60" s="526"/>
      <c r="PUM60" s="527"/>
      <c r="PUN60" s="528"/>
      <c r="PUO60" s="228"/>
      <c r="PUP60" s="526"/>
      <c r="PUQ60" s="527"/>
      <c r="PUR60" s="528"/>
      <c r="PUS60" s="228"/>
      <c r="PUT60" s="526"/>
      <c r="PUU60" s="527"/>
      <c r="PUV60" s="528"/>
      <c r="PUW60" s="228"/>
      <c r="PUX60" s="526"/>
      <c r="PUY60" s="527"/>
      <c r="PUZ60" s="528"/>
      <c r="PVA60" s="228"/>
      <c r="PVB60" s="526"/>
      <c r="PVC60" s="527"/>
      <c r="PVD60" s="528"/>
      <c r="PVE60" s="228"/>
      <c r="PVF60" s="526"/>
      <c r="PVG60" s="527"/>
      <c r="PVH60" s="528"/>
      <c r="PVI60" s="228"/>
      <c r="PVJ60" s="526"/>
      <c r="PVK60" s="527"/>
      <c r="PVL60" s="528"/>
      <c r="PVM60" s="228"/>
      <c r="PVN60" s="526"/>
      <c r="PVO60" s="527"/>
      <c r="PVP60" s="528"/>
      <c r="PVQ60" s="228"/>
      <c r="PVR60" s="526"/>
      <c r="PVS60" s="527"/>
      <c r="PVT60" s="528"/>
      <c r="PVU60" s="228"/>
      <c r="PVV60" s="526"/>
      <c r="PVW60" s="527"/>
      <c r="PVX60" s="528"/>
      <c r="PVY60" s="228"/>
      <c r="PVZ60" s="526"/>
      <c r="PWA60" s="527"/>
      <c r="PWB60" s="528"/>
      <c r="PWC60" s="228"/>
      <c r="PWD60" s="526"/>
      <c r="PWE60" s="527"/>
      <c r="PWF60" s="528"/>
      <c r="PWG60" s="228"/>
      <c r="PWH60" s="526"/>
      <c r="PWI60" s="527"/>
      <c r="PWJ60" s="528"/>
      <c r="PWK60" s="228"/>
      <c r="PWL60" s="526"/>
      <c r="PWM60" s="527"/>
      <c r="PWN60" s="528"/>
      <c r="PWO60" s="228"/>
      <c r="PWP60" s="526"/>
      <c r="PWQ60" s="527"/>
      <c r="PWR60" s="528"/>
      <c r="PWS60" s="228"/>
      <c r="PWT60" s="526"/>
      <c r="PWU60" s="527"/>
      <c r="PWV60" s="528"/>
      <c r="PWW60" s="228"/>
      <c r="PWX60" s="526"/>
      <c r="PWY60" s="527"/>
      <c r="PWZ60" s="528"/>
      <c r="PXA60" s="228"/>
      <c r="PXB60" s="526"/>
      <c r="PXC60" s="527"/>
      <c r="PXD60" s="528"/>
      <c r="PXE60" s="228"/>
      <c r="PXF60" s="526"/>
      <c r="PXG60" s="527"/>
      <c r="PXH60" s="528"/>
      <c r="PXI60" s="228"/>
      <c r="PXJ60" s="526"/>
      <c r="PXK60" s="527"/>
      <c r="PXL60" s="528"/>
      <c r="PXM60" s="228"/>
      <c r="PXN60" s="526"/>
      <c r="PXO60" s="527"/>
      <c r="PXP60" s="528"/>
      <c r="PXQ60" s="228"/>
      <c r="PXR60" s="526"/>
      <c r="PXS60" s="527"/>
      <c r="PXT60" s="528"/>
      <c r="PXU60" s="228"/>
      <c r="PXV60" s="526"/>
      <c r="PXW60" s="527"/>
      <c r="PXX60" s="528"/>
      <c r="PXY60" s="228"/>
      <c r="PXZ60" s="526"/>
      <c r="PYA60" s="527"/>
      <c r="PYB60" s="528"/>
      <c r="PYC60" s="228"/>
      <c r="PYD60" s="526"/>
      <c r="PYE60" s="527"/>
      <c r="PYF60" s="528"/>
      <c r="PYG60" s="228"/>
      <c r="PYH60" s="526"/>
      <c r="PYI60" s="527"/>
      <c r="PYJ60" s="528"/>
      <c r="PYK60" s="228"/>
      <c r="PYL60" s="526"/>
      <c r="PYM60" s="527"/>
      <c r="PYN60" s="528"/>
      <c r="PYO60" s="228"/>
      <c r="PYP60" s="526"/>
      <c r="PYQ60" s="527"/>
      <c r="PYR60" s="528"/>
      <c r="PYS60" s="228"/>
      <c r="PYT60" s="526"/>
      <c r="PYU60" s="527"/>
      <c r="PYV60" s="528"/>
      <c r="PYW60" s="228"/>
      <c r="PYX60" s="526"/>
      <c r="PYY60" s="527"/>
      <c r="PYZ60" s="528"/>
      <c r="PZA60" s="228"/>
      <c r="PZB60" s="526"/>
      <c r="PZC60" s="527"/>
      <c r="PZD60" s="528"/>
      <c r="PZE60" s="228"/>
      <c r="PZF60" s="526"/>
      <c r="PZG60" s="527"/>
      <c r="PZH60" s="528"/>
      <c r="PZI60" s="228"/>
      <c r="PZJ60" s="526"/>
      <c r="PZK60" s="527"/>
      <c r="PZL60" s="528"/>
      <c r="PZM60" s="228"/>
      <c r="PZN60" s="526"/>
      <c r="PZO60" s="527"/>
      <c r="PZP60" s="528"/>
      <c r="PZQ60" s="228"/>
      <c r="PZR60" s="526"/>
      <c r="PZS60" s="527"/>
      <c r="PZT60" s="528"/>
      <c r="PZU60" s="228"/>
      <c r="PZV60" s="526"/>
      <c r="PZW60" s="527"/>
      <c r="PZX60" s="528"/>
      <c r="PZY60" s="228"/>
      <c r="PZZ60" s="526"/>
      <c r="QAA60" s="527"/>
      <c r="QAB60" s="528"/>
      <c r="QAC60" s="228"/>
      <c r="QAD60" s="526"/>
      <c r="QAE60" s="527"/>
      <c r="QAF60" s="528"/>
      <c r="QAG60" s="228"/>
      <c r="QAH60" s="526"/>
      <c r="QAI60" s="527"/>
      <c r="QAJ60" s="528"/>
      <c r="QAK60" s="228"/>
      <c r="QAL60" s="526"/>
      <c r="QAM60" s="527"/>
      <c r="QAN60" s="528"/>
      <c r="QAO60" s="228"/>
      <c r="QAP60" s="526"/>
      <c r="QAQ60" s="527"/>
      <c r="QAR60" s="528"/>
      <c r="QAS60" s="228"/>
      <c r="QAT60" s="526"/>
      <c r="QAU60" s="527"/>
      <c r="QAV60" s="528"/>
      <c r="QAW60" s="228"/>
      <c r="QAX60" s="526"/>
      <c r="QAY60" s="527"/>
      <c r="QAZ60" s="528"/>
      <c r="QBA60" s="228"/>
      <c r="QBB60" s="526"/>
      <c r="QBC60" s="527"/>
      <c r="QBD60" s="528"/>
      <c r="QBE60" s="228"/>
      <c r="QBF60" s="526"/>
      <c r="QBG60" s="527"/>
      <c r="QBH60" s="528"/>
      <c r="QBI60" s="228"/>
      <c r="QBJ60" s="526"/>
      <c r="QBK60" s="527"/>
      <c r="QBL60" s="528"/>
      <c r="QBM60" s="228"/>
      <c r="QBN60" s="526"/>
      <c r="QBO60" s="527"/>
      <c r="QBP60" s="528"/>
      <c r="QBQ60" s="228"/>
      <c r="QBR60" s="526"/>
      <c r="QBS60" s="527"/>
      <c r="QBT60" s="528"/>
      <c r="QBU60" s="228"/>
      <c r="QBV60" s="526"/>
      <c r="QBW60" s="527"/>
      <c r="QBX60" s="528"/>
      <c r="QBY60" s="228"/>
      <c r="QBZ60" s="526"/>
      <c r="QCA60" s="527"/>
      <c r="QCB60" s="528"/>
      <c r="QCC60" s="228"/>
      <c r="QCD60" s="526"/>
      <c r="QCE60" s="527"/>
      <c r="QCF60" s="528"/>
      <c r="QCG60" s="228"/>
      <c r="QCH60" s="526"/>
      <c r="QCI60" s="527"/>
      <c r="QCJ60" s="528"/>
      <c r="QCK60" s="228"/>
      <c r="QCL60" s="526"/>
      <c r="QCM60" s="527"/>
      <c r="QCN60" s="528"/>
      <c r="QCO60" s="228"/>
      <c r="QCP60" s="526"/>
      <c r="QCQ60" s="527"/>
      <c r="QCR60" s="528"/>
      <c r="QCS60" s="228"/>
      <c r="QCT60" s="526"/>
      <c r="QCU60" s="527"/>
      <c r="QCV60" s="528"/>
      <c r="QCW60" s="228"/>
      <c r="QCX60" s="526"/>
      <c r="QCY60" s="527"/>
      <c r="QCZ60" s="528"/>
      <c r="QDA60" s="228"/>
      <c r="QDB60" s="526"/>
      <c r="QDC60" s="527"/>
      <c r="QDD60" s="528"/>
      <c r="QDE60" s="228"/>
      <c r="QDF60" s="526"/>
      <c r="QDG60" s="527"/>
      <c r="QDH60" s="528"/>
      <c r="QDI60" s="228"/>
      <c r="QDJ60" s="526"/>
      <c r="QDK60" s="527"/>
      <c r="QDL60" s="528"/>
      <c r="QDM60" s="228"/>
      <c r="QDN60" s="526"/>
      <c r="QDO60" s="527"/>
      <c r="QDP60" s="528"/>
      <c r="QDQ60" s="228"/>
      <c r="QDR60" s="526"/>
      <c r="QDS60" s="527"/>
      <c r="QDT60" s="528"/>
      <c r="QDU60" s="228"/>
      <c r="QDV60" s="526"/>
      <c r="QDW60" s="527"/>
      <c r="QDX60" s="528"/>
      <c r="QDY60" s="228"/>
      <c r="QDZ60" s="526"/>
      <c r="QEA60" s="527"/>
      <c r="QEB60" s="528"/>
      <c r="QEC60" s="228"/>
      <c r="QED60" s="526"/>
      <c r="QEE60" s="527"/>
      <c r="QEF60" s="528"/>
      <c r="QEG60" s="228"/>
      <c r="QEH60" s="526"/>
      <c r="QEI60" s="527"/>
      <c r="QEJ60" s="528"/>
      <c r="QEK60" s="228"/>
      <c r="QEL60" s="526"/>
      <c r="QEM60" s="527"/>
      <c r="QEN60" s="528"/>
      <c r="QEO60" s="228"/>
      <c r="QEP60" s="526"/>
      <c r="QEQ60" s="527"/>
      <c r="QER60" s="528"/>
      <c r="QES60" s="228"/>
      <c r="QET60" s="526"/>
      <c r="QEU60" s="527"/>
      <c r="QEV60" s="528"/>
      <c r="QEW60" s="228"/>
      <c r="QEX60" s="526"/>
      <c r="QEY60" s="527"/>
      <c r="QEZ60" s="528"/>
      <c r="QFA60" s="228"/>
      <c r="QFB60" s="526"/>
      <c r="QFC60" s="527"/>
      <c r="QFD60" s="528"/>
      <c r="QFE60" s="228"/>
      <c r="QFF60" s="526"/>
      <c r="QFG60" s="527"/>
      <c r="QFH60" s="528"/>
      <c r="QFI60" s="228"/>
      <c r="QFJ60" s="526"/>
      <c r="QFK60" s="527"/>
      <c r="QFL60" s="528"/>
      <c r="QFM60" s="228"/>
      <c r="QFN60" s="526"/>
      <c r="QFO60" s="527"/>
      <c r="QFP60" s="528"/>
      <c r="QFQ60" s="228"/>
      <c r="QFR60" s="526"/>
      <c r="QFS60" s="527"/>
      <c r="QFT60" s="528"/>
      <c r="QFU60" s="228"/>
      <c r="QFV60" s="526"/>
      <c r="QFW60" s="527"/>
      <c r="QFX60" s="528"/>
      <c r="QFY60" s="228"/>
      <c r="QFZ60" s="526"/>
      <c r="QGA60" s="527"/>
      <c r="QGB60" s="528"/>
      <c r="QGC60" s="228"/>
      <c r="QGD60" s="526"/>
      <c r="QGE60" s="527"/>
      <c r="QGF60" s="528"/>
      <c r="QGG60" s="228"/>
      <c r="QGH60" s="526"/>
      <c r="QGI60" s="527"/>
      <c r="QGJ60" s="528"/>
      <c r="QGK60" s="228"/>
      <c r="QGL60" s="526"/>
      <c r="QGM60" s="527"/>
      <c r="QGN60" s="528"/>
      <c r="QGO60" s="228"/>
      <c r="QGP60" s="526"/>
      <c r="QGQ60" s="527"/>
      <c r="QGR60" s="528"/>
      <c r="QGS60" s="228"/>
      <c r="QGT60" s="526"/>
      <c r="QGU60" s="527"/>
      <c r="QGV60" s="528"/>
      <c r="QGW60" s="228"/>
      <c r="QGX60" s="526"/>
      <c r="QGY60" s="527"/>
      <c r="QGZ60" s="528"/>
      <c r="QHA60" s="228"/>
      <c r="QHB60" s="526"/>
      <c r="QHC60" s="527"/>
      <c r="QHD60" s="528"/>
      <c r="QHE60" s="228"/>
      <c r="QHF60" s="526"/>
      <c r="QHG60" s="527"/>
      <c r="QHH60" s="528"/>
      <c r="QHI60" s="228"/>
      <c r="QHJ60" s="526"/>
      <c r="QHK60" s="527"/>
      <c r="QHL60" s="528"/>
      <c r="QHM60" s="228"/>
      <c r="QHN60" s="526"/>
      <c r="QHO60" s="527"/>
      <c r="QHP60" s="528"/>
      <c r="QHQ60" s="228"/>
      <c r="QHR60" s="526"/>
      <c r="QHS60" s="527"/>
      <c r="QHT60" s="528"/>
      <c r="QHU60" s="228"/>
      <c r="QHV60" s="526"/>
      <c r="QHW60" s="527"/>
      <c r="QHX60" s="528"/>
      <c r="QHY60" s="228"/>
      <c r="QHZ60" s="526"/>
      <c r="QIA60" s="527"/>
      <c r="QIB60" s="528"/>
      <c r="QIC60" s="228"/>
      <c r="QID60" s="526"/>
      <c r="QIE60" s="527"/>
      <c r="QIF60" s="528"/>
      <c r="QIG60" s="228"/>
      <c r="QIH60" s="526"/>
      <c r="QII60" s="527"/>
      <c r="QIJ60" s="528"/>
      <c r="QIK60" s="228"/>
      <c r="QIL60" s="526"/>
      <c r="QIM60" s="527"/>
      <c r="QIN60" s="528"/>
      <c r="QIO60" s="228"/>
      <c r="QIP60" s="526"/>
      <c r="QIQ60" s="527"/>
      <c r="QIR60" s="528"/>
      <c r="QIS60" s="228"/>
      <c r="QIT60" s="526"/>
      <c r="QIU60" s="527"/>
      <c r="QIV60" s="528"/>
      <c r="QIW60" s="228"/>
      <c r="QIX60" s="526"/>
      <c r="QIY60" s="527"/>
      <c r="QIZ60" s="528"/>
      <c r="QJA60" s="228"/>
      <c r="QJB60" s="526"/>
      <c r="QJC60" s="527"/>
      <c r="QJD60" s="528"/>
      <c r="QJE60" s="228"/>
      <c r="QJF60" s="526"/>
      <c r="QJG60" s="527"/>
      <c r="QJH60" s="528"/>
      <c r="QJI60" s="228"/>
      <c r="QJJ60" s="526"/>
      <c r="QJK60" s="527"/>
      <c r="QJL60" s="528"/>
      <c r="QJM60" s="228"/>
      <c r="QJN60" s="526"/>
      <c r="QJO60" s="527"/>
      <c r="QJP60" s="528"/>
      <c r="QJQ60" s="228"/>
      <c r="QJR60" s="526"/>
      <c r="QJS60" s="527"/>
      <c r="QJT60" s="528"/>
      <c r="QJU60" s="228"/>
      <c r="QJV60" s="526"/>
      <c r="QJW60" s="527"/>
      <c r="QJX60" s="528"/>
      <c r="QJY60" s="228"/>
      <c r="QJZ60" s="526"/>
      <c r="QKA60" s="527"/>
      <c r="QKB60" s="528"/>
      <c r="QKC60" s="228"/>
      <c r="QKD60" s="526"/>
      <c r="QKE60" s="527"/>
      <c r="QKF60" s="528"/>
      <c r="QKG60" s="228"/>
      <c r="QKH60" s="526"/>
      <c r="QKI60" s="527"/>
      <c r="QKJ60" s="528"/>
      <c r="QKK60" s="228"/>
      <c r="QKL60" s="526"/>
      <c r="QKM60" s="527"/>
      <c r="QKN60" s="528"/>
      <c r="QKO60" s="228"/>
      <c r="QKP60" s="526"/>
      <c r="QKQ60" s="527"/>
      <c r="QKR60" s="528"/>
      <c r="QKS60" s="228"/>
      <c r="QKT60" s="526"/>
      <c r="QKU60" s="527"/>
      <c r="QKV60" s="528"/>
      <c r="QKW60" s="228"/>
      <c r="QKX60" s="526"/>
      <c r="QKY60" s="527"/>
      <c r="QKZ60" s="528"/>
      <c r="QLA60" s="228"/>
      <c r="QLB60" s="526"/>
      <c r="QLC60" s="527"/>
      <c r="QLD60" s="528"/>
      <c r="QLE60" s="228"/>
      <c r="QLF60" s="526"/>
      <c r="QLG60" s="527"/>
      <c r="QLH60" s="528"/>
      <c r="QLI60" s="228"/>
      <c r="QLJ60" s="526"/>
      <c r="QLK60" s="527"/>
      <c r="QLL60" s="528"/>
      <c r="QLM60" s="228"/>
      <c r="QLN60" s="526"/>
      <c r="QLO60" s="527"/>
      <c r="QLP60" s="528"/>
      <c r="QLQ60" s="228"/>
      <c r="QLR60" s="526"/>
      <c r="QLS60" s="527"/>
      <c r="QLT60" s="528"/>
      <c r="QLU60" s="228"/>
      <c r="QLV60" s="526"/>
      <c r="QLW60" s="527"/>
      <c r="QLX60" s="528"/>
      <c r="QLY60" s="228"/>
      <c r="QLZ60" s="526"/>
      <c r="QMA60" s="527"/>
      <c r="QMB60" s="528"/>
      <c r="QMC60" s="228"/>
      <c r="QMD60" s="526"/>
      <c r="QME60" s="527"/>
      <c r="QMF60" s="528"/>
      <c r="QMG60" s="228"/>
      <c r="QMH60" s="526"/>
      <c r="QMI60" s="527"/>
      <c r="QMJ60" s="528"/>
      <c r="QMK60" s="228"/>
      <c r="QML60" s="526"/>
      <c r="QMM60" s="527"/>
      <c r="QMN60" s="528"/>
      <c r="QMO60" s="228"/>
      <c r="QMP60" s="526"/>
      <c r="QMQ60" s="527"/>
      <c r="QMR60" s="528"/>
      <c r="QMS60" s="228"/>
      <c r="QMT60" s="526"/>
      <c r="QMU60" s="527"/>
      <c r="QMV60" s="528"/>
      <c r="QMW60" s="228"/>
      <c r="QMX60" s="526"/>
      <c r="QMY60" s="527"/>
      <c r="QMZ60" s="528"/>
      <c r="QNA60" s="228"/>
      <c r="QNB60" s="526"/>
      <c r="QNC60" s="527"/>
      <c r="QND60" s="528"/>
      <c r="QNE60" s="228"/>
      <c r="QNF60" s="526"/>
      <c r="QNG60" s="527"/>
      <c r="QNH60" s="528"/>
      <c r="QNI60" s="228"/>
      <c r="QNJ60" s="526"/>
      <c r="QNK60" s="527"/>
      <c r="QNL60" s="528"/>
      <c r="QNM60" s="228"/>
      <c r="QNN60" s="526"/>
      <c r="QNO60" s="527"/>
      <c r="QNP60" s="528"/>
      <c r="QNQ60" s="228"/>
      <c r="QNR60" s="526"/>
      <c r="QNS60" s="527"/>
      <c r="QNT60" s="528"/>
      <c r="QNU60" s="228"/>
      <c r="QNV60" s="526"/>
      <c r="QNW60" s="527"/>
      <c r="QNX60" s="528"/>
      <c r="QNY60" s="228"/>
      <c r="QNZ60" s="526"/>
      <c r="QOA60" s="527"/>
      <c r="QOB60" s="528"/>
      <c r="QOC60" s="228"/>
      <c r="QOD60" s="526"/>
      <c r="QOE60" s="527"/>
      <c r="QOF60" s="528"/>
      <c r="QOG60" s="228"/>
      <c r="QOH60" s="526"/>
      <c r="QOI60" s="527"/>
      <c r="QOJ60" s="528"/>
      <c r="QOK60" s="228"/>
      <c r="QOL60" s="526"/>
      <c r="QOM60" s="527"/>
      <c r="QON60" s="528"/>
      <c r="QOO60" s="228"/>
      <c r="QOP60" s="526"/>
      <c r="QOQ60" s="527"/>
      <c r="QOR60" s="528"/>
      <c r="QOS60" s="228"/>
      <c r="QOT60" s="526"/>
      <c r="QOU60" s="527"/>
      <c r="QOV60" s="528"/>
      <c r="QOW60" s="228"/>
      <c r="QOX60" s="526"/>
      <c r="QOY60" s="527"/>
      <c r="QOZ60" s="528"/>
      <c r="QPA60" s="228"/>
      <c r="QPB60" s="526"/>
      <c r="QPC60" s="527"/>
      <c r="QPD60" s="528"/>
      <c r="QPE60" s="228"/>
      <c r="QPF60" s="526"/>
      <c r="QPG60" s="527"/>
      <c r="QPH60" s="528"/>
      <c r="QPI60" s="228"/>
      <c r="QPJ60" s="526"/>
      <c r="QPK60" s="527"/>
      <c r="QPL60" s="528"/>
      <c r="QPM60" s="228"/>
      <c r="QPN60" s="526"/>
      <c r="QPO60" s="527"/>
      <c r="QPP60" s="528"/>
      <c r="QPQ60" s="228"/>
      <c r="QPR60" s="526"/>
      <c r="QPS60" s="527"/>
      <c r="QPT60" s="528"/>
      <c r="QPU60" s="228"/>
      <c r="QPV60" s="526"/>
      <c r="QPW60" s="527"/>
      <c r="QPX60" s="528"/>
      <c r="QPY60" s="228"/>
      <c r="QPZ60" s="526"/>
      <c r="QQA60" s="527"/>
      <c r="QQB60" s="528"/>
      <c r="QQC60" s="228"/>
      <c r="QQD60" s="526"/>
      <c r="QQE60" s="527"/>
      <c r="QQF60" s="528"/>
      <c r="QQG60" s="228"/>
      <c r="QQH60" s="526"/>
      <c r="QQI60" s="527"/>
      <c r="QQJ60" s="528"/>
      <c r="QQK60" s="228"/>
      <c r="QQL60" s="526"/>
      <c r="QQM60" s="527"/>
      <c r="QQN60" s="528"/>
      <c r="QQO60" s="228"/>
      <c r="QQP60" s="526"/>
      <c r="QQQ60" s="527"/>
      <c r="QQR60" s="528"/>
      <c r="QQS60" s="228"/>
      <c r="QQT60" s="526"/>
      <c r="QQU60" s="527"/>
      <c r="QQV60" s="528"/>
      <c r="QQW60" s="228"/>
      <c r="QQX60" s="526"/>
      <c r="QQY60" s="527"/>
      <c r="QQZ60" s="528"/>
      <c r="QRA60" s="228"/>
      <c r="QRB60" s="526"/>
      <c r="QRC60" s="527"/>
      <c r="QRD60" s="528"/>
      <c r="QRE60" s="228"/>
      <c r="QRF60" s="526"/>
      <c r="QRG60" s="527"/>
      <c r="QRH60" s="528"/>
      <c r="QRI60" s="228"/>
      <c r="QRJ60" s="526"/>
      <c r="QRK60" s="527"/>
      <c r="QRL60" s="528"/>
      <c r="QRM60" s="228"/>
      <c r="QRN60" s="526"/>
      <c r="QRO60" s="527"/>
      <c r="QRP60" s="528"/>
      <c r="QRQ60" s="228"/>
      <c r="QRR60" s="526"/>
      <c r="QRS60" s="527"/>
      <c r="QRT60" s="528"/>
      <c r="QRU60" s="228"/>
      <c r="QRV60" s="526"/>
      <c r="QRW60" s="527"/>
      <c r="QRX60" s="528"/>
      <c r="QRY60" s="228"/>
      <c r="QRZ60" s="526"/>
      <c r="QSA60" s="527"/>
      <c r="QSB60" s="528"/>
      <c r="QSC60" s="228"/>
      <c r="QSD60" s="526"/>
      <c r="QSE60" s="527"/>
      <c r="QSF60" s="528"/>
      <c r="QSG60" s="228"/>
      <c r="QSH60" s="526"/>
      <c r="QSI60" s="527"/>
      <c r="QSJ60" s="528"/>
      <c r="QSK60" s="228"/>
      <c r="QSL60" s="526"/>
      <c r="QSM60" s="527"/>
      <c r="QSN60" s="528"/>
      <c r="QSO60" s="228"/>
      <c r="QSP60" s="526"/>
      <c r="QSQ60" s="527"/>
      <c r="QSR60" s="528"/>
      <c r="QSS60" s="228"/>
      <c r="QST60" s="526"/>
      <c r="QSU60" s="527"/>
      <c r="QSV60" s="528"/>
      <c r="QSW60" s="228"/>
      <c r="QSX60" s="526"/>
      <c r="QSY60" s="527"/>
      <c r="QSZ60" s="528"/>
      <c r="QTA60" s="228"/>
      <c r="QTB60" s="526"/>
      <c r="QTC60" s="527"/>
      <c r="QTD60" s="528"/>
      <c r="QTE60" s="228"/>
      <c r="QTF60" s="526"/>
      <c r="QTG60" s="527"/>
      <c r="QTH60" s="528"/>
      <c r="QTI60" s="228"/>
      <c r="QTJ60" s="526"/>
      <c r="QTK60" s="527"/>
      <c r="QTL60" s="528"/>
      <c r="QTM60" s="228"/>
      <c r="QTN60" s="526"/>
      <c r="QTO60" s="527"/>
      <c r="QTP60" s="528"/>
      <c r="QTQ60" s="228"/>
      <c r="QTR60" s="526"/>
      <c r="QTS60" s="527"/>
      <c r="QTT60" s="528"/>
      <c r="QTU60" s="228"/>
      <c r="QTV60" s="526"/>
      <c r="QTW60" s="527"/>
      <c r="QTX60" s="528"/>
      <c r="QTY60" s="228"/>
      <c r="QTZ60" s="526"/>
      <c r="QUA60" s="527"/>
      <c r="QUB60" s="528"/>
      <c r="QUC60" s="228"/>
      <c r="QUD60" s="526"/>
      <c r="QUE60" s="527"/>
      <c r="QUF60" s="528"/>
      <c r="QUG60" s="228"/>
      <c r="QUH60" s="526"/>
      <c r="QUI60" s="527"/>
      <c r="QUJ60" s="528"/>
      <c r="QUK60" s="228"/>
      <c r="QUL60" s="526"/>
      <c r="QUM60" s="527"/>
      <c r="QUN60" s="528"/>
      <c r="QUO60" s="228"/>
      <c r="QUP60" s="526"/>
      <c r="QUQ60" s="527"/>
      <c r="QUR60" s="528"/>
      <c r="QUS60" s="228"/>
      <c r="QUT60" s="526"/>
      <c r="QUU60" s="527"/>
      <c r="QUV60" s="528"/>
      <c r="QUW60" s="228"/>
      <c r="QUX60" s="526"/>
      <c r="QUY60" s="527"/>
      <c r="QUZ60" s="528"/>
      <c r="QVA60" s="228"/>
      <c r="QVB60" s="526"/>
      <c r="QVC60" s="527"/>
      <c r="QVD60" s="528"/>
      <c r="QVE60" s="228"/>
      <c r="QVF60" s="526"/>
      <c r="QVG60" s="527"/>
      <c r="QVH60" s="528"/>
      <c r="QVI60" s="228"/>
      <c r="QVJ60" s="526"/>
      <c r="QVK60" s="527"/>
      <c r="QVL60" s="528"/>
      <c r="QVM60" s="228"/>
      <c r="QVN60" s="526"/>
      <c r="QVO60" s="527"/>
      <c r="QVP60" s="528"/>
      <c r="QVQ60" s="228"/>
      <c r="QVR60" s="526"/>
      <c r="QVS60" s="527"/>
      <c r="QVT60" s="528"/>
      <c r="QVU60" s="228"/>
      <c r="QVV60" s="526"/>
      <c r="QVW60" s="527"/>
      <c r="QVX60" s="528"/>
      <c r="QVY60" s="228"/>
      <c r="QVZ60" s="526"/>
      <c r="QWA60" s="527"/>
      <c r="QWB60" s="528"/>
      <c r="QWC60" s="228"/>
      <c r="QWD60" s="526"/>
      <c r="QWE60" s="527"/>
      <c r="QWF60" s="528"/>
      <c r="QWG60" s="228"/>
      <c r="QWH60" s="526"/>
      <c r="QWI60" s="527"/>
      <c r="QWJ60" s="528"/>
      <c r="QWK60" s="228"/>
      <c r="QWL60" s="526"/>
      <c r="QWM60" s="527"/>
      <c r="QWN60" s="528"/>
      <c r="QWO60" s="228"/>
      <c r="QWP60" s="526"/>
      <c r="QWQ60" s="527"/>
      <c r="QWR60" s="528"/>
      <c r="QWS60" s="228"/>
      <c r="QWT60" s="526"/>
      <c r="QWU60" s="527"/>
      <c r="QWV60" s="528"/>
      <c r="QWW60" s="228"/>
      <c r="QWX60" s="526"/>
      <c r="QWY60" s="527"/>
      <c r="QWZ60" s="528"/>
      <c r="QXA60" s="228"/>
      <c r="QXB60" s="526"/>
      <c r="QXC60" s="527"/>
      <c r="QXD60" s="528"/>
      <c r="QXE60" s="228"/>
      <c r="QXF60" s="526"/>
      <c r="QXG60" s="527"/>
      <c r="QXH60" s="528"/>
      <c r="QXI60" s="228"/>
      <c r="QXJ60" s="526"/>
      <c r="QXK60" s="527"/>
      <c r="QXL60" s="528"/>
      <c r="QXM60" s="228"/>
      <c r="QXN60" s="526"/>
      <c r="QXO60" s="527"/>
      <c r="QXP60" s="528"/>
      <c r="QXQ60" s="228"/>
      <c r="QXR60" s="526"/>
      <c r="QXS60" s="527"/>
      <c r="QXT60" s="528"/>
      <c r="QXU60" s="228"/>
      <c r="QXV60" s="526"/>
      <c r="QXW60" s="527"/>
      <c r="QXX60" s="528"/>
      <c r="QXY60" s="228"/>
      <c r="QXZ60" s="526"/>
      <c r="QYA60" s="527"/>
      <c r="QYB60" s="528"/>
      <c r="QYC60" s="228"/>
      <c r="QYD60" s="526"/>
      <c r="QYE60" s="527"/>
      <c r="QYF60" s="528"/>
      <c r="QYG60" s="228"/>
      <c r="QYH60" s="526"/>
      <c r="QYI60" s="527"/>
      <c r="QYJ60" s="528"/>
      <c r="QYK60" s="228"/>
      <c r="QYL60" s="526"/>
      <c r="QYM60" s="527"/>
      <c r="QYN60" s="528"/>
      <c r="QYO60" s="228"/>
      <c r="QYP60" s="526"/>
      <c r="QYQ60" s="527"/>
      <c r="QYR60" s="528"/>
      <c r="QYS60" s="228"/>
      <c r="QYT60" s="526"/>
      <c r="QYU60" s="527"/>
      <c r="QYV60" s="528"/>
      <c r="QYW60" s="228"/>
      <c r="QYX60" s="526"/>
      <c r="QYY60" s="527"/>
      <c r="QYZ60" s="528"/>
      <c r="QZA60" s="228"/>
      <c r="QZB60" s="526"/>
      <c r="QZC60" s="527"/>
      <c r="QZD60" s="528"/>
      <c r="QZE60" s="228"/>
      <c r="QZF60" s="526"/>
      <c r="QZG60" s="527"/>
      <c r="QZH60" s="528"/>
      <c r="QZI60" s="228"/>
      <c r="QZJ60" s="526"/>
      <c r="QZK60" s="527"/>
      <c r="QZL60" s="528"/>
      <c r="QZM60" s="228"/>
      <c r="QZN60" s="526"/>
      <c r="QZO60" s="527"/>
      <c r="QZP60" s="528"/>
      <c r="QZQ60" s="228"/>
      <c r="QZR60" s="526"/>
      <c r="QZS60" s="527"/>
      <c r="QZT60" s="528"/>
      <c r="QZU60" s="228"/>
      <c r="QZV60" s="526"/>
      <c r="QZW60" s="527"/>
      <c r="QZX60" s="528"/>
      <c r="QZY60" s="228"/>
      <c r="QZZ60" s="526"/>
      <c r="RAA60" s="527"/>
      <c r="RAB60" s="528"/>
      <c r="RAC60" s="228"/>
      <c r="RAD60" s="526"/>
      <c r="RAE60" s="527"/>
      <c r="RAF60" s="528"/>
      <c r="RAG60" s="228"/>
      <c r="RAH60" s="526"/>
      <c r="RAI60" s="527"/>
      <c r="RAJ60" s="528"/>
      <c r="RAK60" s="228"/>
      <c r="RAL60" s="526"/>
      <c r="RAM60" s="527"/>
      <c r="RAN60" s="528"/>
      <c r="RAO60" s="228"/>
      <c r="RAP60" s="526"/>
      <c r="RAQ60" s="527"/>
      <c r="RAR60" s="528"/>
      <c r="RAS60" s="228"/>
      <c r="RAT60" s="526"/>
      <c r="RAU60" s="527"/>
      <c r="RAV60" s="528"/>
      <c r="RAW60" s="228"/>
      <c r="RAX60" s="526"/>
      <c r="RAY60" s="527"/>
      <c r="RAZ60" s="528"/>
      <c r="RBA60" s="228"/>
      <c r="RBB60" s="526"/>
      <c r="RBC60" s="527"/>
      <c r="RBD60" s="528"/>
      <c r="RBE60" s="228"/>
      <c r="RBF60" s="526"/>
      <c r="RBG60" s="527"/>
      <c r="RBH60" s="528"/>
      <c r="RBI60" s="228"/>
      <c r="RBJ60" s="526"/>
      <c r="RBK60" s="527"/>
      <c r="RBL60" s="528"/>
      <c r="RBM60" s="228"/>
      <c r="RBN60" s="526"/>
      <c r="RBO60" s="527"/>
      <c r="RBP60" s="528"/>
      <c r="RBQ60" s="228"/>
      <c r="RBR60" s="526"/>
      <c r="RBS60" s="527"/>
      <c r="RBT60" s="528"/>
      <c r="RBU60" s="228"/>
      <c r="RBV60" s="526"/>
      <c r="RBW60" s="527"/>
      <c r="RBX60" s="528"/>
      <c r="RBY60" s="228"/>
      <c r="RBZ60" s="526"/>
      <c r="RCA60" s="527"/>
      <c r="RCB60" s="528"/>
      <c r="RCC60" s="228"/>
      <c r="RCD60" s="526"/>
      <c r="RCE60" s="527"/>
      <c r="RCF60" s="528"/>
      <c r="RCG60" s="228"/>
      <c r="RCH60" s="526"/>
      <c r="RCI60" s="527"/>
      <c r="RCJ60" s="528"/>
      <c r="RCK60" s="228"/>
      <c r="RCL60" s="526"/>
      <c r="RCM60" s="527"/>
      <c r="RCN60" s="528"/>
      <c r="RCO60" s="228"/>
      <c r="RCP60" s="526"/>
      <c r="RCQ60" s="527"/>
      <c r="RCR60" s="528"/>
      <c r="RCS60" s="228"/>
      <c r="RCT60" s="526"/>
      <c r="RCU60" s="527"/>
      <c r="RCV60" s="528"/>
      <c r="RCW60" s="228"/>
      <c r="RCX60" s="526"/>
      <c r="RCY60" s="527"/>
      <c r="RCZ60" s="528"/>
      <c r="RDA60" s="228"/>
      <c r="RDB60" s="526"/>
      <c r="RDC60" s="527"/>
      <c r="RDD60" s="528"/>
      <c r="RDE60" s="228"/>
      <c r="RDF60" s="526"/>
      <c r="RDG60" s="527"/>
      <c r="RDH60" s="528"/>
      <c r="RDI60" s="228"/>
      <c r="RDJ60" s="526"/>
      <c r="RDK60" s="527"/>
      <c r="RDL60" s="528"/>
      <c r="RDM60" s="228"/>
      <c r="RDN60" s="526"/>
      <c r="RDO60" s="527"/>
      <c r="RDP60" s="528"/>
      <c r="RDQ60" s="228"/>
      <c r="RDR60" s="526"/>
      <c r="RDS60" s="527"/>
      <c r="RDT60" s="528"/>
      <c r="RDU60" s="228"/>
      <c r="RDV60" s="526"/>
      <c r="RDW60" s="527"/>
      <c r="RDX60" s="528"/>
      <c r="RDY60" s="228"/>
      <c r="RDZ60" s="526"/>
      <c r="REA60" s="527"/>
      <c r="REB60" s="528"/>
      <c r="REC60" s="228"/>
      <c r="RED60" s="526"/>
      <c r="REE60" s="527"/>
      <c r="REF60" s="528"/>
      <c r="REG60" s="228"/>
      <c r="REH60" s="526"/>
      <c r="REI60" s="527"/>
      <c r="REJ60" s="528"/>
      <c r="REK60" s="228"/>
      <c r="REL60" s="526"/>
      <c r="REM60" s="527"/>
      <c r="REN60" s="528"/>
      <c r="REO60" s="228"/>
      <c r="REP60" s="526"/>
      <c r="REQ60" s="527"/>
      <c r="RER60" s="528"/>
      <c r="RES60" s="228"/>
      <c r="RET60" s="526"/>
      <c r="REU60" s="527"/>
      <c r="REV60" s="528"/>
      <c r="REW60" s="228"/>
      <c r="REX60" s="526"/>
      <c r="REY60" s="527"/>
      <c r="REZ60" s="528"/>
      <c r="RFA60" s="228"/>
      <c r="RFB60" s="526"/>
      <c r="RFC60" s="527"/>
      <c r="RFD60" s="528"/>
      <c r="RFE60" s="228"/>
      <c r="RFF60" s="526"/>
      <c r="RFG60" s="527"/>
      <c r="RFH60" s="528"/>
      <c r="RFI60" s="228"/>
      <c r="RFJ60" s="526"/>
      <c r="RFK60" s="527"/>
      <c r="RFL60" s="528"/>
      <c r="RFM60" s="228"/>
      <c r="RFN60" s="526"/>
      <c r="RFO60" s="527"/>
      <c r="RFP60" s="528"/>
      <c r="RFQ60" s="228"/>
      <c r="RFR60" s="526"/>
      <c r="RFS60" s="527"/>
      <c r="RFT60" s="528"/>
      <c r="RFU60" s="228"/>
      <c r="RFV60" s="526"/>
      <c r="RFW60" s="527"/>
      <c r="RFX60" s="528"/>
      <c r="RFY60" s="228"/>
      <c r="RFZ60" s="526"/>
      <c r="RGA60" s="527"/>
      <c r="RGB60" s="528"/>
      <c r="RGC60" s="228"/>
      <c r="RGD60" s="526"/>
      <c r="RGE60" s="527"/>
      <c r="RGF60" s="528"/>
      <c r="RGG60" s="228"/>
      <c r="RGH60" s="526"/>
      <c r="RGI60" s="527"/>
      <c r="RGJ60" s="528"/>
      <c r="RGK60" s="228"/>
      <c r="RGL60" s="526"/>
      <c r="RGM60" s="527"/>
      <c r="RGN60" s="528"/>
      <c r="RGO60" s="228"/>
      <c r="RGP60" s="526"/>
      <c r="RGQ60" s="527"/>
      <c r="RGR60" s="528"/>
      <c r="RGS60" s="228"/>
      <c r="RGT60" s="526"/>
      <c r="RGU60" s="527"/>
      <c r="RGV60" s="528"/>
      <c r="RGW60" s="228"/>
      <c r="RGX60" s="526"/>
      <c r="RGY60" s="527"/>
      <c r="RGZ60" s="528"/>
      <c r="RHA60" s="228"/>
      <c r="RHB60" s="526"/>
      <c r="RHC60" s="527"/>
      <c r="RHD60" s="528"/>
      <c r="RHE60" s="228"/>
      <c r="RHF60" s="526"/>
      <c r="RHG60" s="527"/>
      <c r="RHH60" s="528"/>
      <c r="RHI60" s="228"/>
      <c r="RHJ60" s="526"/>
      <c r="RHK60" s="527"/>
      <c r="RHL60" s="528"/>
      <c r="RHM60" s="228"/>
      <c r="RHN60" s="526"/>
      <c r="RHO60" s="527"/>
      <c r="RHP60" s="528"/>
      <c r="RHQ60" s="228"/>
      <c r="RHR60" s="526"/>
      <c r="RHS60" s="527"/>
      <c r="RHT60" s="528"/>
      <c r="RHU60" s="228"/>
      <c r="RHV60" s="526"/>
      <c r="RHW60" s="527"/>
      <c r="RHX60" s="528"/>
      <c r="RHY60" s="228"/>
      <c r="RHZ60" s="526"/>
      <c r="RIA60" s="527"/>
      <c r="RIB60" s="528"/>
      <c r="RIC60" s="228"/>
      <c r="RID60" s="526"/>
      <c r="RIE60" s="527"/>
      <c r="RIF60" s="528"/>
      <c r="RIG60" s="228"/>
      <c r="RIH60" s="526"/>
      <c r="RII60" s="527"/>
      <c r="RIJ60" s="528"/>
      <c r="RIK60" s="228"/>
      <c r="RIL60" s="526"/>
      <c r="RIM60" s="527"/>
      <c r="RIN60" s="528"/>
      <c r="RIO60" s="228"/>
      <c r="RIP60" s="526"/>
      <c r="RIQ60" s="527"/>
      <c r="RIR60" s="528"/>
      <c r="RIS60" s="228"/>
      <c r="RIT60" s="526"/>
      <c r="RIU60" s="527"/>
      <c r="RIV60" s="528"/>
      <c r="RIW60" s="228"/>
      <c r="RIX60" s="526"/>
      <c r="RIY60" s="527"/>
      <c r="RIZ60" s="528"/>
      <c r="RJA60" s="228"/>
      <c r="RJB60" s="526"/>
      <c r="RJC60" s="527"/>
      <c r="RJD60" s="528"/>
      <c r="RJE60" s="228"/>
      <c r="RJF60" s="526"/>
      <c r="RJG60" s="527"/>
      <c r="RJH60" s="528"/>
      <c r="RJI60" s="228"/>
      <c r="RJJ60" s="526"/>
      <c r="RJK60" s="527"/>
      <c r="RJL60" s="528"/>
      <c r="RJM60" s="228"/>
      <c r="RJN60" s="526"/>
      <c r="RJO60" s="527"/>
      <c r="RJP60" s="528"/>
      <c r="RJQ60" s="228"/>
      <c r="RJR60" s="526"/>
      <c r="RJS60" s="527"/>
      <c r="RJT60" s="528"/>
      <c r="RJU60" s="228"/>
      <c r="RJV60" s="526"/>
      <c r="RJW60" s="527"/>
      <c r="RJX60" s="528"/>
      <c r="RJY60" s="228"/>
      <c r="RJZ60" s="526"/>
      <c r="RKA60" s="527"/>
      <c r="RKB60" s="528"/>
      <c r="RKC60" s="228"/>
      <c r="RKD60" s="526"/>
      <c r="RKE60" s="527"/>
      <c r="RKF60" s="528"/>
      <c r="RKG60" s="228"/>
      <c r="RKH60" s="526"/>
      <c r="RKI60" s="527"/>
      <c r="RKJ60" s="528"/>
      <c r="RKK60" s="228"/>
      <c r="RKL60" s="526"/>
      <c r="RKM60" s="527"/>
      <c r="RKN60" s="528"/>
      <c r="RKO60" s="228"/>
      <c r="RKP60" s="526"/>
      <c r="RKQ60" s="527"/>
      <c r="RKR60" s="528"/>
      <c r="RKS60" s="228"/>
      <c r="RKT60" s="526"/>
      <c r="RKU60" s="527"/>
      <c r="RKV60" s="528"/>
      <c r="RKW60" s="228"/>
      <c r="RKX60" s="526"/>
      <c r="RKY60" s="527"/>
      <c r="RKZ60" s="528"/>
      <c r="RLA60" s="228"/>
      <c r="RLB60" s="526"/>
      <c r="RLC60" s="527"/>
      <c r="RLD60" s="528"/>
      <c r="RLE60" s="228"/>
      <c r="RLF60" s="526"/>
      <c r="RLG60" s="527"/>
      <c r="RLH60" s="528"/>
      <c r="RLI60" s="228"/>
      <c r="RLJ60" s="526"/>
      <c r="RLK60" s="527"/>
      <c r="RLL60" s="528"/>
      <c r="RLM60" s="228"/>
      <c r="RLN60" s="526"/>
      <c r="RLO60" s="527"/>
      <c r="RLP60" s="528"/>
      <c r="RLQ60" s="228"/>
      <c r="RLR60" s="526"/>
      <c r="RLS60" s="527"/>
      <c r="RLT60" s="528"/>
      <c r="RLU60" s="228"/>
      <c r="RLV60" s="526"/>
      <c r="RLW60" s="527"/>
      <c r="RLX60" s="528"/>
      <c r="RLY60" s="228"/>
      <c r="RLZ60" s="526"/>
      <c r="RMA60" s="527"/>
      <c r="RMB60" s="528"/>
      <c r="RMC60" s="228"/>
      <c r="RMD60" s="526"/>
      <c r="RME60" s="527"/>
      <c r="RMF60" s="528"/>
      <c r="RMG60" s="228"/>
      <c r="RMH60" s="526"/>
      <c r="RMI60" s="527"/>
      <c r="RMJ60" s="528"/>
      <c r="RMK60" s="228"/>
      <c r="RML60" s="526"/>
      <c r="RMM60" s="527"/>
      <c r="RMN60" s="528"/>
      <c r="RMO60" s="228"/>
      <c r="RMP60" s="526"/>
      <c r="RMQ60" s="527"/>
      <c r="RMR60" s="528"/>
      <c r="RMS60" s="228"/>
      <c r="RMT60" s="526"/>
      <c r="RMU60" s="527"/>
      <c r="RMV60" s="528"/>
      <c r="RMW60" s="228"/>
      <c r="RMX60" s="526"/>
      <c r="RMY60" s="527"/>
      <c r="RMZ60" s="528"/>
      <c r="RNA60" s="228"/>
      <c r="RNB60" s="526"/>
      <c r="RNC60" s="527"/>
      <c r="RND60" s="528"/>
      <c r="RNE60" s="228"/>
      <c r="RNF60" s="526"/>
      <c r="RNG60" s="527"/>
      <c r="RNH60" s="528"/>
      <c r="RNI60" s="228"/>
      <c r="RNJ60" s="526"/>
      <c r="RNK60" s="527"/>
      <c r="RNL60" s="528"/>
      <c r="RNM60" s="228"/>
      <c r="RNN60" s="526"/>
      <c r="RNO60" s="527"/>
      <c r="RNP60" s="528"/>
      <c r="RNQ60" s="228"/>
      <c r="RNR60" s="526"/>
      <c r="RNS60" s="527"/>
      <c r="RNT60" s="528"/>
      <c r="RNU60" s="228"/>
      <c r="RNV60" s="526"/>
      <c r="RNW60" s="527"/>
      <c r="RNX60" s="528"/>
      <c r="RNY60" s="228"/>
      <c r="RNZ60" s="526"/>
      <c r="ROA60" s="527"/>
      <c r="ROB60" s="528"/>
      <c r="ROC60" s="228"/>
      <c r="ROD60" s="526"/>
      <c r="ROE60" s="527"/>
      <c r="ROF60" s="528"/>
      <c r="ROG60" s="228"/>
      <c r="ROH60" s="526"/>
      <c r="ROI60" s="527"/>
      <c r="ROJ60" s="528"/>
      <c r="ROK60" s="228"/>
      <c r="ROL60" s="526"/>
      <c r="ROM60" s="527"/>
      <c r="RON60" s="528"/>
      <c r="ROO60" s="228"/>
      <c r="ROP60" s="526"/>
      <c r="ROQ60" s="527"/>
      <c r="ROR60" s="528"/>
      <c r="ROS60" s="228"/>
      <c r="ROT60" s="526"/>
      <c r="ROU60" s="527"/>
      <c r="ROV60" s="528"/>
      <c r="ROW60" s="228"/>
      <c r="ROX60" s="526"/>
      <c r="ROY60" s="527"/>
      <c r="ROZ60" s="528"/>
      <c r="RPA60" s="228"/>
      <c r="RPB60" s="526"/>
      <c r="RPC60" s="527"/>
      <c r="RPD60" s="528"/>
      <c r="RPE60" s="228"/>
      <c r="RPF60" s="526"/>
      <c r="RPG60" s="527"/>
      <c r="RPH60" s="528"/>
      <c r="RPI60" s="228"/>
      <c r="RPJ60" s="526"/>
      <c r="RPK60" s="527"/>
      <c r="RPL60" s="528"/>
      <c r="RPM60" s="228"/>
      <c r="RPN60" s="526"/>
      <c r="RPO60" s="527"/>
      <c r="RPP60" s="528"/>
      <c r="RPQ60" s="228"/>
      <c r="RPR60" s="526"/>
      <c r="RPS60" s="527"/>
      <c r="RPT60" s="528"/>
      <c r="RPU60" s="228"/>
      <c r="RPV60" s="526"/>
      <c r="RPW60" s="527"/>
      <c r="RPX60" s="528"/>
      <c r="RPY60" s="228"/>
      <c r="RPZ60" s="526"/>
      <c r="RQA60" s="527"/>
      <c r="RQB60" s="528"/>
      <c r="RQC60" s="228"/>
      <c r="RQD60" s="526"/>
      <c r="RQE60" s="527"/>
      <c r="RQF60" s="528"/>
      <c r="RQG60" s="228"/>
      <c r="RQH60" s="526"/>
      <c r="RQI60" s="527"/>
      <c r="RQJ60" s="528"/>
      <c r="RQK60" s="228"/>
      <c r="RQL60" s="526"/>
      <c r="RQM60" s="527"/>
      <c r="RQN60" s="528"/>
      <c r="RQO60" s="228"/>
      <c r="RQP60" s="526"/>
      <c r="RQQ60" s="527"/>
      <c r="RQR60" s="528"/>
      <c r="RQS60" s="228"/>
      <c r="RQT60" s="526"/>
      <c r="RQU60" s="527"/>
      <c r="RQV60" s="528"/>
      <c r="RQW60" s="228"/>
      <c r="RQX60" s="526"/>
      <c r="RQY60" s="527"/>
      <c r="RQZ60" s="528"/>
      <c r="RRA60" s="228"/>
      <c r="RRB60" s="526"/>
      <c r="RRC60" s="527"/>
      <c r="RRD60" s="528"/>
      <c r="RRE60" s="228"/>
      <c r="RRF60" s="526"/>
      <c r="RRG60" s="527"/>
      <c r="RRH60" s="528"/>
      <c r="RRI60" s="228"/>
      <c r="RRJ60" s="526"/>
      <c r="RRK60" s="527"/>
      <c r="RRL60" s="528"/>
      <c r="RRM60" s="228"/>
      <c r="RRN60" s="526"/>
      <c r="RRO60" s="527"/>
      <c r="RRP60" s="528"/>
      <c r="RRQ60" s="228"/>
      <c r="RRR60" s="526"/>
      <c r="RRS60" s="527"/>
      <c r="RRT60" s="528"/>
      <c r="RRU60" s="228"/>
      <c r="RRV60" s="526"/>
      <c r="RRW60" s="527"/>
      <c r="RRX60" s="528"/>
      <c r="RRY60" s="228"/>
      <c r="RRZ60" s="526"/>
      <c r="RSA60" s="527"/>
      <c r="RSB60" s="528"/>
      <c r="RSC60" s="228"/>
      <c r="RSD60" s="526"/>
      <c r="RSE60" s="527"/>
      <c r="RSF60" s="528"/>
      <c r="RSG60" s="228"/>
      <c r="RSH60" s="526"/>
      <c r="RSI60" s="527"/>
      <c r="RSJ60" s="528"/>
      <c r="RSK60" s="228"/>
      <c r="RSL60" s="526"/>
      <c r="RSM60" s="527"/>
      <c r="RSN60" s="528"/>
      <c r="RSO60" s="228"/>
      <c r="RSP60" s="526"/>
      <c r="RSQ60" s="527"/>
      <c r="RSR60" s="528"/>
      <c r="RSS60" s="228"/>
      <c r="RST60" s="526"/>
      <c r="RSU60" s="527"/>
      <c r="RSV60" s="528"/>
      <c r="RSW60" s="228"/>
      <c r="RSX60" s="526"/>
      <c r="RSY60" s="527"/>
      <c r="RSZ60" s="528"/>
      <c r="RTA60" s="228"/>
      <c r="RTB60" s="526"/>
      <c r="RTC60" s="527"/>
      <c r="RTD60" s="528"/>
      <c r="RTE60" s="228"/>
      <c r="RTF60" s="526"/>
      <c r="RTG60" s="527"/>
      <c r="RTH60" s="528"/>
      <c r="RTI60" s="228"/>
      <c r="RTJ60" s="526"/>
      <c r="RTK60" s="527"/>
      <c r="RTL60" s="528"/>
      <c r="RTM60" s="228"/>
      <c r="RTN60" s="526"/>
      <c r="RTO60" s="527"/>
      <c r="RTP60" s="528"/>
      <c r="RTQ60" s="228"/>
      <c r="RTR60" s="526"/>
      <c r="RTS60" s="527"/>
      <c r="RTT60" s="528"/>
      <c r="RTU60" s="228"/>
      <c r="RTV60" s="526"/>
      <c r="RTW60" s="527"/>
      <c r="RTX60" s="528"/>
      <c r="RTY60" s="228"/>
      <c r="RTZ60" s="526"/>
      <c r="RUA60" s="527"/>
      <c r="RUB60" s="528"/>
      <c r="RUC60" s="228"/>
      <c r="RUD60" s="526"/>
      <c r="RUE60" s="527"/>
      <c r="RUF60" s="528"/>
      <c r="RUG60" s="228"/>
      <c r="RUH60" s="526"/>
      <c r="RUI60" s="527"/>
      <c r="RUJ60" s="528"/>
      <c r="RUK60" s="228"/>
      <c r="RUL60" s="526"/>
      <c r="RUM60" s="527"/>
      <c r="RUN60" s="528"/>
      <c r="RUO60" s="228"/>
      <c r="RUP60" s="526"/>
      <c r="RUQ60" s="527"/>
      <c r="RUR60" s="528"/>
      <c r="RUS60" s="228"/>
      <c r="RUT60" s="526"/>
      <c r="RUU60" s="527"/>
      <c r="RUV60" s="528"/>
      <c r="RUW60" s="228"/>
      <c r="RUX60" s="526"/>
      <c r="RUY60" s="527"/>
      <c r="RUZ60" s="528"/>
      <c r="RVA60" s="228"/>
      <c r="RVB60" s="526"/>
      <c r="RVC60" s="527"/>
      <c r="RVD60" s="528"/>
      <c r="RVE60" s="228"/>
      <c r="RVF60" s="526"/>
      <c r="RVG60" s="527"/>
      <c r="RVH60" s="528"/>
      <c r="RVI60" s="228"/>
      <c r="RVJ60" s="526"/>
      <c r="RVK60" s="527"/>
      <c r="RVL60" s="528"/>
      <c r="RVM60" s="228"/>
      <c r="RVN60" s="526"/>
      <c r="RVO60" s="527"/>
      <c r="RVP60" s="528"/>
      <c r="RVQ60" s="228"/>
      <c r="RVR60" s="526"/>
      <c r="RVS60" s="527"/>
      <c r="RVT60" s="528"/>
      <c r="RVU60" s="228"/>
      <c r="RVV60" s="526"/>
      <c r="RVW60" s="527"/>
      <c r="RVX60" s="528"/>
      <c r="RVY60" s="228"/>
      <c r="RVZ60" s="526"/>
      <c r="RWA60" s="527"/>
      <c r="RWB60" s="528"/>
      <c r="RWC60" s="228"/>
      <c r="RWD60" s="526"/>
      <c r="RWE60" s="527"/>
      <c r="RWF60" s="528"/>
      <c r="RWG60" s="228"/>
      <c r="RWH60" s="526"/>
      <c r="RWI60" s="527"/>
      <c r="RWJ60" s="528"/>
      <c r="RWK60" s="228"/>
      <c r="RWL60" s="526"/>
      <c r="RWM60" s="527"/>
      <c r="RWN60" s="528"/>
      <c r="RWO60" s="228"/>
      <c r="RWP60" s="526"/>
      <c r="RWQ60" s="527"/>
      <c r="RWR60" s="528"/>
      <c r="RWS60" s="228"/>
      <c r="RWT60" s="526"/>
      <c r="RWU60" s="527"/>
      <c r="RWV60" s="528"/>
      <c r="RWW60" s="228"/>
      <c r="RWX60" s="526"/>
      <c r="RWY60" s="527"/>
      <c r="RWZ60" s="528"/>
      <c r="RXA60" s="228"/>
      <c r="RXB60" s="526"/>
      <c r="RXC60" s="527"/>
      <c r="RXD60" s="528"/>
      <c r="RXE60" s="228"/>
      <c r="RXF60" s="526"/>
      <c r="RXG60" s="527"/>
      <c r="RXH60" s="528"/>
      <c r="RXI60" s="228"/>
      <c r="RXJ60" s="526"/>
      <c r="RXK60" s="527"/>
      <c r="RXL60" s="528"/>
      <c r="RXM60" s="228"/>
      <c r="RXN60" s="526"/>
      <c r="RXO60" s="527"/>
      <c r="RXP60" s="528"/>
      <c r="RXQ60" s="228"/>
      <c r="RXR60" s="526"/>
      <c r="RXS60" s="527"/>
      <c r="RXT60" s="528"/>
      <c r="RXU60" s="228"/>
      <c r="RXV60" s="526"/>
      <c r="RXW60" s="527"/>
      <c r="RXX60" s="528"/>
      <c r="RXY60" s="228"/>
      <c r="RXZ60" s="526"/>
      <c r="RYA60" s="527"/>
      <c r="RYB60" s="528"/>
      <c r="RYC60" s="228"/>
      <c r="RYD60" s="526"/>
      <c r="RYE60" s="527"/>
      <c r="RYF60" s="528"/>
      <c r="RYG60" s="228"/>
      <c r="RYH60" s="526"/>
      <c r="RYI60" s="527"/>
      <c r="RYJ60" s="528"/>
      <c r="RYK60" s="228"/>
      <c r="RYL60" s="526"/>
      <c r="RYM60" s="527"/>
      <c r="RYN60" s="528"/>
      <c r="RYO60" s="228"/>
      <c r="RYP60" s="526"/>
      <c r="RYQ60" s="527"/>
      <c r="RYR60" s="528"/>
      <c r="RYS60" s="228"/>
      <c r="RYT60" s="526"/>
      <c r="RYU60" s="527"/>
      <c r="RYV60" s="528"/>
      <c r="RYW60" s="228"/>
      <c r="RYX60" s="526"/>
      <c r="RYY60" s="527"/>
      <c r="RYZ60" s="528"/>
      <c r="RZA60" s="228"/>
      <c r="RZB60" s="526"/>
      <c r="RZC60" s="527"/>
      <c r="RZD60" s="528"/>
      <c r="RZE60" s="228"/>
      <c r="RZF60" s="526"/>
      <c r="RZG60" s="527"/>
      <c r="RZH60" s="528"/>
      <c r="RZI60" s="228"/>
      <c r="RZJ60" s="526"/>
      <c r="RZK60" s="527"/>
      <c r="RZL60" s="528"/>
      <c r="RZM60" s="228"/>
      <c r="RZN60" s="526"/>
      <c r="RZO60" s="527"/>
      <c r="RZP60" s="528"/>
      <c r="RZQ60" s="228"/>
      <c r="RZR60" s="526"/>
      <c r="RZS60" s="527"/>
      <c r="RZT60" s="528"/>
      <c r="RZU60" s="228"/>
      <c r="RZV60" s="526"/>
      <c r="RZW60" s="527"/>
      <c r="RZX60" s="528"/>
      <c r="RZY60" s="228"/>
      <c r="RZZ60" s="526"/>
      <c r="SAA60" s="527"/>
      <c r="SAB60" s="528"/>
      <c r="SAC60" s="228"/>
      <c r="SAD60" s="526"/>
      <c r="SAE60" s="527"/>
      <c r="SAF60" s="528"/>
      <c r="SAG60" s="228"/>
      <c r="SAH60" s="526"/>
      <c r="SAI60" s="527"/>
      <c r="SAJ60" s="528"/>
      <c r="SAK60" s="228"/>
      <c r="SAL60" s="526"/>
      <c r="SAM60" s="527"/>
      <c r="SAN60" s="528"/>
      <c r="SAO60" s="228"/>
      <c r="SAP60" s="526"/>
      <c r="SAQ60" s="527"/>
      <c r="SAR60" s="528"/>
      <c r="SAS60" s="228"/>
      <c r="SAT60" s="526"/>
      <c r="SAU60" s="527"/>
      <c r="SAV60" s="528"/>
      <c r="SAW60" s="228"/>
      <c r="SAX60" s="526"/>
      <c r="SAY60" s="527"/>
      <c r="SAZ60" s="528"/>
      <c r="SBA60" s="228"/>
      <c r="SBB60" s="526"/>
      <c r="SBC60" s="527"/>
      <c r="SBD60" s="528"/>
      <c r="SBE60" s="228"/>
      <c r="SBF60" s="526"/>
      <c r="SBG60" s="527"/>
      <c r="SBH60" s="528"/>
      <c r="SBI60" s="228"/>
      <c r="SBJ60" s="526"/>
      <c r="SBK60" s="527"/>
      <c r="SBL60" s="528"/>
      <c r="SBM60" s="228"/>
      <c r="SBN60" s="526"/>
      <c r="SBO60" s="527"/>
      <c r="SBP60" s="528"/>
      <c r="SBQ60" s="228"/>
      <c r="SBR60" s="526"/>
      <c r="SBS60" s="527"/>
      <c r="SBT60" s="528"/>
      <c r="SBU60" s="228"/>
      <c r="SBV60" s="526"/>
      <c r="SBW60" s="527"/>
      <c r="SBX60" s="528"/>
      <c r="SBY60" s="228"/>
      <c r="SBZ60" s="526"/>
      <c r="SCA60" s="527"/>
      <c r="SCB60" s="528"/>
      <c r="SCC60" s="228"/>
      <c r="SCD60" s="526"/>
      <c r="SCE60" s="527"/>
      <c r="SCF60" s="528"/>
      <c r="SCG60" s="228"/>
      <c r="SCH60" s="526"/>
      <c r="SCI60" s="527"/>
      <c r="SCJ60" s="528"/>
      <c r="SCK60" s="228"/>
      <c r="SCL60" s="526"/>
      <c r="SCM60" s="527"/>
      <c r="SCN60" s="528"/>
      <c r="SCO60" s="228"/>
      <c r="SCP60" s="526"/>
      <c r="SCQ60" s="527"/>
      <c r="SCR60" s="528"/>
      <c r="SCS60" s="228"/>
      <c r="SCT60" s="526"/>
      <c r="SCU60" s="527"/>
      <c r="SCV60" s="528"/>
      <c r="SCW60" s="228"/>
      <c r="SCX60" s="526"/>
      <c r="SCY60" s="527"/>
      <c r="SCZ60" s="528"/>
      <c r="SDA60" s="228"/>
      <c r="SDB60" s="526"/>
      <c r="SDC60" s="527"/>
      <c r="SDD60" s="528"/>
      <c r="SDE60" s="228"/>
      <c r="SDF60" s="526"/>
      <c r="SDG60" s="527"/>
      <c r="SDH60" s="528"/>
      <c r="SDI60" s="228"/>
      <c r="SDJ60" s="526"/>
      <c r="SDK60" s="527"/>
      <c r="SDL60" s="528"/>
      <c r="SDM60" s="228"/>
      <c r="SDN60" s="526"/>
      <c r="SDO60" s="527"/>
      <c r="SDP60" s="528"/>
      <c r="SDQ60" s="228"/>
      <c r="SDR60" s="526"/>
      <c r="SDS60" s="527"/>
      <c r="SDT60" s="528"/>
      <c r="SDU60" s="228"/>
      <c r="SDV60" s="526"/>
      <c r="SDW60" s="527"/>
      <c r="SDX60" s="528"/>
      <c r="SDY60" s="228"/>
      <c r="SDZ60" s="526"/>
      <c r="SEA60" s="527"/>
      <c r="SEB60" s="528"/>
      <c r="SEC60" s="228"/>
      <c r="SED60" s="526"/>
      <c r="SEE60" s="527"/>
      <c r="SEF60" s="528"/>
      <c r="SEG60" s="228"/>
      <c r="SEH60" s="526"/>
      <c r="SEI60" s="527"/>
      <c r="SEJ60" s="528"/>
      <c r="SEK60" s="228"/>
      <c r="SEL60" s="526"/>
      <c r="SEM60" s="527"/>
      <c r="SEN60" s="528"/>
      <c r="SEO60" s="228"/>
      <c r="SEP60" s="526"/>
      <c r="SEQ60" s="527"/>
      <c r="SER60" s="528"/>
      <c r="SES60" s="228"/>
      <c r="SET60" s="526"/>
      <c r="SEU60" s="527"/>
      <c r="SEV60" s="528"/>
      <c r="SEW60" s="228"/>
      <c r="SEX60" s="526"/>
      <c r="SEY60" s="527"/>
      <c r="SEZ60" s="528"/>
      <c r="SFA60" s="228"/>
      <c r="SFB60" s="526"/>
      <c r="SFC60" s="527"/>
      <c r="SFD60" s="528"/>
      <c r="SFE60" s="228"/>
      <c r="SFF60" s="526"/>
      <c r="SFG60" s="527"/>
      <c r="SFH60" s="528"/>
      <c r="SFI60" s="228"/>
      <c r="SFJ60" s="526"/>
      <c r="SFK60" s="527"/>
      <c r="SFL60" s="528"/>
      <c r="SFM60" s="228"/>
      <c r="SFN60" s="526"/>
      <c r="SFO60" s="527"/>
      <c r="SFP60" s="528"/>
      <c r="SFQ60" s="228"/>
      <c r="SFR60" s="526"/>
      <c r="SFS60" s="527"/>
      <c r="SFT60" s="528"/>
      <c r="SFU60" s="228"/>
      <c r="SFV60" s="526"/>
      <c r="SFW60" s="527"/>
      <c r="SFX60" s="528"/>
      <c r="SFY60" s="228"/>
      <c r="SFZ60" s="526"/>
      <c r="SGA60" s="527"/>
      <c r="SGB60" s="528"/>
      <c r="SGC60" s="228"/>
      <c r="SGD60" s="526"/>
      <c r="SGE60" s="527"/>
      <c r="SGF60" s="528"/>
      <c r="SGG60" s="228"/>
      <c r="SGH60" s="526"/>
      <c r="SGI60" s="527"/>
      <c r="SGJ60" s="528"/>
      <c r="SGK60" s="228"/>
      <c r="SGL60" s="526"/>
      <c r="SGM60" s="527"/>
      <c r="SGN60" s="528"/>
      <c r="SGO60" s="228"/>
      <c r="SGP60" s="526"/>
      <c r="SGQ60" s="527"/>
      <c r="SGR60" s="528"/>
      <c r="SGS60" s="228"/>
      <c r="SGT60" s="526"/>
      <c r="SGU60" s="527"/>
      <c r="SGV60" s="528"/>
      <c r="SGW60" s="228"/>
      <c r="SGX60" s="526"/>
      <c r="SGY60" s="527"/>
      <c r="SGZ60" s="528"/>
      <c r="SHA60" s="228"/>
      <c r="SHB60" s="526"/>
      <c r="SHC60" s="527"/>
      <c r="SHD60" s="528"/>
      <c r="SHE60" s="228"/>
      <c r="SHF60" s="526"/>
      <c r="SHG60" s="527"/>
      <c r="SHH60" s="528"/>
      <c r="SHI60" s="228"/>
      <c r="SHJ60" s="526"/>
      <c r="SHK60" s="527"/>
      <c r="SHL60" s="528"/>
      <c r="SHM60" s="228"/>
      <c r="SHN60" s="526"/>
      <c r="SHO60" s="527"/>
      <c r="SHP60" s="528"/>
      <c r="SHQ60" s="228"/>
      <c r="SHR60" s="526"/>
      <c r="SHS60" s="527"/>
      <c r="SHT60" s="528"/>
      <c r="SHU60" s="228"/>
      <c r="SHV60" s="526"/>
      <c r="SHW60" s="527"/>
      <c r="SHX60" s="528"/>
      <c r="SHY60" s="228"/>
      <c r="SHZ60" s="526"/>
      <c r="SIA60" s="527"/>
      <c r="SIB60" s="528"/>
      <c r="SIC60" s="228"/>
      <c r="SID60" s="526"/>
      <c r="SIE60" s="527"/>
      <c r="SIF60" s="528"/>
      <c r="SIG60" s="228"/>
      <c r="SIH60" s="526"/>
      <c r="SII60" s="527"/>
      <c r="SIJ60" s="528"/>
      <c r="SIK60" s="228"/>
      <c r="SIL60" s="526"/>
      <c r="SIM60" s="527"/>
      <c r="SIN60" s="528"/>
      <c r="SIO60" s="228"/>
      <c r="SIP60" s="526"/>
      <c r="SIQ60" s="527"/>
      <c r="SIR60" s="528"/>
      <c r="SIS60" s="228"/>
      <c r="SIT60" s="526"/>
      <c r="SIU60" s="527"/>
      <c r="SIV60" s="528"/>
      <c r="SIW60" s="228"/>
      <c r="SIX60" s="526"/>
      <c r="SIY60" s="527"/>
      <c r="SIZ60" s="528"/>
      <c r="SJA60" s="228"/>
      <c r="SJB60" s="526"/>
      <c r="SJC60" s="527"/>
      <c r="SJD60" s="528"/>
      <c r="SJE60" s="228"/>
      <c r="SJF60" s="526"/>
      <c r="SJG60" s="527"/>
      <c r="SJH60" s="528"/>
      <c r="SJI60" s="228"/>
      <c r="SJJ60" s="526"/>
      <c r="SJK60" s="527"/>
      <c r="SJL60" s="528"/>
      <c r="SJM60" s="228"/>
      <c r="SJN60" s="526"/>
      <c r="SJO60" s="527"/>
      <c r="SJP60" s="528"/>
      <c r="SJQ60" s="228"/>
      <c r="SJR60" s="526"/>
      <c r="SJS60" s="527"/>
      <c r="SJT60" s="528"/>
      <c r="SJU60" s="228"/>
      <c r="SJV60" s="526"/>
      <c r="SJW60" s="527"/>
      <c r="SJX60" s="528"/>
      <c r="SJY60" s="228"/>
      <c r="SJZ60" s="526"/>
      <c r="SKA60" s="527"/>
      <c r="SKB60" s="528"/>
      <c r="SKC60" s="228"/>
      <c r="SKD60" s="526"/>
      <c r="SKE60" s="527"/>
      <c r="SKF60" s="528"/>
      <c r="SKG60" s="228"/>
      <c r="SKH60" s="526"/>
      <c r="SKI60" s="527"/>
      <c r="SKJ60" s="528"/>
      <c r="SKK60" s="228"/>
      <c r="SKL60" s="526"/>
      <c r="SKM60" s="527"/>
      <c r="SKN60" s="528"/>
      <c r="SKO60" s="228"/>
      <c r="SKP60" s="526"/>
      <c r="SKQ60" s="527"/>
      <c r="SKR60" s="528"/>
      <c r="SKS60" s="228"/>
      <c r="SKT60" s="526"/>
      <c r="SKU60" s="527"/>
      <c r="SKV60" s="528"/>
      <c r="SKW60" s="228"/>
      <c r="SKX60" s="526"/>
      <c r="SKY60" s="527"/>
      <c r="SKZ60" s="528"/>
      <c r="SLA60" s="228"/>
      <c r="SLB60" s="526"/>
      <c r="SLC60" s="527"/>
      <c r="SLD60" s="528"/>
      <c r="SLE60" s="228"/>
      <c r="SLF60" s="526"/>
      <c r="SLG60" s="527"/>
      <c r="SLH60" s="528"/>
      <c r="SLI60" s="228"/>
      <c r="SLJ60" s="526"/>
      <c r="SLK60" s="527"/>
      <c r="SLL60" s="528"/>
      <c r="SLM60" s="228"/>
      <c r="SLN60" s="526"/>
      <c r="SLO60" s="527"/>
      <c r="SLP60" s="528"/>
      <c r="SLQ60" s="228"/>
      <c r="SLR60" s="526"/>
      <c r="SLS60" s="527"/>
      <c r="SLT60" s="528"/>
      <c r="SLU60" s="228"/>
      <c r="SLV60" s="526"/>
      <c r="SLW60" s="527"/>
      <c r="SLX60" s="528"/>
      <c r="SLY60" s="228"/>
      <c r="SLZ60" s="526"/>
      <c r="SMA60" s="527"/>
      <c r="SMB60" s="528"/>
      <c r="SMC60" s="228"/>
      <c r="SMD60" s="526"/>
      <c r="SME60" s="527"/>
      <c r="SMF60" s="528"/>
      <c r="SMG60" s="228"/>
      <c r="SMH60" s="526"/>
      <c r="SMI60" s="527"/>
      <c r="SMJ60" s="528"/>
      <c r="SMK60" s="228"/>
      <c r="SML60" s="526"/>
      <c r="SMM60" s="527"/>
      <c r="SMN60" s="528"/>
      <c r="SMO60" s="228"/>
      <c r="SMP60" s="526"/>
      <c r="SMQ60" s="527"/>
      <c r="SMR60" s="528"/>
      <c r="SMS60" s="228"/>
      <c r="SMT60" s="526"/>
      <c r="SMU60" s="527"/>
      <c r="SMV60" s="528"/>
      <c r="SMW60" s="228"/>
      <c r="SMX60" s="526"/>
      <c r="SMY60" s="527"/>
      <c r="SMZ60" s="528"/>
      <c r="SNA60" s="228"/>
      <c r="SNB60" s="526"/>
      <c r="SNC60" s="527"/>
      <c r="SND60" s="528"/>
      <c r="SNE60" s="228"/>
      <c r="SNF60" s="526"/>
      <c r="SNG60" s="527"/>
      <c r="SNH60" s="528"/>
      <c r="SNI60" s="228"/>
      <c r="SNJ60" s="526"/>
      <c r="SNK60" s="527"/>
      <c r="SNL60" s="528"/>
      <c r="SNM60" s="228"/>
      <c r="SNN60" s="526"/>
      <c r="SNO60" s="527"/>
      <c r="SNP60" s="528"/>
      <c r="SNQ60" s="228"/>
      <c r="SNR60" s="526"/>
      <c r="SNS60" s="527"/>
      <c r="SNT60" s="528"/>
      <c r="SNU60" s="228"/>
      <c r="SNV60" s="526"/>
      <c r="SNW60" s="527"/>
      <c r="SNX60" s="528"/>
      <c r="SNY60" s="228"/>
      <c r="SNZ60" s="526"/>
      <c r="SOA60" s="527"/>
      <c r="SOB60" s="528"/>
      <c r="SOC60" s="228"/>
      <c r="SOD60" s="526"/>
      <c r="SOE60" s="527"/>
      <c r="SOF60" s="528"/>
      <c r="SOG60" s="228"/>
      <c r="SOH60" s="526"/>
      <c r="SOI60" s="527"/>
      <c r="SOJ60" s="528"/>
      <c r="SOK60" s="228"/>
      <c r="SOL60" s="526"/>
      <c r="SOM60" s="527"/>
      <c r="SON60" s="528"/>
      <c r="SOO60" s="228"/>
      <c r="SOP60" s="526"/>
      <c r="SOQ60" s="527"/>
      <c r="SOR60" s="528"/>
      <c r="SOS60" s="228"/>
      <c r="SOT60" s="526"/>
      <c r="SOU60" s="527"/>
      <c r="SOV60" s="528"/>
      <c r="SOW60" s="228"/>
      <c r="SOX60" s="526"/>
      <c r="SOY60" s="527"/>
      <c r="SOZ60" s="528"/>
      <c r="SPA60" s="228"/>
      <c r="SPB60" s="526"/>
      <c r="SPC60" s="527"/>
      <c r="SPD60" s="528"/>
      <c r="SPE60" s="228"/>
      <c r="SPF60" s="526"/>
      <c r="SPG60" s="527"/>
      <c r="SPH60" s="528"/>
      <c r="SPI60" s="228"/>
      <c r="SPJ60" s="526"/>
      <c r="SPK60" s="527"/>
      <c r="SPL60" s="528"/>
      <c r="SPM60" s="228"/>
      <c r="SPN60" s="526"/>
      <c r="SPO60" s="527"/>
      <c r="SPP60" s="528"/>
      <c r="SPQ60" s="228"/>
      <c r="SPR60" s="526"/>
      <c r="SPS60" s="527"/>
      <c r="SPT60" s="528"/>
      <c r="SPU60" s="228"/>
      <c r="SPV60" s="526"/>
      <c r="SPW60" s="527"/>
      <c r="SPX60" s="528"/>
      <c r="SPY60" s="228"/>
      <c r="SPZ60" s="526"/>
      <c r="SQA60" s="527"/>
      <c r="SQB60" s="528"/>
      <c r="SQC60" s="228"/>
      <c r="SQD60" s="526"/>
      <c r="SQE60" s="527"/>
      <c r="SQF60" s="528"/>
      <c r="SQG60" s="228"/>
      <c r="SQH60" s="526"/>
      <c r="SQI60" s="527"/>
      <c r="SQJ60" s="528"/>
      <c r="SQK60" s="228"/>
      <c r="SQL60" s="526"/>
      <c r="SQM60" s="527"/>
      <c r="SQN60" s="528"/>
      <c r="SQO60" s="228"/>
      <c r="SQP60" s="526"/>
      <c r="SQQ60" s="527"/>
      <c r="SQR60" s="528"/>
      <c r="SQS60" s="228"/>
      <c r="SQT60" s="526"/>
      <c r="SQU60" s="527"/>
      <c r="SQV60" s="528"/>
      <c r="SQW60" s="228"/>
      <c r="SQX60" s="526"/>
      <c r="SQY60" s="527"/>
      <c r="SQZ60" s="528"/>
      <c r="SRA60" s="228"/>
      <c r="SRB60" s="526"/>
      <c r="SRC60" s="527"/>
      <c r="SRD60" s="528"/>
      <c r="SRE60" s="228"/>
      <c r="SRF60" s="526"/>
      <c r="SRG60" s="527"/>
      <c r="SRH60" s="528"/>
      <c r="SRI60" s="228"/>
      <c r="SRJ60" s="526"/>
      <c r="SRK60" s="527"/>
      <c r="SRL60" s="528"/>
      <c r="SRM60" s="228"/>
      <c r="SRN60" s="526"/>
      <c r="SRO60" s="527"/>
      <c r="SRP60" s="528"/>
      <c r="SRQ60" s="228"/>
      <c r="SRR60" s="526"/>
      <c r="SRS60" s="527"/>
      <c r="SRT60" s="528"/>
      <c r="SRU60" s="228"/>
      <c r="SRV60" s="526"/>
      <c r="SRW60" s="527"/>
      <c r="SRX60" s="528"/>
      <c r="SRY60" s="228"/>
      <c r="SRZ60" s="526"/>
      <c r="SSA60" s="527"/>
      <c r="SSB60" s="528"/>
      <c r="SSC60" s="228"/>
      <c r="SSD60" s="526"/>
      <c r="SSE60" s="527"/>
      <c r="SSF60" s="528"/>
      <c r="SSG60" s="228"/>
      <c r="SSH60" s="526"/>
      <c r="SSI60" s="527"/>
      <c r="SSJ60" s="528"/>
      <c r="SSK60" s="228"/>
      <c r="SSL60" s="526"/>
      <c r="SSM60" s="527"/>
      <c r="SSN60" s="528"/>
      <c r="SSO60" s="228"/>
      <c r="SSP60" s="526"/>
      <c r="SSQ60" s="527"/>
      <c r="SSR60" s="528"/>
      <c r="SSS60" s="228"/>
      <c r="SST60" s="526"/>
      <c r="SSU60" s="527"/>
      <c r="SSV60" s="528"/>
      <c r="SSW60" s="228"/>
      <c r="SSX60" s="526"/>
      <c r="SSY60" s="527"/>
      <c r="SSZ60" s="528"/>
      <c r="STA60" s="228"/>
      <c r="STB60" s="526"/>
      <c r="STC60" s="527"/>
      <c r="STD60" s="528"/>
      <c r="STE60" s="228"/>
      <c r="STF60" s="526"/>
      <c r="STG60" s="527"/>
      <c r="STH60" s="528"/>
      <c r="STI60" s="228"/>
      <c r="STJ60" s="526"/>
      <c r="STK60" s="527"/>
      <c r="STL60" s="528"/>
      <c r="STM60" s="228"/>
      <c r="STN60" s="526"/>
      <c r="STO60" s="527"/>
      <c r="STP60" s="528"/>
      <c r="STQ60" s="228"/>
      <c r="STR60" s="526"/>
      <c r="STS60" s="527"/>
      <c r="STT60" s="528"/>
      <c r="STU60" s="228"/>
      <c r="STV60" s="526"/>
      <c r="STW60" s="527"/>
      <c r="STX60" s="528"/>
      <c r="STY60" s="228"/>
      <c r="STZ60" s="526"/>
      <c r="SUA60" s="527"/>
      <c r="SUB60" s="528"/>
      <c r="SUC60" s="228"/>
      <c r="SUD60" s="526"/>
      <c r="SUE60" s="527"/>
      <c r="SUF60" s="528"/>
      <c r="SUG60" s="228"/>
      <c r="SUH60" s="526"/>
      <c r="SUI60" s="527"/>
      <c r="SUJ60" s="528"/>
      <c r="SUK60" s="228"/>
      <c r="SUL60" s="526"/>
      <c r="SUM60" s="527"/>
      <c r="SUN60" s="528"/>
      <c r="SUO60" s="228"/>
      <c r="SUP60" s="526"/>
      <c r="SUQ60" s="527"/>
      <c r="SUR60" s="528"/>
      <c r="SUS60" s="228"/>
      <c r="SUT60" s="526"/>
      <c r="SUU60" s="527"/>
      <c r="SUV60" s="528"/>
      <c r="SUW60" s="228"/>
      <c r="SUX60" s="526"/>
      <c r="SUY60" s="527"/>
      <c r="SUZ60" s="528"/>
      <c r="SVA60" s="228"/>
      <c r="SVB60" s="526"/>
      <c r="SVC60" s="527"/>
      <c r="SVD60" s="528"/>
      <c r="SVE60" s="228"/>
      <c r="SVF60" s="526"/>
      <c r="SVG60" s="527"/>
      <c r="SVH60" s="528"/>
      <c r="SVI60" s="228"/>
      <c r="SVJ60" s="526"/>
      <c r="SVK60" s="527"/>
      <c r="SVL60" s="528"/>
      <c r="SVM60" s="228"/>
      <c r="SVN60" s="526"/>
      <c r="SVO60" s="527"/>
      <c r="SVP60" s="528"/>
      <c r="SVQ60" s="228"/>
      <c r="SVR60" s="526"/>
      <c r="SVS60" s="527"/>
      <c r="SVT60" s="528"/>
      <c r="SVU60" s="228"/>
      <c r="SVV60" s="526"/>
      <c r="SVW60" s="527"/>
      <c r="SVX60" s="528"/>
      <c r="SVY60" s="228"/>
      <c r="SVZ60" s="526"/>
      <c r="SWA60" s="527"/>
      <c r="SWB60" s="528"/>
      <c r="SWC60" s="228"/>
      <c r="SWD60" s="526"/>
      <c r="SWE60" s="527"/>
      <c r="SWF60" s="528"/>
      <c r="SWG60" s="228"/>
      <c r="SWH60" s="526"/>
      <c r="SWI60" s="527"/>
      <c r="SWJ60" s="528"/>
      <c r="SWK60" s="228"/>
      <c r="SWL60" s="526"/>
      <c r="SWM60" s="527"/>
      <c r="SWN60" s="528"/>
      <c r="SWO60" s="228"/>
      <c r="SWP60" s="526"/>
      <c r="SWQ60" s="527"/>
      <c r="SWR60" s="528"/>
      <c r="SWS60" s="228"/>
      <c r="SWT60" s="526"/>
      <c r="SWU60" s="527"/>
      <c r="SWV60" s="528"/>
      <c r="SWW60" s="228"/>
      <c r="SWX60" s="526"/>
      <c r="SWY60" s="527"/>
      <c r="SWZ60" s="528"/>
      <c r="SXA60" s="228"/>
      <c r="SXB60" s="526"/>
      <c r="SXC60" s="527"/>
      <c r="SXD60" s="528"/>
      <c r="SXE60" s="228"/>
      <c r="SXF60" s="526"/>
      <c r="SXG60" s="527"/>
      <c r="SXH60" s="528"/>
      <c r="SXI60" s="228"/>
      <c r="SXJ60" s="526"/>
      <c r="SXK60" s="527"/>
      <c r="SXL60" s="528"/>
      <c r="SXM60" s="228"/>
      <c r="SXN60" s="526"/>
      <c r="SXO60" s="527"/>
      <c r="SXP60" s="528"/>
      <c r="SXQ60" s="228"/>
      <c r="SXR60" s="526"/>
      <c r="SXS60" s="527"/>
      <c r="SXT60" s="528"/>
      <c r="SXU60" s="228"/>
      <c r="SXV60" s="526"/>
      <c r="SXW60" s="527"/>
      <c r="SXX60" s="528"/>
      <c r="SXY60" s="228"/>
      <c r="SXZ60" s="526"/>
      <c r="SYA60" s="527"/>
      <c r="SYB60" s="528"/>
      <c r="SYC60" s="228"/>
      <c r="SYD60" s="526"/>
      <c r="SYE60" s="527"/>
      <c r="SYF60" s="528"/>
      <c r="SYG60" s="228"/>
      <c r="SYH60" s="526"/>
      <c r="SYI60" s="527"/>
      <c r="SYJ60" s="528"/>
      <c r="SYK60" s="228"/>
      <c r="SYL60" s="526"/>
      <c r="SYM60" s="527"/>
      <c r="SYN60" s="528"/>
      <c r="SYO60" s="228"/>
      <c r="SYP60" s="526"/>
      <c r="SYQ60" s="527"/>
      <c r="SYR60" s="528"/>
      <c r="SYS60" s="228"/>
      <c r="SYT60" s="526"/>
      <c r="SYU60" s="527"/>
      <c r="SYV60" s="528"/>
      <c r="SYW60" s="228"/>
      <c r="SYX60" s="526"/>
      <c r="SYY60" s="527"/>
      <c r="SYZ60" s="528"/>
      <c r="SZA60" s="228"/>
      <c r="SZB60" s="526"/>
      <c r="SZC60" s="527"/>
      <c r="SZD60" s="528"/>
      <c r="SZE60" s="228"/>
      <c r="SZF60" s="526"/>
      <c r="SZG60" s="527"/>
      <c r="SZH60" s="528"/>
      <c r="SZI60" s="228"/>
      <c r="SZJ60" s="526"/>
      <c r="SZK60" s="527"/>
      <c r="SZL60" s="528"/>
      <c r="SZM60" s="228"/>
      <c r="SZN60" s="526"/>
      <c r="SZO60" s="527"/>
      <c r="SZP60" s="528"/>
      <c r="SZQ60" s="228"/>
      <c r="SZR60" s="526"/>
      <c r="SZS60" s="527"/>
      <c r="SZT60" s="528"/>
      <c r="SZU60" s="228"/>
      <c r="SZV60" s="526"/>
      <c r="SZW60" s="527"/>
      <c r="SZX60" s="528"/>
      <c r="SZY60" s="228"/>
      <c r="SZZ60" s="526"/>
      <c r="TAA60" s="527"/>
      <c r="TAB60" s="528"/>
      <c r="TAC60" s="228"/>
      <c r="TAD60" s="526"/>
      <c r="TAE60" s="527"/>
      <c r="TAF60" s="528"/>
      <c r="TAG60" s="228"/>
      <c r="TAH60" s="526"/>
      <c r="TAI60" s="527"/>
      <c r="TAJ60" s="528"/>
      <c r="TAK60" s="228"/>
      <c r="TAL60" s="526"/>
      <c r="TAM60" s="527"/>
      <c r="TAN60" s="528"/>
      <c r="TAO60" s="228"/>
      <c r="TAP60" s="526"/>
      <c r="TAQ60" s="527"/>
      <c r="TAR60" s="528"/>
      <c r="TAS60" s="228"/>
      <c r="TAT60" s="526"/>
      <c r="TAU60" s="527"/>
      <c r="TAV60" s="528"/>
      <c r="TAW60" s="228"/>
      <c r="TAX60" s="526"/>
      <c r="TAY60" s="527"/>
      <c r="TAZ60" s="528"/>
      <c r="TBA60" s="228"/>
      <c r="TBB60" s="526"/>
      <c r="TBC60" s="527"/>
      <c r="TBD60" s="528"/>
      <c r="TBE60" s="228"/>
      <c r="TBF60" s="526"/>
      <c r="TBG60" s="527"/>
      <c r="TBH60" s="528"/>
      <c r="TBI60" s="228"/>
      <c r="TBJ60" s="526"/>
      <c r="TBK60" s="527"/>
      <c r="TBL60" s="528"/>
      <c r="TBM60" s="228"/>
      <c r="TBN60" s="526"/>
      <c r="TBO60" s="527"/>
      <c r="TBP60" s="528"/>
      <c r="TBQ60" s="228"/>
      <c r="TBR60" s="526"/>
      <c r="TBS60" s="527"/>
      <c r="TBT60" s="528"/>
      <c r="TBU60" s="228"/>
      <c r="TBV60" s="526"/>
      <c r="TBW60" s="527"/>
      <c r="TBX60" s="528"/>
      <c r="TBY60" s="228"/>
      <c r="TBZ60" s="526"/>
      <c r="TCA60" s="527"/>
      <c r="TCB60" s="528"/>
      <c r="TCC60" s="228"/>
      <c r="TCD60" s="526"/>
      <c r="TCE60" s="527"/>
      <c r="TCF60" s="528"/>
      <c r="TCG60" s="228"/>
      <c r="TCH60" s="526"/>
      <c r="TCI60" s="527"/>
      <c r="TCJ60" s="528"/>
      <c r="TCK60" s="228"/>
      <c r="TCL60" s="526"/>
      <c r="TCM60" s="527"/>
      <c r="TCN60" s="528"/>
      <c r="TCO60" s="228"/>
      <c r="TCP60" s="526"/>
      <c r="TCQ60" s="527"/>
      <c r="TCR60" s="528"/>
      <c r="TCS60" s="228"/>
      <c r="TCT60" s="526"/>
      <c r="TCU60" s="527"/>
      <c r="TCV60" s="528"/>
      <c r="TCW60" s="228"/>
      <c r="TCX60" s="526"/>
      <c r="TCY60" s="527"/>
      <c r="TCZ60" s="528"/>
      <c r="TDA60" s="228"/>
      <c r="TDB60" s="526"/>
      <c r="TDC60" s="527"/>
      <c r="TDD60" s="528"/>
      <c r="TDE60" s="228"/>
      <c r="TDF60" s="526"/>
      <c r="TDG60" s="527"/>
      <c r="TDH60" s="528"/>
      <c r="TDI60" s="228"/>
      <c r="TDJ60" s="526"/>
      <c r="TDK60" s="527"/>
      <c r="TDL60" s="528"/>
      <c r="TDM60" s="228"/>
      <c r="TDN60" s="526"/>
      <c r="TDO60" s="527"/>
      <c r="TDP60" s="528"/>
      <c r="TDQ60" s="228"/>
      <c r="TDR60" s="526"/>
      <c r="TDS60" s="527"/>
      <c r="TDT60" s="528"/>
      <c r="TDU60" s="228"/>
      <c r="TDV60" s="526"/>
      <c r="TDW60" s="527"/>
      <c r="TDX60" s="528"/>
      <c r="TDY60" s="228"/>
      <c r="TDZ60" s="526"/>
      <c r="TEA60" s="527"/>
      <c r="TEB60" s="528"/>
      <c r="TEC60" s="228"/>
      <c r="TED60" s="526"/>
      <c r="TEE60" s="527"/>
      <c r="TEF60" s="528"/>
      <c r="TEG60" s="228"/>
      <c r="TEH60" s="526"/>
      <c r="TEI60" s="527"/>
      <c r="TEJ60" s="528"/>
      <c r="TEK60" s="228"/>
      <c r="TEL60" s="526"/>
      <c r="TEM60" s="527"/>
      <c r="TEN60" s="528"/>
      <c r="TEO60" s="228"/>
      <c r="TEP60" s="526"/>
      <c r="TEQ60" s="527"/>
      <c r="TER60" s="528"/>
      <c r="TES60" s="228"/>
      <c r="TET60" s="526"/>
      <c r="TEU60" s="527"/>
      <c r="TEV60" s="528"/>
      <c r="TEW60" s="228"/>
      <c r="TEX60" s="526"/>
      <c r="TEY60" s="527"/>
      <c r="TEZ60" s="528"/>
      <c r="TFA60" s="228"/>
      <c r="TFB60" s="526"/>
      <c r="TFC60" s="527"/>
      <c r="TFD60" s="528"/>
      <c r="TFE60" s="228"/>
      <c r="TFF60" s="526"/>
      <c r="TFG60" s="527"/>
      <c r="TFH60" s="528"/>
      <c r="TFI60" s="228"/>
      <c r="TFJ60" s="526"/>
      <c r="TFK60" s="527"/>
      <c r="TFL60" s="528"/>
      <c r="TFM60" s="228"/>
      <c r="TFN60" s="526"/>
      <c r="TFO60" s="527"/>
      <c r="TFP60" s="528"/>
      <c r="TFQ60" s="228"/>
      <c r="TFR60" s="526"/>
      <c r="TFS60" s="527"/>
      <c r="TFT60" s="528"/>
      <c r="TFU60" s="228"/>
      <c r="TFV60" s="526"/>
      <c r="TFW60" s="527"/>
      <c r="TFX60" s="528"/>
      <c r="TFY60" s="228"/>
      <c r="TFZ60" s="526"/>
      <c r="TGA60" s="527"/>
      <c r="TGB60" s="528"/>
      <c r="TGC60" s="228"/>
      <c r="TGD60" s="526"/>
      <c r="TGE60" s="527"/>
      <c r="TGF60" s="528"/>
      <c r="TGG60" s="228"/>
      <c r="TGH60" s="526"/>
      <c r="TGI60" s="527"/>
      <c r="TGJ60" s="528"/>
      <c r="TGK60" s="228"/>
      <c r="TGL60" s="526"/>
      <c r="TGM60" s="527"/>
      <c r="TGN60" s="528"/>
      <c r="TGO60" s="228"/>
      <c r="TGP60" s="526"/>
      <c r="TGQ60" s="527"/>
      <c r="TGR60" s="528"/>
      <c r="TGS60" s="228"/>
      <c r="TGT60" s="526"/>
      <c r="TGU60" s="527"/>
      <c r="TGV60" s="528"/>
      <c r="TGW60" s="228"/>
      <c r="TGX60" s="526"/>
      <c r="TGY60" s="527"/>
      <c r="TGZ60" s="528"/>
      <c r="THA60" s="228"/>
      <c r="THB60" s="526"/>
      <c r="THC60" s="527"/>
      <c r="THD60" s="528"/>
      <c r="THE60" s="228"/>
      <c r="THF60" s="526"/>
      <c r="THG60" s="527"/>
      <c r="THH60" s="528"/>
      <c r="THI60" s="228"/>
      <c r="THJ60" s="526"/>
      <c r="THK60" s="527"/>
      <c r="THL60" s="528"/>
      <c r="THM60" s="228"/>
      <c r="THN60" s="526"/>
      <c r="THO60" s="527"/>
      <c r="THP60" s="528"/>
      <c r="THQ60" s="228"/>
      <c r="THR60" s="526"/>
      <c r="THS60" s="527"/>
      <c r="THT60" s="528"/>
      <c r="THU60" s="228"/>
      <c r="THV60" s="526"/>
      <c r="THW60" s="527"/>
      <c r="THX60" s="528"/>
      <c r="THY60" s="228"/>
      <c r="THZ60" s="526"/>
      <c r="TIA60" s="527"/>
      <c r="TIB60" s="528"/>
      <c r="TIC60" s="228"/>
      <c r="TID60" s="526"/>
      <c r="TIE60" s="527"/>
      <c r="TIF60" s="528"/>
      <c r="TIG60" s="228"/>
      <c r="TIH60" s="526"/>
      <c r="TII60" s="527"/>
      <c r="TIJ60" s="528"/>
      <c r="TIK60" s="228"/>
      <c r="TIL60" s="526"/>
      <c r="TIM60" s="527"/>
      <c r="TIN60" s="528"/>
      <c r="TIO60" s="228"/>
      <c r="TIP60" s="526"/>
      <c r="TIQ60" s="527"/>
      <c r="TIR60" s="528"/>
      <c r="TIS60" s="228"/>
      <c r="TIT60" s="526"/>
      <c r="TIU60" s="527"/>
      <c r="TIV60" s="528"/>
      <c r="TIW60" s="228"/>
      <c r="TIX60" s="526"/>
      <c r="TIY60" s="527"/>
      <c r="TIZ60" s="528"/>
      <c r="TJA60" s="228"/>
      <c r="TJB60" s="526"/>
      <c r="TJC60" s="527"/>
      <c r="TJD60" s="528"/>
      <c r="TJE60" s="228"/>
      <c r="TJF60" s="526"/>
      <c r="TJG60" s="527"/>
      <c r="TJH60" s="528"/>
      <c r="TJI60" s="228"/>
      <c r="TJJ60" s="526"/>
      <c r="TJK60" s="527"/>
      <c r="TJL60" s="528"/>
      <c r="TJM60" s="228"/>
      <c r="TJN60" s="526"/>
      <c r="TJO60" s="527"/>
      <c r="TJP60" s="528"/>
      <c r="TJQ60" s="228"/>
      <c r="TJR60" s="526"/>
      <c r="TJS60" s="527"/>
      <c r="TJT60" s="528"/>
      <c r="TJU60" s="228"/>
      <c r="TJV60" s="526"/>
      <c r="TJW60" s="527"/>
      <c r="TJX60" s="528"/>
      <c r="TJY60" s="228"/>
      <c r="TJZ60" s="526"/>
      <c r="TKA60" s="527"/>
      <c r="TKB60" s="528"/>
      <c r="TKC60" s="228"/>
      <c r="TKD60" s="526"/>
      <c r="TKE60" s="527"/>
      <c r="TKF60" s="528"/>
      <c r="TKG60" s="228"/>
      <c r="TKH60" s="526"/>
      <c r="TKI60" s="527"/>
      <c r="TKJ60" s="528"/>
      <c r="TKK60" s="228"/>
      <c r="TKL60" s="526"/>
      <c r="TKM60" s="527"/>
      <c r="TKN60" s="528"/>
      <c r="TKO60" s="228"/>
      <c r="TKP60" s="526"/>
      <c r="TKQ60" s="527"/>
      <c r="TKR60" s="528"/>
      <c r="TKS60" s="228"/>
      <c r="TKT60" s="526"/>
      <c r="TKU60" s="527"/>
      <c r="TKV60" s="528"/>
      <c r="TKW60" s="228"/>
      <c r="TKX60" s="526"/>
      <c r="TKY60" s="527"/>
      <c r="TKZ60" s="528"/>
      <c r="TLA60" s="228"/>
      <c r="TLB60" s="526"/>
      <c r="TLC60" s="527"/>
      <c r="TLD60" s="528"/>
      <c r="TLE60" s="228"/>
      <c r="TLF60" s="526"/>
      <c r="TLG60" s="527"/>
      <c r="TLH60" s="528"/>
      <c r="TLI60" s="228"/>
      <c r="TLJ60" s="526"/>
      <c r="TLK60" s="527"/>
      <c r="TLL60" s="528"/>
      <c r="TLM60" s="228"/>
      <c r="TLN60" s="526"/>
      <c r="TLO60" s="527"/>
      <c r="TLP60" s="528"/>
      <c r="TLQ60" s="228"/>
      <c r="TLR60" s="526"/>
      <c r="TLS60" s="527"/>
      <c r="TLT60" s="528"/>
      <c r="TLU60" s="228"/>
      <c r="TLV60" s="526"/>
      <c r="TLW60" s="527"/>
      <c r="TLX60" s="528"/>
      <c r="TLY60" s="228"/>
      <c r="TLZ60" s="526"/>
      <c r="TMA60" s="527"/>
      <c r="TMB60" s="528"/>
      <c r="TMC60" s="228"/>
      <c r="TMD60" s="526"/>
      <c r="TME60" s="527"/>
      <c r="TMF60" s="528"/>
      <c r="TMG60" s="228"/>
      <c r="TMH60" s="526"/>
      <c r="TMI60" s="527"/>
      <c r="TMJ60" s="528"/>
      <c r="TMK60" s="228"/>
      <c r="TML60" s="526"/>
      <c r="TMM60" s="527"/>
      <c r="TMN60" s="528"/>
      <c r="TMO60" s="228"/>
      <c r="TMP60" s="526"/>
      <c r="TMQ60" s="527"/>
      <c r="TMR60" s="528"/>
      <c r="TMS60" s="228"/>
      <c r="TMT60" s="526"/>
      <c r="TMU60" s="527"/>
      <c r="TMV60" s="528"/>
      <c r="TMW60" s="228"/>
      <c r="TMX60" s="526"/>
      <c r="TMY60" s="527"/>
      <c r="TMZ60" s="528"/>
      <c r="TNA60" s="228"/>
      <c r="TNB60" s="526"/>
      <c r="TNC60" s="527"/>
      <c r="TND60" s="528"/>
      <c r="TNE60" s="228"/>
      <c r="TNF60" s="526"/>
      <c r="TNG60" s="527"/>
      <c r="TNH60" s="528"/>
      <c r="TNI60" s="228"/>
      <c r="TNJ60" s="526"/>
      <c r="TNK60" s="527"/>
      <c r="TNL60" s="528"/>
      <c r="TNM60" s="228"/>
      <c r="TNN60" s="526"/>
      <c r="TNO60" s="527"/>
      <c r="TNP60" s="528"/>
      <c r="TNQ60" s="228"/>
      <c r="TNR60" s="526"/>
      <c r="TNS60" s="527"/>
      <c r="TNT60" s="528"/>
      <c r="TNU60" s="228"/>
      <c r="TNV60" s="526"/>
      <c r="TNW60" s="527"/>
      <c r="TNX60" s="528"/>
      <c r="TNY60" s="228"/>
      <c r="TNZ60" s="526"/>
      <c r="TOA60" s="527"/>
      <c r="TOB60" s="528"/>
      <c r="TOC60" s="228"/>
      <c r="TOD60" s="526"/>
      <c r="TOE60" s="527"/>
      <c r="TOF60" s="528"/>
      <c r="TOG60" s="228"/>
      <c r="TOH60" s="526"/>
      <c r="TOI60" s="527"/>
      <c r="TOJ60" s="528"/>
      <c r="TOK60" s="228"/>
      <c r="TOL60" s="526"/>
      <c r="TOM60" s="527"/>
      <c r="TON60" s="528"/>
      <c r="TOO60" s="228"/>
      <c r="TOP60" s="526"/>
      <c r="TOQ60" s="527"/>
      <c r="TOR60" s="528"/>
      <c r="TOS60" s="228"/>
      <c r="TOT60" s="526"/>
      <c r="TOU60" s="527"/>
      <c r="TOV60" s="528"/>
      <c r="TOW60" s="228"/>
      <c r="TOX60" s="526"/>
      <c r="TOY60" s="527"/>
      <c r="TOZ60" s="528"/>
      <c r="TPA60" s="228"/>
      <c r="TPB60" s="526"/>
      <c r="TPC60" s="527"/>
      <c r="TPD60" s="528"/>
      <c r="TPE60" s="228"/>
      <c r="TPF60" s="526"/>
      <c r="TPG60" s="527"/>
      <c r="TPH60" s="528"/>
      <c r="TPI60" s="228"/>
      <c r="TPJ60" s="526"/>
      <c r="TPK60" s="527"/>
      <c r="TPL60" s="528"/>
      <c r="TPM60" s="228"/>
      <c r="TPN60" s="526"/>
      <c r="TPO60" s="527"/>
      <c r="TPP60" s="528"/>
      <c r="TPQ60" s="228"/>
      <c r="TPR60" s="526"/>
      <c r="TPS60" s="527"/>
      <c r="TPT60" s="528"/>
      <c r="TPU60" s="228"/>
      <c r="TPV60" s="526"/>
      <c r="TPW60" s="527"/>
      <c r="TPX60" s="528"/>
      <c r="TPY60" s="228"/>
      <c r="TPZ60" s="526"/>
      <c r="TQA60" s="527"/>
      <c r="TQB60" s="528"/>
      <c r="TQC60" s="228"/>
      <c r="TQD60" s="526"/>
      <c r="TQE60" s="527"/>
      <c r="TQF60" s="528"/>
      <c r="TQG60" s="228"/>
      <c r="TQH60" s="526"/>
      <c r="TQI60" s="527"/>
      <c r="TQJ60" s="528"/>
      <c r="TQK60" s="228"/>
      <c r="TQL60" s="526"/>
      <c r="TQM60" s="527"/>
      <c r="TQN60" s="528"/>
      <c r="TQO60" s="228"/>
      <c r="TQP60" s="526"/>
      <c r="TQQ60" s="527"/>
      <c r="TQR60" s="528"/>
      <c r="TQS60" s="228"/>
      <c r="TQT60" s="526"/>
      <c r="TQU60" s="527"/>
      <c r="TQV60" s="528"/>
      <c r="TQW60" s="228"/>
      <c r="TQX60" s="526"/>
      <c r="TQY60" s="527"/>
      <c r="TQZ60" s="528"/>
      <c r="TRA60" s="228"/>
      <c r="TRB60" s="526"/>
      <c r="TRC60" s="527"/>
      <c r="TRD60" s="528"/>
      <c r="TRE60" s="228"/>
      <c r="TRF60" s="526"/>
      <c r="TRG60" s="527"/>
      <c r="TRH60" s="528"/>
      <c r="TRI60" s="228"/>
      <c r="TRJ60" s="526"/>
      <c r="TRK60" s="527"/>
      <c r="TRL60" s="528"/>
      <c r="TRM60" s="228"/>
      <c r="TRN60" s="526"/>
      <c r="TRO60" s="527"/>
      <c r="TRP60" s="528"/>
      <c r="TRQ60" s="228"/>
      <c r="TRR60" s="526"/>
      <c r="TRS60" s="527"/>
      <c r="TRT60" s="528"/>
      <c r="TRU60" s="228"/>
      <c r="TRV60" s="526"/>
      <c r="TRW60" s="527"/>
      <c r="TRX60" s="528"/>
      <c r="TRY60" s="228"/>
      <c r="TRZ60" s="526"/>
      <c r="TSA60" s="527"/>
      <c r="TSB60" s="528"/>
      <c r="TSC60" s="228"/>
      <c r="TSD60" s="526"/>
      <c r="TSE60" s="527"/>
      <c r="TSF60" s="528"/>
      <c r="TSG60" s="228"/>
      <c r="TSH60" s="526"/>
      <c r="TSI60" s="527"/>
      <c r="TSJ60" s="528"/>
      <c r="TSK60" s="228"/>
      <c r="TSL60" s="526"/>
      <c r="TSM60" s="527"/>
      <c r="TSN60" s="528"/>
      <c r="TSO60" s="228"/>
      <c r="TSP60" s="526"/>
      <c r="TSQ60" s="527"/>
      <c r="TSR60" s="528"/>
      <c r="TSS60" s="228"/>
      <c r="TST60" s="526"/>
      <c r="TSU60" s="527"/>
      <c r="TSV60" s="528"/>
      <c r="TSW60" s="228"/>
      <c r="TSX60" s="526"/>
      <c r="TSY60" s="527"/>
      <c r="TSZ60" s="528"/>
      <c r="TTA60" s="228"/>
      <c r="TTB60" s="526"/>
      <c r="TTC60" s="527"/>
      <c r="TTD60" s="528"/>
      <c r="TTE60" s="228"/>
      <c r="TTF60" s="526"/>
      <c r="TTG60" s="527"/>
      <c r="TTH60" s="528"/>
      <c r="TTI60" s="228"/>
      <c r="TTJ60" s="526"/>
      <c r="TTK60" s="527"/>
      <c r="TTL60" s="528"/>
      <c r="TTM60" s="228"/>
      <c r="TTN60" s="526"/>
      <c r="TTO60" s="527"/>
      <c r="TTP60" s="528"/>
      <c r="TTQ60" s="228"/>
      <c r="TTR60" s="526"/>
      <c r="TTS60" s="527"/>
      <c r="TTT60" s="528"/>
      <c r="TTU60" s="228"/>
      <c r="TTV60" s="526"/>
      <c r="TTW60" s="527"/>
      <c r="TTX60" s="528"/>
      <c r="TTY60" s="228"/>
      <c r="TTZ60" s="526"/>
      <c r="TUA60" s="527"/>
      <c r="TUB60" s="528"/>
      <c r="TUC60" s="228"/>
      <c r="TUD60" s="526"/>
      <c r="TUE60" s="527"/>
      <c r="TUF60" s="528"/>
      <c r="TUG60" s="228"/>
      <c r="TUH60" s="526"/>
      <c r="TUI60" s="527"/>
      <c r="TUJ60" s="528"/>
      <c r="TUK60" s="228"/>
      <c r="TUL60" s="526"/>
      <c r="TUM60" s="527"/>
      <c r="TUN60" s="528"/>
      <c r="TUO60" s="228"/>
      <c r="TUP60" s="526"/>
      <c r="TUQ60" s="527"/>
      <c r="TUR60" s="528"/>
      <c r="TUS60" s="228"/>
      <c r="TUT60" s="526"/>
      <c r="TUU60" s="527"/>
      <c r="TUV60" s="528"/>
      <c r="TUW60" s="228"/>
      <c r="TUX60" s="526"/>
      <c r="TUY60" s="527"/>
      <c r="TUZ60" s="528"/>
      <c r="TVA60" s="228"/>
      <c r="TVB60" s="526"/>
      <c r="TVC60" s="527"/>
      <c r="TVD60" s="528"/>
      <c r="TVE60" s="228"/>
      <c r="TVF60" s="526"/>
      <c r="TVG60" s="527"/>
      <c r="TVH60" s="528"/>
      <c r="TVI60" s="228"/>
      <c r="TVJ60" s="526"/>
      <c r="TVK60" s="527"/>
      <c r="TVL60" s="528"/>
      <c r="TVM60" s="228"/>
      <c r="TVN60" s="526"/>
      <c r="TVO60" s="527"/>
      <c r="TVP60" s="528"/>
      <c r="TVQ60" s="228"/>
      <c r="TVR60" s="526"/>
      <c r="TVS60" s="527"/>
      <c r="TVT60" s="528"/>
      <c r="TVU60" s="228"/>
      <c r="TVV60" s="526"/>
      <c r="TVW60" s="527"/>
      <c r="TVX60" s="528"/>
      <c r="TVY60" s="228"/>
      <c r="TVZ60" s="526"/>
      <c r="TWA60" s="527"/>
      <c r="TWB60" s="528"/>
      <c r="TWC60" s="228"/>
      <c r="TWD60" s="526"/>
      <c r="TWE60" s="527"/>
      <c r="TWF60" s="528"/>
      <c r="TWG60" s="228"/>
      <c r="TWH60" s="526"/>
      <c r="TWI60" s="527"/>
      <c r="TWJ60" s="528"/>
      <c r="TWK60" s="228"/>
      <c r="TWL60" s="526"/>
      <c r="TWM60" s="527"/>
      <c r="TWN60" s="528"/>
      <c r="TWO60" s="228"/>
      <c r="TWP60" s="526"/>
      <c r="TWQ60" s="527"/>
      <c r="TWR60" s="528"/>
      <c r="TWS60" s="228"/>
      <c r="TWT60" s="526"/>
      <c r="TWU60" s="527"/>
      <c r="TWV60" s="528"/>
      <c r="TWW60" s="228"/>
      <c r="TWX60" s="526"/>
      <c r="TWY60" s="527"/>
      <c r="TWZ60" s="528"/>
      <c r="TXA60" s="228"/>
      <c r="TXB60" s="526"/>
      <c r="TXC60" s="527"/>
      <c r="TXD60" s="528"/>
      <c r="TXE60" s="228"/>
      <c r="TXF60" s="526"/>
      <c r="TXG60" s="527"/>
      <c r="TXH60" s="528"/>
      <c r="TXI60" s="228"/>
      <c r="TXJ60" s="526"/>
      <c r="TXK60" s="527"/>
      <c r="TXL60" s="528"/>
      <c r="TXM60" s="228"/>
      <c r="TXN60" s="526"/>
      <c r="TXO60" s="527"/>
      <c r="TXP60" s="528"/>
      <c r="TXQ60" s="228"/>
      <c r="TXR60" s="526"/>
      <c r="TXS60" s="527"/>
      <c r="TXT60" s="528"/>
      <c r="TXU60" s="228"/>
      <c r="TXV60" s="526"/>
      <c r="TXW60" s="527"/>
      <c r="TXX60" s="528"/>
      <c r="TXY60" s="228"/>
      <c r="TXZ60" s="526"/>
      <c r="TYA60" s="527"/>
      <c r="TYB60" s="528"/>
      <c r="TYC60" s="228"/>
      <c r="TYD60" s="526"/>
      <c r="TYE60" s="527"/>
      <c r="TYF60" s="528"/>
      <c r="TYG60" s="228"/>
      <c r="TYH60" s="526"/>
      <c r="TYI60" s="527"/>
      <c r="TYJ60" s="528"/>
      <c r="TYK60" s="228"/>
      <c r="TYL60" s="526"/>
      <c r="TYM60" s="527"/>
      <c r="TYN60" s="528"/>
      <c r="TYO60" s="228"/>
      <c r="TYP60" s="526"/>
      <c r="TYQ60" s="527"/>
      <c r="TYR60" s="528"/>
      <c r="TYS60" s="228"/>
      <c r="TYT60" s="526"/>
      <c r="TYU60" s="527"/>
      <c r="TYV60" s="528"/>
      <c r="TYW60" s="228"/>
      <c r="TYX60" s="526"/>
      <c r="TYY60" s="527"/>
      <c r="TYZ60" s="528"/>
      <c r="TZA60" s="228"/>
      <c r="TZB60" s="526"/>
      <c r="TZC60" s="527"/>
      <c r="TZD60" s="528"/>
      <c r="TZE60" s="228"/>
      <c r="TZF60" s="526"/>
      <c r="TZG60" s="527"/>
      <c r="TZH60" s="528"/>
      <c r="TZI60" s="228"/>
      <c r="TZJ60" s="526"/>
      <c r="TZK60" s="527"/>
      <c r="TZL60" s="528"/>
      <c r="TZM60" s="228"/>
      <c r="TZN60" s="526"/>
      <c r="TZO60" s="527"/>
      <c r="TZP60" s="528"/>
      <c r="TZQ60" s="228"/>
      <c r="TZR60" s="526"/>
      <c r="TZS60" s="527"/>
      <c r="TZT60" s="528"/>
      <c r="TZU60" s="228"/>
      <c r="TZV60" s="526"/>
      <c r="TZW60" s="527"/>
      <c r="TZX60" s="528"/>
      <c r="TZY60" s="228"/>
      <c r="TZZ60" s="526"/>
      <c r="UAA60" s="527"/>
      <c r="UAB60" s="528"/>
      <c r="UAC60" s="228"/>
      <c r="UAD60" s="526"/>
      <c r="UAE60" s="527"/>
      <c r="UAF60" s="528"/>
      <c r="UAG60" s="228"/>
      <c r="UAH60" s="526"/>
      <c r="UAI60" s="527"/>
      <c r="UAJ60" s="528"/>
      <c r="UAK60" s="228"/>
      <c r="UAL60" s="526"/>
      <c r="UAM60" s="527"/>
      <c r="UAN60" s="528"/>
      <c r="UAO60" s="228"/>
      <c r="UAP60" s="526"/>
      <c r="UAQ60" s="527"/>
      <c r="UAR60" s="528"/>
      <c r="UAS60" s="228"/>
      <c r="UAT60" s="526"/>
      <c r="UAU60" s="527"/>
      <c r="UAV60" s="528"/>
      <c r="UAW60" s="228"/>
      <c r="UAX60" s="526"/>
      <c r="UAY60" s="527"/>
      <c r="UAZ60" s="528"/>
      <c r="UBA60" s="228"/>
      <c r="UBB60" s="526"/>
      <c r="UBC60" s="527"/>
      <c r="UBD60" s="528"/>
      <c r="UBE60" s="228"/>
      <c r="UBF60" s="526"/>
      <c r="UBG60" s="527"/>
      <c r="UBH60" s="528"/>
      <c r="UBI60" s="228"/>
      <c r="UBJ60" s="526"/>
      <c r="UBK60" s="527"/>
      <c r="UBL60" s="528"/>
      <c r="UBM60" s="228"/>
      <c r="UBN60" s="526"/>
      <c r="UBO60" s="527"/>
      <c r="UBP60" s="528"/>
      <c r="UBQ60" s="228"/>
      <c r="UBR60" s="526"/>
      <c r="UBS60" s="527"/>
      <c r="UBT60" s="528"/>
      <c r="UBU60" s="228"/>
      <c r="UBV60" s="526"/>
      <c r="UBW60" s="527"/>
      <c r="UBX60" s="528"/>
      <c r="UBY60" s="228"/>
      <c r="UBZ60" s="526"/>
      <c r="UCA60" s="527"/>
      <c r="UCB60" s="528"/>
      <c r="UCC60" s="228"/>
      <c r="UCD60" s="526"/>
      <c r="UCE60" s="527"/>
      <c r="UCF60" s="528"/>
      <c r="UCG60" s="228"/>
      <c r="UCH60" s="526"/>
      <c r="UCI60" s="527"/>
      <c r="UCJ60" s="528"/>
      <c r="UCK60" s="228"/>
      <c r="UCL60" s="526"/>
      <c r="UCM60" s="527"/>
      <c r="UCN60" s="528"/>
      <c r="UCO60" s="228"/>
      <c r="UCP60" s="526"/>
      <c r="UCQ60" s="527"/>
      <c r="UCR60" s="528"/>
      <c r="UCS60" s="228"/>
      <c r="UCT60" s="526"/>
      <c r="UCU60" s="527"/>
      <c r="UCV60" s="528"/>
      <c r="UCW60" s="228"/>
      <c r="UCX60" s="526"/>
      <c r="UCY60" s="527"/>
      <c r="UCZ60" s="528"/>
      <c r="UDA60" s="228"/>
      <c r="UDB60" s="526"/>
      <c r="UDC60" s="527"/>
      <c r="UDD60" s="528"/>
      <c r="UDE60" s="228"/>
      <c r="UDF60" s="526"/>
      <c r="UDG60" s="527"/>
      <c r="UDH60" s="528"/>
      <c r="UDI60" s="228"/>
      <c r="UDJ60" s="526"/>
      <c r="UDK60" s="527"/>
      <c r="UDL60" s="528"/>
      <c r="UDM60" s="228"/>
      <c r="UDN60" s="526"/>
      <c r="UDO60" s="527"/>
      <c r="UDP60" s="528"/>
      <c r="UDQ60" s="228"/>
      <c r="UDR60" s="526"/>
      <c r="UDS60" s="527"/>
      <c r="UDT60" s="528"/>
      <c r="UDU60" s="228"/>
      <c r="UDV60" s="526"/>
      <c r="UDW60" s="527"/>
      <c r="UDX60" s="528"/>
      <c r="UDY60" s="228"/>
      <c r="UDZ60" s="526"/>
      <c r="UEA60" s="527"/>
      <c r="UEB60" s="528"/>
      <c r="UEC60" s="228"/>
      <c r="UED60" s="526"/>
      <c r="UEE60" s="527"/>
      <c r="UEF60" s="528"/>
      <c r="UEG60" s="228"/>
      <c r="UEH60" s="526"/>
      <c r="UEI60" s="527"/>
      <c r="UEJ60" s="528"/>
      <c r="UEK60" s="228"/>
      <c r="UEL60" s="526"/>
      <c r="UEM60" s="527"/>
      <c r="UEN60" s="528"/>
      <c r="UEO60" s="228"/>
      <c r="UEP60" s="526"/>
      <c r="UEQ60" s="527"/>
      <c r="UER60" s="528"/>
      <c r="UES60" s="228"/>
      <c r="UET60" s="526"/>
      <c r="UEU60" s="527"/>
      <c r="UEV60" s="528"/>
      <c r="UEW60" s="228"/>
      <c r="UEX60" s="526"/>
      <c r="UEY60" s="527"/>
      <c r="UEZ60" s="528"/>
      <c r="UFA60" s="228"/>
      <c r="UFB60" s="526"/>
      <c r="UFC60" s="527"/>
      <c r="UFD60" s="528"/>
      <c r="UFE60" s="228"/>
      <c r="UFF60" s="526"/>
      <c r="UFG60" s="527"/>
      <c r="UFH60" s="528"/>
      <c r="UFI60" s="228"/>
      <c r="UFJ60" s="526"/>
      <c r="UFK60" s="527"/>
      <c r="UFL60" s="528"/>
      <c r="UFM60" s="228"/>
      <c r="UFN60" s="526"/>
      <c r="UFO60" s="527"/>
      <c r="UFP60" s="528"/>
      <c r="UFQ60" s="228"/>
      <c r="UFR60" s="526"/>
      <c r="UFS60" s="527"/>
      <c r="UFT60" s="528"/>
      <c r="UFU60" s="228"/>
      <c r="UFV60" s="526"/>
      <c r="UFW60" s="527"/>
      <c r="UFX60" s="528"/>
      <c r="UFY60" s="228"/>
      <c r="UFZ60" s="526"/>
      <c r="UGA60" s="527"/>
      <c r="UGB60" s="528"/>
      <c r="UGC60" s="228"/>
      <c r="UGD60" s="526"/>
      <c r="UGE60" s="527"/>
      <c r="UGF60" s="528"/>
      <c r="UGG60" s="228"/>
      <c r="UGH60" s="526"/>
      <c r="UGI60" s="527"/>
      <c r="UGJ60" s="528"/>
      <c r="UGK60" s="228"/>
      <c r="UGL60" s="526"/>
      <c r="UGM60" s="527"/>
      <c r="UGN60" s="528"/>
      <c r="UGO60" s="228"/>
      <c r="UGP60" s="526"/>
      <c r="UGQ60" s="527"/>
      <c r="UGR60" s="528"/>
      <c r="UGS60" s="228"/>
      <c r="UGT60" s="526"/>
      <c r="UGU60" s="527"/>
      <c r="UGV60" s="528"/>
      <c r="UGW60" s="228"/>
      <c r="UGX60" s="526"/>
      <c r="UGY60" s="527"/>
      <c r="UGZ60" s="528"/>
      <c r="UHA60" s="228"/>
      <c r="UHB60" s="526"/>
      <c r="UHC60" s="527"/>
      <c r="UHD60" s="528"/>
      <c r="UHE60" s="228"/>
      <c r="UHF60" s="526"/>
      <c r="UHG60" s="527"/>
      <c r="UHH60" s="528"/>
      <c r="UHI60" s="228"/>
      <c r="UHJ60" s="526"/>
      <c r="UHK60" s="527"/>
      <c r="UHL60" s="528"/>
      <c r="UHM60" s="228"/>
      <c r="UHN60" s="526"/>
      <c r="UHO60" s="527"/>
      <c r="UHP60" s="528"/>
      <c r="UHQ60" s="228"/>
      <c r="UHR60" s="526"/>
      <c r="UHS60" s="527"/>
      <c r="UHT60" s="528"/>
      <c r="UHU60" s="228"/>
      <c r="UHV60" s="526"/>
      <c r="UHW60" s="527"/>
      <c r="UHX60" s="528"/>
      <c r="UHY60" s="228"/>
      <c r="UHZ60" s="526"/>
      <c r="UIA60" s="527"/>
      <c r="UIB60" s="528"/>
      <c r="UIC60" s="228"/>
      <c r="UID60" s="526"/>
      <c r="UIE60" s="527"/>
      <c r="UIF60" s="528"/>
      <c r="UIG60" s="228"/>
      <c r="UIH60" s="526"/>
      <c r="UII60" s="527"/>
      <c r="UIJ60" s="528"/>
      <c r="UIK60" s="228"/>
      <c r="UIL60" s="526"/>
      <c r="UIM60" s="527"/>
      <c r="UIN60" s="528"/>
      <c r="UIO60" s="228"/>
      <c r="UIP60" s="526"/>
      <c r="UIQ60" s="527"/>
      <c r="UIR60" s="528"/>
      <c r="UIS60" s="228"/>
      <c r="UIT60" s="526"/>
      <c r="UIU60" s="527"/>
      <c r="UIV60" s="528"/>
      <c r="UIW60" s="228"/>
      <c r="UIX60" s="526"/>
      <c r="UIY60" s="527"/>
      <c r="UIZ60" s="528"/>
      <c r="UJA60" s="228"/>
      <c r="UJB60" s="526"/>
      <c r="UJC60" s="527"/>
      <c r="UJD60" s="528"/>
      <c r="UJE60" s="228"/>
      <c r="UJF60" s="526"/>
      <c r="UJG60" s="527"/>
      <c r="UJH60" s="528"/>
      <c r="UJI60" s="228"/>
      <c r="UJJ60" s="526"/>
      <c r="UJK60" s="527"/>
      <c r="UJL60" s="528"/>
      <c r="UJM60" s="228"/>
      <c r="UJN60" s="526"/>
      <c r="UJO60" s="527"/>
      <c r="UJP60" s="528"/>
      <c r="UJQ60" s="228"/>
      <c r="UJR60" s="526"/>
      <c r="UJS60" s="527"/>
      <c r="UJT60" s="528"/>
      <c r="UJU60" s="228"/>
      <c r="UJV60" s="526"/>
      <c r="UJW60" s="527"/>
      <c r="UJX60" s="528"/>
      <c r="UJY60" s="228"/>
      <c r="UJZ60" s="526"/>
      <c r="UKA60" s="527"/>
      <c r="UKB60" s="528"/>
      <c r="UKC60" s="228"/>
      <c r="UKD60" s="526"/>
      <c r="UKE60" s="527"/>
      <c r="UKF60" s="528"/>
      <c r="UKG60" s="228"/>
      <c r="UKH60" s="526"/>
      <c r="UKI60" s="527"/>
      <c r="UKJ60" s="528"/>
      <c r="UKK60" s="228"/>
      <c r="UKL60" s="526"/>
      <c r="UKM60" s="527"/>
      <c r="UKN60" s="528"/>
      <c r="UKO60" s="228"/>
      <c r="UKP60" s="526"/>
      <c r="UKQ60" s="527"/>
      <c r="UKR60" s="528"/>
      <c r="UKS60" s="228"/>
      <c r="UKT60" s="526"/>
      <c r="UKU60" s="527"/>
      <c r="UKV60" s="528"/>
      <c r="UKW60" s="228"/>
      <c r="UKX60" s="526"/>
      <c r="UKY60" s="527"/>
      <c r="UKZ60" s="528"/>
      <c r="ULA60" s="228"/>
      <c r="ULB60" s="526"/>
      <c r="ULC60" s="527"/>
      <c r="ULD60" s="528"/>
      <c r="ULE60" s="228"/>
      <c r="ULF60" s="526"/>
      <c r="ULG60" s="527"/>
      <c r="ULH60" s="528"/>
      <c r="ULI60" s="228"/>
      <c r="ULJ60" s="526"/>
      <c r="ULK60" s="527"/>
      <c r="ULL60" s="528"/>
      <c r="ULM60" s="228"/>
      <c r="ULN60" s="526"/>
      <c r="ULO60" s="527"/>
      <c r="ULP60" s="528"/>
      <c r="ULQ60" s="228"/>
      <c r="ULR60" s="526"/>
      <c r="ULS60" s="527"/>
      <c r="ULT60" s="528"/>
      <c r="ULU60" s="228"/>
      <c r="ULV60" s="526"/>
      <c r="ULW60" s="527"/>
      <c r="ULX60" s="528"/>
      <c r="ULY60" s="228"/>
      <c r="ULZ60" s="526"/>
      <c r="UMA60" s="527"/>
      <c r="UMB60" s="528"/>
      <c r="UMC60" s="228"/>
      <c r="UMD60" s="526"/>
      <c r="UME60" s="527"/>
      <c r="UMF60" s="528"/>
      <c r="UMG60" s="228"/>
      <c r="UMH60" s="526"/>
      <c r="UMI60" s="527"/>
      <c r="UMJ60" s="528"/>
      <c r="UMK60" s="228"/>
      <c r="UML60" s="526"/>
      <c r="UMM60" s="527"/>
      <c r="UMN60" s="528"/>
      <c r="UMO60" s="228"/>
      <c r="UMP60" s="526"/>
      <c r="UMQ60" s="527"/>
      <c r="UMR60" s="528"/>
      <c r="UMS60" s="228"/>
      <c r="UMT60" s="526"/>
      <c r="UMU60" s="527"/>
      <c r="UMV60" s="528"/>
      <c r="UMW60" s="228"/>
      <c r="UMX60" s="526"/>
      <c r="UMY60" s="527"/>
      <c r="UMZ60" s="528"/>
      <c r="UNA60" s="228"/>
      <c r="UNB60" s="526"/>
      <c r="UNC60" s="527"/>
      <c r="UND60" s="528"/>
      <c r="UNE60" s="228"/>
      <c r="UNF60" s="526"/>
      <c r="UNG60" s="527"/>
      <c r="UNH60" s="528"/>
      <c r="UNI60" s="228"/>
      <c r="UNJ60" s="526"/>
      <c r="UNK60" s="527"/>
      <c r="UNL60" s="528"/>
      <c r="UNM60" s="228"/>
      <c r="UNN60" s="526"/>
      <c r="UNO60" s="527"/>
      <c r="UNP60" s="528"/>
      <c r="UNQ60" s="228"/>
      <c r="UNR60" s="526"/>
      <c r="UNS60" s="527"/>
      <c r="UNT60" s="528"/>
      <c r="UNU60" s="228"/>
      <c r="UNV60" s="526"/>
      <c r="UNW60" s="527"/>
      <c r="UNX60" s="528"/>
      <c r="UNY60" s="228"/>
      <c r="UNZ60" s="526"/>
      <c r="UOA60" s="527"/>
      <c r="UOB60" s="528"/>
      <c r="UOC60" s="228"/>
      <c r="UOD60" s="526"/>
      <c r="UOE60" s="527"/>
      <c r="UOF60" s="528"/>
      <c r="UOG60" s="228"/>
      <c r="UOH60" s="526"/>
      <c r="UOI60" s="527"/>
      <c r="UOJ60" s="528"/>
      <c r="UOK60" s="228"/>
      <c r="UOL60" s="526"/>
      <c r="UOM60" s="527"/>
      <c r="UON60" s="528"/>
      <c r="UOO60" s="228"/>
      <c r="UOP60" s="526"/>
      <c r="UOQ60" s="527"/>
      <c r="UOR60" s="528"/>
      <c r="UOS60" s="228"/>
      <c r="UOT60" s="526"/>
      <c r="UOU60" s="527"/>
      <c r="UOV60" s="528"/>
      <c r="UOW60" s="228"/>
      <c r="UOX60" s="526"/>
      <c r="UOY60" s="527"/>
      <c r="UOZ60" s="528"/>
      <c r="UPA60" s="228"/>
      <c r="UPB60" s="526"/>
      <c r="UPC60" s="527"/>
      <c r="UPD60" s="528"/>
      <c r="UPE60" s="228"/>
      <c r="UPF60" s="526"/>
      <c r="UPG60" s="527"/>
      <c r="UPH60" s="528"/>
      <c r="UPI60" s="228"/>
      <c r="UPJ60" s="526"/>
      <c r="UPK60" s="527"/>
      <c r="UPL60" s="528"/>
      <c r="UPM60" s="228"/>
      <c r="UPN60" s="526"/>
      <c r="UPO60" s="527"/>
      <c r="UPP60" s="528"/>
      <c r="UPQ60" s="228"/>
      <c r="UPR60" s="526"/>
      <c r="UPS60" s="527"/>
      <c r="UPT60" s="528"/>
      <c r="UPU60" s="228"/>
      <c r="UPV60" s="526"/>
      <c r="UPW60" s="527"/>
      <c r="UPX60" s="528"/>
      <c r="UPY60" s="228"/>
      <c r="UPZ60" s="526"/>
      <c r="UQA60" s="527"/>
      <c r="UQB60" s="528"/>
      <c r="UQC60" s="228"/>
      <c r="UQD60" s="526"/>
      <c r="UQE60" s="527"/>
      <c r="UQF60" s="528"/>
      <c r="UQG60" s="228"/>
      <c r="UQH60" s="526"/>
      <c r="UQI60" s="527"/>
      <c r="UQJ60" s="528"/>
      <c r="UQK60" s="228"/>
      <c r="UQL60" s="526"/>
      <c r="UQM60" s="527"/>
      <c r="UQN60" s="528"/>
      <c r="UQO60" s="228"/>
      <c r="UQP60" s="526"/>
      <c r="UQQ60" s="527"/>
      <c r="UQR60" s="528"/>
      <c r="UQS60" s="228"/>
      <c r="UQT60" s="526"/>
      <c r="UQU60" s="527"/>
      <c r="UQV60" s="528"/>
      <c r="UQW60" s="228"/>
      <c r="UQX60" s="526"/>
      <c r="UQY60" s="527"/>
      <c r="UQZ60" s="528"/>
      <c r="URA60" s="228"/>
      <c r="URB60" s="526"/>
      <c r="URC60" s="527"/>
      <c r="URD60" s="528"/>
      <c r="URE60" s="228"/>
      <c r="URF60" s="526"/>
      <c r="URG60" s="527"/>
      <c r="URH60" s="528"/>
      <c r="URI60" s="228"/>
      <c r="URJ60" s="526"/>
      <c r="URK60" s="527"/>
      <c r="URL60" s="528"/>
      <c r="URM60" s="228"/>
      <c r="URN60" s="526"/>
      <c r="URO60" s="527"/>
      <c r="URP60" s="528"/>
      <c r="URQ60" s="228"/>
      <c r="URR60" s="526"/>
      <c r="URS60" s="527"/>
      <c r="URT60" s="528"/>
      <c r="URU60" s="228"/>
      <c r="URV60" s="526"/>
      <c r="URW60" s="527"/>
      <c r="URX60" s="528"/>
      <c r="URY60" s="228"/>
      <c r="URZ60" s="526"/>
      <c r="USA60" s="527"/>
      <c r="USB60" s="528"/>
      <c r="USC60" s="228"/>
      <c r="USD60" s="526"/>
      <c r="USE60" s="527"/>
      <c r="USF60" s="528"/>
      <c r="USG60" s="228"/>
      <c r="USH60" s="526"/>
      <c r="USI60" s="527"/>
      <c r="USJ60" s="528"/>
      <c r="USK60" s="228"/>
      <c r="USL60" s="526"/>
      <c r="USM60" s="527"/>
      <c r="USN60" s="528"/>
      <c r="USO60" s="228"/>
      <c r="USP60" s="526"/>
      <c r="USQ60" s="527"/>
      <c r="USR60" s="528"/>
      <c r="USS60" s="228"/>
      <c r="UST60" s="526"/>
      <c r="USU60" s="527"/>
      <c r="USV60" s="528"/>
      <c r="USW60" s="228"/>
      <c r="USX60" s="526"/>
      <c r="USY60" s="527"/>
      <c r="USZ60" s="528"/>
      <c r="UTA60" s="228"/>
      <c r="UTB60" s="526"/>
      <c r="UTC60" s="527"/>
      <c r="UTD60" s="528"/>
      <c r="UTE60" s="228"/>
      <c r="UTF60" s="526"/>
      <c r="UTG60" s="527"/>
      <c r="UTH60" s="528"/>
      <c r="UTI60" s="228"/>
      <c r="UTJ60" s="526"/>
      <c r="UTK60" s="527"/>
      <c r="UTL60" s="528"/>
      <c r="UTM60" s="228"/>
      <c r="UTN60" s="526"/>
      <c r="UTO60" s="527"/>
      <c r="UTP60" s="528"/>
      <c r="UTQ60" s="228"/>
      <c r="UTR60" s="526"/>
      <c r="UTS60" s="527"/>
      <c r="UTT60" s="528"/>
      <c r="UTU60" s="228"/>
      <c r="UTV60" s="526"/>
      <c r="UTW60" s="527"/>
      <c r="UTX60" s="528"/>
      <c r="UTY60" s="228"/>
      <c r="UTZ60" s="526"/>
      <c r="UUA60" s="527"/>
      <c r="UUB60" s="528"/>
      <c r="UUC60" s="228"/>
      <c r="UUD60" s="526"/>
      <c r="UUE60" s="527"/>
      <c r="UUF60" s="528"/>
      <c r="UUG60" s="228"/>
      <c r="UUH60" s="526"/>
      <c r="UUI60" s="527"/>
      <c r="UUJ60" s="528"/>
      <c r="UUK60" s="228"/>
      <c r="UUL60" s="526"/>
      <c r="UUM60" s="527"/>
      <c r="UUN60" s="528"/>
      <c r="UUO60" s="228"/>
      <c r="UUP60" s="526"/>
      <c r="UUQ60" s="527"/>
      <c r="UUR60" s="528"/>
      <c r="UUS60" s="228"/>
      <c r="UUT60" s="526"/>
      <c r="UUU60" s="527"/>
      <c r="UUV60" s="528"/>
      <c r="UUW60" s="228"/>
      <c r="UUX60" s="526"/>
      <c r="UUY60" s="527"/>
      <c r="UUZ60" s="528"/>
      <c r="UVA60" s="228"/>
      <c r="UVB60" s="526"/>
      <c r="UVC60" s="527"/>
      <c r="UVD60" s="528"/>
      <c r="UVE60" s="228"/>
      <c r="UVF60" s="526"/>
      <c r="UVG60" s="527"/>
      <c r="UVH60" s="528"/>
      <c r="UVI60" s="228"/>
      <c r="UVJ60" s="526"/>
      <c r="UVK60" s="527"/>
      <c r="UVL60" s="528"/>
      <c r="UVM60" s="228"/>
      <c r="UVN60" s="526"/>
      <c r="UVO60" s="527"/>
      <c r="UVP60" s="528"/>
      <c r="UVQ60" s="228"/>
      <c r="UVR60" s="526"/>
      <c r="UVS60" s="527"/>
      <c r="UVT60" s="528"/>
      <c r="UVU60" s="228"/>
      <c r="UVV60" s="526"/>
      <c r="UVW60" s="527"/>
      <c r="UVX60" s="528"/>
      <c r="UVY60" s="228"/>
      <c r="UVZ60" s="526"/>
      <c r="UWA60" s="527"/>
      <c r="UWB60" s="528"/>
      <c r="UWC60" s="228"/>
      <c r="UWD60" s="526"/>
      <c r="UWE60" s="527"/>
      <c r="UWF60" s="528"/>
      <c r="UWG60" s="228"/>
      <c r="UWH60" s="526"/>
      <c r="UWI60" s="527"/>
      <c r="UWJ60" s="528"/>
      <c r="UWK60" s="228"/>
      <c r="UWL60" s="526"/>
      <c r="UWM60" s="527"/>
      <c r="UWN60" s="528"/>
      <c r="UWO60" s="228"/>
      <c r="UWP60" s="526"/>
      <c r="UWQ60" s="527"/>
      <c r="UWR60" s="528"/>
      <c r="UWS60" s="228"/>
      <c r="UWT60" s="526"/>
      <c r="UWU60" s="527"/>
      <c r="UWV60" s="528"/>
      <c r="UWW60" s="228"/>
      <c r="UWX60" s="526"/>
      <c r="UWY60" s="527"/>
      <c r="UWZ60" s="528"/>
      <c r="UXA60" s="228"/>
      <c r="UXB60" s="526"/>
      <c r="UXC60" s="527"/>
      <c r="UXD60" s="528"/>
      <c r="UXE60" s="228"/>
      <c r="UXF60" s="526"/>
      <c r="UXG60" s="527"/>
      <c r="UXH60" s="528"/>
      <c r="UXI60" s="228"/>
      <c r="UXJ60" s="526"/>
      <c r="UXK60" s="527"/>
      <c r="UXL60" s="528"/>
      <c r="UXM60" s="228"/>
      <c r="UXN60" s="526"/>
      <c r="UXO60" s="527"/>
      <c r="UXP60" s="528"/>
      <c r="UXQ60" s="228"/>
      <c r="UXR60" s="526"/>
      <c r="UXS60" s="527"/>
      <c r="UXT60" s="528"/>
      <c r="UXU60" s="228"/>
      <c r="UXV60" s="526"/>
      <c r="UXW60" s="527"/>
      <c r="UXX60" s="528"/>
      <c r="UXY60" s="228"/>
      <c r="UXZ60" s="526"/>
      <c r="UYA60" s="527"/>
      <c r="UYB60" s="528"/>
      <c r="UYC60" s="228"/>
      <c r="UYD60" s="526"/>
      <c r="UYE60" s="527"/>
      <c r="UYF60" s="528"/>
      <c r="UYG60" s="228"/>
      <c r="UYH60" s="526"/>
      <c r="UYI60" s="527"/>
      <c r="UYJ60" s="528"/>
      <c r="UYK60" s="228"/>
      <c r="UYL60" s="526"/>
      <c r="UYM60" s="527"/>
      <c r="UYN60" s="528"/>
      <c r="UYO60" s="228"/>
      <c r="UYP60" s="526"/>
      <c r="UYQ60" s="527"/>
      <c r="UYR60" s="528"/>
      <c r="UYS60" s="228"/>
      <c r="UYT60" s="526"/>
      <c r="UYU60" s="527"/>
      <c r="UYV60" s="528"/>
      <c r="UYW60" s="228"/>
      <c r="UYX60" s="526"/>
      <c r="UYY60" s="527"/>
      <c r="UYZ60" s="528"/>
      <c r="UZA60" s="228"/>
      <c r="UZB60" s="526"/>
      <c r="UZC60" s="527"/>
      <c r="UZD60" s="528"/>
      <c r="UZE60" s="228"/>
      <c r="UZF60" s="526"/>
      <c r="UZG60" s="527"/>
      <c r="UZH60" s="528"/>
      <c r="UZI60" s="228"/>
      <c r="UZJ60" s="526"/>
      <c r="UZK60" s="527"/>
      <c r="UZL60" s="528"/>
      <c r="UZM60" s="228"/>
      <c r="UZN60" s="526"/>
      <c r="UZO60" s="527"/>
      <c r="UZP60" s="528"/>
      <c r="UZQ60" s="228"/>
      <c r="UZR60" s="526"/>
      <c r="UZS60" s="527"/>
      <c r="UZT60" s="528"/>
      <c r="UZU60" s="228"/>
      <c r="UZV60" s="526"/>
      <c r="UZW60" s="527"/>
      <c r="UZX60" s="528"/>
      <c r="UZY60" s="228"/>
      <c r="UZZ60" s="526"/>
      <c r="VAA60" s="527"/>
      <c r="VAB60" s="528"/>
      <c r="VAC60" s="228"/>
      <c r="VAD60" s="526"/>
      <c r="VAE60" s="527"/>
      <c r="VAF60" s="528"/>
      <c r="VAG60" s="228"/>
      <c r="VAH60" s="526"/>
      <c r="VAI60" s="527"/>
      <c r="VAJ60" s="528"/>
      <c r="VAK60" s="228"/>
      <c r="VAL60" s="526"/>
      <c r="VAM60" s="527"/>
      <c r="VAN60" s="528"/>
      <c r="VAO60" s="228"/>
      <c r="VAP60" s="526"/>
      <c r="VAQ60" s="527"/>
      <c r="VAR60" s="528"/>
      <c r="VAS60" s="228"/>
      <c r="VAT60" s="526"/>
      <c r="VAU60" s="527"/>
      <c r="VAV60" s="528"/>
      <c r="VAW60" s="228"/>
      <c r="VAX60" s="526"/>
      <c r="VAY60" s="527"/>
      <c r="VAZ60" s="528"/>
      <c r="VBA60" s="228"/>
      <c r="VBB60" s="526"/>
      <c r="VBC60" s="527"/>
      <c r="VBD60" s="528"/>
      <c r="VBE60" s="228"/>
      <c r="VBF60" s="526"/>
      <c r="VBG60" s="527"/>
      <c r="VBH60" s="528"/>
      <c r="VBI60" s="228"/>
      <c r="VBJ60" s="526"/>
      <c r="VBK60" s="527"/>
      <c r="VBL60" s="528"/>
      <c r="VBM60" s="228"/>
      <c r="VBN60" s="526"/>
      <c r="VBO60" s="527"/>
      <c r="VBP60" s="528"/>
      <c r="VBQ60" s="228"/>
      <c r="VBR60" s="526"/>
      <c r="VBS60" s="527"/>
      <c r="VBT60" s="528"/>
      <c r="VBU60" s="228"/>
      <c r="VBV60" s="526"/>
      <c r="VBW60" s="527"/>
      <c r="VBX60" s="528"/>
      <c r="VBY60" s="228"/>
      <c r="VBZ60" s="526"/>
      <c r="VCA60" s="527"/>
      <c r="VCB60" s="528"/>
      <c r="VCC60" s="228"/>
      <c r="VCD60" s="526"/>
      <c r="VCE60" s="527"/>
      <c r="VCF60" s="528"/>
      <c r="VCG60" s="228"/>
      <c r="VCH60" s="526"/>
      <c r="VCI60" s="527"/>
      <c r="VCJ60" s="528"/>
      <c r="VCK60" s="228"/>
      <c r="VCL60" s="526"/>
      <c r="VCM60" s="527"/>
      <c r="VCN60" s="528"/>
      <c r="VCO60" s="228"/>
      <c r="VCP60" s="526"/>
      <c r="VCQ60" s="527"/>
      <c r="VCR60" s="528"/>
      <c r="VCS60" s="228"/>
      <c r="VCT60" s="526"/>
      <c r="VCU60" s="527"/>
      <c r="VCV60" s="528"/>
      <c r="VCW60" s="228"/>
      <c r="VCX60" s="526"/>
      <c r="VCY60" s="527"/>
      <c r="VCZ60" s="528"/>
      <c r="VDA60" s="228"/>
      <c r="VDB60" s="526"/>
      <c r="VDC60" s="527"/>
      <c r="VDD60" s="528"/>
      <c r="VDE60" s="228"/>
      <c r="VDF60" s="526"/>
      <c r="VDG60" s="527"/>
      <c r="VDH60" s="528"/>
      <c r="VDI60" s="228"/>
      <c r="VDJ60" s="526"/>
      <c r="VDK60" s="527"/>
      <c r="VDL60" s="528"/>
      <c r="VDM60" s="228"/>
      <c r="VDN60" s="526"/>
      <c r="VDO60" s="527"/>
      <c r="VDP60" s="528"/>
      <c r="VDQ60" s="228"/>
      <c r="VDR60" s="526"/>
      <c r="VDS60" s="527"/>
      <c r="VDT60" s="528"/>
      <c r="VDU60" s="228"/>
      <c r="VDV60" s="526"/>
      <c r="VDW60" s="527"/>
      <c r="VDX60" s="528"/>
      <c r="VDY60" s="228"/>
      <c r="VDZ60" s="526"/>
      <c r="VEA60" s="527"/>
      <c r="VEB60" s="528"/>
      <c r="VEC60" s="228"/>
      <c r="VED60" s="526"/>
      <c r="VEE60" s="527"/>
      <c r="VEF60" s="528"/>
      <c r="VEG60" s="228"/>
      <c r="VEH60" s="526"/>
      <c r="VEI60" s="527"/>
      <c r="VEJ60" s="528"/>
      <c r="VEK60" s="228"/>
      <c r="VEL60" s="526"/>
      <c r="VEM60" s="527"/>
      <c r="VEN60" s="528"/>
      <c r="VEO60" s="228"/>
      <c r="VEP60" s="526"/>
      <c r="VEQ60" s="527"/>
      <c r="VER60" s="528"/>
      <c r="VES60" s="228"/>
      <c r="VET60" s="526"/>
      <c r="VEU60" s="527"/>
      <c r="VEV60" s="528"/>
      <c r="VEW60" s="228"/>
      <c r="VEX60" s="526"/>
      <c r="VEY60" s="527"/>
      <c r="VEZ60" s="528"/>
      <c r="VFA60" s="228"/>
      <c r="VFB60" s="526"/>
      <c r="VFC60" s="527"/>
      <c r="VFD60" s="528"/>
      <c r="VFE60" s="228"/>
      <c r="VFF60" s="526"/>
      <c r="VFG60" s="527"/>
      <c r="VFH60" s="528"/>
      <c r="VFI60" s="228"/>
      <c r="VFJ60" s="526"/>
      <c r="VFK60" s="527"/>
      <c r="VFL60" s="528"/>
      <c r="VFM60" s="228"/>
      <c r="VFN60" s="526"/>
      <c r="VFO60" s="527"/>
      <c r="VFP60" s="528"/>
      <c r="VFQ60" s="228"/>
      <c r="VFR60" s="526"/>
      <c r="VFS60" s="527"/>
      <c r="VFT60" s="528"/>
      <c r="VFU60" s="228"/>
      <c r="VFV60" s="526"/>
      <c r="VFW60" s="527"/>
      <c r="VFX60" s="528"/>
      <c r="VFY60" s="228"/>
      <c r="VFZ60" s="526"/>
      <c r="VGA60" s="527"/>
      <c r="VGB60" s="528"/>
      <c r="VGC60" s="228"/>
      <c r="VGD60" s="526"/>
      <c r="VGE60" s="527"/>
      <c r="VGF60" s="528"/>
      <c r="VGG60" s="228"/>
      <c r="VGH60" s="526"/>
      <c r="VGI60" s="527"/>
      <c r="VGJ60" s="528"/>
      <c r="VGK60" s="228"/>
      <c r="VGL60" s="526"/>
      <c r="VGM60" s="527"/>
      <c r="VGN60" s="528"/>
      <c r="VGO60" s="228"/>
      <c r="VGP60" s="526"/>
      <c r="VGQ60" s="527"/>
      <c r="VGR60" s="528"/>
      <c r="VGS60" s="228"/>
      <c r="VGT60" s="526"/>
      <c r="VGU60" s="527"/>
      <c r="VGV60" s="528"/>
      <c r="VGW60" s="228"/>
      <c r="VGX60" s="526"/>
      <c r="VGY60" s="527"/>
      <c r="VGZ60" s="528"/>
      <c r="VHA60" s="228"/>
      <c r="VHB60" s="526"/>
      <c r="VHC60" s="527"/>
      <c r="VHD60" s="528"/>
      <c r="VHE60" s="228"/>
      <c r="VHF60" s="526"/>
      <c r="VHG60" s="527"/>
      <c r="VHH60" s="528"/>
      <c r="VHI60" s="228"/>
      <c r="VHJ60" s="526"/>
      <c r="VHK60" s="527"/>
      <c r="VHL60" s="528"/>
      <c r="VHM60" s="228"/>
      <c r="VHN60" s="526"/>
      <c r="VHO60" s="527"/>
      <c r="VHP60" s="528"/>
      <c r="VHQ60" s="228"/>
      <c r="VHR60" s="526"/>
      <c r="VHS60" s="527"/>
      <c r="VHT60" s="528"/>
      <c r="VHU60" s="228"/>
      <c r="VHV60" s="526"/>
      <c r="VHW60" s="527"/>
      <c r="VHX60" s="528"/>
      <c r="VHY60" s="228"/>
      <c r="VHZ60" s="526"/>
      <c r="VIA60" s="527"/>
      <c r="VIB60" s="528"/>
      <c r="VIC60" s="228"/>
      <c r="VID60" s="526"/>
      <c r="VIE60" s="527"/>
      <c r="VIF60" s="528"/>
      <c r="VIG60" s="228"/>
      <c r="VIH60" s="526"/>
      <c r="VII60" s="527"/>
      <c r="VIJ60" s="528"/>
      <c r="VIK60" s="228"/>
      <c r="VIL60" s="526"/>
      <c r="VIM60" s="527"/>
      <c r="VIN60" s="528"/>
      <c r="VIO60" s="228"/>
      <c r="VIP60" s="526"/>
      <c r="VIQ60" s="527"/>
      <c r="VIR60" s="528"/>
      <c r="VIS60" s="228"/>
      <c r="VIT60" s="526"/>
      <c r="VIU60" s="527"/>
      <c r="VIV60" s="528"/>
      <c r="VIW60" s="228"/>
      <c r="VIX60" s="526"/>
      <c r="VIY60" s="527"/>
      <c r="VIZ60" s="528"/>
      <c r="VJA60" s="228"/>
      <c r="VJB60" s="526"/>
      <c r="VJC60" s="527"/>
      <c r="VJD60" s="528"/>
      <c r="VJE60" s="228"/>
      <c r="VJF60" s="526"/>
      <c r="VJG60" s="527"/>
      <c r="VJH60" s="528"/>
      <c r="VJI60" s="228"/>
      <c r="VJJ60" s="526"/>
      <c r="VJK60" s="527"/>
      <c r="VJL60" s="528"/>
      <c r="VJM60" s="228"/>
      <c r="VJN60" s="526"/>
      <c r="VJO60" s="527"/>
      <c r="VJP60" s="528"/>
      <c r="VJQ60" s="228"/>
      <c r="VJR60" s="526"/>
      <c r="VJS60" s="527"/>
      <c r="VJT60" s="528"/>
      <c r="VJU60" s="228"/>
      <c r="VJV60" s="526"/>
      <c r="VJW60" s="527"/>
      <c r="VJX60" s="528"/>
      <c r="VJY60" s="228"/>
      <c r="VJZ60" s="526"/>
      <c r="VKA60" s="527"/>
      <c r="VKB60" s="528"/>
      <c r="VKC60" s="228"/>
      <c r="VKD60" s="526"/>
      <c r="VKE60" s="527"/>
      <c r="VKF60" s="528"/>
      <c r="VKG60" s="228"/>
      <c r="VKH60" s="526"/>
      <c r="VKI60" s="527"/>
      <c r="VKJ60" s="528"/>
      <c r="VKK60" s="228"/>
      <c r="VKL60" s="526"/>
      <c r="VKM60" s="527"/>
      <c r="VKN60" s="528"/>
      <c r="VKO60" s="228"/>
      <c r="VKP60" s="526"/>
      <c r="VKQ60" s="527"/>
      <c r="VKR60" s="528"/>
      <c r="VKS60" s="228"/>
      <c r="VKT60" s="526"/>
      <c r="VKU60" s="527"/>
      <c r="VKV60" s="528"/>
      <c r="VKW60" s="228"/>
      <c r="VKX60" s="526"/>
      <c r="VKY60" s="527"/>
      <c r="VKZ60" s="528"/>
      <c r="VLA60" s="228"/>
      <c r="VLB60" s="526"/>
      <c r="VLC60" s="527"/>
      <c r="VLD60" s="528"/>
      <c r="VLE60" s="228"/>
      <c r="VLF60" s="526"/>
      <c r="VLG60" s="527"/>
      <c r="VLH60" s="528"/>
      <c r="VLI60" s="228"/>
      <c r="VLJ60" s="526"/>
      <c r="VLK60" s="527"/>
      <c r="VLL60" s="528"/>
      <c r="VLM60" s="228"/>
      <c r="VLN60" s="526"/>
      <c r="VLO60" s="527"/>
      <c r="VLP60" s="528"/>
      <c r="VLQ60" s="228"/>
      <c r="VLR60" s="526"/>
      <c r="VLS60" s="527"/>
      <c r="VLT60" s="528"/>
      <c r="VLU60" s="228"/>
      <c r="VLV60" s="526"/>
      <c r="VLW60" s="527"/>
      <c r="VLX60" s="528"/>
      <c r="VLY60" s="228"/>
      <c r="VLZ60" s="526"/>
      <c r="VMA60" s="527"/>
      <c r="VMB60" s="528"/>
      <c r="VMC60" s="228"/>
      <c r="VMD60" s="526"/>
      <c r="VME60" s="527"/>
      <c r="VMF60" s="528"/>
      <c r="VMG60" s="228"/>
      <c r="VMH60" s="526"/>
      <c r="VMI60" s="527"/>
      <c r="VMJ60" s="528"/>
      <c r="VMK60" s="228"/>
      <c r="VML60" s="526"/>
      <c r="VMM60" s="527"/>
      <c r="VMN60" s="528"/>
      <c r="VMO60" s="228"/>
      <c r="VMP60" s="526"/>
      <c r="VMQ60" s="527"/>
      <c r="VMR60" s="528"/>
      <c r="VMS60" s="228"/>
      <c r="VMT60" s="526"/>
      <c r="VMU60" s="527"/>
      <c r="VMV60" s="528"/>
      <c r="VMW60" s="228"/>
      <c r="VMX60" s="526"/>
      <c r="VMY60" s="527"/>
      <c r="VMZ60" s="528"/>
      <c r="VNA60" s="228"/>
      <c r="VNB60" s="526"/>
      <c r="VNC60" s="527"/>
      <c r="VND60" s="528"/>
      <c r="VNE60" s="228"/>
      <c r="VNF60" s="526"/>
      <c r="VNG60" s="527"/>
      <c r="VNH60" s="528"/>
      <c r="VNI60" s="228"/>
      <c r="VNJ60" s="526"/>
      <c r="VNK60" s="527"/>
      <c r="VNL60" s="528"/>
      <c r="VNM60" s="228"/>
      <c r="VNN60" s="526"/>
      <c r="VNO60" s="527"/>
      <c r="VNP60" s="528"/>
      <c r="VNQ60" s="228"/>
      <c r="VNR60" s="526"/>
      <c r="VNS60" s="527"/>
      <c r="VNT60" s="528"/>
      <c r="VNU60" s="228"/>
      <c r="VNV60" s="526"/>
      <c r="VNW60" s="527"/>
      <c r="VNX60" s="528"/>
      <c r="VNY60" s="228"/>
      <c r="VNZ60" s="526"/>
      <c r="VOA60" s="527"/>
      <c r="VOB60" s="528"/>
      <c r="VOC60" s="228"/>
      <c r="VOD60" s="526"/>
      <c r="VOE60" s="527"/>
      <c r="VOF60" s="528"/>
      <c r="VOG60" s="228"/>
      <c r="VOH60" s="526"/>
      <c r="VOI60" s="527"/>
      <c r="VOJ60" s="528"/>
      <c r="VOK60" s="228"/>
      <c r="VOL60" s="526"/>
      <c r="VOM60" s="527"/>
      <c r="VON60" s="528"/>
      <c r="VOO60" s="228"/>
      <c r="VOP60" s="526"/>
      <c r="VOQ60" s="527"/>
      <c r="VOR60" s="528"/>
      <c r="VOS60" s="228"/>
      <c r="VOT60" s="526"/>
      <c r="VOU60" s="527"/>
      <c r="VOV60" s="528"/>
      <c r="VOW60" s="228"/>
      <c r="VOX60" s="526"/>
      <c r="VOY60" s="527"/>
      <c r="VOZ60" s="528"/>
      <c r="VPA60" s="228"/>
      <c r="VPB60" s="526"/>
      <c r="VPC60" s="527"/>
      <c r="VPD60" s="528"/>
      <c r="VPE60" s="228"/>
      <c r="VPF60" s="526"/>
      <c r="VPG60" s="527"/>
      <c r="VPH60" s="528"/>
      <c r="VPI60" s="228"/>
      <c r="VPJ60" s="526"/>
      <c r="VPK60" s="527"/>
      <c r="VPL60" s="528"/>
      <c r="VPM60" s="228"/>
      <c r="VPN60" s="526"/>
      <c r="VPO60" s="527"/>
      <c r="VPP60" s="528"/>
      <c r="VPQ60" s="228"/>
      <c r="VPR60" s="526"/>
      <c r="VPS60" s="527"/>
      <c r="VPT60" s="528"/>
      <c r="VPU60" s="228"/>
      <c r="VPV60" s="526"/>
      <c r="VPW60" s="527"/>
      <c r="VPX60" s="528"/>
      <c r="VPY60" s="228"/>
      <c r="VPZ60" s="526"/>
      <c r="VQA60" s="527"/>
      <c r="VQB60" s="528"/>
      <c r="VQC60" s="228"/>
      <c r="VQD60" s="526"/>
      <c r="VQE60" s="527"/>
      <c r="VQF60" s="528"/>
      <c r="VQG60" s="228"/>
      <c r="VQH60" s="526"/>
      <c r="VQI60" s="527"/>
      <c r="VQJ60" s="528"/>
      <c r="VQK60" s="228"/>
      <c r="VQL60" s="526"/>
      <c r="VQM60" s="527"/>
      <c r="VQN60" s="528"/>
      <c r="VQO60" s="228"/>
      <c r="VQP60" s="526"/>
      <c r="VQQ60" s="527"/>
      <c r="VQR60" s="528"/>
      <c r="VQS60" s="228"/>
      <c r="VQT60" s="526"/>
      <c r="VQU60" s="527"/>
      <c r="VQV60" s="528"/>
      <c r="VQW60" s="228"/>
      <c r="VQX60" s="526"/>
      <c r="VQY60" s="527"/>
      <c r="VQZ60" s="528"/>
      <c r="VRA60" s="228"/>
      <c r="VRB60" s="526"/>
      <c r="VRC60" s="527"/>
      <c r="VRD60" s="528"/>
      <c r="VRE60" s="228"/>
      <c r="VRF60" s="526"/>
      <c r="VRG60" s="527"/>
      <c r="VRH60" s="528"/>
      <c r="VRI60" s="228"/>
      <c r="VRJ60" s="526"/>
      <c r="VRK60" s="527"/>
      <c r="VRL60" s="528"/>
      <c r="VRM60" s="228"/>
      <c r="VRN60" s="526"/>
      <c r="VRO60" s="527"/>
      <c r="VRP60" s="528"/>
      <c r="VRQ60" s="228"/>
      <c r="VRR60" s="526"/>
      <c r="VRS60" s="527"/>
      <c r="VRT60" s="528"/>
      <c r="VRU60" s="228"/>
      <c r="VRV60" s="526"/>
      <c r="VRW60" s="527"/>
      <c r="VRX60" s="528"/>
      <c r="VRY60" s="228"/>
      <c r="VRZ60" s="526"/>
      <c r="VSA60" s="527"/>
      <c r="VSB60" s="528"/>
      <c r="VSC60" s="228"/>
      <c r="VSD60" s="526"/>
      <c r="VSE60" s="527"/>
      <c r="VSF60" s="528"/>
      <c r="VSG60" s="228"/>
      <c r="VSH60" s="526"/>
      <c r="VSI60" s="527"/>
      <c r="VSJ60" s="528"/>
      <c r="VSK60" s="228"/>
      <c r="VSL60" s="526"/>
      <c r="VSM60" s="527"/>
      <c r="VSN60" s="528"/>
      <c r="VSO60" s="228"/>
      <c r="VSP60" s="526"/>
      <c r="VSQ60" s="527"/>
      <c r="VSR60" s="528"/>
      <c r="VSS60" s="228"/>
      <c r="VST60" s="526"/>
      <c r="VSU60" s="527"/>
      <c r="VSV60" s="528"/>
      <c r="VSW60" s="228"/>
      <c r="VSX60" s="526"/>
      <c r="VSY60" s="527"/>
      <c r="VSZ60" s="528"/>
      <c r="VTA60" s="228"/>
      <c r="VTB60" s="526"/>
      <c r="VTC60" s="527"/>
      <c r="VTD60" s="528"/>
      <c r="VTE60" s="228"/>
      <c r="VTF60" s="526"/>
      <c r="VTG60" s="527"/>
      <c r="VTH60" s="528"/>
      <c r="VTI60" s="228"/>
      <c r="VTJ60" s="526"/>
      <c r="VTK60" s="527"/>
      <c r="VTL60" s="528"/>
      <c r="VTM60" s="228"/>
      <c r="VTN60" s="526"/>
      <c r="VTO60" s="527"/>
      <c r="VTP60" s="528"/>
      <c r="VTQ60" s="228"/>
      <c r="VTR60" s="526"/>
      <c r="VTS60" s="527"/>
      <c r="VTT60" s="528"/>
      <c r="VTU60" s="228"/>
      <c r="VTV60" s="526"/>
      <c r="VTW60" s="527"/>
      <c r="VTX60" s="528"/>
      <c r="VTY60" s="228"/>
      <c r="VTZ60" s="526"/>
      <c r="VUA60" s="527"/>
      <c r="VUB60" s="528"/>
      <c r="VUC60" s="228"/>
      <c r="VUD60" s="526"/>
      <c r="VUE60" s="527"/>
      <c r="VUF60" s="528"/>
      <c r="VUG60" s="228"/>
      <c r="VUH60" s="526"/>
      <c r="VUI60" s="527"/>
      <c r="VUJ60" s="528"/>
      <c r="VUK60" s="228"/>
      <c r="VUL60" s="526"/>
      <c r="VUM60" s="527"/>
      <c r="VUN60" s="528"/>
      <c r="VUO60" s="228"/>
      <c r="VUP60" s="526"/>
      <c r="VUQ60" s="527"/>
      <c r="VUR60" s="528"/>
      <c r="VUS60" s="228"/>
      <c r="VUT60" s="526"/>
      <c r="VUU60" s="527"/>
      <c r="VUV60" s="528"/>
      <c r="VUW60" s="228"/>
      <c r="VUX60" s="526"/>
      <c r="VUY60" s="527"/>
      <c r="VUZ60" s="528"/>
      <c r="VVA60" s="228"/>
      <c r="VVB60" s="526"/>
      <c r="VVC60" s="527"/>
      <c r="VVD60" s="528"/>
      <c r="VVE60" s="228"/>
      <c r="VVF60" s="526"/>
      <c r="VVG60" s="527"/>
      <c r="VVH60" s="528"/>
      <c r="VVI60" s="228"/>
      <c r="VVJ60" s="526"/>
      <c r="VVK60" s="527"/>
      <c r="VVL60" s="528"/>
      <c r="VVM60" s="228"/>
      <c r="VVN60" s="526"/>
      <c r="VVO60" s="527"/>
      <c r="VVP60" s="528"/>
      <c r="VVQ60" s="228"/>
      <c r="VVR60" s="526"/>
      <c r="VVS60" s="527"/>
      <c r="VVT60" s="528"/>
      <c r="VVU60" s="228"/>
      <c r="VVV60" s="526"/>
      <c r="VVW60" s="527"/>
      <c r="VVX60" s="528"/>
      <c r="VVY60" s="228"/>
      <c r="VVZ60" s="526"/>
      <c r="VWA60" s="527"/>
      <c r="VWB60" s="528"/>
      <c r="VWC60" s="228"/>
      <c r="VWD60" s="526"/>
      <c r="VWE60" s="527"/>
      <c r="VWF60" s="528"/>
      <c r="VWG60" s="228"/>
      <c r="VWH60" s="526"/>
      <c r="VWI60" s="527"/>
      <c r="VWJ60" s="528"/>
      <c r="VWK60" s="228"/>
      <c r="VWL60" s="526"/>
      <c r="VWM60" s="527"/>
      <c r="VWN60" s="528"/>
      <c r="VWO60" s="228"/>
      <c r="VWP60" s="526"/>
      <c r="VWQ60" s="527"/>
      <c r="VWR60" s="528"/>
      <c r="VWS60" s="228"/>
      <c r="VWT60" s="526"/>
      <c r="VWU60" s="527"/>
      <c r="VWV60" s="528"/>
      <c r="VWW60" s="228"/>
      <c r="VWX60" s="526"/>
      <c r="VWY60" s="527"/>
      <c r="VWZ60" s="528"/>
      <c r="VXA60" s="228"/>
      <c r="VXB60" s="526"/>
      <c r="VXC60" s="527"/>
      <c r="VXD60" s="528"/>
      <c r="VXE60" s="228"/>
      <c r="VXF60" s="526"/>
      <c r="VXG60" s="527"/>
      <c r="VXH60" s="528"/>
      <c r="VXI60" s="228"/>
      <c r="VXJ60" s="526"/>
      <c r="VXK60" s="527"/>
      <c r="VXL60" s="528"/>
      <c r="VXM60" s="228"/>
      <c r="VXN60" s="526"/>
      <c r="VXO60" s="527"/>
      <c r="VXP60" s="528"/>
      <c r="VXQ60" s="228"/>
      <c r="VXR60" s="526"/>
      <c r="VXS60" s="527"/>
      <c r="VXT60" s="528"/>
      <c r="VXU60" s="228"/>
      <c r="VXV60" s="526"/>
      <c r="VXW60" s="527"/>
      <c r="VXX60" s="528"/>
      <c r="VXY60" s="228"/>
      <c r="VXZ60" s="526"/>
      <c r="VYA60" s="527"/>
      <c r="VYB60" s="528"/>
      <c r="VYC60" s="228"/>
      <c r="VYD60" s="526"/>
      <c r="VYE60" s="527"/>
      <c r="VYF60" s="528"/>
      <c r="VYG60" s="228"/>
      <c r="VYH60" s="526"/>
      <c r="VYI60" s="527"/>
      <c r="VYJ60" s="528"/>
      <c r="VYK60" s="228"/>
      <c r="VYL60" s="526"/>
      <c r="VYM60" s="527"/>
      <c r="VYN60" s="528"/>
      <c r="VYO60" s="228"/>
      <c r="VYP60" s="526"/>
      <c r="VYQ60" s="527"/>
      <c r="VYR60" s="528"/>
      <c r="VYS60" s="228"/>
      <c r="VYT60" s="526"/>
      <c r="VYU60" s="527"/>
      <c r="VYV60" s="528"/>
      <c r="VYW60" s="228"/>
      <c r="VYX60" s="526"/>
      <c r="VYY60" s="527"/>
      <c r="VYZ60" s="528"/>
      <c r="VZA60" s="228"/>
      <c r="VZB60" s="526"/>
      <c r="VZC60" s="527"/>
      <c r="VZD60" s="528"/>
      <c r="VZE60" s="228"/>
      <c r="VZF60" s="526"/>
      <c r="VZG60" s="527"/>
      <c r="VZH60" s="528"/>
      <c r="VZI60" s="228"/>
      <c r="VZJ60" s="526"/>
      <c r="VZK60" s="527"/>
      <c r="VZL60" s="528"/>
      <c r="VZM60" s="228"/>
      <c r="VZN60" s="526"/>
      <c r="VZO60" s="527"/>
      <c r="VZP60" s="528"/>
      <c r="VZQ60" s="228"/>
      <c r="VZR60" s="526"/>
      <c r="VZS60" s="527"/>
      <c r="VZT60" s="528"/>
      <c r="VZU60" s="228"/>
      <c r="VZV60" s="526"/>
      <c r="VZW60" s="527"/>
      <c r="VZX60" s="528"/>
      <c r="VZY60" s="228"/>
      <c r="VZZ60" s="526"/>
      <c r="WAA60" s="527"/>
      <c r="WAB60" s="528"/>
      <c r="WAC60" s="228"/>
      <c r="WAD60" s="526"/>
      <c r="WAE60" s="527"/>
      <c r="WAF60" s="528"/>
      <c r="WAG60" s="228"/>
      <c r="WAH60" s="526"/>
      <c r="WAI60" s="527"/>
      <c r="WAJ60" s="528"/>
      <c r="WAK60" s="228"/>
      <c r="WAL60" s="526"/>
      <c r="WAM60" s="527"/>
      <c r="WAN60" s="528"/>
      <c r="WAO60" s="228"/>
      <c r="WAP60" s="526"/>
      <c r="WAQ60" s="527"/>
      <c r="WAR60" s="528"/>
      <c r="WAS60" s="228"/>
      <c r="WAT60" s="526"/>
      <c r="WAU60" s="527"/>
      <c r="WAV60" s="528"/>
      <c r="WAW60" s="228"/>
      <c r="WAX60" s="526"/>
      <c r="WAY60" s="527"/>
      <c r="WAZ60" s="528"/>
      <c r="WBA60" s="228"/>
      <c r="WBB60" s="526"/>
      <c r="WBC60" s="527"/>
      <c r="WBD60" s="528"/>
      <c r="WBE60" s="228"/>
      <c r="WBF60" s="526"/>
      <c r="WBG60" s="527"/>
      <c r="WBH60" s="528"/>
      <c r="WBI60" s="228"/>
      <c r="WBJ60" s="526"/>
      <c r="WBK60" s="527"/>
      <c r="WBL60" s="528"/>
      <c r="WBM60" s="228"/>
      <c r="WBN60" s="526"/>
      <c r="WBO60" s="527"/>
      <c r="WBP60" s="528"/>
      <c r="WBQ60" s="228"/>
      <c r="WBR60" s="526"/>
      <c r="WBS60" s="527"/>
      <c r="WBT60" s="528"/>
      <c r="WBU60" s="228"/>
      <c r="WBV60" s="526"/>
      <c r="WBW60" s="527"/>
      <c r="WBX60" s="528"/>
      <c r="WBY60" s="228"/>
      <c r="WBZ60" s="526"/>
      <c r="WCA60" s="527"/>
      <c r="WCB60" s="528"/>
      <c r="WCC60" s="228"/>
      <c r="WCD60" s="526"/>
      <c r="WCE60" s="527"/>
      <c r="WCF60" s="528"/>
      <c r="WCG60" s="228"/>
      <c r="WCH60" s="526"/>
      <c r="WCI60" s="527"/>
      <c r="WCJ60" s="528"/>
      <c r="WCK60" s="228"/>
      <c r="WCL60" s="526"/>
      <c r="WCM60" s="527"/>
      <c r="WCN60" s="528"/>
      <c r="WCO60" s="228"/>
      <c r="WCP60" s="526"/>
      <c r="WCQ60" s="527"/>
      <c r="WCR60" s="528"/>
      <c r="WCS60" s="228"/>
      <c r="WCT60" s="526"/>
      <c r="WCU60" s="527"/>
      <c r="WCV60" s="528"/>
      <c r="WCW60" s="228"/>
      <c r="WCX60" s="526"/>
      <c r="WCY60" s="527"/>
      <c r="WCZ60" s="528"/>
      <c r="WDA60" s="228"/>
      <c r="WDB60" s="526"/>
      <c r="WDC60" s="527"/>
      <c r="WDD60" s="528"/>
      <c r="WDE60" s="228"/>
      <c r="WDF60" s="526"/>
      <c r="WDG60" s="527"/>
      <c r="WDH60" s="528"/>
      <c r="WDI60" s="228"/>
      <c r="WDJ60" s="526"/>
      <c r="WDK60" s="527"/>
      <c r="WDL60" s="528"/>
      <c r="WDM60" s="228"/>
      <c r="WDN60" s="526"/>
      <c r="WDO60" s="527"/>
      <c r="WDP60" s="528"/>
      <c r="WDQ60" s="228"/>
      <c r="WDR60" s="526"/>
      <c r="WDS60" s="527"/>
      <c r="WDT60" s="528"/>
      <c r="WDU60" s="228"/>
      <c r="WDV60" s="526"/>
      <c r="WDW60" s="527"/>
      <c r="WDX60" s="528"/>
      <c r="WDY60" s="228"/>
      <c r="WDZ60" s="526"/>
      <c r="WEA60" s="527"/>
      <c r="WEB60" s="528"/>
      <c r="WEC60" s="228"/>
      <c r="WED60" s="526"/>
      <c r="WEE60" s="527"/>
      <c r="WEF60" s="528"/>
      <c r="WEG60" s="228"/>
      <c r="WEH60" s="526"/>
      <c r="WEI60" s="527"/>
      <c r="WEJ60" s="528"/>
      <c r="WEK60" s="228"/>
      <c r="WEL60" s="526"/>
      <c r="WEM60" s="527"/>
      <c r="WEN60" s="528"/>
      <c r="WEO60" s="228"/>
      <c r="WEP60" s="526"/>
      <c r="WEQ60" s="527"/>
      <c r="WER60" s="528"/>
      <c r="WES60" s="228"/>
      <c r="WET60" s="526"/>
      <c r="WEU60" s="527"/>
      <c r="WEV60" s="528"/>
      <c r="WEW60" s="228"/>
      <c r="WEX60" s="526"/>
      <c r="WEY60" s="527"/>
      <c r="WEZ60" s="528"/>
      <c r="WFA60" s="228"/>
      <c r="WFB60" s="526"/>
      <c r="WFC60" s="527"/>
      <c r="WFD60" s="528"/>
      <c r="WFE60" s="228"/>
      <c r="WFF60" s="526"/>
      <c r="WFG60" s="527"/>
      <c r="WFH60" s="528"/>
      <c r="WFI60" s="228"/>
      <c r="WFJ60" s="526"/>
      <c r="WFK60" s="527"/>
      <c r="WFL60" s="528"/>
      <c r="WFM60" s="228"/>
      <c r="WFN60" s="526"/>
      <c r="WFO60" s="527"/>
      <c r="WFP60" s="528"/>
      <c r="WFQ60" s="228"/>
      <c r="WFR60" s="526"/>
      <c r="WFS60" s="527"/>
      <c r="WFT60" s="528"/>
      <c r="WFU60" s="228"/>
      <c r="WFV60" s="526"/>
      <c r="WFW60" s="527"/>
      <c r="WFX60" s="528"/>
      <c r="WFY60" s="228"/>
      <c r="WFZ60" s="526"/>
      <c r="WGA60" s="527"/>
      <c r="WGB60" s="528"/>
      <c r="WGC60" s="228"/>
      <c r="WGD60" s="526"/>
      <c r="WGE60" s="527"/>
      <c r="WGF60" s="528"/>
      <c r="WGG60" s="228"/>
      <c r="WGH60" s="526"/>
      <c r="WGI60" s="527"/>
      <c r="WGJ60" s="528"/>
      <c r="WGK60" s="228"/>
      <c r="WGL60" s="526"/>
      <c r="WGM60" s="527"/>
      <c r="WGN60" s="528"/>
      <c r="WGO60" s="228"/>
      <c r="WGP60" s="526"/>
      <c r="WGQ60" s="527"/>
      <c r="WGR60" s="528"/>
      <c r="WGS60" s="228"/>
      <c r="WGT60" s="526"/>
      <c r="WGU60" s="527"/>
      <c r="WGV60" s="528"/>
      <c r="WGW60" s="228"/>
      <c r="WGX60" s="526"/>
      <c r="WGY60" s="527"/>
      <c r="WGZ60" s="528"/>
      <c r="WHA60" s="228"/>
      <c r="WHB60" s="526"/>
      <c r="WHC60" s="527"/>
      <c r="WHD60" s="528"/>
      <c r="WHE60" s="228"/>
      <c r="WHF60" s="526"/>
      <c r="WHG60" s="527"/>
      <c r="WHH60" s="528"/>
      <c r="WHI60" s="228"/>
      <c r="WHJ60" s="526"/>
      <c r="WHK60" s="527"/>
      <c r="WHL60" s="528"/>
      <c r="WHM60" s="228"/>
      <c r="WHN60" s="526"/>
      <c r="WHO60" s="527"/>
      <c r="WHP60" s="528"/>
      <c r="WHQ60" s="228"/>
      <c r="WHR60" s="526"/>
      <c r="WHS60" s="527"/>
      <c r="WHT60" s="528"/>
      <c r="WHU60" s="228"/>
      <c r="WHV60" s="526"/>
      <c r="WHW60" s="527"/>
      <c r="WHX60" s="528"/>
      <c r="WHY60" s="228"/>
      <c r="WHZ60" s="526"/>
      <c r="WIA60" s="527"/>
      <c r="WIB60" s="528"/>
      <c r="WIC60" s="228"/>
      <c r="WID60" s="526"/>
      <c r="WIE60" s="527"/>
      <c r="WIF60" s="528"/>
      <c r="WIG60" s="228"/>
      <c r="WIH60" s="526"/>
      <c r="WII60" s="527"/>
      <c r="WIJ60" s="528"/>
      <c r="WIK60" s="228"/>
      <c r="WIL60" s="526"/>
      <c r="WIM60" s="527"/>
      <c r="WIN60" s="528"/>
      <c r="WIO60" s="228"/>
      <c r="WIP60" s="526"/>
      <c r="WIQ60" s="527"/>
      <c r="WIR60" s="528"/>
      <c r="WIS60" s="228"/>
      <c r="WIT60" s="526"/>
      <c r="WIU60" s="527"/>
      <c r="WIV60" s="528"/>
      <c r="WIW60" s="228"/>
      <c r="WIX60" s="526"/>
      <c r="WIY60" s="527"/>
      <c r="WIZ60" s="528"/>
      <c r="WJA60" s="228"/>
      <c r="WJB60" s="526"/>
      <c r="WJC60" s="527"/>
      <c r="WJD60" s="528"/>
      <c r="WJE60" s="228"/>
      <c r="WJF60" s="526"/>
      <c r="WJG60" s="527"/>
      <c r="WJH60" s="528"/>
      <c r="WJI60" s="228"/>
      <c r="WJJ60" s="526"/>
      <c r="WJK60" s="527"/>
      <c r="WJL60" s="528"/>
      <c r="WJM60" s="228"/>
      <c r="WJN60" s="526"/>
      <c r="WJO60" s="527"/>
      <c r="WJP60" s="528"/>
      <c r="WJQ60" s="228"/>
      <c r="WJR60" s="526"/>
      <c r="WJS60" s="527"/>
      <c r="WJT60" s="528"/>
      <c r="WJU60" s="228"/>
      <c r="WJV60" s="526"/>
      <c r="WJW60" s="527"/>
      <c r="WJX60" s="528"/>
      <c r="WJY60" s="228"/>
      <c r="WJZ60" s="526"/>
      <c r="WKA60" s="527"/>
      <c r="WKB60" s="528"/>
      <c r="WKC60" s="228"/>
      <c r="WKD60" s="526"/>
      <c r="WKE60" s="527"/>
      <c r="WKF60" s="528"/>
      <c r="WKG60" s="228"/>
      <c r="WKH60" s="526"/>
      <c r="WKI60" s="527"/>
      <c r="WKJ60" s="528"/>
      <c r="WKK60" s="228"/>
      <c r="WKL60" s="526"/>
      <c r="WKM60" s="527"/>
      <c r="WKN60" s="528"/>
      <c r="WKO60" s="228"/>
      <c r="WKP60" s="526"/>
      <c r="WKQ60" s="527"/>
      <c r="WKR60" s="528"/>
      <c r="WKS60" s="228"/>
      <c r="WKT60" s="526"/>
      <c r="WKU60" s="527"/>
      <c r="WKV60" s="528"/>
      <c r="WKW60" s="228"/>
      <c r="WKX60" s="526"/>
      <c r="WKY60" s="527"/>
      <c r="WKZ60" s="528"/>
      <c r="WLA60" s="228"/>
      <c r="WLB60" s="526"/>
      <c r="WLC60" s="527"/>
      <c r="WLD60" s="528"/>
      <c r="WLE60" s="228"/>
      <c r="WLF60" s="526"/>
      <c r="WLG60" s="527"/>
      <c r="WLH60" s="528"/>
      <c r="WLI60" s="228"/>
      <c r="WLJ60" s="526"/>
      <c r="WLK60" s="527"/>
      <c r="WLL60" s="528"/>
      <c r="WLM60" s="228"/>
      <c r="WLN60" s="526"/>
      <c r="WLO60" s="527"/>
      <c r="WLP60" s="528"/>
      <c r="WLQ60" s="228"/>
      <c r="WLR60" s="526"/>
      <c r="WLS60" s="527"/>
      <c r="WLT60" s="528"/>
      <c r="WLU60" s="228"/>
      <c r="WLV60" s="526"/>
      <c r="WLW60" s="527"/>
      <c r="WLX60" s="528"/>
      <c r="WLY60" s="228"/>
      <c r="WLZ60" s="526"/>
      <c r="WMA60" s="527"/>
      <c r="WMB60" s="528"/>
      <c r="WMC60" s="228"/>
      <c r="WMD60" s="526"/>
      <c r="WME60" s="527"/>
      <c r="WMF60" s="528"/>
      <c r="WMG60" s="228"/>
      <c r="WMH60" s="526"/>
      <c r="WMI60" s="527"/>
      <c r="WMJ60" s="528"/>
      <c r="WMK60" s="228"/>
      <c r="WML60" s="526"/>
      <c r="WMM60" s="527"/>
      <c r="WMN60" s="528"/>
      <c r="WMO60" s="228"/>
      <c r="WMP60" s="526"/>
      <c r="WMQ60" s="527"/>
      <c r="WMR60" s="528"/>
      <c r="WMS60" s="228"/>
      <c r="WMT60" s="526"/>
      <c r="WMU60" s="527"/>
      <c r="WMV60" s="528"/>
      <c r="WMW60" s="228"/>
      <c r="WMX60" s="526"/>
      <c r="WMY60" s="527"/>
      <c r="WMZ60" s="528"/>
      <c r="WNA60" s="228"/>
      <c r="WNB60" s="526"/>
      <c r="WNC60" s="527"/>
      <c r="WND60" s="528"/>
      <c r="WNE60" s="228"/>
      <c r="WNF60" s="526"/>
      <c r="WNG60" s="527"/>
      <c r="WNH60" s="528"/>
      <c r="WNI60" s="228"/>
      <c r="WNJ60" s="526"/>
      <c r="WNK60" s="527"/>
      <c r="WNL60" s="528"/>
      <c r="WNM60" s="228"/>
      <c r="WNN60" s="526"/>
      <c r="WNO60" s="527"/>
      <c r="WNP60" s="528"/>
      <c r="WNQ60" s="228"/>
      <c r="WNR60" s="526"/>
      <c r="WNS60" s="527"/>
      <c r="WNT60" s="528"/>
      <c r="WNU60" s="228"/>
      <c r="WNV60" s="526"/>
      <c r="WNW60" s="527"/>
      <c r="WNX60" s="528"/>
      <c r="WNY60" s="228"/>
      <c r="WNZ60" s="526"/>
      <c r="WOA60" s="527"/>
      <c r="WOB60" s="528"/>
      <c r="WOC60" s="228"/>
      <c r="WOD60" s="526"/>
      <c r="WOE60" s="527"/>
      <c r="WOF60" s="528"/>
      <c r="WOG60" s="228"/>
      <c r="WOH60" s="526"/>
      <c r="WOI60" s="527"/>
      <c r="WOJ60" s="528"/>
      <c r="WOK60" s="228"/>
      <c r="WOL60" s="526"/>
      <c r="WOM60" s="527"/>
      <c r="WON60" s="528"/>
      <c r="WOO60" s="228"/>
      <c r="WOP60" s="526"/>
      <c r="WOQ60" s="527"/>
      <c r="WOR60" s="528"/>
      <c r="WOS60" s="228"/>
      <c r="WOT60" s="526"/>
      <c r="WOU60" s="527"/>
      <c r="WOV60" s="528"/>
      <c r="WOW60" s="228"/>
      <c r="WOX60" s="526"/>
      <c r="WOY60" s="527"/>
      <c r="WOZ60" s="528"/>
      <c r="WPA60" s="228"/>
      <c r="WPB60" s="526"/>
      <c r="WPC60" s="527"/>
      <c r="WPD60" s="528"/>
      <c r="WPE60" s="228"/>
      <c r="WPF60" s="526"/>
      <c r="WPG60" s="527"/>
      <c r="WPH60" s="528"/>
      <c r="WPI60" s="228"/>
      <c r="WPJ60" s="526"/>
      <c r="WPK60" s="527"/>
      <c r="WPL60" s="528"/>
      <c r="WPM60" s="228"/>
      <c r="WPN60" s="526"/>
      <c r="WPO60" s="527"/>
      <c r="WPP60" s="528"/>
      <c r="WPQ60" s="228"/>
      <c r="WPR60" s="526"/>
      <c r="WPS60" s="527"/>
      <c r="WPT60" s="528"/>
      <c r="WPU60" s="228"/>
      <c r="WPV60" s="526"/>
      <c r="WPW60" s="527"/>
      <c r="WPX60" s="528"/>
      <c r="WPY60" s="228"/>
      <c r="WPZ60" s="526"/>
      <c r="WQA60" s="527"/>
      <c r="WQB60" s="528"/>
      <c r="WQC60" s="228"/>
      <c r="WQD60" s="526"/>
      <c r="WQE60" s="527"/>
      <c r="WQF60" s="528"/>
      <c r="WQG60" s="228"/>
      <c r="WQH60" s="526"/>
      <c r="WQI60" s="527"/>
      <c r="WQJ60" s="528"/>
      <c r="WQK60" s="228"/>
      <c r="WQL60" s="526"/>
      <c r="WQM60" s="527"/>
      <c r="WQN60" s="528"/>
      <c r="WQO60" s="228"/>
      <c r="WQP60" s="526"/>
      <c r="WQQ60" s="527"/>
      <c r="WQR60" s="528"/>
      <c r="WQS60" s="228"/>
      <c r="WQT60" s="526"/>
      <c r="WQU60" s="527"/>
      <c r="WQV60" s="528"/>
      <c r="WQW60" s="228"/>
      <c r="WQX60" s="526"/>
      <c r="WQY60" s="527"/>
      <c r="WQZ60" s="528"/>
      <c r="WRA60" s="228"/>
      <c r="WRB60" s="526"/>
      <c r="WRC60" s="527"/>
      <c r="WRD60" s="528"/>
      <c r="WRE60" s="228"/>
      <c r="WRF60" s="526"/>
      <c r="WRG60" s="527"/>
      <c r="WRH60" s="528"/>
      <c r="WRI60" s="228"/>
      <c r="WRJ60" s="526"/>
      <c r="WRK60" s="527"/>
      <c r="WRL60" s="528"/>
      <c r="WRM60" s="228"/>
      <c r="WRN60" s="526"/>
      <c r="WRO60" s="527"/>
      <c r="WRP60" s="528"/>
      <c r="WRQ60" s="228"/>
      <c r="WRR60" s="526"/>
      <c r="WRS60" s="527"/>
      <c r="WRT60" s="528"/>
      <c r="WRU60" s="228"/>
      <c r="WRV60" s="526"/>
      <c r="WRW60" s="527"/>
      <c r="WRX60" s="528"/>
      <c r="WRY60" s="228"/>
      <c r="WRZ60" s="526"/>
      <c r="WSA60" s="527"/>
      <c r="WSB60" s="528"/>
      <c r="WSC60" s="228"/>
      <c r="WSD60" s="526"/>
      <c r="WSE60" s="527"/>
      <c r="WSF60" s="528"/>
      <c r="WSG60" s="228"/>
      <c r="WSH60" s="526"/>
      <c r="WSI60" s="527"/>
      <c r="WSJ60" s="528"/>
      <c r="WSK60" s="228"/>
      <c r="WSL60" s="526"/>
      <c r="WSM60" s="527"/>
      <c r="WSN60" s="528"/>
      <c r="WSO60" s="228"/>
      <c r="WSP60" s="526"/>
      <c r="WSQ60" s="527"/>
      <c r="WSR60" s="528"/>
      <c r="WSS60" s="228"/>
      <c r="WST60" s="526"/>
      <c r="WSU60" s="527"/>
      <c r="WSV60" s="528"/>
      <c r="WSW60" s="228"/>
      <c r="WSX60" s="526"/>
      <c r="WSY60" s="527"/>
      <c r="WSZ60" s="528"/>
      <c r="WTA60" s="228"/>
      <c r="WTB60" s="526"/>
      <c r="WTC60" s="527"/>
      <c r="WTD60" s="528"/>
      <c r="WTE60" s="228"/>
      <c r="WTF60" s="526"/>
      <c r="WTG60" s="527"/>
      <c r="WTH60" s="528"/>
      <c r="WTI60" s="228"/>
      <c r="WTJ60" s="526"/>
      <c r="WTK60" s="527"/>
      <c r="WTL60" s="528"/>
      <c r="WTM60" s="228"/>
      <c r="WTN60" s="526"/>
      <c r="WTO60" s="527"/>
      <c r="WTP60" s="528"/>
      <c r="WTQ60" s="228"/>
      <c r="WTR60" s="526"/>
      <c r="WTS60" s="527"/>
      <c r="WTT60" s="528"/>
      <c r="WTU60" s="228"/>
      <c r="WTV60" s="526"/>
      <c r="WTW60" s="527"/>
      <c r="WTX60" s="528"/>
      <c r="WTY60" s="228"/>
      <c r="WTZ60" s="526"/>
      <c r="WUA60" s="527"/>
      <c r="WUB60" s="528"/>
      <c r="WUC60" s="228"/>
      <c r="WUD60" s="526"/>
      <c r="WUE60" s="527"/>
      <c r="WUF60" s="528"/>
      <c r="WUG60" s="228"/>
      <c r="WUH60" s="526"/>
      <c r="WUI60" s="527"/>
      <c r="WUJ60" s="528"/>
      <c r="WUK60" s="228"/>
      <c r="WUL60" s="526"/>
      <c r="WUM60" s="527"/>
      <c r="WUN60" s="528"/>
      <c r="WUO60" s="228"/>
      <c r="WUP60" s="526"/>
      <c r="WUQ60" s="527"/>
      <c r="WUR60" s="528"/>
      <c r="WUS60" s="228"/>
      <c r="WUT60" s="526"/>
      <c r="WUU60" s="527"/>
      <c r="WUV60" s="528"/>
      <c r="WUW60" s="228"/>
      <c r="WUX60" s="526"/>
      <c r="WUY60" s="527"/>
      <c r="WUZ60" s="528"/>
      <c r="WVA60" s="228"/>
      <c r="WVB60" s="526"/>
      <c r="WVC60" s="527"/>
      <c r="WVD60" s="528"/>
      <c r="WVE60" s="228"/>
      <c r="WVF60" s="526"/>
      <c r="WVG60" s="527"/>
      <c r="WVH60" s="528"/>
      <c r="WVI60" s="228"/>
      <c r="WVJ60" s="526"/>
      <c r="WVK60" s="527"/>
      <c r="WVL60" s="528"/>
      <c r="WVM60" s="228"/>
      <c r="WVN60" s="526"/>
      <c r="WVO60" s="527"/>
      <c r="WVP60" s="528"/>
      <c r="WVQ60" s="228"/>
      <c r="WVR60" s="526"/>
      <c r="WVS60" s="527"/>
      <c r="WVT60" s="528"/>
      <c r="WVU60" s="228"/>
      <c r="WVV60" s="526"/>
      <c r="WVW60" s="527"/>
      <c r="WVX60" s="528"/>
      <c r="WVY60" s="228"/>
      <c r="WVZ60" s="526"/>
      <c r="WWA60" s="527"/>
      <c r="WWB60" s="528"/>
      <c r="WWC60" s="228"/>
      <c r="WWD60" s="526"/>
      <c r="WWE60" s="527"/>
      <c r="WWF60" s="528"/>
      <c r="WWG60" s="228"/>
      <c r="WWH60" s="526"/>
      <c r="WWI60" s="527"/>
      <c r="WWJ60" s="528"/>
      <c r="WWK60" s="228"/>
      <c r="WWL60" s="526"/>
      <c r="WWM60" s="527"/>
      <c r="WWN60" s="528"/>
      <c r="WWO60" s="228"/>
      <c r="WWP60" s="526"/>
      <c r="WWQ60" s="527"/>
      <c r="WWR60" s="528"/>
      <c r="WWS60" s="228"/>
      <c r="WWT60" s="526"/>
      <c r="WWU60" s="527"/>
      <c r="WWV60" s="528"/>
      <c r="WWW60" s="228"/>
      <c r="WWX60" s="526"/>
      <c r="WWY60" s="527"/>
      <c r="WWZ60" s="528"/>
      <c r="WXA60" s="228"/>
      <c r="WXB60" s="526"/>
      <c r="WXC60" s="527"/>
      <c r="WXD60" s="528"/>
      <c r="WXE60" s="228"/>
      <c r="WXF60" s="526"/>
      <c r="WXG60" s="527"/>
      <c r="WXH60" s="528"/>
      <c r="WXI60" s="228"/>
      <c r="WXJ60" s="526"/>
      <c r="WXK60" s="527"/>
      <c r="WXL60" s="528"/>
      <c r="WXM60" s="228"/>
      <c r="WXN60" s="526"/>
      <c r="WXO60" s="527"/>
      <c r="WXP60" s="528"/>
      <c r="WXQ60" s="228"/>
      <c r="WXR60" s="526"/>
      <c r="WXS60" s="527"/>
      <c r="WXT60" s="528"/>
      <c r="WXU60" s="228"/>
      <c r="WXV60" s="526"/>
      <c r="WXW60" s="527"/>
      <c r="WXX60" s="528"/>
      <c r="WXY60" s="228"/>
      <c r="WXZ60" s="526"/>
      <c r="WYA60" s="527"/>
      <c r="WYB60" s="528"/>
      <c r="WYC60" s="228"/>
      <c r="WYD60" s="526"/>
      <c r="WYE60" s="527"/>
      <c r="WYF60" s="528"/>
      <c r="WYG60" s="228"/>
      <c r="WYH60" s="526"/>
      <c r="WYI60" s="527"/>
      <c r="WYJ60" s="528"/>
      <c r="WYK60" s="228"/>
      <c r="WYL60" s="526"/>
      <c r="WYM60" s="527"/>
      <c r="WYN60" s="528"/>
      <c r="WYO60" s="228"/>
      <c r="WYP60" s="526"/>
      <c r="WYQ60" s="527"/>
      <c r="WYR60" s="528"/>
      <c r="WYS60" s="228"/>
      <c r="WYT60" s="526"/>
      <c r="WYU60" s="527"/>
      <c r="WYV60" s="528"/>
      <c r="WYW60" s="228"/>
      <c r="WYX60" s="526"/>
      <c r="WYY60" s="527"/>
      <c r="WYZ60" s="528"/>
      <c r="WZA60" s="228"/>
      <c r="WZB60" s="526"/>
      <c r="WZC60" s="527"/>
      <c r="WZD60" s="528"/>
      <c r="WZE60" s="228"/>
      <c r="WZF60" s="526"/>
      <c r="WZG60" s="527"/>
      <c r="WZH60" s="528"/>
      <c r="WZI60" s="228"/>
      <c r="WZJ60" s="526"/>
      <c r="WZK60" s="527"/>
      <c r="WZL60" s="528"/>
      <c r="WZM60" s="228"/>
      <c r="WZN60" s="526"/>
      <c r="WZO60" s="527"/>
      <c r="WZP60" s="528"/>
      <c r="WZQ60" s="228"/>
      <c r="WZR60" s="526"/>
      <c r="WZS60" s="527"/>
      <c r="WZT60" s="528"/>
      <c r="WZU60" s="228"/>
      <c r="WZV60" s="526"/>
      <c r="WZW60" s="527"/>
      <c r="WZX60" s="528"/>
      <c r="WZY60" s="228"/>
      <c r="WZZ60" s="526"/>
      <c r="XAA60" s="527"/>
      <c r="XAB60" s="528"/>
      <c r="XAC60" s="228"/>
      <c r="XAD60" s="526"/>
      <c r="XAE60" s="527"/>
      <c r="XAF60" s="528"/>
      <c r="XAG60" s="228"/>
      <c r="XAH60" s="526"/>
      <c r="XAI60" s="527"/>
      <c r="XAJ60" s="528"/>
      <c r="XAK60" s="228"/>
      <c r="XAL60" s="526"/>
      <c r="XAM60" s="527"/>
      <c r="XAN60" s="528"/>
      <c r="XAO60" s="228"/>
      <c r="XAP60" s="526"/>
      <c r="XAQ60" s="527"/>
      <c r="XAR60" s="528"/>
      <c r="XAS60" s="228"/>
      <c r="XAT60" s="526"/>
      <c r="XAU60" s="527"/>
      <c r="XAV60" s="528"/>
      <c r="XAW60" s="228"/>
      <c r="XAX60" s="526"/>
      <c r="XAY60" s="527"/>
      <c r="XAZ60" s="528"/>
      <c r="XBA60" s="228"/>
      <c r="XBB60" s="526"/>
      <c r="XBC60" s="527"/>
      <c r="XBD60" s="528"/>
      <c r="XBE60" s="228"/>
      <c r="XBF60" s="526"/>
      <c r="XBG60" s="527"/>
      <c r="XBH60" s="528"/>
      <c r="XBI60" s="228"/>
      <c r="XBJ60" s="526"/>
      <c r="XBK60" s="527"/>
      <c r="XBL60" s="528"/>
      <c r="XBM60" s="228"/>
      <c r="XBN60" s="526"/>
      <c r="XBO60" s="527"/>
      <c r="XBP60" s="528"/>
      <c r="XBQ60" s="228"/>
      <c r="XBR60" s="526"/>
      <c r="XBS60" s="527"/>
      <c r="XBT60" s="528"/>
      <c r="XBU60" s="228"/>
      <c r="XBV60" s="526"/>
      <c r="XBW60" s="527"/>
      <c r="XBX60" s="528"/>
      <c r="XBY60" s="228"/>
      <c r="XBZ60" s="526"/>
      <c r="XCA60" s="527"/>
      <c r="XCB60" s="528"/>
      <c r="XCC60" s="228"/>
      <c r="XCD60" s="526"/>
      <c r="XCE60" s="527"/>
      <c r="XCF60" s="528"/>
      <c r="XCG60" s="228"/>
      <c r="XCH60" s="526"/>
      <c r="XCI60" s="527"/>
      <c r="XCJ60" s="528"/>
      <c r="XCK60" s="228"/>
      <c r="XCL60" s="526"/>
      <c r="XCM60" s="527"/>
      <c r="XCN60" s="528"/>
      <c r="XCO60" s="228"/>
      <c r="XCP60" s="526"/>
      <c r="XCQ60" s="527"/>
      <c r="XCR60" s="528"/>
      <c r="XCS60" s="228"/>
      <c r="XCT60" s="526"/>
      <c r="XCU60" s="527"/>
      <c r="XCV60" s="528"/>
      <c r="XCW60" s="228"/>
      <c r="XCX60" s="526"/>
      <c r="XCY60" s="527"/>
      <c r="XCZ60" s="528"/>
      <c r="XDA60" s="228"/>
      <c r="XDB60" s="526"/>
      <c r="XDC60" s="527"/>
      <c r="XDD60" s="528"/>
    </row>
    <row r="61" spans="1:16332" x14ac:dyDescent="0.3">
      <c r="B61" s="526" t="s">
        <v>173</v>
      </c>
      <c r="C61" s="527"/>
      <c r="D61" s="528"/>
      <c r="E61" s="228"/>
      <c r="F61" s="526"/>
      <c r="G61" s="527"/>
      <c r="H61" s="234"/>
      <c r="I61" s="228"/>
      <c r="J61" s="526"/>
      <c r="K61" s="527"/>
      <c r="L61" s="528"/>
      <c r="M61" s="228"/>
      <c r="N61" s="526"/>
      <c r="O61" s="527"/>
      <c r="P61" s="528"/>
      <c r="Q61" s="228"/>
      <c r="R61" s="526"/>
      <c r="S61" s="527"/>
      <c r="T61" s="528"/>
      <c r="U61" s="228"/>
      <c r="V61" s="526"/>
      <c r="W61" s="527"/>
      <c r="X61" s="528"/>
      <c r="Y61" s="228"/>
      <c r="Z61" s="526"/>
      <c r="AA61" s="527"/>
      <c r="AB61" s="528"/>
      <c r="AC61" s="228"/>
      <c r="AD61" s="526"/>
      <c r="AE61" s="527"/>
      <c r="AF61" s="528"/>
      <c r="AG61" s="228"/>
      <c r="AH61" s="526"/>
      <c r="AI61" s="527"/>
      <c r="AJ61" s="528"/>
      <c r="AK61" s="228"/>
      <c r="AL61" s="526"/>
      <c r="AM61" s="527"/>
      <c r="AN61" s="528"/>
      <c r="AO61" s="228"/>
      <c r="AP61" s="526"/>
      <c r="AQ61" s="527"/>
      <c r="AR61" s="528"/>
      <c r="AS61" s="228"/>
      <c r="AT61" s="526"/>
      <c r="AU61" s="527"/>
      <c r="AV61" s="528"/>
      <c r="AW61" s="228"/>
      <c r="AX61" s="526"/>
      <c r="AY61" s="527"/>
      <c r="AZ61" s="528"/>
      <c r="BA61" s="228"/>
      <c r="BB61" s="526"/>
      <c r="BC61" s="527"/>
      <c r="BD61" s="528"/>
      <c r="BE61" s="228"/>
      <c r="BF61" s="526"/>
      <c r="BG61" s="527"/>
      <c r="BH61" s="528"/>
      <c r="BI61" s="228"/>
      <c r="BJ61" s="526"/>
      <c r="BK61" s="527"/>
      <c r="BL61" s="528"/>
      <c r="BM61" s="228"/>
      <c r="BN61" s="526"/>
      <c r="BO61" s="527"/>
      <c r="BP61" s="528"/>
      <c r="BQ61" s="228"/>
      <c r="BR61" s="526"/>
      <c r="BS61" s="527"/>
      <c r="BT61" s="528"/>
      <c r="BU61" s="228"/>
      <c r="BV61" s="526"/>
      <c r="BW61" s="527"/>
      <c r="BX61" s="528"/>
      <c r="BY61" s="228"/>
      <c r="BZ61" s="526"/>
      <c r="CA61" s="527"/>
      <c r="CB61" s="528"/>
      <c r="CC61" s="228"/>
      <c r="CD61" s="526"/>
      <c r="CE61" s="527"/>
      <c r="CF61" s="528"/>
      <c r="CG61" s="228"/>
      <c r="CH61" s="526"/>
      <c r="CI61" s="527"/>
      <c r="CJ61" s="528"/>
      <c r="CK61" s="228"/>
      <c r="CL61" s="526"/>
      <c r="CM61" s="527"/>
      <c r="CN61" s="528"/>
      <c r="CO61" s="228"/>
      <c r="CP61" s="526"/>
      <c r="CQ61" s="527"/>
      <c r="CR61" s="528"/>
      <c r="CS61" s="228"/>
      <c r="CT61" s="526"/>
      <c r="CU61" s="527"/>
      <c r="CV61" s="528"/>
      <c r="CW61" s="228"/>
      <c r="CX61" s="526"/>
      <c r="CY61" s="527"/>
      <c r="CZ61" s="528"/>
      <c r="DA61" s="228"/>
      <c r="DB61" s="526"/>
      <c r="DC61" s="527"/>
      <c r="DD61" s="528"/>
      <c r="DE61" s="228"/>
      <c r="DF61" s="526"/>
      <c r="DG61" s="527"/>
      <c r="DH61" s="528"/>
      <c r="DI61" s="228"/>
      <c r="DJ61" s="526"/>
      <c r="DK61" s="527"/>
      <c r="DL61" s="528"/>
      <c r="DM61" s="228"/>
      <c r="DN61" s="526"/>
      <c r="DO61" s="527"/>
      <c r="DP61" s="528"/>
      <c r="DQ61" s="228"/>
      <c r="DR61" s="526"/>
      <c r="DS61" s="527"/>
      <c r="DT61" s="528"/>
      <c r="DU61" s="228"/>
      <c r="DV61" s="526"/>
      <c r="DW61" s="527"/>
      <c r="DX61" s="528"/>
      <c r="DY61" s="228"/>
      <c r="DZ61" s="526"/>
      <c r="EA61" s="527"/>
      <c r="EB61" s="528"/>
      <c r="EC61" s="228"/>
      <c r="ED61" s="526"/>
      <c r="EE61" s="527"/>
      <c r="EF61" s="528"/>
      <c r="EG61" s="228"/>
      <c r="EH61" s="526"/>
      <c r="EI61" s="527"/>
      <c r="EJ61" s="528"/>
      <c r="EK61" s="228"/>
      <c r="EL61" s="526"/>
      <c r="EM61" s="527"/>
      <c r="EN61" s="528"/>
      <c r="EO61" s="228"/>
      <c r="EP61" s="526"/>
      <c r="EQ61" s="527"/>
      <c r="ER61" s="528"/>
      <c r="ES61" s="228"/>
      <c r="ET61" s="526"/>
      <c r="EU61" s="527"/>
      <c r="EV61" s="528"/>
      <c r="EW61" s="228"/>
      <c r="EX61" s="526"/>
      <c r="EY61" s="527"/>
      <c r="EZ61" s="528"/>
      <c r="FA61" s="228"/>
      <c r="FB61" s="526"/>
      <c r="FC61" s="527"/>
      <c r="FD61" s="528"/>
      <c r="FE61" s="228"/>
      <c r="FF61" s="526"/>
      <c r="FG61" s="527"/>
      <c r="FH61" s="528"/>
      <c r="FI61" s="228"/>
      <c r="FJ61" s="526"/>
      <c r="FK61" s="527"/>
      <c r="FL61" s="528"/>
      <c r="FM61" s="228"/>
      <c r="FN61" s="526"/>
      <c r="FO61" s="527"/>
      <c r="FP61" s="528"/>
      <c r="FQ61" s="228"/>
      <c r="FR61" s="526"/>
      <c r="FS61" s="527"/>
      <c r="FT61" s="528"/>
      <c r="FU61" s="228"/>
      <c r="FV61" s="526"/>
      <c r="FW61" s="527"/>
      <c r="FX61" s="528"/>
      <c r="FY61" s="228"/>
      <c r="FZ61" s="526"/>
      <c r="GA61" s="527"/>
      <c r="GB61" s="528"/>
      <c r="GC61" s="228"/>
      <c r="GD61" s="526"/>
      <c r="GE61" s="527"/>
      <c r="GF61" s="528"/>
      <c r="GG61" s="228"/>
      <c r="GH61" s="526"/>
      <c r="GI61" s="527"/>
      <c r="GJ61" s="528"/>
      <c r="GK61" s="228"/>
      <c r="GL61" s="526"/>
      <c r="GM61" s="527"/>
      <c r="GN61" s="528"/>
      <c r="GO61" s="228"/>
      <c r="GP61" s="526"/>
      <c r="GQ61" s="527"/>
      <c r="GR61" s="528"/>
      <c r="GS61" s="228"/>
      <c r="GT61" s="526"/>
      <c r="GU61" s="527"/>
      <c r="GV61" s="528"/>
      <c r="GW61" s="228"/>
      <c r="GX61" s="526"/>
      <c r="GY61" s="527"/>
      <c r="GZ61" s="528"/>
      <c r="HA61" s="228"/>
      <c r="HB61" s="526"/>
      <c r="HC61" s="527"/>
      <c r="HD61" s="528"/>
      <c r="HE61" s="228"/>
      <c r="HF61" s="526"/>
      <c r="HG61" s="527"/>
      <c r="HH61" s="528"/>
      <c r="HI61" s="228"/>
      <c r="HJ61" s="526"/>
      <c r="HK61" s="527"/>
      <c r="HL61" s="528"/>
      <c r="HM61" s="228"/>
      <c r="HN61" s="526"/>
      <c r="HO61" s="527"/>
      <c r="HP61" s="528"/>
      <c r="HQ61" s="228"/>
      <c r="HR61" s="526"/>
      <c r="HS61" s="527"/>
      <c r="HT61" s="528"/>
      <c r="HU61" s="228"/>
      <c r="HV61" s="526"/>
      <c r="HW61" s="527"/>
      <c r="HX61" s="528"/>
      <c r="HY61" s="228"/>
      <c r="HZ61" s="526"/>
      <c r="IA61" s="527"/>
      <c r="IB61" s="528"/>
      <c r="IC61" s="228"/>
      <c r="ID61" s="526"/>
      <c r="IE61" s="527"/>
      <c r="IF61" s="528"/>
      <c r="IG61" s="228"/>
      <c r="IH61" s="526"/>
      <c r="II61" s="527"/>
      <c r="IJ61" s="528"/>
      <c r="IK61" s="228"/>
      <c r="IL61" s="526"/>
      <c r="IM61" s="527"/>
      <c r="IN61" s="528"/>
      <c r="IO61" s="228"/>
      <c r="IP61" s="526"/>
      <c r="IQ61" s="527"/>
      <c r="IR61" s="528"/>
      <c r="IS61" s="228"/>
      <c r="IT61" s="526"/>
      <c r="IU61" s="527"/>
      <c r="IV61" s="528"/>
      <c r="IW61" s="228"/>
      <c r="IX61" s="526"/>
      <c r="IY61" s="527"/>
      <c r="IZ61" s="528"/>
      <c r="JA61" s="228"/>
      <c r="JB61" s="526"/>
      <c r="JC61" s="527"/>
      <c r="JD61" s="528"/>
      <c r="JE61" s="228"/>
      <c r="JF61" s="526"/>
      <c r="JG61" s="527"/>
      <c r="JH61" s="528"/>
      <c r="JI61" s="228"/>
      <c r="JJ61" s="526"/>
      <c r="JK61" s="527"/>
      <c r="JL61" s="528"/>
      <c r="JM61" s="228"/>
      <c r="JN61" s="526"/>
      <c r="JO61" s="527"/>
      <c r="JP61" s="528"/>
      <c r="JQ61" s="228"/>
      <c r="JR61" s="526"/>
      <c r="JS61" s="527"/>
      <c r="JT61" s="528"/>
      <c r="JU61" s="228"/>
      <c r="JV61" s="526"/>
      <c r="JW61" s="527"/>
      <c r="JX61" s="528"/>
      <c r="JY61" s="228"/>
      <c r="JZ61" s="526"/>
      <c r="KA61" s="527"/>
      <c r="KB61" s="528"/>
      <c r="KC61" s="228"/>
      <c r="KD61" s="526"/>
      <c r="KE61" s="527"/>
      <c r="KF61" s="528"/>
      <c r="KG61" s="228"/>
      <c r="KH61" s="526"/>
      <c r="KI61" s="527"/>
      <c r="KJ61" s="528"/>
      <c r="KK61" s="228"/>
      <c r="KL61" s="526"/>
      <c r="KM61" s="527"/>
      <c r="KN61" s="528"/>
      <c r="KO61" s="228"/>
      <c r="KP61" s="526"/>
      <c r="KQ61" s="527"/>
      <c r="KR61" s="528"/>
      <c r="KS61" s="228"/>
      <c r="KT61" s="526"/>
      <c r="KU61" s="527"/>
      <c r="KV61" s="528"/>
      <c r="KW61" s="228"/>
      <c r="KX61" s="526"/>
      <c r="KY61" s="527"/>
      <c r="KZ61" s="528"/>
      <c r="LA61" s="228"/>
      <c r="LB61" s="526"/>
      <c r="LC61" s="527"/>
      <c r="LD61" s="528"/>
      <c r="LE61" s="228"/>
      <c r="LF61" s="526"/>
      <c r="LG61" s="527"/>
      <c r="LH61" s="528"/>
      <c r="LI61" s="228"/>
      <c r="LJ61" s="526"/>
      <c r="LK61" s="527"/>
      <c r="LL61" s="528"/>
      <c r="LM61" s="228"/>
      <c r="LN61" s="526"/>
      <c r="LO61" s="527"/>
      <c r="LP61" s="528"/>
      <c r="LQ61" s="228"/>
      <c r="LR61" s="526"/>
      <c r="LS61" s="527"/>
      <c r="LT61" s="528"/>
      <c r="LU61" s="228"/>
      <c r="LV61" s="526"/>
      <c r="LW61" s="527"/>
      <c r="LX61" s="528"/>
      <c r="LY61" s="228"/>
      <c r="LZ61" s="526"/>
      <c r="MA61" s="527"/>
      <c r="MB61" s="528"/>
      <c r="MC61" s="228"/>
      <c r="MD61" s="526"/>
      <c r="ME61" s="527"/>
      <c r="MF61" s="528"/>
      <c r="MG61" s="228"/>
      <c r="MH61" s="526"/>
      <c r="MI61" s="527"/>
      <c r="MJ61" s="528"/>
      <c r="MK61" s="228"/>
      <c r="ML61" s="526"/>
      <c r="MM61" s="527"/>
      <c r="MN61" s="528"/>
      <c r="MO61" s="228"/>
      <c r="MP61" s="526"/>
      <c r="MQ61" s="527"/>
      <c r="MR61" s="528"/>
      <c r="MS61" s="228"/>
      <c r="MT61" s="526"/>
      <c r="MU61" s="527"/>
      <c r="MV61" s="528"/>
      <c r="MW61" s="228"/>
      <c r="MX61" s="526"/>
      <c r="MY61" s="527"/>
      <c r="MZ61" s="528"/>
      <c r="NA61" s="228"/>
      <c r="NB61" s="526"/>
      <c r="NC61" s="527"/>
      <c r="ND61" s="528"/>
      <c r="NE61" s="228"/>
      <c r="NF61" s="526"/>
      <c r="NG61" s="527"/>
      <c r="NH61" s="528"/>
      <c r="NI61" s="228"/>
      <c r="NJ61" s="526"/>
      <c r="NK61" s="527"/>
      <c r="NL61" s="528"/>
      <c r="NM61" s="228"/>
      <c r="NN61" s="526"/>
      <c r="NO61" s="527"/>
      <c r="NP61" s="528"/>
      <c r="NQ61" s="228"/>
      <c r="NR61" s="526"/>
      <c r="NS61" s="527"/>
      <c r="NT61" s="528"/>
      <c r="NU61" s="228"/>
      <c r="NV61" s="526"/>
      <c r="NW61" s="527"/>
      <c r="NX61" s="528"/>
      <c r="NY61" s="228"/>
      <c r="NZ61" s="526"/>
      <c r="OA61" s="527"/>
      <c r="OB61" s="528"/>
      <c r="OC61" s="228"/>
      <c r="OD61" s="526"/>
      <c r="OE61" s="527"/>
      <c r="OF61" s="528"/>
      <c r="OG61" s="228"/>
      <c r="OH61" s="526"/>
      <c r="OI61" s="527"/>
      <c r="OJ61" s="528"/>
      <c r="OK61" s="228"/>
      <c r="OL61" s="526"/>
      <c r="OM61" s="527"/>
      <c r="ON61" s="528"/>
      <c r="OO61" s="228"/>
      <c r="OP61" s="526"/>
      <c r="OQ61" s="527"/>
      <c r="OR61" s="528"/>
      <c r="OS61" s="228"/>
      <c r="OT61" s="526"/>
      <c r="OU61" s="527"/>
      <c r="OV61" s="528"/>
      <c r="OW61" s="228"/>
      <c r="OX61" s="526"/>
      <c r="OY61" s="527"/>
      <c r="OZ61" s="528"/>
      <c r="PA61" s="228"/>
      <c r="PB61" s="526"/>
      <c r="PC61" s="527"/>
      <c r="PD61" s="528"/>
      <c r="PE61" s="228"/>
      <c r="PF61" s="526"/>
      <c r="PG61" s="527"/>
      <c r="PH61" s="528"/>
      <c r="PI61" s="228"/>
      <c r="PJ61" s="526"/>
      <c r="PK61" s="527"/>
      <c r="PL61" s="528"/>
      <c r="PM61" s="228"/>
      <c r="PN61" s="526"/>
      <c r="PO61" s="527"/>
      <c r="PP61" s="528"/>
      <c r="PQ61" s="228"/>
      <c r="PR61" s="526"/>
      <c r="PS61" s="527"/>
      <c r="PT61" s="528"/>
      <c r="PU61" s="228"/>
      <c r="PV61" s="526"/>
      <c r="PW61" s="527"/>
      <c r="PX61" s="528"/>
      <c r="PY61" s="228"/>
      <c r="PZ61" s="526"/>
      <c r="QA61" s="527"/>
      <c r="QB61" s="528"/>
      <c r="QC61" s="228"/>
      <c r="QD61" s="526"/>
      <c r="QE61" s="527"/>
      <c r="QF61" s="528"/>
      <c r="QG61" s="228"/>
      <c r="QH61" s="526"/>
      <c r="QI61" s="527"/>
      <c r="QJ61" s="528"/>
      <c r="QK61" s="228"/>
      <c r="QL61" s="526"/>
      <c r="QM61" s="527"/>
      <c r="QN61" s="528"/>
      <c r="QO61" s="228"/>
      <c r="QP61" s="526"/>
      <c r="QQ61" s="527"/>
      <c r="QR61" s="528"/>
      <c r="QS61" s="228"/>
      <c r="QT61" s="526"/>
      <c r="QU61" s="527"/>
      <c r="QV61" s="528"/>
      <c r="QW61" s="228"/>
      <c r="QX61" s="526"/>
      <c r="QY61" s="527"/>
      <c r="QZ61" s="528"/>
      <c r="RA61" s="228"/>
      <c r="RB61" s="526"/>
      <c r="RC61" s="527"/>
      <c r="RD61" s="528"/>
      <c r="RE61" s="228"/>
      <c r="RF61" s="526"/>
      <c r="RG61" s="527"/>
      <c r="RH61" s="528"/>
      <c r="RI61" s="228"/>
      <c r="RJ61" s="526"/>
      <c r="RK61" s="527"/>
      <c r="RL61" s="528"/>
      <c r="RM61" s="228"/>
      <c r="RN61" s="526"/>
      <c r="RO61" s="527"/>
      <c r="RP61" s="528"/>
      <c r="RQ61" s="228"/>
      <c r="RR61" s="526"/>
      <c r="RS61" s="527"/>
      <c r="RT61" s="528"/>
      <c r="RU61" s="228"/>
      <c r="RV61" s="526"/>
      <c r="RW61" s="527"/>
      <c r="RX61" s="528"/>
      <c r="RY61" s="228"/>
      <c r="RZ61" s="526"/>
      <c r="SA61" s="527"/>
      <c r="SB61" s="528"/>
      <c r="SC61" s="228"/>
      <c r="SD61" s="526"/>
      <c r="SE61" s="527"/>
      <c r="SF61" s="528"/>
      <c r="SG61" s="228"/>
      <c r="SH61" s="526"/>
      <c r="SI61" s="527"/>
      <c r="SJ61" s="528"/>
      <c r="SK61" s="228"/>
      <c r="SL61" s="526"/>
      <c r="SM61" s="527"/>
      <c r="SN61" s="528"/>
      <c r="SO61" s="228"/>
      <c r="SP61" s="526"/>
      <c r="SQ61" s="527"/>
      <c r="SR61" s="528"/>
      <c r="SS61" s="228"/>
      <c r="ST61" s="526"/>
      <c r="SU61" s="527"/>
      <c r="SV61" s="528"/>
      <c r="SW61" s="228"/>
      <c r="SX61" s="526"/>
      <c r="SY61" s="527"/>
      <c r="SZ61" s="528"/>
      <c r="TA61" s="228"/>
      <c r="TB61" s="526"/>
      <c r="TC61" s="527"/>
      <c r="TD61" s="528"/>
      <c r="TE61" s="228"/>
      <c r="TF61" s="526"/>
      <c r="TG61" s="527"/>
      <c r="TH61" s="528"/>
      <c r="TI61" s="228"/>
      <c r="TJ61" s="526"/>
      <c r="TK61" s="527"/>
      <c r="TL61" s="528"/>
      <c r="TM61" s="228"/>
      <c r="TN61" s="526"/>
      <c r="TO61" s="527"/>
      <c r="TP61" s="528"/>
      <c r="TQ61" s="228"/>
      <c r="TR61" s="526"/>
      <c r="TS61" s="527"/>
      <c r="TT61" s="528"/>
      <c r="TU61" s="228"/>
      <c r="TV61" s="526"/>
      <c r="TW61" s="527"/>
      <c r="TX61" s="528"/>
      <c r="TY61" s="228"/>
      <c r="TZ61" s="526"/>
      <c r="UA61" s="527"/>
      <c r="UB61" s="528"/>
      <c r="UC61" s="228"/>
      <c r="UD61" s="526"/>
      <c r="UE61" s="527"/>
      <c r="UF61" s="528"/>
      <c r="UG61" s="228"/>
      <c r="UH61" s="526"/>
      <c r="UI61" s="527"/>
      <c r="UJ61" s="528"/>
      <c r="UK61" s="228"/>
      <c r="UL61" s="526"/>
      <c r="UM61" s="527"/>
      <c r="UN61" s="528"/>
      <c r="UO61" s="228"/>
      <c r="UP61" s="526"/>
      <c r="UQ61" s="527"/>
      <c r="UR61" s="528"/>
      <c r="US61" s="228"/>
      <c r="UT61" s="526"/>
      <c r="UU61" s="527"/>
      <c r="UV61" s="528"/>
      <c r="UW61" s="228"/>
      <c r="UX61" s="526"/>
      <c r="UY61" s="527"/>
      <c r="UZ61" s="528"/>
      <c r="VA61" s="228"/>
      <c r="VB61" s="526"/>
      <c r="VC61" s="527"/>
      <c r="VD61" s="528"/>
      <c r="VE61" s="228"/>
      <c r="VF61" s="526"/>
      <c r="VG61" s="527"/>
      <c r="VH61" s="528"/>
      <c r="VI61" s="228"/>
      <c r="VJ61" s="526"/>
      <c r="VK61" s="527"/>
      <c r="VL61" s="528"/>
      <c r="VM61" s="228"/>
      <c r="VN61" s="526"/>
      <c r="VO61" s="527"/>
      <c r="VP61" s="528"/>
      <c r="VQ61" s="228"/>
      <c r="VR61" s="526"/>
      <c r="VS61" s="527"/>
      <c r="VT61" s="528"/>
      <c r="VU61" s="228"/>
      <c r="VV61" s="526"/>
      <c r="VW61" s="527"/>
      <c r="VX61" s="528"/>
      <c r="VY61" s="228"/>
      <c r="VZ61" s="526"/>
      <c r="WA61" s="527"/>
      <c r="WB61" s="528"/>
      <c r="WC61" s="228"/>
      <c r="WD61" s="526"/>
      <c r="WE61" s="527"/>
      <c r="WF61" s="528"/>
      <c r="WG61" s="228"/>
      <c r="WH61" s="526"/>
      <c r="WI61" s="527"/>
      <c r="WJ61" s="528"/>
      <c r="WK61" s="228"/>
      <c r="WL61" s="526"/>
      <c r="WM61" s="527"/>
      <c r="WN61" s="528"/>
      <c r="WO61" s="228"/>
      <c r="WP61" s="526"/>
      <c r="WQ61" s="527"/>
      <c r="WR61" s="528"/>
      <c r="WS61" s="228"/>
      <c r="WT61" s="526"/>
      <c r="WU61" s="527"/>
      <c r="WV61" s="528"/>
      <c r="WW61" s="228"/>
      <c r="WX61" s="526"/>
      <c r="WY61" s="527"/>
      <c r="WZ61" s="528"/>
      <c r="XA61" s="228"/>
      <c r="XB61" s="526"/>
      <c r="XC61" s="527"/>
      <c r="XD61" s="528"/>
      <c r="XE61" s="228"/>
      <c r="XF61" s="526"/>
      <c r="XG61" s="527"/>
      <c r="XH61" s="528"/>
      <c r="XI61" s="228"/>
      <c r="XJ61" s="526"/>
      <c r="XK61" s="527"/>
      <c r="XL61" s="528"/>
      <c r="XM61" s="228"/>
      <c r="XN61" s="526"/>
      <c r="XO61" s="527"/>
      <c r="XP61" s="528"/>
      <c r="XQ61" s="228"/>
      <c r="XR61" s="526"/>
      <c r="XS61" s="527"/>
      <c r="XT61" s="528"/>
      <c r="XU61" s="228"/>
      <c r="XV61" s="526"/>
      <c r="XW61" s="527"/>
      <c r="XX61" s="528"/>
      <c r="XY61" s="228"/>
      <c r="XZ61" s="526"/>
      <c r="YA61" s="527"/>
      <c r="YB61" s="528"/>
      <c r="YC61" s="228"/>
      <c r="YD61" s="526"/>
      <c r="YE61" s="527"/>
      <c r="YF61" s="528"/>
      <c r="YG61" s="228"/>
      <c r="YH61" s="526"/>
      <c r="YI61" s="527"/>
      <c r="YJ61" s="528"/>
      <c r="YK61" s="228"/>
      <c r="YL61" s="526"/>
      <c r="YM61" s="527"/>
      <c r="YN61" s="528"/>
      <c r="YO61" s="228"/>
      <c r="YP61" s="526"/>
      <c r="YQ61" s="527"/>
      <c r="YR61" s="528"/>
      <c r="YS61" s="228"/>
      <c r="YT61" s="526"/>
      <c r="YU61" s="527"/>
      <c r="YV61" s="528"/>
      <c r="YW61" s="228"/>
      <c r="YX61" s="526"/>
      <c r="YY61" s="527"/>
      <c r="YZ61" s="528"/>
      <c r="ZA61" s="228"/>
      <c r="ZB61" s="526"/>
      <c r="ZC61" s="527"/>
      <c r="ZD61" s="528"/>
      <c r="ZE61" s="228"/>
      <c r="ZF61" s="526"/>
      <c r="ZG61" s="527"/>
      <c r="ZH61" s="528"/>
      <c r="ZI61" s="228"/>
      <c r="ZJ61" s="526"/>
      <c r="ZK61" s="527"/>
      <c r="ZL61" s="528"/>
      <c r="ZM61" s="228"/>
      <c r="ZN61" s="526"/>
      <c r="ZO61" s="527"/>
      <c r="ZP61" s="528"/>
      <c r="ZQ61" s="228"/>
      <c r="ZR61" s="526"/>
      <c r="ZS61" s="527"/>
      <c r="ZT61" s="528"/>
      <c r="ZU61" s="228"/>
      <c r="ZV61" s="526"/>
      <c r="ZW61" s="527"/>
      <c r="ZX61" s="528"/>
      <c r="ZY61" s="228"/>
      <c r="ZZ61" s="526"/>
      <c r="AAA61" s="527"/>
      <c r="AAB61" s="528"/>
      <c r="AAC61" s="228"/>
      <c r="AAD61" s="526"/>
      <c r="AAE61" s="527"/>
      <c r="AAF61" s="528"/>
      <c r="AAG61" s="228"/>
      <c r="AAH61" s="526"/>
      <c r="AAI61" s="527"/>
      <c r="AAJ61" s="528"/>
      <c r="AAK61" s="228"/>
      <c r="AAL61" s="526"/>
      <c r="AAM61" s="527"/>
      <c r="AAN61" s="528"/>
      <c r="AAO61" s="228"/>
      <c r="AAP61" s="526"/>
      <c r="AAQ61" s="527"/>
      <c r="AAR61" s="528"/>
      <c r="AAS61" s="228"/>
      <c r="AAT61" s="526"/>
      <c r="AAU61" s="527"/>
      <c r="AAV61" s="528"/>
      <c r="AAW61" s="228"/>
      <c r="AAX61" s="526"/>
      <c r="AAY61" s="527"/>
      <c r="AAZ61" s="528"/>
      <c r="ABA61" s="228"/>
      <c r="ABB61" s="526"/>
      <c r="ABC61" s="527"/>
      <c r="ABD61" s="528"/>
      <c r="ABE61" s="228"/>
      <c r="ABF61" s="526"/>
      <c r="ABG61" s="527"/>
      <c r="ABH61" s="528"/>
      <c r="ABI61" s="228"/>
      <c r="ABJ61" s="526"/>
      <c r="ABK61" s="527"/>
      <c r="ABL61" s="528"/>
      <c r="ABM61" s="228"/>
      <c r="ABN61" s="526"/>
      <c r="ABO61" s="527"/>
      <c r="ABP61" s="528"/>
      <c r="ABQ61" s="228"/>
      <c r="ABR61" s="526"/>
      <c r="ABS61" s="527"/>
      <c r="ABT61" s="528"/>
      <c r="ABU61" s="228"/>
      <c r="ABV61" s="526"/>
      <c r="ABW61" s="527"/>
      <c r="ABX61" s="528"/>
      <c r="ABY61" s="228"/>
      <c r="ABZ61" s="526"/>
      <c r="ACA61" s="527"/>
      <c r="ACB61" s="528"/>
      <c r="ACC61" s="228"/>
      <c r="ACD61" s="526"/>
      <c r="ACE61" s="527"/>
      <c r="ACF61" s="528"/>
      <c r="ACG61" s="228"/>
      <c r="ACH61" s="526"/>
      <c r="ACI61" s="527"/>
      <c r="ACJ61" s="528"/>
      <c r="ACK61" s="228"/>
      <c r="ACL61" s="526"/>
      <c r="ACM61" s="527"/>
      <c r="ACN61" s="528"/>
      <c r="ACO61" s="228"/>
      <c r="ACP61" s="526"/>
      <c r="ACQ61" s="527"/>
      <c r="ACR61" s="528"/>
      <c r="ACS61" s="228"/>
      <c r="ACT61" s="526"/>
      <c r="ACU61" s="527"/>
      <c r="ACV61" s="528"/>
      <c r="ACW61" s="228"/>
      <c r="ACX61" s="526"/>
      <c r="ACY61" s="527"/>
      <c r="ACZ61" s="528"/>
      <c r="ADA61" s="228"/>
      <c r="ADB61" s="526"/>
      <c r="ADC61" s="527"/>
      <c r="ADD61" s="528"/>
      <c r="ADE61" s="228"/>
      <c r="ADF61" s="526"/>
      <c r="ADG61" s="527"/>
      <c r="ADH61" s="528"/>
      <c r="ADI61" s="228"/>
      <c r="ADJ61" s="526"/>
      <c r="ADK61" s="527"/>
      <c r="ADL61" s="528"/>
      <c r="ADM61" s="228"/>
      <c r="ADN61" s="526"/>
      <c r="ADO61" s="527"/>
      <c r="ADP61" s="528"/>
      <c r="ADQ61" s="228"/>
      <c r="ADR61" s="526"/>
      <c r="ADS61" s="527"/>
      <c r="ADT61" s="528"/>
      <c r="ADU61" s="228"/>
      <c r="ADV61" s="526"/>
      <c r="ADW61" s="527"/>
      <c r="ADX61" s="528"/>
      <c r="ADY61" s="228"/>
      <c r="ADZ61" s="526"/>
      <c r="AEA61" s="527"/>
      <c r="AEB61" s="528"/>
      <c r="AEC61" s="228"/>
      <c r="AED61" s="526"/>
      <c r="AEE61" s="527"/>
      <c r="AEF61" s="528"/>
      <c r="AEG61" s="228"/>
      <c r="AEH61" s="526"/>
      <c r="AEI61" s="527"/>
      <c r="AEJ61" s="528"/>
      <c r="AEK61" s="228"/>
      <c r="AEL61" s="526"/>
      <c r="AEM61" s="527"/>
      <c r="AEN61" s="528"/>
      <c r="AEO61" s="228"/>
      <c r="AEP61" s="526"/>
      <c r="AEQ61" s="527"/>
      <c r="AER61" s="528"/>
      <c r="AES61" s="228"/>
      <c r="AET61" s="526"/>
      <c r="AEU61" s="527"/>
      <c r="AEV61" s="528"/>
      <c r="AEW61" s="228"/>
      <c r="AEX61" s="526"/>
      <c r="AEY61" s="527"/>
      <c r="AEZ61" s="528"/>
      <c r="AFA61" s="228"/>
      <c r="AFB61" s="526"/>
      <c r="AFC61" s="527"/>
      <c r="AFD61" s="528"/>
      <c r="AFE61" s="228"/>
      <c r="AFF61" s="526"/>
      <c r="AFG61" s="527"/>
      <c r="AFH61" s="528"/>
      <c r="AFI61" s="228"/>
      <c r="AFJ61" s="526"/>
      <c r="AFK61" s="527"/>
      <c r="AFL61" s="528"/>
      <c r="AFM61" s="228"/>
      <c r="AFN61" s="526"/>
      <c r="AFO61" s="527"/>
      <c r="AFP61" s="528"/>
      <c r="AFQ61" s="228"/>
      <c r="AFR61" s="526"/>
      <c r="AFS61" s="527"/>
      <c r="AFT61" s="528"/>
      <c r="AFU61" s="228"/>
      <c r="AFV61" s="526"/>
      <c r="AFW61" s="527"/>
      <c r="AFX61" s="528"/>
      <c r="AFY61" s="228"/>
      <c r="AFZ61" s="526"/>
      <c r="AGA61" s="527"/>
      <c r="AGB61" s="528"/>
      <c r="AGC61" s="228"/>
      <c r="AGD61" s="526"/>
      <c r="AGE61" s="527"/>
      <c r="AGF61" s="528"/>
      <c r="AGG61" s="228"/>
      <c r="AGH61" s="526"/>
      <c r="AGI61" s="527"/>
      <c r="AGJ61" s="528"/>
      <c r="AGK61" s="228"/>
      <c r="AGL61" s="526"/>
      <c r="AGM61" s="527"/>
      <c r="AGN61" s="528"/>
      <c r="AGO61" s="228"/>
      <c r="AGP61" s="526"/>
      <c r="AGQ61" s="527"/>
      <c r="AGR61" s="528"/>
      <c r="AGS61" s="228"/>
      <c r="AGT61" s="526"/>
      <c r="AGU61" s="527"/>
      <c r="AGV61" s="528"/>
      <c r="AGW61" s="228"/>
      <c r="AGX61" s="526"/>
      <c r="AGY61" s="527"/>
      <c r="AGZ61" s="528"/>
      <c r="AHA61" s="228"/>
      <c r="AHB61" s="526"/>
      <c r="AHC61" s="527"/>
      <c r="AHD61" s="528"/>
      <c r="AHE61" s="228"/>
      <c r="AHF61" s="526"/>
      <c r="AHG61" s="527"/>
      <c r="AHH61" s="528"/>
      <c r="AHI61" s="228"/>
      <c r="AHJ61" s="526"/>
      <c r="AHK61" s="527"/>
      <c r="AHL61" s="528"/>
      <c r="AHM61" s="228"/>
      <c r="AHN61" s="526"/>
      <c r="AHO61" s="527"/>
      <c r="AHP61" s="528"/>
      <c r="AHQ61" s="228"/>
      <c r="AHR61" s="526"/>
      <c r="AHS61" s="527"/>
      <c r="AHT61" s="528"/>
      <c r="AHU61" s="228"/>
      <c r="AHV61" s="526"/>
      <c r="AHW61" s="527"/>
      <c r="AHX61" s="528"/>
      <c r="AHY61" s="228"/>
      <c r="AHZ61" s="526"/>
      <c r="AIA61" s="527"/>
      <c r="AIB61" s="528"/>
      <c r="AIC61" s="228"/>
      <c r="AID61" s="526"/>
      <c r="AIE61" s="527"/>
      <c r="AIF61" s="528"/>
      <c r="AIG61" s="228"/>
      <c r="AIH61" s="526"/>
      <c r="AII61" s="527"/>
      <c r="AIJ61" s="528"/>
      <c r="AIK61" s="228"/>
      <c r="AIL61" s="526"/>
      <c r="AIM61" s="527"/>
      <c r="AIN61" s="528"/>
      <c r="AIO61" s="228"/>
      <c r="AIP61" s="526"/>
      <c r="AIQ61" s="527"/>
      <c r="AIR61" s="528"/>
      <c r="AIS61" s="228"/>
      <c r="AIT61" s="526"/>
      <c r="AIU61" s="527"/>
      <c r="AIV61" s="528"/>
      <c r="AIW61" s="228"/>
      <c r="AIX61" s="526"/>
      <c r="AIY61" s="527"/>
      <c r="AIZ61" s="528"/>
      <c r="AJA61" s="228"/>
      <c r="AJB61" s="526"/>
      <c r="AJC61" s="527"/>
      <c r="AJD61" s="528"/>
      <c r="AJE61" s="228"/>
      <c r="AJF61" s="526"/>
      <c r="AJG61" s="527"/>
      <c r="AJH61" s="528"/>
      <c r="AJI61" s="228"/>
      <c r="AJJ61" s="526"/>
      <c r="AJK61" s="527"/>
      <c r="AJL61" s="528"/>
      <c r="AJM61" s="228"/>
      <c r="AJN61" s="526"/>
      <c r="AJO61" s="527"/>
      <c r="AJP61" s="528"/>
      <c r="AJQ61" s="228"/>
      <c r="AJR61" s="526"/>
      <c r="AJS61" s="527"/>
      <c r="AJT61" s="528"/>
      <c r="AJU61" s="228"/>
      <c r="AJV61" s="526"/>
      <c r="AJW61" s="527"/>
      <c r="AJX61" s="528"/>
      <c r="AJY61" s="228"/>
      <c r="AJZ61" s="526"/>
      <c r="AKA61" s="527"/>
      <c r="AKB61" s="528"/>
      <c r="AKC61" s="228"/>
      <c r="AKD61" s="526"/>
      <c r="AKE61" s="527"/>
      <c r="AKF61" s="528"/>
      <c r="AKG61" s="228"/>
      <c r="AKH61" s="526"/>
      <c r="AKI61" s="527"/>
      <c r="AKJ61" s="528"/>
      <c r="AKK61" s="228"/>
      <c r="AKL61" s="526"/>
      <c r="AKM61" s="527"/>
      <c r="AKN61" s="528"/>
      <c r="AKO61" s="228"/>
      <c r="AKP61" s="526"/>
      <c r="AKQ61" s="527"/>
      <c r="AKR61" s="528"/>
      <c r="AKS61" s="228"/>
      <c r="AKT61" s="526"/>
      <c r="AKU61" s="527"/>
      <c r="AKV61" s="528"/>
      <c r="AKW61" s="228"/>
      <c r="AKX61" s="526"/>
      <c r="AKY61" s="527"/>
      <c r="AKZ61" s="528"/>
      <c r="ALA61" s="228"/>
      <c r="ALB61" s="526"/>
      <c r="ALC61" s="527"/>
      <c r="ALD61" s="528"/>
      <c r="ALE61" s="228"/>
      <c r="ALF61" s="526"/>
      <c r="ALG61" s="527"/>
      <c r="ALH61" s="528"/>
      <c r="ALI61" s="228"/>
      <c r="ALJ61" s="526"/>
      <c r="ALK61" s="527"/>
      <c r="ALL61" s="528"/>
      <c r="ALM61" s="228"/>
      <c r="ALN61" s="526"/>
      <c r="ALO61" s="527"/>
      <c r="ALP61" s="528"/>
      <c r="ALQ61" s="228"/>
      <c r="ALR61" s="526"/>
      <c r="ALS61" s="527"/>
      <c r="ALT61" s="528"/>
      <c r="ALU61" s="228"/>
      <c r="ALV61" s="526"/>
      <c r="ALW61" s="527"/>
      <c r="ALX61" s="528"/>
      <c r="ALY61" s="228"/>
      <c r="ALZ61" s="526"/>
      <c r="AMA61" s="527"/>
      <c r="AMB61" s="528"/>
      <c r="AMC61" s="228"/>
      <c r="AMD61" s="526"/>
      <c r="AME61" s="527"/>
      <c r="AMF61" s="528"/>
      <c r="AMG61" s="228"/>
      <c r="AMH61" s="526"/>
      <c r="AMI61" s="527"/>
      <c r="AMJ61" s="528"/>
      <c r="AMK61" s="228"/>
      <c r="AML61" s="526"/>
      <c r="AMM61" s="527"/>
      <c r="AMN61" s="528"/>
      <c r="AMO61" s="228"/>
      <c r="AMP61" s="526"/>
      <c r="AMQ61" s="527"/>
      <c r="AMR61" s="528"/>
      <c r="AMS61" s="228"/>
      <c r="AMT61" s="526"/>
      <c r="AMU61" s="527"/>
      <c r="AMV61" s="528"/>
      <c r="AMW61" s="228"/>
      <c r="AMX61" s="526"/>
      <c r="AMY61" s="527"/>
      <c r="AMZ61" s="528"/>
      <c r="ANA61" s="228"/>
      <c r="ANB61" s="526"/>
      <c r="ANC61" s="527"/>
      <c r="AND61" s="528"/>
      <c r="ANE61" s="228"/>
      <c r="ANF61" s="526"/>
      <c r="ANG61" s="527"/>
      <c r="ANH61" s="528"/>
      <c r="ANI61" s="228"/>
      <c r="ANJ61" s="526"/>
      <c r="ANK61" s="527"/>
      <c r="ANL61" s="528"/>
      <c r="ANM61" s="228"/>
      <c r="ANN61" s="526"/>
      <c r="ANO61" s="527"/>
      <c r="ANP61" s="528"/>
      <c r="ANQ61" s="228"/>
      <c r="ANR61" s="526"/>
      <c r="ANS61" s="527"/>
      <c r="ANT61" s="528"/>
      <c r="ANU61" s="228"/>
      <c r="ANV61" s="526"/>
      <c r="ANW61" s="527"/>
      <c r="ANX61" s="528"/>
      <c r="ANY61" s="228"/>
      <c r="ANZ61" s="526"/>
      <c r="AOA61" s="527"/>
      <c r="AOB61" s="528"/>
      <c r="AOC61" s="228"/>
      <c r="AOD61" s="526"/>
      <c r="AOE61" s="527"/>
      <c r="AOF61" s="528"/>
      <c r="AOG61" s="228"/>
      <c r="AOH61" s="526"/>
      <c r="AOI61" s="527"/>
      <c r="AOJ61" s="528"/>
      <c r="AOK61" s="228"/>
      <c r="AOL61" s="526"/>
      <c r="AOM61" s="527"/>
      <c r="AON61" s="528"/>
      <c r="AOO61" s="228"/>
      <c r="AOP61" s="526"/>
      <c r="AOQ61" s="527"/>
      <c r="AOR61" s="528"/>
      <c r="AOS61" s="228"/>
      <c r="AOT61" s="526"/>
      <c r="AOU61" s="527"/>
      <c r="AOV61" s="528"/>
      <c r="AOW61" s="228"/>
      <c r="AOX61" s="526"/>
      <c r="AOY61" s="527"/>
      <c r="AOZ61" s="528"/>
      <c r="APA61" s="228"/>
      <c r="APB61" s="526"/>
      <c r="APC61" s="527"/>
      <c r="APD61" s="528"/>
      <c r="APE61" s="228"/>
      <c r="APF61" s="526"/>
      <c r="APG61" s="527"/>
      <c r="APH61" s="528"/>
      <c r="API61" s="228"/>
      <c r="APJ61" s="526"/>
      <c r="APK61" s="527"/>
      <c r="APL61" s="528"/>
      <c r="APM61" s="228"/>
      <c r="APN61" s="526"/>
      <c r="APO61" s="527"/>
      <c r="APP61" s="528"/>
      <c r="APQ61" s="228"/>
      <c r="APR61" s="526"/>
      <c r="APS61" s="527"/>
      <c r="APT61" s="528"/>
      <c r="APU61" s="228"/>
      <c r="APV61" s="526"/>
      <c r="APW61" s="527"/>
      <c r="APX61" s="528"/>
      <c r="APY61" s="228"/>
      <c r="APZ61" s="526"/>
      <c r="AQA61" s="527"/>
      <c r="AQB61" s="528"/>
      <c r="AQC61" s="228"/>
      <c r="AQD61" s="526"/>
      <c r="AQE61" s="527"/>
      <c r="AQF61" s="528"/>
      <c r="AQG61" s="228"/>
      <c r="AQH61" s="526"/>
      <c r="AQI61" s="527"/>
      <c r="AQJ61" s="528"/>
      <c r="AQK61" s="228"/>
      <c r="AQL61" s="526"/>
      <c r="AQM61" s="527"/>
      <c r="AQN61" s="528"/>
      <c r="AQO61" s="228"/>
      <c r="AQP61" s="526"/>
      <c r="AQQ61" s="527"/>
      <c r="AQR61" s="528"/>
      <c r="AQS61" s="228"/>
      <c r="AQT61" s="526"/>
      <c r="AQU61" s="527"/>
      <c r="AQV61" s="528"/>
      <c r="AQW61" s="228"/>
      <c r="AQX61" s="526"/>
      <c r="AQY61" s="527"/>
      <c r="AQZ61" s="528"/>
      <c r="ARA61" s="228"/>
      <c r="ARB61" s="526"/>
      <c r="ARC61" s="527"/>
      <c r="ARD61" s="528"/>
      <c r="ARE61" s="228"/>
      <c r="ARF61" s="526"/>
      <c r="ARG61" s="527"/>
      <c r="ARH61" s="528"/>
      <c r="ARI61" s="228"/>
      <c r="ARJ61" s="526"/>
      <c r="ARK61" s="527"/>
      <c r="ARL61" s="528"/>
      <c r="ARM61" s="228"/>
      <c r="ARN61" s="526"/>
      <c r="ARO61" s="527"/>
      <c r="ARP61" s="528"/>
      <c r="ARQ61" s="228"/>
      <c r="ARR61" s="526"/>
      <c r="ARS61" s="527"/>
      <c r="ART61" s="528"/>
      <c r="ARU61" s="228"/>
      <c r="ARV61" s="526"/>
      <c r="ARW61" s="527"/>
      <c r="ARX61" s="528"/>
      <c r="ARY61" s="228"/>
      <c r="ARZ61" s="526"/>
      <c r="ASA61" s="527"/>
      <c r="ASB61" s="528"/>
      <c r="ASC61" s="228"/>
      <c r="ASD61" s="526"/>
      <c r="ASE61" s="527"/>
      <c r="ASF61" s="528"/>
      <c r="ASG61" s="228"/>
      <c r="ASH61" s="526"/>
      <c r="ASI61" s="527"/>
      <c r="ASJ61" s="528"/>
      <c r="ASK61" s="228"/>
      <c r="ASL61" s="526"/>
      <c r="ASM61" s="527"/>
      <c r="ASN61" s="528"/>
      <c r="ASO61" s="228"/>
      <c r="ASP61" s="526"/>
      <c r="ASQ61" s="527"/>
      <c r="ASR61" s="528"/>
      <c r="ASS61" s="228"/>
      <c r="AST61" s="526"/>
      <c r="ASU61" s="527"/>
      <c r="ASV61" s="528"/>
      <c r="ASW61" s="228"/>
      <c r="ASX61" s="526"/>
      <c r="ASY61" s="527"/>
      <c r="ASZ61" s="528"/>
      <c r="ATA61" s="228"/>
      <c r="ATB61" s="526"/>
      <c r="ATC61" s="527"/>
      <c r="ATD61" s="528"/>
      <c r="ATE61" s="228"/>
      <c r="ATF61" s="526"/>
      <c r="ATG61" s="527"/>
      <c r="ATH61" s="528"/>
      <c r="ATI61" s="228"/>
      <c r="ATJ61" s="526"/>
      <c r="ATK61" s="527"/>
      <c r="ATL61" s="528"/>
      <c r="ATM61" s="228"/>
      <c r="ATN61" s="526"/>
      <c r="ATO61" s="527"/>
      <c r="ATP61" s="528"/>
      <c r="ATQ61" s="228"/>
      <c r="ATR61" s="526"/>
      <c r="ATS61" s="527"/>
      <c r="ATT61" s="528"/>
      <c r="ATU61" s="228"/>
      <c r="ATV61" s="526"/>
      <c r="ATW61" s="527"/>
      <c r="ATX61" s="528"/>
      <c r="ATY61" s="228"/>
      <c r="ATZ61" s="526"/>
      <c r="AUA61" s="527"/>
      <c r="AUB61" s="528"/>
      <c r="AUC61" s="228"/>
      <c r="AUD61" s="526"/>
      <c r="AUE61" s="527"/>
      <c r="AUF61" s="528"/>
      <c r="AUG61" s="228"/>
      <c r="AUH61" s="526"/>
      <c r="AUI61" s="527"/>
      <c r="AUJ61" s="528"/>
      <c r="AUK61" s="228"/>
      <c r="AUL61" s="526"/>
      <c r="AUM61" s="527"/>
      <c r="AUN61" s="528"/>
      <c r="AUO61" s="228"/>
      <c r="AUP61" s="526"/>
      <c r="AUQ61" s="527"/>
      <c r="AUR61" s="528"/>
      <c r="AUS61" s="228"/>
      <c r="AUT61" s="526"/>
      <c r="AUU61" s="527"/>
      <c r="AUV61" s="528"/>
      <c r="AUW61" s="228"/>
      <c r="AUX61" s="526"/>
      <c r="AUY61" s="527"/>
      <c r="AUZ61" s="528"/>
      <c r="AVA61" s="228"/>
      <c r="AVB61" s="526"/>
      <c r="AVC61" s="527"/>
      <c r="AVD61" s="528"/>
      <c r="AVE61" s="228"/>
      <c r="AVF61" s="526"/>
      <c r="AVG61" s="527"/>
      <c r="AVH61" s="528"/>
      <c r="AVI61" s="228"/>
      <c r="AVJ61" s="526"/>
      <c r="AVK61" s="527"/>
      <c r="AVL61" s="528"/>
      <c r="AVM61" s="228"/>
      <c r="AVN61" s="526"/>
      <c r="AVO61" s="527"/>
      <c r="AVP61" s="528"/>
      <c r="AVQ61" s="228"/>
      <c r="AVR61" s="526"/>
      <c r="AVS61" s="527"/>
      <c r="AVT61" s="528"/>
      <c r="AVU61" s="228"/>
      <c r="AVV61" s="526"/>
      <c r="AVW61" s="527"/>
      <c r="AVX61" s="528"/>
      <c r="AVY61" s="228"/>
      <c r="AVZ61" s="526"/>
      <c r="AWA61" s="527"/>
      <c r="AWB61" s="528"/>
      <c r="AWC61" s="228"/>
      <c r="AWD61" s="526"/>
      <c r="AWE61" s="527"/>
      <c r="AWF61" s="528"/>
      <c r="AWG61" s="228"/>
      <c r="AWH61" s="526"/>
      <c r="AWI61" s="527"/>
      <c r="AWJ61" s="528"/>
      <c r="AWK61" s="228"/>
      <c r="AWL61" s="526"/>
      <c r="AWM61" s="527"/>
      <c r="AWN61" s="528"/>
      <c r="AWO61" s="228"/>
      <c r="AWP61" s="526"/>
      <c r="AWQ61" s="527"/>
      <c r="AWR61" s="528"/>
      <c r="AWS61" s="228"/>
      <c r="AWT61" s="526"/>
      <c r="AWU61" s="527"/>
      <c r="AWV61" s="528"/>
      <c r="AWW61" s="228"/>
      <c r="AWX61" s="526"/>
      <c r="AWY61" s="527"/>
      <c r="AWZ61" s="528"/>
      <c r="AXA61" s="228"/>
      <c r="AXB61" s="526"/>
      <c r="AXC61" s="527"/>
      <c r="AXD61" s="528"/>
      <c r="AXE61" s="228"/>
      <c r="AXF61" s="526"/>
      <c r="AXG61" s="527"/>
      <c r="AXH61" s="528"/>
      <c r="AXI61" s="228"/>
      <c r="AXJ61" s="526"/>
      <c r="AXK61" s="527"/>
      <c r="AXL61" s="528"/>
      <c r="AXM61" s="228"/>
      <c r="AXN61" s="526"/>
      <c r="AXO61" s="527"/>
      <c r="AXP61" s="528"/>
      <c r="AXQ61" s="228"/>
      <c r="AXR61" s="526"/>
      <c r="AXS61" s="527"/>
      <c r="AXT61" s="528"/>
      <c r="AXU61" s="228"/>
      <c r="AXV61" s="526"/>
      <c r="AXW61" s="527"/>
      <c r="AXX61" s="528"/>
      <c r="AXY61" s="228"/>
      <c r="AXZ61" s="526"/>
      <c r="AYA61" s="527"/>
      <c r="AYB61" s="528"/>
      <c r="AYC61" s="228"/>
      <c r="AYD61" s="526"/>
      <c r="AYE61" s="527"/>
      <c r="AYF61" s="528"/>
      <c r="AYG61" s="228"/>
      <c r="AYH61" s="526"/>
      <c r="AYI61" s="527"/>
      <c r="AYJ61" s="528"/>
      <c r="AYK61" s="228"/>
      <c r="AYL61" s="526"/>
      <c r="AYM61" s="527"/>
      <c r="AYN61" s="528"/>
      <c r="AYO61" s="228"/>
      <c r="AYP61" s="526"/>
      <c r="AYQ61" s="527"/>
      <c r="AYR61" s="528"/>
      <c r="AYS61" s="228"/>
      <c r="AYT61" s="526"/>
      <c r="AYU61" s="527"/>
      <c r="AYV61" s="528"/>
      <c r="AYW61" s="228"/>
      <c r="AYX61" s="526"/>
      <c r="AYY61" s="527"/>
      <c r="AYZ61" s="528"/>
      <c r="AZA61" s="228"/>
      <c r="AZB61" s="526"/>
      <c r="AZC61" s="527"/>
      <c r="AZD61" s="528"/>
      <c r="AZE61" s="228"/>
      <c r="AZF61" s="526"/>
      <c r="AZG61" s="527"/>
      <c r="AZH61" s="528"/>
      <c r="AZI61" s="228"/>
      <c r="AZJ61" s="526"/>
      <c r="AZK61" s="527"/>
      <c r="AZL61" s="528"/>
      <c r="AZM61" s="228"/>
      <c r="AZN61" s="526"/>
      <c r="AZO61" s="527"/>
      <c r="AZP61" s="528"/>
      <c r="AZQ61" s="228"/>
      <c r="AZR61" s="526"/>
      <c r="AZS61" s="527"/>
      <c r="AZT61" s="528"/>
      <c r="AZU61" s="228"/>
      <c r="AZV61" s="526"/>
      <c r="AZW61" s="527"/>
      <c r="AZX61" s="528"/>
      <c r="AZY61" s="228"/>
      <c r="AZZ61" s="526"/>
      <c r="BAA61" s="527"/>
      <c r="BAB61" s="528"/>
      <c r="BAC61" s="228"/>
      <c r="BAD61" s="526"/>
      <c r="BAE61" s="527"/>
      <c r="BAF61" s="528"/>
      <c r="BAG61" s="228"/>
      <c r="BAH61" s="526"/>
      <c r="BAI61" s="527"/>
      <c r="BAJ61" s="528"/>
      <c r="BAK61" s="228"/>
      <c r="BAL61" s="526"/>
      <c r="BAM61" s="527"/>
      <c r="BAN61" s="528"/>
      <c r="BAO61" s="228"/>
      <c r="BAP61" s="526"/>
      <c r="BAQ61" s="527"/>
      <c r="BAR61" s="528"/>
      <c r="BAS61" s="228"/>
      <c r="BAT61" s="526"/>
      <c r="BAU61" s="527"/>
      <c r="BAV61" s="528"/>
      <c r="BAW61" s="228"/>
      <c r="BAX61" s="526"/>
      <c r="BAY61" s="527"/>
      <c r="BAZ61" s="528"/>
      <c r="BBA61" s="228"/>
      <c r="BBB61" s="526"/>
      <c r="BBC61" s="527"/>
      <c r="BBD61" s="528"/>
      <c r="BBE61" s="228"/>
      <c r="BBF61" s="526"/>
      <c r="BBG61" s="527"/>
      <c r="BBH61" s="528"/>
      <c r="BBI61" s="228"/>
      <c r="BBJ61" s="526"/>
      <c r="BBK61" s="527"/>
      <c r="BBL61" s="528"/>
      <c r="BBM61" s="228"/>
      <c r="BBN61" s="526"/>
      <c r="BBO61" s="527"/>
      <c r="BBP61" s="528"/>
      <c r="BBQ61" s="228"/>
      <c r="BBR61" s="526"/>
      <c r="BBS61" s="527"/>
      <c r="BBT61" s="528"/>
      <c r="BBU61" s="228"/>
      <c r="BBV61" s="526"/>
      <c r="BBW61" s="527"/>
      <c r="BBX61" s="528"/>
      <c r="BBY61" s="228"/>
      <c r="BBZ61" s="526"/>
      <c r="BCA61" s="527"/>
      <c r="BCB61" s="528"/>
      <c r="BCC61" s="228"/>
      <c r="BCD61" s="526"/>
      <c r="BCE61" s="527"/>
      <c r="BCF61" s="528"/>
      <c r="BCG61" s="228"/>
      <c r="BCH61" s="526"/>
      <c r="BCI61" s="527"/>
      <c r="BCJ61" s="528"/>
      <c r="BCK61" s="228"/>
      <c r="BCL61" s="526"/>
      <c r="BCM61" s="527"/>
      <c r="BCN61" s="528"/>
      <c r="BCO61" s="228"/>
      <c r="BCP61" s="526"/>
      <c r="BCQ61" s="527"/>
      <c r="BCR61" s="528"/>
      <c r="BCS61" s="228"/>
      <c r="BCT61" s="526"/>
      <c r="BCU61" s="527"/>
      <c r="BCV61" s="528"/>
      <c r="BCW61" s="228"/>
      <c r="BCX61" s="526"/>
      <c r="BCY61" s="527"/>
      <c r="BCZ61" s="528"/>
      <c r="BDA61" s="228"/>
      <c r="BDB61" s="526"/>
      <c r="BDC61" s="527"/>
      <c r="BDD61" s="528"/>
      <c r="BDE61" s="228"/>
      <c r="BDF61" s="526"/>
      <c r="BDG61" s="527"/>
      <c r="BDH61" s="528"/>
      <c r="BDI61" s="228"/>
      <c r="BDJ61" s="526"/>
      <c r="BDK61" s="527"/>
      <c r="BDL61" s="528"/>
      <c r="BDM61" s="228"/>
      <c r="BDN61" s="526"/>
      <c r="BDO61" s="527"/>
      <c r="BDP61" s="528"/>
      <c r="BDQ61" s="228"/>
      <c r="BDR61" s="526"/>
      <c r="BDS61" s="527"/>
      <c r="BDT61" s="528"/>
      <c r="BDU61" s="228"/>
      <c r="BDV61" s="526"/>
      <c r="BDW61" s="527"/>
      <c r="BDX61" s="528"/>
      <c r="BDY61" s="228"/>
      <c r="BDZ61" s="526"/>
      <c r="BEA61" s="527"/>
      <c r="BEB61" s="528"/>
      <c r="BEC61" s="228"/>
      <c r="BED61" s="526"/>
      <c r="BEE61" s="527"/>
      <c r="BEF61" s="528"/>
      <c r="BEG61" s="228"/>
      <c r="BEH61" s="526"/>
      <c r="BEI61" s="527"/>
      <c r="BEJ61" s="528"/>
      <c r="BEK61" s="228"/>
      <c r="BEL61" s="526"/>
      <c r="BEM61" s="527"/>
      <c r="BEN61" s="528"/>
      <c r="BEO61" s="228"/>
      <c r="BEP61" s="526"/>
      <c r="BEQ61" s="527"/>
      <c r="BER61" s="528"/>
      <c r="BES61" s="228"/>
      <c r="BET61" s="526"/>
      <c r="BEU61" s="527"/>
      <c r="BEV61" s="528"/>
      <c r="BEW61" s="228"/>
      <c r="BEX61" s="526"/>
      <c r="BEY61" s="527"/>
      <c r="BEZ61" s="528"/>
      <c r="BFA61" s="228"/>
      <c r="BFB61" s="526"/>
      <c r="BFC61" s="527"/>
      <c r="BFD61" s="528"/>
      <c r="BFE61" s="228"/>
      <c r="BFF61" s="526"/>
      <c r="BFG61" s="527"/>
      <c r="BFH61" s="528"/>
      <c r="BFI61" s="228"/>
      <c r="BFJ61" s="526"/>
      <c r="BFK61" s="527"/>
      <c r="BFL61" s="528"/>
      <c r="BFM61" s="228"/>
      <c r="BFN61" s="526"/>
      <c r="BFO61" s="527"/>
      <c r="BFP61" s="528"/>
      <c r="BFQ61" s="228"/>
      <c r="BFR61" s="526"/>
      <c r="BFS61" s="527"/>
      <c r="BFT61" s="528"/>
      <c r="BFU61" s="228"/>
      <c r="BFV61" s="526"/>
      <c r="BFW61" s="527"/>
      <c r="BFX61" s="528"/>
      <c r="BFY61" s="228"/>
      <c r="BFZ61" s="526"/>
      <c r="BGA61" s="527"/>
      <c r="BGB61" s="528"/>
      <c r="BGC61" s="228"/>
      <c r="BGD61" s="526"/>
      <c r="BGE61" s="527"/>
      <c r="BGF61" s="528"/>
      <c r="BGG61" s="228"/>
      <c r="BGH61" s="526"/>
      <c r="BGI61" s="527"/>
      <c r="BGJ61" s="528"/>
      <c r="BGK61" s="228"/>
      <c r="BGL61" s="526"/>
      <c r="BGM61" s="527"/>
      <c r="BGN61" s="528"/>
      <c r="BGO61" s="228"/>
      <c r="BGP61" s="526"/>
      <c r="BGQ61" s="527"/>
      <c r="BGR61" s="528"/>
      <c r="BGS61" s="228"/>
      <c r="BGT61" s="526"/>
      <c r="BGU61" s="527"/>
      <c r="BGV61" s="528"/>
      <c r="BGW61" s="228"/>
      <c r="BGX61" s="526"/>
      <c r="BGY61" s="527"/>
      <c r="BGZ61" s="528"/>
      <c r="BHA61" s="228"/>
      <c r="BHB61" s="526"/>
      <c r="BHC61" s="527"/>
      <c r="BHD61" s="528"/>
      <c r="BHE61" s="228"/>
      <c r="BHF61" s="526"/>
      <c r="BHG61" s="527"/>
      <c r="BHH61" s="528"/>
      <c r="BHI61" s="228"/>
      <c r="BHJ61" s="526"/>
      <c r="BHK61" s="527"/>
      <c r="BHL61" s="528"/>
      <c r="BHM61" s="228"/>
      <c r="BHN61" s="526"/>
      <c r="BHO61" s="527"/>
      <c r="BHP61" s="528"/>
      <c r="BHQ61" s="228"/>
      <c r="BHR61" s="526"/>
      <c r="BHS61" s="527"/>
      <c r="BHT61" s="528"/>
      <c r="BHU61" s="228"/>
      <c r="BHV61" s="526"/>
      <c r="BHW61" s="527"/>
      <c r="BHX61" s="528"/>
      <c r="BHY61" s="228"/>
      <c r="BHZ61" s="526"/>
      <c r="BIA61" s="527"/>
      <c r="BIB61" s="528"/>
      <c r="BIC61" s="228"/>
      <c r="BID61" s="526"/>
      <c r="BIE61" s="527"/>
      <c r="BIF61" s="528"/>
      <c r="BIG61" s="228"/>
      <c r="BIH61" s="526"/>
      <c r="BII61" s="527"/>
      <c r="BIJ61" s="528"/>
      <c r="BIK61" s="228"/>
      <c r="BIL61" s="526"/>
      <c r="BIM61" s="527"/>
      <c r="BIN61" s="528"/>
      <c r="BIO61" s="228"/>
      <c r="BIP61" s="526"/>
      <c r="BIQ61" s="527"/>
      <c r="BIR61" s="528"/>
      <c r="BIS61" s="228"/>
      <c r="BIT61" s="526"/>
      <c r="BIU61" s="527"/>
      <c r="BIV61" s="528"/>
      <c r="BIW61" s="228"/>
      <c r="BIX61" s="526"/>
      <c r="BIY61" s="527"/>
      <c r="BIZ61" s="528"/>
      <c r="BJA61" s="228"/>
      <c r="BJB61" s="526"/>
      <c r="BJC61" s="527"/>
      <c r="BJD61" s="528"/>
      <c r="BJE61" s="228"/>
      <c r="BJF61" s="526"/>
      <c r="BJG61" s="527"/>
      <c r="BJH61" s="528"/>
      <c r="BJI61" s="228"/>
      <c r="BJJ61" s="526"/>
      <c r="BJK61" s="527"/>
      <c r="BJL61" s="528"/>
      <c r="BJM61" s="228"/>
      <c r="BJN61" s="526"/>
      <c r="BJO61" s="527"/>
      <c r="BJP61" s="528"/>
      <c r="BJQ61" s="228"/>
      <c r="BJR61" s="526"/>
      <c r="BJS61" s="527"/>
      <c r="BJT61" s="528"/>
      <c r="BJU61" s="228"/>
      <c r="BJV61" s="526"/>
      <c r="BJW61" s="527"/>
      <c r="BJX61" s="528"/>
      <c r="BJY61" s="228"/>
      <c r="BJZ61" s="526"/>
      <c r="BKA61" s="527"/>
      <c r="BKB61" s="528"/>
      <c r="BKC61" s="228"/>
      <c r="BKD61" s="526"/>
      <c r="BKE61" s="527"/>
      <c r="BKF61" s="528"/>
      <c r="BKG61" s="228"/>
      <c r="BKH61" s="526"/>
      <c r="BKI61" s="527"/>
      <c r="BKJ61" s="528"/>
      <c r="BKK61" s="228"/>
      <c r="BKL61" s="526"/>
      <c r="BKM61" s="527"/>
      <c r="BKN61" s="528"/>
      <c r="BKO61" s="228"/>
      <c r="BKP61" s="526"/>
      <c r="BKQ61" s="527"/>
      <c r="BKR61" s="528"/>
      <c r="BKS61" s="228"/>
      <c r="BKT61" s="526"/>
      <c r="BKU61" s="527"/>
      <c r="BKV61" s="528"/>
      <c r="BKW61" s="228"/>
      <c r="BKX61" s="526"/>
      <c r="BKY61" s="527"/>
      <c r="BKZ61" s="528"/>
      <c r="BLA61" s="228"/>
      <c r="BLB61" s="526"/>
      <c r="BLC61" s="527"/>
      <c r="BLD61" s="528"/>
      <c r="BLE61" s="228"/>
      <c r="BLF61" s="526"/>
      <c r="BLG61" s="527"/>
      <c r="BLH61" s="528"/>
      <c r="BLI61" s="228"/>
      <c r="BLJ61" s="526"/>
      <c r="BLK61" s="527"/>
      <c r="BLL61" s="528"/>
      <c r="BLM61" s="228"/>
      <c r="BLN61" s="526"/>
      <c r="BLO61" s="527"/>
      <c r="BLP61" s="528"/>
      <c r="BLQ61" s="228"/>
      <c r="BLR61" s="526"/>
      <c r="BLS61" s="527"/>
      <c r="BLT61" s="528"/>
      <c r="BLU61" s="228"/>
      <c r="BLV61" s="526"/>
      <c r="BLW61" s="527"/>
      <c r="BLX61" s="528"/>
      <c r="BLY61" s="228"/>
      <c r="BLZ61" s="526"/>
      <c r="BMA61" s="527"/>
      <c r="BMB61" s="528"/>
      <c r="BMC61" s="228"/>
      <c r="BMD61" s="526"/>
      <c r="BME61" s="527"/>
      <c r="BMF61" s="528"/>
      <c r="BMG61" s="228"/>
      <c r="BMH61" s="526"/>
      <c r="BMI61" s="527"/>
      <c r="BMJ61" s="528"/>
      <c r="BMK61" s="228"/>
      <c r="BML61" s="526"/>
      <c r="BMM61" s="527"/>
      <c r="BMN61" s="528"/>
      <c r="BMO61" s="228"/>
      <c r="BMP61" s="526"/>
      <c r="BMQ61" s="527"/>
      <c r="BMR61" s="528"/>
      <c r="BMS61" s="228"/>
      <c r="BMT61" s="526"/>
      <c r="BMU61" s="527"/>
      <c r="BMV61" s="528"/>
      <c r="BMW61" s="228"/>
      <c r="BMX61" s="526"/>
      <c r="BMY61" s="527"/>
      <c r="BMZ61" s="528"/>
      <c r="BNA61" s="228"/>
      <c r="BNB61" s="526"/>
      <c r="BNC61" s="527"/>
      <c r="BND61" s="528"/>
      <c r="BNE61" s="228"/>
      <c r="BNF61" s="526"/>
      <c r="BNG61" s="527"/>
      <c r="BNH61" s="528"/>
      <c r="BNI61" s="228"/>
      <c r="BNJ61" s="526"/>
      <c r="BNK61" s="527"/>
      <c r="BNL61" s="528"/>
      <c r="BNM61" s="228"/>
      <c r="BNN61" s="526"/>
      <c r="BNO61" s="527"/>
      <c r="BNP61" s="528"/>
      <c r="BNQ61" s="228"/>
      <c r="BNR61" s="526"/>
      <c r="BNS61" s="527"/>
      <c r="BNT61" s="528"/>
      <c r="BNU61" s="228"/>
      <c r="BNV61" s="526"/>
      <c r="BNW61" s="527"/>
      <c r="BNX61" s="528"/>
      <c r="BNY61" s="228"/>
      <c r="BNZ61" s="526"/>
      <c r="BOA61" s="527"/>
      <c r="BOB61" s="528"/>
      <c r="BOC61" s="228"/>
      <c r="BOD61" s="526"/>
      <c r="BOE61" s="527"/>
      <c r="BOF61" s="528"/>
      <c r="BOG61" s="228"/>
      <c r="BOH61" s="526"/>
      <c r="BOI61" s="527"/>
      <c r="BOJ61" s="528"/>
      <c r="BOK61" s="228"/>
      <c r="BOL61" s="526"/>
      <c r="BOM61" s="527"/>
      <c r="BON61" s="528"/>
      <c r="BOO61" s="228"/>
      <c r="BOP61" s="526"/>
      <c r="BOQ61" s="527"/>
      <c r="BOR61" s="528"/>
      <c r="BOS61" s="228"/>
      <c r="BOT61" s="526"/>
      <c r="BOU61" s="527"/>
      <c r="BOV61" s="528"/>
      <c r="BOW61" s="228"/>
      <c r="BOX61" s="526"/>
      <c r="BOY61" s="527"/>
      <c r="BOZ61" s="528"/>
      <c r="BPA61" s="228"/>
      <c r="BPB61" s="526"/>
      <c r="BPC61" s="527"/>
      <c r="BPD61" s="528"/>
      <c r="BPE61" s="228"/>
      <c r="BPF61" s="526"/>
      <c r="BPG61" s="527"/>
      <c r="BPH61" s="528"/>
      <c r="BPI61" s="228"/>
      <c r="BPJ61" s="526"/>
      <c r="BPK61" s="527"/>
      <c r="BPL61" s="528"/>
      <c r="BPM61" s="228"/>
      <c r="BPN61" s="526"/>
      <c r="BPO61" s="527"/>
      <c r="BPP61" s="528"/>
      <c r="BPQ61" s="228"/>
      <c r="BPR61" s="526"/>
      <c r="BPS61" s="527"/>
      <c r="BPT61" s="528"/>
      <c r="BPU61" s="228"/>
      <c r="BPV61" s="526"/>
      <c r="BPW61" s="527"/>
      <c r="BPX61" s="528"/>
      <c r="BPY61" s="228"/>
      <c r="BPZ61" s="526"/>
      <c r="BQA61" s="527"/>
      <c r="BQB61" s="528"/>
      <c r="BQC61" s="228"/>
      <c r="BQD61" s="526"/>
      <c r="BQE61" s="527"/>
      <c r="BQF61" s="528"/>
      <c r="BQG61" s="228"/>
      <c r="BQH61" s="526"/>
      <c r="BQI61" s="527"/>
      <c r="BQJ61" s="528"/>
      <c r="BQK61" s="228"/>
      <c r="BQL61" s="526"/>
      <c r="BQM61" s="527"/>
      <c r="BQN61" s="528"/>
      <c r="BQO61" s="228"/>
      <c r="BQP61" s="526"/>
      <c r="BQQ61" s="527"/>
      <c r="BQR61" s="528"/>
      <c r="BQS61" s="228"/>
      <c r="BQT61" s="526"/>
      <c r="BQU61" s="527"/>
      <c r="BQV61" s="528"/>
      <c r="BQW61" s="228"/>
      <c r="BQX61" s="526"/>
      <c r="BQY61" s="527"/>
      <c r="BQZ61" s="528"/>
      <c r="BRA61" s="228"/>
      <c r="BRB61" s="526"/>
      <c r="BRC61" s="527"/>
      <c r="BRD61" s="528"/>
      <c r="BRE61" s="228"/>
      <c r="BRF61" s="526"/>
      <c r="BRG61" s="527"/>
      <c r="BRH61" s="528"/>
      <c r="BRI61" s="228"/>
      <c r="BRJ61" s="526"/>
      <c r="BRK61" s="527"/>
      <c r="BRL61" s="528"/>
      <c r="BRM61" s="228"/>
      <c r="BRN61" s="526"/>
      <c r="BRO61" s="527"/>
      <c r="BRP61" s="528"/>
      <c r="BRQ61" s="228"/>
      <c r="BRR61" s="526"/>
      <c r="BRS61" s="527"/>
      <c r="BRT61" s="528"/>
      <c r="BRU61" s="228"/>
      <c r="BRV61" s="526"/>
      <c r="BRW61" s="527"/>
      <c r="BRX61" s="528"/>
      <c r="BRY61" s="228"/>
      <c r="BRZ61" s="526"/>
      <c r="BSA61" s="527"/>
      <c r="BSB61" s="528"/>
      <c r="BSC61" s="228"/>
      <c r="BSD61" s="526"/>
      <c r="BSE61" s="527"/>
      <c r="BSF61" s="528"/>
      <c r="BSG61" s="228"/>
      <c r="BSH61" s="526"/>
      <c r="BSI61" s="527"/>
      <c r="BSJ61" s="528"/>
      <c r="BSK61" s="228"/>
      <c r="BSL61" s="526"/>
      <c r="BSM61" s="527"/>
      <c r="BSN61" s="528"/>
      <c r="BSO61" s="228"/>
      <c r="BSP61" s="526"/>
      <c r="BSQ61" s="527"/>
      <c r="BSR61" s="528"/>
      <c r="BSS61" s="228"/>
      <c r="BST61" s="526"/>
      <c r="BSU61" s="527"/>
      <c r="BSV61" s="528"/>
      <c r="BSW61" s="228"/>
      <c r="BSX61" s="526"/>
      <c r="BSY61" s="527"/>
      <c r="BSZ61" s="528"/>
      <c r="BTA61" s="228"/>
      <c r="BTB61" s="526"/>
      <c r="BTC61" s="527"/>
      <c r="BTD61" s="528"/>
      <c r="BTE61" s="228"/>
      <c r="BTF61" s="526"/>
      <c r="BTG61" s="527"/>
      <c r="BTH61" s="528"/>
      <c r="BTI61" s="228"/>
      <c r="BTJ61" s="526"/>
      <c r="BTK61" s="527"/>
      <c r="BTL61" s="528"/>
      <c r="BTM61" s="228"/>
      <c r="BTN61" s="526"/>
      <c r="BTO61" s="527"/>
      <c r="BTP61" s="528"/>
      <c r="BTQ61" s="228"/>
      <c r="BTR61" s="526"/>
      <c r="BTS61" s="527"/>
      <c r="BTT61" s="528"/>
      <c r="BTU61" s="228"/>
      <c r="BTV61" s="526"/>
      <c r="BTW61" s="527"/>
      <c r="BTX61" s="528"/>
      <c r="BTY61" s="228"/>
      <c r="BTZ61" s="526"/>
      <c r="BUA61" s="527"/>
      <c r="BUB61" s="528"/>
      <c r="BUC61" s="228"/>
      <c r="BUD61" s="526"/>
      <c r="BUE61" s="527"/>
      <c r="BUF61" s="528"/>
      <c r="BUG61" s="228"/>
      <c r="BUH61" s="526"/>
      <c r="BUI61" s="527"/>
      <c r="BUJ61" s="528"/>
      <c r="BUK61" s="228"/>
      <c r="BUL61" s="526"/>
      <c r="BUM61" s="527"/>
      <c r="BUN61" s="528"/>
      <c r="BUO61" s="228"/>
      <c r="BUP61" s="526"/>
      <c r="BUQ61" s="527"/>
      <c r="BUR61" s="528"/>
      <c r="BUS61" s="228"/>
      <c r="BUT61" s="526"/>
      <c r="BUU61" s="527"/>
      <c r="BUV61" s="528"/>
      <c r="BUW61" s="228"/>
      <c r="BUX61" s="526"/>
      <c r="BUY61" s="527"/>
      <c r="BUZ61" s="528"/>
      <c r="BVA61" s="228"/>
      <c r="BVB61" s="526"/>
      <c r="BVC61" s="527"/>
      <c r="BVD61" s="528"/>
      <c r="BVE61" s="228"/>
      <c r="BVF61" s="526"/>
      <c r="BVG61" s="527"/>
      <c r="BVH61" s="528"/>
      <c r="BVI61" s="228"/>
      <c r="BVJ61" s="526"/>
      <c r="BVK61" s="527"/>
      <c r="BVL61" s="528"/>
      <c r="BVM61" s="228"/>
      <c r="BVN61" s="526"/>
      <c r="BVO61" s="527"/>
      <c r="BVP61" s="528"/>
      <c r="BVQ61" s="228"/>
      <c r="BVR61" s="526"/>
      <c r="BVS61" s="527"/>
      <c r="BVT61" s="528"/>
      <c r="BVU61" s="228"/>
      <c r="BVV61" s="526"/>
      <c r="BVW61" s="527"/>
      <c r="BVX61" s="528"/>
      <c r="BVY61" s="228"/>
      <c r="BVZ61" s="526"/>
      <c r="BWA61" s="527"/>
      <c r="BWB61" s="528"/>
      <c r="BWC61" s="228"/>
      <c r="BWD61" s="526"/>
      <c r="BWE61" s="527"/>
      <c r="BWF61" s="528"/>
      <c r="BWG61" s="228"/>
      <c r="BWH61" s="526"/>
      <c r="BWI61" s="527"/>
      <c r="BWJ61" s="528"/>
      <c r="BWK61" s="228"/>
      <c r="BWL61" s="526"/>
      <c r="BWM61" s="527"/>
      <c r="BWN61" s="528"/>
      <c r="BWO61" s="228"/>
      <c r="BWP61" s="526"/>
      <c r="BWQ61" s="527"/>
      <c r="BWR61" s="528"/>
      <c r="BWS61" s="228"/>
      <c r="BWT61" s="526"/>
      <c r="BWU61" s="527"/>
      <c r="BWV61" s="528"/>
      <c r="BWW61" s="228"/>
      <c r="BWX61" s="526"/>
      <c r="BWY61" s="527"/>
      <c r="BWZ61" s="528"/>
      <c r="BXA61" s="228"/>
      <c r="BXB61" s="526"/>
      <c r="BXC61" s="527"/>
      <c r="BXD61" s="528"/>
      <c r="BXE61" s="228"/>
      <c r="BXF61" s="526"/>
      <c r="BXG61" s="527"/>
      <c r="BXH61" s="528"/>
      <c r="BXI61" s="228"/>
      <c r="BXJ61" s="526"/>
      <c r="BXK61" s="527"/>
      <c r="BXL61" s="528"/>
      <c r="BXM61" s="228"/>
      <c r="BXN61" s="526"/>
      <c r="BXO61" s="527"/>
      <c r="BXP61" s="528"/>
      <c r="BXQ61" s="228"/>
      <c r="BXR61" s="526"/>
      <c r="BXS61" s="527"/>
      <c r="BXT61" s="528"/>
      <c r="BXU61" s="228"/>
      <c r="BXV61" s="526"/>
      <c r="BXW61" s="527"/>
      <c r="BXX61" s="528"/>
      <c r="BXY61" s="228"/>
      <c r="BXZ61" s="526"/>
      <c r="BYA61" s="527"/>
      <c r="BYB61" s="528"/>
      <c r="BYC61" s="228"/>
      <c r="BYD61" s="526"/>
      <c r="BYE61" s="527"/>
      <c r="BYF61" s="528"/>
      <c r="BYG61" s="228"/>
      <c r="BYH61" s="526"/>
      <c r="BYI61" s="527"/>
      <c r="BYJ61" s="528"/>
      <c r="BYK61" s="228"/>
      <c r="BYL61" s="526"/>
      <c r="BYM61" s="527"/>
      <c r="BYN61" s="528"/>
      <c r="BYO61" s="228"/>
      <c r="BYP61" s="526"/>
      <c r="BYQ61" s="527"/>
      <c r="BYR61" s="528"/>
      <c r="BYS61" s="228"/>
      <c r="BYT61" s="526"/>
      <c r="BYU61" s="527"/>
      <c r="BYV61" s="528"/>
      <c r="BYW61" s="228"/>
      <c r="BYX61" s="526"/>
      <c r="BYY61" s="527"/>
      <c r="BYZ61" s="528"/>
      <c r="BZA61" s="228"/>
      <c r="BZB61" s="526"/>
      <c r="BZC61" s="527"/>
      <c r="BZD61" s="528"/>
      <c r="BZE61" s="228"/>
      <c r="BZF61" s="526"/>
      <c r="BZG61" s="527"/>
      <c r="BZH61" s="528"/>
      <c r="BZI61" s="228"/>
      <c r="BZJ61" s="526"/>
      <c r="BZK61" s="527"/>
      <c r="BZL61" s="528"/>
      <c r="BZM61" s="228"/>
      <c r="BZN61" s="526"/>
      <c r="BZO61" s="527"/>
      <c r="BZP61" s="528"/>
      <c r="BZQ61" s="228"/>
      <c r="BZR61" s="526"/>
      <c r="BZS61" s="527"/>
      <c r="BZT61" s="528"/>
      <c r="BZU61" s="228"/>
      <c r="BZV61" s="526"/>
      <c r="BZW61" s="527"/>
      <c r="BZX61" s="528"/>
      <c r="BZY61" s="228"/>
      <c r="BZZ61" s="526"/>
      <c r="CAA61" s="527"/>
      <c r="CAB61" s="528"/>
      <c r="CAC61" s="228"/>
      <c r="CAD61" s="526"/>
      <c r="CAE61" s="527"/>
      <c r="CAF61" s="528"/>
      <c r="CAG61" s="228"/>
      <c r="CAH61" s="526"/>
      <c r="CAI61" s="527"/>
      <c r="CAJ61" s="528"/>
      <c r="CAK61" s="228"/>
      <c r="CAL61" s="526"/>
      <c r="CAM61" s="527"/>
      <c r="CAN61" s="528"/>
      <c r="CAO61" s="228"/>
      <c r="CAP61" s="526"/>
      <c r="CAQ61" s="527"/>
      <c r="CAR61" s="528"/>
      <c r="CAS61" s="228"/>
      <c r="CAT61" s="526"/>
      <c r="CAU61" s="527"/>
      <c r="CAV61" s="528"/>
      <c r="CAW61" s="228"/>
      <c r="CAX61" s="526"/>
      <c r="CAY61" s="527"/>
      <c r="CAZ61" s="528"/>
      <c r="CBA61" s="228"/>
      <c r="CBB61" s="526"/>
      <c r="CBC61" s="527"/>
      <c r="CBD61" s="528"/>
      <c r="CBE61" s="228"/>
      <c r="CBF61" s="526"/>
      <c r="CBG61" s="527"/>
      <c r="CBH61" s="528"/>
      <c r="CBI61" s="228"/>
      <c r="CBJ61" s="526"/>
      <c r="CBK61" s="527"/>
      <c r="CBL61" s="528"/>
      <c r="CBM61" s="228"/>
      <c r="CBN61" s="526"/>
      <c r="CBO61" s="527"/>
      <c r="CBP61" s="528"/>
      <c r="CBQ61" s="228"/>
      <c r="CBR61" s="526"/>
      <c r="CBS61" s="527"/>
      <c r="CBT61" s="528"/>
      <c r="CBU61" s="228"/>
      <c r="CBV61" s="526"/>
      <c r="CBW61" s="527"/>
      <c r="CBX61" s="528"/>
      <c r="CBY61" s="228"/>
      <c r="CBZ61" s="526"/>
      <c r="CCA61" s="527"/>
      <c r="CCB61" s="528"/>
      <c r="CCC61" s="228"/>
      <c r="CCD61" s="526"/>
      <c r="CCE61" s="527"/>
      <c r="CCF61" s="528"/>
      <c r="CCG61" s="228"/>
      <c r="CCH61" s="526"/>
      <c r="CCI61" s="527"/>
      <c r="CCJ61" s="528"/>
      <c r="CCK61" s="228"/>
      <c r="CCL61" s="526"/>
      <c r="CCM61" s="527"/>
      <c r="CCN61" s="528"/>
      <c r="CCO61" s="228"/>
      <c r="CCP61" s="526"/>
      <c r="CCQ61" s="527"/>
      <c r="CCR61" s="528"/>
      <c r="CCS61" s="228"/>
      <c r="CCT61" s="526"/>
      <c r="CCU61" s="527"/>
      <c r="CCV61" s="528"/>
      <c r="CCW61" s="228"/>
      <c r="CCX61" s="526"/>
      <c r="CCY61" s="527"/>
      <c r="CCZ61" s="528"/>
      <c r="CDA61" s="228"/>
      <c r="CDB61" s="526"/>
      <c r="CDC61" s="527"/>
      <c r="CDD61" s="528"/>
      <c r="CDE61" s="228"/>
      <c r="CDF61" s="526"/>
      <c r="CDG61" s="527"/>
      <c r="CDH61" s="528"/>
      <c r="CDI61" s="228"/>
      <c r="CDJ61" s="526"/>
      <c r="CDK61" s="527"/>
      <c r="CDL61" s="528"/>
      <c r="CDM61" s="228"/>
      <c r="CDN61" s="526"/>
      <c r="CDO61" s="527"/>
      <c r="CDP61" s="528"/>
      <c r="CDQ61" s="228"/>
      <c r="CDR61" s="526"/>
      <c r="CDS61" s="527"/>
      <c r="CDT61" s="528"/>
      <c r="CDU61" s="228"/>
      <c r="CDV61" s="526"/>
      <c r="CDW61" s="527"/>
      <c r="CDX61" s="528"/>
      <c r="CDY61" s="228"/>
      <c r="CDZ61" s="526"/>
      <c r="CEA61" s="527"/>
      <c r="CEB61" s="528"/>
      <c r="CEC61" s="228"/>
      <c r="CED61" s="526"/>
      <c r="CEE61" s="527"/>
      <c r="CEF61" s="528"/>
      <c r="CEG61" s="228"/>
      <c r="CEH61" s="526"/>
      <c r="CEI61" s="527"/>
      <c r="CEJ61" s="528"/>
      <c r="CEK61" s="228"/>
      <c r="CEL61" s="526"/>
      <c r="CEM61" s="527"/>
      <c r="CEN61" s="528"/>
      <c r="CEO61" s="228"/>
      <c r="CEP61" s="526"/>
      <c r="CEQ61" s="527"/>
      <c r="CER61" s="528"/>
      <c r="CES61" s="228"/>
      <c r="CET61" s="526"/>
      <c r="CEU61" s="527"/>
      <c r="CEV61" s="528"/>
      <c r="CEW61" s="228"/>
      <c r="CEX61" s="526"/>
      <c r="CEY61" s="527"/>
      <c r="CEZ61" s="528"/>
      <c r="CFA61" s="228"/>
      <c r="CFB61" s="526"/>
      <c r="CFC61" s="527"/>
      <c r="CFD61" s="528"/>
      <c r="CFE61" s="228"/>
      <c r="CFF61" s="526"/>
      <c r="CFG61" s="527"/>
      <c r="CFH61" s="528"/>
      <c r="CFI61" s="228"/>
      <c r="CFJ61" s="526"/>
      <c r="CFK61" s="527"/>
      <c r="CFL61" s="528"/>
      <c r="CFM61" s="228"/>
      <c r="CFN61" s="526"/>
      <c r="CFO61" s="527"/>
      <c r="CFP61" s="528"/>
      <c r="CFQ61" s="228"/>
      <c r="CFR61" s="526"/>
      <c r="CFS61" s="527"/>
      <c r="CFT61" s="528"/>
      <c r="CFU61" s="228"/>
      <c r="CFV61" s="526"/>
      <c r="CFW61" s="527"/>
      <c r="CFX61" s="528"/>
      <c r="CFY61" s="228"/>
      <c r="CFZ61" s="526"/>
      <c r="CGA61" s="527"/>
      <c r="CGB61" s="528"/>
      <c r="CGC61" s="228"/>
      <c r="CGD61" s="526"/>
      <c r="CGE61" s="527"/>
      <c r="CGF61" s="528"/>
      <c r="CGG61" s="228"/>
      <c r="CGH61" s="526"/>
      <c r="CGI61" s="527"/>
      <c r="CGJ61" s="528"/>
      <c r="CGK61" s="228"/>
      <c r="CGL61" s="526"/>
      <c r="CGM61" s="527"/>
      <c r="CGN61" s="528"/>
      <c r="CGO61" s="228"/>
      <c r="CGP61" s="526"/>
      <c r="CGQ61" s="527"/>
      <c r="CGR61" s="528"/>
      <c r="CGS61" s="228"/>
      <c r="CGT61" s="526"/>
      <c r="CGU61" s="527"/>
      <c r="CGV61" s="528"/>
      <c r="CGW61" s="228"/>
      <c r="CGX61" s="526"/>
      <c r="CGY61" s="527"/>
      <c r="CGZ61" s="528"/>
      <c r="CHA61" s="228"/>
      <c r="CHB61" s="526"/>
      <c r="CHC61" s="527"/>
      <c r="CHD61" s="528"/>
      <c r="CHE61" s="228"/>
      <c r="CHF61" s="526"/>
      <c r="CHG61" s="527"/>
      <c r="CHH61" s="528"/>
      <c r="CHI61" s="228"/>
      <c r="CHJ61" s="526"/>
      <c r="CHK61" s="527"/>
      <c r="CHL61" s="528"/>
      <c r="CHM61" s="228"/>
      <c r="CHN61" s="526"/>
      <c r="CHO61" s="527"/>
      <c r="CHP61" s="528"/>
      <c r="CHQ61" s="228"/>
      <c r="CHR61" s="526"/>
      <c r="CHS61" s="527"/>
      <c r="CHT61" s="528"/>
      <c r="CHU61" s="228"/>
      <c r="CHV61" s="526"/>
      <c r="CHW61" s="527"/>
      <c r="CHX61" s="528"/>
      <c r="CHY61" s="228"/>
      <c r="CHZ61" s="526"/>
      <c r="CIA61" s="527"/>
      <c r="CIB61" s="528"/>
      <c r="CIC61" s="228"/>
      <c r="CID61" s="526"/>
      <c r="CIE61" s="527"/>
      <c r="CIF61" s="528"/>
      <c r="CIG61" s="228"/>
      <c r="CIH61" s="526"/>
      <c r="CII61" s="527"/>
      <c r="CIJ61" s="528"/>
      <c r="CIK61" s="228"/>
      <c r="CIL61" s="526"/>
      <c r="CIM61" s="527"/>
      <c r="CIN61" s="528"/>
      <c r="CIO61" s="228"/>
      <c r="CIP61" s="526"/>
      <c r="CIQ61" s="527"/>
      <c r="CIR61" s="528"/>
      <c r="CIS61" s="228"/>
      <c r="CIT61" s="526"/>
      <c r="CIU61" s="527"/>
      <c r="CIV61" s="528"/>
      <c r="CIW61" s="228"/>
      <c r="CIX61" s="526"/>
      <c r="CIY61" s="527"/>
      <c r="CIZ61" s="528"/>
      <c r="CJA61" s="228"/>
      <c r="CJB61" s="526"/>
      <c r="CJC61" s="527"/>
      <c r="CJD61" s="528"/>
      <c r="CJE61" s="228"/>
      <c r="CJF61" s="526"/>
      <c r="CJG61" s="527"/>
      <c r="CJH61" s="528"/>
      <c r="CJI61" s="228"/>
      <c r="CJJ61" s="526"/>
      <c r="CJK61" s="527"/>
      <c r="CJL61" s="528"/>
      <c r="CJM61" s="228"/>
      <c r="CJN61" s="526"/>
      <c r="CJO61" s="527"/>
      <c r="CJP61" s="528"/>
      <c r="CJQ61" s="228"/>
      <c r="CJR61" s="526"/>
      <c r="CJS61" s="527"/>
      <c r="CJT61" s="528"/>
      <c r="CJU61" s="228"/>
      <c r="CJV61" s="526"/>
      <c r="CJW61" s="527"/>
      <c r="CJX61" s="528"/>
      <c r="CJY61" s="228"/>
      <c r="CJZ61" s="526"/>
      <c r="CKA61" s="527"/>
      <c r="CKB61" s="528"/>
      <c r="CKC61" s="228"/>
      <c r="CKD61" s="526"/>
      <c r="CKE61" s="527"/>
      <c r="CKF61" s="528"/>
      <c r="CKG61" s="228"/>
      <c r="CKH61" s="526"/>
      <c r="CKI61" s="527"/>
      <c r="CKJ61" s="528"/>
      <c r="CKK61" s="228"/>
      <c r="CKL61" s="526"/>
      <c r="CKM61" s="527"/>
      <c r="CKN61" s="528"/>
      <c r="CKO61" s="228"/>
      <c r="CKP61" s="526"/>
      <c r="CKQ61" s="527"/>
      <c r="CKR61" s="528"/>
      <c r="CKS61" s="228"/>
      <c r="CKT61" s="526"/>
      <c r="CKU61" s="527"/>
      <c r="CKV61" s="528"/>
      <c r="CKW61" s="228"/>
      <c r="CKX61" s="526"/>
      <c r="CKY61" s="527"/>
      <c r="CKZ61" s="528"/>
      <c r="CLA61" s="228"/>
      <c r="CLB61" s="526"/>
      <c r="CLC61" s="527"/>
      <c r="CLD61" s="528"/>
      <c r="CLE61" s="228"/>
      <c r="CLF61" s="526"/>
      <c r="CLG61" s="527"/>
      <c r="CLH61" s="528"/>
      <c r="CLI61" s="228"/>
      <c r="CLJ61" s="526"/>
      <c r="CLK61" s="527"/>
      <c r="CLL61" s="528"/>
      <c r="CLM61" s="228"/>
      <c r="CLN61" s="526"/>
      <c r="CLO61" s="527"/>
      <c r="CLP61" s="528"/>
      <c r="CLQ61" s="228"/>
      <c r="CLR61" s="526"/>
      <c r="CLS61" s="527"/>
      <c r="CLT61" s="528"/>
      <c r="CLU61" s="228"/>
      <c r="CLV61" s="526"/>
      <c r="CLW61" s="527"/>
      <c r="CLX61" s="528"/>
      <c r="CLY61" s="228"/>
      <c r="CLZ61" s="526"/>
      <c r="CMA61" s="527"/>
      <c r="CMB61" s="528"/>
      <c r="CMC61" s="228"/>
      <c r="CMD61" s="526"/>
      <c r="CME61" s="527"/>
      <c r="CMF61" s="528"/>
      <c r="CMG61" s="228"/>
      <c r="CMH61" s="526"/>
      <c r="CMI61" s="527"/>
      <c r="CMJ61" s="528"/>
      <c r="CMK61" s="228"/>
      <c r="CML61" s="526"/>
      <c r="CMM61" s="527"/>
      <c r="CMN61" s="528"/>
      <c r="CMO61" s="228"/>
      <c r="CMP61" s="526"/>
      <c r="CMQ61" s="527"/>
      <c r="CMR61" s="528"/>
      <c r="CMS61" s="228"/>
      <c r="CMT61" s="526"/>
      <c r="CMU61" s="527"/>
      <c r="CMV61" s="528"/>
      <c r="CMW61" s="228"/>
      <c r="CMX61" s="526"/>
      <c r="CMY61" s="527"/>
      <c r="CMZ61" s="528"/>
      <c r="CNA61" s="228"/>
      <c r="CNB61" s="526"/>
      <c r="CNC61" s="527"/>
      <c r="CND61" s="528"/>
      <c r="CNE61" s="228"/>
      <c r="CNF61" s="526"/>
      <c r="CNG61" s="527"/>
      <c r="CNH61" s="528"/>
      <c r="CNI61" s="228"/>
      <c r="CNJ61" s="526"/>
      <c r="CNK61" s="527"/>
      <c r="CNL61" s="528"/>
      <c r="CNM61" s="228"/>
      <c r="CNN61" s="526"/>
      <c r="CNO61" s="527"/>
      <c r="CNP61" s="528"/>
      <c r="CNQ61" s="228"/>
      <c r="CNR61" s="526"/>
      <c r="CNS61" s="527"/>
      <c r="CNT61" s="528"/>
      <c r="CNU61" s="228"/>
      <c r="CNV61" s="526"/>
      <c r="CNW61" s="527"/>
      <c r="CNX61" s="528"/>
      <c r="CNY61" s="228"/>
      <c r="CNZ61" s="526"/>
      <c r="COA61" s="527"/>
      <c r="COB61" s="528"/>
      <c r="COC61" s="228"/>
      <c r="COD61" s="526"/>
      <c r="COE61" s="527"/>
      <c r="COF61" s="528"/>
      <c r="COG61" s="228"/>
      <c r="COH61" s="526"/>
      <c r="COI61" s="527"/>
      <c r="COJ61" s="528"/>
      <c r="COK61" s="228"/>
      <c r="COL61" s="526"/>
      <c r="COM61" s="527"/>
      <c r="CON61" s="528"/>
      <c r="COO61" s="228"/>
      <c r="COP61" s="526"/>
      <c r="COQ61" s="527"/>
      <c r="COR61" s="528"/>
      <c r="COS61" s="228"/>
      <c r="COT61" s="526"/>
      <c r="COU61" s="527"/>
      <c r="COV61" s="528"/>
      <c r="COW61" s="228"/>
      <c r="COX61" s="526"/>
      <c r="COY61" s="527"/>
      <c r="COZ61" s="528"/>
      <c r="CPA61" s="228"/>
      <c r="CPB61" s="526"/>
      <c r="CPC61" s="527"/>
      <c r="CPD61" s="528"/>
      <c r="CPE61" s="228"/>
      <c r="CPF61" s="526"/>
      <c r="CPG61" s="527"/>
      <c r="CPH61" s="528"/>
      <c r="CPI61" s="228"/>
      <c r="CPJ61" s="526"/>
      <c r="CPK61" s="527"/>
      <c r="CPL61" s="528"/>
      <c r="CPM61" s="228"/>
      <c r="CPN61" s="526"/>
      <c r="CPO61" s="527"/>
      <c r="CPP61" s="528"/>
      <c r="CPQ61" s="228"/>
      <c r="CPR61" s="526"/>
      <c r="CPS61" s="527"/>
      <c r="CPT61" s="528"/>
      <c r="CPU61" s="228"/>
      <c r="CPV61" s="526"/>
      <c r="CPW61" s="527"/>
      <c r="CPX61" s="528"/>
      <c r="CPY61" s="228"/>
      <c r="CPZ61" s="526"/>
      <c r="CQA61" s="527"/>
      <c r="CQB61" s="528"/>
      <c r="CQC61" s="228"/>
      <c r="CQD61" s="526"/>
      <c r="CQE61" s="527"/>
      <c r="CQF61" s="528"/>
      <c r="CQG61" s="228"/>
      <c r="CQH61" s="526"/>
      <c r="CQI61" s="527"/>
      <c r="CQJ61" s="528"/>
      <c r="CQK61" s="228"/>
      <c r="CQL61" s="526"/>
      <c r="CQM61" s="527"/>
      <c r="CQN61" s="528"/>
      <c r="CQO61" s="228"/>
      <c r="CQP61" s="526"/>
      <c r="CQQ61" s="527"/>
      <c r="CQR61" s="528"/>
      <c r="CQS61" s="228"/>
      <c r="CQT61" s="526"/>
      <c r="CQU61" s="527"/>
      <c r="CQV61" s="528"/>
      <c r="CQW61" s="228"/>
      <c r="CQX61" s="526"/>
      <c r="CQY61" s="527"/>
      <c r="CQZ61" s="528"/>
      <c r="CRA61" s="228"/>
      <c r="CRB61" s="526"/>
      <c r="CRC61" s="527"/>
      <c r="CRD61" s="528"/>
      <c r="CRE61" s="228"/>
      <c r="CRF61" s="526"/>
      <c r="CRG61" s="527"/>
      <c r="CRH61" s="528"/>
      <c r="CRI61" s="228"/>
      <c r="CRJ61" s="526"/>
      <c r="CRK61" s="527"/>
      <c r="CRL61" s="528"/>
      <c r="CRM61" s="228"/>
      <c r="CRN61" s="526"/>
      <c r="CRO61" s="527"/>
      <c r="CRP61" s="528"/>
      <c r="CRQ61" s="228"/>
      <c r="CRR61" s="526"/>
      <c r="CRS61" s="527"/>
      <c r="CRT61" s="528"/>
      <c r="CRU61" s="228"/>
      <c r="CRV61" s="526"/>
      <c r="CRW61" s="527"/>
      <c r="CRX61" s="528"/>
      <c r="CRY61" s="228"/>
      <c r="CRZ61" s="526"/>
      <c r="CSA61" s="527"/>
      <c r="CSB61" s="528"/>
      <c r="CSC61" s="228"/>
      <c r="CSD61" s="526"/>
      <c r="CSE61" s="527"/>
      <c r="CSF61" s="528"/>
      <c r="CSG61" s="228"/>
      <c r="CSH61" s="526"/>
      <c r="CSI61" s="527"/>
      <c r="CSJ61" s="528"/>
      <c r="CSK61" s="228"/>
      <c r="CSL61" s="526"/>
      <c r="CSM61" s="527"/>
      <c r="CSN61" s="528"/>
      <c r="CSO61" s="228"/>
      <c r="CSP61" s="526"/>
      <c r="CSQ61" s="527"/>
      <c r="CSR61" s="528"/>
      <c r="CSS61" s="228"/>
      <c r="CST61" s="526"/>
      <c r="CSU61" s="527"/>
      <c r="CSV61" s="528"/>
      <c r="CSW61" s="228"/>
      <c r="CSX61" s="526"/>
      <c r="CSY61" s="527"/>
      <c r="CSZ61" s="528"/>
      <c r="CTA61" s="228"/>
      <c r="CTB61" s="526"/>
      <c r="CTC61" s="527"/>
      <c r="CTD61" s="528"/>
      <c r="CTE61" s="228"/>
      <c r="CTF61" s="526"/>
      <c r="CTG61" s="527"/>
      <c r="CTH61" s="528"/>
      <c r="CTI61" s="228"/>
      <c r="CTJ61" s="526"/>
      <c r="CTK61" s="527"/>
      <c r="CTL61" s="528"/>
      <c r="CTM61" s="228"/>
      <c r="CTN61" s="526"/>
      <c r="CTO61" s="527"/>
      <c r="CTP61" s="528"/>
      <c r="CTQ61" s="228"/>
      <c r="CTR61" s="526"/>
      <c r="CTS61" s="527"/>
      <c r="CTT61" s="528"/>
      <c r="CTU61" s="228"/>
      <c r="CTV61" s="526"/>
      <c r="CTW61" s="527"/>
      <c r="CTX61" s="528"/>
      <c r="CTY61" s="228"/>
      <c r="CTZ61" s="526"/>
      <c r="CUA61" s="527"/>
      <c r="CUB61" s="528"/>
      <c r="CUC61" s="228"/>
      <c r="CUD61" s="526"/>
      <c r="CUE61" s="527"/>
      <c r="CUF61" s="528"/>
      <c r="CUG61" s="228"/>
      <c r="CUH61" s="526"/>
      <c r="CUI61" s="527"/>
      <c r="CUJ61" s="528"/>
      <c r="CUK61" s="228"/>
      <c r="CUL61" s="526"/>
      <c r="CUM61" s="527"/>
      <c r="CUN61" s="528"/>
      <c r="CUO61" s="228"/>
      <c r="CUP61" s="526"/>
      <c r="CUQ61" s="527"/>
      <c r="CUR61" s="528"/>
      <c r="CUS61" s="228"/>
      <c r="CUT61" s="526"/>
      <c r="CUU61" s="527"/>
      <c r="CUV61" s="528"/>
      <c r="CUW61" s="228"/>
      <c r="CUX61" s="526"/>
      <c r="CUY61" s="527"/>
      <c r="CUZ61" s="528"/>
      <c r="CVA61" s="228"/>
      <c r="CVB61" s="526"/>
      <c r="CVC61" s="527"/>
      <c r="CVD61" s="528"/>
      <c r="CVE61" s="228"/>
      <c r="CVF61" s="526"/>
      <c r="CVG61" s="527"/>
      <c r="CVH61" s="528"/>
      <c r="CVI61" s="228"/>
      <c r="CVJ61" s="526"/>
      <c r="CVK61" s="527"/>
      <c r="CVL61" s="528"/>
      <c r="CVM61" s="228"/>
      <c r="CVN61" s="526"/>
      <c r="CVO61" s="527"/>
      <c r="CVP61" s="528"/>
      <c r="CVQ61" s="228"/>
      <c r="CVR61" s="526"/>
      <c r="CVS61" s="527"/>
      <c r="CVT61" s="528"/>
      <c r="CVU61" s="228"/>
      <c r="CVV61" s="526"/>
      <c r="CVW61" s="527"/>
      <c r="CVX61" s="528"/>
      <c r="CVY61" s="228"/>
      <c r="CVZ61" s="526"/>
      <c r="CWA61" s="527"/>
      <c r="CWB61" s="528"/>
      <c r="CWC61" s="228"/>
      <c r="CWD61" s="526"/>
      <c r="CWE61" s="527"/>
      <c r="CWF61" s="528"/>
      <c r="CWG61" s="228"/>
      <c r="CWH61" s="526"/>
      <c r="CWI61" s="527"/>
      <c r="CWJ61" s="528"/>
      <c r="CWK61" s="228"/>
      <c r="CWL61" s="526"/>
      <c r="CWM61" s="527"/>
      <c r="CWN61" s="528"/>
      <c r="CWO61" s="228"/>
      <c r="CWP61" s="526"/>
      <c r="CWQ61" s="527"/>
      <c r="CWR61" s="528"/>
      <c r="CWS61" s="228"/>
      <c r="CWT61" s="526"/>
      <c r="CWU61" s="527"/>
      <c r="CWV61" s="528"/>
      <c r="CWW61" s="228"/>
      <c r="CWX61" s="526"/>
      <c r="CWY61" s="527"/>
      <c r="CWZ61" s="528"/>
      <c r="CXA61" s="228"/>
      <c r="CXB61" s="526"/>
      <c r="CXC61" s="527"/>
      <c r="CXD61" s="528"/>
      <c r="CXE61" s="228"/>
      <c r="CXF61" s="526"/>
      <c r="CXG61" s="527"/>
      <c r="CXH61" s="528"/>
      <c r="CXI61" s="228"/>
      <c r="CXJ61" s="526"/>
      <c r="CXK61" s="527"/>
      <c r="CXL61" s="528"/>
      <c r="CXM61" s="228"/>
      <c r="CXN61" s="526"/>
      <c r="CXO61" s="527"/>
      <c r="CXP61" s="528"/>
      <c r="CXQ61" s="228"/>
      <c r="CXR61" s="526"/>
      <c r="CXS61" s="527"/>
      <c r="CXT61" s="528"/>
      <c r="CXU61" s="228"/>
      <c r="CXV61" s="526"/>
      <c r="CXW61" s="527"/>
      <c r="CXX61" s="528"/>
      <c r="CXY61" s="228"/>
      <c r="CXZ61" s="526"/>
      <c r="CYA61" s="527"/>
      <c r="CYB61" s="528"/>
      <c r="CYC61" s="228"/>
      <c r="CYD61" s="526"/>
      <c r="CYE61" s="527"/>
      <c r="CYF61" s="528"/>
      <c r="CYG61" s="228"/>
      <c r="CYH61" s="526"/>
      <c r="CYI61" s="527"/>
      <c r="CYJ61" s="528"/>
      <c r="CYK61" s="228"/>
      <c r="CYL61" s="526"/>
      <c r="CYM61" s="527"/>
      <c r="CYN61" s="528"/>
      <c r="CYO61" s="228"/>
      <c r="CYP61" s="526"/>
      <c r="CYQ61" s="527"/>
      <c r="CYR61" s="528"/>
      <c r="CYS61" s="228"/>
      <c r="CYT61" s="526"/>
      <c r="CYU61" s="527"/>
      <c r="CYV61" s="528"/>
      <c r="CYW61" s="228"/>
      <c r="CYX61" s="526"/>
      <c r="CYY61" s="527"/>
      <c r="CYZ61" s="528"/>
      <c r="CZA61" s="228"/>
      <c r="CZB61" s="526"/>
      <c r="CZC61" s="527"/>
      <c r="CZD61" s="528"/>
      <c r="CZE61" s="228"/>
      <c r="CZF61" s="526"/>
      <c r="CZG61" s="527"/>
      <c r="CZH61" s="528"/>
      <c r="CZI61" s="228"/>
      <c r="CZJ61" s="526"/>
      <c r="CZK61" s="527"/>
      <c r="CZL61" s="528"/>
      <c r="CZM61" s="228"/>
      <c r="CZN61" s="526"/>
      <c r="CZO61" s="527"/>
      <c r="CZP61" s="528"/>
      <c r="CZQ61" s="228"/>
      <c r="CZR61" s="526"/>
      <c r="CZS61" s="527"/>
      <c r="CZT61" s="528"/>
      <c r="CZU61" s="228"/>
      <c r="CZV61" s="526"/>
      <c r="CZW61" s="527"/>
      <c r="CZX61" s="528"/>
      <c r="CZY61" s="228"/>
      <c r="CZZ61" s="526"/>
      <c r="DAA61" s="527"/>
      <c r="DAB61" s="528"/>
      <c r="DAC61" s="228"/>
      <c r="DAD61" s="526"/>
      <c r="DAE61" s="527"/>
      <c r="DAF61" s="528"/>
      <c r="DAG61" s="228"/>
      <c r="DAH61" s="526"/>
      <c r="DAI61" s="527"/>
      <c r="DAJ61" s="528"/>
      <c r="DAK61" s="228"/>
      <c r="DAL61" s="526"/>
      <c r="DAM61" s="527"/>
      <c r="DAN61" s="528"/>
      <c r="DAO61" s="228"/>
      <c r="DAP61" s="526"/>
      <c r="DAQ61" s="527"/>
      <c r="DAR61" s="528"/>
      <c r="DAS61" s="228"/>
      <c r="DAT61" s="526"/>
      <c r="DAU61" s="527"/>
      <c r="DAV61" s="528"/>
      <c r="DAW61" s="228"/>
      <c r="DAX61" s="526"/>
      <c r="DAY61" s="527"/>
      <c r="DAZ61" s="528"/>
      <c r="DBA61" s="228"/>
      <c r="DBB61" s="526"/>
      <c r="DBC61" s="527"/>
      <c r="DBD61" s="528"/>
      <c r="DBE61" s="228"/>
      <c r="DBF61" s="526"/>
      <c r="DBG61" s="527"/>
      <c r="DBH61" s="528"/>
      <c r="DBI61" s="228"/>
      <c r="DBJ61" s="526"/>
      <c r="DBK61" s="527"/>
      <c r="DBL61" s="528"/>
      <c r="DBM61" s="228"/>
      <c r="DBN61" s="526"/>
      <c r="DBO61" s="527"/>
      <c r="DBP61" s="528"/>
      <c r="DBQ61" s="228"/>
      <c r="DBR61" s="526"/>
      <c r="DBS61" s="527"/>
      <c r="DBT61" s="528"/>
      <c r="DBU61" s="228"/>
      <c r="DBV61" s="526"/>
      <c r="DBW61" s="527"/>
      <c r="DBX61" s="528"/>
      <c r="DBY61" s="228"/>
      <c r="DBZ61" s="526"/>
      <c r="DCA61" s="527"/>
      <c r="DCB61" s="528"/>
      <c r="DCC61" s="228"/>
      <c r="DCD61" s="526"/>
      <c r="DCE61" s="527"/>
      <c r="DCF61" s="528"/>
      <c r="DCG61" s="228"/>
      <c r="DCH61" s="526"/>
      <c r="DCI61" s="527"/>
      <c r="DCJ61" s="528"/>
      <c r="DCK61" s="228"/>
      <c r="DCL61" s="526"/>
      <c r="DCM61" s="527"/>
      <c r="DCN61" s="528"/>
      <c r="DCO61" s="228"/>
      <c r="DCP61" s="526"/>
      <c r="DCQ61" s="527"/>
      <c r="DCR61" s="528"/>
      <c r="DCS61" s="228"/>
      <c r="DCT61" s="526"/>
      <c r="DCU61" s="527"/>
      <c r="DCV61" s="528"/>
      <c r="DCW61" s="228"/>
      <c r="DCX61" s="526"/>
      <c r="DCY61" s="527"/>
      <c r="DCZ61" s="528"/>
      <c r="DDA61" s="228"/>
      <c r="DDB61" s="526"/>
      <c r="DDC61" s="527"/>
      <c r="DDD61" s="528"/>
      <c r="DDE61" s="228"/>
      <c r="DDF61" s="526"/>
      <c r="DDG61" s="527"/>
      <c r="DDH61" s="528"/>
      <c r="DDI61" s="228"/>
      <c r="DDJ61" s="526"/>
      <c r="DDK61" s="527"/>
      <c r="DDL61" s="528"/>
      <c r="DDM61" s="228"/>
      <c r="DDN61" s="526"/>
      <c r="DDO61" s="527"/>
      <c r="DDP61" s="528"/>
      <c r="DDQ61" s="228"/>
      <c r="DDR61" s="526"/>
      <c r="DDS61" s="527"/>
      <c r="DDT61" s="528"/>
      <c r="DDU61" s="228"/>
      <c r="DDV61" s="526"/>
      <c r="DDW61" s="527"/>
      <c r="DDX61" s="528"/>
      <c r="DDY61" s="228"/>
      <c r="DDZ61" s="526"/>
      <c r="DEA61" s="527"/>
      <c r="DEB61" s="528"/>
      <c r="DEC61" s="228"/>
      <c r="DED61" s="526"/>
      <c r="DEE61" s="527"/>
      <c r="DEF61" s="528"/>
      <c r="DEG61" s="228"/>
      <c r="DEH61" s="526"/>
      <c r="DEI61" s="527"/>
      <c r="DEJ61" s="528"/>
      <c r="DEK61" s="228"/>
      <c r="DEL61" s="526"/>
      <c r="DEM61" s="527"/>
      <c r="DEN61" s="528"/>
      <c r="DEO61" s="228"/>
      <c r="DEP61" s="526"/>
      <c r="DEQ61" s="527"/>
      <c r="DER61" s="528"/>
      <c r="DES61" s="228"/>
      <c r="DET61" s="526"/>
      <c r="DEU61" s="527"/>
      <c r="DEV61" s="528"/>
      <c r="DEW61" s="228"/>
      <c r="DEX61" s="526"/>
      <c r="DEY61" s="527"/>
      <c r="DEZ61" s="528"/>
      <c r="DFA61" s="228"/>
      <c r="DFB61" s="526"/>
      <c r="DFC61" s="527"/>
      <c r="DFD61" s="528"/>
      <c r="DFE61" s="228"/>
      <c r="DFF61" s="526"/>
      <c r="DFG61" s="527"/>
      <c r="DFH61" s="528"/>
      <c r="DFI61" s="228"/>
      <c r="DFJ61" s="526"/>
      <c r="DFK61" s="527"/>
      <c r="DFL61" s="528"/>
      <c r="DFM61" s="228"/>
      <c r="DFN61" s="526"/>
      <c r="DFO61" s="527"/>
      <c r="DFP61" s="528"/>
      <c r="DFQ61" s="228"/>
      <c r="DFR61" s="526"/>
      <c r="DFS61" s="527"/>
      <c r="DFT61" s="528"/>
      <c r="DFU61" s="228"/>
      <c r="DFV61" s="526"/>
      <c r="DFW61" s="527"/>
      <c r="DFX61" s="528"/>
      <c r="DFY61" s="228"/>
      <c r="DFZ61" s="526"/>
      <c r="DGA61" s="527"/>
      <c r="DGB61" s="528"/>
      <c r="DGC61" s="228"/>
      <c r="DGD61" s="526"/>
      <c r="DGE61" s="527"/>
      <c r="DGF61" s="528"/>
      <c r="DGG61" s="228"/>
      <c r="DGH61" s="526"/>
      <c r="DGI61" s="527"/>
      <c r="DGJ61" s="528"/>
      <c r="DGK61" s="228"/>
      <c r="DGL61" s="526"/>
      <c r="DGM61" s="527"/>
      <c r="DGN61" s="528"/>
      <c r="DGO61" s="228"/>
      <c r="DGP61" s="526"/>
      <c r="DGQ61" s="527"/>
      <c r="DGR61" s="528"/>
      <c r="DGS61" s="228"/>
      <c r="DGT61" s="526"/>
      <c r="DGU61" s="527"/>
      <c r="DGV61" s="528"/>
      <c r="DGW61" s="228"/>
      <c r="DGX61" s="526"/>
      <c r="DGY61" s="527"/>
      <c r="DGZ61" s="528"/>
      <c r="DHA61" s="228"/>
      <c r="DHB61" s="526"/>
      <c r="DHC61" s="527"/>
      <c r="DHD61" s="528"/>
      <c r="DHE61" s="228"/>
      <c r="DHF61" s="526"/>
      <c r="DHG61" s="527"/>
      <c r="DHH61" s="528"/>
      <c r="DHI61" s="228"/>
      <c r="DHJ61" s="526"/>
      <c r="DHK61" s="527"/>
      <c r="DHL61" s="528"/>
      <c r="DHM61" s="228"/>
      <c r="DHN61" s="526"/>
      <c r="DHO61" s="527"/>
      <c r="DHP61" s="528"/>
      <c r="DHQ61" s="228"/>
      <c r="DHR61" s="526"/>
      <c r="DHS61" s="527"/>
      <c r="DHT61" s="528"/>
      <c r="DHU61" s="228"/>
      <c r="DHV61" s="526"/>
      <c r="DHW61" s="527"/>
      <c r="DHX61" s="528"/>
      <c r="DHY61" s="228"/>
      <c r="DHZ61" s="526"/>
      <c r="DIA61" s="527"/>
      <c r="DIB61" s="528"/>
      <c r="DIC61" s="228"/>
      <c r="DID61" s="526"/>
      <c r="DIE61" s="527"/>
      <c r="DIF61" s="528"/>
      <c r="DIG61" s="228"/>
      <c r="DIH61" s="526"/>
      <c r="DII61" s="527"/>
      <c r="DIJ61" s="528"/>
      <c r="DIK61" s="228"/>
      <c r="DIL61" s="526"/>
      <c r="DIM61" s="527"/>
      <c r="DIN61" s="528"/>
      <c r="DIO61" s="228"/>
      <c r="DIP61" s="526"/>
      <c r="DIQ61" s="527"/>
      <c r="DIR61" s="528"/>
      <c r="DIS61" s="228"/>
      <c r="DIT61" s="526"/>
      <c r="DIU61" s="527"/>
      <c r="DIV61" s="528"/>
      <c r="DIW61" s="228"/>
      <c r="DIX61" s="526"/>
      <c r="DIY61" s="527"/>
      <c r="DIZ61" s="528"/>
      <c r="DJA61" s="228"/>
      <c r="DJB61" s="526"/>
      <c r="DJC61" s="527"/>
      <c r="DJD61" s="528"/>
      <c r="DJE61" s="228"/>
      <c r="DJF61" s="526"/>
      <c r="DJG61" s="527"/>
      <c r="DJH61" s="528"/>
      <c r="DJI61" s="228"/>
      <c r="DJJ61" s="526"/>
      <c r="DJK61" s="527"/>
      <c r="DJL61" s="528"/>
      <c r="DJM61" s="228"/>
      <c r="DJN61" s="526"/>
      <c r="DJO61" s="527"/>
      <c r="DJP61" s="528"/>
      <c r="DJQ61" s="228"/>
      <c r="DJR61" s="526"/>
      <c r="DJS61" s="527"/>
      <c r="DJT61" s="528"/>
      <c r="DJU61" s="228"/>
      <c r="DJV61" s="526"/>
      <c r="DJW61" s="527"/>
      <c r="DJX61" s="528"/>
      <c r="DJY61" s="228"/>
      <c r="DJZ61" s="526"/>
      <c r="DKA61" s="527"/>
      <c r="DKB61" s="528"/>
      <c r="DKC61" s="228"/>
      <c r="DKD61" s="526"/>
      <c r="DKE61" s="527"/>
      <c r="DKF61" s="528"/>
      <c r="DKG61" s="228"/>
      <c r="DKH61" s="526"/>
      <c r="DKI61" s="527"/>
      <c r="DKJ61" s="528"/>
      <c r="DKK61" s="228"/>
      <c r="DKL61" s="526"/>
      <c r="DKM61" s="527"/>
      <c r="DKN61" s="528"/>
      <c r="DKO61" s="228"/>
      <c r="DKP61" s="526"/>
      <c r="DKQ61" s="527"/>
      <c r="DKR61" s="528"/>
      <c r="DKS61" s="228"/>
      <c r="DKT61" s="526"/>
      <c r="DKU61" s="527"/>
      <c r="DKV61" s="528"/>
      <c r="DKW61" s="228"/>
      <c r="DKX61" s="526"/>
      <c r="DKY61" s="527"/>
      <c r="DKZ61" s="528"/>
      <c r="DLA61" s="228"/>
      <c r="DLB61" s="526"/>
      <c r="DLC61" s="527"/>
      <c r="DLD61" s="528"/>
      <c r="DLE61" s="228"/>
      <c r="DLF61" s="526"/>
      <c r="DLG61" s="527"/>
      <c r="DLH61" s="528"/>
      <c r="DLI61" s="228"/>
      <c r="DLJ61" s="526"/>
      <c r="DLK61" s="527"/>
      <c r="DLL61" s="528"/>
      <c r="DLM61" s="228"/>
      <c r="DLN61" s="526"/>
      <c r="DLO61" s="527"/>
      <c r="DLP61" s="528"/>
      <c r="DLQ61" s="228"/>
      <c r="DLR61" s="526"/>
      <c r="DLS61" s="527"/>
      <c r="DLT61" s="528"/>
      <c r="DLU61" s="228"/>
      <c r="DLV61" s="526"/>
      <c r="DLW61" s="527"/>
      <c r="DLX61" s="528"/>
      <c r="DLY61" s="228"/>
      <c r="DLZ61" s="526"/>
      <c r="DMA61" s="527"/>
      <c r="DMB61" s="528"/>
      <c r="DMC61" s="228"/>
      <c r="DMD61" s="526"/>
      <c r="DME61" s="527"/>
      <c r="DMF61" s="528"/>
      <c r="DMG61" s="228"/>
      <c r="DMH61" s="526"/>
      <c r="DMI61" s="527"/>
      <c r="DMJ61" s="528"/>
      <c r="DMK61" s="228"/>
      <c r="DML61" s="526"/>
      <c r="DMM61" s="527"/>
      <c r="DMN61" s="528"/>
      <c r="DMO61" s="228"/>
      <c r="DMP61" s="526"/>
      <c r="DMQ61" s="527"/>
      <c r="DMR61" s="528"/>
      <c r="DMS61" s="228"/>
      <c r="DMT61" s="526"/>
      <c r="DMU61" s="527"/>
      <c r="DMV61" s="528"/>
      <c r="DMW61" s="228"/>
      <c r="DMX61" s="526"/>
      <c r="DMY61" s="527"/>
      <c r="DMZ61" s="528"/>
      <c r="DNA61" s="228"/>
      <c r="DNB61" s="526"/>
      <c r="DNC61" s="527"/>
      <c r="DND61" s="528"/>
      <c r="DNE61" s="228"/>
      <c r="DNF61" s="526"/>
      <c r="DNG61" s="527"/>
      <c r="DNH61" s="528"/>
      <c r="DNI61" s="228"/>
      <c r="DNJ61" s="526"/>
      <c r="DNK61" s="527"/>
      <c r="DNL61" s="528"/>
      <c r="DNM61" s="228"/>
      <c r="DNN61" s="526"/>
      <c r="DNO61" s="527"/>
      <c r="DNP61" s="528"/>
      <c r="DNQ61" s="228"/>
      <c r="DNR61" s="526"/>
      <c r="DNS61" s="527"/>
      <c r="DNT61" s="528"/>
      <c r="DNU61" s="228"/>
      <c r="DNV61" s="526"/>
      <c r="DNW61" s="527"/>
      <c r="DNX61" s="528"/>
      <c r="DNY61" s="228"/>
      <c r="DNZ61" s="526"/>
      <c r="DOA61" s="527"/>
      <c r="DOB61" s="528"/>
      <c r="DOC61" s="228"/>
      <c r="DOD61" s="526"/>
      <c r="DOE61" s="527"/>
      <c r="DOF61" s="528"/>
      <c r="DOG61" s="228"/>
      <c r="DOH61" s="526"/>
      <c r="DOI61" s="527"/>
      <c r="DOJ61" s="528"/>
      <c r="DOK61" s="228"/>
      <c r="DOL61" s="526"/>
      <c r="DOM61" s="527"/>
      <c r="DON61" s="528"/>
      <c r="DOO61" s="228"/>
      <c r="DOP61" s="526"/>
      <c r="DOQ61" s="527"/>
      <c r="DOR61" s="528"/>
      <c r="DOS61" s="228"/>
      <c r="DOT61" s="526"/>
      <c r="DOU61" s="527"/>
      <c r="DOV61" s="528"/>
      <c r="DOW61" s="228"/>
      <c r="DOX61" s="526"/>
      <c r="DOY61" s="527"/>
      <c r="DOZ61" s="528"/>
      <c r="DPA61" s="228"/>
      <c r="DPB61" s="526"/>
      <c r="DPC61" s="527"/>
      <c r="DPD61" s="528"/>
      <c r="DPE61" s="228"/>
      <c r="DPF61" s="526"/>
      <c r="DPG61" s="527"/>
      <c r="DPH61" s="528"/>
      <c r="DPI61" s="228"/>
      <c r="DPJ61" s="526"/>
      <c r="DPK61" s="527"/>
      <c r="DPL61" s="528"/>
      <c r="DPM61" s="228"/>
      <c r="DPN61" s="526"/>
      <c r="DPO61" s="527"/>
      <c r="DPP61" s="528"/>
      <c r="DPQ61" s="228"/>
      <c r="DPR61" s="526"/>
      <c r="DPS61" s="527"/>
      <c r="DPT61" s="528"/>
      <c r="DPU61" s="228"/>
      <c r="DPV61" s="526"/>
      <c r="DPW61" s="527"/>
      <c r="DPX61" s="528"/>
      <c r="DPY61" s="228"/>
      <c r="DPZ61" s="526"/>
      <c r="DQA61" s="527"/>
      <c r="DQB61" s="528"/>
      <c r="DQC61" s="228"/>
      <c r="DQD61" s="526"/>
      <c r="DQE61" s="527"/>
      <c r="DQF61" s="528"/>
      <c r="DQG61" s="228"/>
      <c r="DQH61" s="526"/>
      <c r="DQI61" s="527"/>
      <c r="DQJ61" s="528"/>
      <c r="DQK61" s="228"/>
      <c r="DQL61" s="526"/>
      <c r="DQM61" s="527"/>
      <c r="DQN61" s="528"/>
      <c r="DQO61" s="228"/>
      <c r="DQP61" s="526"/>
      <c r="DQQ61" s="527"/>
      <c r="DQR61" s="528"/>
      <c r="DQS61" s="228"/>
      <c r="DQT61" s="526"/>
      <c r="DQU61" s="527"/>
      <c r="DQV61" s="528"/>
      <c r="DQW61" s="228"/>
      <c r="DQX61" s="526"/>
      <c r="DQY61" s="527"/>
      <c r="DQZ61" s="528"/>
      <c r="DRA61" s="228"/>
      <c r="DRB61" s="526"/>
      <c r="DRC61" s="527"/>
      <c r="DRD61" s="528"/>
      <c r="DRE61" s="228"/>
      <c r="DRF61" s="526"/>
      <c r="DRG61" s="527"/>
      <c r="DRH61" s="528"/>
      <c r="DRI61" s="228"/>
      <c r="DRJ61" s="526"/>
      <c r="DRK61" s="527"/>
      <c r="DRL61" s="528"/>
      <c r="DRM61" s="228"/>
      <c r="DRN61" s="526"/>
      <c r="DRO61" s="527"/>
      <c r="DRP61" s="528"/>
      <c r="DRQ61" s="228"/>
      <c r="DRR61" s="526"/>
      <c r="DRS61" s="527"/>
      <c r="DRT61" s="528"/>
      <c r="DRU61" s="228"/>
      <c r="DRV61" s="526"/>
      <c r="DRW61" s="527"/>
      <c r="DRX61" s="528"/>
      <c r="DRY61" s="228"/>
      <c r="DRZ61" s="526"/>
      <c r="DSA61" s="527"/>
      <c r="DSB61" s="528"/>
      <c r="DSC61" s="228"/>
      <c r="DSD61" s="526"/>
      <c r="DSE61" s="527"/>
      <c r="DSF61" s="528"/>
      <c r="DSG61" s="228"/>
      <c r="DSH61" s="526"/>
      <c r="DSI61" s="527"/>
      <c r="DSJ61" s="528"/>
      <c r="DSK61" s="228"/>
      <c r="DSL61" s="526"/>
      <c r="DSM61" s="527"/>
      <c r="DSN61" s="528"/>
      <c r="DSO61" s="228"/>
      <c r="DSP61" s="526"/>
      <c r="DSQ61" s="527"/>
      <c r="DSR61" s="528"/>
      <c r="DSS61" s="228"/>
      <c r="DST61" s="526"/>
      <c r="DSU61" s="527"/>
      <c r="DSV61" s="528"/>
      <c r="DSW61" s="228"/>
      <c r="DSX61" s="526"/>
      <c r="DSY61" s="527"/>
      <c r="DSZ61" s="528"/>
      <c r="DTA61" s="228"/>
      <c r="DTB61" s="526"/>
      <c r="DTC61" s="527"/>
      <c r="DTD61" s="528"/>
      <c r="DTE61" s="228"/>
      <c r="DTF61" s="526"/>
      <c r="DTG61" s="527"/>
      <c r="DTH61" s="528"/>
      <c r="DTI61" s="228"/>
      <c r="DTJ61" s="526"/>
      <c r="DTK61" s="527"/>
      <c r="DTL61" s="528"/>
      <c r="DTM61" s="228"/>
      <c r="DTN61" s="526"/>
      <c r="DTO61" s="527"/>
      <c r="DTP61" s="528"/>
      <c r="DTQ61" s="228"/>
      <c r="DTR61" s="526"/>
      <c r="DTS61" s="527"/>
      <c r="DTT61" s="528"/>
      <c r="DTU61" s="228"/>
      <c r="DTV61" s="526"/>
      <c r="DTW61" s="527"/>
      <c r="DTX61" s="528"/>
      <c r="DTY61" s="228"/>
      <c r="DTZ61" s="526"/>
      <c r="DUA61" s="527"/>
      <c r="DUB61" s="528"/>
      <c r="DUC61" s="228"/>
      <c r="DUD61" s="526"/>
      <c r="DUE61" s="527"/>
      <c r="DUF61" s="528"/>
      <c r="DUG61" s="228"/>
      <c r="DUH61" s="526"/>
      <c r="DUI61" s="527"/>
      <c r="DUJ61" s="528"/>
      <c r="DUK61" s="228"/>
      <c r="DUL61" s="526"/>
      <c r="DUM61" s="527"/>
      <c r="DUN61" s="528"/>
      <c r="DUO61" s="228"/>
      <c r="DUP61" s="526"/>
      <c r="DUQ61" s="527"/>
      <c r="DUR61" s="528"/>
      <c r="DUS61" s="228"/>
      <c r="DUT61" s="526"/>
      <c r="DUU61" s="527"/>
      <c r="DUV61" s="528"/>
      <c r="DUW61" s="228"/>
      <c r="DUX61" s="526"/>
      <c r="DUY61" s="527"/>
      <c r="DUZ61" s="528"/>
      <c r="DVA61" s="228"/>
      <c r="DVB61" s="526"/>
      <c r="DVC61" s="527"/>
      <c r="DVD61" s="528"/>
      <c r="DVE61" s="228"/>
      <c r="DVF61" s="526"/>
      <c r="DVG61" s="527"/>
      <c r="DVH61" s="528"/>
      <c r="DVI61" s="228"/>
      <c r="DVJ61" s="526"/>
      <c r="DVK61" s="527"/>
      <c r="DVL61" s="528"/>
      <c r="DVM61" s="228"/>
      <c r="DVN61" s="526"/>
      <c r="DVO61" s="527"/>
      <c r="DVP61" s="528"/>
      <c r="DVQ61" s="228"/>
      <c r="DVR61" s="526"/>
      <c r="DVS61" s="527"/>
      <c r="DVT61" s="528"/>
      <c r="DVU61" s="228"/>
      <c r="DVV61" s="526"/>
      <c r="DVW61" s="527"/>
      <c r="DVX61" s="528"/>
      <c r="DVY61" s="228"/>
      <c r="DVZ61" s="526"/>
      <c r="DWA61" s="527"/>
      <c r="DWB61" s="528"/>
      <c r="DWC61" s="228"/>
      <c r="DWD61" s="526"/>
      <c r="DWE61" s="527"/>
      <c r="DWF61" s="528"/>
      <c r="DWG61" s="228"/>
      <c r="DWH61" s="526"/>
      <c r="DWI61" s="527"/>
      <c r="DWJ61" s="528"/>
      <c r="DWK61" s="228"/>
      <c r="DWL61" s="526"/>
      <c r="DWM61" s="527"/>
      <c r="DWN61" s="528"/>
      <c r="DWO61" s="228"/>
      <c r="DWP61" s="526"/>
      <c r="DWQ61" s="527"/>
      <c r="DWR61" s="528"/>
      <c r="DWS61" s="228"/>
      <c r="DWT61" s="526"/>
      <c r="DWU61" s="527"/>
      <c r="DWV61" s="528"/>
      <c r="DWW61" s="228"/>
      <c r="DWX61" s="526"/>
      <c r="DWY61" s="527"/>
      <c r="DWZ61" s="528"/>
      <c r="DXA61" s="228"/>
      <c r="DXB61" s="526"/>
      <c r="DXC61" s="527"/>
      <c r="DXD61" s="528"/>
      <c r="DXE61" s="228"/>
      <c r="DXF61" s="526"/>
      <c r="DXG61" s="527"/>
      <c r="DXH61" s="528"/>
      <c r="DXI61" s="228"/>
      <c r="DXJ61" s="526"/>
      <c r="DXK61" s="527"/>
      <c r="DXL61" s="528"/>
      <c r="DXM61" s="228"/>
      <c r="DXN61" s="526"/>
      <c r="DXO61" s="527"/>
      <c r="DXP61" s="528"/>
      <c r="DXQ61" s="228"/>
      <c r="DXR61" s="526"/>
      <c r="DXS61" s="527"/>
      <c r="DXT61" s="528"/>
      <c r="DXU61" s="228"/>
      <c r="DXV61" s="526"/>
      <c r="DXW61" s="527"/>
      <c r="DXX61" s="528"/>
      <c r="DXY61" s="228"/>
      <c r="DXZ61" s="526"/>
      <c r="DYA61" s="527"/>
      <c r="DYB61" s="528"/>
      <c r="DYC61" s="228"/>
      <c r="DYD61" s="526"/>
      <c r="DYE61" s="527"/>
      <c r="DYF61" s="528"/>
      <c r="DYG61" s="228"/>
      <c r="DYH61" s="526"/>
      <c r="DYI61" s="527"/>
      <c r="DYJ61" s="528"/>
      <c r="DYK61" s="228"/>
      <c r="DYL61" s="526"/>
      <c r="DYM61" s="527"/>
      <c r="DYN61" s="528"/>
      <c r="DYO61" s="228"/>
      <c r="DYP61" s="526"/>
      <c r="DYQ61" s="527"/>
      <c r="DYR61" s="528"/>
      <c r="DYS61" s="228"/>
      <c r="DYT61" s="526"/>
      <c r="DYU61" s="527"/>
      <c r="DYV61" s="528"/>
      <c r="DYW61" s="228"/>
      <c r="DYX61" s="526"/>
      <c r="DYY61" s="527"/>
      <c r="DYZ61" s="528"/>
      <c r="DZA61" s="228"/>
      <c r="DZB61" s="526"/>
      <c r="DZC61" s="527"/>
      <c r="DZD61" s="528"/>
      <c r="DZE61" s="228"/>
      <c r="DZF61" s="526"/>
      <c r="DZG61" s="527"/>
      <c r="DZH61" s="528"/>
      <c r="DZI61" s="228"/>
      <c r="DZJ61" s="526"/>
      <c r="DZK61" s="527"/>
      <c r="DZL61" s="528"/>
      <c r="DZM61" s="228"/>
      <c r="DZN61" s="526"/>
      <c r="DZO61" s="527"/>
      <c r="DZP61" s="528"/>
      <c r="DZQ61" s="228"/>
      <c r="DZR61" s="526"/>
      <c r="DZS61" s="527"/>
      <c r="DZT61" s="528"/>
      <c r="DZU61" s="228"/>
      <c r="DZV61" s="526"/>
      <c r="DZW61" s="527"/>
      <c r="DZX61" s="528"/>
      <c r="DZY61" s="228"/>
      <c r="DZZ61" s="526"/>
      <c r="EAA61" s="527"/>
      <c r="EAB61" s="528"/>
      <c r="EAC61" s="228"/>
      <c r="EAD61" s="526"/>
      <c r="EAE61" s="527"/>
      <c r="EAF61" s="528"/>
      <c r="EAG61" s="228"/>
      <c r="EAH61" s="526"/>
      <c r="EAI61" s="527"/>
      <c r="EAJ61" s="528"/>
      <c r="EAK61" s="228"/>
      <c r="EAL61" s="526"/>
      <c r="EAM61" s="527"/>
      <c r="EAN61" s="528"/>
      <c r="EAO61" s="228"/>
      <c r="EAP61" s="526"/>
      <c r="EAQ61" s="527"/>
      <c r="EAR61" s="528"/>
      <c r="EAS61" s="228"/>
      <c r="EAT61" s="526"/>
      <c r="EAU61" s="527"/>
      <c r="EAV61" s="528"/>
      <c r="EAW61" s="228"/>
      <c r="EAX61" s="526"/>
      <c r="EAY61" s="527"/>
      <c r="EAZ61" s="528"/>
      <c r="EBA61" s="228"/>
      <c r="EBB61" s="526"/>
      <c r="EBC61" s="527"/>
      <c r="EBD61" s="528"/>
      <c r="EBE61" s="228"/>
      <c r="EBF61" s="526"/>
      <c r="EBG61" s="527"/>
      <c r="EBH61" s="528"/>
      <c r="EBI61" s="228"/>
      <c r="EBJ61" s="526"/>
      <c r="EBK61" s="527"/>
      <c r="EBL61" s="528"/>
      <c r="EBM61" s="228"/>
      <c r="EBN61" s="526"/>
      <c r="EBO61" s="527"/>
      <c r="EBP61" s="528"/>
      <c r="EBQ61" s="228"/>
      <c r="EBR61" s="526"/>
      <c r="EBS61" s="527"/>
      <c r="EBT61" s="528"/>
      <c r="EBU61" s="228"/>
      <c r="EBV61" s="526"/>
      <c r="EBW61" s="527"/>
      <c r="EBX61" s="528"/>
      <c r="EBY61" s="228"/>
      <c r="EBZ61" s="526"/>
      <c r="ECA61" s="527"/>
      <c r="ECB61" s="528"/>
      <c r="ECC61" s="228"/>
      <c r="ECD61" s="526"/>
      <c r="ECE61" s="527"/>
      <c r="ECF61" s="528"/>
      <c r="ECG61" s="228"/>
      <c r="ECH61" s="526"/>
      <c r="ECI61" s="527"/>
      <c r="ECJ61" s="528"/>
      <c r="ECK61" s="228"/>
      <c r="ECL61" s="526"/>
      <c r="ECM61" s="527"/>
      <c r="ECN61" s="528"/>
      <c r="ECO61" s="228"/>
      <c r="ECP61" s="526"/>
      <c r="ECQ61" s="527"/>
      <c r="ECR61" s="528"/>
      <c r="ECS61" s="228"/>
      <c r="ECT61" s="526"/>
      <c r="ECU61" s="527"/>
      <c r="ECV61" s="528"/>
      <c r="ECW61" s="228"/>
      <c r="ECX61" s="526"/>
      <c r="ECY61" s="527"/>
      <c r="ECZ61" s="528"/>
      <c r="EDA61" s="228"/>
      <c r="EDB61" s="526"/>
      <c r="EDC61" s="527"/>
      <c r="EDD61" s="528"/>
      <c r="EDE61" s="228"/>
      <c r="EDF61" s="526"/>
      <c r="EDG61" s="527"/>
      <c r="EDH61" s="528"/>
      <c r="EDI61" s="228"/>
      <c r="EDJ61" s="526"/>
      <c r="EDK61" s="527"/>
      <c r="EDL61" s="528"/>
      <c r="EDM61" s="228"/>
      <c r="EDN61" s="526"/>
      <c r="EDO61" s="527"/>
      <c r="EDP61" s="528"/>
      <c r="EDQ61" s="228"/>
      <c r="EDR61" s="526"/>
      <c r="EDS61" s="527"/>
      <c r="EDT61" s="528"/>
      <c r="EDU61" s="228"/>
      <c r="EDV61" s="526"/>
      <c r="EDW61" s="527"/>
      <c r="EDX61" s="528"/>
      <c r="EDY61" s="228"/>
      <c r="EDZ61" s="526"/>
      <c r="EEA61" s="527"/>
      <c r="EEB61" s="528"/>
      <c r="EEC61" s="228"/>
      <c r="EED61" s="526"/>
      <c r="EEE61" s="527"/>
      <c r="EEF61" s="528"/>
      <c r="EEG61" s="228"/>
      <c r="EEH61" s="526"/>
      <c r="EEI61" s="527"/>
      <c r="EEJ61" s="528"/>
      <c r="EEK61" s="228"/>
      <c r="EEL61" s="526"/>
      <c r="EEM61" s="527"/>
      <c r="EEN61" s="528"/>
      <c r="EEO61" s="228"/>
      <c r="EEP61" s="526"/>
      <c r="EEQ61" s="527"/>
      <c r="EER61" s="528"/>
      <c r="EES61" s="228"/>
      <c r="EET61" s="526"/>
      <c r="EEU61" s="527"/>
      <c r="EEV61" s="528"/>
      <c r="EEW61" s="228"/>
      <c r="EEX61" s="526"/>
      <c r="EEY61" s="527"/>
      <c r="EEZ61" s="528"/>
      <c r="EFA61" s="228"/>
      <c r="EFB61" s="526"/>
      <c r="EFC61" s="527"/>
      <c r="EFD61" s="528"/>
      <c r="EFE61" s="228"/>
      <c r="EFF61" s="526"/>
      <c r="EFG61" s="527"/>
      <c r="EFH61" s="528"/>
      <c r="EFI61" s="228"/>
      <c r="EFJ61" s="526"/>
      <c r="EFK61" s="527"/>
      <c r="EFL61" s="528"/>
      <c r="EFM61" s="228"/>
      <c r="EFN61" s="526"/>
      <c r="EFO61" s="527"/>
      <c r="EFP61" s="528"/>
      <c r="EFQ61" s="228"/>
      <c r="EFR61" s="526"/>
      <c r="EFS61" s="527"/>
      <c r="EFT61" s="528"/>
      <c r="EFU61" s="228"/>
      <c r="EFV61" s="526"/>
      <c r="EFW61" s="527"/>
      <c r="EFX61" s="528"/>
      <c r="EFY61" s="228"/>
      <c r="EFZ61" s="526"/>
      <c r="EGA61" s="527"/>
      <c r="EGB61" s="528"/>
      <c r="EGC61" s="228"/>
      <c r="EGD61" s="526"/>
      <c r="EGE61" s="527"/>
      <c r="EGF61" s="528"/>
      <c r="EGG61" s="228"/>
      <c r="EGH61" s="526"/>
      <c r="EGI61" s="527"/>
      <c r="EGJ61" s="528"/>
      <c r="EGK61" s="228"/>
      <c r="EGL61" s="526"/>
      <c r="EGM61" s="527"/>
      <c r="EGN61" s="528"/>
      <c r="EGO61" s="228"/>
      <c r="EGP61" s="526"/>
      <c r="EGQ61" s="527"/>
      <c r="EGR61" s="528"/>
      <c r="EGS61" s="228"/>
      <c r="EGT61" s="526"/>
      <c r="EGU61" s="527"/>
      <c r="EGV61" s="528"/>
      <c r="EGW61" s="228"/>
      <c r="EGX61" s="526"/>
      <c r="EGY61" s="527"/>
      <c r="EGZ61" s="528"/>
      <c r="EHA61" s="228"/>
      <c r="EHB61" s="526"/>
      <c r="EHC61" s="527"/>
      <c r="EHD61" s="528"/>
      <c r="EHE61" s="228"/>
      <c r="EHF61" s="526"/>
      <c r="EHG61" s="527"/>
      <c r="EHH61" s="528"/>
      <c r="EHI61" s="228"/>
      <c r="EHJ61" s="526"/>
      <c r="EHK61" s="527"/>
      <c r="EHL61" s="528"/>
      <c r="EHM61" s="228"/>
      <c r="EHN61" s="526"/>
      <c r="EHO61" s="527"/>
      <c r="EHP61" s="528"/>
      <c r="EHQ61" s="228"/>
      <c r="EHR61" s="526"/>
      <c r="EHS61" s="527"/>
      <c r="EHT61" s="528"/>
      <c r="EHU61" s="228"/>
      <c r="EHV61" s="526"/>
      <c r="EHW61" s="527"/>
      <c r="EHX61" s="528"/>
      <c r="EHY61" s="228"/>
      <c r="EHZ61" s="526"/>
      <c r="EIA61" s="527"/>
      <c r="EIB61" s="528"/>
      <c r="EIC61" s="228"/>
      <c r="EID61" s="526"/>
      <c r="EIE61" s="527"/>
      <c r="EIF61" s="528"/>
      <c r="EIG61" s="228"/>
      <c r="EIH61" s="526"/>
      <c r="EII61" s="527"/>
      <c r="EIJ61" s="528"/>
      <c r="EIK61" s="228"/>
      <c r="EIL61" s="526"/>
      <c r="EIM61" s="527"/>
      <c r="EIN61" s="528"/>
      <c r="EIO61" s="228"/>
      <c r="EIP61" s="526"/>
      <c r="EIQ61" s="527"/>
      <c r="EIR61" s="528"/>
      <c r="EIS61" s="228"/>
      <c r="EIT61" s="526"/>
      <c r="EIU61" s="527"/>
      <c r="EIV61" s="528"/>
      <c r="EIW61" s="228"/>
      <c r="EIX61" s="526"/>
      <c r="EIY61" s="527"/>
      <c r="EIZ61" s="528"/>
      <c r="EJA61" s="228"/>
      <c r="EJB61" s="526"/>
      <c r="EJC61" s="527"/>
      <c r="EJD61" s="528"/>
      <c r="EJE61" s="228"/>
      <c r="EJF61" s="526"/>
      <c r="EJG61" s="527"/>
      <c r="EJH61" s="528"/>
      <c r="EJI61" s="228"/>
      <c r="EJJ61" s="526"/>
      <c r="EJK61" s="527"/>
      <c r="EJL61" s="528"/>
      <c r="EJM61" s="228"/>
      <c r="EJN61" s="526"/>
      <c r="EJO61" s="527"/>
      <c r="EJP61" s="528"/>
      <c r="EJQ61" s="228"/>
      <c r="EJR61" s="526"/>
      <c r="EJS61" s="527"/>
      <c r="EJT61" s="528"/>
      <c r="EJU61" s="228"/>
      <c r="EJV61" s="526"/>
      <c r="EJW61" s="527"/>
      <c r="EJX61" s="528"/>
      <c r="EJY61" s="228"/>
      <c r="EJZ61" s="526"/>
      <c r="EKA61" s="527"/>
      <c r="EKB61" s="528"/>
      <c r="EKC61" s="228"/>
      <c r="EKD61" s="526"/>
      <c r="EKE61" s="527"/>
      <c r="EKF61" s="528"/>
      <c r="EKG61" s="228"/>
      <c r="EKH61" s="526"/>
      <c r="EKI61" s="527"/>
      <c r="EKJ61" s="528"/>
      <c r="EKK61" s="228"/>
      <c r="EKL61" s="526"/>
      <c r="EKM61" s="527"/>
      <c r="EKN61" s="528"/>
      <c r="EKO61" s="228"/>
      <c r="EKP61" s="526"/>
      <c r="EKQ61" s="527"/>
      <c r="EKR61" s="528"/>
      <c r="EKS61" s="228"/>
      <c r="EKT61" s="526"/>
      <c r="EKU61" s="527"/>
      <c r="EKV61" s="528"/>
      <c r="EKW61" s="228"/>
      <c r="EKX61" s="526"/>
      <c r="EKY61" s="527"/>
      <c r="EKZ61" s="528"/>
      <c r="ELA61" s="228"/>
      <c r="ELB61" s="526"/>
      <c r="ELC61" s="527"/>
      <c r="ELD61" s="528"/>
      <c r="ELE61" s="228"/>
      <c r="ELF61" s="526"/>
      <c r="ELG61" s="527"/>
      <c r="ELH61" s="528"/>
      <c r="ELI61" s="228"/>
      <c r="ELJ61" s="526"/>
      <c r="ELK61" s="527"/>
      <c r="ELL61" s="528"/>
      <c r="ELM61" s="228"/>
      <c r="ELN61" s="526"/>
      <c r="ELO61" s="527"/>
      <c r="ELP61" s="528"/>
      <c r="ELQ61" s="228"/>
      <c r="ELR61" s="526"/>
      <c r="ELS61" s="527"/>
      <c r="ELT61" s="528"/>
      <c r="ELU61" s="228"/>
      <c r="ELV61" s="526"/>
      <c r="ELW61" s="527"/>
      <c r="ELX61" s="528"/>
      <c r="ELY61" s="228"/>
      <c r="ELZ61" s="526"/>
      <c r="EMA61" s="527"/>
      <c r="EMB61" s="528"/>
      <c r="EMC61" s="228"/>
      <c r="EMD61" s="526"/>
      <c r="EME61" s="527"/>
      <c r="EMF61" s="528"/>
      <c r="EMG61" s="228"/>
      <c r="EMH61" s="526"/>
      <c r="EMI61" s="527"/>
      <c r="EMJ61" s="528"/>
      <c r="EMK61" s="228"/>
      <c r="EML61" s="526"/>
      <c r="EMM61" s="527"/>
      <c r="EMN61" s="528"/>
      <c r="EMO61" s="228"/>
      <c r="EMP61" s="526"/>
      <c r="EMQ61" s="527"/>
      <c r="EMR61" s="528"/>
      <c r="EMS61" s="228"/>
      <c r="EMT61" s="526"/>
      <c r="EMU61" s="527"/>
      <c r="EMV61" s="528"/>
      <c r="EMW61" s="228"/>
      <c r="EMX61" s="526"/>
      <c r="EMY61" s="527"/>
      <c r="EMZ61" s="528"/>
      <c r="ENA61" s="228"/>
      <c r="ENB61" s="526"/>
      <c r="ENC61" s="527"/>
      <c r="END61" s="528"/>
      <c r="ENE61" s="228"/>
      <c r="ENF61" s="526"/>
      <c r="ENG61" s="527"/>
      <c r="ENH61" s="528"/>
      <c r="ENI61" s="228"/>
      <c r="ENJ61" s="526"/>
      <c r="ENK61" s="527"/>
      <c r="ENL61" s="528"/>
      <c r="ENM61" s="228"/>
      <c r="ENN61" s="526"/>
      <c r="ENO61" s="527"/>
      <c r="ENP61" s="528"/>
      <c r="ENQ61" s="228"/>
      <c r="ENR61" s="526"/>
      <c r="ENS61" s="527"/>
      <c r="ENT61" s="528"/>
      <c r="ENU61" s="228"/>
      <c r="ENV61" s="526"/>
      <c r="ENW61" s="527"/>
      <c r="ENX61" s="528"/>
      <c r="ENY61" s="228"/>
      <c r="ENZ61" s="526"/>
      <c r="EOA61" s="527"/>
      <c r="EOB61" s="528"/>
      <c r="EOC61" s="228"/>
      <c r="EOD61" s="526"/>
      <c r="EOE61" s="527"/>
      <c r="EOF61" s="528"/>
      <c r="EOG61" s="228"/>
      <c r="EOH61" s="526"/>
      <c r="EOI61" s="527"/>
      <c r="EOJ61" s="528"/>
      <c r="EOK61" s="228"/>
      <c r="EOL61" s="526"/>
      <c r="EOM61" s="527"/>
      <c r="EON61" s="528"/>
      <c r="EOO61" s="228"/>
      <c r="EOP61" s="526"/>
      <c r="EOQ61" s="527"/>
      <c r="EOR61" s="528"/>
      <c r="EOS61" s="228"/>
      <c r="EOT61" s="526"/>
      <c r="EOU61" s="527"/>
      <c r="EOV61" s="528"/>
      <c r="EOW61" s="228"/>
      <c r="EOX61" s="526"/>
      <c r="EOY61" s="527"/>
      <c r="EOZ61" s="528"/>
      <c r="EPA61" s="228"/>
      <c r="EPB61" s="526"/>
      <c r="EPC61" s="527"/>
      <c r="EPD61" s="528"/>
      <c r="EPE61" s="228"/>
      <c r="EPF61" s="526"/>
      <c r="EPG61" s="527"/>
      <c r="EPH61" s="528"/>
      <c r="EPI61" s="228"/>
      <c r="EPJ61" s="526"/>
      <c r="EPK61" s="527"/>
      <c r="EPL61" s="528"/>
      <c r="EPM61" s="228"/>
      <c r="EPN61" s="526"/>
      <c r="EPO61" s="527"/>
      <c r="EPP61" s="528"/>
      <c r="EPQ61" s="228"/>
      <c r="EPR61" s="526"/>
      <c r="EPS61" s="527"/>
      <c r="EPT61" s="528"/>
      <c r="EPU61" s="228"/>
      <c r="EPV61" s="526"/>
      <c r="EPW61" s="527"/>
      <c r="EPX61" s="528"/>
      <c r="EPY61" s="228"/>
      <c r="EPZ61" s="526"/>
      <c r="EQA61" s="527"/>
      <c r="EQB61" s="528"/>
      <c r="EQC61" s="228"/>
      <c r="EQD61" s="526"/>
      <c r="EQE61" s="527"/>
      <c r="EQF61" s="528"/>
      <c r="EQG61" s="228"/>
      <c r="EQH61" s="526"/>
      <c r="EQI61" s="527"/>
      <c r="EQJ61" s="528"/>
      <c r="EQK61" s="228"/>
      <c r="EQL61" s="526"/>
      <c r="EQM61" s="527"/>
      <c r="EQN61" s="528"/>
      <c r="EQO61" s="228"/>
      <c r="EQP61" s="526"/>
      <c r="EQQ61" s="527"/>
      <c r="EQR61" s="528"/>
      <c r="EQS61" s="228"/>
      <c r="EQT61" s="526"/>
      <c r="EQU61" s="527"/>
      <c r="EQV61" s="528"/>
      <c r="EQW61" s="228"/>
      <c r="EQX61" s="526"/>
      <c r="EQY61" s="527"/>
      <c r="EQZ61" s="528"/>
      <c r="ERA61" s="228"/>
      <c r="ERB61" s="526"/>
      <c r="ERC61" s="527"/>
      <c r="ERD61" s="528"/>
      <c r="ERE61" s="228"/>
      <c r="ERF61" s="526"/>
      <c r="ERG61" s="527"/>
      <c r="ERH61" s="528"/>
      <c r="ERI61" s="228"/>
      <c r="ERJ61" s="526"/>
      <c r="ERK61" s="527"/>
      <c r="ERL61" s="528"/>
      <c r="ERM61" s="228"/>
      <c r="ERN61" s="526"/>
      <c r="ERO61" s="527"/>
      <c r="ERP61" s="528"/>
      <c r="ERQ61" s="228"/>
      <c r="ERR61" s="526"/>
      <c r="ERS61" s="527"/>
      <c r="ERT61" s="528"/>
      <c r="ERU61" s="228"/>
      <c r="ERV61" s="526"/>
      <c r="ERW61" s="527"/>
      <c r="ERX61" s="528"/>
      <c r="ERY61" s="228"/>
      <c r="ERZ61" s="526"/>
      <c r="ESA61" s="527"/>
      <c r="ESB61" s="528"/>
      <c r="ESC61" s="228"/>
      <c r="ESD61" s="526"/>
      <c r="ESE61" s="527"/>
      <c r="ESF61" s="528"/>
      <c r="ESG61" s="228"/>
      <c r="ESH61" s="526"/>
      <c r="ESI61" s="527"/>
      <c r="ESJ61" s="528"/>
      <c r="ESK61" s="228"/>
      <c r="ESL61" s="526"/>
      <c r="ESM61" s="527"/>
      <c r="ESN61" s="528"/>
      <c r="ESO61" s="228"/>
      <c r="ESP61" s="526"/>
      <c r="ESQ61" s="527"/>
      <c r="ESR61" s="528"/>
      <c r="ESS61" s="228"/>
      <c r="EST61" s="526"/>
      <c r="ESU61" s="527"/>
      <c r="ESV61" s="528"/>
      <c r="ESW61" s="228"/>
      <c r="ESX61" s="526"/>
      <c r="ESY61" s="527"/>
      <c r="ESZ61" s="528"/>
      <c r="ETA61" s="228"/>
      <c r="ETB61" s="526"/>
      <c r="ETC61" s="527"/>
      <c r="ETD61" s="528"/>
      <c r="ETE61" s="228"/>
      <c r="ETF61" s="526"/>
      <c r="ETG61" s="527"/>
      <c r="ETH61" s="528"/>
      <c r="ETI61" s="228"/>
      <c r="ETJ61" s="526"/>
      <c r="ETK61" s="527"/>
      <c r="ETL61" s="528"/>
      <c r="ETM61" s="228"/>
      <c r="ETN61" s="526"/>
      <c r="ETO61" s="527"/>
      <c r="ETP61" s="528"/>
      <c r="ETQ61" s="228"/>
      <c r="ETR61" s="526"/>
      <c r="ETS61" s="527"/>
      <c r="ETT61" s="528"/>
      <c r="ETU61" s="228"/>
      <c r="ETV61" s="526"/>
      <c r="ETW61" s="527"/>
      <c r="ETX61" s="528"/>
      <c r="ETY61" s="228"/>
      <c r="ETZ61" s="526"/>
      <c r="EUA61" s="527"/>
      <c r="EUB61" s="528"/>
      <c r="EUC61" s="228"/>
      <c r="EUD61" s="526"/>
      <c r="EUE61" s="527"/>
      <c r="EUF61" s="528"/>
      <c r="EUG61" s="228"/>
      <c r="EUH61" s="526"/>
      <c r="EUI61" s="527"/>
      <c r="EUJ61" s="528"/>
      <c r="EUK61" s="228"/>
      <c r="EUL61" s="526"/>
      <c r="EUM61" s="527"/>
      <c r="EUN61" s="528"/>
      <c r="EUO61" s="228"/>
      <c r="EUP61" s="526"/>
      <c r="EUQ61" s="527"/>
      <c r="EUR61" s="528"/>
      <c r="EUS61" s="228"/>
      <c r="EUT61" s="526"/>
      <c r="EUU61" s="527"/>
      <c r="EUV61" s="528"/>
      <c r="EUW61" s="228"/>
      <c r="EUX61" s="526"/>
      <c r="EUY61" s="527"/>
      <c r="EUZ61" s="528"/>
      <c r="EVA61" s="228"/>
      <c r="EVB61" s="526"/>
      <c r="EVC61" s="527"/>
      <c r="EVD61" s="528"/>
      <c r="EVE61" s="228"/>
      <c r="EVF61" s="526"/>
      <c r="EVG61" s="527"/>
      <c r="EVH61" s="528"/>
      <c r="EVI61" s="228"/>
      <c r="EVJ61" s="526"/>
      <c r="EVK61" s="527"/>
      <c r="EVL61" s="528"/>
      <c r="EVM61" s="228"/>
      <c r="EVN61" s="526"/>
      <c r="EVO61" s="527"/>
      <c r="EVP61" s="528"/>
      <c r="EVQ61" s="228"/>
      <c r="EVR61" s="526"/>
      <c r="EVS61" s="527"/>
      <c r="EVT61" s="528"/>
      <c r="EVU61" s="228"/>
      <c r="EVV61" s="526"/>
      <c r="EVW61" s="527"/>
      <c r="EVX61" s="528"/>
      <c r="EVY61" s="228"/>
      <c r="EVZ61" s="526"/>
      <c r="EWA61" s="527"/>
      <c r="EWB61" s="528"/>
      <c r="EWC61" s="228"/>
      <c r="EWD61" s="526"/>
      <c r="EWE61" s="527"/>
      <c r="EWF61" s="528"/>
      <c r="EWG61" s="228"/>
      <c r="EWH61" s="526"/>
      <c r="EWI61" s="527"/>
      <c r="EWJ61" s="528"/>
      <c r="EWK61" s="228"/>
      <c r="EWL61" s="526"/>
      <c r="EWM61" s="527"/>
      <c r="EWN61" s="528"/>
      <c r="EWO61" s="228"/>
      <c r="EWP61" s="526"/>
      <c r="EWQ61" s="527"/>
      <c r="EWR61" s="528"/>
      <c r="EWS61" s="228"/>
      <c r="EWT61" s="526"/>
      <c r="EWU61" s="527"/>
      <c r="EWV61" s="528"/>
      <c r="EWW61" s="228"/>
      <c r="EWX61" s="526"/>
      <c r="EWY61" s="527"/>
      <c r="EWZ61" s="528"/>
      <c r="EXA61" s="228"/>
      <c r="EXB61" s="526"/>
      <c r="EXC61" s="527"/>
      <c r="EXD61" s="528"/>
      <c r="EXE61" s="228"/>
      <c r="EXF61" s="526"/>
      <c r="EXG61" s="527"/>
      <c r="EXH61" s="528"/>
      <c r="EXI61" s="228"/>
      <c r="EXJ61" s="526"/>
      <c r="EXK61" s="527"/>
      <c r="EXL61" s="528"/>
      <c r="EXM61" s="228"/>
      <c r="EXN61" s="526"/>
      <c r="EXO61" s="527"/>
      <c r="EXP61" s="528"/>
      <c r="EXQ61" s="228"/>
      <c r="EXR61" s="526"/>
      <c r="EXS61" s="527"/>
      <c r="EXT61" s="528"/>
      <c r="EXU61" s="228"/>
      <c r="EXV61" s="526"/>
      <c r="EXW61" s="527"/>
      <c r="EXX61" s="528"/>
      <c r="EXY61" s="228"/>
      <c r="EXZ61" s="526"/>
      <c r="EYA61" s="527"/>
      <c r="EYB61" s="528"/>
      <c r="EYC61" s="228"/>
      <c r="EYD61" s="526"/>
      <c r="EYE61" s="527"/>
      <c r="EYF61" s="528"/>
      <c r="EYG61" s="228"/>
      <c r="EYH61" s="526"/>
      <c r="EYI61" s="527"/>
      <c r="EYJ61" s="528"/>
      <c r="EYK61" s="228"/>
      <c r="EYL61" s="526"/>
      <c r="EYM61" s="527"/>
      <c r="EYN61" s="528"/>
      <c r="EYO61" s="228"/>
      <c r="EYP61" s="526"/>
      <c r="EYQ61" s="527"/>
      <c r="EYR61" s="528"/>
      <c r="EYS61" s="228"/>
      <c r="EYT61" s="526"/>
      <c r="EYU61" s="527"/>
      <c r="EYV61" s="528"/>
      <c r="EYW61" s="228"/>
      <c r="EYX61" s="526"/>
      <c r="EYY61" s="527"/>
      <c r="EYZ61" s="528"/>
      <c r="EZA61" s="228"/>
      <c r="EZB61" s="526"/>
      <c r="EZC61" s="527"/>
      <c r="EZD61" s="528"/>
      <c r="EZE61" s="228"/>
      <c r="EZF61" s="526"/>
      <c r="EZG61" s="527"/>
      <c r="EZH61" s="528"/>
      <c r="EZI61" s="228"/>
      <c r="EZJ61" s="526"/>
      <c r="EZK61" s="527"/>
      <c r="EZL61" s="528"/>
      <c r="EZM61" s="228"/>
      <c r="EZN61" s="526"/>
      <c r="EZO61" s="527"/>
      <c r="EZP61" s="528"/>
      <c r="EZQ61" s="228"/>
      <c r="EZR61" s="526"/>
      <c r="EZS61" s="527"/>
      <c r="EZT61" s="528"/>
      <c r="EZU61" s="228"/>
      <c r="EZV61" s="526"/>
      <c r="EZW61" s="527"/>
      <c r="EZX61" s="528"/>
      <c r="EZY61" s="228"/>
      <c r="EZZ61" s="526"/>
      <c r="FAA61" s="527"/>
      <c r="FAB61" s="528"/>
      <c r="FAC61" s="228"/>
      <c r="FAD61" s="526"/>
      <c r="FAE61" s="527"/>
      <c r="FAF61" s="528"/>
      <c r="FAG61" s="228"/>
      <c r="FAH61" s="526"/>
      <c r="FAI61" s="527"/>
      <c r="FAJ61" s="528"/>
      <c r="FAK61" s="228"/>
      <c r="FAL61" s="526"/>
      <c r="FAM61" s="527"/>
      <c r="FAN61" s="528"/>
      <c r="FAO61" s="228"/>
      <c r="FAP61" s="526"/>
      <c r="FAQ61" s="527"/>
      <c r="FAR61" s="528"/>
      <c r="FAS61" s="228"/>
      <c r="FAT61" s="526"/>
      <c r="FAU61" s="527"/>
      <c r="FAV61" s="528"/>
      <c r="FAW61" s="228"/>
      <c r="FAX61" s="526"/>
      <c r="FAY61" s="527"/>
      <c r="FAZ61" s="528"/>
      <c r="FBA61" s="228"/>
      <c r="FBB61" s="526"/>
      <c r="FBC61" s="527"/>
      <c r="FBD61" s="528"/>
      <c r="FBE61" s="228"/>
      <c r="FBF61" s="526"/>
      <c r="FBG61" s="527"/>
      <c r="FBH61" s="528"/>
      <c r="FBI61" s="228"/>
      <c r="FBJ61" s="526"/>
      <c r="FBK61" s="527"/>
      <c r="FBL61" s="528"/>
      <c r="FBM61" s="228"/>
      <c r="FBN61" s="526"/>
      <c r="FBO61" s="527"/>
      <c r="FBP61" s="528"/>
      <c r="FBQ61" s="228"/>
      <c r="FBR61" s="526"/>
      <c r="FBS61" s="527"/>
      <c r="FBT61" s="528"/>
      <c r="FBU61" s="228"/>
      <c r="FBV61" s="526"/>
      <c r="FBW61" s="527"/>
      <c r="FBX61" s="528"/>
      <c r="FBY61" s="228"/>
      <c r="FBZ61" s="526"/>
      <c r="FCA61" s="527"/>
      <c r="FCB61" s="528"/>
      <c r="FCC61" s="228"/>
      <c r="FCD61" s="526"/>
      <c r="FCE61" s="527"/>
      <c r="FCF61" s="528"/>
      <c r="FCG61" s="228"/>
      <c r="FCH61" s="526"/>
      <c r="FCI61" s="527"/>
      <c r="FCJ61" s="528"/>
      <c r="FCK61" s="228"/>
      <c r="FCL61" s="526"/>
      <c r="FCM61" s="527"/>
      <c r="FCN61" s="528"/>
      <c r="FCO61" s="228"/>
      <c r="FCP61" s="526"/>
      <c r="FCQ61" s="527"/>
      <c r="FCR61" s="528"/>
      <c r="FCS61" s="228"/>
      <c r="FCT61" s="526"/>
      <c r="FCU61" s="527"/>
      <c r="FCV61" s="528"/>
      <c r="FCW61" s="228"/>
      <c r="FCX61" s="526"/>
      <c r="FCY61" s="527"/>
      <c r="FCZ61" s="528"/>
      <c r="FDA61" s="228"/>
      <c r="FDB61" s="526"/>
      <c r="FDC61" s="527"/>
      <c r="FDD61" s="528"/>
      <c r="FDE61" s="228"/>
      <c r="FDF61" s="526"/>
      <c r="FDG61" s="527"/>
      <c r="FDH61" s="528"/>
      <c r="FDI61" s="228"/>
      <c r="FDJ61" s="526"/>
      <c r="FDK61" s="527"/>
      <c r="FDL61" s="528"/>
      <c r="FDM61" s="228"/>
      <c r="FDN61" s="526"/>
      <c r="FDO61" s="527"/>
      <c r="FDP61" s="528"/>
      <c r="FDQ61" s="228"/>
      <c r="FDR61" s="526"/>
      <c r="FDS61" s="527"/>
      <c r="FDT61" s="528"/>
      <c r="FDU61" s="228"/>
      <c r="FDV61" s="526"/>
      <c r="FDW61" s="527"/>
      <c r="FDX61" s="528"/>
      <c r="FDY61" s="228"/>
      <c r="FDZ61" s="526"/>
      <c r="FEA61" s="527"/>
      <c r="FEB61" s="528"/>
      <c r="FEC61" s="228"/>
      <c r="FED61" s="526"/>
      <c r="FEE61" s="527"/>
      <c r="FEF61" s="528"/>
      <c r="FEG61" s="228"/>
      <c r="FEH61" s="526"/>
      <c r="FEI61" s="527"/>
      <c r="FEJ61" s="528"/>
      <c r="FEK61" s="228"/>
      <c r="FEL61" s="526"/>
      <c r="FEM61" s="527"/>
      <c r="FEN61" s="528"/>
      <c r="FEO61" s="228"/>
      <c r="FEP61" s="526"/>
      <c r="FEQ61" s="527"/>
      <c r="FER61" s="528"/>
      <c r="FES61" s="228"/>
      <c r="FET61" s="526"/>
      <c r="FEU61" s="527"/>
      <c r="FEV61" s="528"/>
      <c r="FEW61" s="228"/>
      <c r="FEX61" s="526"/>
      <c r="FEY61" s="527"/>
      <c r="FEZ61" s="528"/>
      <c r="FFA61" s="228"/>
      <c r="FFB61" s="526"/>
      <c r="FFC61" s="527"/>
      <c r="FFD61" s="528"/>
      <c r="FFE61" s="228"/>
      <c r="FFF61" s="526"/>
      <c r="FFG61" s="527"/>
      <c r="FFH61" s="528"/>
      <c r="FFI61" s="228"/>
      <c r="FFJ61" s="526"/>
      <c r="FFK61" s="527"/>
      <c r="FFL61" s="528"/>
      <c r="FFM61" s="228"/>
      <c r="FFN61" s="526"/>
      <c r="FFO61" s="527"/>
      <c r="FFP61" s="528"/>
      <c r="FFQ61" s="228"/>
      <c r="FFR61" s="526"/>
      <c r="FFS61" s="527"/>
      <c r="FFT61" s="528"/>
      <c r="FFU61" s="228"/>
      <c r="FFV61" s="526"/>
      <c r="FFW61" s="527"/>
      <c r="FFX61" s="528"/>
      <c r="FFY61" s="228"/>
      <c r="FFZ61" s="526"/>
      <c r="FGA61" s="527"/>
      <c r="FGB61" s="528"/>
      <c r="FGC61" s="228"/>
      <c r="FGD61" s="526"/>
      <c r="FGE61" s="527"/>
      <c r="FGF61" s="528"/>
      <c r="FGG61" s="228"/>
      <c r="FGH61" s="526"/>
      <c r="FGI61" s="527"/>
      <c r="FGJ61" s="528"/>
      <c r="FGK61" s="228"/>
      <c r="FGL61" s="526"/>
      <c r="FGM61" s="527"/>
      <c r="FGN61" s="528"/>
      <c r="FGO61" s="228"/>
      <c r="FGP61" s="526"/>
      <c r="FGQ61" s="527"/>
      <c r="FGR61" s="528"/>
      <c r="FGS61" s="228"/>
      <c r="FGT61" s="526"/>
      <c r="FGU61" s="527"/>
      <c r="FGV61" s="528"/>
      <c r="FGW61" s="228"/>
      <c r="FGX61" s="526"/>
      <c r="FGY61" s="527"/>
      <c r="FGZ61" s="528"/>
      <c r="FHA61" s="228"/>
      <c r="FHB61" s="526"/>
      <c r="FHC61" s="527"/>
      <c r="FHD61" s="528"/>
      <c r="FHE61" s="228"/>
      <c r="FHF61" s="526"/>
      <c r="FHG61" s="527"/>
      <c r="FHH61" s="528"/>
      <c r="FHI61" s="228"/>
      <c r="FHJ61" s="526"/>
      <c r="FHK61" s="527"/>
      <c r="FHL61" s="528"/>
      <c r="FHM61" s="228"/>
      <c r="FHN61" s="526"/>
      <c r="FHO61" s="527"/>
      <c r="FHP61" s="528"/>
      <c r="FHQ61" s="228"/>
      <c r="FHR61" s="526"/>
      <c r="FHS61" s="527"/>
      <c r="FHT61" s="528"/>
      <c r="FHU61" s="228"/>
      <c r="FHV61" s="526"/>
      <c r="FHW61" s="527"/>
      <c r="FHX61" s="528"/>
      <c r="FHY61" s="228"/>
      <c r="FHZ61" s="526"/>
      <c r="FIA61" s="527"/>
      <c r="FIB61" s="528"/>
      <c r="FIC61" s="228"/>
      <c r="FID61" s="526"/>
      <c r="FIE61" s="527"/>
      <c r="FIF61" s="528"/>
      <c r="FIG61" s="228"/>
      <c r="FIH61" s="526"/>
      <c r="FII61" s="527"/>
      <c r="FIJ61" s="528"/>
      <c r="FIK61" s="228"/>
      <c r="FIL61" s="526"/>
      <c r="FIM61" s="527"/>
      <c r="FIN61" s="528"/>
      <c r="FIO61" s="228"/>
      <c r="FIP61" s="526"/>
      <c r="FIQ61" s="527"/>
      <c r="FIR61" s="528"/>
      <c r="FIS61" s="228"/>
      <c r="FIT61" s="526"/>
      <c r="FIU61" s="527"/>
      <c r="FIV61" s="528"/>
      <c r="FIW61" s="228"/>
      <c r="FIX61" s="526"/>
      <c r="FIY61" s="527"/>
      <c r="FIZ61" s="528"/>
      <c r="FJA61" s="228"/>
      <c r="FJB61" s="526"/>
      <c r="FJC61" s="527"/>
      <c r="FJD61" s="528"/>
      <c r="FJE61" s="228"/>
      <c r="FJF61" s="526"/>
      <c r="FJG61" s="527"/>
      <c r="FJH61" s="528"/>
      <c r="FJI61" s="228"/>
      <c r="FJJ61" s="526"/>
      <c r="FJK61" s="527"/>
      <c r="FJL61" s="528"/>
      <c r="FJM61" s="228"/>
      <c r="FJN61" s="526"/>
      <c r="FJO61" s="527"/>
      <c r="FJP61" s="528"/>
      <c r="FJQ61" s="228"/>
      <c r="FJR61" s="526"/>
      <c r="FJS61" s="527"/>
      <c r="FJT61" s="528"/>
      <c r="FJU61" s="228"/>
      <c r="FJV61" s="526"/>
      <c r="FJW61" s="527"/>
      <c r="FJX61" s="528"/>
      <c r="FJY61" s="228"/>
      <c r="FJZ61" s="526"/>
      <c r="FKA61" s="527"/>
      <c r="FKB61" s="528"/>
      <c r="FKC61" s="228"/>
      <c r="FKD61" s="526"/>
      <c r="FKE61" s="527"/>
      <c r="FKF61" s="528"/>
      <c r="FKG61" s="228"/>
      <c r="FKH61" s="526"/>
      <c r="FKI61" s="527"/>
      <c r="FKJ61" s="528"/>
      <c r="FKK61" s="228"/>
      <c r="FKL61" s="526"/>
      <c r="FKM61" s="527"/>
      <c r="FKN61" s="528"/>
      <c r="FKO61" s="228"/>
      <c r="FKP61" s="526"/>
      <c r="FKQ61" s="527"/>
      <c r="FKR61" s="528"/>
      <c r="FKS61" s="228"/>
      <c r="FKT61" s="526"/>
      <c r="FKU61" s="527"/>
      <c r="FKV61" s="528"/>
      <c r="FKW61" s="228"/>
      <c r="FKX61" s="526"/>
      <c r="FKY61" s="527"/>
      <c r="FKZ61" s="528"/>
      <c r="FLA61" s="228"/>
      <c r="FLB61" s="526"/>
      <c r="FLC61" s="527"/>
      <c r="FLD61" s="528"/>
      <c r="FLE61" s="228"/>
      <c r="FLF61" s="526"/>
      <c r="FLG61" s="527"/>
      <c r="FLH61" s="528"/>
      <c r="FLI61" s="228"/>
      <c r="FLJ61" s="526"/>
      <c r="FLK61" s="527"/>
      <c r="FLL61" s="528"/>
      <c r="FLM61" s="228"/>
      <c r="FLN61" s="526"/>
      <c r="FLO61" s="527"/>
      <c r="FLP61" s="528"/>
      <c r="FLQ61" s="228"/>
      <c r="FLR61" s="526"/>
      <c r="FLS61" s="527"/>
      <c r="FLT61" s="528"/>
      <c r="FLU61" s="228"/>
      <c r="FLV61" s="526"/>
      <c r="FLW61" s="527"/>
      <c r="FLX61" s="528"/>
      <c r="FLY61" s="228"/>
      <c r="FLZ61" s="526"/>
      <c r="FMA61" s="527"/>
      <c r="FMB61" s="528"/>
      <c r="FMC61" s="228"/>
      <c r="FMD61" s="526"/>
      <c r="FME61" s="527"/>
      <c r="FMF61" s="528"/>
      <c r="FMG61" s="228"/>
      <c r="FMH61" s="526"/>
      <c r="FMI61" s="527"/>
      <c r="FMJ61" s="528"/>
      <c r="FMK61" s="228"/>
      <c r="FML61" s="526"/>
      <c r="FMM61" s="527"/>
      <c r="FMN61" s="528"/>
      <c r="FMO61" s="228"/>
      <c r="FMP61" s="526"/>
      <c r="FMQ61" s="527"/>
      <c r="FMR61" s="528"/>
      <c r="FMS61" s="228"/>
      <c r="FMT61" s="526"/>
      <c r="FMU61" s="527"/>
      <c r="FMV61" s="528"/>
      <c r="FMW61" s="228"/>
      <c r="FMX61" s="526"/>
      <c r="FMY61" s="527"/>
      <c r="FMZ61" s="528"/>
      <c r="FNA61" s="228"/>
      <c r="FNB61" s="526"/>
      <c r="FNC61" s="527"/>
      <c r="FND61" s="528"/>
      <c r="FNE61" s="228"/>
      <c r="FNF61" s="526"/>
      <c r="FNG61" s="527"/>
      <c r="FNH61" s="528"/>
      <c r="FNI61" s="228"/>
      <c r="FNJ61" s="526"/>
      <c r="FNK61" s="527"/>
      <c r="FNL61" s="528"/>
      <c r="FNM61" s="228"/>
      <c r="FNN61" s="526"/>
      <c r="FNO61" s="527"/>
      <c r="FNP61" s="528"/>
      <c r="FNQ61" s="228"/>
      <c r="FNR61" s="526"/>
      <c r="FNS61" s="527"/>
      <c r="FNT61" s="528"/>
      <c r="FNU61" s="228"/>
      <c r="FNV61" s="526"/>
      <c r="FNW61" s="527"/>
      <c r="FNX61" s="528"/>
      <c r="FNY61" s="228"/>
      <c r="FNZ61" s="526"/>
      <c r="FOA61" s="527"/>
      <c r="FOB61" s="528"/>
      <c r="FOC61" s="228"/>
      <c r="FOD61" s="526"/>
      <c r="FOE61" s="527"/>
      <c r="FOF61" s="528"/>
      <c r="FOG61" s="228"/>
      <c r="FOH61" s="526"/>
      <c r="FOI61" s="527"/>
      <c r="FOJ61" s="528"/>
      <c r="FOK61" s="228"/>
      <c r="FOL61" s="526"/>
      <c r="FOM61" s="527"/>
      <c r="FON61" s="528"/>
      <c r="FOO61" s="228"/>
      <c r="FOP61" s="526"/>
      <c r="FOQ61" s="527"/>
      <c r="FOR61" s="528"/>
      <c r="FOS61" s="228"/>
      <c r="FOT61" s="526"/>
      <c r="FOU61" s="527"/>
      <c r="FOV61" s="528"/>
      <c r="FOW61" s="228"/>
      <c r="FOX61" s="526"/>
      <c r="FOY61" s="527"/>
      <c r="FOZ61" s="528"/>
      <c r="FPA61" s="228"/>
      <c r="FPB61" s="526"/>
      <c r="FPC61" s="527"/>
      <c r="FPD61" s="528"/>
      <c r="FPE61" s="228"/>
      <c r="FPF61" s="526"/>
      <c r="FPG61" s="527"/>
      <c r="FPH61" s="528"/>
      <c r="FPI61" s="228"/>
      <c r="FPJ61" s="526"/>
      <c r="FPK61" s="527"/>
      <c r="FPL61" s="528"/>
      <c r="FPM61" s="228"/>
      <c r="FPN61" s="526"/>
      <c r="FPO61" s="527"/>
      <c r="FPP61" s="528"/>
      <c r="FPQ61" s="228"/>
      <c r="FPR61" s="526"/>
      <c r="FPS61" s="527"/>
      <c r="FPT61" s="528"/>
      <c r="FPU61" s="228"/>
      <c r="FPV61" s="526"/>
      <c r="FPW61" s="527"/>
      <c r="FPX61" s="528"/>
      <c r="FPY61" s="228"/>
      <c r="FPZ61" s="526"/>
      <c r="FQA61" s="527"/>
      <c r="FQB61" s="528"/>
      <c r="FQC61" s="228"/>
      <c r="FQD61" s="526"/>
      <c r="FQE61" s="527"/>
      <c r="FQF61" s="528"/>
      <c r="FQG61" s="228"/>
      <c r="FQH61" s="526"/>
      <c r="FQI61" s="527"/>
      <c r="FQJ61" s="528"/>
      <c r="FQK61" s="228"/>
      <c r="FQL61" s="526"/>
      <c r="FQM61" s="527"/>
      <c r="FQN61" s="528"/>
      <c r="FQO61" s="228"/>
      <c r="FQP61" s="526"/>
      <c r="FQQ61" s="527"/>
      <c r="FQR61" s="528"/>
      <c r="FQS61" s="228"/>
      <c r="FQT61" s="526"/>
      <c r="FQU61" s="527"/>
      <c r="FQV61" s="528"/>
      <c r="FQW61" s="228"/>
      <c r="FQX61" s="526"/>
      <c r="FQY61" s="527"/>
      <c r="FQZ61" s="528"/>
      <c r="FRA61" s="228"/>
      <c r="FRB61" s="526"/>
      <c r="FRC61" s="527"/>
      <c r="FRD61" s="528"/>
      <c r="FRE61" s="228"/>
      <c r="FRF61" s="526"/>
      <c r="FRG61" s="527"/>
      <c r="FRH61" s="528"/>
      <c r="FRI61" s="228"/>
      <c r="FRJ61" s="526"/>
      <c r="FRK61" s="527"/>
      <c r="FRL61" s="528"/>
      <c r="FRM61" s="228"/>
      <c r="FRN61" s="526"/>
      <c r="FRO61" s="527"/>
      <c r="FRP61" s="528"/>
      <c r="FRQ61" s="228"/>
      <c r="FRR61" s="526"/>
      <c r="FRS61" s="527"/>
      <c r="FRT61" s="528"/>
      <c r="FRU61" s="228"/>
      <c r="FRV61" s="526"/>
      <c r="FRW61" s="527"/>
      <c r="FRX61" s="528"/>
      <c r="FRY61" s="228"/>
      <c r="FRZ61" s="526"/>
      <c r="FSA61" s="527"/>
      <c r="FSB61" s="528"/>
      <c r="FSC61" s="228"/>
      <c r="FSD61" s="526"/>
      <c r="FSE61" s="527"/>
      <c r="FSF61" s="528"/>
      <c r="FSG61" s="228"/>
      <c r="FSH61" s="526"/>
      <c r="FSI61" s="527"/>
      <c r="FSJ61" s="528"/>
      <c r="FSK61" s="228"/>
      <c r="FSL61" s="526"/>
      <c r="FSM61" s="527"/>
      <c r="FSN61" s="528"/>
      <c r="FSO61" s="228"/>
      <c r="FSP61" s="526"/>
      <c r="FSQ61" s="527"/>
      <c r="FSR61" s="528"/>
      <c r="FSS61" s="228"/>
      <c r="FST61" s="526"/>
      <c r="FSU61" s="527"/>
      <c r="FSV61" s="528"/>
      <c r="FSW61" s="228"/>
      <c r="FSX61" s="526"/>
      <c r="FSY61" s="527"/>
      <c r="FSZ61" s="528"/>
      <c r="FTA61" s="228"/>
      <c r="FTB61" s="526"/>
      <c r="FTC61" s="527"/>
      <c r="FTD61" s="528"/>
      <c r="FTE61" s="228"/>
      <c r="FTF61" s="526"/>
      <c r="FTG61" s="527"/>
      <c r="FTH61" s="528"/>
      <c r="FTI61" s="228"/>
      <c r="FTJ61" s="526"/>
      <c r="FTK61" s="527"/>
      <c r="FTL61" s="528"/>
      <c r="FTM61" s="228"/>
      <c r="FTN61" s="526"/>
      <c r="FTO61" s="527"/>
      <c r="FTP61" s="528"/>
      <c r="FTQ61" s="228"/>
      <c r="FTR61" s="526"/>
      <c r="FTS61" s="527"/>
      <c r="FTT61" s="528"/>
      <c r="FTU61" s="228"/>
      <c r="FTV61" s="526"/>
      <c r="FTW61" s="527"/>
      <c r="FTX61" s="528"/>
      <c r="FTY61" s="228"/>
      <c r="FTZ61" s="526"/>
      <c r="FUA61" s="527"/>
      <c r="FUB61" s="528"/>
      <c r="FUC61" s="228"/>
      <c r="FUD61" s="526"/>
      <c r="FUE61" s="527"/>
      <c r="FUF61" s="528"/>
      <c r="FUG61" s="228"/>
      <c r="FUH61" s="526"/>
      <c r="FUI61" s="527"/>
      <c r="FUJ61" s="528"/>
      <c r="FUK61" s="228"/>
      <c r="FUL61" s="526"/>
      <c r="FUM61" s="527"/>
      <c r="FUN61" s="528"/>
      <c r="FUO61" s="228"/>
      <c r="FUP61" s="526"/>
      <c r="FUQ61" s="527"/>
      <c r="FUR61" s="528"/>
      <c r="FUS61" s="228"/>
      <c r="FUT61" s="526"/>
      <c r="FUU61" s="527"/>
      <c r="FUV61" s="528"/>
      <c r="FUW61" s="228"/>
      <c r="FUX61" s="526"/>
      <c r="FUY61" s="527"/>
      <c r="FUZ61" s="528"/>
      <c r="FVA61" s="228"/>
      <c r="FVB61" s="526"/>
      <c r="FVC61" s="527"/>
      <c r="FVD61" s="528"/>
      <c r="FVE61" s="228"/>
      <c r="FVF61" s="526"/>
      <c r="FVG61" s="527"/>
      <c r="FVH61" s="528"/>
      <c r="FVI61" s="228"/>
      <c r="FVJ61" s="526"/>
      <c r="FVK61" s="527"/>
      <c r="FVL61" s="528"/>
      <c r="FVM61" s="228"/>
      <c r="FVN61" s="526"/>
      <c r="FVO61" s="527"/>
      <c r="FVP61" s="528"/>
      <c r="FVQ61" s="228"/>
      <c r="FVR61" s="526"/>
      <c r="FVS61" s="527"/>
      <c r="FVT61" s="528"/>
      <c r="FVU61" s="228"/>
      <c r="FVV61" s="526"/>
      <c r="FVW61" s="527"/>
      <c r="FVX61" s="528"/>
      <c r="FVY61" s="228"/>
      <c r="FVZ61" s="526"/>
      <c r="FWA61" s="527"/>
      <c r="FWB61" s="528"/>
      <c r="FWC61" s="228"/>
      <c r="FWD61" s="526"/>
      <c r="FWE61" s="527"/>
      <c r="FWF61" s="528"/>
      <c r="FWG61" s="228"/>
      <c r="FWH61" s="526"/>
      <c r="FWI61" s="527"/>
      <c r="FWJ61" s="528"/>
      <c r="FWK61" s="228"/>
      <c r="FWL61" s="526"/>
      <c r="FWM61" s="527"/>
      <c r="FWN61" s="528"/>
      <c r="FWO61" s="228"/>
      <c r="FWP61" s="526"/>
      <c r="FWQ61" s="527"/>
      <c r="FWR61" s="528"/>
      <c r="FWS61" s="228"/>
      <c r="FWT61" s="526"/>
      <c r="FWU61" s="527"/>
      <c r="FWV61" s="528"/>
      <c r="FWW61" s="228"/>
      <c r="FWX61" s="526"/>
      <c r="FWY61" s="527"/>
      <c r="FWZ61" s="528"/>
      <c r="FXA61" s="228"/>
      <c r="FXB61" s="526"/>
      <c r="FXC61" s="527"/>
      <c r="FXD61" s="528"/>
      <c r="FXE61" s="228"/>
      <c r="FXF61" s="526"/>
      <c r="FXG61" s="527"/>
      <c r="FXH61" s="528"/>
      <c r="FXI61" s="228"/>
      <c r="FXJ61" s="526"/>
      <c r="FXK61" s="527"/>
      <c r="FXL61" s="528"/>
      <c r="FXM61" s="228"/>
      <c r="FXN61" s="526"/>
      <c r="FXO61" s="527"/>
      <c r="FXP61" s="528"/>
      <c r="FXQ61" s="228"/>
      <c r="FXR61" s="526"/>
      <c r="FXS61" s="527"/>
      <c r="FXT61" s="528"/>
      <c r="FXU61" s="228"/>
      <c r="FXV61" s="526"/>
      <c r="FXW61" s="527"/>
      <c r="FXX61" s="528"/>
      <c r="FXY61" s="228"/>
      <c r="FXZ61" s="526"/>
      <c r="FYA61" s="527"/>
      <c r="FYB61" s="528"/>
      <c r="FYC61" s="228"/>
      <c r="FYD61" s="526"/>
      <c r="FYE61" s="527"/>
      <c r="FYF61" s="528"/>
      <c r="FYG61" s="228"/>
      <c r="FYH61" s="526"/>
      <c r="FYI61" s="527"/>
      <c r="FYJ61" s="528"/>
      <c r="FYK61" s="228"/>
      <c r="FYL61" s="526"/>
      <c r="FYM61" s="527"/>
      <c r="FYN61" s="528"/>
      <c r="FYO61" s="228"/>
      <c r="FYP61" s="526"/>
      <c r="FYQ61" s="527"/>
      <c r="FYR61" s="528"/>
      <c r="FYS61" s="228"/>
      <c r="FYT61" s="526"/>
      <c r="FYU61" s="527"/>
      <c r="FYV61" s="528"/>
      <c r="FYW61" s="228"/>
      <c r="FYX61" s="526"/>
      <c r="FYY61" s="527"/>
      <c r="FYZ61" s="528"/>
      <c r="FZA61" s="228"/>
      <c r="FZB61" s="526"/>
      <c r="FZC61" s="527"/>
      <c r="FZD61" s="528"/>
      <c r="FZE61" s="228"/>
      <c r="FZF61" s="526"/>
      <c r="FZG61" s="527"/>
      <c r="FZH61" s="528"/>
      <c r="FZI61" s="228"/>
      <c r="FZJ61" s="526"/>
      <c r="FZK61" s="527"/>
      <c r="FZL61" s="528"/>
      <c r="FZM61" s="228"/>
      <c r="FZN61" s="526"/>
      <c r="FZO61" s="527"/>
      <c r="FZP61" s="528"/>
      <c r="FZQ61" s="228"/>
      <c r="FZR61" s="526"/>
      <c r="FZS61" s="527"/>
      <c r="FZT61" s="528"/>
      <c r="FZU61" s="228"/>
      <c r="FZV61" s="526"/>
      <c r="FZW61" s="527"/>
      <c r="FZX61" s="528"/>
      <c r="FZY61" s="228"/>
      <c r="FZZ61" s="526"/>
      <c r="GAA61" s="527"/>
      <c r="GAB61" s="528"/>
      <c r="GAC61" s="228"/>
      <c r="GAD61" s="526"/>
      <c r="GAE61" s="527"/>
      <c r="GAF61" s="528"/>
      <c r="GAG61" s="228"/>
      <c r="GAH61" s="526"/>
      <c r="GAI61" s="527"/>
      <c r="GAJ61" s="528"/>
      <c r="GAK61" s="228"/>
      <c r="GAL61" s="526"/>
      <c r="GAM61" s="527"/>
      <c r="GAN61" s="528"/>
      <c r="GAO61" s="228"/>
      <c r="GAP61" s="526"/>
      <c r="GAQ61" s="527"/>
      <c r="GAR61" s="528"/>
      <c r="GAS61" s="228"/>
      <c r="GAT61" s="526"/>
      <c r="GAU61" s="527"/>
      <c r="GAV61" s="528"/>
      <c r="GAW61" s="228"/>
      <c r="GAX61" s="526"/>
      <c r="GAY61" s="527"/>
      <c r="GAZ61" s="528"/>
      <c r="GBA61" s="228"/>
      <c r="GBB61" s="526"/>
      <c r="GBC61" s="527"/>
      <c r="GBD61" s="528"/>
      <c r="GBE61" s="228"/>
      <c r="GBF61" s="526"/>
      <c r="GBG61" s="527"/>
      <c r="GBH61" s="528"/>
      <c r="GBI61" s="228"/>
      <c r="GBJ61" s="526"/>
      <c r="GBK61" s="527"/>
      <c r="GBL61" s="528"/>
      <c r="GBM61" s="228"/>
      <c r="GBN61" s="526"/>
      <c r="GBO61" s="527"/>
      <c r="GBP61" s="528"/>
      <c r="GBQ61" s="228"/>
      <c r="GBR61" s="526"/>
      <c r="GBS61" s="527"/>
      <c r="GBT61" s="528"/>
      <c r="GBU61" s="228"/>
      <c r="GBV61" s="526"/>
      <c r="GBW61" s="527"/>
      <c r="GBX61" s="528"/>
      <c r="GBY61" s="228"/>
      <c r="GBZ61" s="526"/>
      <c r="GCA61" s="527"/>
      <c r="GCB61" s="528"/>
      <c r="GCC61" s="228"/>
      <c r="GCD61" s="526"/>
      <c r="GCE61" s="527"/>
      <c r="GCF61" s="528"/>
      <c r="GCG61" s="228"/>
      <c r="GCH61" s="526"/>
      <c r="GCI61" s="527"/>
      <c r="GCJ61" s="528"/>
      <c r="GCK61" s="228"/>
      <c r="GCL61" s="526"/>
      <c r="GCM61" s="527"/>
      <c r="GCN61" s="528"/>
      <c r="GCO61" s="228"/>
      <c r="GCP61" s="526"/>
      <c r="GCQ61" s="527"/>
      <c r="GCR61" s="528"/>
      <c r="GCS61" s="228"/>
      <c r="GCT61" s="526"/>
      <c r="GCU61" s="527"/>
      <c r="GCV61" s="528"/>
      <c r="GCW61" s="228"/>
      <c r="GCX61" s="526"/>
      <c r="GCY61" s="527"/>
      <c r="GCZ61" s="528"/>
      <c r="GDA61" s="228"/>
      <c r="GDB61" s="526"/>
      <c r="GDC61" s="527"/>
      <c r="GDD61" s="528"/>
      <c r="GDE61" s="228"/>
      <c r="GDF61" s="526"/>
      <c r="GDG61" s="527"/>
      <c r="GDH61" s="528"/>
      <c r="GDI61" s="228"/>
      <c r="GDJ61" s="526"/>
      <c r="GDK61" s="527"/>
      <c r="GDL61" s="528"/>
      <c r="GDM61" s="228"/>
      <c r="GDN61" s="526"/>
      <c r="GDO61" s="527"/>
      <c r="GDP61" s="528"/>
      <c r="GDQ61" s="228"/>
      <c r="GDR61" s="526"/>
      <c r="GDS61" s="527"/>
      <c r="GDT61" s="528"/>
      <c r="GDU61" s="228"/>
      <c r="GDV61" s="526"/>
      <c r="GDW61" s="527"/>
      <c r="GDX61" s="528"/>
      <c r="GDY61" s="228"/>
      <c r="GDZ61" s="526"/>
      <c r="GEA61" s="527"/>
      <c r="GEB61" s="528"/>
      <c r="GEC61" s="228"/>
      <c r="GED61" s="526"/>
      <c r="GEE61" s="527"/>
      <c r="GEF61" s="528"/>
      <c r="GEG61" s="228"/>
      <c r="GEH61" s="526"/>
      <c r="GEI61" s="527"/>
      <c r="GEJ61" s="528"/>
      <c r="GEK61" s="228"/>
      <c r="GEL61" s="526"/>
      <c r="GEM61" s="527"/>
      <c r="GEN61" s="528"/>
      <c r="GEO61" s="228"/>
      <c r="GEP61" s="526"/>
      <c r="GEQ61" s="527"/>
      <c r="GER61" s="528"/>
      <c r="GES61" s="228"/>
      <c r="GET61" s="526"/>
      <c r="GEU61" s="527"/>
      <c r="GEV61" s="528"/>
      <c r="GEW61" s="228"/>
      <c r="GEX61" s="526"/>
      <c r="GEY61" s="527"/>
      <c r="GEZ61" s="528"/>
      <c r="GFA61" s="228"/>
      <c r="GFB61" s="526"/>
      <c r="GFC61" s="527"/>
      <c r="GFD61" s="528"/>
      <c r="GFE61" s="228"/>
      <c r="GFF61" s="526"/>
      <c r="GFG61" s="527"/>
      <c r="GFH61" s="528"/>
      <c r="GFI61" s="228"/>
      <c r="GFJ61" s="526"/>
      <c r="GFK61" s="527"/>
      <c r="GFL61" s="528"/>
      <c r="GFM61" s="228"/>
      <c r="GFN61" s="526"/>
      <c r="GFO61" s="527"/>
      <c r="GFP61" s="528"/>
      <c r="GFQ61" s="228"/>
      <c r="GFR61" s="526"/>
      <c r="GFS61" s="527"/>
      <c r="GFT61" s="528"/>
      <c r="GFU61" s="228"/>
      <c r="GFV61" s="526"/>
      <c r="GFW61" s="527"/>
      <c r="GFX61" s="528"/>
      <c r="GFY61" s="228"/>
      <c r="GFZ61" s="526"/>
      <c r="GGA61" s="527"/>
      <c r="GGB61" s="528"/>
      <c r="GGC61" s="228"/>
      <c r="GGD61" s="526"/>
      <c r="GGE61" s="527"/>
      <c r="GGF61" s="528"/>
      <c r="GGG61" s="228"/>
      <c r="GGH61" s="526"/>
      <c r="GGI61" s="527"/>
      <c r="GGJ61" s="528"/>
      <c r="GGK61" s="228"/>
      <c r="GGL61" s="526"/>
      <c r="GGM61" s="527"/>
      <c r="GGN61" s="528"/>
      <c r="GGO61" s="228"/>
      <c r="GGP61" s="526"/>
      <c r="GGQ61" s="527"/>
      <c r="GGR61" s="528"/>
      <c r="GGS61" s="228"/>
      <c r="GGT61" s="526"/>
      <c r="GGU61" s="527"/>
      <c r="GGV61" s="528"/>
      <c r="GGW61" s="228"/>
      <c r="GGX61" s="526"/>
      <c r="GGY61" s="527"/>
      <c r="GGZ61" s="528"/>
      <c r="GHA61" s="228"/>
      <c r="GHB61" s="526"/>
      <c r="GHC61" s="527"/>
      <c r="GHD61" s="528"/>
      <c r="GHE61" s="228"/>
      <c r="GHF61" s="526"/>
      <c r="GHG61" s="527"/>
      <c r="GHH61" s="528"/>
      <c r="GHI61" s="228"/>
      <c r="GHJ61" s="526"/>
      <c r="GHK61" s="527"/>
      <c r="GHL61" s="528"/>
      <c r="GHM61" s="228"/>
      <c r="GHN61" s="526"/>
      <c r="GHO61" s="527"/>
      <c r="GHP61" s="528"/>
      <c r="GHQ61" s="228"/>
      <c r="GHR61" s="526"/>
      <c r="GHS61" s="527"/>
      <c r="GHT61" s="528"/>
      <c r="GHU61" s="228"/>
      <c r="GHV61" s="526"/>
      <c r="GHW61" s="527"/>
      <c r="GHX61" s="528"/>
      <c r="GHY61" s="228"/>
      <c r="GHZ61" s="526"/>
      <c r="GIA61" s="527"/>
      <c r="GIB61" s="528"/>
      <c r="GIC61" s="228"/>
      <c r="GID61" s="526"/>
      <c r="GIE61" s="527"/>
      <c r="GIF61" s="528"/>
      <c r="GIG61" s="228"/>
      <c r="GIH61" s="526"/>
      <c r="GII61" s="527"/>
      <c r="GIJ61" s="528"/>
      <c r="GIK61" s="228"/>
      <c r="GIL61" s="526"/>
      <c r="GIM61" s="527"/>
      <c r="GIN61" s="528"/>
      <c r="GIO61" s="228"/>
      <c r="GIP61" s="526"/>
      <c r="GIQ61" s="527"/>
      <c r="GIR61" s="528"/>
      <c r="GIS61" s="228"/>
      <c r="GIT61" s="526"/>
      <c r="GIU61" s="527"/>
      <c r="GIV61" s="528"/>
      <c r="GIW61" s="228"/>
      <c r="GIX61" s="526"/>
      <c r="GIY61" s="527"/>
      <c r="GIZ61" s="528"/>
      <c r="GJA61" s="228"/>
      <c r="GJB61" s="526"/>
      <c r="GJC61" s="527"/>
      <c r="GJD61" s="528"/>
      <c r="GJE61" s="228"/>
      <c r="GJF61" s="526"/>
      <c r="GJG61" s="527"/>
      <c r="GJH61" s="528"/>
      <c r="GJI61" s="228"/>
      <c r="GJJ61" s="526"/>
      <c r="GJK61" s="527"/>
      <c r="GJL61" s="528"/>
      <c r="GJM61" s="228"/>
      <c r="GJN61" s="526"/>
      <c r="GJO61" s="527"/>
      <c r="GJP61" s="528"/>
      <c r="GJQ61" s="228"/>
      <c r="GJR61" s="526"/>
      <c r="GJS61" s="527"/>
      <c r="GJT61" s="528"/>
      <c r="GJU61" s="228"/>
      <c r="GJV61" s="526"/>
      <c r="GJW61" s="527"/>
      <c r="GJX61" s="528"/>
      <c r="GJY61" s="228"/>
      <c r="GJZ61" s="526"/>
      <c r="GKA61" s="527"/>
      <c r="GKB61" s="528"/>
      <c r="GKC61" s="228"/>
      <c r="GKD61" s="526"/>
      <c r="GKE61" s="527"/>
      <c r="GKF61" s="528"/>
      <c r="GKG61" s="228"/>
      <c r="GKH61" s="526"/>
      <c r="GKI61" s="527"/>
      <c r="GKJ61" s="528"/>
      <c r="GKK61" s="228"/>
      <c r="GKL61" s="526"/>
      <c r="GKM61" s="527"/>
      <c r="GKN61" s="528"/>
      <c r="GKO61" s="228"/>
      <c r="GKP61" s="526"/>
      <c r="GKQ61" s="527"/>
      <c r="GKR61" s="528"/>
      <c r="GKS61" s="228"/>
      <c r="GKT61" s="526"/>
      <c r="GKU61" s="527"/>
      <c r="GKV61" s="528"/>
      <c r="GKW61" s="228"/>
      <c r="GKX61" s="526"/>
      <c r="GKY61" s="527"/>
      <c r="GKZ61" s="528"/>
      <c r="GLA61" s="228"/>
      <c r="GLB61" s="526"/>
      <c r="GLC61" s="527"/>
      <c r="GLD61" s="528"/>
      <c r="GLE61" s="228"/>
      <c r="GLF61" s="526"/>
      <c r="GLG61" s="527"/>
      <c r="GLH61" s="528"/>
      <c r="GLI61" s="228"/>
      <c r="GLJ61" s="526"/>
      <c r="GLK61" s="527"/>
      <c r="GLL61" s="528"/>
      <c r="GLM61" s="228"/>
      <c r="GLN61" s="526"/>
      <c r="GLO61" s="527"/>
      <c r="GLP61" s="528"/>
      <c r="GLQ61" s="228"/>
      <c r="GLR61" s="526"/>
      <c r="GLS61" s="527"/>
      <c r="GLT61" s="528"/>
      <c r="GLU61" s="228"/>
      <c r="GLV61" s="526"/>
      <c r="GLW61" s="527"/>
      <c r="GLX61" s="528"/>
      <c r="GLY61" s="228"/>
      <c r="GLZ61" s="526"/>
      <c r="GMA61" s="527"/>
      <c r="GMB61" s="528"/>
      <c r="GMC61" s="228"/>
      <c r="GMD61" s="526"/>
      <c r="GME61" s="527"/>
      <c r="GMF61" s="528"/>
      <c r="GMG61" s="228"/>
      <c r="GMH61" s="526"/>
      <c r="GMI61" s="527"/>
      <c r="GMJ61" s="528"/>
      <c r="GMK61" s="228"/>
      <c r="GML61" s="526"/>
      <c r="GMM61" s="527"/>
      <c r="GMN61" s="528"/>
      <c r="GMO61" s="228"/>
      <c r="GMP61" s="526"/>
      <c r="GMQ61" s="527"/>
      <c r="GMR61" s="528"/>
      <c r="GMS61" s="228"/>
      <c r="GMT61" s="526"/>
      <c r="GMU61" s="527"/>
      <c r="GMV61" s="528"/>
      <c r="GMW61" s="228"/>
      <c r="GMX61" s="526"/>
      <c r="GMY61" s="527"/>
      <c r="GMZ61" s="528"/>
      <c r="GNA61" s="228"/>
      <c r="GNB61" s="526"/>
      <c r="GNC61" s="527"/>
      <c r="GND61" s="528"/>
      <c r="GNE61" s="228"/>
      <c r="GNF61" s="526"/>
      <c r="GNG61" s="527"/>
      <c r="GNH61" s="528"/>
      <c r="GNI61" s="228"/>
      <c r="GNJ61" s="526"/>
      <c r="GNK61" s="527"/>
      <c r="GNL61" s="528"/>
      <c r="GNM61" s="228"/>
      <c r="GNN61" s="526"/>
      <c r="GNO61" s="527"/>
      <c r="GNP61" s="528"/>
      <c r="GNQ61" s="228"/>
      <c r="GNR61" s="526"/>
      <c r="GNS61" s="527"/>
      <c r="GNT61" s="528"/>
      <c r="GNU61" s="228"/>
      <c r="GNV61" s="526"/>
      <c r="GNW61" s="527"/>
      <c r="GNX61" s="528"/>
      <c r="GNY61" s="228"/>
      <c r="GNZ61" s="526"/>
      <c r="GOA61" s="527"/>
      <c r="GOB61" s="528"/>
      <c r="GOC61" s="228"/>
      <c r="GOD61" s="526"/>
      <c r="GOE61" s="527"/>
      <c r="GOF61" s="528"/>
      <c r="GOG61" s="228"/>
      <c r="GOH61" s="526"/>
      <c r="GOI61" s="527"/>
      <c r="GOJ61" s="528"/>
      <c r="GOK61" s="228"/>
      <c r="GOL61" s="526"/>
      <c r="GOM61" s="527"/>
      <c r="GON61" s="528"/>
      <c r="GOO61" s="228"/>
      <c r="GOP61" s="526"/>
      <c r="GOQ61" s="527"/>
      <c r="GOR61" s="528"/>
      <c r="GOS61" s="228"/>
      <c r="GOT61" s="526"/>
      <c r="GOU61" s="527"/>
      <c r="GOV61" s="528"/>
      <c r="GOW61" s="228"/>
      <c r="GOX61" s="526"/>
      <c r="GOY61" s="527"/>
      <c r="GOZ61" s="528"/>
      <c r="GPA61" s="228"/>
      <c r="GPB61" s="526"/>
      <c r="GPC61" s="527"/>
      <c r="GPD61" s="528"/>
      <c r="GPE61" s="228"/>
      <c r="GPF61" s="526"/>
      <c r="GPG61" s="527"/>
      <c r="GPH61" s="528"/>
      <c r="GPI61" s="228"/>
      <c r="GPJ61" s="526"/>
      <c r="GPK61" s="527"/>
      <c r="GPL61" s="528"/>
      <c r="GPM61" s="228"/>
      <c r="GPN61" s="526"/>
      <c r="GPO61" s="527"/>
      <c r="GPP61" s="528"/>
      <c r="GPQ61" s="228"/>
      <c r="GPR61" s="526"/>
      <c r="GPS61" s="527"/>
      <c r="GPT61" s="528"/>
      <c r="GPU61" s="228"/>
      <c r="GPV61" s="526"/>
      <c r="GPW61" s="527"/>
      <c r="GPX61" s="528"/>
      <c r="GPY61" s="228"/>
      <c r="GPZ61" s="526"/>
      <c r="GQA61" s="527"/>
      <c r="GQB61" s="528"/>
      <c r="GQC61" s="228"/>
      <c r="GQD61" s="526"/>
      <c r="GQE61" s="527"/>
      <c r="GQF61" s="528"/>
      <c r="GQG61" s="228"/>
      <c r="GQH61" s="526"/>
      <c r="GQI61" s="527"/>
      <c r="GQJ61" s="528"/>
      <c r="GQK61" s="228"/>
      <c r="GQL61" s="526"/>
      <c r="GQM61" s="527"/>
      <c r="GQN61" s="528"/>
      <c r="GQO61" s="228"/>
      <c r="GQP61" s="526"/>
      <c r="GQQ61" s="527"/>
      <c r="GQR61" s="528"/>
      <c r="GQS61" s="228"/>
      <c r="GQT61" s="526"/>
      <c r="GQU61" s="527"/>
      <c r="GQV61" s="528"/>
      <c r="GQW61" s="228"/>
      <c r="GQX61" s="526"/>
      <c r="GQY61" s="527"/>
      <c r="GQZ61" s="528"/>
      <c r="GRA61" s="228"/>
      <c r="GRB61" s="526"/>
      <c r="GRC61" s="527"/>
      <c r="GRD61" s="528"/>
      <c r="GRE61" s="228"/>
      <c r="GRF61" s="526"/>
      <c r="GRG61" s="527"/>
      <c r="GRH61" s="528"/>
      <c r="GRI61" s="228"/>
      <c r="GRJ61" s="526"/>
      <c r="GRK61" s="527"/>
      <c r="GRL61" s="528"/>
      <c r="GRM61" s="228"/>
      <c r="GRN61" s="526"/>
      <c r="GRO61" s="527"/>
      <c r="GRP61" s="528"/>
      <c r="GRQ61" s="228"/>
      <c r="GRR61" s="526"/>
      <c r="GRS61" s="527"/>
      <c r="GRT61" s="528"/>
      <c r="GRU61" s="228"/>
      <c r="GRV61" s="526"/>
      <c r="GRW61" s="527"/>
      <c r="GRX61" s="528"/>
      <c r="GRY61" s="228"/>
      <c r="GRZ61" s="526"/>
      <c r="GSA61" s="527"/>
      <c r="GSB61" s="528"/>
      <c r="GSC61" s="228"/>
      <c r="GSD61" s="526"/>
      <c r="GSE61" s="527"/>
      <c r="GSF61" s="528"/>
      <c r="GSG61" s="228"/>
      <c r="GSH61" s="526"/>
      <c r="GSI61" s="527"/>
      <c r="GSJ61" s="528"/>
      <c r="GSK61" s="228"/>
      <c r="GSL61" s="526"/>
      <c r="GSM61" s="527"/>
      <c r="GSN61" s="528"/>
      <c r="GSO61" s="228"/>
      <c r="GSP61" s="526"/>
      <c r="GSQ61" s="527"/>
      <c r="GSR61" s="528"/>
      <c r="GSS61" s="228"/>
      <c r="GST61" s="526"/>
      <c r="GSU61" s="527"/>
      <c r="GSV61" s="528"/>
      <c r="GSW61" s="228"/>
      <c r="GSX61" s="526"/>
      <c r="GSY61" s="527"/>
      <c r="GSZ61" s="528"/>
      <c r="GTA61" s="228"/>
      <c r="GTB61" s="526"/>
      <c r="GTC61" s="527"/>
      <c r="GTD61" s="528"/>
      <c r="GTE61" s="228"/>
      <c r="GTF61" s="526"/>
      <c r="GTG61" s="527"/>
      <c r="GTH61" s="528"/>
      <c r="GTI61" s="228"/>
      <c r="GTJ61" s="526"/>
      <c r="GTK61" s="527"/>
      <c r="GTL61" s="528"/>
      <c r="GTM61" s="228"/>
      <c r="GTN61" s="526"/>
      <c r="GTO61" s="527"/>
      <c r="GTP61" s="528"/>
      <c r="GTQ61" s="228"/>
      <c r="GTR61" s="526"/>
      <c r="GTS61" s="527"/>
      <c r="GTT61" s="528"/>
      <c r="GTU61" s="228"/>
      <c r="GTV61" s="526"/>
      <c r="GTW61" s="527"/>
      <c r="GTX61" s="528"/>
      <c r="GTY61" s="228"/>
      <c r="GTZ61" s="526"/>
      <c r="GUA61" s="527"/>
      <c r="GUB61" s="528"/>
      <c r="GUC61" s="228"/>
      <c r="GUD61" s="526"/>
      <c r="GUE61" s="527"/>
      <c r="GUF61" s="528"/>
      <c r="GUG61" s="228"/>
      <c r="GUH61" s="526"/>
      <c r="GUI61" s="527"/>
      <c r="GUJ61" s="528"/>
      <c r="GUK61" s="228"/>
      <c r="GUL61" s="526"/>
      <c r="GUM61" s="527"/>
      <c r="GUN61" s="528"/>
      <c r="GUO61" s="228"/>
      <c r="GUP61" s="526"/>
      <c r="GUQ61" s="527"/>
      <c r="GUR61" s="528"/>
      <c r="GUS61" s="228"/>
      <c r="GUT61" s="526"/>
      <c r="GUU61" s="527"/>
      <c r="GUV61" s="528"/>
      <c r="GUW61" s="228"/>
      <c r="GUX61" s="526"/>
      <c r="GUY61" s="527"/>
      <c r="GUZ61" s="528"/>
      <c r="GVA61" s="228"/>
      <c r="GVB61" s="526"/>
      <c r="GVC61" s="527"/>
      <c r="GVD61" s="528"/>
      <c r="GVE61" s="228"/>
      <c r="GVF61" s="526"/>
      <c r="GVG61" s="527"/>
      <c r="GVH61" s="528"/>
      <c r="GVI61" s="228"/>
      <c r="GVJ61" s="526"/>
      <c r="GVK61" s="527"/>
      <c r="GVL61" s="528"/>
      <c r="GVM61" s="228"/>
      <c r="GVN61" s="526"/>
      <c r="GVO61" s="527"/>
      <c r="GVP61" s="528"/>
      <c r="GVQ61" s="228"/>
      <c r="GVR61" s="526"/>
      <c r="GVS61" s="527"/>
      <c r="GVT61" s="528"/>
      <c r="GVU61" s="228"/>
      <c r="GVV61" s="526"/>
      <c r="GVW61" s="527"/>
      <c r="GVX61" s="528"/>
      <c r="GVY61" s="228"/>
      <c r="GVZ61" s="526"/>
      <c r="GWA61" s="527"/>
      <c r="GWB61" s="528"/>
      <c r="GWC61" s="228"/>
      <c r="GWD61" s="526"/>
      <c r="GWE61" s="527"/>
      <c r="GWF61" s="528"/>
      <c r="GWG61" s="228"/>
      <c r="GWH61" s="526"/>
      <c r="GWI61" s="527"/>
      <c r="GWJ61" s="528"/>
      <c r="GWK61" s="228"/>
      <c r="GWL61" s="526"/>
      <c r="GWM61" s="527"/>
      <c r="GWN61" s="528"/>
      <c r="GWO61" s="228"/>
      <c r="GWP61" s="526"/>
      <c r="GWQ61" s="527"/>
      <c r="GWR61" s="528"/>
      <c r="GWS61" s="228"/>
      <c r="GWT61" s="526"/>
      <c r="GWU61" s="527"/>
      <c r="GWV61" s="528"/>
      <c r="GWW61" s="228"/>
      <c r="GWX61" s="526"/>
      <c r="GWY61" s="527"/>
      <c r="GWZ61" s="528"/>
      <c r="GXA61" s="228"/>
      <c r="GXB61" s="526"/>
      <c r="GXC61" s="527"/>
      <c r="GXD61" s="528"/>
      <c r="GXE61" s="228"/>
      <c r="GXF61" s="526"/>
      <c r="GXG61" s="527"/>
      <c r="GXH61" s="528"/>
      <c r="GXI61" s="228"/>
      <c r="GXJ61" s="526"/>
      <c r="GXK61" s="527"/>
      <c r="GXL61" s="528"/>
      <c r="GXM61" s="228"/>
      <c r="GXN61" s="526"/>
      <c r="GXO61" s="527"/>
      <c r="GXP61" s="528"/>
      <c r="GXQ61" s="228"/>
      <c r="GXR61" s="526"/>
      <c r="GXS61" s="527"/>
      <c r="GXT61" s="528"/>
      <c r="GXU61" s="228"/>
      <c r="GXV61" s="526"/>
      <c r="GXW61" s="527"/>
      <c r="GXX61" s="528"/>
      <c r="GXY61" s="228"/>
      <c r="GXZ61" s="526"/>
      <c r="GYA61" s="527"/>
      <c r="GYB61" s="528"/>
      <c r="GYC61" s="228"/>
      <c r="GYD61" s="526"/>
      <c r="GYE61" s="527"/>
      <c r="GYF61" s="528"/>
      <c r="GYG61" s="228"/>
      <c r="GYH61" s="526"/>
      <c r="GYI61" s="527"/>
      <c r="GYJ61" s="528"/>
      <c r="GYK61" s="228"/>
      <c r="GYL61" s="526"/>
      <c r="GYM61" s="527"/>
      <c r="GYN61" s="528"/>
      <c r="GYO61" s="228"/>
      <c r="GYP61" s="526"/>
      <c r="GYQ61" s="527"/>
      <c r="GYR61" s="528"/>
      <c r="GYS61" s="228"/>
      <c r="GYT61" s="526"/>
      <c r="GYU61" s="527"/>
      <c r="GYV61" s="528"/>
      <c r="GYW61" s="228"/>
      <c r="GYX61" s="526"/>
      <c r="GYY61" s="527"/>
      <c r="GYZ61" s="528"/>
      <c r="GZA61" s="228"/>
      <c r="GZB61" s="526"/>
      <c r="GZC61" s="527"/>
      <c r="GZD61" s="528"/>
      <c r="GZE61" s="228"/>
      <c r="GZF61" s="526"/>
      <c r="GZG61" s="527"/>
      <c r="GZH61" s="528"/>
      <c r="GZI61" s="228"/>
      <c r="GZJ61" s="526"/>
      <c r="GZK61" s="527"/>
      <c r="GZL61" s="528"/>
      <c r="GZM61" s="228"/>
      <c r="GZN61" s="526"/>
      <c r="GZO61" s="527"/>
      <c r="GZP61" s="528"/>
      <c r="GZQ61" s="228"/>
      <c r="GZR61" s="526"/>
      <c r="GZS61" s="527"/>
      <c r="GZT61" s="528"/>
      <c r="GZU61" s="228"/>
      <c r="GZV61" s="526"/>
      <c r="GZW61" s="527"/>
      <c r="GZX61" s="528"/>
      <c r="GZY61" s="228"/>
      <c r="GZZ61" s="526"/>
      <c r="HAA61" s="527"/>
      <c r="HAB61" s="528"/>
      <c r="HAC61" s="228"/>
      <c r="HAD61" s="526"/>
      <c r="HAE61" s="527"/>
      <c r="HAF61" s="528"/>
      <c r="HAG61" s="228"/>
      <c r="HAH61" s="526"/>
      <c r="HAI61" s="527"/>
      <c r="HAJ61" s="528"/>
      <c r="HAK61" s="228"/>
      <c r="HAL61" s="526"/>
      <c r="HAM61" s="527"/>
      <c r="HAN61" s="528"/>
      <c r="HAO61" s="228"/>
      <c r="HAP61" s="526"/>
      <c r="HAQ61" s="527"/>
      <c r="HAR61" s="528"/>
      <c r="HAS61" s="228"/>
      <c r="HAT61" s="526"/>
      <c r="HAU61" s="527"/>
      <c r="HAV61" s="528"/>
      <c r="HAW61" s="228"/>
      <c r="HAX61" s="526"/>
      <c r="HAY61" s="527"/>
      <c r="HAZ61" s="528"/>
      <c r="HBA61" s="228"/>
      <c r="HBB61" s="526"/>
      <c r="HBC61" s="527"/>
      <c r="HBD61" s="528"/>
      <c r="HBE61" s="228"/>
      <c r="HBF61" s="526"/>
      <c r="HBG61" s="527"/>
      <c r="HBH61" s="528"/>
      <c r="HBI61" s="228"/>
      <c r="HBJ61" s="526"/>
      <c r="HBK61" s="527"/>
      <c r="HBL61" s="528"/>
      <c r="HBM61" s="228"/>
      <c r="HBN61" s="526"/>
      <c r="HBO61" s="527"/>
      <c r="HBP61" s="528"/>
      <c r="HBQ61" s="228"/>
      <c r="HBR61" s="526"/>
      <c r="HBS61" s="527"/>
      <c r="HBT61" s="528"/>
      <c r="HBU61" s="228"/>
      <c r="HBV61" s="526"/>
      <c r="HBW61" s="527"/>
      <c r="HBX61" s="528"/>
      <c r="HBY61" s="228"/>
      <c r="HBZ61" s="526"/>
      <c r="HCA61" s="527"/>
      <c r="HCB61" s="528"/>
      <c r="HCC61" s="228"/>
      <c r="HCD61" s="526"/>
      <c r="HCE61" s="527"/>
      <c r="HCF61" s="528"/>
      <c r="HCG61" s="228"/>
      <c r="HCH61" s="526"/>
      <c r="HCI61" s="527"/>
      <c r="HCJ61" s="528"/>
      <c r="HCK61" s="228"/>
      <c r="HCL61" s="526"/>
      <c r="HCM61" s="527"/>
      <c r="HCN61" s="528"/>
      <c r="HCO61" s="228"/>
      <c r="HCP61" s="526"/>
      <c r="HCQ61" s="527"/>
      <c r="HCR61" s="528"/>
      <c r="HCS61" s="228"/>
      <c r="HCT61" s="526"/>
      <c r="HCU61" s="527"/>
      <c r="HCV61" s="528"/>
      <c r="HCW61" s="228"/>
      <c r="HCX61" s="526"/>
      <c r="HCY61" s="527"/>
      <c r="HCZ61" s="528"/>
      <c r="HDA61" s="228"/>
      <c r="HDB61" s="526"/>
      <c r="HDC61" s="527"/>
      <c r="HDD61" s="528"/>
      <c r="HDE61" s="228"/>
      <c r="HDF61" s="526"/>
      <c r="HDG61" s="527"/>
      <c r="HDH61" s="528"/>
      <c r="HDI61" s="228"/>
      <c r="HDJ61" s="526"/>
      <c r="HDK61" s="527"/>
      <c r="HDL61" s="528"/>
      <c r="HDM61" s="228"/>
      <c r="HDN61" s="526"/>
      <c r="HDO61" s="527"/>
      <c r="HDP61" s="528"/>
      <c r="HDQ61" s="228"/>
      <c r="HDR61" s="526"/>
      <c r="HDS61" s="527"/>
      <c r="HDT61" s="528"/>
      <c r="HDU61" s="228"/>
      <c r="HDV61" s="526"/>
      <c r="HDW61" s="527"/>
      <c r="HDX61" s="528"/>
      <c r="HDY61" s="228"/>
      <c r="HDZ61" s="526"/>
      <c r="HEA61" s="527"/>
      <c r="HEB61" s="528"/>
      <c r="HEC61" s="228"/>
      <c r="HED61" s="526"/>
      <c r="HEE61" s="527"/>
      <c r="HEF61" s="528"/>
      <c r="HEG61" s="228"/>
      <c r="HEH61" s="526"/>
      <c r="HEI61" s="527"/>
      <c r="HEJ61" s="528"/>
      <c r="HEK61" s="228"/>
      <c r="HEL61" s="526"/>
      <c r="HEM61" s="527"/>
      <c r="HEN61" s="528"/>
      <c r="HEO61" s="228"/>
      <c r="HEP61" s="526"/>
      <c r="HEQ61" s="527"/>
      <c r="HER61" s="528"/>
      <c r="HES61" s="228"/>
      <c r="HET61" s="526"/>
      <c r="HEU61" s="527"/>
      <c r="HEV61" s="528"/>
      <c r="HEW61" s="228"/>
      <c r="HEX61" s="526"/>
      <c r="HEY61" s="527"/>
      <c r="HEZ61" s="528"/>
      <c r="HFA61" s="228"/>
      <c r="HFB61" s="526"/>
      <c r="HFC61" s="527"/>
      <c r="HFD61" s="528"/>
      <c r="HFE61" s="228"/>
      <c r="HFF61" s="526"/>
      <c r="HFG61" s="527"/>
      <c r="HFH61" s="528"/>
      <c r="HFI61" s="228"/>
      <c r="HFJ61" s="526"/>
      <c r="HFK61" s="527"/>
      <c r="HFL61" s="528"/>
      <c r="HFM61" s="228"/>
      <c r="HFN61" s="526"/>
      <c r="HFO61" s="527"/>
      <c r="HFP61" s="528"/>
      <c r="HFQ61" s="228"/>
      <c r="HFR61" s="526"/>
      <c r="HFS61" s="527"/>
      <c r="HFT61" s="528"/>
      <c r="HFU61" s="228"/>
      <c r="HFV61" s="526"/>
      <c r="HFW61" s="527"/>
      <c r="HFX61" s="528"/>
      <c r="HFY61" s="228"/>
      <c r="HFZ61" s="526"/>
      <c r="HGA61" s="527"/>
      <c r="HGB61" s="528"/>
      <c r="HGC61" s="228"/>
      <c r="HGD61" s="526"/>
      <c r="HGE61" s="527"/>
      <c r="HGF61" s="528"/>
      <c r="HGG61" s="228"/>
      <c r="HGH61" s="526"/>
      <c r="HGI61" s="527"/>
      <c r="HGJ61" s="528"/>
      <c r="HGK61" s="228"/>
      <c r="HGL61" s="526"/>
      <c r="HGM61" s="527"/>
      <c r="HGN61" s="528"/>
      <c r="HGO61" s="228"/>
      <c r="HGP61" s="526"/>
      <c r="HGQ61" s="527"/>
      <c r="HGR61" s="528"/>
      <c r="HGS61" s="228"/>
      <c r="HGT61" s="526"/>
      <c r="HGU61" s="527"/>
      <c r="HGV61" s="528"/>
      <c r="HGW61" s="228"/>
      <c r="HGX61" s="526"/>
      <c r="HGY61" s="527"/>
      <c r="HGZ61" s="528"/>
      <c r="HHA61" s="228"/>
      <c r="HHB61" s="526"/>
      <c r="HHC61" s="527"/>
      <c r="HHD61" s="528"/>
      <c r="HHE61" s="228"/>
      <c r="HHF61" s="526"/>
      <c r="HHG61" s="527"/>
      <c r="HHH61" s="528"/>
      <c r="HHI61" s="228"/>
      <c r="HHJ61" s="526"/>
      <c r="HHK61" s="527"/>
      <c r="HHL61" s="528"/>
      <c r="HHM61" s="228"/>
      <c r="HHN61" s="526"/>
      <c r="HHO61" s="527"/>
      <c r="HHP61" s="528"/>
      <c r="HHQ61" s="228"/>
      <c r="HHR61" s="526"/>
      <c r="HHS61" s="527"/>
      <c r="HHT61" s="528"/>
      <c r="HHU61" s="228"/>
      <c r="HHV61" s="526"/>
      <c r="HHW61" s="527"/>
      <c r="HHX61" s="528"/>
      <c r="HHY61" s="228"/>
      <c r="HHZ61" s="526"/>
      <c r="HIA61" s="527"/>
      <c r="HIB61" s="528"/>
      <c r="HIC61" s="228"/>
      <c r="HID61" s="526"/>
      <c r="HIE61" s="527"/>
      <c r="HIF61" s="528"/>
      <c r="HIG61" s="228"/>
      <c r="HIH61" s="526"/>
      <c r="HII61" s="527"/>
      <c r="HIJ61" s="528"/>
      <c r="HIK61" s="228"/>
      <c r="HIL61" s="526"/>
      <c r="HIM61" s="527"/>
      <c r="HIN61" s="528"/>
      <c r="HIO61" s="228"/>
      <c r="HIP61" s="526"/>
      <c r="HIQ61" s="527"/>
      <c r="HIR61" s="528"/>
      <c r="HIS61" s="228"/>
      <c r="HIT61" s="526"/>
      <c r="HIU61" s="527"/>
      <c r="HIV61" s="528"/>
      <c r="HIW61" s="228"/>
      <c r="HIX61" s="526"/>
      <c r="HIY61" s="527"/>
      <c r="HIZ61" s="528"/>
      <c r="HJA61" s="228"/>
      <c r="HJB61" s="526"/>
      <c r="HJC61" s="527"/>
      <c r="HJD61" s="528"/>
      <c r="HJE61" s="228"/>
      <c r="HJF61" s="526"/>
      <c r="HJG61" s="527"/>
      <c r="HJH61" s="528"/>
      <c r="HJI61" s="228"/>
      <c r="HJJ61" s="526"/>
      <c r="HJK61" s="527"/>
      <c r="HJL61" s="528"/>
      <c r="HJM61" s="228"/>
      <c r="HJN61" s="526"/>
      <c r="HJO61" s="527"/>
      <c r="HJP61" s="528"/>
      <c r="HJQ61" s="228"/>
      <c r="HJR61" s="526"/>
      <c r="HJS61" s="527"/>
      <c r="HJT61" s="528"/>
      <c r="HJU61" s="228"/>
      <c r="HJV61" s="526"/>
      <c r="HJW61" s="527"/>
      <c r="HJX61" s="528"/>
      <c r="HJY61" s="228"/>
      <c r="HJZ61" s="526"/>
      <c r="HKA61" s="527"/>
      <c r="HKB61" s="528"/>
      <c r="HKC61" s="228"/>
      <c r="HKD61" s="526"/>
      <c r="HKE61" s="527"/>
      <c r="HKF61" s="528"/>
      <c r="HKG61" s="228"/>
      <c r="HKH61" s="526"/>
      <c r="HKI61" s="527"/>
      <c r="HKJ61" s="528"/>
      <c r="HKK61" s="228"/>
      <c r="HKL61" s="526"/>
      <c r="HKM61" s="527"/>
      <c r="HKN61" s="528"/>
      <c r="HKO61" s="228"/>
      <c r="HKP61" s="526"/>
      <c r="HKQ61" s="527"/>
      <c r="HKR61" s="528"/>
      <c r="HKS61" s="228"/>
      <c r="HKT61" s="526"/>
      <c r="HKU61" s="527"/>
      <c r="HKV61" s="528"/>
      <c r="HKW61" s="228"/>
      <c r="HKX61" s="526"/>
      <c r="HKY61" s="527"/>
      <c r="HKZ61" s="528"/>
      <c r="HLA61" s="228"/>
      <c r="HLB61" s="526"/>
      <c r="HLC61" s="527"/>
      <c r="HLD61" s="528"/>
      <c r="HLE61" s="228"/>
      <c r="HLF61" s="526"/>
      <c r="HLG61" s="527"/>
      <c r="HLH61" s="528"/>
      <c r="HLI61" s="228"/>
      <c r="HLJ61" s="526"/>
      <c r="HLK61" s="527"/>
      <c r="HLL61" s="528"/>
      <c r="HLM61" s="228"/>
      <c r="HLN61" s="526"/>
      <c r="HLO61" s="527"/>
      <c r="HLP61" s="528"/>
      <c r="HLQ61" s="228"/>
      <c r="HLR61" s="526"/>
      <c r="HLS61" s="527"/>
      <c r="HLT61" s="528"/>
      <c r="HLU61" s="228"/>
      <c r="HLV61" s="526"/>
      <c r="HLW61" s="527"/>
      <c r="HLX61" s="528"/>
      <c r="HLY61" s="228"/>
      <c r="HLZ61" s="526"/>
      <c r="HMA61" s="527"/>
      <c r="HMB61" s="528"/>
      <c r="HMC61" s="228"/>
      <c r="HMD61" s="526"/>
      <c r="HME61" s="527"/>
      <c r="HMF61" s="528"/>
      <c r="HMG61" s="228"/>
      <c r="HMH61" s="526"/>
      <c r="HMI61" s="527"/>
      <c r="HMJ61" s="528"/>
      <c r="HMK61" s="228"/>
      <c r="HML61" s="526"/>
      <c r="HMM61" s="527"/>
      <c r="HMN61" s="528"/>
      <c r="HMO61" s="228"/>
      <c r="HMP61" s="526"/>
      <c r="HMQ61" s="527"/>
      <c r="HMR61" s="528"/>
      <c r="HMS61" s="228"/>
      <c r="HMT61" s="526"/>
      <c r="HMU61" s="527"/>
      <c r="HMV61" s="528"/>
      <c r="HMW61" s="228"/>
      <c r="HMX61" s="526"/>
      <c r="HMY61" s="527"/>
      <c r="HMZ61" s="528"/>
      <c r="HNA61" s="228"/>
      <c r="HNB61" s="526"/>
      <c r="HNC61" s="527"/>
      <c r="HND61" s="528"/>
      <c r="HNE61" s="228"/>
      <c r="HNF61" s="526"/>
      <c r="HNG61" s="527"/>
      <c r="HNH61" s="528"/>
      <c r="HNI61" s="228"/>
      <c r="HNJ61" s="526"/>
      <c r="HNK61" s="527"/>
      <c r="HNL61" s="528"/>
      <c r="HNM61" s="228"/>
      <c r="HNN61" s="526"/>
      <c r="HNO61" s="527"/>
      <c r="HNP61" s="528"/>
      <c r="HNQ61" s="228"/>
      <c r="HNR61" s="526"/>
      <c r="HNS61" s="527"/>
      <c r="HNT61" s="528"/>
      <c r="HNU61" s="228"/>
      <c r="HNV61" s="526"/>
      <c r="HNW61" s="527"/>
      <c r="HNX61" s="528"/>
      <c r="HNY61" s="228"/>
      <c r="HNZ61" s="526"/>
      <c r="HOA61" s="527"/>
      <c r="HOB61" s="528"/>
      <c r="HOC61" s="228"/>
      <c r="HOD61" s="526"/>
      <c r="HOE61" s="527"/>
      <c r="HOF61" s="528"/>
      <c r="HOG61" s="228"/>
      <c r="HOH61" s="526"/>
      <c r="HOI61" s="527"/>
      <c r="HOJ61" s="528"/>
      <c r="HOK61" s="228"/>
      <c r="HOL61" s="526"/>
      <c r="HOM61" s="527"/>
      <c r="HON61" s="528"/>
      <c r="HOO61" s="228"/>
      <c r="HOP61" s="526"/>
      <c r="HOQ61" s="527"/>
      <c r="HOR61" s="528"/>
      <c r="HOS61" s="228"/>
      <c r="HOT61" s="526"/>
      <c r="HOU61" s="527"/>
      <c r="HOV61" s="528"/>
      <c r="HOW61" s="228"/>
      <c r="HOX61" s="526"/>
      <c r="HOY61" s="527"/>
      <c r="HOZ61" s="528"/>
      <c r="HPA61" s="228"/>
      <c r="HPB61" s="526"/>
      <c r="HPC61" s="527"/>
      <c r="HPD61" s="528"/>
      <c r="HPE61" s="228"/>
      <c r="HPF61" s="526"/>
      <c r="HPG61" s="527"/>
      <c r="HPH61" s="528"/>
      <c r="HPI61" s="228"/>
      <c r="HPJ61" s="526"/>
      <c r="HPK61" s="527"/>
      <c r="HPL61" s="528"/>
      <c r="HPM61" s="228"/>
      <c r="HPN61" s="526"/>
      <c r="HPO61" s="527"/>
      <c r="HPP61" s="528"/>
      <c r="HPQ61" s="228"/>
      <c r="HPR61" s="526"/>
      <c r="HPS61" s="527"/>
      <c r="HPT61" s="528"/>
      <c r="HPU61" s="228"/>
      <c r="HPV61" s="526"/>
      <c r="HPW61" s="527"/>
      <c r="HPX61" s="528"/>
      <c r="HPY61" s="228"/>
      <c r="HPZ61" s="526"/>
      <c r="HQA61" s="527"/>
      <c r="HQB61" s="528"/>
      <c r="HQC61" s="228"/>
      <c r="HQD61" s="526"/>
      <c r="HQE61" s="527"/>
      <c r="HQF61" s="528"/>
      <c r="HQG61" s="228"/>
      <c r="HQH61" s="526"/>
      <c r="HQI61" s="527"/>
      <c r="HQJ61" s="528"/>
      <c r="HQK61" s="228"/>
      <c r="HQL61" s="526"/>
      <c r="HQM61" s="527"/>
      <c r="HQN61" s="528"/>
      <c r="HQO61" s="228"/>
      <c r="HQP61" s="526"/>
      <c r="HQQ61" s="527"/>
      <c r="HQR61" s="528"/>
      <c r="HQS61" s="228"/>
      <c r="HQT61" s="526"/>
      <c r="HQU61" s="527"/>
      <c r="HQV61" s="528"/>
      <c r="HQW61" s="228"/>
      <c r="HQX61" s="526"/>
      <c r="HQY61" s="527"/>
      <c r="HQZ61" s="528"/>
      <c r="HRA61" s="228"/>
      <c r="HRB61" s="526"/>
      <c r="HRC61" s="527"/>
      <c r="HRD61" s="528"/>
      <c r="HRE61" s="228"/>
      <c r="HRF61" s="526"/>
      <c r="HRG61" s="527"/>
      <c r="HRH61" s="528"/>
      <c r="HRI61" s="228"/>
      <c r="HRJ61" s="526"/>
      <c r="HRK61" s="527"/>
      <c r="HRL61" s="528"/>
      <c r="HRM61" s="228"/>
      <c r="HRN61" s="526"/>
      <c r="HRO61" s="527"/>
      <c r="HRP61" s="528"/>
      <c r="HRQ61" s="228"/>
      <c r="HRR61" s="526"/>
      <c r="HRS61" s="527"/>
      <c r="HRT61" s="528"/>
      <c r="HRU61" s="228"/>
      <c r="HRV61" s="526"/>
      <c r="HRW61" s="527"/>
      <c r="HRX61" s="528"/>
      <c r="HRY61" s="228"/>
      <c r="HRZ61" s="526"/>
      <c r="HSA61" s="527"/>
      <c r="HSB61" s="528"/>
      <c r="HSC61" s="228"/>
      <c r="HSD61" s="526"/>
      <c r="HSE61" s="527"/>
      <c r="HSF61" s="528"/>
      <c r="HSG61" s="228"/>
      <c r="HSH61" s="526"/>
      <c r="HSI61" s="527"/>
      <c r="HSJ61" s="528"/>
      <c r="HSK61" s="228"/>
      <c r="HSL61" s="526"/>
      <c r="HSM61" s="527"/>
      <c r="HSN61" s="528"/>
      <c r="HSO61" s="228"/>
      <c r="HSP61" s="526"/>
      <c r="HSQ61" s="527"/>
      <c r="HSR61" s="528"/>
      <c r="HSS61" s="228"/>
      <c r="HST61" s="526"/>
      <c r="HSU61" s="527"/>
      <c r="HSV61" s="528"/>
      <c r="HSW61" s="228"/>
      <c r="HSX61" s="526"/>
      <c r="HSY61" s="527"/>
      <c r="HSZ61" s="528"/>
      <c r="HTA61" s="228"/>
      <c r="HTB61" s="526"/>
      <c r="HTC61" s="527"/>
      <c r="HTD61" s="528"/>
      <c r="HTE61" s="228"/>
      <c r="HTF61" s="526"/>
      <c r="HTG61" s="527"/>
      <c r="HTH61" s="528"/>
      <c r="HTI61" s="228"/>
      <c r="HTJ61" s="526"/>
      <c r="HTK61" s="527"/>
      <c r="HTL61" s="528"/>
      <c r="HTM61" s="228"/>
      <c r="HTN61" s="526"/>
      <c r="HTO61" s="527"/>
      <c r="HTP61" s="528"/>
      <c r="HTQ61" s="228"/>
      <c r="HTR61" s="526"/>
      <c r="HTS61" s="527"/>
      <c r="HTT61" s="528"/>
      <c r="HTU61" s="228"/>
      <c r="HTV61" s="526"/>
      <c r="HTW61" s="527"/>
      <c r="HTX61" s="528"/>
      <c r="HTY61" s="228"/>
      <c r="HTZ61" s="526"/>
      <c r="HUA61" s="527"/>
      <c r="HUB61" s="528"/>
      <c r="HUC61" s="228"/>
      <c r="HUD61" s="526"/>
      <c r="HUE61" s="527"/>
      <c r="HUF61" s="528"/>
      <c r="HUG61" s="228"/>
      <c r="HUH61" s="526"/>
      <c r="HUI61" s="527"/>
      <c r="HUJ61" s="528"/>
      <c r="HUK61" s="228"/>
      <c r="HUL61" s="526"/>
      <c r="HUM61" s="527"/>
      <c r="HUN61" s="528"/>
      <c r="HUO61" s="228"/>
      <c r="HUP61" s="526"/>
      <c r="HUQ61" s="527"/>
      <c r="HUR61" s="528"/>
      <c r="HUS61" s="228"/>
      <c r="HUT61" s="526"/>
      <c r="HUU61" s="527"/>
      <c r="HUV61" s="528"/>
      <c r="HUW61" s="228"/>
      <c r="HUX61" s="526"/>
      <c r="HUY61" s="527"/>
      <c r="HUZ61" s="528"/>
      <c r="HVA61" s="228"/>
      <c r="HVB61" s="526"/>
      <c r="HVC61" s="527"/>
      <c r="HVD61" s="528"/>
      <c r="HVE61" s="228"/>
      <c r="HVF61" s="526"/>
      <c r="HVG61" s="527"/>
      <c r="HVH61" s="528"/>
      <c r="HVI61" s="228"/>
      <c r="HVJ61" s="526"/>
      <c r="HVK61" s="527"/>
      <c r="HVL61" s="528"/>
      <c r="HVM61" s="228"/>
      <c r="HVN61" s="526"/>
      <c r="HVO61" s="527"/>
      <c r="HVP61" s="528"/>
      <c r="HVQ61" s="228"/>
      <c r="HVR61" s="526"/>
      <c r="HVS61" s="527"/>
      <c r="HVT61" s="528"/>
      <c r="HVU61" s="228"/>
      <c r="HVV61" s="526"/>
      <c r="HVW61" s="527"/>
      <c r="HVX61" s="528"/>
      <c r="HVY61" s="228"/>
      <c r="HVZ61" s="526"/>
      <c r="HWA61" s="527"/>
      <c r="HWB61" s="528"/>
      <c r="HWC61" s="228"/>
      <c r="HWD61" s="526"/>
      <c r="HWE61" s="527"/>
      <c r="HWF61" s="528"/>
      <c r="HWG61" s="228"/>
      <c r="HWH61" s="526"/>
      <c r="HWI61" s="527"/>
      <c r="HWJ61" s="528"/>
      <c r="HWK61" s="228"/>
      <c r="HWL61" s="526"/>
      <c r="HWM61" s="527"/>
      <c r="HWN61" s="528"/>
      <c r="HWO61" s="228"/>
      <c r="HWP61" s="526"/>
      <c r="HWQ61" s="527"/>
      <c r="HWR61" s="528"/>
      <c r="HWS61" s="228"/>
      <c r="HWT61" s="526"/>
      <c r="HWU61" s="527"/>
      <c r="HWV61" s="528"/>
      <c r="HWW61" s="228"/>
      <c r="HWX61" s="526"/>
      <c r="HWY61" s="527"/>
      <c r="HWZ61" s="528"/>
      <c r="HXA61" s="228"/>
      <c r="HXB61" s="526"/>
      <c r="HXC61" s="527"/>
      <c r="HXD61" s="528"/>
      <c r="HXE61" s="228"/>
      <c r="HXF61" s="526"/>
      <c r="HXG61" s="527"/>
      <c r="HXH61" s="528"/>
      <c r="HXI61" s="228"/>
      <c r="HXJ61" s="526"/>
      <c r="HXK61" s="527"/>
      <c r="HXL61" s="528"/>
      <c r="HXM61" s="228"/>
      <c r="HXN61" s="526"/>
      <c r="HXO61" s="527"/>
      <c r="HXP61" s="528"/>
      <c r="HXQ61" s="228"/>
      <c r="HXR61" s="526"/>
      <c r="HXS61" s="527"/>
      <c r="HXT61" s="528"/>
      <c r="HXU61" s="228"/>
      <c r="HXV61" s="526"/>
      <c r="HXW61" s="527"/>
      <c r="HXX61" s="528"/>
      <c r="HXY61" s="228"/>
      <c r="HXZ61" s="526"/>
      <c r="HYA61" s="527"/>
      <c r="HYB61" s="528"/>
      <c r="HYC61" s="228"/>
      <c r="HYD61" s="526"/>
      <c r="HYE61" s="527"/>
      <c r="HYF61" s="528"/>
      <c r="HYG61" s="228"/>
      <c r="HYH61" s="526"/>
      <c r="HYI61" s="527"/>
      <c r="HYJ61" s="528"/>
      <c r="HYK61" s="228"/>
      <c r="HYL61" s="526"/>
      <c r="HYM61" s="527"/>
      <c r="HYN61" s="528"/>
      <c r="HYO61" s="228"/>
      <c r="HYP61" s="526"/>
      <c r="HYQ61" s="527"/>
      <c r="HYR61" s="528"/>
      <c r="HYS61" s="228"/>
      <c r="HYT61" s="526"/>
      <c r="HYU61" s="527"/>
      <c r="HYV61" s="528"/>
      <c r="HYW61" s="228"/>
      <c r="HYX61" s="526"/>
      <c r="HYY61" s="527"/>
      <c r="HYZ61" s="528"/>
      <c r="HZA61" s="228"/>
      <c r="HZB61" s="526"/>
      <c r="HZC61" s="527"/>
      <c r="HZD61" s="528"/>
      <c r="HZE61" s="228"/>
      <c r="HZF61" s="526"/>
      <c r="HZG61" s="527"/>
      <c r="HZH61" s="528"/>
      <c r="HZI61" s="228"/>
      <c r="HZJ61" s="526"/>
      <c r="HZK61" s="527"/>
      <c r="HZL61" s="528"/>
      <c r="HZM61" s="228"/>
      <c r="HZN61" s="526"/>
      <c r="HZO61" s="527"/>
      <c r="HZP61" s="528"/>
      <c r="HZQ61" s="228"/>
      <c r="HZR61" s="526"/>
      <c r="HZS61" s="527"/>
      <c r="HZT61" s="528"/>
      <c r="HZU61" s="228"/>
      <c r="HZV61" s="526"/>
      <c r="HZW61" s="527"/>
      <c r="HZX61" s="528"/>
      <c r="HZY61" s="228"/>
      <c r="HZZ61" s="526"/>
      <c r="IAA61" s="527"/>
      <c r="IAB61" s="528"/>
      <c r="IAC61" s="228"/>
      <c r="IAD61" s="526"/>
      <c r="IAE61" s="527"/>
      <c r="IAF61" s="528"/>
      <c r="IAG61" s="228"/>
      <c r="IAH61" s="526"/>
      <c r="IAI61" s="527"/>
      <c r="IAJ61" s="528"/>
      <c r="IAK61" s="228"/>
      <c r="IAL61" s="526"/>
      <c r="IAM61" s="527"/>
      <c r="IAN61" s="528"/>
      <c r="IAO61" s="228"/>
      <c r="IAP61" s="526"/>
      <c r="IAQ61" s="527"/>
      <c r="IAR61" s="528"/>
      <c r="IAS61" s="228"/>
      <c r="IAT61" s="526"/>
      <c r="IAU61" s="527"/>
      <c r="IAV61" s="528"/>
      <c r="IAW61" s="228"/>
      <c r="IAX61" s="526"/>
      <c r="IAY61" s="527"/>
      <c r="IAZ61" s="528"/>
      <c r="IBA61" s="228"/>
      <c r="IBB61" s="526"/>
      <c r="IBC61" s="527"/>
      <c r="IBD61" s="528"/>
      <c r="IBE61" s="228"/>
      <c r="IBF61" s="526"/>
      <c r="IBG61" s="527"/>
      <c r="IBH61" s="528"/>
      <c r="IBI61" s="228"/>
      <c r="IBJ61" s="526"/>
      <c r="IBK61" s="527"/>
      <c r="IBL61" s="528"/>
      <c r="IBM61" s="228"/>
      <c r="IBN61" s="526"/>
      <c r="IBO61" s="527"/>
      <c r="IBP61" s="528"/>
      <c r="IBQ61" s="228"/>
      <c r="IBR61" s="526"/>
      <c r="IBS61" s="527"/>
      <c r="IBT61" s="528"/>
      <c r="IBU61" s="228"/>
      <c r="IBV61" s="526"/>
      <c r="IBW61" s="527"/>
      <c r="IBX61" s="528"/>
      <c r="IBY61" s="228"/>
      <c r="IBZ61" s="526"/>
      <c r="ICA61" s="527"/>
      <c r="ICB61" s="528"/>
      <c r="ICC61" s="228"/>
      <c r="ICD61" s="526"/>
      <c r="ICE61" s="527"/>
      <c r="ICF61" s="528"/>
      <c r="ICG61" s="228"/>
      <c r="ICH61" s="526"/>
      <c r="ICI61" s="527"/>
      <c r="ICJ61" s="528"/>
      <c r="ICK61" s="228"/>
      <c r="ICL61" s="526"/>
      <c r="ICM61" s="527"/>
      <c r="ICN61" s="528"/>
      <c r="ICO61" s="228"/>
      <c r="ICP61" s="526"/>
      <c r="ICQ61" s="527"/>
      <c r="ICR61" s="528"/>
      <c r="ICS61" s="228"/>
      <c r="ICT61" s="526"/>
      <c r="ICU61" s="527"/>
      <c r="ICV61" s="528"/>
      <c r="ICW61" s="228"/>
      <c r="ICX61" s="526"/>
      <c r="ICY61" s="527"/>
      <c r="ICZ61" s="528"/>
      <c r="IDA61" s="228"/>
      <c r="IDB61" s="526"/>
      <c r="IDC61" s="527"/>
      <c r="IDD61" s="528"/>
      <c r="IDE61" s="228"/>
      <c r="IDF61" s="526"/>
      <c r="IDG61" s="527"/>
      <c r="IDH61" s="528"/>
      <c r="IDI61" s="228"/>
      <c r="IDJ61" s="526"/>
      <c r="IDK61" s="527"/>
      <c r="IDL61" s="528"/>
      <c r="IDM61" s="228"/>
      <c r="IDN61" s="526"/>
      <c r="IDO61" s="527"/>
      <c r="IDP61" s="528"/>
      <c r="IDQ61" s="228"/>
      <c r="IDR61" s="526"/>
      <c r="IDS61" s="527"/>
      <c r="IDT61" s="528"/>
      <c r="IDU61" s="228"/>
      <c r="IDV61" s="526"/>
      <c r="IDW61" s="527"/>
      <c r="IDX61" s="528"/>
      <c r="IDY61" s="228"/>
      <c r="IDZ61" s="526"/>
      <c r="IEA61" s="527"/>
      <c r="IEB61" s="528"/>
      <c r="IEC61" s="228"/>
      <c r="IED61" s="526"/>
      <c r="IEE61" s="527"/>
      <c r="IEF61" s="528"/>
      <c r="IEG61" s="228"/>
      <c r="IEH61" s="526"/>
      <c r="IEI61" s="527"/>
      <c r="IEJ61" s="528"/>
      <c r="IEK61" s="228"/>
      <c r="IEL61" s="526"/>
      <c r="IEM61" s="527"/>
      <c r="IEN61" s="528"/>
      <c r="IEO61" s="228"/>
      <c r="IEP61" s="526"/>
      <c r="IEQ61" s="527"/>
      <c r="IER61" s="528"/>
      <c r="IES61" s="228"/>
      <c r="IET61" s="526"/>
      <c r="IEU61" s="527"/>
      <c r="IEV61" s="528"/>
      <c r="IEW61" s="228"/>
      <c r="IEX61" s="526"/>
      <c r="IEY61" s="527"/>
      <c r="IEZ61" s="528"/>
      <c r="IFA61" s="228"/>
      <c r="IFB61" s="526"/>
      <c r="IFC61" s="527"/>
      <c r="IFD61" s="528"/>
      <c r="IFE61" s="228"/>
      <c r="IFF61" s="526"/>
      <c r="IFG61" s="527"/>
      <c r="IFH61" s="528"/>
      <c r="IFI61" s="228"/>
      <c r="IFJ61" s="526"/>
      <c r="IFK61" s="527"/>
      <c r="IFL61" s="528"/>
      <c r="IFM61" s="228"/>
      <c r="IFN61" s="526"/>
      <c r="IFO61" s="527"/>
      <c r="IFP61" s="528"/>
      <c r="IFQ61" s="228"/>
      <c r="IFR61" s="526"/>
      <c r="IFS61" s="527"/>
      <c r="IFT61" s="528"/>
      <c r="IFU61" s="228"/>
      <c r="IFV61" s="526"/>
      <c r="IFW61" s="527"/>
      <c r="IFX61" s="528"/>
      <c r="IFY61" s="228"/>
      <c r="IFZ61" s="526"/>
      <c r="IGA61" s="527"/>
      <c r="IGB61" s="528"/>
      <c r="IGC61" s="228"/>
      <c r="IGD61" s="526"/>
      <c r="IGE61" s="527"/>
      <c r="IGF61" s="528"/>
      <c r="IGG61" s="228"/>
      <c r="IGH61" s="526"/>
      <c r="IGI61" s="527"/>
      <c r="IGJ61" s="528"/>
      <c r="IGK61" s="228"/>
      <c r="IGL61" s="526"/>
      <c r="IGM61" s="527"/>
      <c r="IGN61" s="528"/>
      <c r="IGO61" s="228"/>
      <c r="IGP61" s="526"/>
      <c r="IGQ61" s="527"/>
      <c r="IGR61" s="528"/>
      <c r="IGS61" s="228"/>
      <c r="IGT61" s="526"/>
      <c r="IGU61" s="527"/>
      <c r="IGV61" s="528"/>
      <c r="IGW61" s="228"/>
      <c r="IGX61" s="526"/>
      <c r="IGY61" s="527"/>
      <c r="IGZ61" s="528"/>
      <c r="IHA61" s="228"/>
      <c r="IHB61" s="526"/>
      <c r="IHC61" s="527"/>
      <c r="IHD61" s="528"/>
      <c r="IHE61" s="228"/>
      <c r="IHF61" s="526"/>
      <c r="IHG61" s="527"/>
      <c r="IHH61" s="528"/>
      <c r="IHI61" s="228"/>
      <c r="IHJ61" s="526"/>
      <c r="IHK61" s="527"/>
      <c r="IHL61" s="528"/>
      <c r="IHM61" s="228"/>
      <c r="IHN61" s="526"/>
      <c r="IHO61" s="527"/>
      <c r="IHP61" s="528"/>
      <c r="IHQ61" s="228"/>
      <c r="IHR61" s="526"/>
      <c r="IHS61" s="527"/>
      <c r="IHT61" s="528"/>
      <c r="IHU61" s="228"/>
      <c r="IHV61" s="526"/>
      <c r="IHW61" s="527"/>
      <c r="IHX61" s="528"/>
      <c r="IHY61" s="228"/>
      <c r="IHZ61" s="526"/>
      <c r="IIA61" s="527"/>
      <c r="IIB61" s="528"/>
      <c r="IIC61" s="228"/>
      <c r="IID61" s="526"/>
      <c r="IIE61" s="527"/>
      <c r="IIF61" s="528"/>
      <c r="IIG61" s="228"/>
      <c r="IIH61" s="526"/>
      <c r="III61" s="527"/>
      <c r="IIJ61" s="528"/>
      <c r="IIK61" s="228"/>
      <c r="IIL61" s="526"/>
      <c r="IIM61" s="527"/>
      <c r="IIN61" s="528"/>
      <c r="IIO61" s="228"/>
      <c r="IIP61" s="526"/>
      <c r="IIQ61" s="527"/>
      <c r="IIR61" s="528"/>
      <c r="IIS61" s="228"/>
      <c r="IIT61" s="526"/>
      <c r="IIU61" s="527"/>
      <c r="IIV61" s="528"/>
      <c r="IIW61" s="228"/>
      <c r="IIX61" s="526"/>
      <c r="IIY61" s="527"/>
      <c r="IIZ61" s="528"/>
      <c r="IJA61" s="228"/>
      <c r="IJB61" s="526"/>
      <c r="IJC61" s="527"/>
      <c r="IJD61" s="528"/>
      <c r="IJE61" s="228"/>
      <c r="IJF61" s="526"/>
      <c r="IJG61" s="527"/>
      <c r="IJH61" s="528"/>
      <c r="IJI61" s="228"/>
      <c r="IJJ61" s="526"/>
      <c r="IJK61" s="527"/>
      <c r="IJL61" s="528"/>
      <c r="IJM61" s="228"/>
      <c r="IJN61" s="526"/>
      <c r="IJO61" s="527"/>
      <c r="IJP61" s="528"/>
      <c r="IJQ61" s="228"/>
      <c r="IJR61" s="526"/>
      <c r="IJS61" s="527"/>
      <c r="IJT61" s="528"/>
      <c r="IJU61" s="228"/>
      <c r="IJV61" s="526"/>
      <c r="IJW61" s="527"/>
      <c r="IJX61" s="528"/>
      <c r="IJY61" s="228"/>
      <c r="IJZ61" s="526"/>
      <c r="IKA61" s="527"/>
      <c r="IKB61" s="528"/>
      <c r="IKC61" s="228"/>
      <c r="IKD61" s="526"/>
      <c r="IKE61" s="527"/>
      <c r="IKF61" s="528"/>
      <c r="IKG61" s="228"/>
      <c r="IKH61" s="526"/>
      <c r="IKI61" s="527"/>
      <c r="IKJ61" s="528"/>
      <c r="IKK61" s="228"/>
      <c r="IKL61" s="526"/>
      <c r="IKM61" s="527"/>
      <c r="IKN61" s="528"/>
      <c r="IKO61" s="228"/>
      <c r="IKP61" s="526"/>
      <c r="IKQ61" s="527"/>
      <c r="IKR61" s="528"/>
      <c r="IKS61" s="228"/>
      <c r="IKT61" s="526"/>
      <c r="IKU61" s="527"/>
      <c r="IKV61" s="528"/>
      <c r="IKW61" s="228"/>
      <c r="IKX61" s="526"/>
      <c r="IKY61" s="527"/>
      <c r="IKZ61" s="528"/>
      <c r="ILA61" s="228"/>
      <c r="ILB61" s="526"/>
      <c r="ILC61" s="527"/>
      <c r="ILD61" s="528"/>
      <c r="ILE61" s="228"/>
      <c r="ILF61" s="526"/>
      <c r="ILG61" s="527"/>
      <c r="ILH61" s="528"/>
      <c r="ILI61" s="228"/>
      <c r="ILJ61" s="526"/>
      <c r="ILK61" s="527"/>
      <c r="ILL61" s="528"/>
      <c r="ILM61" s="228"/>
      <c r="ILN61" s="526"/>
      <c r="ILO61" s="527"/>
      <c r="ILP61" s="528"/>
      <c r="ILQ61" s="228"/>
      <c r="ILR61" s="526"/>
      <c r="ILS61" s="527"/>
      <c r="ILT61" s="528"/>
      <c r="ILU61" s="228"/>
      <c r="ILV61" s="526"/>
      <c r="ILW61" s="527"/>
      <c r="ILX61" s="528"/>
      <c r="ILY61" s="228"/>
      <c r="ILZ61" s="526"/>
      <c r="IMA61" s="527"/>
      <c r="IMB61" s="528"/>
      <c r="IMC61" s="228"/>
      <c r="IMD61" s="526"/>
      <c r="IME61" s="527"/>
      <c r="IMF61" s="528"/>
      <c r="IMG61" s="228"/>
      <c r="IMH61" s="526"/>
      <c r="IMI61" s="527"/>
      <c r="IMJ61" s="528"/>
      <c r="IMK61" s="228"/>
      <c r="IML61" s="526"/>
      <c r="IMM61" s="527"/>
      <c r="IMN61" s="528"/>
      <c r="IMO61" s="228"/>
      <c r="IMP61" s="526"/>
      <c r="IMQ61" s="527"/>
      <c r="IMR61" s="528"/>
      <c r="IMS61" s="228"/>
      <c r="IMT61" s="526"/>
      <c r="IMU61" s="527"/>
      <c r="IMV61" s="528"/>
      <c r="IMW61" s="228"/>
      <c r="IMX61" s="526"/>
      <c r="IMY61" s="527"/>
      <c r="IMZ61" s="528"/>
      <c r="INA61" s="228"/>
      <c r="INB61" s="526"/>
      <c r="INC61" s="527"/>
      <c r="IND61" s="528"/>
      <c r="INE61" s="228"/>
      <c r="INF61" s="526"/>
      <c r="ING61" s="527"/>
      <c r="INH61" s="528"/>
      <c r="INI61" s="228"/>
      <c r="INJ61" s="526"/>
      <c r="INK61" s="527"/>
      <c r="INL61" s="528"/>
      <c r="INM61" s="228"/>
      <c r="INN61" s="526"/>
      <c r="INO61" s="527"/>
      <c r="INP61" s="528"/>
      <c r="INQ61" s="228"/>
      <c r="INR61" s="526"/>
      <c r="INS61" s="527"/>
      <c r="INT61" s="528"/>
      <c r="INU61" s="228"/>
      <c r="INV61" s="526"/>
      <c r="INW61" s="527"/>
      <c r="INX61" s="528"/>
      <c r="INY61" s="228"/>
      <c r="INZ61" s="526"/>
      <c r="IOA61" s="527"/>
      <c r="IOB61" s="528"/>
      <c r="IOC61" s="228"/>
      <c r="IOD61" s="526"/>
      <c r="IOE61" s="527"/>
      <c r="IOF61" s="528"/>
      <c r="IOG61" s="228"/>
      <c r="IOH61" s="526"/>
      <c r="IOI61" s="527"/>
      <c r="IOJ61" s="528"/>
      <c r="IOK61" s="228"/>
      <c r="IOL61" s="526"/>
      <c r="IOM61" s="527"/>
      <c r="ION61" s="528"/>
      <c r="IOO61" s="228"/>
      <c r="IOP61" s="526"/>
      <c r="IOQ61" s="527"/>
      <c r="IOR61" s="528"/>
      <c r="IOS61" s="228"/>
      <c r="IOT61" s="526"/>
      <c r="IOU61" s="527"/>
      <c r="IOV61" s="528"/>
      <c r="IOW61" s="228"/>
      <c r="IOX61" s="526"/>
      <c r="IOY61" s="527"/>
      <c r="IOZ61" s="528"/>
      <c r="IPA61" s="228"/>
      <c r="IPB61" s="526"/>
      <c r="IPC61" s="527"/>
      <c r="IPD61" s="528"/>
      <c r="IPE61" s="228"/>
      <c r="IPF61" s="526"/>
      <c r="IPG61" s="527"/>
      <c r="IPH61" s="528"/>
      <c r="IPI61" s="228"/>
      <c r="IPJ61" s="526"/>
      <c r="IPK61" s="527"/>
      <c r="IPL61" s="528"/>
      <c r="IPM61" s="228"/>
      <c r="IPN61" s="526"/>
      <c r="IPO61" s="527"/>
      <c r="IPP61" s="528"/>
      <c r="IPQ61" s="228"/>
      <c r="IPR61" s="526"/>
      <c r="IPS61" s="527"/>
      <c r="IPT61" s="528"/>
      <c r="IPU61" s="228"/>
      <c r="IPV61" s="526"/>
      <c r="IPW61" s="527"/>
      <c r="IPX61" s="528"/>
      <c r="IPY61" s="228"/>
      <c r="IPZ61" s="526"/>
      <c r="IQA61" s="527"/>
      <c r="IQB61" s="528"/>
      <c r="IQC61" s="228"/>
      <c r="IQD61" s="526"/>
      <c r="IQE61" s="527"/>
      <c r="IQF61" s="528"/>
      <c r="IQG61" s="228"/>
      <c r="IQH61" s="526"/>
      <c r="IQI61" s="527"/>
      <c r="IQJ61" s="528"/>
      <c r="IQK61" s="228"/>
      <c r="IQL61" s="526"/>
      <c r="IQM61" s="527"/>
      <c r="IQN61" s="528"/>
      <c r="IQO61" s="228"/>
      <c r="IQP61" s="526"/>
      <c r="IQQ61" s="527"/>
      <c r="IQR61" s="528"/>
      <c r="IQS61" s="228"/>
      <c r="IQT61" s="526"/>
      <c r="IQU61" s="527"/>
      <c r="IQV61" s="528"/>
      <c r="IQW61" s="228"/>
      <c r="IQX61" s="526"/>
      <c r="IQY61" s="527"/>
      <c r="IQZ61" s="528"/>
      <c r="IRA61" s="228"/>
      <c r="IRB61" s="526"/>
      <c r="IRC61" s="527"/>
      <c r="IRD61" s="528"/>
      <c r="IRE61" s="228"/>
      <c r="IRF61" s="526"/>
      <c r="IRG61" s="527"/>
      <c r="IRH61" s="528"/>
      <c r="IRI61" s="228"/>
      <c r="IRJ61" s="526"/>
      <c r="IRK61" s="527"/>
      <c r="IRL61" s="528"/>
      <c r="IRM61" s="228"/>
      <c r="IRN61" s="526"/>
      <c r="IRO61" s="527"/>
      <c r="IRP61" s="528"/>
      <c r="IRQ61" s="228"/>
      <c r="IRR61" s="526"/>
      <c r="IRS61" s="527"/>
      <c r="IRT61" s="528"/>
      <c r="IRU61" s="228"/>
      <c r="IRV61" s="526"/>
      <c r="IRW61" s="527"/>
      <c r="IRX61" s="528"/>
      <c r="IRY61" s="228"/>
      <c r="IRZ61" s="526"/>
      <c r="ISA61" s="527"/>
      <c r="ISB61" s="528"/>
      <c r="ISC61" s="228"/>
      <c r="ISD61" s="526"/>
      <c r="ISE61" s="527"/>
      <c r="ISF61" s="528"/>
      <c r="ISG61" s="228"/>
      <c r="ISH61" s="526"/>
      <c r="ISI61" s="527"/>
      <c r="ISJ61" s="528"/>
      <c r="ISK61" s="228"/>
      <c r="ISL61" s="526"/>
      <c r="ISM61" s="527"/>
      <c r="ISN61" s="528"/>
      <c r="ISO61" s="228"/>
      <c r="ISP61" s="526"/>
      <c r="ISQ61" s="527"/>
      <c r="ISR61" s="528"/>
      <c r="ISS61" s="228"/>
      <c r="IST61" s="526"/>
      <c r="ISU61" s="527"/>
      <c r="ISV61" s="528"/>
      <c r="ISW61" s="228"/>
      <c r="ISX61" s="526"/>
      <c r="ISY61" s="527"/>
      <c r="ISZ61" s="528"/>
      <c r="ITA61" s="228"/>
      <c r="ITB61" s="526"/>
      <c r="ITC61" s="527"/>
      <c r="ITD61" s="528"/>
      <c r="ITE61" s="228"/>
      <c r="ITF61" s="526"/>
      <c r="ITG61" s="527"/>
      <c r="ITH61" s="528"/>
      <c r="ITI61" s="228"/>
      <c r="ITJ61" s="526"/>
      <c r="ITK61" s="527"/>
      <c r="ITL61" s="528"/>
      <c r="ITM61" s="228"/>
      <c r="ITN61" s="526"/>
      <c r="ITO61" s="527"/>
      <c r="ITP61" s="528"/>
      <c r="ITQ61" s="228"/>
      <c r="ITR61" s="526"/>
      <c r="ITS61" s="527"/>
      <c r="ITT61" s="528"/>
      <c r="ITU61" s="228"/>
      <c r="ITV61" s="526"/>
      <c r="ITW61" s="527"/>
      <c r="ITX61" s="528"/>
      <c r="ITY61" s="228"/>
      <c r="ITZ61" s="526"/>
      <c r="IUA61" s="527"/>
      <c r="IUB61" s="528"/>
      <c r="IUC61" s="228"/>
      <c r="IUD61" s="526"/>
      <c r="IUE61" s="527"/>
      <c r="IUF61" s="528"/>
      <c r="IUG61" s="228"/>
      <c r="IUH61" s="526"/>
      <c r="IUI61" s="527"/>
      <c r="IUJ61" s="528"/>
      <c r="IUK61" s="228"/>
      <c r="IUL61" s="526"/>
      <c r="IUM61" s="527"/>
      <c r="IUN61" s="528"/>
      <c r="IUO61" s="228"/>
      <c r="IUP61" s="526"/>
      <c r="IUQ61" s="527"/>
      <c r="IUR61" s="528"/>
      <c r="IUS61" s="228"/>
      <c r="IUT61" s="526"/>
      <c r="IUU61" s="527"/>
      <c r="IUV61" s="528"/>
      <c r="IUW61" s="228"/>
      <c r="IUX61" s="526"/>
      <c r="IUY61" s="527"/>
      <c r="IUZ61" s="528"/>
      <c r="IVA61" s="228"/>
      <c r="IVB61" s="526"/>
      <c r="IVC61" s="527"/>
      <c r="IVD61" s="528"/>
      <c r="IVE61" s="228"/>
      <c r="IVF61" s="526"/>
      <c r="IVG61" s="527"/>
      <c r="IVH61" s="528"/>
      <c r="IVI61" s="228"/>
      <c r="IVJ61" s="526"/>
      <c r="IVK61" s="527"/>
      <c r="IVL61" s="528"/>
      <c r="IVM61" s="228"/>
      <c r="IVN61" s="526"/>
      <c r="IVO61" s="527"/>
      <c r="IVP61" s="528"/>
      <c r="IVQ61" s="228"/>
      <c r="IVR61" s="526"/>
      <c r="IVS61" s="527"/>
      <c r="IVT61" s="528"/>
      <c r="IVU61" s="228"/>
      <c r="IVV61" s="526"/>
      <c r="IVW61" s="527"/>
      <c r="IVX61" s="528"/>
      <c r="IVY61" s="228"/>
      <c r="IVZ61" s="526"/>
      <c r="IWA61" s="527"/>
      <c r="IWB61" s="528"/>
      <c r="IWC61" s="228"/>
      <c r="IWD61" s="526"/>
      <c r="IWE61" s="527"/>
      <c r="IWF61" s="528"/>
      <c r="IWG61" s="228"/>
      <c r="IWH61" s="526"/>
      <c r="IWI61" s="527"/>
      <c r="IWJ61" s="528"/>
      <c r="IWK61" s="228"/>
      <c r="IWL61" s="526"/>
      <c r="IWM61" s="527"/>
      <c r="IWN61" s="528"/>
      <c r="IWO61" s="228"/>
      <c r="IWP61" s="526"/>
      <c r="IWQ61" s="527"/>
      <c r="IWR61" s="528"/>
      <c r="IWS61" s="228"/>
      <c r="IWT61" s="526"/>
      <c r="IWU61" s="527"/>
      <c r="IWV61" s="528"/>
      <c r="IWW61" s="228"/>
      <c r="IWX61" s="526"/>
      <c r="IWY61" s="527"/>
      <c r="IWZ61" s="528"/>
      <c r="IXA61" s="228"/>
      <c r="IXB61" s="526"/>
      <c r="IXC61" s="527"/>
      <c r="IXD61" s="528"/>
      <c r="IXE61" s="228"/>
      <c r="IXF61" s="526"/>
      <c r="IXG61" s="527"/>
      <c r="IXH61" s="528"/>
      <c r="IXI61" s="228"/>
      <c r="IXJ61" s="526"/>
      <c r="IXK61" s="527"/>
      <c r="IXL61" s="528"/>
      <c r="IXM61" s="228"/>
      <c r="IXN61" s="526"/>
      <c r="IXO61" s="527"/>
      <c r="IXP61" s="528"/>
      <c r="IXQ61" s="228"/>
      <c r="IXR61" s="526"/>
      <c r="IXS61" s="527"/>
      <c r="IXT61" s="528"/>
      <c r="IXU61" s="228"/>
      <c r="IXV61" s="526"/>
      <c r="IXW61" s="527"/>
      <c r="IXX61" s="528"/>
      <c r="IXY61" s="228"/>
      <c r="IXZ61" s="526"/>
      <c r="IYA61" s="527"/>
      <c r="IYB61" s="528"/>
      <c r="IYC61" s="228"/>
      <c r="IYD61" s="526"/>
      <c r="IYE61" s="527"/>
      <c r="IYF61" s="528"/>
      <c r="IYG61" s="228"/>
      <c r="IYH61" s="526"/>
      <c r="IYI61" s="527"/>
      <c r="IYJ61" s="528"/>
      <c r="IYK61" s="228"/>
      <c r="IYL61" s="526"/>
      <c r="IYM61" s="527"/>
      <c r="IYN61" s="528"/>
      <c r="IYO61" s="228"/>
      <c r="IYP61" s="526"/>
      <c r="IYQ61" s="527"/>
      <c r="IYR61" s="528"/>
      <c r="IYS61" s="228"/>
      <c r="IYT61" s="526"/>
      <c r="IYU61" s="527"/>
      <c r="IYV61" s="528"/>
      <c r="IYW61" s="228"/>
      <c r="IYX61" s="526"/>
      <c r="IYY61" s="527"/>
      <c r="IYZ61" s="528"/>
      <c r="IZA61" s="228"/>
      <c r="IZB61" s="526"/>
      <c r="IZC61" s="527"/>
      <c r="IZD61" s="528"/>
      <c r="IZE61" s="228"/>
      <c r="IZF61" s="526"/>
      <c r="IZG61" s="527"/>
      <c r="IZH61" s="528"/>
      <c r="IZI61" s="228"/>
      <c r="IZJ61" s="526"/>
      <c r="IZK61" s="527"/>
      <c r="IZL61" s="528"/>
      <c r="IZM61" s="228"/>
      <c r="IZN61" s="526"/>
      <c r="IZO61" s="527"/>
      <c r="IZP61" s="528"/>
      <c r="IZQ61" s="228"/>
      <c r="IZR61" s="526"/>
      <c r="IZS61" s="527"/>
      <c r="IZT61" s="528"/>
      <c r="IZU61" s="228"/>
      <c r="IZV61" s="526"/>
      <c r="IZW61" s="527"/>
      <c r="IZX61" s="528"/>
      <c r="IZY61" s="228"/>
      <c r="IZZ61" s="526"/>
      <c r="JAA61" s="527"/>
      <c r="JAB61" s="528"/>
      <c r="JAC61" s="228"/>
      <c r="JAD61" s="526"/>
      <c r="JAE61" s="527"/>
      <c r="JAF61" s="528"/>
      <c r="JAG61" s="228"/>
      <c r="JAH61" s="526"/>
      <c r="JAI61" s="527"/>
      <c r="JAJ61" s="528"/>
      <c r="JAK61" s="228"/>
      <c r="JAL61" s="526"/>
      <c r="JAM61" s="527"/>
      <c r="JAN61" s="528"/>
      <c r="JAO61" s="228"/>
      <c r="JAP61" s="526"/>
      <c r="JAQ61" s="527"/>
      <c r="JAR61" s="528"/>
      <c r="JAS61" s="228"/>
      <c r="JAT61" s="526"/>
      <c r="JAU61" s="527"/>
      <c r="JAV61" s="528"/>
      <c r="JAW61" s="228"/>
      <c r="JAX61" s="526"/>
      <c r="JAY61" s="527"/>
      <c r="JAZ61" s="528"/>
      <c r="JBA61" s="228"/>
      <c r="JBB61" s="526"/>
      <c r="JBC61" s="527"/>
      <c r="JBD61" s="528"/>
      <c r="JBE61" s="228"/>
      <c r="JBF61" s="526"/>
      <c r="JBG61" s="527"/>
      <c r="JBH61" s="528"/>
      <c r="JBI61" s="228"/>
      <c r="JBJ61" s="526"/>
      <c r="JBK61" s="527"/>
      <c r="JBL61" s="528"/>
      <c r="JBM61" s="228"/>
      <c r="JBN61" s="526"/>
      <c r="JBO61" s="527"/>
      <c r="JBP61" s="528"/>
      <c r="JBQ61" s="228"/>
      <c r="JBR61" s="526"/>
      <c r="JBS61" s="527"/>
      <c r="JBT61" s="528"/>
      <c r="JBU61" s="228"/>
      <c r="JBV61" s="526"/>
      <c r="JBW61" s="527"/>
      <c r="JBX61" s="528"/>
      <c r="JBY61" s="228"/>
      <c r="JBZ61" s="526"/>
      <c r="JCA61" s="527"/>
      <c r="JCB61" s="528"/>
      <c r="JCC61" s="228"/>
      <c r="JCD61" s="526"/>
      <c r="JCE61" s="527"/>
      <c r="JCF61" s="528"/>
      <c r="JCG61" s="228"/>
      <c r="JCH61" s="526"/>
      <c r="JCI61" s="527"/>
      <c r="JCJ61" s="528"/>
      <c r="JCK61" s="228"/>
      <c r="JCL61" s="526"/>
      <c r="JCM61" s="527"/>
      <c r="JCN61" s="528"/>
      <c r="JCO61" s="228"/>
      <c r="JCP61" s="526"/>
      <c r="JCQ61" s="527"/>
      <c r="JCR61" s="528"/>
      <c r="JCS61" s="228"/>
      <c r="JCT61" s="526"/>
      <c r="JCU61" s="527"/>
      <c r="JCV61" s="528"/>
      <c r="JCW61" s="228"/>
      <c r="JCX61" s="526"/>
      <c r="JCY61" s="527"/>
      <c r="JCZ61" s="528"/>
      <c r="JDA61" s="228"/>
      <c r="JDB61" s="526"/>
      <c r="JDC61" s="527"/>
      <c r="JDD61" s="528"/>
      <c r="JDE61" s="228"/>
      <c r="JDF61" s="526"/>
      <c r="JDG61" s="527"/>
      <c r="JDH61" s="528"/>
      <c r="JDI61" s="228"/>
      <c r="JDJ61" s="526"/>
      <c r="JDK61" s="527"/>
      <c r="JDL61" s="528"/>
      <c r="JDM61" s="228"/>
      <c r="JDN61" s="526"/>
      <c r="JDO61" s="527"/>
      <c r="JDP61" s="528"/>
      <c r="JDQ61" s="228"/>
      <c r="JDR61" s="526"/>
      <c r="JDS61" s="527"/>
      <c r="JDT61" s="528"/>
      <c r="JDU61" s="228"/>
      <c r="JDV61" s="526"/>
      <c r="JDW61" s="527"/>
      <c r="JDX61" s="528"/>
      <c r="JDY61" s="228"/>
      <c r="JDZ61" s="526"/>
      <c r="JEA61" s="527"/>
      <c r="JEB61" s="528"/>
      <c r="JEC61" s="228"/>
      <c r="JED61" s="526"/>
      <c r="JEE61" s="527"/>
      <c r="JEF61" s="528"/>
      <c r="JEG61" s="228"/>
      <c r="JEH61" s="526"/>
      <c r="JEI61" s="527"/>
      <c r="JEJ61" s="528"/>
      <c r="JEK61" s="228"/>
      <c r="JEL61" s="526"/>
      <c r="JEM61" s="527"/>
      <c r="JEN61" s="528"/>
      <c r="JEO61" s="228"/>
      <c r="JEP61" s="526"/>
      <c r="JEQ61" s="527"/>
      <c r="JER61" s="528"/>
      <c r="JES61" s="228"/>
      <c r="JET61" s="526"/>
      <c r="JEU61" s="527"/>
      <c r="JEV61" s="528"/>
      <c r="JEW61" s="228"/>
      <c r="JEX61" s="526"/>
      <c r="JEY61" s="527"/>
      <c r="JEZ61" s="528"/>
      <c r="JFA61" s="228"/>
      <c r="JFB61" s="526"/>
      <c r="JFC61" s="527"/>
      <c r="JFD61" s="528"/>
      <c r="JFE61" s="228"/>
      <c r="JFF61" s="526"/>
      <c r="JFG61" s="527"/>
      <c r="JFH61" s="528"/>
      <c r="JFI61" s="228"/>
      <c r="JFJ61" s="526"/>
      <c r="JFK61" s="527"/>
      <c r="JFL61" s="528"/>
      <c r="JFM61" s="228"/>
      <c r="JFN61" s="526"/>
      <c r="JFO61" s="527"/>
      <c r="JFP61" s="528"/>
      <c r="JFQ61" s="228"/>
      <c r="JFR61" s="526"/>
      <c r="JFS61" s="527"/>
      <c r="JFT61" s="528"/>
      <c r="JFU61" s="228"/>
      <c r="JFV61" s="526"/>
      <c r="JFW61" s="527"/>
      <c r="JFX61" s="528"/>
      <c r="JFY61" s="228"/>
      <c r="JFZ61" s="526"/>
      <c r="JGA61" s="527"/>
      <c r="JGB61" s="528"/>
      <c r="JGC61" s="228"/>
      <c r="JGD61" s="526"/>
      <c r="JGE61" s="527"/>
      <c r="JGF61" s="528"/>
      <c r="JGG61" s="228"/>
      <c r="JGH61" s="526"/>
      <c r="JGI61" s="527"/>
      <c r="JGJ61" s="528"/>
      <c r="JGK61" s="228"/>
      <c r="JGL61" s="526"/>
      <c r="JGM61" s="527"/>
      <c r="JGN61" s="528"/>
      <c r="JGO61" s="228"/>
      <c r="JGP61" s="526"/>
      <c r="JGQ61" s="527"/>
      <c r="JGR61" s="528"/>
      <c r="JGS61" s="228"/>
      <c r="JGT61" s="526"/>
      <c r="JGU61" s="527"/>
      <c r="JGV61" s="528"/>
      <c r="JGW61" s="228"/>
      <c r="JGX61" s="526"/>
      <c r="JGY61" s="527"/>
      <c r="JGZ61" s="528"/>
      <c r="JHA61" s="228"/>
      <c r="JHB61" s="526"/>
      <c r="JHC61" s="527"/>
      <c r="JHD61" s="528"/>
      <c r="JHE61" s="228"/>
      <c r="JHF61" s="526"/>
      <c r="JHG61" s="527"/>
      <c r="JHH61" s="528"/>
      <c r="JHI61" s="228"/>
      <c r="JHJ61" s="526"/>
      <c r="JHK61" s="527"/>
      <c r="JHL61" s="528"/>
      <c r="JHM61" s="228"/>
      <c r="JHN61" s="526"/>
      <c r="JHO61" s="527"/>
      <c r="JHP61" s="528"/>
      <c r="JHQ61" s="228"/>
      <c r="JHR61" s="526"/>
      <c r="JHS61" s="527"/>
      <c r="JHT61" s="528"/>
      <c r="JHU61" s="228"/>
      <c r="JHV61" s="526"/>
      <c r="JHW61" s="527"/>
      <c r="JHX61" s="528"/>
      <c r="JHY61" s="228"/>
      <c r="JHZ61" s="526"/>
      <c r="JIA61" s="527"/>
      <c r="JIB61" s="528"/>
      <c r="JIC61" s="228"/>
      <c r="JID61" s="526"/>
      <c r="JIE61" s="527"/>
      <c r="JIF61" s="528"/>
      <c r="JIG61" s="228"/>
      <c r="JIH61" s="526"/>
      <c r="JII61" s="527"/>
      <c r="JIJ61" s="528"/>
      <c r="JIK61" s="228"/>
      <c r="JIL61" s="526"/>
      <c r="JIM61" s="527"/>
      <c r="JIN61" s="528"/>
      <c r="JIO61" s="228"/>
      <c r="JIP61" s="526"/>
      <c r="JIQ61" s="527"/>
      <c r="JIR61" s="528"/>
      <c r="JIS61" s="228"/>
      <c r="JIT61" s="526"/>
      <c r="JIU61" s="527"/>
      <c r="JIV61" s="528"/>
      <c r="JIW61" s="228"/>
      <c r="JIX61" s="526"/>
      <c r="JIY61" s="527"/>
      <c r="JIZ61" s="528"/>
      <c r="JJA61" s="228"/>
      <c r="JJB61" s="526"/>
      <c r="JJC61" s="527"/>
      <c r="JJD61" s="528"/>
      <c r="JJE61" s="228"/>
      <c r="JJF61" s="526"/>
      <c r="JJG61" s="527"/>
      <c r="JJH61" s="528"/>
      <c r="JJI61" s="228"/>
      <c r="JJJ61" s="526"/>
      <c r="JJK61" s="527"/>
      <c r="JJL61" s="528"/>
      <c r="JJM61" s="228"/>
      <c r="JJN61" s="526"/>
      <c r="JJO61" s="527"/>
      <c r="JJP61" s="528"/>
      <c r="JJQ61" s="228"/>
      <c r="JJR61" s="526"/>
      <c r="JJS61" s="527"/>
      <c r="JJT61" s="528"/>
      <c r="JJU61" s="228"/>
      <c r="JJV61" s="526"/>
      <c r="JJW61" s="527"/>
      <c r="JJX61" s="528"/>
      <c r="JJY61" s="228"/>
      <c r="JJZ61" s="526"/>
      <c r="JKA61" s="527"/>
      <c r="JKB61" s="528"/>
      <c r="JKC61" s="228"/>
      <c r="JKD61" s="526"/>
      <c r="JKE61" s="527"/>
      <c r="JKF61" s="528"/>
      <c r="JKG61" s="228"/>
      <c r="JKH61" s="526"/>
      <c r="JKI61" s="527"/>
      <c r="JKJ61" s="528"/>
      <c r="JKK61" s="228"/>
      <c r="JKL61" s="526"/>
      <c r="JKM61" s="527"/>
      <c r="JKN61" s="528"/>
      <c r="JKO61" s="228"/>
      <c r="JKP61" s="526"/>
      <c r="JKQ61" s="527"/>
      <c r="JKR61" s="528"/>
      <c r="JKS61" s="228"/>
      <c r="JKT61" s="526"/>
      <c r="JKU61" s="527"/>
      <c r="JKV61" s="528"/>
      <c r="JKW61" s="228"/>
      <c r="JKX61" s="526"/>
      <c r="JKY61" s="527"/>
      <c r="JKZ61" s="528"/>
      <c r="JLA61" s="228"/>
      <c r="JLB61" s="526"/>
      <c r="JLC61" s="527"/>
      <c r="JLD61" s="528"/>
      <c r="JLE61" s="228"/>
      <c r="JLF61" s="526"/>
      <c r="JLG61" s="527"/>
      <c r="JLH61" s="528"/>
      <c r="JLI61" s="228"/>
      <c r="JLJ61" s="526"/>
      <c r="JLK61" s="527"/>
      <c r="JLL61" s="528"/>
      <c r="JLM61" s="228"/>
      <c r="JLN61" s="526"/>
      <c r="JLO61" s="527"/>
      <c r="JLP61" s="528"/>
      <c r="JLQ61" s="228"/>
      <c r="JLR61" s="526"/>
      <c r="JLS61" s="527"/>
      <c r="JLT61" s="528"/>
      <c r="JLU61" s="228"/>
      <c r="JLV61" s="526"/>
      <c r="JLW61" s="527"/>
      <c r="JLX61" s="528"/>
      <c r="JLY61" s="228"/>
      <c r="JLZ61" s="526"/>
      <c r="JMA61" s="527"/>
      <c r="JMB61" s="528"/>
      <c r="JMC61" s="228"/>
      <c r="JMD61" s="526"/>
      <c r="JME61" s="527"/>
      <c r="JMF61" s="528"/>
      <c r="JMG61" s="228"/>
      <c r="JMH61" s="526"/>
      <c r="JMI61" s="527"/>
      <c r="JMJ61" s="528"/>
      <c r="JMK61" s="228"/>
      <c r="JML61" s="526"/>
      <c r="JMM61" s="527"/>
      <c r="JMN61" s="528"/>
      <c r="JMO61" s="228"/>
      <c r="JMP61" s="526"/>
      <c r="JMQ61" s="527"/>
      <c r="JMR61" s="528"/>
      <c r="JMS61" s="228"/>
      <c r="JMT61" s="526"/>
      <c r="JMU61" s="527"/>
      <c r="JMV61" s="528"/>
      <c r="JMW61" s="228"/>
      <c r="JMX61" s="526"/>
      <c r="JMY61" s="527"/>
      <c r="JMZ61" s="528"/>
      <c r="JNA61" s="228"/>
      <c r="JNB61" s="526"/>
      <c r="JNC61" s="527"/>
      <c r="JND61" s="528"/>
      <c r="JNE61" s="228"/>
      <c r="JNF61" s="526"/>
      <c r="JNG61" s="527"/>
      <c r="JNH61" s="528"/>
      <c r="JNI61" s="228"/>
      <c r="JNJ61" s="526"/>
      <c r="JNK61" s="527"/>
      <c r="JNL61" s="528"/>
      <c r="JNM61" s="228"/>
      <c r="JNN61" s="526"/>
      <c r="JNO61" s="527"/>
      <c r="JNP61" s="528"/>
      <c r="JNQ61" s="228"/>
      <c r="JNR61" s="526"/>
      <c r="JNS61" s="527"/>
      <c r="JNT61" s="528"/>
      <c r="JNU61" s="228"/>
      <c r="JNV61" s="526"/>
      <c r="JNW61" s="527"/>
      <c r="JNX61" s="528"/>
      <c r="JNY61" s="228"/>
      <c r="JNZ61" s="526"/>
      <c r="JOA61" s="527"/>
      <c r="JOB61" s="528"/>
      <c r="JOC61" s="228"/>
      <c r="JOD61" s="526"/>
      <c r="JOE61" s="527"/>
      <c r="JOF61" s="528"/>
      <c r="JOG61" s="228"/>
      <c r="JOH61" s="526"/>
      <c r="JOI61" s="527"/>
      <c r="JOJ61" s="528"/>
      <c r="JOK61" s="228"/>
      <c r="JOL61" s="526"/>
      <c r="JOM61" s="527"/>
      <c r="JON61" s="528"/>
      <c r="JOO61" s="228"/>
      <c r="JOP61" s="526"/>
      <c r="JOQ61" s="527"/>
      <c r="JOR61" s="528"/>
      <c r="JOS61" s="228"/>
      <c r="JOT61" s="526"/>
      <c r="JOU61" s="527"/>
      <c r="JOV61" s="528"/>
      <c r="JOW61" s="228"/>
      <c r="JOX61" s="526"/>
      <c r="JOY61" s="527"/>
      <c r="JOZ61" s="528"/>
      <c r="JPA61" s="228"/>
      <c r="JPB61" s="526"/>
      <c r="JPC61" s="527"/>
      <c r="JPD61" s="528"/>
      <c r="JPE61" s="228"/>
      <c r="JPF61" s="526"/>
      <c r="JPG61" s="527"/>
      <c r="JPH61" s="528"/>
      <c r="JPI61" s="228"/>
      <c r="JPJ61" s="526"/>
      <c r="JPK61" s="527"/>
      <c r="JPL61" s="528"/>
      <c r="JPM61" s="228"/>
      <c r="JPN61" s="526"/>
      <c r="JPO61" s="527"/>
      <c r="JPP61" s="528"/>
      <c r="JPQ61" s="228"/>
      <c r="JPR61" s="526"/>
      <c r="JPS61" s="527"/>
      <c r="JPT61" s="528"/>
      <c r="JPU61" s="228"/>
      <c r="JPV61" s="526"/>
      <c r="JPW61" s="527"/>
      <c r="JPX61" s="528"/>
      <c r="JPY61" s="228"/>
      <c r="JPZ61" s="526"/>
      <c r="JQA61" s="527"/>
      <c r="JQB61" s="528"/>
      <c r="JQC61" s="228"/>
      <c r="JQD61" s="526"/>
      <c r="JQE61" s="527"/>
      <c r="JQF61" s="528"/>
      <c r="JQG61" s="228"/>
      <c r="JQH61" s="526"/>
      <c r="JQI61" s="527"/>
      <c r="JQJ61" s="528"/>
      <c r="JQK61" s="228"/>
      <c r="JQL61" s="526"/>
      <c r="JQM61" s="527"/>
      <c r="JQN61" s="528"/>
      <c r="JQO61" s="228"/>
      <c r="JQP61" s="526"/>
      <c r="JQQ61" s="527"/>
      <c r="JQR61" s="528"/>
      <c r="JQS61" s="228"/>
      <c r="JQT61" s="526"/>
      <c r="JQU61" s="527"/>
      <c r="JQV61" s="528"/>
      <c r="JQW61" s="228"/>
      <c r="JQX61" s="526"/>
      <c r="JQY61" s="527"/>
      <c r="JQZ61" s="528"/>
      <c r="JRA61" s="228"/>
      <c r="JRB61" s="526"/>
      <c r="JRC61" s="527"/>
      <c r="JRD61" s="528"/>
      <c r="JRE61" s="228"/>
      <c r="JRF61" s="526"/>
      <c r="JRG61" s="527"/>
      <c r="JRH61" s="528"/>
      <c r="JRI61" s="228"/>
      <c r="JRJ61" s="526"/>
      <c r="JRK61" s="527"/>
      <c r="JRL61" s="528"/>
      <c r="JRM61" s="228"/>
      <c r="JRN61" s="526"/>
      <c r="JRO61" s="527"/>
      <c r="JRP61" s="528"/>
      <c r="JRQ61" s="228"/>
      <c r="JRR61" s="526"/>
      <c r="JRS61" s="527"/>
      <c r="JRT61" s="528"/>
      <c r="JRU61" s="228"/>
      <c r="JRV61" s="526"/>
      <c r="JRW61" s="527"/>
      <c r="JRX61" s="528"/>
      <c r="JRY61" s="228"/>
      <c r="JRZ61" s="526"/>
      <c r="JSA61" s="527"/>
      <c r="JSB61" s="528"/>
      <c r="JSC61" s="228"/>
      <c r="JSD61" s="526"/>
      <c r="JSE61" s="527"/>
      <c r="JSF61" s="528"/>
      <c r="JSG61" s="228"/>
      <c r="JSH61" s="526"/>
      <c r="JSI61" s="527"/>
      <c r="JSJ61" s="528"/>
      <c r="JSK61" s="228"/>
      <c r="JSL61" s="526"/>
      <c r="JSM61" s="527"/>
      <c r="JSN61" s="528"/>
      <c r="JSO61" s="228"/>
      <c r="JSP61" s="526"/>
      <c r="JSQ61" s="527"/>
      <c r="JSR61" s="528"/>
      <c r="JSS61" s="228"/>
      <c r="JST61" s="526"/>
      <c r="JSU61" s="527"/>
      <c r="JSV61" s="528"/>
      <c r="JSW61" s="228"/>
      <c r="JSX61" s="526"/>
      <c r="JSY61" s="527"/>
      <c r="JSZ61" s="528"/>
      <c r="JTA61" s="228"/>
      <c r="JTB61" s="526"/>
      <c r="JTC61" s="527"/>
      <c r="JTD61" s="528"/>
      <c r="JTE61" s="228"/>
      <c r="JTF61" s="526"/>
      <c r="JTG61" s="527"/>
      <c r="JTH61" s="528"/>
      <c r="JTI61" s="228"/>
      <c r="JTJ61" s="526"/>
      <c r="JTK61" s="527"/>
      <c r="JTL61" s="528"/>
      <c r="JTM61" s="228"/>
      <c r="JTN61" s="526"/>
      <c r="JTO61" s="527"/>
      <c r="JTP61" s="528"/>
      <c r="JTQ61" s="228"/>
      <c r="JTR61" s="526"/>
      <c r="JTS61" s="527"/>
      <c r="JTT61" s="528"/>
      <c r="JTU61" s="228"/>
      <c r="JTV61" s="526"/>
      <c r="JTW61" s="527"/>
      <c r="JTX61" s="528"/>
      <c r="JTY61" s="228"/>
      <c r="JTZ61" s="526"/>
      <c r="JUA61" s="527"/>
      <c r="JUB61" s="528"/>
      <c r="JUC61" s="228"/>
      <c r="JUD61" s="526"/>
      <c r="JUE61" s="527"/>
      <c r="JUF61" s="528"/>
      <c r="JUG61" s="228"/>
      <c r="JUH61" s="526"/>
      <c r="JUI61" s="527"/>
      <c r="JUJ61" s="528"/>
      <c r="JUK61" s="228"/>
      <c r="JUL61" s="526"/>
      <c r="JUM61" s="527"/>
      <c r="JUN61" s="528"/>
      <c r="JUO61" s="228"/>
      <c r="JUP61" s="526"/>
      <c r="JUQ61" s="527"/>
      <c r="JUR61" s="528"/>
      <c r="JUS61" s="228"/>
      <c r="JUT61" s="526"/>
      <c r="JUU61" s="527"/>
      <c r="JUV61" s="528"/>
      <c r="JUW61" s="228"/>
      <c r="JUX61" s="526"/>
      <c r="JUY61" s="527"/>
      <c r="JUZ61" s="528"/>
      <c r="JVA61" s="228"/>
      <c r="JVB61" s="526"/>
      <c r="JVC61" s="527"/>
      <c r="JVD61" s="528"/>
      <c r="JVE61" s="228"/>
      <c r="JVF61" s="526"/>
      <c r="JVG61" s="527"/>
      <c r="JVH61" s="528"/>
      <c r="JVI61" s="228"/>
      <c r="JVJ61" s="526"/>
      <c r="JVK61" s="527"/>
      <c r="JVL61" s="528"/>
      <c r="JVM61" s="228"/>
      <c r="JVN61" s="526"/>
      <c r="JVO61" s="527"/>
      <c r="JVP61" s="528"/>
      <c r="JVQ61" s="228"/>
      <c r="JVR61" s="526"/>
      <c r="JVS61" s="527"/>
      <c r="JVT61" s="528"/>
      <c r="JVU61" s="228"/>
      <c r="JVV61" s="526"/>
      <c r="JVW61" s="527"/>
      <c r="JVX61" s="528"/>
      <c r="JVY61" s="228"/>
      <c r="JVZ61" s="526"/>
      <c r="JWA61" s="527"/>
      <c r="JWB61" s="528"/>
      <c r="JWC61" s="228"/>
      <c r="JWD61" s="526"/>
      <c r="JWE61" s="527"/>
      <c r="JWF61" s="528"/>
      <c r="JWG61" s="228"/>
      <c r="JWH61" s="526"/>
      <c r="JWI61" s="527"/>
      <c r="JWJ61" s="528"/>
      <c r="JWK61" s="228"/>
      <c r="JWL61" s="526"/>
      <c r="JWM61" s="527"/>
      <c r="JWN61" s="528"/>
      <c r="JWO61" s="228"/>
      <c r="JWP61" s="526"/>
      <c r="JWQ61" s="527"/>
      <c r="JWR61" s="528"/>
      <c r="JWS61" s="228"/>
      <c r="JWT61" s="526"/>
      <c r="JWU61" s="527"/>
      <c r="JWV61" s="528"/>
      <c r="JWW61" s="228"/>
      <c r="JWX61" s="526"/>
      <c r="JWY61" s="527"/>
      <c r="JWZ61" s="528"/>
      <c r="JXA61" s="228"/>
      <c r="JXB61" s="526"/>
      <c r="JXC61" s="527"/>
      <c r="JXD61" s="528"/>
      <c r="JXE61" s="228"/>
      <c r="JXF61" s="526"/>
      <c r="JXG61" s="527"/>
      <c r="JXH61" s="528"/>
      <c r="JXI61" s="228"/>
      <c r="JXJ61" s="526"/>
      <c r="JXK61" s="527"/>
      <c r="JXL61" s="528"/>
      <c r="JXM61" s="228"/>
      <c r="JXN61" s="526"/>
      <c r="JXO61" s="527"/>
      <c r="JXP61" s="528"/>
      <c r="JXQ61" s="228"/>
      <c r="JXR61" s="526"/>
      <c r="JXS61" s="527"/>
      <c r="JXT61" s="528"/>
      <c r="JXU61" s="228"/>
      <c r="JXV61" s="526"/>
      <c r="JXW61" s="527"/>
      <c r="JXX61" s="528"/>
      <c r="JXY61" s="228"/>
      <c r="JXZ61" s="526"/>
      <c r="JYA61" s="527"/>
      <c r="JYB61" s="528"/>
      <c r="JYC61" s="228"/>
      <c r="JYD61" s="526"/>
      <c r="JYE61" s="527"/>
      <c r="JYF61" s="528"/>
      <c r="JYG61" s="228"/>
      <c r="JYH61" s="526"/>
      <c r="JYI61" s="527"/>
      <c r="JYJ61" s="528"/>
      <c r="JYK61" s="228"/>
      <c r="JYL61" s="526"/>
      <c r="JYM61" s="527"/>
      <c r="JYN61" s="528"/>
      <c r="JYO61" s="228"/>
      <c r="JYP61" s="526"/>
      <c r="JYQ61" s="527"/>
      <c r="JYR61" s="528"/>
      <c r="JYS61" s="228"/>
      <c r="JYT61" s="526"/>
      <c r="JYU61" s="527"/>
      <c r="JYV61" s="528"/>
      <c r="JYW61" s="228"/>
      <c r="JYX61" s="526"/>
      <c r="JYY61" s="527"/>
      <c r="JYZ61" s="528"/>
      <c r="JZA61" s="228"/>
      <c r="JZB61" s="526"/>
      <c r="JZC61" s="527"/>
      <c r="JZD61" s="528"/>
      <c r="JZE61" s="228"/>
      <c r="JZF61" s="526"/>
      <c r="JZG61" s="527"/>
      <c r="JZH61" s="528"/>
      <c r="JZI61" s="228"/>
      <c r="JZJ61" s="526"/>
      <c r="JZK61" s="527"/>
      <c r="JZL61" s="528"/>
      <c r="JZM61" s="228"/>
      <c r="JZN61" s="526"/>
      <c r="JZO61" s="527"/>
      <c r="JZP61" s="528"/>
      <c r="JZQ61" s="228"/>
      <c r="JZR61" s="526"/>
      <c r="JZS61" s="527"/>
      <c r="JZT61" s="528"/>
      <c r="JZU61" s="228"/>
      <c r="JZV61" s="526"/>
      <c r="JZW61" s="527"/>
      <c r="JZX61" s="528"/>
      <c r="JZY61" s="228"/>
      <c r="JZZ61" s="526"/>
      <c r="KAA61" s="527"/>
      <c r="KAB61" s="528"/>
      <c r="KAC61" s="228"/>
      <c r="KAD61" s="526"/>
      <c r="KAE61" s="527"/>
      <c r="KAF61" s="528"/>
      <c r="KAG61" s="228"/>
      <c r="KAH61" s="526"/>
      <c r="KAI61" s="527"/>
      <c r="KAJ61" s="528"/>
      <c r="KAK61" s="228"/>
      <c r="KAL61" s="526"/>
      <c r="KAM61" s="527"/>
      <c r="KAN61" s="528"/>
      <c r="KAO61" s="228"/>
      <c r="KAP61" s="526"/>
      <c r="KAQ61" s="527"/>
      <c r="KAR61" s="528"/>
      <c r="KAS61" s="228"/>
      <c r="KAT61" s="526"/>
      <c r="KAU61" s="527"/>
      <c r="KAV61" s="528"/>
      <c r="KAW61" s="228"/>
      <c r="KAX61" s="526"/>
      <c r="KAY61" s="527"/>
      <c r="KAZ61" s="528"/>
      <c r="KBA61" s="228"/>
      <c r="KBB61" s="526"/>
      <c r="KBC61" s="527"/>
      <c r="KBD61" s="528"/>
      <c r="KBE61" s="228"/>
      <c r="KBF61" s="526"/>
      <c r="KBG61" s="527"/>
      <c r="KBH61" s="528"/>
      <c r="KBI61" s="228"/>
      <c r="KBJ61" s="526"/>
      <c r="KBK61" s="527"/>
      <c r="KBL61" s="528"/>
      <c r="KBM61" s="228"/>
      <c r="KBN61" s="526"/>
      <c r="KBO61" s="527"/>
      <c r="KBP61" s="528"/>
      <c r="KBQ61" s="228"/>
      <c r="KBR61" s="526"/>
      <c r="KBS61" s="527"/>
      <c r="KBT61" s="528"/>
      <c r="KBU61" s="228"/>
      <c r="KBV61" s="526"/>
      <c r="KBW61" s="527"/>
      <c r="KBX61" s="528"/>
      <c r="KBY61" s="228"/>
      <c r="KBZ61" s="526"/>
      <c r="KCA61" s="527"/>
      <c r="KCB61" s="528"/>
      <c r="KCC61" s="228"/>
      <c r="KCD61" s="526"/>
      <c r="KCE61" s="527"/>
      <c r="KCF61" s="528"/>
      <c r="KCG61" s="228"/>
      <c r="KCH61" s="526"/>
      <c r="KCI61" s="527"/>
      <c r="KCJ61" s="528"/>
      <c r="KCK61" s="228"/>
      <c r="KCL61" s="526"/>
      <c r="KCM61" s="527"/>
      <c r="KCN61" s="528"/>
      <c r="KCO61" s="228"/>
      <c r="KCP61" s="526"/>
      <c r="KCQ61" s="527"/>
      <c r="KCR61" s="528"/>
      <c r="KCS61" s="228"/>
      <c r="KCT61" s="526"/>
      <c r="KCU61" s="527"/>
      <c r="KCV61" s="528"/>
      <c r="KCW61" s="228"/>
      <c r="KCX61" s="526"/>
      <c r="KCY61" s="527"/>
      <c r="KCZ61" s="528"/>
      <c r="KDA61" s="228"/>
      <c r="KDB61" s="526"/>
      <c r="KDC61" s="527"/>
      <c r="KDD61" s="528"/>
      <c r="KDE61" s="228"/>
      <c r="KDF61" s="526"/>
      <c r="KDG61" s="527"/>
      <c r="KDH61" s="528"/>
      <c r="KDI61" s="228"/>
      <c r="KDJ61" s="526"/>
      <c r="KDK61" s="527"/>
      <c r="KDL61" s="528"/>
      <c r="KDM61" s="228"/>
      <c r="KDN61" s="526"/>
      <c r="KDO61" s="527"/>
      <c r="KDP61" s="528"/>
      <c r="KDQ61" s="228"/>
      <c r="KDR61" s="526"/>
      <c r="KDS61" s="527"/>
      <c r="KDT61" s="528"/>
      <c r="KDU61" s="228"/>
      <c r="KDV61" s="526"/>
      <c r="KDW61" s="527"/>
      <c r="KDX61" s="528"/>
      <c r="KDY61" s="228"/>
      <c r="KDZ61" s="526"/>
      <c r="KEA61" s="527"/>
      <c r="KEB61" s="528"/>
      <c r="KEC61" s="228"/>
      <c r="KED61" s="526"/>
      <c r="KEE61" s="527"/>
      <c r="KEF61" s="528"/>
      <c r="KEG61" s="228"/>
      <c r="KEH61" s="526"/>
      <c r="KEI61" s="527"/>
      <c r="KEJ61" s="528"/>
      <c r="KEK61" s="228"/>
      <c r="KEL61" s="526"/>
      <c r="KEM61" s="527"/>
      <c r="KEN61" s="528"/>
      <c r="KEO61" s="228"/>
      <c r="KEP61" s="526"/>
      <c r="KEQ61" s="527"/>
      <c r="KER61" s="528"/>
      <c r="KES61" s="228"/>
      <c r="KET61" s="526"/>
      <c r="KEU61" s="527"/>
      <c r="KEV61" s="528"/>
      <c r="KEW61" s="228"/>
      <c r="KEX61" s="526"/>
      <c r="KEY61" s="527"/>
      <c r="KEZ61" s="528"/>
      <c r="KFA61" s="228"/>
      <c r="KFB61" s="526"/>
      <c r="KFC61" s="527"/>
      <c r="KFD61" s="528"/>
      <c r="KFE61" s="228"/>
      <c r="KFF61" s="526"/>
      <c r="KFG61" s="527"/>
      <c r="KFH61" s="528"/>
      <c r="KFI61" s="228"/>
      <c r="KFJ61" s="526"/>
      <c r="KFK61" s="527"/>
      <c r="KFL61" s="528"/>
      <c r="KFM61" s="228"/>
      <c r="KFN61" s="526"/>
      <c r="KFO61" s="527"/>
      <c r="KFP61" s="528"/>
      <c r="KFQ61" s="228"/>
      <c r="KFR61" s="526"/>
      <c r="KFS61" s="527"/>
      <c r="KFT61" s="528"/>
      <c r="KFU61" s="228"/>
      <c r="KFV61" s="526"/>
      <c r="KFW61" s="527"/>
      <c r="KFX61" s="528"/>
      <c r="KFY61" s="228"/>
      <c r="KFZ61" s="526"/>
      <c r="KGA61" s="527"/>
      <c r="KGB61" s="528"/>
      <c r="KGC61" s="228"/>
      <c r="KGD61" s="526"/>
      <c r="KGE61" s="527"/>
      <c r="KGF61" s="528"/>
      <c r="KGG61" s="228"/>
      <c r="KGH61" s="526"/>
      <c r="KGI61" s="527"/>
      <c r="KGJ61" s="528"/>
      <c r="KGK61" s="228"/>
      <c r="KGL61" s="526"/>
      <c r="KGM61" s="527"/>
      <c r="KGN61" s="528"/>
      <c r="KGO61" s="228"/>
      <c r="KGP61" s="526"/>
      <c r="KGQ61" s="527"/>
      <c r="KGR61" s="528"/>
      <c r="KGS61" s="228"/>
      <c r="KGT61" s="526"/>
      <c r="KGU61" s="527"/>
      <c r="KGV61" s="528"/>
      <c r="KGW61" s="228"/>
      <c r="KGX61" s="526"/>
      <c r="KGY61" s="527"/>
      <c r="KGZ61" s="528"/>
      <c r="KHA61" s="228"/>
      <c r="KHB61" s="526"/>
      <c r="KHC61" s="527"/>
      <c r="KHD61" s="528"/>
      <c r="KHE61" s="228"/>
      <c r="KHF61" s="526"/>
      <c r="KHG61" s="527"/>
      <c r="KHH61" s="528"/>
      <c r="KHI61" s="228"/>
      <c r="KHJ61" s="526"/>
      <c r="KHK61" s="527"/>
      <c r="KHL61" s="528"/>
      <c r="KHM61" s="228"/>
      <c r="KHN61" s="526"/>
      <c r="KHO61" s="527"/>
      <c r="KHP61" s="528"/>
      <c r="KHQ61" s="228"/>
      <c r="KHR61" s="526"/>
      <c r="KHS61" s="527"/>
      <c r="KHT61" s="528"/>
      <c r="KHU61" s="228"/>
      <c r="KHV61" s="526"/>
      <c r="KHW61" s="527"/>
      <c r="KHX61" s="528"/>
      <c r="KHY61" s="228"/>
      <c r="KHZ61" s="526"/>
      <c r="KIA61" s="527"/>
      <c r="KIB61" s="528"/>
      <c r="KIC61" s="228"/>
      <c r="KID61" s="526"/>
      <c r="KIE61" s="527"/>
      <c r="KIF61" s="528"/>
      <c r="KIG61" s="228"/>
      <c r="KIH61" s="526"/>
      <c r="KII61" s="527"/>
      <c r="KIJ61" s="528"/>
      <c r="KIK61" s="228"/>
      <c r="KIL61" s="526"/>
      <c r="KIM61" s="527"/>
      <c r="KIN61" s="528"/>
      <c r="KIO61" s="228"/>
      <c r="KIP61" s="526"/>
      <c r="KIQ61" s="527"/>
      <c r="KIR61" s="528"/>
      <c r="KIS61" s="228"/>
      <c r="KIT61" s="526"/>
      <c r="KIU61" s="527"/>
      <c r="KIV61" s="528"/>
      <c r="KIW61" s="228"/>
      <c r="KIX61" s="526"/>
      <c r="KIY61" s="527"/>
      <c r="KIZ61" s="528"/>
      <c r="KJA61" s="228"/>
      <c r="KJB61" s="526"/>
      <c r="KJC61" s="527"/>
      <c r="KJD61" s="528"/>
      <c r="KJE61" s="228"/>
      <c r="KJF61" s="526"/>
      <c r="KJG61" s="527"/>
      <c r="KJH61" s="528"/>
      <c r="KJI61" s="228"/>
      <c r="KJJ61" s="526"/>
      <c r="KJK61" s="527"/>
      <c r="KJL61" s="528"/>
      <c r="KJM61" s="228"/>
      <c r="KJN61" s="526"/>
      <c r="KJO61" s="527"/>
      <c r="KJP61" s="528"/>
      <c r="KJQ61" s="228"/>
      <c r="KJR61" s="526"/>
      <c r="KJS61" s="527"/>
      <c r="KJT61" s="528"/>
      <c r="KJU61" s="228"/>
      <c r="KJV61" s="526"/>
      <c r="KJW61" s="527"/>
      <c r="KJX61" s="528"/>
      <c r="KJY61" s="228"/>
      <c r="KJZ61" s="526"/>
      <c r="KKA61" s="527"/>
      <c r="KKB61" s="528"/>
      <c r="KKC61" s="228"/>
      <c r="KKD61" s="526"/>
      <c r="KKE61" s="527"/>
      <c r="KKF61" s="528"/>
      <c r="KKG61" s="228"/>
      <c r="KKH61" s="526"/>
      <c r="KKI61" s="527"/>
      <c r="KKJ61" s="528"/>
      <c r="KKK61" s="228"/>
      <c r="KKL61" s="526"/>
      <c r="KKM61" s="527"/>
      <c r="KKN61" s="528"/>
      <c r="KKO61" s="228"/>
      <c r="KKP61" s="526"/>
      <c r="KKQ61" s="527"/>
      <c r="KKR61" s="528"/>
      <c r="KKS61" s="228"/>
      <c r="KKT61" s="526"/>
      <c r="KKU61" s="527"/>
      <c r="KKV61" s="528"/>
      <c r="KKW61" s="228"/>
      <c r="KKX61" s="526"/>
      <c r="KKY61" s="527"/>
      <c r="KKZ61" s="528"/>
      <c r="KLA61" s="228"/>
      <c r="KLB61" s="526"/>
      <c r="KLC61" s="527"/>
      <c r="KLD61" s="528"/>
      <c r="KLE61" s="228"/>
      <c r="KLF61" s="526"/>
      <c r="KLG61" s="527"/>
      <c r="KLH61" s="528"/>
      <c r="KLI61" s="228"/>
      <c r="KLJ61" s="526"/>
      <c r="KLK61" s="527"/>
      <c r="KLL61" s="528"/>
      <c r="KLM61" s="228"/>
      <c r="KLN61" s="526"/>
      <c r="KLO61" s="527"/>
      <c r="KLP61" s="528"/>
      <c r="KLQ61" s="228"/>
      <c r="KLR61" s="526"/>
      <c r="KLS61" s="527"/>
      <c r="KLT61" s="528"/>
      <c r="KLU61" s="228"/>
      <c r="KLV61" s="526"/>
      <c r="KLW61" s="527"/>
      <c r="KLX61" s="528"/>
      <c r="KLY61" s="228"/>
      <c r="KLZ61" s="526"/>
      <c r="KMA61" s="527"/>
      <c r="KMB61" s="528"/>
      <c r="KMC61" s="228"/>
      <c r="KMD61" s="526"/>
      <c r="KME61" s="527"/>
      <c r="KMF61" s="528"/>
      <c r="KMG61" s="228"/>
      <c r="KMH61" s="526"/>
      <c r="KMI61" s="527"/>
      <c r="KMJ61" s="528"/>
      <c r="KMK61" s="228"/>
      <c r="KML61" s="526"/>
      <c r="KMM61" s="527"/>
      <c r="KMN61" s="528"/>
      <c r="KMO61" s="228"/>
      <c r="KMP61" s="526"/>
      <c r="KMQ61" s="527"/>
      <c r="KMR61" s="528"/>
      <c r="KMS61" s="228"/>
      <c r="KMT61" s="526"/>
      <c r="KMU61" s="527"/>
      <c r="KMV61" s="528"/>
      <c r="KMW61" s="228"/>
      <c r="KMX61" s="526"/>
      <c r="KMY61" s="527"/>
      <c r="KMZ61" s="528"/>
      <c r="KNA61" s="228"/>
      <c r="KNB61" s="526"/>
      <c r="KNC61" s="527"/>
      <c r="KND61" s="528"/>
      <c r="KNE61" s="228"/>
      <c r="KNF61" s="526"/>
      <c r="KNG61" s="527"/>
      <c r="KNH61" s="528"/>
      <c r="KNI61" s="228"/>
      <c r="KNJ61" s="526"/>
      <c r="KNK61" s="527"/>
      <c r="KNL61" s="528"/>
      <c r="KNM61" s="228"/>
      <c r="KNN61" s="526"/>
      <c r="KNO61" s="527"/>
      <c r="KNP61" s="528"/>
      <c r="KNQ61" s="228"/>
      <c r="KNR61" s="526"/>
      <c r="KNS61" s="527"/>
      <c r="KNT61" s="528"/>
      <c r="KNU61" s="228"/>
      <c r="KNV61" s="526"/>
      <c r="KNW61" s="527"/>
      <c r="KNX61" s="528"/>
      <c r="KNY61" s="228"/>
      <c r="KNZ61" s="526"/>
      <c r="KOA61" s="527"/>
      <c r="KOB61" s="528"/>
      <c r="KOC61" s="228"/>
      <c r="KOD61" s="526"/>
      <c r="KOE61" s="527"/>
      <c r="KOF61" s="528"/>
      <c r="KOG61" s="228"/>
      <c r="KOH61" s="526"/>
      <c r="KOI61" s="527"/>
      <c r="KOJ61" s="528"/>
      <c r="KOK61" s="228"/>
      <c r="KOL61" s="526"/>
      <c r="KOM61" s="527"/>
      <c r="KON61" s="528"/>
      <c r="KOO61" s="228"/>
      <c r="KOP61" s="526"/>
      <c r="KOQ61" s="527"/>
      <c r="KOR61" s="528"/>
      <c r="KOS61" s="228"/>
      <c r="KOT61" s="526"/>
      <c r="KOU61" s="527"/>
      <c r="KOV61" s="528"/>
      <c r="KOW61" s="228"/>
      <c r="KOX61" s="526"/>
      <c r="KOY61" s="527"/>
      <c r="KOZ61" s="528"/>
      <c r="KPA61" s="228"/>
      <c r="KPB61" s="526"/>
      <c r="KPC61" s="527"/>
      <c r="KPD61" s="528"/>
      <c r="KPE61" s="228"/>
      <c r="KPF61" s="526"/>
      <c r="KPG61" s="527"/>
      <c r="KPH61" s="528"/>
      <c r="KPI61" s="228"/>
      <c r="KPJ61" s="526"/>
      <c r="KPK61" s="527"/>
      <c r="KPL61" s="528"/>
      <c r="KPM61" s="228"/>
      <c r="KPN61" s="526"/>
      <c r="KPO61" s="527"/>
      <c r="KPP61" s="528"/>
      <c r="KPQ61" s="228"/>
      <c r="KPR61" s="526"/>
      <c r="KPS61" s="527"/>
      <c r="KPT61" s="528"/>
      <c r="KPU61" s="228"/>
      <c r="KPV61" s="526"/>
      <c r="KPW61" s="527"/>
      <c r="KPX61" s="528"/>
      <c r="KPY61" s="228"/>
      <c r="KPZ61" s="526"/>
      <c r="KQA61" s="527"/>
      <c r="KQB61" s="528"/>
      <c r="KQC61" s="228"/>
      <c r="KQD61" s="526"/>
      <c r="KQE61" s="527"/>
      <c r="KQF61" s="528"/>
      <c r="KQG61" s="228"/>
      <c r="KQH61" s="526"/>
      <c r="KQI61" s="527"/>
      <c r="KQJ61" s="528"/>
      <c r="KQK61" s="228"/>
      <c r="KQL61" s="526"/>
      <c r="KQM61" s="527"/>
      <c r="KQN61" s="528"/>
      <c r="KQO61" s="228"/>
      <c r="KQP61" s="526"/>
      <c r="KQQ61" s="527"/>
      <c r="KQR61" s="528"/>
      <c r="KQS61" s="228"/>
      <c r="KQT61" s="526"/>
      <c r="KQU61" s="527"/>
      <c r="KQV61" s="528"/>
      <c r="KQW61" s="228"/>
      <c r="KQX61" s="526"/>
      <c r="KQY61" s="527"/>
      <c r="KQZ61" s="528"/>
      <c r="KRA61" s="228"/>
      <c r="KRB61" s="526"/>
      <c r="KRC61" s="527"/>
      <c r="KRD61" s="528"/>
      <c r="KRE61" s="228"/>
      <c r="KRF61" s="526"/>
      <c r="KRG61" s="527"/>
      <c r="KRH61" s="528"/>
      <c r="KRI61" s="228"/>
      <c r="KRJ61" s="526"/>
      <c r="KRK61" s="527"/>
      <c r="KRL61" s="528"/>
      <c r="KRM61" s="228"/>
      <c r="KRN61" s="526"/>
      <c r="KRO61" s="527"/>
      <c r="KRP61" s="528"/>
      <c r="KRQ61" s="228"/>
      <c r="KRR61" s="526"/>
      <c r="KRS61" s="527"/>
      <c r="KRT61" s="528"/>
      <c r="KRU61" s="228"/>
      <c r="KRV61" s="526"/>
      <c r="KRW61" s="527"/>
      <c r="KRX61" s="528"/>
      <c r="KRY61" s="228"/>
      <c r="KRZ61" s="526"/>
      <c r="KSA61" s="527"/>
      <c r="KSB61" s="528"/>
      <c r="KSC61" s="228"/>
      <c r="KSD61" s="526"/>
      <c r="KSE61" s="527"/>
      <c r="KSF61" s="528"/>
      <c r="KSG61" s="228"/>
      <c r="KSH61" s="526"/>
      <c r="KSI61" s="527"/>
      <c r="KSJ61" s="528"/>
      <c r="KSK61" s="228"/>
      <c r="KSL61" s="526"/>
      <c r="KSM61" s="527"/>
      <c r="KSN61" s="528"/>
      <c r="KSO61" s="228"/>
      <c r="KSP61" s="526"/>
      <c r="KSQ61" s="527"/>
      <c r="KSR61" s="528"/>
      <c r="KSS61" s="228"/>
      <c r="KST61" s="526"/>
      <c r="KSU61" s="527"/>
      <c r="KSV61" s="528"/>
      <c r="KSW61" s="228"/>
      <c r="KSX61" s="526"/>
      <c r="KSY61" s="527"/>
      <c r="KSZ61" s="528"/>
      <c r="KTA61" s="228"/>
      <c r="KTB61" s="526"/>
      <c r="KTC61" s="527"/>
      <c r="KTD61" s="528"/>
      <c r="KTE61" s="228"/>
      <c r="KTF61" s="526"/>
      <c r="KTG61" s="527"/>
      <c r="KTH61" s="528"/>
      <c r="KTI61" s="228"/>
      <c r="KTJ61" s="526"/>
      <c r="KTK61" s="527"/>
      <c r="KTL61" s="528"/>
      <c r="KTM61" s="228"/>
      <c r="KTN61" s="526"/>
      <c r="KTO61" s="527"/>
      <c r="KTP61" s="528"/>
      <c r="KTQ61" s="228"/>
      <c r="KTR61" s="526"/>
      <c r="KTS61" s="527"/>
      <c r="KTT61" s="528"/>
      <c r="KTU61" s="228"/>
      <c r="KTV61" s="526"/>
      <c r="KTW61" s="527"/>
      <c r="KTX61" s="528"/>
      <c r="KTY61" s="228"/>
      <c r="KTZ61" s="526"/>
      <c r="KUA61" s="527"/>
      <c r="KUB61" s="528"/>
      <c r="KUC61" s="228"/>
      <c r="KUD61" s="526"/>
      <c r="KUE61" s="527"/>
      <c r="KUF61" s="528"/>
      <c r="KUG61" s="228"/>
      <c r="KUH61" s="526"/>
      <c r="KUI61" s="527"/>
      <c r="KUJ61" s="528"/>
      <c r="KUK61" s="228"/>
      <c r="KUL61" s="526"/>
      <c r="KUM61" s="527"/>
      <c r="KUN61" s="528"/>
      <c r="KUO61" s="228"/>
      <c r="KUP61" s="526"/>
      <c r="KUQ61" s="527"/>
      <c r="KUR61" s="528"/>
      <c r="KUS61" s="228"/>
      <c r="KUT61" s="526"/>
      <c r="KUU61" s="527"/>
      <c r="KUV61" s="528"/>
      <c r="KUW61" s="228"/>
      <c r="KUX61" s="526"/>
      <c r="KUY61" s="527"/>
      <c r="KUZ61" s="528"/>
      <c r="KVA61" s="228"/>
      <c r="KVB61" s="526"/>
      <c r="KVC61" s="527"/>
      <c r="KVD61" s="528"/>
      <c r="KVE61" s="228"/>
      <c r="KVF61" s="526"/>
      <c r="KVG61" s="527"/>
      <c r="KVH61" s="528"/>
      <c r="KVI61" s="228"/>
      <c r="KVJ61" s="526"/>
      <c r="KVK61" s="527"/>
      <c r="KVL61" s="528"/>
      <c r="KVM61" s="228"/>
      <c r="KVN61" s="526"/>
      <c r="KVO61" s="527"/>
      <c r="KVP61" s="528"/>
      <c r="KVQ61" s="228"/>
      <c r="KVR61" s="526"/>
      <c r="KVS61" s="527"/>
      <c r="KVT61" s="528"/>
      <c r="KVU61" s="228"/>
      <c r="KVV61" s="526"/>
      <c r="KVW61" s="527"/>
      <c r="KVX61" s="528"/>
      <c r="KVY61" s="228"/>
      <c r="KVZ61" s="526"/>
      <c r="KWA61" s="527"/>
      <c r="KWB61" s="528"/>
      <c r="KWC61" s="228"/>
      <c r="KWD61" s="526"/>
      <c r="KWE61" s="527"/>
      <c r="KWF61" s="528"/>
      <c r="KWG61" s="228"/>
      <c r="KWH61" s="526"/>
      <c r="KWI61" s="527"/>
      <c r="KWJ61" s="528"/>
      <c r="KWK61" s="228"/>
      <c r="KWL61" s="526"/>
      <c r="KWM61" s="527"/>
      <c r="KWN61" s="528"/>
      <c r="KWO61" s="228"/>
      <c r="KWP61" s="526"/>
      <c r="KWQ61" s="527"/>
      <c r="KWR61" s="528"/>
      <c r="KWS61" s="228"/>
      <c r="KWT61" s="526"/>
      <c r="KWU61" s="527"/>
      <c r="KWV61" s="528"/>
      <c r="KWW61" s="228"/>
      <c r="KWX61" s="526"/>
      <c r="KWY61" s="527"/>
      <c r="KWZ61" s="528"/>
      <c r="KXA61" s="228"/>
      <c r="KXB61" s="526"/>
      <c r="KXC61" s="527"/>
      <c r="KXD61" s="528"/>
      <c r="KXE61" s="228"/>
      <c r="KXF61" s="526"/>
      <c r="KXG61" s="527"/>
      <c r="KXH61" s="528"/>
      <c r="KXI61" s="228"/>
      <c r="KXJ61" s="526"/>
      <c r="KXK61" s="527"/>
      <c r="KXL61" s="528"/>
      <c r="KXM61" s="228"/>
      <c r="KXN61" s="526"/>
      <c r="KXO61" s="527"/>
      <c r="KXP61" s="528"/>
      <c r="KXQ61" s="228"/>
      <c r="KXR61" s="526"/>
      <c r="KXS61" s="527"/>
      <c r="KXT61" s="528"/>
      <c r="KXU61" s="228"/>
      <c r="KXV61" s="526"/>
      <c r="KXW61" s="527"/>
      <c r="KXX61" s="528"/>
      <c r="KXY61" s="228"/>
      <c r="KXZ61" s="526"/>
      <c r="KYA61" s="527"/>
      <c r="KYB61" s="528"/>
      <c r="KYC61" s="228"/>
      <c r="KYD61" s="526"/>
      <c r="KYE61" s="527"/>
      <c r="KYF61" s="528"/>
      <c r="KYG61" s="228"/>
      <c r="KYH61" s="526"/>
      <c r="KYI61" s="527"/>
      <c r="KYJ61" s="528"/>
      <c r="KYK61" s="228"/>
      <c r="KYL61" s="526"/>
      <c r="KYM61" s="527"/>
      <c r="KYN61" s="528"/>
      <c r="KYO61" s="228"/>
      <c r="KYP61" s="526"/>
      <c r="KYQ61" s="527"/>
      <c r="KYR61" s="528"/>
      <c r="KYS61" s="228"/>
      <c r="KYT61" s="526"/>
      <c r="KYU61" s="527"/>
      <c r="KYV61" s="528"/>
      <c r="KYW61" s="228"/>
      <c r="KYX61" s="526"/>
      <c r="KYY61" s="527"/>
      <c r="KYZ61" s="528"/>
      <c r="KZA61" s="228"/>
      <c r="KZB61" s="526"/>
      <c r="KZC61" s="527"/>
      <c r="KZD61" s="528"/>
      <c r="KZE61" s="228"/>
      <c r="KZF61" s="526"/>
      <c r="KZG61" s="527"/>
      <c r="KZH61" s="528"/>
      <c r="KZI61" s="228"/>
      <c r="KZJ61" s="526"/>
      <c r="KZK61" s="527"/>
      <c r="KZL61" s="528"/>
      <c r="KZM61" s="228"/>
      <c r="KZN61" s="526"/>
      <c r="KZO61" s="527"/>
      <c r="KZP61" s="528"/>
      <c r="KZQ61" s="228"/>
      <c r="KZR61" s="526"/>
      <c r="KZS61" s="527"/>
      <c r="KZT61" s="528"/>
      <c r="KZU61" s="228"/>
      <c r="KZV61" s="526"/>
      <c r="KZW61" s="527"/>
      <c r="KZX61" s="528"/>
      <c r="KZY61" s="228"/>
      <c r="KZZ61" s="526"/>
      <c r="LAA61" s="527"/>
      <c r="LAB61" s="528"/>
      <c r="LAC61" s="228"/>
      <c r="LAD61" s="526"/>
      <c r="LAE61" s="527"/>
      <c r="LAF61" s="528"/>
      <c r="LAG61" s="228"/>
      <c r="LAH61" s="526"/>
      <c r="LAI61" s="527"/>
      <c r="LAJ61" s="528"/>
      <c r="LAK61" s="228"/>
      <c r="LAL61" s="526"/>
      <c r="LAM61" s="527"/>
      <c r="LAN61" s="528"/>
      <c r="LAO61" s="228"/>
      <c r="LAP61" s="526"/>
      <c r="LAQ61" s="527"/>
      <c r="LAR61" s="528"/>
      <c r="LAS61" s="228"/>
      <c r="LAT61" s="526"/>
      <c r="LAU61" s="527"/>
      <c r="LAV61" s="528"/>
      <c r="LAW61" s="228"/>
      <c r="LAX61" s="526"/>
      <c r="LAY61" s="527"/>
      <c r="LAZ61" s="528"/>
      <c r="LBA61" s="228"/>
      <c r="LBB61" s="526"/>
      <c r="LBC61" s="527"/>
      <c r="LBD61" s="528"/>
      <c r="LBE61" s="228"/>
      <c r="LBF61" s="526"/>
      <c r="LBG61" s="527"/>
      <c r="LBH61" s="528"/>
      <c r="LBI61" s="228"/>
      <c r="LBJ61" s="526"/>
      <c r="LBK61" s="527"/>
      <c r="LBL61" s="528"/>
      <c r="LBM61" s="228"/>
      <c r="LBN61" s="526"/>
      <c r="LBO61" s="527"/>
      <c r="LBP61" s="528"/>
      <c r="LBQ61" s="228"/>
      <c r="LBR61" s="526"/>
      <c r="LBS61" s="527"/>
      <c r="LBT61" s="528"/>
      <c r="LBU61" s="228"/>
      <c r="LBV61" s="526"/>
      <c r="LBW61" s="527"/>
      <c r="LBX61" s="528"/>
      <c r="LBY61" s="228"/>
      <c r="LBZ61" s="526"/>
      <c r="LCA61" s="527"/>
      <c r="LCB61" s="528"/>
      <c r="LCC61" s="228"/>
      <c r="LCD61" s="526"/>
      <c r="LCE61" s="527"/>
      <c r="LCF61" s="528"/>
      <c r="LCG61" s="228"/>
      <c r="LCH61" s="526"/>
      <c r="LCI61" s="527"/>
      <c r="LCJ61" s="528"/>
      <c r="LCK61" s="228"/>
      <c r="LCL61" s="526"/>
      <c r="LCM61" s="527"/>
      <c r="LCN61" s="528"/>
      <c r="LCO61" s="228"/>
      <c r="LCP61" s="526"/>
      <c r="LCQ61" s="527"/>
      <c r="LCR61" s="528"/>
      <c r="LCS61" s="228"/>
      <c r="LCT61" s="526"/>
      <c r="LCU61" s="527"/>
      <c r="LCV61" s="528"/>
      <c r="LCW61" s="228"/>
      <c r="LCX61" s="526"/>
      <c r="LCY61" s="527"/>
      <c r="LCZ61" s="528"/>
      <c r="LDA61" s="228"/>
      <c r="LDB61" s="526"/>
      <c r="LDC61" s="527"/>
      <c r="LDD61" s="528"/>
      <c r="LDE61" s="228"/>
      <c r="LDF61" s="526"/>
      <c r="LDG61" s="527"/>
      <c r="LDH61" s="528"/>
      <c r="LDI61" s="228"/>
      <c r="LDJ61" s="526"/>
      <c r="LDK61" s="527"/>
      <c r="LDL61" s="528"/>
      <c r="LDM61" s="228"/>
      <c r="LDN61" s="526"/>
      <c r="LDO61" s="527"/>
      <c r="LDP61" s="528"/>
      <c r="LDQ61" s="228"/>
      <c r="LDR61" s="526"/>
      <c r="LDS61" s="527"/>
      <c r="LDT61" s="528"/>
      <c r="LDU61" s="228"/>
      <c r="LDV61" s="526"/>
      <c r="LDW61" s="527"/>
      <c r="LDX61" s="528"/>
      <c r="LDY61" s="228"/>
      <c r="LDZ61" s="526"/>
      <c r="LEA61" s="527"/>
      <c r="LEB61" s="528"/>
      <c r="LEC61" s="228"/>
      <c r="LED61" s="526"/>
      <c r="LEE61" s="527"/>
      <c r="LEF61" s="528"/>
      <c r="LEG61" s="228"/>
      <c r="LEH61" s="526"/>
      <c r="LEI61" s="527"/>
      <c r="LEJ61" s="528"/>
      <c r="LEK61" s="228"/>
      <c r="LEL61" s="526"/>
      <c r="LEM61" s="527"/>
      <c r="LEN61" s="528"/>
      <c r="LEO61" s="228"/>
      <c r="LEP61" s="526"/>
      <c r="LEQ61" s="527"/>
      <c r="LER61" s="528"/>
      <c r="LES61" s="228"/>
      <c r="LET61" s="526"/>
      <c r="LEU61" s="527"/>
      <c r="LEV61" s="528"/>
      <c r="LEW61" s="228"/>
      <c r="LEX61" s="526"/>
      <c r="LEY61" s="527"/>
      <c r="LEZ61" s="528"/>
      <c r="LFA61" s="228"/>
      <c r="LFB61" s="526"/>
      <c r="LFC61" s="527"/>
      <c r="LFD61" s="528"/>
      <c r="LFE61" s="228"/>
      <c r="LFF61" s="526"/>
      <c r="LFG61" s="527"/>
      <c r="LFH61" s="528"/>
      <c r="LFI61" s="228"/>
      <c r="LFJ61" s="526"/>
      <c r="LFK61" s="527"/>
      <c r="LFL61" s="528"/>
      <c r="LFM61" s="228"/>
      <c r="LFN61" s="526"/>
      <c r="LFO61" s="527"/>
      <c r="LFP61" s="528"/>
      <c r="LFQ61" s="228"/>
      <c r="LFR61" s="526"/>
      <c r="LFS61" s="527"/>
      <c r="LFT61" s="528"/>
      <c r="LFU61" s="228"/>
      <c r="LFV61" s="526"/>
      <c r="LFW61" s="527"/>
      <c r="LFX61" s="528"/>
      <c r="LFY61" s="228"/>
      <c r="LFZ61" s="526"/>
      <c r="LGA61" s="527"/>
      <c r="LGB61" s="528"/>
      <c r="LGC61" s="228"/>
      <c r="LGD61" s="526"/>
      <c r="LGE61" s="527"/>
      <c r="LGF61" s="528"/>
      <c r="LGG61" s="228"/>
      <c r="LGH61" s="526"/>
      <c r="LGI61" s="527"/>
      <c r="LGJ61" s="528"/>
      <c r="LGK61" s="228"/>
      <c r="LGL61" s="526"/>
      <c r="LGM61" s="527"/>
      <c r="LGN61" s="528"/>
      <c r="LGO61" s="228"/>
      <c r="LGP61" s="526"/>
      <c r="LGQ61" s="527"/>
      <c r="LGR61" s="528"/>
      <c r="LGS61" s="228"/>
      <c r="LGT61" s="526"/>
      <c r="LGU61" s="527"/>
      <c r="LGV61" s="528"/>
      <c r="LGW61" s="228"/>
      <c r="LGX61" s="526"/>
      <c r="LGY61" s="527"/>
      <c r="LGZ61" s="528"/>
      <c r="LHA61" s="228"/>
      <c r="LHB61" s="526"/>
      <c r="LHC61" s="527"/>
      <c r="LHD61" s="528"/>
      <c r="LHE61" s="228"/>
      <c r="LHF61" s="526"/>
      <c r="LHG61" s="527"/>
      <c r="LHH61" s="528"/>
      <c r="LHI61" s="228"/>
      <c r="LHJ61" s="526"/>
      <c r="LHK61" s="527"/>
      <c r="LHL61" s="528"/>
      <c r="LHM61" s="228"/>
      <c r="LHN61" s="526"/>
      <c r="LHO61" s="527"/>
      <c r="LHP61" s="528"/>
      <c r="LHQ61" s="228"/>
      <c r="LHR61" s="526"/>
      <c r="LHS61" s="527"/>
      <c r="LHT61" s="528"/>
      <c r="LHU61" s="228"/>
      <c r="LHV61" s="526"/>
      <c r="LHW61" s="527"/>
      <c r="LHX61" s="528"/>
      <c r="LHY61" s="228"/>
      <c r="LHZ61" s="526"/>
      <c r="LIA61" s="527"/>
      <c r="LIB61" s="528"/>
      <c r="LIC61" s="228"/>
      <c r="LID61" s="526"/>
      <c r="LIE61" s="527"/>
      <c r="LIF61" s="528"/>
      <c r="LIG61" s="228"/>
      <c r="LIH61" s="526"/>
      <c r="LII61" s="527"/>
      <c r="LIJ61" s="528"/>
      <c r="LIK61" s="228"/>
      <c r="LIL61" s="526"/>
      <c r="LIM61" s="527"/>
      <c r="LIN61" s="528"/>
      <c r="LIO61" s="228"/>
      <c r="LIP61" s="526"/>
      <c r="LIQ61" s="527"/>
      <c r="LIR61" s="528"/>
      <c r="LIS61" s="228"/>
      <c r="LIT61" s="526"/>
      <c r="LIU61" s="527"/>
      <c r="LIV61" s="528"/>
      <c r="LIW61" s="228"/>
      <c r="LIX61" s="526"/>
      <c r="LIY61" s="527"/>
      <c r="LIZ61" s="528"/>
      <c r="LJA61" s="228"/>
      <c r="LJB61" s="526"/>
      <c r="LJC61" s="527"/>
      <c r="LJD61" s="528"/>
      <c r="LJE61" s="228"/>
      <c r="LJF61" s="526"/>
      <c r="LJG61" s="527"/>
      <c r="LJH61" s="528"/>
      <c r="LJI61" s="228"/>
      <c r="LJJ61" s="526"/>
      <c r="LJK61" s="527"/>
      <c r="LJL61" s="528"/>
      <c r="LJM61" s="228"/>
      <c r="LJN61" s="526"/>
      <c r="LJO61" s="527"/>
      <c r="LJP61" s="528"/>
      <c r="LJQ61" s="228"/>
      <c r="LJR61" s="526"/>
      <c r="LJS61" s="527"/>
      <c r="LJT61" s="528"/>
      <c r="LJU61" s="228"/>
      <c r="LJV61" s="526"/>
      <c r="LJW61" s="527"/>
      <c r="LJX61" s="528"/>
      <c r="LJY61" s="228"/>
      <c r="LJZ61" s="526"/>
      <c r="LKA61" s="527"/>
      <c r="LKB61" s="528"/>
      <c r="LKC61" s="228"/>
      <c r="LKD61" s="526"/>
      <c r="LKE61" s="527"/>
      <c r="LKF61" s="528"/>
      <c r="LKG61" s="228"/>
      <c r="LKH61" s="526"/>
      <c r="LKI61" s="527"/>
      <c r="LKJ61" s="528"/>
      <c r="LKK61" s="228"/>
      <c r="LKL61" s="526"/>
      <c r="LKM61" s="527"/>
      <c r="LKN61" s="528"/>
      <c r="LKO61" s="228"/>
      <c r="LKP61" s="526"/>
      <c r="LKQ61" s="527"/>
      <c r="LKR61" s="528"/>
      <c r="LKS61" s="228"/>
      <c r="LKT61" s="526"/>
      <c r="LKU61" s="527"/>
      <c r="LKV61" s="528"/>
      <c r="LKW61" s="228"/>
      <c r="LKX61" s="526"/>
      <c r="LKY61" s="527"/>
      <c r="LKZ61" s="528"/>
      <c r="LLA61" s="228"/>
      <c r="LLB61" s="526"/>
      <c r="LLC61" s="527"/>
      <c r="LLD61" s="528"/>
      <c r="LLE61" s="228"/>
      <c r="LLF61" s="526"/>
      <c r="LLG61" s="527"/>
      <c r="LLH61" s="528"/>
      <c r="LLI61" s="228"/>
      <c r="LLJ61" s="526"/>
      <c r="LLK61" s="527"/>
      <c r="LLL61" s="528"/>
      <c r="LLM61" s="228"/>
      <c r="LLN61" s="526"/>
      <c r="LLO61" s="527"/>
      <c r="LLP61" s="528"/>
      <c r="LLQ61" s="228"/>
      <c r="LLR61" s="526"/>
      <c r="LLS61" s="527"/>
      <c r="LLT61" s="528"/>
      <c r="LLU61" s="228"/>
      <c r="LLV61" s="526"/>
      <c r="LLW61" s="527"/>
      <c r="LLX61" s="528"/>
      <c r="LLY61" s="228"/>
      <c r="LLZ61" s="526"/>
      <c r="LMA61" s="527"/>
      <c r="LMB61" s="528"/>
      <c r="LMC61" s="228"/>
      <c r="LMD61" s="526"/>
      <c r="LME61" s="527"/>
      <c r="LMF61" s="528"/>
      <c r="LMG61" s="228"/>
      <c r="LMH61" s="526"/>
      <c r="LMI61" s="527"/>
      <c r="LMJ61" s="528"/>
      <c r="LMK61" s="228"/>
      <c r="LML61" s="526"/>
      <c r="LMM61" s="527"/>
      <c r="LMN61" s="528"/>
      <c r="LMO61" s="228"/>
      <c r="LMP61" s="526"/>
      <c r="LMQ61" s="527"/>
      <c r="LMR61" s="528"/>
      <c r="LMS61" s="228"/>
      <c r="LMT61" s="526"/>
      <c r="LMU61" s="527"/>
      <c r="LMV61" s="528"/>
      <c r="LMW61" s="228"/>
      <c r="LMX61" s="526"/>
      <c r="LMY61" s="527"/>
      <c r="LMZ61" s="528"/>
      <c r="LNA61" s="228"/>
      <c r="LNB61" s="526"/>
      <c r="LNC61" s="527"/>
      <c r="LND61" s="528"/>
      <c r="LNE61" s="228"/>
      <c r="LNF61" s="526"/>
      <c r="LNG61" s="527"/>
      <c r="LNH61" s="528"/>
      <c r="LNI61" s="228"/>
      <c r="LNJ61" s="526"/>
      <c r="LNK61" s="527"/>
      <c r="LNL61" s="528"/>
      <c r="LNM61" s="228"/>
      <c r="LNN61" s="526"/>
      <c r="LNO61" s="527"/>
      <c r="LNP61" s="528"/>
      <c r="LNQ61" s="228"/>
      <c r="LNR61" s="526"/>
      <c r="LNS61" s="527"/>
      <c r="LNT61" s="528"/>
      <c r="LNU61" s="228"/>
      <c r="LNV61" s="526"/>
      <c r="LNW61" s="527"/>
      <c r="LNX61" s="528"/>
      <c r="LNY61" s="228"/>
      <c r="LNZ61" s="526"/>
      <c r="LOA61" s="527"/>
      <c r="LOB61" s="528"/>
      <c r="LOC61" s="228"/>
      <c r="LOD61" s="526"/>
      <c r="LOE61" s="527"/>
      <c r="LOF61" s="528"/>
      <c r="LOG61" s="228"/>
      <c r="LOH61" s="526"/>
      <c r="LOI61" s="527"/>
      <c r="LOJ61" s="528"/>
      <c r="LOK61" s="228"/>
      <c r="LOL61" s="526"/>
      <c r="LOM61" s="527"/>
      <c r="LON61" s="528"/>
      <c r="LOO61" s="228"/>
      <c r="LOP61" s="526"/>
      <c r="LOQ61" s="527"/>
      <c r="LOR61" s="528"/>
      <c r="LOS61" s="228"/>
      <c r="LOT61" s="526"/>
      <c r="LOU61" s="527"/>
      <c r="LOV61" s="528"/>
      <c r="LOW61" s="228"/>
      <c r="LOX61" s="526"/>
      <c r="LOY61" s="527"/>
      <c r="LOZ61" s="528"/>
      <c r="LPA61" s="228"/>
      <c r="LPB61" s="526"/>
      <c r="LPC61" s="527"/>
      <c r="LPD61" s="528"/>
      <c r="LPE61" s="228"/>
      <c r="LPF61" s="526"/>
      <c r="LPG61" s="527"/>
      <c r="LPH61" s="528"/>
      <c r="LPI61" s="228"/>
      <c r="LPJ61" s="526"/>
      <c r="LPK61" s="527"/>
      <c r="LPL61" s="528"/>
      <c r="LPM61" s="228"/>
      <c r="LPN61" s="526"/>
      <c r="LPO61" s="527"/>
      <c r="LPP61" s="528"/>
      <c r="LPQ61" s="228"/>
      <c r="LPR61" s="526"/>
      <c r="LPS61" s="527"/>
      <c r="LPT61" s="528"/>
      <c r="LPU61" s="228"/>
      <c r="LPV61" s="526"/>
      <c r="LPW61" s="527"/>
      <c r="LPX61" s="528"/>
      <c r="LPY61" s="228"/>
      <c r="LPZ61" s="526"/>
      <c r="LQA61" s="527"/>
      <c r="LQB61" s="528"/>
      <c r="LQC61" s="228"/>
      <c r="LQD61" s="526"/>
      <c r="LQE61" s="527"/>
      <c r="LQF61" s="528"/>
      <c r="LQG61" s="228"/>
      <c r="LQH61" s="526"/>
      <c r="LQI61" s="527"/>
      <c r="LQJ61" s="528"/>
      <c r="LQK61" s="228"/>
      <c r="LQL61" s="526"/>
      <c r="LQM61" s="527"/>
      <c r="LQN61" s="528"/>
      <c r="LQO61" s="228"/>
      <c r="LQP61" s="526"/>
      <c r="LQQ61" s="527"/>
      <c r="LQR61" s="528"/>
      <c r="LQS61" s="228"/>
      <c r="LQT61" s="526"/>
      <c r="LQU61" s="527"/>
      <c r="LQV61" s="528"/>
      <c r="LQW61" s="228"/>
      <c r="LQX61" s="526"/>
      <c r="LQY61" s="527"/>
      <c r="LQZ61" s="528"/>
      <c r="LRA61" s="228"/>
      <c r="LRB61" s="526"/>
      <c r="LRC61" s="527"/>
      <c r="LRD61" s="528"/>
      <c r="LRE61" s="228"/>
      <c r="LRF61" s="526"/>
      <c r="LRG61" s="527"/>
      <c r="LRH61" s="528"/>
      <c r="LRI61" s="228"/>
      <c r="LRJ61" s="526"/>
      <c r="LRK61" s="527"/>
      <c r="LRL61" s="528"/>
      <c r="LRM61" s="228"/>
      <c r="LRN61" s="526"/>
      <c r="LRO61" s="527"/>
      <c r="LRP61" s="528"/>
      <c r="LRQ61" s="228"/>
      <c r="LRR61" s="526"/>
      <c r="LRS61" s="527"/>
      <c r="LRT61" s="528"/>
      <c r="LRU61" s="228"/>
      <c r="LRV61" s="526"/>
      <c r="LRW61" s="527"/>
      <c r="LRX61" s="528"/>
      <c r="LRY61" s="228"/>
      <c r="LRZ61" s="526"/>
      <c r="LSA61" s="527"/>
      <c r="LSB61" s="528"/>
      <c r="LSC61" s="228"/>
      <c r="LSD61" s="526"/>
      <c r="LSE61" s="527"/>
      <c r="LSF61" s="528"/>
      <c r="LSG61" s="228"/>
      <c r="LSH61" s="526"/>
      <c r="LSI61" s="527"/>
      <c r="LSJ61" s="528"/>
      <c r="LSK61" s="228"/>
      <c r="LSL61" s="526"/>
      <c r="LSM61" s="527"/>
      <c r="LSN61" s="528"/>
      <c r="LSO61" s="228"/>
      <c r="LSP61" s="526"/>
      <c r="LSQ61" s="527"/>
      <c r="LSR61" s="528"/>
      <c r="LSS61" s="228"/>
      <c r="LST61" s="526"/>
      <c r="LSU61" s="527"/>
      <c r="LSV61" s="528"/>
      <c r="LSW61" s="228"/>
      <c r="LSX61" s="526"/>
      <c r="LSY61" s="527"/>
      <c r="LSZ61" s="528"/>
      <c r="LTA61" s="228"/>
      <c r="LTB61" s="526"/>
      <c r="LTC61" s="527"/>
      <c r="LTD61" s="528"/>
      <c r="LTE61" s="228"/>
      <c r="LTF61" s="526"/>
      <c r="LTG61" s="527"/>
      <c r="LTH61" s="528"/>
      <c r="LTI61" s="228"/>
      <c r="LTJ61" s="526"/>
      <c r="LTK61" s="527"/>
      <c r="LTL61" s="528"/>
      <c r="LTM61" s="228"/>
      <c r="LTN61" s="526"/>
      <c r="LTO61" s="527"/>
      <c r="LTP61" s="528"/>
      <c r="LTQ61" s="228"/>
      <c r="LTR61" s="526"/>
      <c r="LTS61" s="527"/>
      <c r="LTT61" s="528"/>
      <c r="LTU61" s="228"/>
      <c r="LTV61" s="526"/>
      <c r="LTW61" s="527"/>
      <c r="LTX61" s="528"/>
      <c r="LTY61" s="228"/>
      <c r="LTZ61" s="526"/>
      <c r="LUA61" s="527"/>
      <c r="LUB61" s="528"/>
      <c r="LUC61" s="228"/>
      <c r="LUD61" s="526"/>
      <c r="LUE61" s="527"/>
      <c r="LUF61" s="528"/>
      <c r="LUG61" s="228"/>
      <c r="LUH61" s="526"/>
      <c r="LUI61" s="527"/>
      <c r="LUJ61" s="528"/>
      <c r="LUK61" s="228"/>
      <c r="LUL61" s="526"/>
      <c r="LUM61" s="527"/>
      <c r="LUN61" s="528"/>
      <c r="LUO61" s="228"/>
      <c r="LUP61" s="526"/>
      <c r="LUQ61" s="527"/>
      <c r="LUR61" s="528"/>
      <c r="LUS61" s="228"/>
      <c r="LUT61" s="526"/>
      <c r="LUU61" s="527"/>
      <c r="LUV61" s="528"/>
      <c r="LUW61" s="228"/>
      <c r="LUX61" s="526"/>
      <c r="LUY61" s="527"/>
      <c r="LUZ61" s="528"/>
      <c r="LVA61" s="228"/>
      <c r="LVB61" s="526"/>
      <c r="LVC61" s="527"/>
      <c r="LVD61" s="528"/>
      <c r="LVE61" s="228"/>
      <c r="LVF61" s="526"/>
      <c r="LVG61" s="527"/>
      <c r="LVH61" s="528"/>
      <c r="LVI61" s="228"/>
      <c r="LVJ61" s="526"/>
      <c r="LVK61" s="527"/>
      <c r="LVL61" s="528"/>
      <c r="LVM61" s="228"/>
      <c r="LVN61" s="526"/>
      <c r="LVO61" s="527"/>
      <c r="LVP61" s="528"/>
      <c r="LVQ61" s="228"/>
      <c r="LVR61" s="526"/>
      <c r="LVS61" s="527"/>
      <c r="LVT61" s="528"/>
      <c r="LVU61" s="228"/>
      <c r="LVV61" s="526"/>
      <c r="LVW61" s="527"/>
      <c r="LVX61" s="528"/>
      <c r="LVY61" s="228"/>
      <c r="LVZ61" s="526"/>
      <c r="LWA61" s="527"/>
      <c r="LWB61" s="528"/>
      <c r="LWC61" s="228"/>
      <c r="LWD61" s="526"/>
      <c r="LWE61" s="527"/>
      <c r="LWF61" s="528"/>
      <c r="LWG61" s="228"/>
      <c r="LWH61" s="526"/>
      <c r="LWI61" s="527"/>
      <c r="LWJ61" s="528"/>
      <c r="LWK61" s="228"/>
      <c r="LWL61" s="526"/>
      <c r="LWM61" s="527"/>
      <c r="LWN61" s="528"/>
      <c r="LWO61" s="228"/>
      <c r="LWP61" s="526"/>
      <c r="LWQ61" s="527"/>
      <c r="LWR61" s="528"/>
      <c r="LWS61" s="228"/>
      <c r="LWT61" s="526"/>
      <c r="LWU61" s="527"/>
      <c r="LWV61" s="528"/>
      <c r="LWW61" s="228"/>
      <c r="LWX61" s="526"/>
      <c r="LWY61" s="527"/>
      <c r="LWZ61" s="528"/>
      <c r="LXA61" s="228"/>
      <c r="LXB61" s="526"/>
      <c r="LXC61" s="527"/>
      <c r="LXD61" s="528"/>
      <c r="LXE61" s="228"/>
      <c r="LXF61" s="526"/>
      <c r="LXG61" s="527"/>
      <c r="LXH61" s="528"/>
      <c r="LXI61" s="228"/>
      <c r="LXJ61" s="526"/>
      <c r="LXK61" s="527"/>
      <c r="LXL61" s="528"/>
      <c r="LXM61" s="228"/>
      <c r="LXN61" s="526"/>
      <c r="LXO61" s="527"/>
      <c r="LXP61" s="528"/>
      <c r="LXQ61" s="228"/>
      <c r="LXR61" s="526"/>
      <c r="LXS61" s="527"/>
      <c r="LXT61" s="528"/>
      <c r="LXU61" s="228"/>
      <c r="LXV61" s="526"/>
      <c r="LXW61" s="527"/>
      <c r="LXX61" s="528"/>
      <c r="LXY61" s="228"/>
      <c r="LXZ61" s="526"/>
      <c r="LYA61" s="527"/>
      <c r="LYB61" s="528"/>
      <c r="LYC61" s="228"/>
      <c r="LYD61" s="526"/>
      <c r="LYE61" s="527"/>
      <c r="LYF61" s="528"/>
      <c r="LYG61" s="228"/>
      <c r="LYH61" s="526"/>
      <c r="LYI61" s="527"/>
      <c r="LYJ61" s="528"/>
      <c r="LYK61" s="228"/>
      <c r="LYL61" s="526"/>
      <c r="LYM61" s="527"/>
      <c r="LYN61" s="528"/>
      <c r="LYO61" s="228"/>
      <c r="LYP61" s="526"/>
      <c r="LYQ61" s="527"/>
      <c r="LYR61" s="528"/>
      <c r="LYS61" s="228"/>
      <c r="LYT61" s="526"/>
      <c r="LYU61" s="527"/>
      <c r="LYV61" s="528"/>
      <c r="LYW61" s="228"/>
      <c r="LYX61" s="526"/>
      <c r="LYY61" s="527"/>
      <c r="LYZ61" s="528"/>
      <c r="LZA61" s="228"/>
      <c r="LZB61" s="526"/>
      <c r="LZC61" s="527"/>
      <c r="LZD61" s="528"/>
      <c r="LZE61" s="228"/>
      <c r="LZF61" s="526"/>
      <c r="LZG61" s="527"/>
      <c r="LZH61" s="528"/>
      <c r="LZI61" s="228"/>
      <c r="LZJ61" s="526"/>
      <c r="LZK61" s="527"/>
      <c r="LZL61" s="528"/>
      <c r="LZM61" s="228"/>
      <c r="LZN61" s="526"/>
      <c r="LZO61" s="527"/>
      <c r="LZP61" s="528"/>
      <c r="LZQ61" s="228"/>
      <c r="LZR61" s="526"/>
      <c r="LZS61" s="527"/>
      <c r="LZT61" s="528"/>
      <c r="LZU61" s="228"/>
      <c r="LZV61" s="526"/>
      <c r="LZW61" s="527"/>
      <c r="LZX61" s="528"/>
      <c r="LZY61" s="228"/>
      <c r="LZZ61" s="526"/>
      <c r="MAA61" s="527"/>
      <c r="MAB61" s="528"/>
      <c r="MAC61" s="228"/>
      <c r="MAD61" s="526"/>
      <c r="MAE61" s="527"/>
      <c r="MAF61" s="528"/>
      <c r="MAG61" s="228"/>
      <c r="MAH61" s="526"/>
      <c r="MAI61" s="527"/>
      <c r="MAJ61" s="528"/>
      <c r="MAK61" s="228"/>
      <c r="MAL61" s="526"/>
      <c r="MAM61" s="527"/>
      <c r="MAN61" s="528"/>
      <c r="MAO61" s="228"/>
      <c r="MAP61" s="526"/>
      <c r="MAQ61" s="527"/>
      <c r="MAR61" s="528"/>
      <c r="MAS61" s="228"/>
      <c r="MAT61" s="526"/>
      <c r="MAU61" s="527"/>
      <c r="MAV61" s="528"/>
      <c r="MAW61" s="228"/>
      <c r="MAX61" s="526"/>
      <c r="MAY61" s="527"/>
      <c r="MAZ61" s="528"/>
      <c r="MBA61" s="228"/>
      <c r="MBB61" s="526"/>
      <c r="MBC61" s="527"/>
      <c r="MBD61" s="528"/>
      <c r="MBE61" s="228"/>
      <c r="MBF61" s="526"/>
      <c r="MBG61" s="527"/>
      <c r="MBH61" s="528"/>
      <c r="MBI61" s="228"/>
      <c r="MBJ61" s="526"/>
      <c r="MBK61" s="527"/>
      <c r="MBL61" s="528"/>
      <c r="MBM61" s="228"/>
      <c r="MBN61" s="526"/>
      <c r="MBO61" s="527"/>
      <c r="MBP61" s="528"/>
      <c r="MBQ61" s="228"/>
      <c r="MBR61" s="526"/>
      <c r="MBS61" s="527"/>
      <c r="MBT61" s="528"/>
      <c r="MBU61" s="228"/>
      <c r="MBV61" s="526"/>
      <c r="MBW61" s="527"/>
      <c r="MBX61" s="528"/>
      <c r="MBY61" s="228"/>
      <c r="MBZ61" s="526"/>
      <c r="MCA61" s="527"/>
      <c r="MCB61" s="528"/>
      <c r="MCC61" s="228"/>
      <c r="MCD61" s="526"/>
      <c r="MCE61" s="527"/>
      <c r="MCF61" s="528"/>
      <c r="MCG61" s="228"/>
      <c r="MCH61" s="526"/>
      <c r="MCI61" s="527"/>
      <c r="MCJ61" s="528"/>
      <c r="MCK61" s="228"/>
      <c r="MCL61" s="526"/>
      <c r="MCM61" s="527"/>
      <c r="MCN61" s="528"/>
      <c r="MCO61" s="228"/>
      <c r="MCP61" s="526"/>
      <c r="MCQ61" s="527"/>
      <c r="MCR61" s="528"/>
      <c r="MCS61" s="228"/>
      <c r="MCT61" s="526"/>
      <c r="MCU61" s="527"/>
      <c r="MCV61" s="528"/>
      <c r="MCW61" s="228"/>
      <c r="MCX61" s="526"/>
      <c r="MCY61" s="527"/>
      <c r="MCZ61" s="528"/>
      <c r="MDA61" s="228"/>
      <c r="MDB61" s="526"/>
      <c r="MDC61" s="527"/>
      <c r="MDD61" s="528"/>
      <c r="MDE61" s="228"/>
      <c r="MDF61" s="526"/>
      <c r="MDG61" s="527"/>
      <c r="MDH61" s="528"/>
      <c r="MDI61" s="228"/>
      <c r="MDJ61" s="526"/>
      <c r="MDK61" s="527"/>
      <c r="MDL61" s="528"/>
      <c r="MDM61" s="228"/>
      <c r="MDN61" s="526"/>
      <c r="MDO61" s="527"/>
      <c r="MDP61" s="528"/>
      <c r="MDQ61" s="228"/>
      <c r="MDR61" s="526"/>
      <c r="MDS61" s="527"/>
      <c r="MDT61" s="528"/>
      <c r="MDU61" s="228"/>
      <c r="MDV61" s="526"/>
      <c r="MDW61" s="527"/>
      <c r="MDX61" s="528"/>
      <c r="MDY61" s="228"/>
      <c r="MDZ61" s="526"/>
      <c r="MEA61" s="527"/>
      <c r="MEB61" s="528"/>
      <c r="MEC61" s="228"/>
      <c r="MED61" s="526"/>
      <c r="MEE61" s="527"/>
      <c r="MEF61" s="528"/>
      <c r="MEG61" s="228"/>
      <c r="MEH61" s="526"/>
      <c r="MEI61" s="527"/>
      <c r="MEJ61" s="528"/>
      <c r="MEK61" s="228"/>
      <c r="MEL61" s="526"/>
      <c r="MEM61" s="527"/>
      <c r="MEN61" s="528"/>
      <c r="MEO61" s="228"/>
      <c r="MEP61" s="526"/>
      <c r="MEQ61" s="527"/>
      <c r="MER61" s="528"/>
      <c r="MES61" s="228"/>
      <c r="MET61" s="526"/>
      <c r="MEU61" s="527"/>
      <c r="MEV61" s="528"/>
      <c r="MEW61" s="228"/>
      <c r="MEX61" s="526"/>
      <c r="MEY61" s="527"/>
      <c r="MEZ61" s="528"/>
      <c r="MFA61" s="228"/>
      <c r="MFB61" s="526"/>
      <c r="MFC61" s="527"/>
      <c r="MFD61" s="528"/>
      <c r="MFE61" s="228"/>
      <c r="MFF61" s="526"/>
      <c r="MFG61" s="527"/>
      <c r="MFH61" s="528"/>
      <c r="MFI61" s="228"/>
      <c r="MFJ61" s="526"/>
      <c r="MFK61" s="527"/>
      <c r="MFL61" s="528"/>
      <c r="MFM61" s="228"/>
      <c r="MFN61" s="526"/>
      <c r="MFO61" s="527"/>
      <c r="MFP61" s="528"/>
      <c r="MFQ61" s="228"/>
      <c r="MFR61" s="526"/>
      <c r="MFS61" s="527"/>
      <c r="MFT61" s="528"/>
      <c r="MFU61" s="228"/>
      <c r="MFV61" s="526"/>
      <c r="MFW61" s="527"/>
      <c r="MFX61" s="528"/>
      <c r="MFY61" s="228"/>
      <c r="MFZ61" s="526"/>
      <c r="MGA61" s="527"/>
      <c r="MGB61" s="528"/>
      <c r="MGC61" s="228"/>
      <c r="MGD61" s="526"/>
      <c r="MGE61" s="527"/>
      <c r="MGF61" s="528"/>
      <c r="MGG61" s="228"/>
      <c r="MGH61" s="526"/>
      <c r="MGI61" s="527"/>
      <c r="MGJ61" s="528"/>
      <c r="MGK61" s="228"/>
      <c r="MGL61" s="526"/>
      <c r="MGM61" s="527"/>
      <c r="MGN61" s="528"/>
      <c r="MGO61" s="228"/>
      <c r="MGP61" s="526"/>
      <c r="MGQ61" s="527"/>
      <c r="MGR61" s="528"/>
      <c r="MGS61" s="228"/>
      <c r="MGT61" s="526"/>
      <c r="MGU61" s="527"/>
      <c r="MGV61" s="528"/>
      <c r="MGW61" s="228"/>
      <c r="MGX61" s="526"/>
      <c r="MGY61" s="527"/>
      <c r="MGZ61" s="528"/>
      <c r="MHA61" s="228"/>
      <c r="MHB61" s="526"/>
      <c r="MHC61" s="527"/>
      <c r="MHD61" s="528"/>
      <c r="MHE61" s="228"/>
      <c r="MHF61" s="526"/>
      <c r="MHG61" s="527"/>
      <c r="MHH61" s="528"/>
      <c r="MHI61" s="228"/>
      <c r="MHJ61" s="526"/>
      <c r="MHK61" s="527"/>
      <c r="MHL61" s="528"/>
      <c r="MHM61" s="228"/>
      <c r="MHN61" s="526"/>
      <c r="MHO61" s="527"/>
      <c r="MHP61" s="528"/>
      <c r="MHQ61" s="228"/>
      <c r="MHR61" s="526"/>
      <c r="MHS61" s="527"/>
      <c r="MHT61" s="528"/>
      <c r="MHU61" s="228"/>
      <c r="MHV61" s="526"/>
      <c r="MHW61" s="527"/>
      <c r="MHX61" s="528"/>
      <c r="MHY61" s="228"/>
      <c r="MHZ61" s="526"/>
      <c r="MIA61" s="527"/>
      <c r="MIB61" s="528"/>
      <c r="MIC61" s="228"/>
      <c r="MID61" s="526"/>
      <c r="MIE61" s="527"/>
      <c r="MIF61" s="528"/>
      <c r="MIG61" s="228"/>
      <c r="MIH61" s="526"/>
      <c r="MII61" s="527"/>
      <c r="MIJ61" s="528"/>
      <c r="MIK61" s="228"/>
      <c r="MIL61" s="526"/>
      <c r="MIM61" s="527"/>
      <c r="MIN61" s="528"/>
      <c r="MIO61" s="228"/>
      <c r="MIP61" s="526"/>
      <c r="MIQ61" s="527"/>
      <c r="MIR61" s="528"/>
      <c r="MIS61" s="228"/>
      <c r="MIT61" s="526"/>
      <c r="MIU61" s="527"/>
      <c r="MIV61" s="528"/>
      <c r="MIW61" s="228"/>
      <c r="MIX61" s="526"/>
      <c r="MIY61" s="527"/>
      <c r="MIZ61" s="528"/>
      <c r="MJA61" s="228"/>
      <c r="MJB61" s="526"/>
      <c r="MJC61" s="527"/>
      <c r="MJD61" s="528"/>
      <c r="MJE61" s="228"/>
      <c r="MJF61" s="526"/>
      <c r="MJG61" s="527"/>
      <c r="MJH61" s="528"/>
      <c r="MJI61" s="228"/>
      <c r="MJJ61" s="526"/>
      <c r="MJK61" s="527"/>
      <c r="MJL61" s="528"/>
      <c r="MJM61" s="228"/>
      <c r="MJN61" s="526"/>
      <c r="MJO61" s="527"/>
      <c r="MJP61" s="528"/>
      <c r="MJQ61" s="228"/>
      <c r="MJR61" s="526"/>
      <c r="MJS61" s="527"/>
      <c r="MJT61" s="528"/>
      <c r="MJU61" s="228"/>
      <c r="MJV61" s="526"/>
      <c r="MJW61" s="527"/>
      <c r="MJX61" s="528"/>
      <c r="MJY61" s="228"/>
      <c r="MJZ61" s="526"/>
      <c r="MKA61" s="527"/>
      <c r="MKB61" s="528"/>
      <c r="MKC61" s="228"/>
      <c r="MKD61" s="526"/>
      <c r="MKE61" s="527"/>
      <c r="MKF61" s="528"/>
      <c r="MKG61" s="228"/>
      <c r="MKH61" s="526"/>
      <c r="MKI61" s="527"/>
      <c r="MKJ61" s="528"/>
      <c r="MKK61" s="228"/>
      <c r="MKL61" s="526"/>
      <c r="MKM61" s="527"/>
      <c r="MKN61" s="528"/>
      <c r="MKO61" s="228"/>
      <c r="MKP61" s="526"/>
      <c r="MKQ61" s="527"/>
      <c r="MKR61" s="528"/>
      <c r="MKS61" s="228"/>
      <c r="MKT61" s="526"/>
      <c r="MKU61" s="527"/>
      <c r="MKV61" s="528"/>
      <c r="MKW61" s="228"/>
      <c r="MKX61" s="526"/>
      <c r="MKY61" s="527"/>
      <c r="MKZ61" s="528"/>
      <c r="MLA61" s="228"/>
      <c r="MLB61" s="526"/>
      <c r="MLC61" s="527"/>
      <c r="MLD61" s="528"/>
      <c r="MLE61" s="228"/>
      <c r="MLF61" s="526"/>
      <c r="MLG61" s="527"/>
      <c r="MLH61" s="528"/>
      <c r="MLI61" s="228"/>
      <c r="MLJ61" s="526"/>
      <c r="MLK61" s="527"/>
      <c r="MLL61" s="528"/>
      <c r="MLM61" s="228"/>
      <c r="MLN61" s="526"/>
      <c r="MLO61" s="527"/>
      <c r="MLP61" s="528"/>
      <c r="MLQ61" s="228"/>
      <c r="MLR61" s="526"/>
      <c r="MLS61" s="527"/>
      <c r="MLT61" s="528"/>
      <c r="MLU61" s="228"/>
      <c r="MLV61" s="526"/>
      <c r="MLW61" s="527"/>
      <c r="MLX61" s="528"/>
      <c r="MLY61" s="228"/>
      <c r="MLZ61" s="526"/>
      <c r="MMA61" s="527"/>
      <c r="MMB61" s="528"/>
      <c r="MMC61" s="228"/>
      <c r="MMD61" s="526"/>
      <c r="MME61" s="527"/>
      <c r="MMF61" s="528"/>
      <c r="MMG61" s="228"/>
      <c r="MMH61" s="526"/>
      <c r="MMI61" s="527"/>
      <c r="MMJ61" s="528"/>
      <c r="MMK61" s="228"/>
      <c r="MML61" s="526"/>
      <c r="MMM61" s="527"/>
      <c r="MMN61" s="528"/>
      <c r="MMO61" s="228"/>
      <c r="MMP61" s="526"/>
      <c r="MMQ61" s="527"/>
      <c r="MMR61" s="528"/>
      <c r="MMS61" s="228"/>
      <c r="MMT61" s="526"/>
      <c r="MMU61" s="527"/>
      <c r="MMV61" s="528"/>
      <c r="MMW61" s="228"/>
      <c r="MMX61" s="526"/>
      <c r="MMY61" s="527"/>
      <c r="MMZ61" s="528"/>
      <c r="MNA61" s="228"/>
      <c r="MNB61" s="526"/>
      <c r="MNC61" s="527"/>
      <c r="MND61" s="528"/>
      <c r="MNE61" s="228"/>
      <c r="MNF61" s="526"/>
      <c r="MNG61" s="527"/>
      <c r="MNH61" s="528"/>
      <c r="MNI61" s="228"/>
      <c r="MNJ61" s="526"/>
      <c r="MNK61" s="527"/>
      <c r="MNL61" s="528"/>
      <c r="MNM61" s="228"/>
      <c r="MNN61" s="526"/>
      <c r="MNO61" s="527"/>
      <c r="MNP61" s="528"/>
      <c r="MNQ61" s="228"/>
      <c r="MNR61" s="526"/>
      <c r="MNS61" s="527"/>
      <c r="MNT61" s="528"/>
      <c r="MNU61" s="228"/>
      <c r="MNV61" s="526"/>
      <c r="MNW61" s="527"/>
      <c r="MNX61" s="528"/>
      <c r="MNY61" s="228"/>
      <c r="MNZ61" s="526"/>
      <c r="MOA61" s="527"/>
      <c r="MOB61" s="528"/>
      <c r="MOC61" s="228"/>
      <c r="MOD61" s="526"/>
      <c r="MOE61" s="527"/>
      <c r="MOF61" s="528"/>
      <c r="MOG61" s="228"/>
      <c r="MOH61" s="526"/>
      <c r="MOI61" s="527"/>
      <c r="MOJ61" s="528"/>
      <c r="MOK61" s="228"/>
      <c r="MOL61" s="526"/>
      <c r="MOM61" s="527"/>
      <c r="MON61" s="528"/>
      <c r="MOO61" s="228"/>
      <c r="MOP61" s="526"/>
      <c r="MOQ61" s="527"/>
      <c r="MOR61" s="528"/>
      <c r="MOS61" s="228"/>
      <c r="MOT61" s="526"/>
      <c r="MOU61" s="527"/>
      <c r="MOV61" s="528"/>
      <c r="MOW61" s="228"/>
      <c r="MOX61" s="526"/>
      <c r="MOY61" s="527"/>
      <c r="MOZ61" s="528"/>
      <c r="MPA61" s="228"/>
      <c r="MPB61" s="526"/>
      <c r="MPC61" s="527"/>
      <c r="MPD61" s="528"/>
      <c r="MPE61" s="228"/>
      <c r="MPF61" s="526"/>
      <c r="MPG61" s="527"/>
      <c r="MPH61" s="528"/>
      <c r="MPI61" s="228"/>
      <c r="MPJ61" s="526"/>
      <c r="MPK61" s="527"/>
      <c r="MPL61" s="528"/>
      <c r="MPM61" s="228"/>
      <c r="MPN61" s="526"/>
      <c r="MPO61" s="527"/>
      <c r="MPP61" s="528"/>
      <c r="MPQ61" s="228"/>
      <c r="MPR61" s="526"/>
      <c r="MPS61" s="527"/>
      <c r="MPT61" s="528"/>
      <c r="MPU61" s="228"/>
      <c r="MPV61" s="526"/>
      <c r="MPW61" s="527"/>
      <c r="MPX61" s="528"/>
      <c r="MPY61" s="228"/>
      <c r="MPZ61" s="526"/>
      <c r="MQA61" s="527"/>
      <c r="MQB61" s="528"/>
      <c r="MQC61" s="228"/>
      <c r="MQD61" s="526"/>
      <c r="MQE61" s="527"/>
      <c r="MQF61" s="528"/>
      <c r="MQG61" s="228"/>
      <c r="MQH61" s="526"/>
      <c r="MQI61" s="527"/>
      <c r="MQJ61" s="528"/>
      <c r="MQK61" s="228"/>
      <c r="MQL61" s="526"/>
      <c r="MQM61" s="527"/>
      <c r="MQN61" s="528"/>
      <c r="MQO61" s="228"/>
      <c r="MQP61" s="526"/>
      <c r="MQQ61" s="527"/>
      <c r="MQR61" s="528"/>
      <c r="MQS61" s="228"/>
      <c r="MQT61" s="526"/>
      <c r="MQU61" s="527"/>
      <c r="MQV61" s="528"/>
      <c r="MQW61" s="228"/>
      <c r="MQX61" s="526"/>
      <c r="MQY61" s="527"/>
      <c r="MQZ61" s="528"/>
      <c r="MRA61" s="228"/>
      <c r="MRB61" s="526"/>
      <c r="MRC61" s="527"/>
      <c r="MRD61" s="528"/>
      <c r="MRE61" s="228"/>
      <c r="MRF61" s="526"/>
      <c r="MRG61" s="527"/>
      <c r="MRH61" s="528"/>
      <c r="MRI61" s="228"/>
      <c r="MRJ61" s="526"/>
      <c r="MRK61" s="527"/>
      <c r="MRL61" s="528"/>
      <c r="MRM61" s="228"/>
      <c r="MRN61" s="526"/>
      <c r="MRO61" s="527"/>
      <c r="MRP61" s="528"/>
      <c r="MRQ61" s="228"/>
      <c r="MRR61" s="526"/>
      <c r="MRS61" s="527"/>
      <c r="MRT61" s="528"/>
      <c r="MRU61" s="228"/>
      <c r="MRV61" s="526"/>
      <c r="MRW61" s="527"/>
      <c r="MRX61" s="528"/>
      <c r="MRY61" s="228"/>
      <c r="MRZ61" s="526"/>
      <c r="MSA61" s="527"/>
      <c r="MSB61" s="528"/>
      <c r="MSC61" s="228"/>
      <c r="MSD61" s="526"/>
      <c r="MSE61" s="527"/>
      <c r="MSF61" s="528"/>
      <c r="MSG61" s="228"/>
      <c r="MSH61" s="526"/>
      <c r="MSI61" s="527"/>
      <c r="MSJ61" s="528"/>
      <c r="MSK61" s="228"/>
      <c r="MSL61" s="526"/>
      <c r="MSM61" s="527"/>
      <c r="MSN61" s="528"/>
      <c r="MSO61" s="228"/>
      <c r="MSP61" s="526"/>
      <c r="MSQ61" s="527"/>
      <c r="MSR61" s="528"/>
      <c r="MSS61" s="228"/>
      <c r="MST61" s="526"/>
      <c r="MSU61" s="527"/>
      <c r="MSV61" s="528"/>
      <c r="MSW61" s="228"/>
      <c r="MSX61" s="526"/>
      <c r="MSY61" s="527"/>
      <c r="MSZ61" s="528"/>
      <c r="MTA61" s="228"/>
      <c r="MTB61" s="526"/>
      <c r="MTC61" s="527"/>
      <c r="MTD61" s="528"/>
      <c r="MTE61" s="228"/>
      <c r="MTF61" s="526"/>
      <c r="MTG61" s="527"/>
      <c r="MTH61" s="528"/>
      <c r="MTI61" s="228"/>
      <c r="MTJ61" s="526"/>
      <c r="MTK61" s="527"/>
      <c r="MTL61" s="528"/>
      <c r="MTM61" s="228"/>
      <c r="MTN61" s="526"/>
      <c r="MTO61" s="527"/>
      <c r="MTP61" s="528"/>
      <c r="MTQ61" s="228"/>
      <c r="MTR61" s="526"/>
      <c r="MTS61" s="527"/>
      <c r="MTT61" s="528"/>
      <c r="MTU61" s="228"/>
      <c r="MTV61" s="526"/>
      <c r="MTW61" s="527"/>
      <c r="MTX61" s="528"/>
      <c r="MTY61" s="228"/>
      <c r="MTZ61" s="526"/>
      <c r="MUA61" s="527"/>
      <c r="MUB61" s="528"/>
      <c r="MUC61" s="228"/>
      <c r="MUD61" s="526"/>
      <c r="MUE61" s="527"/>
      <c r="MUF61" s="528"/>
      <c r="MUG61" s="228"/>
      <c r="MUH61" s="526"/>
      <c r="MUI61" s="527"/>
      <c r="MUJ61" s="528"/>
      <c r="MUK61" s="228"/>
      <c r="MUL61" s="526"/>
      <c r="MUM61" s="527"/>
      <c r="MUN61" s="528"/>
      <c r="MUO61" s="228"/>
      <c r="MUP61" s="526"/>
      <c r="MUQ61" s="527"/>
      <c r="MUR61" s="528"/>
      <c r="MUS61" s="228"/>
      <c r="MUT61" s="526"/>
      <c r="MUU61" s="527"/>
      <c r="MUV61" s="528"/>
      <c r="MUW61" s="228"/>
      <c r="MUX61" s="526"/>
      <c r="MUY61" s="527"/>
      <c r="MUZ61" s="528"/>
      <c r="MVA61" s="228"/>
      <c r="MVB61" s="526"/>
      <c r="MVC61" s="527"/>
      <c r="MVD61" s="528"/>
      <c r="MVE61" s="228"/>
      <c r="MVF61" s="526"/>
      <c r="MVG61" s="527"/>
      <c r="MVH61" s="528"/>
      <c r="MVI61" s="228"/>
      <c r="MVJ61" s="526"/>
      <c r="MVK61" s="527"/>
      <c r="MVL61" s="528"/>
      <c r="MVM61" s="228"/>
      <c r="MVN61" s="526"/>
      <c r="MVO61" s="527"/>
      <c r="MVP61" s="528"/>
      <c r="MVQ61" s="228"/>
      <c r="MVR61" s="526"/>
      <c r="MVS61" s="527"/>
      <c r="MVT61" s="528"/>
      <c r="MVU61" s="228"/>
      <c r="MVV61" s="526"/>
      <c r="MVW61" s="527"/>
      <c r="MVX61" s="528"/>
      <c r="MVY61" s="228"/>
      <c r="MVZ61" s="526"/>
      <c r="MWA61" s="527"/>
      <c r="MWB61" s="528"/>
      <c r="MWC61" s="228"/>
      <c r="MWD61" s="526"/>
      <c r="MWE61" s="527"/>
      <c r="MWF61" s="528"/>
      <c r="MWG61" s="228"/>
      <c r="MWH61" s="526"/>
      <c r="MWI61" s="527"/>
      <c r="MWJ61" s="528"/>
      <c r="MWK61" s="228"/>
      <c r="MWL61" s="526"/>
      <c r="MWM61" s="527"/>
      <c r="MWN61" s="528"/>
      <c r="MWO61" s="228"/>
      <c r="MWP61" s="526"/>
      <c r="MWQ61" s="527"/>
      <c r="MWR61" s="528"/>
      <c r="MWS61" s="228"/>
      <c r="MWT61" s="526"/>
      <c r="MWU61" s="527"/>
      <c r="MWV61" s="528"/>
      <c r="MWW61" s="228"/>
      <c r="MWX61" s="526"/>
      <c r="MWY61" s="527"/>
      <c r="MWZ61" s="528"/>
      <c r="MXA61" s="228"/>
      <c r="MXB61" s="526"/>
      <c r="MXC61" s="527"/>
      <c r="MXD61" s="528"/>
      <c r="MXE61" s="228"/>
      <c r="MXF61" s="526"/>
      <c r="MXG61" s="527"/>
      <c r="MXH61" s="528"/>
      <c r="MXI61" s="228"/>
      <c r="MXJ61" s="526"/>
      <c r="MXK61" s="527"/>
      <c r="MXL61" s="528"/>
      <c r="MXM61" s="228"/>
      <c r="MXN61" s="526"/>
      <c r="MXO61" s="527"/>
      <c r="MXP61" s="528"/>
      <c r="MXQ61" s="228"/>
      <c r="MXR61" s="526"/>
      <c r="MXS61" s="527"/>
      <c r="MXT61" s="528"/>
      <c r="MXU61" s="228"/>
      <c r="MXV61" s="526"/>
      <c r="MXW61" s="527"/>
      <c r="MXX61" s="528"/>
      <c r="MXY61" s="228"/>
      <c r="MXZ61" s="526"/>
      <c r="MYA61" s="527"/>
      <c r="MYB61" s="528"/>
      <c r="MYC61" s="228"/>
      <c r="MYD61" s="526"/>
      <c r="MYE61" s="527"/>
      <c r="MYF61" s="528"/>
      <c r="MYG61" s="228"/>
      <c r="MYH61" s="526"/>
      <c r="MYI61" s="527"/>
      <c r="MYJ61" s="528"/>
      <c r="MYK61" s="228"/>
      <c r="MYL61" s="526"/>
      <c r="MYM61" s="527"/>
      <c r="MYN61" s="528"/>
      <c r="MYO61" s="228"/>
      <c r="MYP61" s="526"/>
      <c r="MYQ61" s="527"/>
      <c r="MYR61" s="528"/>
      <c r="MYS61" s="228"/>
      <c r="MYT61" s="526"/>
      <c r="MYU61" s="527"/>
      <c r="MYV61" s="528"/>
      <c r="MYW61" s="228"/>
      <c r="MYX61" s="526"/>
      <c r="MYY61" s="527"/>
      <c r="MYZ61" s="528"/>
      <c r="MZA61" s="228"/>
      <c r="MZB61" s="526"/>
      <c r="MZC61" s="527"/>
      <c r="MZD61" s="528"/>
      <c r="MZE61" s="228"/>
      <c r="MZF61" s="526"/>
      <c r="MZG61" s="527"/>
      <c r="MZH61" s="528"/>
      <c r="MZI61" s="228"/>
      <c r="MZJ61" s="526"/>
      <c r="MZK61" s="527"/>
      <c r="MZL61" s="528"/>
      <c r="MZM61" s="228"/>
      <c r="MZN61" s="526"/>
      <c r="MZO61" s="527"/>
      <c r="MZP61" s="528"/>
      <c r="MZQ61" s="228"/>
      <c r="MZR61" s="526"/>
      <c r="MZS61" s="527"/>
      <c r="MZT61" s="528"/>
      <c r="MZU61" s="228"/>
      <c r="MZV61" s="526"/>
      <c r="MZW61" s="527"/>
      <c r="MZX61" s="528"/>
      <c r="MZY61" s="228"/>
      <c r="MZZ61" s="526"/>
      <c r="NAA61" s="527"/>
      <c r="NAB61" s="528"/>
      <c r="NAC61" s="228"/>
      <c r="NAD61" s="526"/>
      <c r="NAE61" s="527"/>
      <c r="NAF61" s="528"/>
      <c r="NAG61" s="228"/>
      <c r="NAH61" s="526"/>
      <c r="NAI61" s="527"/>
      <c r="NAJ61" s="528"/>
      <c r="NAK61" s="228"/>
      <c r="NAL61" s="526"/>
      <c r="NAM61" s="527"/>
      <c r="NAN61" s="528"/>
      <c r="NAO61" s="228"/>
      <c r="NAP61" s="526"/>
      <c r="NAQ61" s="527"/>
      <c r="NAR61" s="528"/>
      <c r="NAS61" s="228"/>
      <c r="NAT61" s="526"/>
      <c r="NAU61" s="527"/>
      <c r="NAV61" s="528"/>
      <c r="NAW61" s="228"/>
      <c r="NAX61" s="526"/>
      <c r="NAY61" s="527"/>
      <c r="NAZ61" s="528"/>
      <c r="NBA61" s="228"/>
      <c r="NBB61" s="526"/>
      <c r="NBC61" s="527"/>
      <c r="NBD61" s="528"/>
      <c r="NBE61" s="228"/>
      <c r="NBF61" s="526"/>
      <c r="NBG61" s="527"/>
      <c r="NBH61" s="528"/>
      <c r="NBI61" s="228"/>
      <c r="NBJ61" s="526"/>
      <c r="NBK61" s="527"/>
      <c r="NBL61" s="528"/>
      <c r="NBM61" s="228"/>
      <c r="NBN61" s="526"/>
      <c r="NBO61" s="527"/>
      <c r="NBP61" s="528"/>
      <c r="NBQ61" s="228"/>
      <c r="NBR61" s="526"/>
      <c r="NBS61" s="527"/>
      <c r="NBT61" s="528"/>
      <c r="NBU61" s="228"/>
      <c r="NBV61" s="526"/>
      <c r="NBW61" s="527"/>
      <c r="NBX61" s="528"/>
      <c r="NBY61" s="228"/>
      <c r="NBZ61" s="526"/>
      <c r="NCA61" s="527"/>
      <c r="NCB61" s="528"/>
      <c r="NCC61" s="228"/>
      <c r="NCD61" s="526"/>
      <c r="NCE61" s="527"/>
      <c r="NCF61" s="528"/>
      <c r="NCG61" s="228"/>
      <c r="NCH61" s="526"/>
      <c r="NCI61" s="527"/>
      <c r="NCJ61" s="528"/>
      <c r="NCK61" s="228"/>
      <c r="NCL61" s="526"/>
      <c r="NCM61" s="527"/>
      <c r="NCN61" s="528"/>
      <c r="NCO61" s="228"/>
      <c r="NCP61" s="526"/>
      <c r="NCQ61" s="527"/>
      <c r="NCR61" s="528"/>
      <c r="NCS61" s="228"/>
      <c r="NCT61" s="526"/>
      <c r="NCU61" s="527"/>
      <c r="NCV61" s="528"/>
      <c r="NCW61" s="228"/>
      <c r="NCX61" s="526"/>
      <c r="NCY61" s="527"/>
      <c r="NCZ61" s="528"/>
      <c r="NDA61" s="228"/>
      <c r="NDB61" s="526"/>
      <c r="NDC61" s="527"/>
      <c r="NDD61" s="528"/>
      <c r="NDE61" s="228"/>
      <c r="NDF61" s="526"/>
      <c r="NDG61" s="527"/>
      <c r="NDH61" s="528"/>
      <c r="NDI61" s="228"/>
      <c r="NDJ61" s="526"/>
      <c r="NDK61" s="527"/>
      <c r="NDL61" s="528"/>
      <c r="NDM61" s="228"/>
      <c r="NDN61" s="526"/>
      <c r="NDO61" s="527"/>
      <c r="NDP61" s="528"/>
      <c r="NDQ61" s="228"/>
      <c r="NDR61" s="526"/>
      <c r="NDS61" s="527"/>
      <c r="NDT61" s="528"/>
      <c r="NDU61" s="228"/>
      <c r="NDV61" s="526"/>
      <c r="NDW61" s="527"/>
      <c r="NDX61" s="528"/>
      <c r="NDY61" s="228"/>
      <c r="NDZ61" s="526"/>
      <c r="NEA61" s="527"/>
      <c r="NEB61" s="528"/>
      <c r="NEC61" s="228"/>
      <c r="NED61" s="526"/>
      <c r="NEE61" s="527"/>
      <c r="NEF61" s="528"/>
      <c r="NEG61" s="228"/>
      <c r="NEH61" s="526"/>
      <c r="NEI61" s="527"/>
      <c r="NEJ61" s="528"/>
      <c r="NEK61" s="228"/>
      <c r="NEL61" s="526"/>
      <c r="NEM61" s="527"/>
      <c r="NEN61" s="528"/>
      <c r="NEO61" s="228"/>
      <c r="NEP61" s="526"/>
      <c r="NEQ61" s="527"/>
      <c r="NER61" s="528"/>
      <c r="NES61" s="228"/>
      <c r="NET61" s="526"/>
      <c r="NEU61" s="527"/>
      <c r="NEV61" s="528"/>
      <c r="NEW61" s="228"/>
      <c r="NEX61" s="526"/>
      <c r="NEY61" s="527"/>
      <c r="NEZ61" s="528"/>
      <c r="NFA61" s="228"/>
      <c r="NFB61" s="526"/>
      <c r="NFC61" s="527"/>
      <c r="NFD61" s="528"/>
      <c r="NFE61" s="228"/>
      <c r="NFF61" s="526"/>
      <c r="NFG61" s="527"/>
      <c r="NFH61" s="528"/>
      <c r="NFI61" s="228"/>
      <c r="NFJ61" s="526"/>
      <c r="NFK61" s="527"/>
      <c r="NFL61" s="528"/>
      <c r="NFM61" s="228"/>
      <c r="NFN61" s="526"/>
      <c r="NFO61" s="527"/>
      <c r="NFP61" s="528"/>
      <c r="NFQ61" s="228"/>
      <c r="NFR61" s="526"/>
      <c r="NFS61" s="527"/>
      <c r="NFT61" s="528"/>
      <c r="NFU61" s="228"/>
      <c r="NFV61" s="526"/>
      <c r="NFW61" s="527"/>
      <c r="NFX61" s="528"/>
      <c r="NFY61" s="228"/>
      <c r="NFZ61" s="526"/>
      <c r="NGA61" s="527"/>
      <c r="NGB61" s="528"/>
      <c r="NGC61" s="228"/>
      <c r="NGD61" s="526"/>
      <c r="NGE61" s="527"/>
      <c r="NGF61" s="528"/>
      <c r="NGG61" s="228"/>
      <c r="NGH61" s="526"/>
      <c r="NGI61" s="527"/>
      <c r="NGJ61" s="528"/>
      <c r="NGK61" s="228"/>
      <c r="NGL61" s="526"/>
      <c r="NGM61" s="527"/>
      <c r="NGN61" s="528"/>
      <c r="NGO61" s="228"/>
      <c r="NGP61" s="526"/>
      <c r="NGQ61" s="527"/>
      <c r="NGR61" s="528"/>
      <c r="NGS61" s="228"/>
      <c r="NGT61" s="526"/>
      <c r="NGU61" s="527"/>
      <c r="NGV61" s="528"/>
      <c r="NGW61" s="228"/>
      <c r="NGX61" s="526"/>
      <c r="NGY61" s="527"/>
      <c r="NGZ61" s="528"/>
      <c r="NHA61" s="228"/>
      <c r="NHB61" s="526"/>
      <c r="NHC61" s="527"/>
      <c r="NHD61" s="528"/>
      <c r="NHE61" s="228"/>
      <c r="NHF61" s="526"/>
      <c r="NHG61" s="527"/>
      <c r="NHH61" s="528"/>
      <c r="NHI61" s="228"/>
      <c r="NHJ61" s="526"/>
      <c r="NHK61" s="527"/>
      <c r="NHL61" s="528"/>
      <c r="NHM61" s="228"/>
      <c r="NHN61" s="526"/>
      <c r="NHO61" s="527"/>
      <c r="NHP61" s="528"/>
      <c r="NHQ61" s="228"/>
      <c r="NHR61" s="526"/>
      <c r="NHS61" s="527"/>
      <c r="NHT61" s="528"/>
      <c r="NHU61" s="228"/>
      <c r="NHV61" s="526"/>
      <c r="NHW61" s="527"/>
      <c r="NHX61" s="528"/>
      <c r="NHY61" s="228"/>
      <c r="NHZ61" s="526"/>
      <c r="NIA61" s="527"/>
      <c r="NIB61" s="528"/>
      <c r="NIC61" s="228"/>
      <c r="NID61" s="526"/>
      <c r="NIE61" s="527"/>
      <c r="NIF61" s="528"/>
      <c r="NIG61" s="228"/>
      <c r="NIH61" s="526"/>
      <c r="NII61" s="527"/>
      <c r="NIJ61" s="528"/>
      <c r="NIK61" s="228"/>
      <c r="NIL61" s="526"/>
      <c r="NIM61" s="527"/>
      <c r="NIN61" s="528"/>
      <c r="NIO61" s="228"/>
      <c r="NIP61" s="526"/>
      <c r="NIQ61" s="527"/>
      <c r="NIR61" s="528"/>
      <c r="NIS61" s="228"/>
      <c r="NIT61" s="526"/>
      <c r="NIU61" s="527"/>
      <c r="NIV61" s="528"/>
      <c r="NIW61" s="228"/>
      <c r="NIX61" s="526"/>
      <c r="NIY61" s="527"/>
      <c r="NIZ61" s="528"/>
      <c r="NJA61" s="228"/>
      <c r="NJB61" s="526"/>
      <c r="NJC61" s="527"/>
      <c r="NJD61" s="528"/>
      <c r="NJE61" s="228"/>
      <c r="NJF61" s="526"/>
      <c r="NJG61" s="527"/>
      <c r="NJH61" s="528"/>
      <c r="NJI61" s="228"/>
      <c r="NJJ61" s="526"/>
      <c r="NJK61" s="527"/>
      <c r="NJL61" s="528"/>
      <c r="NJM61" s="228"/>
      <c r="NJN61" s="526"/>
      <c r="NJO61" s="527"/>
      <c r="NJP61" s="528"/>
      <c r="NJQ61" s="228"/>
      <c r="NJR61" s="526"/>
      <c r="NJS61" s="527"/>
      <c r="NJT61" s="528"/>
      <c r="NJU61" s="228"/>
      <c r="NJV61" s="526"/>
      <c r="NJW61" s="527"/>
      <c r="NJX61" s="528"/>
      <c r="NJY61" s="228"/>
      <c r="NJZ61" s="526"/>
      <c r="NKA61" s="527"/>
      <c r="NKB61" s="528"/>
      <c r="NKC61" s="228"/>
      <c r="NKD61" s="526"/>
      <c r="NKE61" s="527"/>
      <c r="NKF61" s="528"/>
      <c r="NKG61" s="228"/>
      <c r="NKH61" s="526"/>
      <c r="NKI61" s="527"/>
      <c r="NKJ61" s="528"/>
      <c r="NKK61" s="228"/>
      <c r="NKL61" s="526"/>
      <c r="NKM61" s="527"/>
      <c r="NKN61" s="528"/>
      <c r="NKO61" s="228"/>
      <c r="NKP61" s="526"/>
      <c r="NKQ61" s="527"/>
      <c r="NKR61" s="528"/>
      <c r="NKS61" s="228"/>
      <c r="NKT61" s="526"/>
      <c r="NKU61" s="527"/>
      <c r="NKV61" s="528"/>
      <c r="NKW61" s="228"/>
      <c r="NKX61" s="526"/>
      <c r="NKY61" s="527"/>
      <c r="NKZ61" s="528"/>
      <c r="NLA61" s="228"/>
      <c r="NLB61" s="526"/>
      <c r="NLC61" s="527"/>
      <c r="NLD61" s="528"/>
      <c r="NLE61" s="228"/>
      <c r="NLF61" s="526"/>
      <c r="NLG61" s="527"/>
      <c r="NLH61" s="528"/>
      <c r="NLI61" s="228"/>
      <c r="NLJ61" s="526"/>
      <c r="NLK61" s="527"/>
      <c r="NLL61" s="528"/>
      <c r="NLM61" s="228"/>
      <c r="NLN61" s="526"/>
      <c r="NLO61" s="527"/>
      <c r="NLP61" s="528"/>
      <c r="NLQ61" s="228"/>
      <c r="NLR61" s="526"/>
      <c r="NLS61" s="527"/>
      <c r="NLT61" s="528"/>
      <c r="NLU61" s="228"/>
      <c r="NLV61" s="526"/>
      <c r="NLW61" s="527"/>
      <c r="NLX61" s="528"/>
      <c r="NLY61" s="228"/>
      <c r="NLZ61" s="526"/>
      <c r="NMA61" s="527"/>
      <c r="NMB61" s="528"/>
      <c r="NMC61" s="228"/>
      <c r="NMD61" s="526"/>
      <c r="NME61" s="527"/>
      <c r="NMF61" s="528"/>
      <c r="NMG61" s="228"/>
      <c r="NMH61" s="526"/>
      <c r="NMI61" s="527"/>
      <c r="NMJ61" s="528"/>
      <c r="NMK61" s="228"/>
      <c r="NML61" s="526"/>
      <c r="NMM61" s="527"/>
      <c r="NMN61" s="528"/>
      <c r="NMO61" s="228"/>
      <c r="NMP61" s="526"/>
      <c r="NMQ61" s="527"/>
      <c r="NMR61" s="528"/>
      <c r="NMS61" s="228"/>
      <c r="NMT61" s="526"/>
      <c r="NMU61" s="527"/>
      <c r="NMV61" s="528"/>
      <c r="NMW61" s="228"/>
      <c r="NMX61" s="526"/>
      <c r="NMY61" s="527"/>
      <c r="NMZ61" s="528"/>
      <c r="NNA61" s="228"/>
      <c r="NNB61" s="526"/>
      <c r="NNC61" s="527"/>
      <c r="NND61" s="528"/>
      <c r="NNE61" s="228"/>
      <c r="NNF61" s="526"/>
      <c r="NNG61" s="527"/>
      <c r="NNH61" s="528"/>
      <c r="NNI61" s="228"/>
      <c r="NNJ61" s="526"/>
      <c r="NNK61" s="527"/>
      <c r="NNL61" s="528"/>
      <c r="NNM61" s="228"/>
      <c r="NNN61" s="526"/>
      <c r="NNO61" s="527"/>
      <c r="NNP61" s="528"/>
      <c r="NNQ61" s="228"/>
      <c r="NNR61" s="526"/>
      <c r="NNS61" s="527"/>
      <c r="NNT61" s="528"/>
      <c r="NNU61" s="228"/>
      <c r="NNV61" s="526"/>
      <c r="NNW61" s="527"/>
      <c r="NNX61" s="528"/>
      <c r="NNY61" s="228"/>
      <c r="NNZ61" s="526"/>
      <c r="NOA61" s="527"/>
      <c r="NOB61" s="528"/>
      <c r="NOC61" s="228"/>
      <c r="NOD61" s="526"/>
      <c r="NOE61" s="527"/>
      <c r="NOF61" s="528"/>
      <c r="NOG61" s="228"/>
      <c r="NOH61" s="526"/>
      <c r="NOI61" s="527"/>
      <c r="NOJ61" s="528"/>
      <c r="NOK61" s="228"/>
      <c r="NOL61" s="526"/>
      <c r="NOM61" s="527"/>
      <c r="NON61" s="528"/>
      <c r="NOO61" s="228"/>
      <c r="NOP61" s="526"/>
      <c r="NOQ61" s="527"/>
      <c r="NOR61" s="528"/>
      <c r="NOS61" s="228"/>
      <c r="NOT61" s="526"/>
      <c r="NOU61" s="527"/>
      <c r="NOV61" s="528"/>
      <c r="NOW61" s="228"/>
      <c r="NOX61" s="526"/>
      <c r="NOY61" s="527"/>
      <c r="NOZ61" s="528"/>
      <c r="NPA61" s="228"/>
      <c r="NPB61" s="526"/>
      <c r="NPC61" s="527"/>
      <c r="NPD61" s="528"/>
      <c r="NPE61" s="228"/>
      <c r="NPF61" s="526"/>
      <c r="NPG61" s="527"/>
      <c r="NPH61" s="528"/>
      <c r="NPI61" s="228"/>
      <c r="NPJ61" s="526"/>
      <c r="NPK61" s="527"/>
      <c r="NPL61" s="528"/>
      <c r="NPM61" s="228"/>
      <c r="NPN61" s="526"/>
      <c r="NPO61" s="527"/>
      <c r="NPP61" s="528"/>
      <c r="NPQ61" s="228"/>
      <c r="NPR61" s="526"/>
      <c r="NPS61" s="527"/>
      <c r="NPT61" s="528"/>
      <c r="NPU61" s="228"/>
      <c r="NPV61" s="526"/>
      <c r="NPW61" s="527"/>
      <c r="NPX61" s="528"/>
      <c r="NPY61" s="228"/>
      <c r="NPZ61" s="526"/>
      <c r="NQA61" s="527"/>
      <c r="NQB61" s="528"/>
      <c r="NQC61" s="228"/>
      <c r="NQD61" s="526"/>
      <c r="NQE61" s="527"/>
      <c r="NQF61" s="528"/>
      <c r="NQG61" s="228"/>
      <c r="NQH61" s="526"/>
      <c r="NQI61" s="527"/>
      <c r="NQJ61" s="528"/>
      <c r="NQK61" s="228"/>
      <c r="NQL61" s="526"/>
      <c r="NQM61" s="527"/>
      <c r="NQN61" s="528"/>
      <c r="NQO61" s="228"/>
      <c r="NQP61" s="526"/>
      <c r="NQQ61" s="527"/>
      <c r="NQR61" s="528"/>
      <c r="NQS61" s="228"/>
      <c r="NQT61" s="526"/>
      <c r="NQU61" s="527"/>
      <c r="NQV61" s="528"/>
      <c r="NQW61" s="228"/>
      <c r="NQX61" s="526"/>
      <c r="NQY61" s="527"/>
      <c r="NQZ61" s="528"/>
      <c r="NRA61" s="228"/>
      <c r="NRB61" s="526"/>
      <c r="NRC61" s="527"/>
      <c r="NRD61" s="528"/>
      <c r="NRE61" s="228"/>
      <c r="NRF61" s="526"/>
      <c r="NRG61" s="527"/>
      <c r="NRH61" s="528"/>
      <c r="NRI61" s="228"/>
      <c r="NRJ61" s="526"/>
      <c r="NRK61" s="527"/>
      <c r="NRL61" s="528"/>
      <c r="NRM61" s="228"/>
      <c r="NRN61" s="526"/>
      <c r="NRO61" s="527"/>
      <c r="NRP61" s="528"/>
      <c r="NRQ61" s="228"/>
      <c r="NRR61" s="526"/>
      <c r="NRS61" s="527"/>
      <c r="NRT61" s="528"/>
      <c r="NRU61" s="228"/>
      <c r="NRV61" s="526"/>
      <c r="NRW61" s="527"/>
      <c r="NRX61" s="528"/>
      <c r="NRY61" s="228"/>
      <c r="NRZ61" s="526"/>
      <c r="NSA61" s="527"/>
      <c r="NSB61" s="528"/>
      <c r="NSC61" s="228"/>
      <c r="NSD61" s="526"/>
      <c r="NSE61" s="527"/>
      <c r="NSF61" s="528"/>
      <c r="NSG61" s="228"/>
      <c r="NSH61" s="526"/>
      <c r="NSI61" s="527"/>
      <c r="NSJ61" s="528"/>
      <c r="NSK61" s="228"/>
      <c r="NSL61" s="526"/>
      <c r="NSM61" s="527"/>
      <c r="NSN61" s="528"/>
      <c r="NSO61" s="228"/>
      <c r="NSP61" s="526"/>
      <c r="NSQ61" s="527"/>
      <c r="NSR61" s="528"/>
      <c r="NSS61" s="228"/>
      <c r="NST61" s="526"/>
      <c r="NSU61" s="527"/>
      <c r="NSV61" s="528"/>
      <c r="NSW61" s="228"/>
      <c r="NSX61" s="526"/>
      <c r="NSY61" s="527"/>
      <c r="NSZ61" s="528"/>
      <c r="NTA61" s="228"/>
      <c r="NTB61" s="526"/>
      <c r="NTC61" s="527"/>
      <c r="NTD61" s="528"/>
      <c r="NTE61" s="228"/>
      <c r="NTF61" s="526"/>
      <c r="NTG61" s="527"/>
      <c r="NTH61" s="528"/>
      <c r="NTI61" s="228"/>
      <c r="NTJ61" s="526"/>
      <c r="NTK61" s="527"/>
      <c r="NTL61" s="528"/>
      <c r="NTM61" s="228"/>
      <c r="NTN61" s="526"/>
      <c r="NTO61" s="527"/>
      <c r="NTP61" s="528"/>
      <c r="NTQ61" s="228"/>
      <c r="NTR61" s="526"/>
      <c r="NTS61" s="527"/>
      <c r="NTT61" s="528"/>
      <c r="NTU61" s="228"/>
      <c r="NTV61" s="526"/>
      <c r="NTW61" s="527"/>
      <c r="NTX61" s="528"/>
      <c r="NTY61" s="228"/>
      <c r="NTZ61" s="526"/>
      <c r="NUA61" s="527"/>
      <c r="NUB61" s="528"/>
      <c r="NUC61" s="228"/>
      <c r="NUD61" s="526"/>
      <c r="NUE61" s="527"/>
      <c r="NUF61" s="528"/>
      <c r="NUG61" s="228"/>
      <c r="NUH61" s="526"/>
      <c r="NUI61" s="527"/>
      <c r="NUJ61" s="528"/>
      <c r="NUK61" s="228"/>
      <c r="NUL61" s="526"/>
      <c r="NUM61" s="527"/>
      <c r="NUN61" s="528"/>
      <c r="NUO61" s="228"/>
      <c r="NUP61" s="526"/>
      <c r="NUQ61" s="527"/>
      <c r="NUR61" s="528"/>
      <c r="NUS61" s="228"/>
      <c r="NUT61" s="526"/>
      <c r="NUU61" s="527"/>
      <c r="NUV61" s="528"/>
      <c r="NUW61" s="228"/>
      <c r="NUX61" s="526"/>
      <c r="NUY61" s="527"/>
      <c r="NUZ61" s="528"/>
      <c r="NVA61" s="228"/>
      <c r="NVB61" s="526"/>
      <c r="NVC61" s="527"/>
      <c r="NVD61" s="528"/>
      <c r="NVE61" s="228"/>
      <c r="NVF61" s="526"/>
      <c r="NVG61" s="527"/>
      <c r="NVH61" s="528"/>
      <c r="NVI61" s="228"/>
      <c r="NVJ61" s="526"/>
      <c r="NVK61" s="527"/>
      <c r="NVL61" s="528"/>
      <c r="NVM61" s="228"/>
      <c r="NVN61" s="526"/>
      <c r="NVO61" s="527"/>
      <c r="NVP61" s="528"/>
      <c r="NVQ61" s="228"/>
      <c r="NVR61" s="526"/>
      <c r="NVS61" s="527"/>
      <c r="NVT61" s="528"/>
      <c r="NVU61" s="228"/>
      <c r="NVV61" s="526"/>
      <c r="NVW61" s="527"/>
      <c r="NVX61" s="528"/>
      <c r="NVY61" s="228"/>
      <c r="NVZ61" s="526"/>
      <c r="NWA61" s="527"/>
      <c r="NWB61" s="528"/>
      <c r="NWC61" s="228"/>
      <c r="NWD61" s="526"/>
      <c r="NWE61" s="527"/>
      <c r="NWF61" s="528"/>
      <c r="NWG61" s="228"/>
      <c r="NWH61" s="526"/>
      <c r="NWI61" s="527"/>
      <c r="NWJ61" s="528"/>
      <c r="NWK61" s="228"/>
      <c r="NWL61" s="526"/>
      <c r="NWM61" s="527"/>
      <c r="NWN61" s="528"/>
      <c r="NWO61" s="228"/>
      <c r="NWP61" s="526"/>
      <c r="NWQ61" s="527"/>
      <c r="NWR61" s="528"/>
      <c r="NWS61" s="228"/>
      <c r="NWT61" s="526"/>
      <c r="NWU61" s="527"/>
      <c r="NWV61" s="528"/>
      <c r="NWW61" s="228"/>
      <c r="NWX61" s="526"/>
      <c r="NWY61" s="527"/>
      <c r="NWZ61" s="528"/>
      <c r="NXA61" s="228"/>
      <c r="NXB61" s="526"/>
      <c r="NXC61" s="527"/>
      <c r="NXD61" s="528"/>
      <c r="NXE61" s="228"/>
      <c r="NXF61" s="526"/>
      <c r="NXG61" s="527"/>
      <c r="NXH61" s="528"/>
      <c r="NXI61" s="228"/>
      <c r="NXJ61" s="526"/>
      <c r="NXK61" s="527"/>
      <c r="NXL61" s="528"/>
      <c r="NXM61" s="228"/>
      <c r="NXN61" s="526"/>
      <c r="NXO61" s="527"/>
      <c r="NXP61" s="528"/>
      <c r="NXQ61" s="228"/>
      <c r="NXR61" s="526"/>
      <c r="NXS61" s="527"/>
      <c r="NXT61" s="528"/>
      <c r="NXU61" s="228"/>
      <c r="NXV61" s="526"/>
      <c r="NXW61" s="527"/>
      <c r="NXX61" s="528"/>
      <c r="NXY61" s="228"/>
      <c r="NXZ61" s="526"/>
      <c r="NYA61" s="527"/>
      <c r="NYB61" s="528"/>
      <c r="NYC61" s="228"/>
      <c r="NYD61" s="526"/>
      <c r="NYE61" s="527"/>
      <c r="NYF61" s="528"/>
      <c r="NYG61" s="228"/>
      <c r="NYH61" s="526"/>
      <c r="NYI61" s="527"/>
      <c r="NYJ61" s="528"/>
      <c r="NYK61" s="228"/>
      <c r="NYL61" s="526"/>
      <c r="NYM61" s="527"/>
      <c r="NYN61" s="528"/>
      <c r="NYO61" s="228"/>
      <c r="NYP61" s="526"/>
      <c r="NYQ61" s="527"/>
      <c r="NYR61" s="528"/>
      <c r="NYS61" s="228"/>
      <c r="NYT61" s="526"/>
      <c r="NYU61" s="527"/>
      <c r="NYV61" s="528"/>
      <c r="NYW61" s="228"/>
      <c r="NYX61" s="526"/>
      <c r="NYY61" s="527"/>
      <c r="NYZ61" s="528"/>
      <c r="NZA61" s="228"/>
      <c r="NZB61" s="526"/>
      <c r="NZC61" s="527"/>
      <c r="NZD61" s="528"/>
      <c r="NZE61" s="228"/>
      <c r="NZF61" s="526"/>
      <c r="NZG61" s="527"/>
      <c r="NZH61" s="528"/>
      <c r="NZI61" s="228"/>
      <c r="NZJ61" s="526"/>
      <c r="NZK61" s="527"/>
      <c r="NZL61" s="528"/>
      <c r="NZM61" s="228"/>
      <c r="NZN61" s="526"/>
      <c r="NZO61" s="527"/>
      <c r="NZP61" s="528"/>
      <c r="NZQ61" s="228"/>
      <c r="NZR61" s="526"/>
      <c r="NZS61" s="527"/>
      <c r="NZT61" s="528"/>
      <c r="NZU61" s="228"/>
      <c r="NZV61" s="526"/>
      <c r="NZW61" s="527"/>
      <c r="NZX61" s="528"/>
      <c r="NZY61" s="228"/>
      <c r="NZZ61" s="526"/>
      <c r="OAA61" s="527"/>
      <c r="OAB61" s="528"/>
      <c r="OAC61" s="228"/>
      <c r="OAD61" s="526"/>
      <c r="OAE61" s="527"/>
      <c r="OAF61" s="528"/>
      <c r="OAG61" s="228"/>
      <c r="OAH61" s="526"/>
      <c r="OAI61" s="527"/>
      <c r="OAJ61" s="528"/>
      <c r="OAK61" s="228"/>
      <c r="OAL61" s="526"/>
      <c r="OAM61" s="527"/>
      <c r="OAN61" s="528"/>
      <c r="OAO61" s="228"/>
      <c r="OAP61" s="526"/>
      <c r="OAQ61" s="527"/>
      <c r="OAR61" s="528"/>
      <c r="OAS61" s="228"/>
      <c r="OAT61" s="526"/>
      <c r="OAU61" s="527"/>
      <c r="OAV61" s="528"/>
      <c r="OAW61" s="228"/>
      <c r="OAX61" s="526"/>
      <c r="OAY61" s="527"/>
      <c r="OAZ61" s="528"/>
      <c r="OBA61" s="228"/>
      <c r="OBB61" s="526"/>
      <c r="OBC61" s="527"/>
      <c r="OBD61" s="528"/>
      <c r="OBE61" s="228"/>
      <c r="OBF61" s="526"/>
      <c r="OBG61" s="527"/>
      <c r="OBH61" s="528"/>
      <c r="OBI61" s="228"/>
      <c r="OBJ61" s="526"/>
      <c r="OBK61" s="527"/>
      <c r="OBL61" s="528"/>
      <c r="OBM61" s="228"/>
      <c r="OBN61" s="526"/>
      <c r="OBO61" s="527"/>
      <c r="OBP61" s="528"/>
      <c r="OBQ61" s="228"/>
      <c r="OBR61" s="526"/>
      <c r="OBS61" s="527"/>
      <c r="OBT61" s="528"/>
      <c r="OBU61" s="228"/>
      <c r="OBV61" s="526"/>
      <c r="OBW61" s="527"/>
      <c r="OBX61" s="528"/>
      <c r="OBY61" s="228"/>
      <c r="OBZ61" s="526"/>
      <c r="OCA61" s="527"/>
      <c r="OCB61" s="528"/>
      <c r="OCC61" s="228"/>
      <c r="OCD61" s="526"/>
      <c r="OCE61" s="527"/>
      <c r="OCF61" s="528"/>
      <c r="OCG61" s="228"/>
      <c r="OCH61" s="526"/>
      <c r="OCI61" s="527"/>
      <c r="OCJ61" s="528"/>
      <c r="OCK61" s="228"/>
      <c r="OCL61" s="526"/>
      <c r="OCM61" s="527"/>
      <c r="OCN61" s="528"/>
      <c r="OCO61" s="228"/>
      <c r="OCP61" s="526"/>
      <c r="OCQ61" s="527"/>
      <c r="OCR61" s="528"/>
      <c r="OCS61" s="228"/>
      <c r="OCT61" s="526"/>
      <c r="OCU61" s="527"/>
      <c r="OCV61" s="528"/>
      <c r="OCW61" s="228"/>
      <c r="OCX61" s="526"/>
      <c r="OCY61" s="527"/>
      <c r="OCZ61" s="528"/>
      <c r="ODA61" s="228"/>
      <c r="ODB61" s="526"/>
      <c r="ODC61" s="527"/>
      <c r="ODD61" s="528"/>
      <c r="ODE61" s="228"/>
      <c r="ODF61" s="526"/>
      <c r="ODG61" s="527"/>
      <c r="ODH61" s="528"/>
      <c r="ODI61" s="228"/>
      <c r="ODJ61" s="526"/>
      <c r="ODK61" s="527"/>
      <c r="ODL61" s="528"/>
      <c r="ODM61" s="228"/>
      <c r="ODN61" s="526"/>
      <c r="ODO61" s="527"/>
      <c r="ODP61" s="528"/>
      <c r="ODQ61" s="228"/>
      <c r="ODR61" s="526"/>
      <c r="ODS61" s="527"/>
      <c r="ODT61" s="528"/>
      <c r="ODU61" s="228"/>
      <c r="ODV61" s="526"/>
      <c r="ODW61" s="527"/>
      <c r="ODX61" s="528"/>
      <c r="ODY61" s="228"/>
      <c r="ODZ61" s="526"/>
      <c r="OEA61" s="527"/>
      <c r="OEB61" s="528"/>
      <c r="OEC61" s="228"/>
      <c r="OED61" s="526"/>
      <c r="OEE61" s="527"/>
      <c r="OEF61" s="528"/>
      <c r="OEG61" s="228"/>
      <c r="OEH61" s="526"/>
      <c r="OEI61" s="527"/>
      <c r="OEJ61" s="528"/>
      <c r="OEK61" s="228"/>
      <c r="OEL61" s="526"/>
      <c r="OEM61" s="527"/>
      <c r="OEN61" s="528"/>
      <c r="OEO61" s="228"/>
      <c r="OEP61" s="526"/>
      <c r="OEQ61" s="527"/>
      <c r="OER61" s="528"/>
      <c r="OES61" s="228"/>
      <c r="OET61" s="526"/>
      <c r="OEU61" s="527"/>
      <c r="OEV61" s="528"/>
      <c r="OEW61" s="228"/>
      <c r="OEX61" s="526"/>
      <c r="OEY61" s="527"/>
      <c r="OEZ61" s="528"/>
      <c r="OFA61" s="228"/>
      <c r="OFB61" s="526"/>
      <c r="OFC61" s="527"/>
      <c r="OFD61" s="528"/>
      <c r="OFE61" s="228"/>
      <c r="OFF61" s="526"/>
      <c r="OFG61" s="527"/>
      <c r="OFH61" s="528"/>
      <c r="OFI61" s="228"/>
      <c r="OFJ61" s="526"/>
      <c r="OFK61" s="527"/>
      <c r="OFL61" s="528"/>
      <c r="OFM61" s="228"/>
      <c r="OFN61" s="526"/>
      <c r="OFO61" s="527"/>
      <c r="OFP61" s="528"/>
      <c r="OFQ61" s="228"/>
      <c r="OFR61" s="526"/>
      <c r="OFS61" s="527"/>
      <c r="OFT61" s="528"/>
      <c r="OFU61" s="228"/>
      <c r="OFV61" s="526"/>
      <c r="OFW61" s="527"/>
      <c r="OFX61" s="528"/>
      <c r="OFY61" s="228"/>
      <c r="OFZ61" s="526"/>
      <c r="OGA61" s="527"/>
      <c r="OGB61" s="528"/>
      <c r="OGC61" s="228"/>
      <c r="OGD61" s="526"/>
      <c r="OGE61" s="527"/>
      <c r="OGF61" s="528"/>
      <c r="OGG61" s="228"/>
      <c r="OGH61" s="526"/>
      <c r="OGI61" s="527"/>
      <c r="OGJ61" s="528"/>
      <c r="OGK61" s="228"/>
      <c r="OGL61" s="526"/>
      <c r="OGM61" s="527"/>
      <c r="OGN61" s="528"/>
      <c r="OGO61" s="228"/>
      <c r="OGP61" s="526"/>
      <c r="OGQ61" s="527"/>
      <c r="OGR61" s="528"/>
      <c r="OGS61" s="228"/>
      <c r="OGT61" s="526"/>
      <c r="OGU61" s="527"/>
      <c r="OGV61" s="528"/>
      <c r="OGW61" s="228"/>
      <c r="OGX61" s="526"/>
      <c r="OGY61" s="527"/>
      <c r="OGZ61" s="528"/>
      <c r="OHA61" s="228"/>
      <c r="OHB61" s="526"/>
      <c r="OHC61" s="527"/>
      <c r="OHD61" s="528"/>
      <c r="OHE61" s="228"/>
      <c r="OHF61" s="526"/>
      <c r="OHG61" s="527"/>
      <c r="OHH61" s="528"/>
      <c r="OHI61" s="228"/>
      <c r="OHJ61" s="526"/>
      <c r="OHK61" s="527"/>
      <c r="OHL61" s="528"/>
      <c r="OHM61" s="228"/>
      <c r="OHN61" s="526"/>
      <c r="OHO61" s="527"/>
      <c r="OHP61" s="528"/>
      <c r="OHQ61" s="228"/>
      <c r="OHR61" s="526"/>
      <c r="OHS61" s="527"/>
      <c r="OHT61" s="528"/>
      <c r="OHU61" s="228"/>
      <c r="OHV61" s="526"/>
      <c r="OHW61" s="527"/>
      <c r="OHX61" s="528"/>
      <c r="OHY61" s="228"/>
      <c r="OHZ61" s="526"/>
      <c r="OIA61" s="527"/>
      <c r="OIB61" s="528"/>
      <c r="OIC61" s="228"/>
      <c r="OID61" s="526"/>
      <c r="OIE61" s="527"/>
      <c r="OIF61" s="528"/>
      <c r="OIG61" s="228"/>
      <c r="OIH61" s="526"/>
      <c r="OII61" s="527"/>
      <c r="OIJ61" s="528"/>
      <c r="OIK61" s="228"/>
      <c r="OIL61" s="526"/>
      <c r="OIM61" s="527"/>
      <c r="OIN61" s="528"/>
      <c r="OIO61" s="228"/>
      <c r="OIP61" s="526"/>
      <c r="OIQ61" s="527"/>
      <c r="OIR61" s="528"/>
      <c r="OIS61" s="228"/>
      <c r="OIT61" s="526"/>
      <c r="OIU61" s="527"/>
      <c r="OIV61" s="528"/>
      <c r="OIW61" s="228"/>
      <c r="OIX61" s="526"/>
      <c r="OIY61" s="527"/>
      <c r="OIZ61" s="528"/>
      <c r="OJA61" s="228"/>
      <c r="OJB61" s="526"/>
      <c r="OJC61" s="527"/>
      <c r="OJD61" s="528"/>
      <c r="OJE61" s="228"/>
      <c r="OJF61" s="526"/>
      <c r="OJG61" s="527"/>
      <c r="OJH61" s="528"/>
      <c r="OJI61" s="228"/>
      <c r="OJJ61" s="526"/>
      <c r="OJK61" s="527"/>
      <c r="OJL61" s="528"/>
      <c r="OJM61" s="228"/>
      <c r="OJN61" s="526"/>
      <c r="OJO61" s="527"/>
      <c r="OJP61" s="528"/>
      <c r="OJQ61" s="228"/>
      <c r="OJR61" s="526"/>
      <c r="OJS61" s="527"/>
      <c r="OJT61" s="528"/>
      <c r="OJU61" s="228"/>
      <c r="OJV61" s="526"/>
      <c r="OJW61" s="527"/>
      <c r="OJX61" s="528"/>
      <c r="OJY61" s="228"/>
      <c r="OJZ61" s="526"/>
      <c r="OKA61" s="527"/>
      <c r="OKB61" s="528"/>
      <c r="OKC61" s="228"/>
      <c r="OKD61" s="526"/>
      <c r="OKE61" s="527"/>
      <c r="OKF61" s="528"/>
      <c r="OKG61" s="228"/>
      <c r="OKH61" s="526"/>
      <c r="OKI61" s="527"/>
      <c r="OKJ61" s="528"/>
      <c r="OKK61" s="228"/>
      <c r="OKL61" s="526"/>
      <c r="OKM61" s="527"/>
      <c r="OKN61" s="528"/>
      <c r="OKO61" s="228"/>
      <c r="OKP61" s="526"/>
      <c r="OKQ61" s="527"/>
      <c r="OKR61" s="528"/>
      <c r="OKS61" s="228"/>
      <c r="OKT61" s="526"/>
      <c r="OKU61" s="527"/>
      <c r="OKV61" s="528"/>
      <c r="OKW61" s="228"/>
      <c r="OKX61" s="526"/>
      <c r="OKY61" s="527"/>
      <c r="OKZ61" s="528"/>
      <c r="OLA61" s="228"/>
      <c r="OLB61" s="526"/>
      <c r="OLC61" s="527"/>
      <c r="OLD61" s="528"/>
      <c r="OLE61" s="228"/>
      <c r="OLF61" s="526"/>
      <c r="OLG61" s="527"/>
      <c r="OLH61" s="528"/>
      <c r="OLI61" s="228"/>
      <c r="OLJ61" s="526"/>
      <c r="OLK61" s="527"/>
      <c r="OLL61" s="528"/>
      <c r="OLM61" s="228"/>
      <c r="OLN61" s="526"/>
      <c r="OLO61" s="527"/>
      <c r="OLP61" s="528"/>
      <c r="OLQ61" s="228"/>
      <c r="OLR61" s="526"/>
      <c r="OLS61" s="527"/>
      <c r="OLT61" s="528"/>
      <c r="OLU61" s="228"/>
      <c r="OLV61" s="526"/>
      <c r="OLW61" s="527"/>
      <c r="OLX61" s="528"/>
      <c r="OLY61" s="228"/>
      <c r="OLZ61" s="526"/>
      <c r="OMA61" s="527"/>
      <c r="OMB61" s="528"/>
      <c r="OMC61" s="228"/>
      <c r="OMD61" s="526"/>
      <c r="OME61" s="527"/>
      <c r="OMF61" s="528"/>
      <c r="OMG61" s="228"/>
      <c r="OMH61" s="526"/>
      <c r="OMI61" s="527"/>
      <c r="OMJ61" s="528"/>
      <c r="OMK61" s="228"/>
      <c r="OML61" s="526"/>
      <c r="OMM61" s="527"/>
      <c r="OMN61" s="528"/>
      <c r="OMO61" s="228"/>
      <c r="OMP61" s="526"/>
      <c r="OMQ61" s="527"/>
      <c r="OMR61" s="528"/>
      <c r="OMS61" s="228"/>
      <c r="OMT61" s="526"/>
      <c r="OMU61" s="527"/>
      <c r="OMV61" s="528"/>
      <c r="OMW61" s="228"/>
      <c r="OMX61" s="526"/>
      <c r="OMY61" s="527"/>
      <c r="OMZ61" s="528"/>
      <c r="ONA61" s="228"/>
      <c r="ONB61" s="526"/>
      <c r="ONC61" s="527"/>
      <c r="OND61" s="528"/>
      <c r="ONE61" s="228"/>
      <c r="ONF61" s="526"/>
      <c r="ONG61" s="527"/>
      <c r="ONH61" s="528"/>
      <c r="ONI61" s="228"/>
      <c r="ONJ61" s="526"/>
      <c r="ONK61" s="527"/>
      <c r="ONL61" s="528"/>
      <c r="ONM61" s="228"/>
      <c r="ONN61" s="526"/>
      <c r="ONO61" s="527"/>
      <c r="ONP61" s="528"/>
      <c r="ONQ61" s="228"/>
      <c r="ONR61" s="526"/>
      <c r="ONS61" s="527"/>
      <c r="ONT61" s="528"/>
      <c r="ONU61" s="228"/>
      <c r="ONV61" s="526"/>
      <c r="ONW61" s="527"/>
      <c r="ONX61" s="528"/>
      <c r="ONY61" s="228"/>
      <c r="ONZ61" s="526"/>
      <c r="OOA61" s="527"/>
      <c r="OOB61" s="528"/>
      <c r="OOC61" s="228"/>
      <c r="OOD61" s="526"/>
      <c r="OOE61" s="527"/>
      <c r="OOF61" s="528"/>
      <c r="OOG61" s="228"/>
      <c r="OOH61" s="526"/>
      <c r="OOI61" s="527"/>
      <c r="OOJ61" s="528"/>
      <c r="OOK61" s="228"/>
      <c r="OOL61" s="526"/>
      <c r="OOM61" s="527"/>
      <c r="OON61" s="528"/>
      <c r="OOO61" s="228"/>
      <c r="OOP61" s="526"/>
      <c r="OOQ61" s="527"/>
      <c r="OOR61" s="528"/>
      <c r="OOS61" s="228"/>
      <c r="OOT61" s="526"/>
      <c r="OOU61" s="527"/>
      <c r="OOV61" s="528"/>
      <c r="OOW61" s="228"/>
      <c r="OOX61" s="526"/>
      <c r="OOY61" s="527"/>
      <c r="OOZ61" s="528"/>
      <c r="OPA61" s="228"/>
      <c r="OPB61" s="526"/>
      <c r="OPC61" s="527"/>
      <c r="OPD61" s="528"/>
      <c r="OPE61" s="228"/>
      <c r="OPF61" s="526"/>
      <c r="OPG61" s="527"/>
      <c r="OPH61" s="528"/>
      <c r="OPI61" s="228"/>
      <c r="OPJ61" s="526"/>
      <c r="OPK61" s="527"/>
      <c r="OPL61" s="528"/>
      <c r="OPM61" s="228"/>
      <c r="OPN61" s="526"/>
      <c r="OPO61" s="527"/>
      <c r="OPP61" s="528"/>
      <c r="OPQ61" s="228"/>
      <c r="OPR61" s="526"/>
      <c r="OPS61" s="527"/>
      <c r="OPT61" s="528"/>
      <c r="OPU61" s="228"/>
      <c r="OPV61" s="526"/>
      <c r="OPW61" s="527"/>
      <c r="OPX61" s="528"/>
      <c r="OPY61" s="228"/>
      <c r="OPZ61" s="526"/>
      <c r="OQA61" s="527"/>
      <c r="OQB61" s="528"/>
      <c r="OQC61" s="228"/>
      <c r="OQD61" s="526"/>
      <c r="OQE61" s="527"/>
      <c r="OQF61" s="528"/>
      <c r="OQG61" s="228"/>
      <c r="OQH61" s="526"/>
      <c r="OQI61" s="527"/>
      <c r="OQJ61" s="528"/>
      <c r="OQK61" s="228"/>
      <c r="OQL61" s="526"/>
      <c r="OQM61" s="527"/>
      <c r="OQN61" s="528"/>
      <c r="OQO61" s="228"/>
      <c r="OQP61" s="526"/>
      <c r="OQQ61" s="527"/>
      <c r="OQR61" s="528"/>
      <c r="OQS61" s="228"/>
      <c r="OQT61" s="526"/>
      <c r="OQU61" s="527"/>
      <c r="OQV61" s="528"/>
      <c r="OQW61" s="228"/>
      <c r="OQX61" s="526"/>
      <c r="OQY61" s="527"/>
      <c r="OQZ61" s="528"/>
      <c r="ORA61" s="228"/>
      <c r="ORB61" s="526"/>
      <c r="ORC61" s="527"/>
      <c r="ORD61" s="528"/>
      <c r="ORE61" s="228"/>
      <c r="ORF61" s="526"/>
      <c r="ORG61" s="527"/>
      <c r="ORH61" s="528"/>
      <c r="ORI61" s="228"/>
      <c r="ORJ61" s="526"/>
      <c r="ORK61" s="527"/>
      <c r="ORL61" s="528"/>
      <c r="ORM61" s="228"/>
      <c r="ORN61" s="526"/>
      <c r="ORO61" s="527"/>
      <c r="ORP61" s="528"/>
      <c r="ORQ61" s="228"/>
      <c r="ORR61" s="526"/>
      <c r="ORS61" s="527"/>
      <c r="ORT61" s="528"/>
      <c r="ORU61" s="228"/>
      <c r="ORV61" s="526"/>
      <c r="ORW61" s="527"/>
      <c r="ORX61" s="528"/>
      <c r="ORY61" s="228"/>
      <c r="ORZ61" s="526"/>
      <c r="OSA61" s="527"/>
      <c r="OSB61" s="528"/>
      <c r="OSC61" s="228"/>
      <c r="OSD61" s="526"/>
      <c r="OSE61" s="527"/>
      <c r="OSF61" s="528"/>
      <c r="OSG61" s="228"/>
      <c r="OSH61" s="526"/>
      <c r="OSI61" s="527"/>
      <c r="OSJ61" s="528"/>
      <c r="OSK61" s="228"/>
      <c r="OSL61" s="526"/>
      <c r="OSM61" s="527"/>
      <c r="OSN61" s="528"/>
      <c r="OSO61" s="228"/>
      <c r="OSP61" s="526"/>
      <c r="OSQ61" s="527"/>
      <c r="OSR61" s="528"/>
      <c r="OSS61" s="228"/>
      <c r="OST61" s="526"/>
      <c r="OSU61" s="527"/>
      <c r="OSV61" s="528"/>
      <c r="OSW61" s="228"/>
      <c r="OSX61" s="526"/>
      <c r="OSY61" s="527"/>
      <c r="OSZ61" s="528"/>
      <c r="OTA61" s="228"/>
      <c r="OTB61" s="526"/>
      <c r="OTC61" s="527"/>
      <c r="OTD61" s="528"/>
      <c r="OTE61" s="228"/>
      <c r="OTF61" s="526"/>
      <c r="OTG61" s="527"/>
      <c r="OTH61" s="528"/>
      <c r="OTI61" s="228"/>
      <c r="OTJ61" s="526"/>
      <c r="OTK61" s="527"/>
      <c r="OTL61" s="528"/>
      <c r="OTM61" s="228"/>
      <c r="OTN61" s="526"/>
      <c r="OTO61" s="527"/>
      <c r="OTP61" s="528"/>
      <c r="OTQ61" s="228"/>
      <c r="OTR61" s="526"/>
      <c r="OTS61" s="527"/>
      <c r="OTT61" s="528"/>
      <c r="OTU61" s="228"/>
      <c r="OTV61" s="526"/>
      <c r="OTW61" s="527"/>
      <c r="OTX61" s="528"/>
      <c r="OTY61" s="228"/>
      <c r="OTZ61" s="526"/>
      <c r="OUA61" s="527"/>
      <c r="OUB61" s="528"/>
      <c r="OUC61" s="228"/>
      <c r="OUD61" s="526"/>
      <c r="OUE61" s="527"/>
      <c r="OUF61" s="528"/>
      <c r="OUG61" s="228"/>
      <c r="OUH61" s="526"/>
      <c r="OUI61" s="527"/>
      <c r="OUJ61" s="528"/>
      <c r="OUK61" s="228"/>
      <c r="OUL61" s="526"/>
      <c r="OUM61" s="527"/>
      <c r="OUN61" s="528"/>
      <c r="OUO61" s="228"/>
      <c r="OUP61" s="526"/>
      <c r="OUQ61" s="527"/>
      <c r="OUR61" s="528"/>
      <c r="OUS61" s="228"/>
      <c r="OUT61" s="526"/>
      <c r="OUU61" s="527"/>
      <c r="OUV61" s="528"/>
      <c r="OUW61" s="228"/>
      <c r="OUX61" s="526"/>
      <c r="OUY61" s="527"/>
      <c r="OUZ61" s="528"/>
      <c r="OVA61" s="228"/>
      <c r="OVB61" s="526"/>
      <c r="OVC61" s="527"/>
      <c r="OVD61" s="528"/>
      <c r="OVE61" s="228"/>
      <c r="OVF61" s="526"/>
      <c r="OVG61" s="527"/>
      <c r="OVH61" s="528"/>
      <c r="OVI61" s="228"/>
      <c r="OVJ61" s="526"/>
      <c r="OVK61" s="527"/>
      <c r="OVL61" s="528"/>
      <c r="OVM61" s="228"/>
      <c r="OVN61" s="526"/>
      <c r="OVO61" s="527"/>
      <c r="OVP61" s="528"/>
      <c r="OVQ61" s="228"/>
      <c r="OVR61" s="526"/>
      <c r="OVS61" s="527"/>
      <c r="OVT61" s="528"/>
      <c r="OVU61" s="228"/>
      <c r="OVV61" s="526"/>
      <c r="OVW61" s="527"/>
      <c r="OVX61" s="528"/>
      <c r="OVY61" s="228"/>
      <c r="OVZ61" s="526"/>
      <c r="OWA61" s="527"/>
      <c r="OWB61" s="528"/>
      <c r="OWC61" s="228"/>
      <c r="OWD61" s="526"/>
      <c r="OWE61" s="527"/>
      <c r="OWF61" s="528"/>
      <c r="OWG61" s="228"/>
      <c r="OWH61" s="526"/>
      <c r="OWI61" s="527"/>
      <c r="OWJ61" s="528"/>
      <c r="OWK61" s="228"/>
      <c r="OWL61" s="526"/>
      <c r="OWM61" s="527"/>
      <c r="OWN61" s="528"/>
      <c r="OWO61" s="228"/>
      <c r="OWP61" s="526"/>
      <c r="OWQ61" s="527"/>
      <c r="OWR61" s="528"/>
      <c r="OWS61" s="228"/>
      <c r="OWT61" s="526"/>
      <c r="OWU61" s="527"/>
      <c r="OWV61" s="528"/>
      <c r="OWW61" s="228"/>
      <c r="OWX61" s="526"/>
      <c r="OWY61" s="527"/>
      <c r="OWZ61" s="528"/>
      <c r="OXA61" s="228"/>
      <c r="OXB61" s="526"/>
      <c r="OXC61" s="527"/>
      <c r="OXD61" s="528"/>
      <c r="OXE61" s="228"/>
      <c r="OXF61" s="526"/>
      <c r="OXG61" s="527"/>
      <c r="OXH61" s="528"/>
      <c r="OXI61" s="228"/>
      <c r="OXJ61" s="526"/>
      <c r="OXK61" s="527"/>
      <c r="OXL61" s="528"/>
      <c r="OXM61" s="228"/>
      <c r="OXN61" s="526"/>
      <c r="OXO61" s="527"/>
      <c r="OXP61" s="528"/>
      <c r="OXQ61" s="228"/>
      <c r="OXR61" s="526"/>
      <c r="OXS61" s="527"/>
      <c r="OXT61" s="528"/>
      <c r="OXU61" s="228"/>
      <c r="OXV61" s="526"/>
      <c r="OXW61" s="527"/>
      <c r="OXX61" s="528"/>
      <c r="OXY61" s="228"/>
      <c r="OXZ61" s="526"/>
      <c r="OYA61" s="527"/>
      <c r="OYB61" s="528"/>
      <c r="OYC61" s="228"/>
      <c r="OYD61" s="526"/>
      <c r="OYE61" s="527"/>
      <c r="OYF61" s="528"/>
      <c r="OYG61" s="228"/>
      <c r="OYH61" s="526"/>
      <c r="OYI61" s="527"/>
      <c r="OYJ61" s="528"/>
      <c r="OYK61" s="228"/>
      <c r="OYL61" s="526"/>
      <c r="OYM61" s="527"/>
      <c r="OYN61" s="528"/>
      <c r="OYO61" s="228"/>
      <c r="OYP61" s="526"/>
      <c r="OYQ61" s="527"/>
      <c r="OYR61" s="528"/>
      <c r="OYS61" s="228"/>
      <c r="OYT61" s="526"/>
      <c r="OYU61" s="527"/>
      <c r="OYV61" s="528"/>
      <c r="OYW61" s="228"/>
      <c r="OYX61" s="526"/>
      <c r="OYY61" s="527"/>
      <c r="OYZ61" s="528"/>
      <c r="OZA61" s="228"/>
      <c r="OZB61" s="526"/>
      <c r="OZC61" s="527"/>
      <c r="OZD61" s="528"/>
      <c r="OZE61" s="228"/>
      <c r="OZF61" s="526"/>
      <c r="OZG61" s="527"/>
      <c r="OZH61" s="528"/>
      <c r="OZI61" s="228"/>
      <c r="OZJ61" s="526"/>
      <c r="OZK61" s="527"/>
      <c r="OZL61" s="528"/>
      <c r="OZM61" s="228"/>
      <c r="OZN61" s="526"/>
      <c r="OZO61" s="527"/>
      <c r="OZP61" s="528"/>
      <c r="OZQ61" s="228"/>
      <c r="OZR61" s="526"/>
      <c r="OZS61" s="527"/>
      <c r="OZT61" s="528"/>
      <c r="OZU61" s="228"/>
      <c r="OZV61" s="526"/>
      <c r="OZW61" s="527"/>
      <c r="OZX61" s="528"/>
      <c r="OZY61" s="228"/>
      <c r="OZZ61" s="526"/>
      <c r="PAA61" s="527"/>
      <c r="PAB61" s="528"/>
      <c r="PAC61" s="228"/>
      <c r="PAD61" s="526"/>
      <c r="PAE61" s="527"/>
      <c r="PAF61" s="528"/>
      <c r="PAG61" s="228"/>
      <c r="PAH61" s="526"/>
      <c r="PAI61" s="527"/>
      <c r="PAJ61" s="528"/>
      <c r="PAK61" s="228"/>
      <c r="PAL61" s="526"/>
      <c r="PAM61" s="527"/>
      <c r="PAN61" s="528"/>
      <c r="PAO61" s="228"/>
      <c r="PAP61" s="526"/>
      <c r="PAQ61" s="527"/>
      <c r="PAR61" s="528"/>
      <c r="PAS61" s="228"/>
      <c r="PAT61" s="526"/>
      <c r="PAU61" s="527"/>
      <c r="PAV61" s="528"/>
      <c r="PAW61" s="228"/>
      <c r="PAX61" s="526"/>
      <c r="PAY61" s="527"/>
      <c r="PAZ61" s="528"/>
      <c r="PBA61" s="228"/>
      <c r="PBB61" s="526"/>
      <c r="PBC61" s="527"/>
      <c r="PBD61" s="528"/>
      <c r="PBE61" s="228"/>
      <c r="PBF61" s="526"/>
      <c r="PBG61" s="527"/>
      <c r="PBH61" s="528"/>
      <c r="PBI61" s="228"/>
      <c r="PBJ61" s="526"/>
      <c r="PBK61" s="527"/>
      <c r="PBL61" s="528"/>
      <c r="PBM61" s="228"/>
      <c r="PBN61" s="526"/>
      <c r="PBO61" s="527"/>
      <c r="PBP61" s="528"/>
      <c r="PBQ61" s="228"/>
      <c r="PBR61" s="526"/>
      <c r="PBS61" s="527"/>
      <c r="PBT61" s="528"/>
      <c r="PBU61" s="228"/>
      <c r="PBV61" s="526"/>
      <c r="PBW61" s="527"/>
      <c r="PBX61" s="528"/>
      <c r="PBY61" s="228"/>
      <c r="PBZ61" s="526"/>
      <c r="PCA61" s="527"/>
      <c r="PCB61" s="528"/>
      <c r="PCC61" s="228"/>
      <c r="PCD61" s="526"/>
      <c r="PCE61" s="527"/>
      <c r="PCF61" s="528"/>
      <c r="PCG61" s="228"/>
      <c r="PCH61" s="526"/>
      <c r="PCI61" s="527"/>
      <c r="PCJ61" s="528"/>
      <c r="PCK61" s="228"/>
      <c r="PCL61" s="526"/>
      <c r="PCM61" s="527"/>
      <c r="PCN61" s="528"/>
      <c r="PCO61" s="228"/>
      <c r="PCP61" s="526"/>
      <c r="PCQ61" s="527"/>
      <c r="PCR61" s="528"/>
      <c r="PCS61" s="228"/>
      <c r="PCT61" s="526"/>
      <c r="PCU61" s="527"/>
      <c r="PCV61" s="528"/>
      <c r="PCW61" s="228"/>
      <c r="PCX61" s="526"/>
      <c r="PCY61" s="527"/>
      <c r="PCZ61" s="528"/>
      <c r="PDA61" s="228"/>
      <c r="PDB61" s="526"/>
      <c r="PDC61" s="527"/>
      <c r="PDD61" s="528"/>
      <c r="PDE61" s="228"/>
      <c r="PDF61" s="526"/>
      <c r="PDG61" s="527"/>
      <c r="PDH61" s="528"/>
      <c r="PDI61" s="228"/>
      <c r="PDJ61" s="526"/>
      <c r="PDK61" s="527"/>
      <c r="PDL61" s="528"/>
      <c r="PDM61" s="228"/>
      <c r="PDN61" s="526"/>
      <c r="PDO61" s="527"/>
      <c r="PDP61" s="528"/>
      <c r="PDQ61" s="228"/>
      <c r="PDR61" s="526"/>
      <c r="PDS61" s="527"/>
      <c r="PDT61" s="528"/>
      <c r="PDU61" s="228"/>
      <c r="PDV61" s="526"/>
      <c r="PDW61" s="527"/>
      <c r="PDX61" s="528"/>
      <c r="PDY61" s="228"/>
      <c r="PDZ61" s="526"/>
      <c r="PEA61" s="527"/>
      <c r="PEB61" s="528"/>
      <c r="PEC61" s="228"/>
      <c r="PED61" s="526"/>
      <c r="PEE61" s="527"/>
      <c r="PEF61" s="528"/>
      <c r="PEG61" s="228"/>
      <c r="PEH61" s="526"/>
      <c r="PEI61" s="527"/>
      <c r="PEJ61" s="528"/>
      <c r="PEK61" s="228"/>
      <c r="PEL61" s="526"/>
      <c r="PEM61" s="527"/>
      <c r="PEN61" s="528"/>
      <c r="PEO61" s="228"/>
      <c r="PEP61" s="526"/>
      <c r="PEQ61" s="527"/>
      <c r="PER61" s="528"/>
      <c r="PES61" s="228"/>
      <c r="PET61" s="526"/>
      <c r="PEU61" s="527"/>
      <c r="PEV61" s="528"/>
      <c r="PEW61" s="228"/>
      <c r="PEX61" s="526"/>
      <c r="PEY61" s="527"/>
      <c r="PEZ61" s="528"/>
      <c r="PFA61" s="228"/>
      <c r="PFB61" s="526"/>
      <c r="PFC61" s="527"/>
      <c r="PFD61" s="528"/>
      <c r="PFE61" s="228"/>
      <c r="PFF61" s="526"/>
      <c r="PFG61" s="527"/>
      <c r="PFH61" s="528"/>
      <c r="PFI61" s="228"/>
      <c r="PFJ61" s="526"/>
      <c r="PFK61" s="527"/>
      <c r="PFL61" s="528"/>
      <c r="PFM61" s="228"/>
      <c r="PFN61" s="526"/>
      <c r="PFO61" s="527"/>
      <c r="PFP61" s="528"/>
      <c r="PFQ61" s="228"/>
      <c r="PFR61" s="526"/>
      <c r="PFS61" s="527"/>
      <c r="PFT61" s="528"/>
      <c r="PFU61" s="228"/>
      <c r="PFV61" s="526"/>
      <c r="PFW61" s="527"/>
      <c r="PFX61" s="528"/>
      <c r="PFY61" s="228"/>
      <c r="PFZ61" s="526"/>
      <c r="PGA61" s="527"/>
      <c r="PGB61" s="528"/>
      <c r="PGC61" s="228"/>
      <c r="PGD61" s="526"/>
      <c r="PGE61" s="527"/>
      <c r="PGF61" s="528"/>
      <c r="PGG61" s="228"/>
      <c r="PGH61" s="526"/>
      <c r="PGI61" s="527"/>
      <c r="PGJ61" s="528"/>
      <c r="PGK61" s="228"/>
      <c r="PGL61" s="526"/>
      <c r="PGM61" s="527"/>
      <c r="PGN61" s="528"/>
      <c r="PGO61" s="228"/>
      <c r="PGP61" s="526"/>
      <c r="PGQ61" s="527"/>
      <c r="PGR61" s="528"/>
      <c r="PGS61" s="228"/>
      <c r="PGT61" s="526"/>
      <c r="PGU61" s="527"/>
      <c r="PGV61" s="528"/>
      <c r="PGW61" s="228"/>
      <c r="PGX61" s="526"/>
      <c r="PGY61" s="527"/>
      <c r="PGZ61" s="528"/>
      <c r="PHA61" s="228"/>
      <c r="PHB61" s="526"/>
      <c r="PHC61" s="527"/>
      <c r="PHD61" s="528"/>
      <c r="PHE61" s="228"/>
      <c r="PHF61" s="526"/>
      <c r="PHG61" s="527"/>
      <c r="PHH61" s="528"/>
      <c r="PHI61" s="228"/>
      <c r="PHJ61" s="526"/>
      <c r="PHK61" s="527"/>
      <c r="PHL61" s="528"/>
      <c r="PHM61" s="228"/>
      <c r="PHN61" s="526"/>
      <c r="PHO61" s="527"/>
      <c r="PHP61" s="528"/>
      <c r="PHQ61" s="228"/>
      <c r="PHR61" s="526"/>
      <c r="PHS61" s="527"/>
      <c r="PHT61" s="528"/>
      <c r="PHU61" s="228"/>
      <c r="PHV61" s="526"/>
      <c r="PHW61" s="527"/>
      <c r="PHX61" s="528"/>
      <c r="PHY61" s="228"/>
      <c r="PHZ61" s="526"/>
      <c r="PIA61" s="527"/>
      <c r="PIB61" s="528"/>
      <c r="PIC61" s="228"/>
      <c r="PID61" s="526"/>
      <c r="PIE61" s="527"/>
      <c r="PIF61" s="528"/>
      <c r="PIG61" s="228"/>
      <c r="PIH61" s="526"/>
      <c r="PII61" s="527"/>
      <c r="PIJ61" s="528"/>
      <c r="PIK61" s="228"/>
      <c r="PIL61" s="526"/>
      <c r="PIM61" s="527"/>
      <c r="PIN61" s="528"/>
      <c r="PIO61" s="228"/>
      <c r="PIP61" s="526"/>
      <c r="PIQ61" s="527"/>
      <c r="PIR61" s="528"/>
      <c r="PIS61" s="228"/>
      <c r="PIT61" s="526"/>
      <c r="PIU61" s="527"/>
      <c r="PIV61" s="528"/>
      <c r="PIW61" s="228"/>
      <c r="PIX61" s="526"/>
      <c r="PIY61" s="527"/>
      <c r="PIZ61" s="528"/>
      <c r="PJA61" s="228"/>
      <c r="PJB61" s="526"/>
      <c r="PJC61" s="527"/>
      <c r="PJD61" s="528"/>
      <c r="PJE61" s="228"/>
      <c r="PJF61" s="526"/>
      <c r="PJG61" s="527"/>
      <c r="PJH61" s="528"/>
      <c r="PJI61" s="228"/>
      <c r="PJJ61" s="526"/>
      <c r="PJK61" s="527"/>
      <c r="PJL61" s="528"/>
      <c r="PJM61" s="228"/>
      <c r="PJN61" s="526"/>
      <c r="PJO61" s="527"/>
      <c r="PJP61" s="528"/>
      <c r="PJQ61" s="228"/>
      <c r="PJR61" s="526"/>
      <c r="PJS61" s="527"/>
      <c r="PJT61" s="528"/>
      <c r="PJU61" s="228"/>
      <c r="PJV61" s="526"/>
      <c r="PJW61" s="527"/>
      <c r="PJX61" s="528"/>
      <c r="PJY61" s="228"/>
      <c r="PJZ61" s="526"/>
      <c r="PKA61" s="527"/>
      <c r="PKB61" s="528"/>
      <c r="PKC61" s="228"/>
      <c r="PKD61" s="526"/>
      <c r="PKE61" s="527"/>
      <c r="PKF61" s="528"/>
      <c r="PKG61" s="228"/>
      <c r="PKH61" s="526"/>
      <c r="PKI61" s="527"/>
      <c r="PKJ61" s="528"/>
      <c r="PKK61" s="228"/>
      <c r="PKL61" s="526"/>
      <c r="PKM61" s="527"/>
      <c r="PKN61" s="528"/>
      <c r="PKO61" s="228"/>
      <c r="PKP61" s="526"/>
      <c r="PKQ61" s="527"/>
      <c r="PKR61" s="528"/>
      <c r="PKS61" s="228"/>
      <c r="PKT61" s="526"/>
      <c r="PKU61" s="527"/>
      <c r="PKV61" s="528"/>
      <c r="PKW61" s="228"/>
      <c r="PKX61" s="526"/>
      <c r="PKY61" s="527"/>
      <c r="PKZ61" s="528"/>
      <c r="PLA61" s="228"/>
      <c r="PLB61" s="526"/>
      <c r="PLC61" s="527"/>
      <c r="PLD61" s="528"/>
      <c r="PLE61" s="228"/>
      <c r="PLF61" s="526"/>
      <c r="PLG61" s="527"/>
      <c r="PLH61" s="528"/>
      <c r="PLI61" s="228"/>
      <c r="PLJ61" s="526"/>
      <c r="PLK61" s="527"/>
      <c r="PLL61" s="528"/>
      <c r="PLM61" s="228"/>
      <c r="PLN61" s="526"/>
      <c r="PLO61" s="527"/>
      <c r="PLP61" s="528"/>
      <c r="PLQ61" s="228"/>
      <c r="PLR61" s="526"/>
      <c r="PLS61" s="527"/>
      <c r="PLT61" s="528"/>
      <c r="PLU61" s="228"/>
      <c r="PLV61" s="526"/>
      <c r="PLW61" s="527"/>
      <c r="PLX61" s="528"/>
      <c r="PLY61" s="228"/>
      <c r="PLZ61" s="526"/>
      <c r="PMA61" s="527"/>
      <c r="PMB61" s="528"/>
      <c r="PMC61" s="228"/>
      <c r="PMD61" s="526"/>
      <c r="PME61" s="527"/>
      <c r="PMF61" s="528"/>
      <c r="PMG61" s="228"/>
      <c r="PMH61" s="526"/>
      <c r="PMI61" s="527"/>
      <c r="PMJ61" s="528"/>
      <c r="PMK61" s="228"/>
      <c r="PML61" s="526"/>
      <c r="PMM61" s="527"/>
      <c r="PMN61" s="528"/>
      <c r="PMO61" s="228"/>
      <c r="PMP61" s="526"/>
      <c r="PMQ61" s="527"/>
      <c r="PMR61" s="528"/>
      <c r="PMS61" s="228"/>
      <c r="PMT61" s="526"/>
      <c r="PMU61" s="527"/>
      <c r="PMV61" s="528"/>
      <c r="PMW61" s="228"/>
      <c r="PMX61" s="526"/>
      <c r="PMY61" s="527"/>
      <c r="PMZ61" s="528"/>
      <c r="PNA61" s="228"/>
      <c r="PNB61" s="526"/>
      <c r="PNC61" s="527"/>
      <c r="PND61" s="528"/>
      <c r="PNE61" s="228"/>
      <c r="PNF61" s="526"/>
      <c r="PNG61" s="527"/>
      <c r="PNH61" s="528"/>
      <c r="PNI61" s="228"/>
      <c r="PNJ61" s="526"/>
      <c r="PNK61" s="527"/>
      <c r="PNL61" s="528"/>
      <c r="PNM61" s="228"/>
      <c r="PNN61" s="526"/>
      <c r="PNO61" s="527"/>
      <c r="PNP61" s="528"/>
      <c r="PNQ61" s="228"/>
      <c r="PNR61" s="526"/>
      <c r="PNS61" s="527"/>
      <c r="PNT61" s="528"/>
      <c r="PNU61" s="228"/>
      <c r="PNV61" s="526"/>
      <c r="PNW61" s="527"/>
      <c r="PNX61" s="528"/>
      <c r="PNY61" s="228"/>
      <c r="PNZ61" s="526"/>
      <c r="POA61" s="527"/>
      <c r="POB61" s="528"/>
      <c r="POC61" s="228"/>
      <c r="POD61" s="526"/>
      <c r="POE61" s="527"/>
      <c r="POF61" s="528"/>
      <c r="POG61" s="228"/>
      <c r="POH61" s="526"/>
      <c r="POI61" s="527"/>
      <c r="POJ61" s="528"/>
      <c r="POK61" s="228"/>
      <c r="POL61" s="526"/>
      <c r="POM61" s="527"/>
      <c r="PON61" s="528"/>
      <c r="POO61" s="228"/>
      <c r="POP61" s="526"/>
      <c r="POQ61" s="527"/>
      <c r="POR61" s="528"/>
      <c r="POS61" s="228"/>
      <c r="POT61" s="526"/>
      <c r="POU61" s="527"/>
      <c r="POV61" s="528"/>
      <c r="POW61" s="228"/>
      <c r="POX61" s="526"/>
      <c r="POY61" s="527"/>
      <c r="POZ61" s="528"/>
      <c r="PPA61" s="228"/>
      <c r="PPB61" s="526"/>
      <c r="PPC61" s="527"/>
      <c r="PPD61" s="528"/>
      <c r="PPE61" s="228"/>
      <c r="PPF61" s="526"/>
      <c r="PPG61" s="527"/>
      <c r="PPH61" s="528"/>
      <c r="PPI61" s="228"/>
      <c r="PPJ61" s="526"/>
      <c r="PPK61" s="527"/>
      <c r="PPL61" s="528"/>
      <c r="PPM61" s="228"/>
      <c r="PPN61" s="526"/>
      <c r="PPO61" s="527"/>
      <c r="PPP61" s="528"/>
      <c r="PPQ61" s="228"/>
      <c r="PPR61" s="526"/>
      <c r="PPS61" s="527"/>
      <c r="PPT61" s="528"/>
      <c r="PPU61" s="228"/>
      <c r="PPV61" s="526"/>
      <c r="PPW61" s="527"/>
      <c r="PPX61" s="528"/>
      <c r="PPY61" s="228"/>
      <c r="PPZ61" s="526"/>
      <c r="PQA61" s="527"/>
      <c r="PQB61" s="528"/>
      <c r="PQC61" s="228"/>
      <c r="PQD61" s="526"/>
      <c r="PQE61" s="527"/>
      <c r="PQF61" s="528"/>
      <c r="PQG61" s="228"/>
      <c r="PQH61" s="526"/>
      <c r="PQI61" s="527"/>
      <c r="PQJ61" s="528"/>
      <c r="PQK61" s="228"/>
      <c r="PQL61" s="526"/>
      <c r="PQM61" s="527"/>
      <c r="PQN61" s="528"/>
      <c r="PQO61" s="228"/>
      <c r="PQP61" s="526"/>
      <c r="PQQ61" s="527"/>
      <c r="PQR61" s="528"/>
      <c r="PQS61" s="228"/>
      <c r="PQT61" s="526"/>
      <c r="PQU61" s="527"/>
      <c r="PQV61" s="528"/>
      <c r="PQW61" s="228"/>
      <c r="PQX61" s="526"/>
      <c r="PQY61" s="527"/>
      <c r="PQZ61" s="528"/>
      <c r="PRA61" s="228"/>
      <c r="PRB61" s="526"/>
      <c r="PRC61" s="527"/>
      <c r="PRD61" s="528"/>
      <c r="PRE61" s="228"/>
      <c r="PRF61" s="526"/>
      <c r="PRG61" s="527"/>
      <c r="PRH61" s="528"/>
      <c r="PRI61" s="228"/>
      <c r="PRJ61" s="526"/>
      <c r="PRK61" s="527"/>
      <c r="PRL61" s="528"/>
      <c r="PRM61" s="228"/>
      <c r="PRN61" s="526"/>
      <c r="PRO61" s="527"/>
      <c r="PRP61" s="528"/>
      <c r="PRQ61" s="228"/>
      <c r="PRR61" s="526"/>
      <c r="PRS61" s="527"/>
      <c r="PRT61" s="528"/>
      <c r="PRU61" s="228"/>
      <c r="PRV61" s="526"/>
      <c r="PRW61" s="527"/>
      <c r="PRX61" s="528"/>
      <c r="PRY61" s="228"/>
      <c r="PRZ61" s="526"/>
      <c r="PSA61" s="527"/>
      <c r="PSB61" s="528"/>
      <c r="PSC61" s="228"/>
      <c r="PSD61" s="526"/>
      <c r="PSE61" s="527"/>
      <c r="PSF61" s="528"/>
      <c r="PSG61" s="228"/>
      <c r="PSH61" s="526"/>
      <c r="PSI61" s="527"/>
      <c r="PSJ61" s="528"/>
      <c r="PSK61" s="228"/>
      <c r="PSL61" s="526"/>
      <c r="PSM61" s="527"/>
      <c r="PSN61" s="528"/>
      <c r="PSO61" s="228"/>
      <c r="PSP61" s="526"/>
      <c r="PSQ61" s="527"/>
      <c r="PSR61" s="528"/>
      <c r="PSS61" s="228"/>
      <c r="PST61" s="526"/>
      <c r="PSU61" s="527"/>
      <c r="PSV61" s="528"/>
      <c r="PSW61" s="228"/>
      <c r="PSX61" s="526"/>
      <c r="PSY61" s="527"/>
      <c r="PSZ61" s="528"/>
      <c r="PTA61" s="228"/>
      <c r="PTB61" s="526"/>
      <c r="PTC61" s="527"/>
      <c r="PTD61" s="528"/>
      <c r="PTE61" s="228"/>
      <c r="PTF61" s="526"/>
      <c r="PTG61" s="527"/>
      <c r="PTH61" s="528"/>
      <c r="PTI61" s="228"/>
      <c r="PTJ61" s="526"/>
      <c r="PTK61" s="527"/>
      <c r="PTL61" s="528"/>
      <c r="PTM61" s="228"/>
      <c r="PTN61" s="526"/>
      <c r="PTO61" s="527"/>
      <c r="PTP61" s="528"/>
      <c r="PTQ61" s="228"/>
      <c r="PTR61" s="526"/>
      <c r="PTS61" s="527"/>
      <c r="PTT61" s="528"/>
      <c r="PTU61" s="228"/>
      <c r="PTV61" s="526"/>
      <c r="PTW61" s="527"/>
      <c r="PTX61" s="528"/>
      <c r="PTY61" s="228"/>
      <c r="PTZ61" s="526"/>
      <c r="PUA61" s="527"/>
      <c r="PUB61" s="528"/>
      <c r="PUC61" s="228"/>
      <c r="PUD61" s="526"/>
      <c r="PUE61" s="527"/>
      <c r="PUF61" s="528"/>
      <c r="PUG61" s="228"/>
      <c r="PUH61" s="526"/>
      <c r="PUI61" s="527"/>
      <c r="PUJ61" s="528"/>
      <c r="PUK61" s="228"/>
      <c r="PUL61" s="526"/>
      <c r="PUM61" s="527"/>
      <c r="PUN61" s="528"/>
      <c r="PUO61" s="228"/>
      <c r="PUP61" s="526"/>
      <c r="PUQ61" s="527"/>
      <c r="PUR61" s="528"/>
      <c r="PUS61" s="228"/>
      <c r="PUT61" s="526"/>
      <c r="PUU61" s="527"/>
      <c r="PUV61" s="528"/>
      <c r="PUW61" s="228"/>
      <c r="PUX61" s="526"/>
      <c r="PUY61" s="527"/>
      <c r="PUZ61" s="528"/>
      <c r="PVA61" s="228"/>
      <c r="PVB61" s="526"/>
      <c r="PVC61" s="527"/>
      <c r="PVD61" s="528"/>
      <c r="PVE61" s="228"/>
      <c r="PVF61" s="526"/>
      <c r="PVG61" s="527"/>
      <c r="PVH61" s="528"/>
      <c r="PVI61" s="228"/>
      <c r="PVJ61" s="526"/>
      <c r="PVK61" s="527"/>
      <c r="PVL61" s="528"/>
      <c r="PVM61" s="228"/>
      <c r="PVN61" s="526"/>
      <c r="PVO61" s="527"/>
      <c r="PVP61" s="528"/>
      <c r="PVQ61" s="228"/>
      <c r="PVR61" s="526"/>
      <c r="PVS61" s="527"/>
      <c r="PVT61" s="528"/>
      <c r="PVU61" s="228"/>
      <c r="PVV61" s="526"/>
      <c r="PVW61" s="527"/>
      <c r="PVX61" s="528"/>
      <c r="PVY61" s="228"/>
      <c r="PVZ61" s="526"/>
      <c r="PWA61" s="527"/>
      <c r="PWB61" s="528"/>
      <c r="PWC61" s="228"/>
      <c r="PWD61" s="526"/>
      <c r="PWE61" s="527"/>
      <c r="PWF61" s="528"/>
      <c r="PWG61" s="228"/>
      <c r="PWH61" s="526"/>
      <c r="PWI61" s="527"/>
      <c r="PWJ61" s="528"/>
      <c r="PWK61" s="228"/>
      <c r="PWL61" s="526"/>
      <c r="PWM61" s="527"/>
      <c r="PWN61" s="528"/>
      <c r="PWO61" s="228"/>
      <c r="PWP61" s="526"/>
      <c r="PWQ61" s="527"/>
      <c r="PWR61" s="528"/>
      <c r="PWS61" s="228"/>
      <c r="PWT61" s="526"/>
      <c r="PWU61" s="527"/>
      <c r="PWV61" s="528"/>
      <c r="PWW61" s="228"/>
      <c r="PWX61" s="526"/>
      <c r="PWY61" s="527"/>
      <c r="PWZ61" s="528"/>
      <c r="PXA61" s="228"/>
      <c r="PXB61" s="526"/>
      <c r="PXC61" s="527"/>
      <c r="PXD61" s="528"/>
      <c r="PXE61" s="228"/>
      <c r="PXF61" s="526"/>
      <c r="PXG61" s="527"/>
      <c r="PXH61" s="528"/>
      <c r="PXI61" s="228"/>
      <c r="PXJ61" s="526"/>
      <c r="PXK61" s="527"/>
      <c r="PXL61" s="528"/>
      <c r="PXM61" s="228"/>
      <c r="PXN61" s="526"/>
      <c r="PXO61" s="527"/>
      <c r="PXP61" s="528"/>
      <c r="PXQ61" s="228"/>
      <c r="PXR61" s="526"/>
      <c r="PXS61" s="527"/>
      <c r="PXT61" s="528"/>
      <c r="PXU61" s="228"/>
      <c r="PXV61" s="526"/>
      <c r="PXW61" s="527"/>
      <c r="PXX61" s="528"/>
      <c r="PXY61" s="228"/>
      <c r="PXZ61" s="526"/>
      <c r="PYA61" s="527"/>
      <c r="PYB61" s="528"/>
      <c r="PYC61" s="228"/>
      <c r="PYD61" s="526"/>
      <c r="PYE61" s="527"/>
      <c r="PYF61" s="528"/>
      <c r="PYG61" s="228"/>
      <c r="PYH61" s="526"/>
      <c r="PYI61" s="527"/>
      <c r="PYJ61" s="528"/>
      <c r="PYK61" s="228"/>
      <c r="PYL61" s="526"/>
      <c r="PYM61" s="527"/>
      <c r="PYN61" s="528"/>
      <c r="PYO61" s="228"/>
      <c r="PYP61" s="526"/>
      <c r="PYQ61" s="527"/>
      <c r="PYR61" s="528"/>
      <c r="PYS61" s="228"/>
      <c r="PYT61" s="526"/>
      <c r="PYU61" s="527"/>
      <c r="PYV61" s="528"/>
      <c r="PYW61" s="228"/>
      <c r="PYX61" s="526"/>
      <c r="PYY61" s="527"/>
      <c r="PYZ61" s="528"/>
      <c r="PZA61" s="228"/>
      <c r="PZB61" s="526"/>
      <c r="PZC61" s="527"/>
      <c r="PZD61" s="528"/>
      <c r="PZE61" s="228"/>
      <c r="PZF61" s="526"/>
      <c r="PZG61" s="527"/>
      <c r="PZH61" s="528"/>
      <c r="PZI61" s="228"/>
      <c r="PZJ61" s="526"/>
      <c r="PZK61" s="527"/>
      <c r="PZL61" s="528"/>
      <c r="PZM61" s="228"/>
      <c r="PZN61" s="526"/>
      <c r="PZO61" s="527"/>
      <c r="PZP61" s="528"/>
      <c r="PZQ61" s="228"/>
      <c r="PZR61" s="526"/>
      <c r="PZS61" s="527"/>
      <c r="PZT61" s="528"/>
      <c r="PZU61" s="228"/>
      <c r="PZV61" s="526"/>
      <c r="PZW61" s="527"/>
      <c r="PZX61" s="528"/>
      <c r="PZY61" s="228"/>
      <c r="PZZ61" s="526"/>
      <c r="QAA61" s="527"/>
      <c r="QAB61" s="528"/>
      <c r="QAC61" s="228"/>
      <c r="QAD61" s="526"/>
      <c r="QAE61" s="527"/>
      <c r="QAF61" s="528"/>
      <c r="QAG61" s="228"/>
      <c r="QAH61" s="526"/>
      <c r="QAI61" s="527"/>
      <c r="QAJ61" s="528"/>
      <c r="QAK61" s="228"/>
      <c r="QAL61" s="526"/>
      <c r="QAM61" s="527"/>
      <c r="QAN61" s="528"/>
      <c r="QAO61" s="228"/>
      <c r="QAP61" s="526"/>
      <c r="QAQ61" s="527"/>
      <c r="QAR61" s="528"/>
      <c r="QAS61" s="228"/>
      <c r="QAT61" s="526"/>
      <c r="QAU61" s="527"/>
      <c r="QAV61" s="528"/>
      <c r="QAW61" s="228"/>
      <c r="QAX61" s="526"/>
      <c r="QAY61" s="527"/>
      <c r="QAZ61" s="528"/>
      <c r="QBA61" s="228"/>
      <c r="QBB61" s="526"/>
      <c r="QBC61" s="527"/>
      <c r="QBD61" s="528"/>
      <c r="QBE61" s="228"/>
      <c r="QBF61" s="526"/>
      <c r="QBG61" s="527"/>
      <c r="QBH61" s="528"/>
      <c r="QBI61" s="228"/>
      <c r="QBJ61" s="526"/>
      <c r="QBK61" s="527"/>
      <c r="QBL61" s="528"/>
      <c r="QBM61" s="228"/>
      <c r="QBN61" s="526"/>
      <c r="QBO61" s="527"/>
      <c r="QBP61" s="528"/>
      <c r="QBQ61" s="228"/>
      <c r="QBR61" s="526"/>
      <c r="QBS61" s="527"/>
      <c r="QBT61" s="528"/>
      <c r="QBU61" s="228"/>
      <c r="QBV61" s="526"/>
      <c r="QBW61" s="527"/>
      <c r="QBX61" s="528"/>
      <c r="QBY61" s="228"/>
      <c r="QBZ61" s="526"/>
      <c r="QCA61" s="527"/>
      <c r="QCB61" s="528"/>
      <c r="QCC61" s="228"/>
      <c r="QCD61" s="526"/>
      <c r="QCE61" s="527"/>
      <c r="QCF61" s="528"/>
      <c r="QCG61" s="228"/>
      <c r="QCH61" s="526"/>
      <c r="QCI61" s="527"/>
      <c r="QCJ61" s="528"/>
      <c r="QCK61" s="228"/>
      <c r="QCL61" s="526"/>
      <c r="QCM61" s="527"/>
      <c r="QCN61" s="528"/>
      <c r="QCO61" s="228"/>
      <c r="QCP61" s="526"/>
      <c r="QCQ61" s="527"/>
      <c r="QCR61" s="528"/>
      <c r="QCS61" s="228"/>
      <c r="QCT61" s="526"/>
      <c r="QCU61" s="527"/>
      <c r="QCV61" s="528"/>
      <c r="QCW61" s="228"/>
      <c r="QCX61" s="526"/>
      <c r="QCY61" s="527"/>
      <c r="QCZ61" s="528"/>
      <c r="QDA61" s="228"/>
      <c r="QDB61" s="526"/>
      <c r="QDC61" s="527"/>
      <c r="QDD61" s="528"/>
      <c r="QDE61" s="228"/>
      <c r="QDF61" s="526"/>
      <c r="QDG61" s="527"/>
      <c r="QDH61" s="528"/>
      <c r="QDI61" s="228"/>
      <c r="QDJ61" s="526"/>
      <c r="QDK61" s="527"/>
      <c r="QDL61" s="528"/>
      <c r="QDM61" s="228"/>
      <c r="QDN61" s="526"/>
      <c r="QDO61" s="527"/>
      <c r="QDP61" s="528"/>
      <c r="QDQ61" s="228"/>
      <c r="QDR61" s="526"/>
      <c r="QDS61" s="527"/>
      <c r="QDT61" s="528"/>
      <c r="QDU61" s="228"/>
      <c r="QDV61" s="526"/>
      <c r="QDW61" s="527"/>
      <c r="QDX61" s="528"/>
      <c r="QDY61" s="228"/>
      <c r="QDZ61" s="526"/>
      <c r="QEA61" s="527"/>
      <c r="QEB61" s="528"/>
      <c r="QEC61" s="228"/>
      <c r="QED61" s="526"/>
      <c r="QEE61" s="527"/>
      <c r="QEF61" s="528"/>
      <c r="QEG61" s="228"/>
      <c r="QEH61" s="526"/>
      <c r="QEI61" s="527"/>
      <c r="QEJ61" s="528"/>
      <c r="QEK61" s="228"/>
      <c r="QEL61" s="526"/>
      <c r="QEM61" s="527"/>
      <c r="QEN61" s="528"/>
      <c r="QEO61" s="228"/>
      <c r="QEP61" s="526"/>
      <c r="QEQ61" s="527"/>
      <c r="QER61" s="528"/>
      <c r="QES61" s="228"/>
      <c r="QET61" s="526"/>
      <c r="QEU61" s="527"/>
      <c r="QEV61" s="528"/>
      <c r="QEW61" s="228"/>
      <c r="QEX61" s="526"/>
      <c r="QEY61" s="527"/>
      <c r="QEZ61" s="528"/>
      <c r="QFA61" s="228"/>
      <c r="QFB61" s="526"/>
      <c r="QFC61" s="527"/>
      <c r="QFD61" s="528"/>
      <c r="QFE61" s="228"/>
      <c r="QFF61" s="526"/>
      <c r="QFG61" s="527"/>
      <c r="QFH61" s="528"/>
      <c r="QFI61" s="228"/>
      <c r="QFJ61" s="526"/>
      <c r="QFK61" s="527"/>
      <c r="QFL61" s="528"/>
      <c r="QFM61" s="228"/>
      <c r="QFN61" s="526"/>
      <c r="QFO61" s="527"/>
      <c r="QFP61" s="528"/>
      <c r="QFQ61" s="228"/>
      <c r="QFR61" s="526"/>
      <c r="QFS61" s="527"/>
      <c r="QFT61" s="528"/>
      <c r="QFU61" s="228"/>
      <c r="QFV61" s="526"/>
      <c r="QFW61" s="527"/>
      <c r="QFX61" s="528"/>
      <c r="QFY61" s="228"/>
      <c r="QFZ61" s="526"/>
      <c r="QGA61" s="527"/>
      <c r="QGB61" s="528"/>
      <c r="QGC61" s="228"/>
      <c r="QGD61" s="526"/>
      <c r="QGE61" s="527"/>
      <c r="QGF61" s="528"/>
      <c r="QGG61" s="228"/>
      <c r="QGH61" s="526"/>
      <c r="QGI61" s="527"/>
      <c r="QGJ61" s="528"/>
      <c r="QGK61" s="228"/>
      <c r="QGL61" s="526"/>
      <c r="QGM61" s="527"/>
      <c r="QGN61" s="528"/>
      <c r="QGO61" s="228"/>
      <c r="QGP61" s="526"/>
      <c r="QGQ61" s="527"/>
      <c r="QGR61" s="528"/>
      <c r="QGS61" s="228"/>
      <c r="QGT61" s="526"/>
      <c r="QGU61" s="527"/>
      <c r="QGV61" s="528"/>
      <c r="QGW61" s="228"/>
      <c r="QGX61" s="526"/>
      <c r="QGY61" s="527"/>
      <c r="QGZ61" s="528"/>
      <c r="QHA61" s="228"/>
      <c r="QHB61" s="526"/>
      <c r="QHC61" s="527"/>
      <c r="QHD61" s="528"/>
      <c r="QHE61" s="228"/>
      <c r="QHF61" s="526"/>
      <c r="QHG61" s="527"/>
      <c r="QHH61" s="528"/>
      <c r="QHI61" s="228"/>
      <c r="QHJ61" s="526"/>
      <c r="QHK61" s="527"/>
      <c r="QHL61" s="528"/>
      <c r="QHM61" s="228"/>
      <c r="QHN61" s="526"/>
      <c r="QHO61" s="527"/>
      <c r="QHP61" s="528"/>
      <c r="QHQ61" s="228"/>
      <c r="QHR61" s="526"/>
      <c r="QHS61" s="527"/>
      <c r="QHT61" s="528"/>
      <c r="QHU61" s="228"/>
      <c r="QHV61" s="526"/>
      <c r="QHW61" s="527"/>
      <c r="QHX61" s="528"/>
      <c r="QHY61" s="228"/>
      <c r="QHZ61" s="526"/>
      <c r="QIA61" s="527"/>
      <c r="QIB61" s="528"/>
      <c r="QIC61" s="228"/>
      <c r="QID61" s="526"/>
      <c r="QIE61" s="527"/>
      <c r="QIF61" s="528"/>
      <c r="QIG61" s="228"/>
      <c r="QIH61" s="526"/>
      <c r="QII61" s="527"/>
      <c r="QIJ61" s="528"/>
      <c r="QIK61" s="228"/>
      <c r="QIL61" s="526"/>
      <c r="QIM61" s="527"/>
      <c r="QIN61" s="528"/>
      <c r="QIO61" s="228"/>
      <c r="QIP61" s="526"/>
      <c r="QIQ61" s="527"/>
      <c r="QIR61" s="528"/>
      <c r="QIS61" s="228"/>
      <c r="QIT61" s="526"/>
      <c r="QIU61" s="527"/>
      <c r="QIV61" s="528"/>
      <c r="QIW61" s="228"/>
      <c r="QIX61" s="526"/>
      <c r="QIY61" s="527"/>
      <c r="QIZ61" s="528"/>
      <c r="QJA61" s="228"/>
      <c r="QJB61" s="526"/>
      <c r="QJC61" s="527"/>
      <c r="QJD61" s="528"/>
      <c r="QJE61" s="228"/>
      <c r="QJF61" s="526"/>
      <c r="QJG61" s="527"/>
      <c r="QJH61" s="528"/>
      <c r="QJI61" s="228"/>
      <c r="QJJ61" s="526"/>
      <c r="QJK61" s="527"/>
      <c r="QJL61" s="528"/>
      <c r="QJM61" s="228"/>
      <c r="QJN61" s="526"/>
      <c r="QJO61" s="527"/>
      <c r="QJP61" s="528"/>
      <c r="QJQ61" s="228"/>
      <c r="QJR61" s="526"/>
      <c r="QJS61" s="527"/>
      <c r="QJT61" s="528"/>
      <c r="QJU61" s="228"/>
      <c r="QJV61" s="526"/>
      <c r="QJW61" s="527"/>
      <c r="QJX61" s="528"/>
      <c r="QJY61" s="228"/>
      <c r="QJZ61" s="526"/>
      <c r="QKA61" s="527"/>
      <c r="QKB61" s="528"/>
      <c r="QKC61" s="228"/>
      <c r="QKD61" s="526"/>
      <c r="QKE61" s="527"/>
      <c r="QKF61" s="528"/>
      <c r="QKG61" s="228"/>
      <c r="QKH61" s="526"/>
      <c r="QKI61" s="527"/>
      <c r="QKJ61" s="528"/>
      <c r="QKK61" s="228"/>
      <c r="QKL61" s="526"/>
      <c r="QKM61" s="527"/>
      <c r="QKN61" s="528"/>
      <c r="QKO61" s="228"/>
      <c r="QKP61" s="526"/>
      <c r="QKQ61" s="527"/>
      <c r="QKR61" s="528"/>
      <c r="QKS61" s="228"/>
      <c r="QKT61" s="526"/>
      <c r="QKU61" s="527"/>
      <c r="QKV61" s="528"/>
      <c r="QKW61" s="228"/>
      <c r="QKX61" s="526"/>
      <c r="QKY61" s="527"/>
      <c r="QKZ61" s="528"/>
      <c r="QLA61" s="228"/>
      <c r="QLB61" s="526"/>
      <c r="QLC61" s="527"/>
      <c r="QLD61" s="528"/>
      <c r="QLE61" s="228"/>
      <c r="QLF61" s="526"/>
      <c r="QLG61" s="527"/>
      <c r="QLH61" s="528"/>
      <c r="QLI61" s="228"/>
      <c r="QLJ61" s="526"/>
      <c r="QLK61" s="527"/>
      <c r="QLL61" s="528"/>
      <c r="QLM61" s="228"/>
      <c r="QLN61" s="526"/>
      <c r="QLO61" s="527"/>
      <c r="QLP61" s="528"/>
      <c r="QLQ61" s="228"/>
      <c r="QLR61" s="526"/>
      <c r="QLS61" s="527"/>
      <c r="QLT61" s="528"/>
      <c r="QLU61" s="228"/>
      <c r="QLV61" s="526"/>
      <c r="QLW61" s="527"/>
      <c r="QLX61" s="528"/>
      <c r="QLY61" s="228"/>
      <c r="QLZ61" s="526"/>
      <c r="QMA61" s="527"/>
      <c r="QMB61" s="528"/>
      <c r="QMC61" s="228"/>
      <c r="QMD61" s="526"/>
      <c r="QME61" s="527"/>
      <c r="QMF61" s="528"/>
      <c r="QMG61" s="228"/>
      <c r="QMH61" s="526"/>
      <c r="QMI61" s="527"/>
      <c r="QMJ61" s="528"/>
      <c r="QMK61" s="228"/>
      <c r="QML61" s="526"/>
      <c r="QMM61" s="527"/>
      <c r="QMN61" s="528"/>
      <c r="QMO61" s="228"/>
      <c r="QMP61" s="526"/>
      <c r="QMQ61" s="527"/>
      <c r="QMR61" s="528"/>
      <c r="QMS61" s="228"/>
      <c r="QMT61" s="526"/>
      <c r="QMU61" s="527"/>
      <c r="QMV61" s="528"/>
      <c r="QMW61" s="228"/>
      <c r="QMX61" s="526"/>
      <c r="QMY61" s="527"/>
      <c r="QMZ61" s="528"/>
      <c r="QNA61" s="228"/>
      <c r="QNB61" s="526"/>
      <c r="QNC61" s="527"/>
      <c r="QND61" s="528"/>
      <c r="QNE61" s="228"/>
      <c r="QNF61" s="526"/>
      <c r="QNG61" s="527"/>
      <c r="QNH61" s="528"/>
      <c r="QNI61" s="228"/>
      <c r="QNJ61" s="526"/>
      <c r="QNK61" s="527"/>
      <c r="QNL61" s="528"/>
      <c r="QNM61" s="228"/>
      <c r="QNN61" s="526"/>
      <c r="QNO61" s="527"/>
      <c r="QNP61" s="528"/>
      <c r="QNQ61" s="228"/>
      <c r="QNR61" s="526"/>
      <c r="QNS61" s="527"/>
      <c r="QNT61" s="528"/>
      <c r="QNU61" s="228"/>
      <c r="QNV61" s="526"/>
      <c r="QNW61" s="527"/>
      <c r="QNX61" s="528"/>
      <c r="QNY61" s="228"/>
      <c r="QNZ61" s="526"/>
      <c r="QOA61" s="527"/>
      <c r="QOB61" s="528"/>
      <c r="QOC61" s="228"/>
      <c r="QOD61" s="526"/>
      <c r="QOE61" s="527"/>
      <c r="QOF61" s="528"/>
      <c r="QOG61" s="228"/>
      <c r="QOH61" s="526"/>
      <c r="QOI61" s="527"/>
      <c r="QOJ61" s="528"/>
      <c r="QOK61" s="228"/>
      <c r="QOL61" s="526"/>
      <c r="QOM61" s="527"/>
      <c r="QON61" s="528"/>
      <c r="QOO61" s="228"/>
      <c r="QOP61" s="526"/>
      <c r="QOQ61" s="527"/>
      <c r="QOR61" s="528"/>
      <c r="QOS61" s="228"/>
      <c r="QOT61" s="526"/>
      <c r="QOU61" s="527"/>
      <c r="QOV61" s="528"/>
      <c r="QOW61" s="228"/>
      <c r="QOX61" s="526"/>
      <c r="QOY61" s="527"/>
      <c r="QOZ61" s="528"/>
      <c r="QPA61" s="228"/>
      <c r="QPB61" s="526"/>
      <c r="QPC61" s="527"/>
      <c r="QPD61" s="528"/>
      <c r="QPE61" s="228"/>
      <c r="QPF61" s="526"/>
      <c r="QPG61" s="527"/>
      <c r="QPH61" s="528"/>
      <c r="QPI61" s="228"/>
      <c r="QPJ61" s="526"/>
      <c r="QPK61" s="527"/>
      <c r="QPL61" s="528"/>
      <c r="QPM61" s="228"/>
      <c r="QPN61" s="526"/>
      <c r="QPO61" s="527"/>
      <c r="QPP61" s="528"/>
      <c r="QPQ61" s="228"/>
      <c r="QPR61" s="526"/>
      <c r="QPS61" s="527"/>
      <c r="QPT61" s="528"/>
      <c r="QPU61" s="228"/>
      <c r="QPV61" s="526"/>
      <c r="QPW61" s="527"/>
      <c r="QPX61" s="528"/>
      <c r="QPY61" s="228"/>
      <c r="QPZ61" s="526"/>
      <c r="QQA61" s="527"/>
      <c r="QQB61" s="528"/>
      <c r="QQC61" s="228"/>
      <c r="QQD61" s="526"/>
      <c r="QQE61" s="527"/>
      <c r="QQF61" s="528"/>
      <c r="QQG61" s="228"/>
      <c r="QQH61" s="526"/>
      <c r="QQI61" s="527"/>
      <c r="QQJ61" s="528"/>
      <c r="QQK61" s="228"/>
      <c r="QQL61" s="526"/>
      <c r="QQM61" s="527"/>
      <c r="QQN61" s="528"/>
      <c r="QQO61" s="228"/>
      <c r="QQP61" s="526"/>
      <c r="QQQ61" s="527"/>
      <c r="QQR61" s="528"/>
      <c r="QQS61" s="228"/>
      <c r="QQT61" s="526"/>
      <c r="QQU61" s="527"/>
      <c r="QQV61" s="528"/>
      <c r="QQW61" s="228"/>
      <c r="QQX61" s="526"/>
      <c r="QQY61" s="527"/>
      <c r="QQZ61" s="528"/>
      <c r="QRA61" s="228"/>
      <c r="QRB61" s="526"/>
      <c r="QRC61" s="527"/>
      <c r="QRD61" s="528"/>
      <c r="QRE61" s="228"/>
      <c r="QRF61" s="526"/>
      <c r="QRG61" s="527"/>
      <c r="QRH61" s="528"/>
      <c r="QRI61" s="228"/>
      <c r="QRJ61" s="526"/>
      <c r="QRK61" s="527"/>
      <c r="QRL61" s="528"/>
      <c r="QRM61" s="228"/>
      <c r="QRN61" s="526"/>
      <c r="QRO61" s="527"/>
      <c r="QRP61" s="528"/>
      <c r="QRQ61" s="228"/>
      <c r="QRR61" s="526"/>
      <c r="QRS61" s="527"/>
      <c r="QRT61" s="528"/>
      <c r="QRU61" s="228"/>
      <c r="QRV61" s="526"/>
      <c r="QRW61" s="527"/>
      <c r="QRX61" s="528"/>
      <c r="QRY61" s="228"/>
      <c r="QRZ61" s="526"/>
      <c r="QSA61" s="527"/>
      <c r="QSB61" s="528"/>
      <c r="QSC61" s="228"/>
      <c r="QSD61" s="526"/>
      <c r="QSE61" s="527"/>
      <c r="QSF61" s="528"/>
      <c r="QSG61" s="228"/>
      <c r="QSH61" s="526"/>
      <c r="QSI61" s="527"/>
      <c r="QSJ61" s="528"/>
      <c r="QSK61" s="228"/>
      <c r="QSL61" s="526"/>
      <c r="QSM61" s="527"/>
      <c r="QSN61" s="528"/>
      <c r="QSO61" s="228"/>
      <c r="QSP61" s="526"/>
      <c r="QSQ61" s="527"/>
      <c r="QSR61" s="528"/>
      <c r="QSS61" s="228"/>
      <c r="QST61" s="526"/>
      <c r="QSU61" s="527"/>
      <c r="QSV61" s="528"/>
      <c r="QSW61" s="228"/>
      <c r="QSX61" s="526"/>
      <c r="QSY61" s="527"/>
      <c r="QSZ61" s="528"/>
      <c r="QTA61" s="228"/>
      <c r="QTB61" s="526"/>
      <c r="QTC61" s="527"/>
      <c r="QTD61" s="528"/>
      <c r="QTE61" s="228"/>
      <c r="QTF61" s="526"/>
      <c r="QTG61" s="527"/>
      <c r="QTH61" s="528"/>
      <c r="QTI61" s="228"/>
      <c r="QTJ61" s="526"/>
      <c r="QTK61" s="527"/>
      <c r="QTL61" s="528"/>
      <c r="QTM61" s="228"/>
      <c r="QTN61" s="526"/>
      <c r="QTO61" s="527"/>
      <c r="QTP61" s="528"/>
      <c r="QTQ61" s="228"/>
      <c r="QTR61" s="526"/>
      <c r="QTS61" s="527"/>
      <c r="QTT61" s="528"/>
      <c r="QTU61" s="228"/>
      <c r="QTV61" s="526"/>
      <c r="QTW61" s="527"/>
      <c r="QTX61" s="528"/>
      <c r="QTY61" s="228"/>
      <c r="QTZ61" s="526"/>
      <c r="QUA61" s="527"/>
      <c r="QUB61" s="528"/>
      <c r="QUC61" s="228"/>
      <c r="QUD61" s="526"/>
      <c r="QUE61" s="527"/>
      <c r="QUF61" s="528"/>
      <c r="QUG61" s="228"/>
      <c r="QUH61" s="526"/>
      <c r="QUI61" s="527"/>
      <c r="QUJ61" s="528"/>
      <c r="QUK61" s="228"/>
      <c r="QUL61" s="526"/>
      <c r="QUM61" s="527"/>
      <c r="QUN61" s="528"/>
      <c r="QUO61" s="228"/>
      <c r="QUP61" s="526"/>
      <c r="QUQ61" s="527"/>
      <c r="QUR61" s="528"/>
      <c r="QUS61" s="228"/>
      <c r="QUT61" s="526"/>
      <c r="QUU61" s="527"/>
      <c r="QUV61" s="528"/>
      <c r="QUW61" s="228"/>
      <c r="QUX61" s="526"/>
      <c r="QUY61" s="527"/>
      <c r="QUZ61" s="528"/>
      <c r="QVA61" s="228"/>
      <c r="QVB61" s="526"/>
      <c r="QVC61" s="527"/>
      <c r="QVD61" s="528"/>
      <c r="QVE61" s="228"/>
      <c r="QVF61" s="526"/>
      <c r="QVG61" s="527"/>
      <c r="QVH61" s="528"/>
      <c r="QVI61" s="228"/>
      <c r="QVJ61" s="526"/>
      <c r="QVK61" s="527"/>
      <c r="QVL61" s="528"/>
      <c r="QVM61" s="228"/>
      <c r="QVN61" s="526"/>
      <c r="QVO61" s="527"/>
      <c r="QVP61" s="528"/>
      <c r="QVQ61" s="228"/>
      <c r="QVR61" s="526"/>
      <c r="QVS61" s="527"/>
      <c r="QVT61" s="528"/>
      <c r="QVU61" s="228"/>
      <c r="QVV61" s="526"/>
      <c r="QVW61" s="527"/>
      <c r="QVX61" s="528"/>
      <c r="QVY61" s="228"/>
      <c r="QVZ61" s="526"/>
      <c r="QWA61" s="527"/>
      <c r="QWB61" s="528"/>
      <c r="QWC61" s="228"/>
      <c r="QWD61" s="526"/>
      <c r="QWE61" s="527"/>
      <c r="QWF61" s="528"/>
      <c r="QWG61" s="228"/>
      <c r="QWH61" s="526"/>
      <c r="QWI61" s="527"/>
      <c r="QWJ61" s="528"/>
      <c r="QWK61" s="228"/>
      <c r="QWL61" s="526"/>
      <c r="QWM61" s="527"/>
      <c r="QWN61" s="528"/>
      <c r="QWO61" s="228"/>
      <c r="QWP61" s="526"/>
      <c r="QWQ61" s="527"/>
      <c r="QWR61" s="528"/>
      <c r="QWS61" s="228"/>
      <c r="QWT61" s="526"/>
      <c r="QWU61" s="527"/>
      <c r="QWV61" s="528"/>
      <c r="QWW61" s="228"/>
      <c r="QWX61" s="526"/>
      <c r="QWY61" s="527"/>
      <c r="QWZ61" s="528"/>
      <c r="QXA61" s="228"/>
      <c r="QXB61" s="526"/>
      <c r="QXC61" s="527"/>
      <c r="QXD61" s="528"/>
      <c r="QXE61" s="228"/>
      <c r="QXF61" s="526"/>
      <c r="QXG61" s="527"/>
      <c r="QXH61" s="528"/>
      <c r="QXI61" s="228"/>
      <c r="QXJ61" s="526"/>
      <c r="QXK61" s="527"/>
      <c r="QXL61" s="528"/>
      <c r="QXM61" s="228"/>
      <c r="QXN61" s="526"/>
      <c r="QXO61" s="527"/>
      <c r="QXP61" s="528"/>
      <c r="QXQ61" s="228"/>
      <c r="QXR61" s="526"/>
      <c r="QXS61" s="527"/>
      <c r="QXT61" s="528"/>
      <c r="QXU61" s="228"/>
      <c r="QXV61" s="526"/>
      <c r="QXW61" s="527"/>
      <c r="QXX61" s="528"/>
      <c r="QXY61" s="228"/>
      <c r="QXZ61" s="526"/>
      <c r="QYA61" s="527"/>
      <c r="QYB61" s="528"/>
      <c r="QYC61" s="228"/>
      <c r="QYD61" s="526"/>
      <c r="QYE61" s="527"/>
      <c r="QYF61" s="528"/>
      <c r="QYG61" s="228"/>
      <c r="QYH61" s="526"/>
      <c r="QYI61" s="527"/>
      <c r="QYJ61" s="528"/>
      <c r="QYK61" s="228"/>
      <c r="QYL61" s="526"/>
      <c r="QYM61" s="527"/>
      <c r="QYN61" s="528"/>
      <c r="QYO61" s="228"/>
      <c r="QYP61" s="526"/>
      <c r="QYQ61" s="527"/>
      <c r="QYR61" s="528"/>
      <c r="QYS61" s="228"/>
      <c r="QYT61" s="526"/>
      <c r="QYU61" s="527"/>
      <c r="QYV61" s="528"/>
      <c r="QYW61" s="228"/>
      <c r="QYX61" s="526"/>
      <c r="QYY61" s="527"/>
      <c r="QYZ61" s="528"/>
      <c r="QZA61" s="228"/>
      <c r="QZB61" s="526"/>
      <c r="QZC61" s="527"/>
      <c r="QZD61" s="528"/>
      <c r="QZE61" s="228"/>
      <c r="QZF61" s="526"/>
      <c r="QZG61" s="527"/>
      <c r="QZH61" s="528"/>
      <c r="QZI61" s="228"/>
      <c r="QZJ61" s="526"/>
      <c r="QZK61" s="527"/>
      <c r="QZL61" s="528"/>
      <c r="QZM61" s="228"/>
      <c r="QZN61" s="526"/>
      <c r="QZO61" s="527"/>
      <c r="QZP61" s="528"/>
      <c r="QZQ61" s="228"/>
      <c r="QZR61" s="526"/>
      <c r="QZS61" s="527"/>
      <c r="QZT61" s="528"/>
      <c r="QZU61" s="228"/>
      <c r="QZV61" s="526"/>
      <c r="QZW61" s="527"/>
      <c r="QZX61" s="528"/>
      <c r="QZY61" s="228"/>
      <c r="QZZ61" s="526"/>
      <c r="RAA61" s="527"/>
      <c r="RAB61" s="528"/>
      <c r="RAC61" s="228"/>
      <c r="RAD61" s="526"/>
      <c r="RAE61" s="527"/>
      <c r="RAF61" s="528"/>
      <c r="RAG61" s="228"/>
      <c r="RAH61" s="526"/>
      <c r="RAI61" s="527"/>
      <c r="RAJ61" s="528"/>
      <c r="RAK61" s="228"/>
      <c r="RAL61" s="526"/>
      <c r="RAM61" s="527"/>
      <c r="RAN61" s="528"/>
      <c r="RAO61" s="228"/>
      <c r="RAP61" s="526"/>
      <c r="RAQ61" s="527"/>
      <c r="RAR61" s="528"/>
      <c r="RAS61" s="228"/>
      <c r="RAT61" s="526"/>
      <c r="RAU61" s="527"/>
      <c r="RAV61" s="528"/>
      <c r="RAW61" s="228"/>
      <c r="RAX61" s="526"/>
      <c r="RAY61" s="527"/>
      <c r="RAZ61" s="528"/>
      <c r="RBA61" s="228"/>
      <c r="RBB61" s="526"/>
      <c r="RBC61" s="527"/>
      <c r="RBD61" s="528"/>
      <c r="RBE61" s="228"/>
      <c r="RBF61" s="526"/>
      <c r="RBG61" s="527"/>
      <c r="RBH61" s="528"/>
      <c r="RBI61" s="228"/>
      <c r="RBJ61" s="526"/>
      <c r="RBK61" s="527"/>
      <c r="RBL61" s="528"/>
      <c r="RBM61" s="228"/>
      <c r="RBN61" s="526"/>
      <c r="RBO61" s="527"/>
      <c r="RBP61" s="528"/>
      <c r="RBQ61" s="228"/>
      <c r="RBR61" s="526"/>
      <c r="RBS61" s="527"/>
      <c r="RBT61" s="528"/>
      <c r="RBU61" s="228"/>
      <c r="RBV61" s="526"/>
      <c r="RBW61" s="527"/>
      <c r="RBX61" s="528"/>
      <c r="RBY61" s="228"/>
      <c r="RBZ61" s="526"/>
      <c r="RCA61" s="527"/>
      <c r="RCB61" s="528"/>
      <c r="RCC61" s="228"/>
      <c r="RCD61" s="526"/>
      <c r="RCE61" s="527"/>
      <c r="RCF61" s="528"/>
      <c r="RCG61" s="228"/>
      <c r="RCH61" s="526"/>
      <c r="RCI61" s="527"/>
      <c r="RCJ61" s="528"/>
      <c r="RCK61" s="228"/>
      <c r="RCL61" s="526"/>
      <c r="RCM61" s="527"/>
      <c r="RCN61" s="528"/>
      <c r="RCO61" s="228"/>
      <c r="RCP61" s="526"/>
      <c r="RCQ61" s="527"/>
      <c r="RCR61" s="528"/>
      <c r="RCS61" s="228"/>
      <c r="RCT61" s="526"/>
      <c r="RCU61" s="527"/>
      <c r="RCV61" s="528"/>
      <c r="RCW61" s="228"/>
      <c r="RCX61" s="526"/>
      <c r="RCY61" s="527"/>
      <c r="RCZ61" s="528"/>
      <c r="RDA61" s="228"/>
      <c r="RDB61" s="526"/>
      <c r="RDC61" s="527"/>
      <c r="RDD61" s="528"/>
      <c r="RDE61" s="228"/>
      <c r="RDF61" s="526"/>
      <c r="RDG61" s="527"/>
      <c r="RDH61" s="528"/>
      <c r="RDI61" s="228"/>
      <c r="RDJ61" s="526"/>
      <c r="RDK61" s="527"/>
      <c r="RDL61" s="528"/>
      <c r="RDM61" s="228"/>
      <c r="RDN61" s="526"/>
      <c r="RDO61" s="527"/>
      <c r="RDP61" s="528"/>
      <c r="RDQ61" s="228"/>
      <c r="RDR61" s="526"/>
      <c r="RDS61" s="527"/>
      <c r="RDT61" s="528"/>
      <c r="RDU61" s="228"/>
      <c r="RDV61" s="526"/>
      <c r="RDW61" s="527"/>
      <c r="RDX61" s="528"/>
      <c r="RDY61" s="228"/>
      <c r="RDZ61" s="526"/>
      <c r="REA61" s="527"/>
      <c r="REB61" s="528"/>
      <c r="REC61" s="228"/>
      <c r="RED61" s="526"/>
      <c r="REE61" s="527"/>
      <c r="REF61" s="528"/>
      <c r="REG61" s="228"/>
      <c r="REH61" s="526"/>
      <c r="REI61" s="527"/>
      <c r="REJ61" s="528"/>
      <c r="REK61" s="228"/>
      <c r="REL61" s="526"/>
      <c r="REM61" s="527"/>
      <c r="REN61" s="528"/>
      <c r="REO61" s="228"/>
      <c r="REP61" s="526"/>
      <c r="REQ61" s="527"/>
      <c r="RER61" s="528"/>
      <c r="RES61" s="228"/>
      <c r="RET61" s="526"/>
      <c r="REU61" s="527"/>
      <c r="REV61" s="528"/>
      <c r="REW61" s="228"/>
      <c r="REX61" s="526"/>
      <c r="REY61" s="527"/>
      <c r="REZ61" s="528"/>
      <c r="RFA61" s="228"/>
      <c r="RFB61" s="526"/>
      <c r="RFC61" s="527"/>
      <c r="RFD61" s="528"/>
      <c r="RFE61" s="228"/>
      <c r="RFF61" s="526"/>
      <c r="RFG61" s="527"/>
      <c r="RFH61" s="528"/>
      <c r="RFI61" s="228"/>
      <c r="RFJ61" s="526"/>
      <c r="RFK61" s="527"/>
      <c r="RFL61" s="528"/>
      <c r="RFM61" s="228"/>
      <c r="RFN61" s="526"/>
      <c r="RFO61" s="527"/>
      <c r="RFP61" s="528"/>
      <c r="RFQ61" s="228"/>
      <c r="RFR61" s="526"/>
      <c r="RFS61" s="527"/>
      <c r="RFT61" s="528"/>
      <c r="RFU61" s="228"/>
      <c r="RFV61" s="526"/>
      <c r="RFW61" s="527"/>
      <c r="RFX61" s="528"/>
      <c r="RFY61" s="228"/>
      <c r="RFZ61" s="526"/>
      <c r="RGA61" s="527"/>
      <c r="RGB61" s="528"/>
      <c r="RGC61" s="228"/>
      <c r="RGD61" s="526"/>
      <c r="RGE61" s="527"/>
      <c r="RGF61" s="528"/>
      <c r="RGG61" s="228"/>
      <c r="RGH61" s="526"/>
      <c r="RGI61" s="527"/>
      <c r="RGJ61" s="528"/>
      <c r="RGK61" s="228"/>
      <c r="RGL61" s="526"/>
      <c r="RGM61" s="527"/>
      <c r="RGN61" s="528"/>
      <c r="RGO61" s="228"/>
      <c r="RGP61" s="526"/>
      <c r="RGQ61" s="527"/>
      <c r="RGR61" s="528"/>
      <c r="RGS61" s="228"/>
      <c r="RGT61" s="526"/>
      <c r="RGU61" s="527"/>
      <c r="RGV61" s="528"/>
      <c r="RGW61" s="228"/>
      <c r="RGX61" s="526"/>
      <c r="RGY61" s="527"/>
      <c r="RGZ61" s="528"/>
      <c r="RHA61" s="228"/>
      <c r="RHB61" s="526"/>
      <c r="RHC61" s="527"/>
      <c r="RHD61" s="528"/>
      <c r="RHE61" s="228"/>
      <c r="RHF61" s="526"/>
      <c r="RHG61" s="527"/>
      <c r="RHH61" s="528"/>
      <c r="RHI61" s="228"/>
      <c r="RHJ61" s="526"/>
      <c r="RHK61" s="527"/>
      <c r="RHL61" s="528"/>
      <c r="RHM61" s="228"/>
      <c r="RHN61" s="526"/>
      <c r="RHO61" s="527"/>
      <c r="RHP61" s="528"/>
      <c r="RHQ61" s="228"/>
      <c r="RHR61" s="526"/>
      <c r="RHS61" s="527"/>
      <c r="RHT61" s="528"/>
      <c r="RHU61" s="228"/>
      <c r="RHV61" s="526"/>
      <c r="RHW61" s="527"/>
      <c r="RHX61" s="528"/>
      <c r="RHY61" s="228"/>
      <c r="RHZ61" s="526"/>
      <c r="RIA61" s="527"/>
      <c r="RIB61" s="528"/>
      <c r="RIC61" s="228"/>
      <c r="RID61" s="526"/>
      <c r="RIE61" s="527"/>
      <c r="RIF61" s="528"/>
      <c r="RIG61" s="228"/>
      <c r="RIH61" s="526"/>
      <c r="RII61" s="527"/>
      <c r="RIJ61" s="528"/>
      <c r="RIK61" s="228"/>
      <c r="RIL61" s="526"/>
      <c r="RIM61" s="527"/>
      <c r="RIN61" s="528"/>
      <c r="RIO61" s="228"/>
      <c r="RIP61" s="526"/>
      <c r="RIQ61" s="527"/>
      <c r="RIR61" s="528"/>
      <c r="RIS61" s="228"/>
      <c r="RIT61" s="526"/>
      <c r="RIU61" s="527"/>
      <c r="RIV61" s="528"/>
      <c r="RIW61" s="228"/>
      <c r="RIX61" s="526"/>
      <c r="RIY61" s="527"/>
      <c r="RIZ61" s="528"/>
      <c r="RJA61" s="228"/>
      <c r="RJB61" s="526"/>
      <c r="RJC61" s="527"/>
      <c r="RJD61" s="528"/>
      <c r="RJE61" s="228"/>
      <c r="RJF61" s="526"/>
      <c r="RJG61" s="527"/>
      <c r="RJH61" s="528"/>
      <c r="RJI61" s="228"/>
      <c r="RJJ61" s="526"/>
      <c r="RJK61" s="527"/>
      <c r="RJL61" s="528"/>
      <c r="RJM61" s="228"/>
      <c r="RJN61" s="526"/>
      <c r="RJO61" s="527"/>
      <c r="RJP61" s="528"/>
      <c r="RJQ61" s="228"/>
      <c r="RJR61" s="526"/>
      <c r="RJS61" s="527"/>
      <c r="RJT61" s="528"/>
      <c r="RJU61" s="228"/>
      <c r="RJV61" s="526"/>
      <c r="RJW61" s="527"/>
      <c r="RJX61" s="528"/>
      <c r="RJY61" s="228"/>
      <c r="RJZ61" s="526"/>
      <c r="RKA61" s="527"/>
      <c r="RKB61" s="528"/>
      <c r="RKC61" s="228"/>
      <c r="RKD61" s="526"/>
      <c r="RKE61" s="527"/>
      <c r="RKF61" s="528"/>
      <c r="RKG61" s="228"/>
      <c r="RKH61" s="526"/>
      <c r="RKI61" s="527"/>
      <c r="RKJ61" s="528"/>
      <c r="RKK61" s="228"/>
      <c r="RKL61" s="526"/>
      <c r="RKM61" s="527"/>
      <c r="RKN61" s="528"/>
      <c r="RKO61" s="228"/>
      <c r="RKP61" s="526"/>
      <c r="RKQ61" s="527"/>
      <c r="RKR61" s="528"/>
      <c r="RKS61" s="228"/>
      <c r="RKT61" s="526"/>
      <c r="RKU61" s="527"/>
      <c r="RKV61" s="528"/>
      <c r="RKW61" s="228"/>
      <c r="RKX61" s="526"/>
      <c r="RKY61" s="527"/>
      <c r="RKZ61" s="528"/>
      <c r="RLA61" s="228"/>
      <c r="RLB61" s="526"/>
      <c r="RLC61" s="527"/>
      <c r="RLD61" s="528"/>
      <c r="RLE61" s="228"/>
      <c r="RLF61" s="526"/>
      <c r="RLG61" s="527"/>
      <c r="RLH61" s="528"/>
      <c r="RLI61" s="228"/>
      <c r="RLJ61" s="526"/>
      <c r="RLK61" s="527"/>
      <c r="RLL61" s="528"/>
      <c r="RLM61" s="228"/>
      <c r="RLN61" s="526"/>
      <c r="RLO61" s="527"/>
      <c r="RLP61" s="528"/>
      <c r="RLQ61" s="228"/>
      <c r="RLR61" s="526"/>
      <c r="RLS61" s="527"/>
      <c r="RLT61" s="528"/>
      <c r="RLU61" s="228"/>
      <c r="RLV61" s="526"/>
      <c r="RLW61" s="527"/>
      <c r="RLX61" s="528"/>
      <c r="RLY61" s="228"/>
      <c r="RLZ61" s="526"/>
      <c r="RMA61" s="527"/>
      <c r="RMB61" s="528"/>
      <c r="RMC61" s="228"/>
      <c r="RMD61" s="526"/>
      <c r="RME61" s="527"/>
      <c r="RMF61" s="528"/>
      <c r="RMG61" s="228"/>
      <c r="RMH61" s="526"/>
      <c r="RMI61" s="527"/>
      <c r="RMJ61" s="528"/>
      <c r="RMK61" s="228"/>
      <c r="RML61" s="526"/>
      <c r="RMM61" s="527"/>
      <c r="RMN61" s="528"/>
      <c r="RMO61" s="228"/>
      <c r="RMP61" s="526"/>
      <c r="RMQ61" s="527"/>
      <c r="RMR61" s="528"/>
      <c r="RMS61" s="228"/>
      <c r="RMT61" s="526"/>
      <c r="RMU61" s="527"/>
      <c r="RMV61" s="528"/>
      <c r="RMW61" s="228"/>
      <c r="RMX61" s="526"/>
      <c r="RMY61" s="527"/>
      <c r="RMZ61" s="528"/>
      <c r="RNA61" s="228"/>
      <c r="RNB61" s="526"/>
      <c r="RNC61" s="527"/>
      <c r="RND61" s="528"/>
      <c r="RNE61" s="228"/>
      <c r="RNF61" s="526"/>
      <c r="RNG61" s="527"/>
      <c r="RNH61" s="528"/>
      <c r="RNI61" s="228"/>
      <c r="RNJ61" s="526"/>
      <c r="RNK61" s="527"/>
      <c r="RNL61" s="528"/>
      <c r="RNM61" s="228"/>
      <c r="RNN61" s="526"/>
      <c r="RNO61" s="527"/>
      <c r="RNP61" s="528"/>
      <c r="RNQ61" s="228"/>
      <c r="RNR61" s="526"/>
      <c r="RNS61" s="527"/>
      <c r="RNT61" s="528"/>
      <c r="RNU61" s="228"/>
      <c r="RNV61" s="526"/>
      <c r="RNW61" s="527"/>
      <c r="RNX61" s="528"/>
      <c r="RNY61" s="228"/>
      <c r="RNZ61" s="526"/>
      <c r="ROA61" s="527"/>
      <c r="ROB61" s="528"/>
      <c r="ROC61" s="228"/>
      <c r="ROD61" s="526"/>
      <c r="ROE61" s="527"/>
      <c r="ROF61" s="528"/>
      <c r="ROG61" s="228"/>
      <c r="ROH61" s="526"/>
      <c r="ROI61" s="527"/>
      <c r="ROJ61" s="528"/>
      <c r="ROK61" s="228"/>
      <c r="ROL61" s="526"/>
      <c r="ROM61" s="527"/>
      <c r="RON61" s="528"/>
      <c r="ROO61" s="228"/>
      <c r="ROP61" s="526"/>
      <c r="ROQ61" s="527"/>
      <c r="ROR61" s="528"/>
      <c r="ROS61" s="228"/>
      <c r="ROT61" s="526"/>
      <c r="ROU61" s="527"/>
      <c r="ROV61" s="528"/>
      <c r="ROW61" s="228"/>
      <c r="ROX61" s="526"/>
      <c r="ROY61" s="527"/>
      <c r="ROZ61" s="528"/>
      <c r="RPA61" s="228"/>
      <c r="RPB61" s="526"/>
      <c r="RPC61" s="527"/>
      <c r="RPD61" s="528"/>
      <c r="RPE61" s="228"/>
      <c r="RPF61" s="526"/>
      <c r="RPG61" s="527"/>
      <c r="RPH61" s="528"/>
      <c r="RPI61" s="228"/>
      <c r="RPJ61" s="526"/>
      <c r="RPK61" s="527"/>
      <c r="RPL61" s="528"/>
      <c r="RPM61" s="228"/>
      <c r="RPN61" s="526"/>
      <c r="RPO61" s="527"/>
      <c r="RPP61" s="528"/>
      <c r="RPQ61" s="228"/>
      <c r="RPR61" s="526"/>
      <c r="RPS61" s="527"/>
      <c r="RPT61" s="528"/>
      <c r="RPU61" s="228"/>
      <c r="RPV61" s="526"/>
      <c r="RPW61" s="527"/>
      <c r="RPX61" s="528"/>
      <c r="RPY61" s="228"/>
      <c r="RPZ61" s="526"/>
      <c r="RQA61" s="527"/>
      <c r="RQB61" s="528"/>
      <c r="RQC61" s="228"/>
      <c r="RQD61" s="526"/>
      <c r="RQE61" s="527"/>
      <c r="RQF61" s="528"/>
      <c r="RQG61" s="228"/>
      <c r="RQH61" s="526"/>
      <c r="RQI61" s="527"/>
      <c r="RQJ61" s="528"/>
      <c r="RQK61" s="228"/>
      <c r="RQL61" s="526"/>
      <c r="RQM61" s="527"/>
      <c r="RQN61" s="528"/>
      <c r="RQO61" s="228"/>
      <c r="RQP61" s="526"/>
      <c r="RQQ61" s="527"/>
      <c r="RQR61" s="528"/>
      <c r="RQS61" s="228"/>
      <c r="RQT61" s="526"/>
      <c r="RQU61" s="527"/>
      <c r="RQV61" s="528"/>
      <c r="RQW61" s="228"/>
      <c r="RQX61" s="526"/>
      <c r="RQY61" s="527"/>
      <c r="RQZ61" s="528"/>
      <c r="RRA61" s="228"/>
      <c r="RRB61" s="526"/>
      <c r="RRC61" s="527"/>
      <c r="RRD61" s="528"/>
      <c r="RRE61" s="228"/>
      <c r="RRF61" s="526"/>
      <c r="RRG61" s="527"/>
      <c r="RRH61" s="528"/>
      <c r="RRI61" s="228"/>
      <c r="RRJ61" s="526"/>
      <c r="RRK61" s="527"/>
      <c r="RRL61" s="528"/>
      <c r="RRM61" s="228"/>
      <c r="RRN61" s="526"/>
      <c r="RRO61" s="527"/>
      <c r="RRP61" s="528"/>
      <c r="RRQ61" s="228"/>
      <c r="RRR61" s="526"/>
      <c r="RRS61" s="527"/>
      <c r="RRT61" s="528"/>
      <c r="RRU61" s="228"/>
      <c r="RRV61" s="526"/>
      <c r="RRW61" s="527"/>
      <c r="RRX61" s="528"/>
      <c r="RRY61" s="228"/>
      <c r="RRZ61" s="526"/>
      <c r="RSA61" s="527"/>
      <c r="RSB61" s="528"/>
      <c r="RSC61" s="228"/>
      <c r="RSD61" s="526"/>
      <c r="RSE61" s="527"/>
      <c r="RSF61" s="528"/>
      <c r="RSG61" s="228"/>
      <c r="RSH61" s="526"/>
      <c r="RSI61" s="527"/>
      <c r="RSJ61" s="528"/>
      <c r="RSK61" s="228"/>
      <c r="RSL61" s="526"/>
      <c r="RSM61" s="527"/>
      <c r="RSN61" s="528"/>
      <c r="RSO61" s="228"/>
      <c r="RSP61" s="526"/>
      <c r="RSQ61" s="527"/>
      <c r="RSR61" s="528"/>
      <c r="RSS61" s="228"/>
      <c r="RST61" s="526"/>
      <c r="RSU61" s="527"/>
      <c r="RSV61" s="528"/>
      <c r="RSW61" s="228"/>
      <c r="RSX61" s="526"/>
      <c r="RSY61" s="527"/>
      <c r="RSZ61" s="528"/>
      <c r="RTA61" s="228"/>
      <c r="RTB61" s="526"/>
      <c r="RTC61" s="527"/>
      <c r="RTD61" s="528"/>
      <c r="RTE61" s="228"/>
      <c r="RTF61" s="526"/>
      <c r="RTG61" s="527"/>
      <c r="RTH61" s="528"/>
      <c r="RTI61" s="228"/>
      <c r="RTJ61" s="526"/>
      <c r="RTK61" s="527"/>
      <c r="RTL61" s="528"/>
      <c r="RTM61" s="228"/>
      <c r="RTN61" s="526"/>
      <c r="RTO61" s="527"/>
      <c r="RTP61" s="528"/>
      <c r="RTQ61" s="228"/>
      <c r="RTR61" s="526"/>
      <c r="RTS61" s="527"/>
      <c r="RTT61" s="528"/>
      <c r="RTU61" s="228"/>
      <c r="RTV61" s="526"/>
      <c r="RTW61" s="527"/>
      <c r="RTX61" s="528"/>
      <c r="RTY61" s="228"/>
      <c r="RTZ61" s="526"/>
      <c r="RUA61" s="527"/>
      <c r="RUB61" s="528"/>
      <c r="RUC61" s="228"/>
      <c r="RUD61" s="526"/>
      <c r="RUE61" s="527"/>
      <c r="RUF61" s="528"/>
      <c r="RUG61" s="228"/>
      <c r="RUH61" s="526"/>
      <c r="RUI61" s="527"/>
      <c r="RUJ61" s="528"/>
      <c r="RUK61" s="228"/>
      <c r="RUL61" s="526"/>
      <c r="RUM61" s="527"/>
      <c r="RUN61" s="528"/>
      <c r="RUO61" s="228"/>
      <c r="RUP61" s="526"/>
      <c r="RUQ61" s="527"/>
      <c r="RUR61" s="528"/>
      <c r="RUS61" s="228"/>
      <c r="RUT61" s="526"/>
      <c r="RUU61" s="527"/>
      <c r="RUV61" s="528"/>
      <c r="RUW61" s="228"/>
      <c r="RUX61" s="526"/>
      <c r="RUY61" s="527"/>
      <c r="RUZ61" s="528"/>
      <c r="RVA61" s="228"/>
      <c r="RVB61" s="526"/>
      <c r="RVC61" s="527"/>
      <c r="RVD61" s="528"/>
      <c r="RVE61" s="228"/>
      <c r="RVF61" s="526"/>
      <c r="RVG61" s="527"/>
      <c r="RVH61" s="528"/>
      <c r="RVI61" s="228"/>
      <c r="RVJ61" s="526"/>
      <c r="RVK61" s="527"/>
      <c r="RVL61" s="528"/>
      <c r="RVM61" s="228"/>
      <c r="RVN61" s="526"/>
      <c r="RVO61" s="527"/>
      <c r="RVP61" s="528"/>
      <c r="RVQ61" s="228"/>
      <c r="RVR61" s="526"/>
      <c r="RVS61" s="527"/>
      <c r="RVT61" s="528"/>
      <c r="RVU61" s="228"/>
      <c r="RVV61" s="526"/>
      <c r="RVW61" s="527"/>
      <c r="RVX61" s="528"/>
      <c r="RVY61" s="228"/>
      <c r="RVZ61" s="526"/>
      <c r="RWA61" s="527"/>
      <c r="RWB61" s="528"/>
      <c r="RWC61" s="228"/>
      <c r="RWD61" s="526"/>
      <c r="RWE61" s="527"/>
      <c r="RWF61" s="528"/>
      <c r="RWG61" s="228"/>
      <c r="RWH61" s="526"/>
      <c r="RWI61" s="527"/>
      <c r="RWJ61" s="528"/>
      <c r="RWK61" s="228"/>
      <c r="RWL61" s="526"/>
      <c r="RWM61" s="527"/>
      <c r="RWN61" s="528"/>
      <c r="RWO61" s="228"/>
      <c r="RWP61" s="526"/>
      <c r="RWQ61" s="527"/>
      <c r="RWR61" s="528"/>
      <c r="RWS61" s="228"/>
      <c r="RWT61" s="526"/>
      <c r="RWU61" s="527"/>
      <c r="RWV61" s="528"/>
      <c r="RWW61" s="228"/>
      <c r="RWX61" s="526"/>
      <c r="RWY61" s="527"/>
      <c r="RWZ61" s="528"/>
      <c r="RXA61" s="228"/>
      <c r="RXB61" s="526"/>
      <c r="RXC61" s="527"/>
      <c r="RXD61" s="528"/>
      <c r="RXE61" s="228"/>
      <c r="RXF61" s="526"/>
      <c r="RXG61" s="527"/>
      <c r="RXH61" s="528"/>
      <c r="RXI61" s="228"/>
      <c r="RXJ61" s="526"/>
      <c r="RXK61" s="527"/>
      <c r="RXL61" s="528"/>
      <c r="RXM61" s="228"/>
      <c r="RXN61" s="526"/>
      <c r="RXO61" s="527"/>
      <c r="RXP61" s="528"/>
      <c r="RXQ61" s="228"/>
      <c r="RXR61" s="526"/>
      <c r="RXS61" s="527"/>
      <c r="RXT61" s="528"/>
      <c r="RXU61" s="228"/>
      <c r="RXV61" s="526"/>
      <c r="RXW61" s="527"/>
      <c r="RXX61" s="528"/>
      <c r="RXY61" s="228"/>
      <c r="RXZ61" s="526"/>
      <c r="RYA61" s="527"/>
      <c r="RYB61" s="528"/>
      <c r="RYC61" s="228"/>
      <c r="RYD61" s="526"/>
      <c r="RYE61" s="527"/>
      <c r="RYF61" s="528"/>
      <c r="RYG61" s="228"/>
      <c r="RYH61" s="526"/>
      <c r="RYI61" s="527"/>
      <c r="RYJ61" s="528"/>
      <c r="RYK61" s="228"/>
      <c r="RYL61" s="526"/>
      <c r="RYM61" s="527"/>
      <c r="RYN61" s="528"/>
      <c r="RYO61" s="228"/>
      <c r="RYP61" s="526"/>
      <c r="RYQ61" s="527"/>
      <c r="RYR61" s="528"/>
      <c r="RYS61" s="228"/>
      <c r="RYT61" s="526"/>
      <c r="RYU61" s="527"/>
      <c r="RYV61" s="528"/>
      <c r="RYW61" s="228"/>
      <c r="RYX61" s="526"/>
      <c r="RYY61" s="527"/>
      <c r="RYZ61" s="528"/>
      <c r="RZA61" s="228"/>
      <c r="RZB61" s="526"/>
      <c r="RZC61" s="527"/>
      <c r="RZD61" s="528"/>
      <c r="RZE61" s="228"/>
      <c r="RZF61" s="526"/>
      <c r="RZG61" s="527"/>
      <c r="RZH61" s="528"/>
      <c r="RZI61" s="228"/>
      <c r="RZJ61" s="526"/>
      <c r="RZK61" s="527"/>
      <c r="RZL61" s="528"/>
      <c r="RZM61" s="228"/>
      <c r="RZN61" s="526"/>
      <c r="RZO61" s="527"/>
      <c r="RZP61" s="528"/>
      <c r="RZQ61" s="228"/>
      <c r="RZR61" s="526"/>
      <c r="RZS61" s="527"/>
      <c r="RZT61" s="528"/>
      <c r="RZU61" s="228"/>
      <c r="RZV61" s="526"/>
      <c r="RZW61" s="527"/>
      <c r="RZX61" s="528"/>
      <c r="RZY61" s="228"/>
      <c r="RZZ61" s="526"/>
      <c r="SAA61" s="527"/>
      <c r="SAB61" s="528"/>
      <c r="SAC61" s="228"/>
      <c r="SAD61" s="526"/>
      <c r="SAE61" s="527"/>
      <c r="SAF61" s="528"/>
      <c r="SAG61" s="228"/>
      <c r="SAH61" s="526"/>
      <c r="SAI61" s="527"/>
      <c r="SAJ61" s="528"/>
      <c r="SAK61" s="228"/>
      <c r="SAL61" s="526"/>
      <c r="SAM61" s="527"/>
      <c r="SAN61" s="528"/>
      <c r="SAO61" s="228"/>
      <c r="SAP61" s="526"/>
      <c r="SAQ61" s="527"/>
      <c r="SAR61" s="528"/>
      <c r="SAS61" s="228"/>
      <c r="SAT61" s="526"/>
      <c r="SAU61" s="527"/>
      <c r="SAV61" s="528"/>
      <c r="SAW61" s="228"/>
      <c r="SAX61" s="526"/>
      <c r="SAY61" s="527"/>
      <c r="SAZ61" s="528"/>
      <c r="SBA61" s="228"/>
      <c r="SBB61" s="526"/>
      <c r="SBC61" s="527"/>
      <c r="SBD61" s="528"/>
      <c r="SBE61" s="228"/>
      <c r="SBF61" s="526"/>
      <c r="SBG61" s="527"/>
      <c r="SBH61" s="528"/>
      <c r="SBI61" s="228"/>
      <c r="SBJ61" s="526"/>
      <c r="SBK61" s="527"/>
      <c r="SBL61" s="528"/>
      <c r="SBM61" s="228"/>
      <c r="SBN61" s="526"/>
      <c r="SBO61" s="527"/>
      <c r="SBP61" s="528"/>
      <c r="SBQ61" s="228"/>
      <c r="SBR61" s="526"/>
      <c r="SBS61" s="527"/>
      <c r="SBT61" s="528"/>
      <c r="SBU61" s="228"/>
      <c r="SBV61" s="526"/>
      <c r="SBW61" s="527"/>
      <c r="SBX61" s="528"/>
      <c r="SBY61" s="228"/>
      <c r="SBZ61" s="526"/>
      <c r="SCA61" s="527"/>
      <c r="SCB61" s="528"/>
      <c r="SCC61" s="228"/>
      <c r="SCD61" s="526"/>
      <c r="SCE61" s="527"/>
      <c r="SCF61" s="528"/>
      <c r="SCG61" s="228"/>
      <c r="SCH61" s="526"/>
      <c r="SCI61" s="527"/>
      <c r="SCJ61" s="528"/>
      <c r="SCK61" s="228"/>
      <c r="SCL61" s="526"/>
      <c r="SCM61" s="527"/>
      <c r="SCN61" s="528"/>
      <c r="SCO61" s="228"/>
      <c r="SCP61" s="526"/>
      <c r="SCQ61" s="527"/>
      <c r="SCR61" s="528"/>
      <c r="SCS61" s="228"/>
      <c r="SCT61" s="526"/>
      <c r="SCU61" s="527"/>
      <c r="SCV61" s="528"/>
      <c r="SCW61" s="228"/>
      <c r="SCX61" s="526"/>
      <c r="SCY61" s="527"/>
      <c r="SCZ61" s="528"/>
      <c r="SDA61" s="228"/>
      <c r="SDB61" s="526"/>
      <c r="SDC61" s="527"/>
      <c r="SDD61" s="528"/>
      <c r="SDE61" s="228"/>
      <c r="SDF61" s="526"/>
      <c r="SDG61" s="527"/>
      <c r="SDH61" s="528"/>
      <c r="SDI61" s="228"/>
      <c r="SDJ61" s="526"/>
      <c r="SDK61" s="527"/>
      <c r="SDL61" s="528"/>
      <c r="SDM61" s="228"/>
      <c r="SDN61" s="526"/>
      <c r="SDO61" s="527"/>
      <c r="SDP61" s="528"/>
      <c r="SDQ61" s="228"/>
      <c r="SDR61" s="526"/>
      <c r="SDS61" s="527"/>
      <c r="SDT61" s="528"/>
      <c r="SDU61" s="228"/>
      <c r="SDV61" s="526"/>
      <c r="SDW61" s="527"/>
      <c r="SDX61" s="528"/>
      <c r="SDY61" s="228"/>
      <c r="SDZ61" s="526"/>
      <c r="SEA61" s="527"/>
      <c r="SEB61" s="528"/>
      <c r="SEC61" s="228"/>
      <c r="SED61" s="526"/>
      <c r="SEE61" s="527"/>
      <c r="SEF61" s="528"/>
      <c r="SEG61" s="228"/>
      <c r="SEH61" s="526"/>
      <c r="SEI61" s="527"/>
      <c r="SEJ61" s="528"/>
      <c r="SEK61" s="228"/>
      <c r="SEL61" s="526"/>
      <c r="SEM61" s="527"/>
      <c r="SEN61" s="528"/>
      <c r="SEO61" s="228"/>
      <c r="SEP61" s="526"/>
      <c r="SEQ61" s="527"/>
      <c r="SER61" s="528"/>
      <c r="SES61" s="228"/>
      <c r="SET61" s="526"/>
      <c r="SEU61" s="527"/>
      <c r="SEV61" s="528"/>
      <c r="SEW61" s="228"/>
      <c r="SEX61" s="526"/>
      <c r="SEY61" s="527"/>
      <c r="SEZ61" s="528"/>
      <c r="SFA61" s="228"/>
      <c r="SFB61" s="526"/>
      <c r="SFC61" s="527"/>
      <c r="SFD61" s="528"/>
      <c r="SFE61" s="228"/>
      <c r="SFF61" s="526"/>
      <c r="SFG61" s="527"/>
      <c r="SFH61" s="528"/>
      <c r="SFI61" s="228"/>
      <c r="SFJ61" s="526"/>
      <c r="SFK61" s="527"/>
      <c r="SFL61" s="528"/>
      <c r="SFM61" s="228"/>
      <c r="SFN61" s="526"/>
      <c r="SFO61" s="527"/>
      <c r="SFP61" s="528"/>
      <c r="SFQ61" s="228"/>
      <c r="SFR61" s="526"/>
      <c r="SFS61" s="527"/>
      <c r="SFT61" s="528"/>
      <c r="SFU61" s="228"/>
      <c r="SFV61" s="526"/>
      <c r="SFW61" s="527"/>
      <c r="SFX61" s="528"/>
      <c r="SFY61" s="228"/>
      <c r="SFZ61" s="526"/>
      <c r="SGA61" s="527"/>
      <c r="SGB61" s="528"/>
      <c r="SGC61" s="228"/>
      <c r="SGD61" s="526"/>
      <c r="SGE61" s="527"/>
      <c r="SGF61" s="528"/>
      <c r="SGG61" s="228"/>
      <c r="SGH61" s="526"/>
      <c r="SGI61" s="527"/>
      <c r="SGJ61" s="528"/>
      <c r="SGK61" s="228"/>
      <c r="SGL61" s="526"/>
      <c r="SGM61" s="527"/>
      <c r="SGN61" s="528"/>
      <c r="SGO61" s="228"/>
      <c r="SGP61" s="526"/>
      <c r="SGQ61" s="527"/>
      <c r="SGR61" s="528"/>
      <c r="SGS61" s="228"/>
      <c r="SGT61" s="526"/>
      <c r="SGU61" s="527"/>
      <c r="SGV61" s="528"/>
      <c r="SGW61" s="228"/>
      <c r="SGX61" s="526"/>
      <c r="SGY61" s="527"/>
      <c r="SGZ61" s="528"/>
      <c r="SHA61" s="228"/>
      <c r="SHB61" s="526"/>
      <c r="SHC61" s="527"/>
      <c r="SHD61" s="528"/>
      <c r="SHE61" s="228"/>
      <c r="SHF61" s="526"/>
      <c r="SHG61" s="527"/>
      <c r="SHH61" s="528"/>
      <c r="SHI61" s="228"/>
      <c r="SHJ61" s="526"/>
      <c r="SHK61" s="527"/>
      <c r="SHL61" s="528"/>
      <c r="SHM61" s="228"/>
      <c r="SHN61" s="526"/>
      <c r="SHO61" s="527"/>
      <c r="SHP61" s="528"/>
      <c r="SHQ61" s="228"/>
      <c r="SHR61" s="526"/>
      <c r="SHS61" s="527"/>
      <c r="SHT61" s="528"/>
      <c r="SHU61" s="228"/>
      <c r="SHV61" s="526"/>
      <c r="SHW61" s="527"/>
      <c r="SHX61" s="528"/>
      <c r="SHY61" s="228"/>
      <c r="SHZ61" s="526"/>
      <c r="SIA61" s="527"/>
      <c r="SIB61" s="528"/>
      <c r="SIC61" s="228"/>
      <c r="SID61" s="526"/>
      <c r="SIE61" s="527"/>
      <c r="SIF61" s="528"/>
      <c r="SIG61" s="228"/>
      <c r="SIH61" s="526"/>
      <c r="SII61" s="527"/>
      <c r="SIJ61" s="528"/>
      <c r="SIK61" s="228"/>
      <c r="SIL61" s="526"/>
      <c r="SIM61" s="527"/>
      <c r="SIN61" s="528"/>
      <c r="SIO61" s="228"/>
      <c r="SIP61" s="526"/>
      <c r="SIQ61" s="527"/>
      <c r="SIR61" s="528"/>
      <c r="SIS61" s="228"/>
      <c r="SIT61" s="526"/>
      <c r="SIU61" s="527"/>
      <c r="SIV61" s="528"/>
      <c r="SIW61" s="228"/>
      <c r="SIX61" s="526"/>
      <c r="SIY61" s="527"/>
      <c r="SIZ61" s="528"/>
      <c r="SJA61" s="228"/>
      <c r="SJB61" s="526"/>
      <c r="SJC61" s="527"/>
      <c r="SJD61" s="528"/>
      <c r="SJE61" s="228"/>
      <c r="SJF61" s="526"/>
      <c r="SJG61" s="527"/>
      <c r="SJH61" s="528"/>
      <c r="SJI61" s="228"/>
      <c r="SJJ61" s="526"/>
      <c r="SJK61" s="527"/>
      <c r="SJL61" s="528"/>
      <c r="SJM61" s="228"/>
      <c r="SJN61" s="526"/>
      <c r="SJO61" s="527"/>
      <c r="SJP61" s="528"/>
      <c r="SJQ61" s="228"/>
      <c r="SJR61" s="526"/>
      <c r="SJS61" s="527"/>
      <c r="SJT61" s="528"/>
      <c r="SJU61" s="228"/>
      <c r="SJV61" s="526"/>
      <c r="SJW61" s="527"/>
      <c r="SJX61" s="528"/>
      <c r="SJY61" s="228"/>
      <c r="SJZ61" s="526"/>
      <c r="SKA61" s="527"/>
      <c r="SKB61" s="528"/>
      <c r="SKC61" s="228"/>
      <c r="SKD61" s="526"/>
      <c r="SKE61" s="527"/>
      <c r="SKF61" s="528"/>
      <c r="SKG61" s="228"/>
      <c r="SKH61" s="526"/>
      <c r="SKI61" s="527"/>
      <c r="SKJ61" s="528"/>
      <c r="SKK61" s="228"/>
      <c r="SKL61" s="526"/>
      <c r="SKM61" s="527"/>
      <c r="SKN61" s="528"/>
      <c r="SKO61" s="228"/>
      <c r="SKP61" s="526"/>
      <c r="SKQ61" s="527"/>
      <c r="SKR61" s="528"/>
      <c r="SKS61" s="228"/>
      <c r="SKT61" s="526"/>
      <c r="SKU61" s="527"/>
      <c r="SKV61" s="528"/>
      <c r="SKW61" s="228"/>
      <c r="SKX61" s="526"/>
      <c r="SKY61" s="527"/>
      <c r="SKZ61" s="528"/>
      <c r="SLA61" s="228"/>
      <c r="SLB61" s="526"/>
      <c r="SLC61" s="527"/>
      <c r="SLD61" s="528"/>
      <c r="SLE61" s="228"/>
      <c r="SLF61" s="526"/>
      <c r="SLG61" s="527"/>
      <c r="SLH61" s="528"/>
      <c r="SLI61" s="228"/>
      <c r="SLJ61" s="526"/>
      <c r="SLK61" s="527"/>
      <c r="SLL61" s="528"/>
      <c r="SLM61" s="228"/>
      <c r="SLN61" s="526"/>
      <c r="SLO61" s="527"/>
      <c r="SLP61" s="528"/>
      <c r="SLQ61" s="228"/>
      <c r="SLR61" s="526"/>
      <c r="SLS61" s="527"/>
      <c r="SLT61" s="528"/>
      <c r="SLU61" s="228"/>
      <c r="SLV61" s="526"/>
      <c r="SLW61" s="527"/>
      <c r="SLX61" s="528"/>
      <c r="SLY61" s="228"/>
      <c r="SLZ61" s="526"/>
      <c r="SMA61" s="527"/>
      <c r="SMB61" s="528"/>
      <c r="SMC61" s="228"/>
      <c r="SMD61" s="526"/>
      <c r="SME61" s="527"/>
      <c r="SMF61" s="528"/>
      <c r="SMG61" s="228"/>
      <c r="SMH61" s="526"/>
      <c r="SMI61" s="527"/>
      <c r="SMJ61" s="528"/>
      <c r="SMK61" s="228"/>
      <c r="SML61" s="526"/>
      <c r="SMM61" s="527"/>
      <c r="SMN61" s="528"/>
      <c r="SMO61" s="228"/>
      <c r="SMP61" s="526"/>
      <c r="SMQ61" s="527"/>
      <c r="SMR61" s="528"/>
      <c r="SMS61" s="228"/>
      <c r="SMT61" s="526"/>
      <c r="SMU61" s="527"/>
      <c r="SMV61" s="528"/>
      <c r="SMW61" s="228"/>
      <c r="SMX61" s="526"/>
      <c r="SMY61" s="527"/>
      <c r="SMZ61" s="528"/>
      <c r="SNA61" s="228"/>
      <c r="SNB61" s="526"/>
      <c r="SNC61" s="527"/>
      <c r="SND61" s="528"/>
      <c r="SNE61" s="228"/>
      <c r="SNF61" s="526"/>
      <c r="SNG61" s="527"/>
      <c r="SNH61" s="528"/>
      <c r="SNI61" s="228"/>
      <c r="SNJ61" s="526"/>
      <c r="SNK61" s="527"/>
      <c r="SNL61" s="528"/>
      <c r="SNM61" s="228"/>
      <c r="SNN61" s="526"/>
      <c r="SNO61" s="527"/>
      <c r="SNP61" s="528"/>
      <c r="SNQ61" s="228"/>
      <c r="SNR61" s="526"/>
      <c r="SNS61" s="527"/>
      <c r="SNT61" s="528"/>
      <c r="SNU61" s="228"/>
      <c r="SNV61" s="526"/>
      <c r="SNW61" s="527"/>
      <c r="SNX61" s="528"/>
      <c r="SNY61" s="228"/>
      <c r="SNZ61" s="526"/>
      <c r="SOA61" s="527"/>
      <c r="SOB61" s="528"/>
      <c r="SOC61" s="228"/>
      <c r="SOD61" s="526"/>
      <c r="SOE61" s="527"/>
      <c r="SOF61" s="528"/>
      <c r="SOG61" s="228"/>
      <c r="SOH61" s="526"/>
      <c r="SOI61" s="527"/>
      <c r="SOJ61" s="528"/>
      <c r="SOK61" s="228"/>
      <c r="SOL61" s="526"/>
      <c r="SOM61" s="527"/>
      <c r="SON61" s="528"/>
      <c r="SOO61" s="228"/>
      <c r="SOP61" s="526"/>
      <c r="SOQ61" s="527"/>
      <c r="SOR61" s="528"/>
      <c r="SOS61" s="228"/>
      <c r="SOT61" s="526"/>
      <c r="SOU61" s="527"/>
      <c r="SOV61" s="528"/>
      <c r="SOW61" s="228"/>
      <c r="SOX61" s="526"/>
      <c r="SOY61" s="527"/>
      <c r="SOZ61" s="528"/>
      <c r="SPA61" s="228"/>
      <c r="SPB61" s="526"/>
      <c r="SPC61" s="527"/>
      <c r="SPD61" s="528"/>
      <c r="SPE61" s="228"/>
      <c r="SPF61" s="526"/>
      <c r="SPG61" s="527"/>
      <c r="SPH61" s="528"/>
      <c r="SPI61" s="228"/>
      <c r="SPJ61" s="526"/>
      <c r="SPK61" s="527"/>
      <c r="SPL61" s="528"/>
      <c r="SPM61" s="228"/>
      <c r="SPN61" s="526"/>
      <c r="SPO61" s="527"/>
      <c r="SPP61" s="528"/>
      <c r="SPQ61" s="228"/>
      <c r="SPR61" s="526"/>
      <c r="SPS61" s="527"/>
      <c r="SPT61" s="528"/>
      <c r="SPU61" s="228"/>
      <c r="SPV61" s="526"/>
      <c r="SPW61" s="527"/>
      <c r="SPX61" s="528"/>
      <c r="SPY61" s="228"/>
      <c r="SPZ61" s="526"/>
      <c r="SQA61" s="527"/>
      <c r="SQB61" s="528"/>
      <c r="SQC61" s="228"/>
      <c r="SQD61" s="526"/>
      <c r="SQE61" s="527"/>
      <c r="SQF61" s="528"/>
      <c r="SQG61" s="228"/>
      <c r="SQH61" s="526"/>
      <c r="SQI61" s="527"/>
      <c r="SQJ61" s="528"/>
      <c r="SQK61" s="228"/>
      <c r="SQL61" s="526"/>
      <c r="SQM61" s="527"/>
      <c r="SQN61" s="528"/>
      <c r="SQO61" s="228"/>
      <c r="SQP61" s="526"/>
      <c r="SQQ61" s="527"/>
      <c r="SQR61" s="528"/>
      <c r="SQS61" s="228"/>
      <c r="SQT61" s="526"/>
      <c r="SQU61" s="527"/>
      <c r="SQV61" s="528"/>
      <c r="SQW61" s="228"/>
      <c r="SQX61" s="526"/>
      <c r="SQY61" s="527"/>
      <c r="SQZ61" s="528"/>
      <c r="SRA61" s="228"/>
      <c r="SRB61" s="526"/>
      <c r="SRC61" s="527"/>
      <c r="SRD61" s="528"/>
      <c r="SRE61" s="228"/>
      <c r="SRF61" s="526"/>
      <c r="SRG61" s="527"/>
      <c r="SRH61" s="528"/>
      <c r="SRI61" s="228"/>
      <c r="SRJ61" s="526"/>
      <c r="SRK61" s="527"/>
      <c r="SRL61" s="528"/>
      <c r="SRM61" s="228"/>
      <c r="SRN61" s="526"/>
      <c r="SRO61" s="527"/>
      <c r="SRP61" s="528"/>
      <c r="SRQ61" s="228"/>
      <c r="SRR61" s="526"/>
      <c r="SRS61" s="527"/>
      <c r="SRT61" s="528"/>
      <c r="SRU61" s="228"/>
      <c r="SRV61" s="526"/>
      <c r="SRW61" s="527"/>
      <c r="SRX61" s="528"/>
      <c r="SRY61" s="228"/>
      <c r="SRZ61" s="526"/>
      <c r="SSA61" s="527"/>
      <c r="SSB61" s="528"/>
      <c r="SSC61" s="228"/>
      <c r="SSD61" s="526"/>
      <c r="SSE61" s="527"/>
      <c r="SSF61" s="528"/>
      <c r="SSG61" s="228"/>
      <c r="SSH61" s="526"/>
      <c r="SSI61" s="527"/>
      <c r="SSJ61" s="528"/>
      <c r="SSK61" s="228"/>
      <c r="SSL61" s="526"/>
      <c r="SSM61" s="527"/>
      <c r="SSN61" s="528"/>
      <c r="SSO61" s="228"/>
      <c r="SSP61" s="526"/>
      <c r="SSQ61" s="527"/>
      <c r="SSR61" s="528"/>
      <c r="SSS61" s="228"/>
      <c r="SST61" s="526"/>
      <c r="SSU61" s="527"/>
      <c r="SSV61" s="528"/>
      <c r="SSW61" s="228"/>
      <c r="SSX61" s="526"/>
      <c r="SSY61" s="527"/>
      <c r="SSZ61" s="528"/>
      <c r="STA61" s="228"/>
      <c r="STB61" s="526"/>
      <c r="STC61" s="527"/>
      <c r="STD61" s="528"/>
      <c r="STE61" s="228"/>
      <c r="STF61" s="526"/>
      <c r="STG61" s="527"/>
      <c r="STH61" s="528"/>
      <c r="STI61" s="228"/>
      <c r="STJ61" s="526"/>
      <c r="STK61" s="527"/>
      <c r="STL61" s="528"/>
      <c r="STM61" s="228"/>
      <c r="STN61" s="526"/>
      <c r="STO61" s="527"/>
      <c r="STP61" s="528"/>
      <c r="STQ61" s="228"/>
      <c r="STR61" s="526"/>
      <c r="STS61" s="527"/>
      <c r="STT61" s="528"/>
      <c r="STU61" s="228"/>
      <c r="STV61" s="526"/>
      <c r="STW61" s="527"/>
      <c r="STX61" s="528"/>
      <c r="STY61" s="228"/>
      <c r="STZ61" s="526"/>
      <c r="SUA61" s="527"/>
      <c r="SUB61" s="528"/>
      <c r="SUC61" s="228"/>
      <c r="SUD61" s="526"/>
      <c r="SUE61" s="527"/>
      <c r="SUF61" s="528"/>
      <c r="SUG61" s="228"/>
      <c r="SUH61" s="526"/>
      <c r="SUI61" s="527"/>
      <c r="SUJ61" s="528"/>
      <c r="SUK61" s="228"/>
      <c r="SUL61" s="526"/>
      <c r="SUM61" s="527"/>
      <c r="SUN61" s="528"/>
      <c r="SUO61" s="228"/>
      <c r="SUP61" s="526"/>
      <c r="SUQ61" s="527"/>
      <c r="SUR61" s="528"/>
      <c r="SUS61" s="228"/>
      <c r="SUT61" s="526"/>
      <c r="SUU61" s="527"/>
      <c r="SUV61" s="528"/>
      <c r="SUW61" s="228"/>
      <c r="SUX61" s="526"/>
      <c r="SUY61" s="527"/>
      <c r="SUZ61" s="528"/>
      <c r="SVA61" s="228"/>
      <c r="SVB61" s="526"/>
      <c r="SVC61" s="527"/>
      <c r="SVD61" s="528"/>
      <c r="SVE61" s="228"/>
      <c r="SVF61" s="526"/>
      <c r="SVG61" s="527"/>
      <c r="SVH61" s="528"/>
      <c r="SVI61" s="228"/>
      <c r="SVJ61" s="526"/>
      <c r="SVK61" s="527"/>
      <c r="SVL61" s="528"/>
      <c r="SVM61" s="228"/>
      <c r="SVN61" s="526"/>
      <c r="SVO61" s="527"/>
      <c r="SVP61" s="528"/>
      <c r="SVQ61" s="228"/>
      <c r="SVR61" s="526"/>
      <c r="SVS61" s="527"/>
      <c r="SVT61" s="528"/>
      <c r="SVU61" s="228"/>
      <c r="SVV61" s="526"/>
      <c r="SVW61" s="527"/>
      <c r="SVX61" s="528"/>
      <c r="SVY61" s="228"/>
      <c r="SVZ61" s="526"/>
      <c r="SWA61" s="527"/>
      <c r="SWB61" s="528"/>
      <c r="SWC61" s="228"/>
      <c r="SWD61" s="526"/>
      <c r="SWE61" s="527"/>
      <c r="SWF61" s="528"/>
      <c r="SWG61" s="228"/>
      <c r="SWH61" s="526"/>
      <c r="SWI61" s="527"/>
      <c r="SWJ61" s="528"/>
      <c r="SWK61" s="228"/>
      <c r="SWL61" s="526"/>
      <c r="SWM61" s="527"/>
      <c r="SWN61" s="528"/>
      <c r="SWO61" s="228"/>
      <c r="SWP61" s="526"/>
      <c r="SWQ61" s="527"/>
      <c r="SWR61" s="528"/>
      <c r="SWS61" s="228"/>
      <c r="SWT61" s="526"/>
      <c r="SWU61" s="527"/>
      <c r="SWV61" s="528"/>
      <c r="SWW61" s="228"/>
      <c r="SWX61" s="526"/>
      <c r="SWY61" s="527"/>
      <c r="SWZ61" s="528"/>
      <c r="SXA61" s="228"/>
      <c r="SXB61" s="526"/>
      <c r="SXC61" s="527"/>
      <c r="SXD61" s="528"/>
      <c r="SXE61" s="228"/>
      <c r="SXF61" s="526"/>
      <c r="SXG61" s="527"/>
      <c r="SXH61" s="528"/>
      <c r="SXI61" s="228"/>
      <c r="SXJ61" s="526"/>
      <c r="SXK61" s="527"/>
      <c r="SXL61" s="528"/>
      <c r="SXM61" s="228"/>
      <c r="SXN61" s="526"/>
      <c r="SXO61" s="527"/>
      <c r="SXP61" s="528"/>
      <c r="SXQ61" s="228"/>
      <c r="SXR61" s="526"/>
      <c r="SXS61" s="527"/>
      <c r="SXT61" s="528"/>
      <c r="SXU61" s="228"/>
      <c r="SXV61" s="526"/>
      <c r="SXW61" s="527"/>
      <c r="SXX61" s="528"/>
      <c r="SXY61" s="228"/>
      <c r="SXZ61" s="526"/>
      <c r="SYA61" s="527"/>
      <c r="SYB61" s="528"/>
      <c r="SYC61" s="228"/>
      <c r="SYD61" s="526"/>
      <c r="SYE61" s="527"/>
      <c r="SYF61" s="528"/>
      <c r="SYG61" s="228"/>
      <c r="SYH61" s="526"/>
      <c r="SYI61" s="527"/>
      <c r="SYJ61" s="528"/>
      <c r="SYK61" s="228"/>
      <c r="SYL61" s="526"/>
      <c r="SYM61" s="527"/>
      <c r="SYN61" s="528"/>
      <c r="SYO61" s="228"/>
      <c r="SYP61" s="526"/>
      <c r="SYQ61" s="527"/>
      <c r="SYR61" s="528"/>
      <c r="SYS61" s="228"/>
      <c r="SYT61" s="526"/>
      <c r="SYU61" s="527"/>
      <c r="SYV61" s="528"/>
      <c r="SYW61" s="228"/>
      <c r="SYX61" s="526"/>
      <c r="SYY61" s="527"/>
      <c r="SYZ61" s="528"/>
      <c r="SZA61" s="228"/>
      <c r="SZB61" s="526"/>
      <c r="SZC61" s="527"/>
      <c r="SZD61" s="528"/>
      <c r="SZE61" s="228"/>
      <c r="SZF61" s="526"/>
      <c r="SZG61" s="527"/>
      <c r="SZH61" s="528"/>
      <c r="SZI61" s="228"/>
      <c r="SZJ61" s="526"/>
      <c r="SZK61" s="527"/>
      <c r="SZL61" s="528"/>
      <c r="SZM61" s="228"/>
      <c r="SZN61" s="526"/>
      <c r="SZO61" s="527"/>
      <c r="SZP61" s="528"/>
      <c r="SZQ61" s="228"/>
      <c r="SZR61" s="526"/>
      <c r="SZS61" s="527"/>
      <c r="SZT61" s="528"/>
      <c r="SZU61" s="228"/>
      <c r="SZV61" s="526"/>
      <c r="SZW61" s="527"/>
      <c r="SZX61" s="528"/>
      <c r="SZY61" s="228"/>
      <c r="SZZ61" s="526"/>
      <c r="TAA61" s="527"/>
      <c r="TAB61" s="528"/>
      <c r="TAC61" s="228"/>
      <c r="TAD61" s="526"/>
      <c r="TAE61" s="527"/>
      <c r="TAF61" s="528"/>
      <c r="TAG61" s="228"/>
      <c r="TAH61" s="526"/>
      <c r="TAI61" s="527"/>
      <c r="TAJ61" s="528"/>
      <c r="TAK61" s="228"/>
      <c r="TAL61" s="526"/>
      <c r="TAM61" s="527"/>
      <c r="TAN61" s="528"/>
      <c r="TAO61" s="228"/>
      <c r="TAP61" s="526"/>
      <c r="TAQ61" s="527"/>
      <c r="TAR61" s="528"/>
      <c r="TAS61" s="228"/>
      <c r="TAT61" s="526"/>
      <c r="TAU61" s="527"/>
      <c r="TAV61" s="528"/>
      <c r="TAW61" s="228"/>
      <c r="TAX61" s="526"/>
      <c r="TAY61" s="527"/>
      <c r="TAZ61" s="528"/>
      <c r="TBA61" s="228"/>
      <c r="TBB61" s="526"/>
      <c r="TBC61" s="527"/>
      <c r="TBD61" s="528"/>
      <c r="TBE61" s="228"/>
      <c r="TBF61" s="526"/>
      <c r="TBG61" s="527"/>
      <c r="TBH61" s="528"/>
      <c r="TBI61" s="228"/>
      <c r="TBJ61" s="526"/>
      <c r="TBK61" s="527"/>
      <c r="TBL61" s="528"/>
      <c r="TBM61" s="228"/>
      <c r="TBN61" s="526"/>
      <c r="TBO61" s="527"/>
      <c r="TBP61" s="528"/>
      <c r="TBQ61" s="228"/>
      <c r="TBR61" s="526"/>
      <c r="TBS61" s="527"/>
      <c r="TBT61" s="528"/>
      <c r="TBU61" s="228"/>
      <c r="TBV61" s="526"/>
      <c r="TBW61" s="527"/>
      <c r="TBX61" s="528"/>
      <c r="TBY61" s="228"/>
      <c r="TBZ61" s="526"/>
      <c r="TCA61" s="527"/>
      <c r="TCB61" s="528"/>
      <c r="TCC61" s="228"/>
      <c r="TCD61" s="526"/>
      <c r="TCE61" s="527"/>
      <c r="TCF61" s="528"/>
      <c r="TCG61" s="228"/>
      <c r="TCH61" s="526"/>
      <c r="TCI61" s="527"/>
      <c r="TCJ61" s="528"/>
      <c r="TCK61" s="228"/>
      <c r="TCL61" s="526"/>
      <c r="TCM61" s="527"/>
      <c r="TCN61" s="528"/>
      <c r="TCO61" s="228"/>
      <c r="TCP61" s="526"/>
      <c r="TCQ61" s="527"/>
      <c r="TCR61" s="528"/>
      <c r="TCS61" s="228"/>
      <c r="TCT61" s="526"/>
      <c r="TCU61" s="527"/>
      <c r="TCV61" s="528"/>
      <c r="TCW61" s="228"/>
      <c r="TCX61" s="526"/>
      <c r="TCY61" s="527"/>
      <c r="TCZ61" s="528"/>
      <c r="TDA61" s="228"/>
      <c r="TDB61" s="526"/>
      <c r="TDC61" s="527"/>
      <c r="TDD61" s="528"/>
      <c r="TDE61" s="228"/>
      <c r="TDF61" s="526"/>
      <c r="TDG61" s="527"/>
      <c r="TDH61" s="528"/>
      <c r="TDI61" s="228"/>
      <c r="TDJ61" s="526"/>
      <c r="TDK61" s="527"/>
      <c r="TDL61" s="528"/>
      <c r="TDM61" s="228"/>
      <c r="TDN61" s="526"/>
      <c r="TDO61" s="527"/>
      <c r="TDP61" s="528"/>
      <c r="TDQ61" s="228"/>
      <c r="TDR61" s="526"/>
      <c r="TDS61" s="527"/>
      <c r="TDT61" s="528"/>
      <c r="TDU61" s="228"/>
      <c r="TDV61" s="526"/>
      <c r="TDW61" s="527"/>
      <c r="TDX61" s="528"/>
      <c r="TDY61" s="228"/>
      <c r="TDZ61" s="526"/>
      <c r="TEA61" s="527"/>
      <c r="TEB61" s="528"/>
      <c r="TEC61" s="228"/>
      <c r="TED61" s="526"/>
      <c r="TEE61" s="527"/>
      <c r="TEF61" s="528"/>
      <c r="TEG61" s="228"/>
      <c r="TEH61" s="526"/>
      <c r="TEI61" s="527"/>
      <c r="TEJ61" s="528"/>
      <c r="TEK61" s="228"/>
      <c r="TEL61" s="526"/>
      <c r="TEM61" s="527"/>
      <c r="TEN61" s="528"/>
      <c r="TEO61" s="228"/>
      <c r="TEP61" s="526"/>
      <c r="TEQ61" s="527"/>
      <c r="TER61" s="528"/>
      <c r="TES61" s="228"/>
      <c r="TET61" s="526"/>
      <c r="TEU61" s="527"/>
      <c r="TEV61" s="528"/>
      <c r="TEW61" s="228"/>
      <c r="TEX61" s="526"/>
      <c r="TEY61" s="527"/>
      <c r="TEZ61" s="528"/>
      <c r="TFA61" s="228"/>
      <c r="TFB61" s="526"/>
      <c r="TFC61" s="527"/>
      <c r="TFD61" s="528"/>
      <c r="TFE61" s="228"/>
      <c r="TFF61" s="526"/>
      <c r="TFG61" s="527"/>
      <c r="TFH61" s="528"/>
      <c r="TFI61" s="228"/>
      <c r="TFJ61" s="526"/>
      <c r="TFK61" s="527"/>
      <c r="TFL61" s="528"/>
      <c r="TFM61" s="228"/>
      <c r="TFN61" s="526"/>
      <c r="TFO61" s="527"/>
      <c r="TFP61" s="528"/>
      <c r="TFQ61" s="228"/>
      <c r="TFR61" s="526"/>
      <c r="TFS61" s="527"/>
      <c r="TFT61" s="528"/>
      <c r="TFU61" s="228"/>
      <c r="TFV61" s="526"/>
      <c r="TFW61" s="527"/>
      <c r="TFX61" s="528"/>
      <c r="TFY61" s="228"/>
      <c r="TFZ61" s="526"/>
      <c r="TGA61" s="527"/>
      <c r="TGB61" s="528"/>
      <c r="TGC61" s="228"/>
      <c r="TGD61" s="526"/>
      <c r="TGE61" s="527"/>
      <c r="TGF61" s="528"/>
      <c r="TGG61" s="228"/>
      <c r="TGH61" s="526"/>
      <c r="TGI61" s="527"/>
      <c r="TGJ61" s="528"/>
      <c r="TGK61" s="228"/>
      <c r="TGL61" s="526"/>
      <c r="TGM61" s="527"/>
      <c r="TGN61" s="528"/>
      <c r="TGO61" s="228"/>
      <c r="TGP61" s="526"/>
      <c r="TGQ61" s="527"/>
      <c r="TGR61" s="528"/>
      <c r="TGS61" s="228"/>
      <c r="TGT61" s="526"/>
      <c r="TGU61" s="527"/>
      <c r="TGV61" s="528"/>
      <c r="TGW61" s="228"/>
      <c r="TGX61" s="526"/>
      <c r="TGY61" s="527"/>
      <c r="TGZ61" s="528"/>
      <c r="THA61" s="228"/>
      <c r="THB61" s="526"/>
      <c r="THC61" s="527"/>
      <c r="THD61" s="528"/>
      <c r="THE61" s="228"/>
      <c r="THF61" s="526"/>
      <c r="THG61" s="527"/>
      <c r="THH61" s="528"/>
      <c r="THI61" s="228"/>
      <c r="THJ61" s="526"/>
      <c r="THK61" s="527"/>
      <c r="THL61" s="528"/>
      <c r="THM61" s="228"/>
      <c r="THN61" s="526"/>
      <c r="THO61" s="527"/>
      <c r="THP61" s="528"/>
      <c r="THQ61" s="228"/>
      <c r="THR61" s="526"/>
      <c r="THS61" s="527"/>
      <c r="THT61" s="528"/>
      <c r="THU61" s="228"/>
      <c r="THV61" s="526"/>
      <c r="THW61" s="527"/>
      <c r="THX61" s="528"/>
      <c r="THY61" s="228"/>
      <c r="THZ61" s="526"/>
      <c r="TIA61" s="527"/>
      <c r="TIB61" s="528"/>
      <c r="TIC61" s="228"/>
      <c r="TID61" s="526"/>
      <c r="TIE61" s="527"/>
      <c r="TIF61" s="528"/>
      <c r="TIG61" s="228"/>
      <c r="TIH61" s="526"/>
      <c r="TII61" s="527"/>
      <c r="TIJ61" s="528"/>
      <c r="TIK61" s="228"/>
      <c r="TIL61" s="526"/>
      <c r="TIM61" s="527"/>
      <c r="TIN61" s="528"/>
      <c r="TIO61" s="228"/>
      <c r="TIP61" s="526"/>
      <c r="TIQ61" s="527"/>
      <c r="TIR61" s="528"/>
      <c r="TIS61" s="228"/>
      <c r="TIT61" s="526"/>
      <c r="TIU61" s="527"/>
      <c r="TIV61" s="528"/>
      <c r="TIW61" s="228"/>
      <c r="TIX61" s="526"/>
      <c r="TIY61" s="527"/>
      <c r="TIZ61" s="528"/>
      <c r="TJA61" s="228"/>
      <c r="TJB61" s="526"/>
      <c r="TJC61" s="527"/>
      <c r="TJD61" s="528"/>
      <c r="TJE61" s="228"/>
      <c r="TJF61" s="526"/>
      <c r="TJG61" s="527"/>
      <c r="TJH61" s="528"/>
      <c r="TJI61" s="228"/>
      <c r="TJJ61" s="526"/>
      <c r="TJK61" s="527"/>
      <c r="TJL61" s="528"/>
      <c r="TJM61" s="228"/>
      <c r="TJN61" s="526"/>
      <c r="TJO61" s="527"/>
      <c r="TJP61" s="528"/>
      <c r="TJQ61" s="228"/>
      <c r="TJR61" s="526"/>
      <c r="TJS61" s="527"/>
      <c r="TJT61" s="528"/>
      <c r="TJU61" s="228"/>
      <c r="TJV61" s="526"/>
      <c r="TJW61" s="527"/>
      <c r="TJX61" s="528"/>
      <c r="TJY61" s="228"/>
      <c r="TJZ61" s="526"/>
      <c r="TKA61" s="527"/>
      <c r="TKB61" s="528"/>
      <c r="TKC61" s="228"/>
      <c r="TKD61" s="526"/>
      <c r="TKE61" s="527"/>
      <c r="TKF61" s="528"/>
      <c r="TKG61" s="228"/>
      <c r="TKH61" s="526"/>
      <c r="TKI61" s="527"/>
      <c r="TKJ61" s="528"/>
      <c r="TKK61" s="228"/>
      <c r="TKL61" s="526"/>
      <c r="TKM61" s="527"/>
      <c r="TKN61" s="528"/>
      <c r="TKO61" s="228"/>
      <c r="TKP61" s="526"/>
      <c r="TKQ61" s="527"/>
      <c r="TKR61" s="528"/>
      <c r="TKS61" s="228"/>
      <c r="TKT61" s="526"/>
      <c r="TKU61" s="527"/>
      <c r="TKV61" s="528"/>
      <c r="TKW61" s="228"/>
      <c r="TKX61" s="526"/>
      <c r="TKY61" s="527"/>
      <c r="TKZ61" s="528"/>
      <c r="TLA61" s="228"/>
      <c r="TLB61" s="526"/>
      <c r="TLC61" s="527"/>
      <c r="TLD61" s="528"/>
      <c r="TLE61" s="228"/>
      <c r="TLF61" s="526"/>
      <c r="TLG61" s="527"/>
      <c r="TLH61" s="528"/>
      <c r="TLI61" s="228"/>
      <c r="TLJ61" s="526"/>
      <c r="TLK61" s="527"/>
      <c r="TLL61" s="528"/>
      <c r="TLM61" s="228"/>
      <c r="TLN61" s="526"/>
      <c r="TLO61" s="527"/>
      <c r="TLP61" s="528"/>
      <c r="TLQ61" s="228"/>
      <c r="TLR61" s="526"/>
      <c r="TLS61" s="527"/>
      <c r="TLT61" s="528"/>
      <c r="TLU61" s="228"/>
      <c r="TLV61" s="526"/>
      <c r="TLW61" s="527"/>
      <c r="TLX61" s="528"/>
      <c r="TLY61" s="228"/>
      <c r="TLZ61" s="526"/>
      <c r="TMA61" s="527"/>
      <c r="TMB61" s="528"/>
      <c r="TMC61" s="228"/>
      <c r="TMD61" s="526"/>
      <c r="TME61" s="527"/>
      <c r="TMF61" s="528"/>
      <c r="TMG61" s="228"/>
      <c r="TMH61" s="526"/>
      <c r="TMI61" s="527"/>
      <c r="TMJ61" s="528"/>
      <c r="TMK61" s="228"/>
      <c r="TML61" s="526"/>
      <c r="TMM61" s="527"/>
      <c r="TMN61" s="528"/>
      <c r="TMO61" s="228"/>
      <c r="TMP61" s="526"/>
      <c r="TMQ61" s="527"/>
      <c r="TMR61" s="528"/>
      <c r="TMS61" s="228"/>
      <c r="TMT61" s="526"/>
      <c r="TMU61" s="527"/>
      <c r="TMV61" s="528"/>
      <c r="TMW61" s="228"/>
      <c r="TMX61" s="526"/>
      <c r="TMY61" s="527"/>
      <c r="TMZ61" s="528"/>
      <c r="TNA61" s="228"/>
      <c r="TNB61" s="526"/>
      <c r="TNC61" s="527"/>
      <c r="TND61" s="528"/>
      <c r="TNE61" s="228"/>
      <c r="TNF61" s="526"/>
      <c r="TNG61" s="527"/>
      <c r="TNH61" s="528"/>
      <c r="TNI61" s="228"/>
      <c r="TNJ61" s="526"/>
      <c r="TNK61" s="527"/>
      <c r="TNL61" s="528"/>
      <c r="TNM61" s="228"/>
      <c r="TNN61" s="526"/>
      <c r="TNO61" s="527"/>
      <c r="TNP61" s="528"/>
      <c r="TNQ61" s="228"/>
      <c r="TNR61" s="526"/>
      <c r="TNS61" s="527"/>
      <c r="TNT61" s="528"/>
      <c r="TNU61" s="228"/>
      <c r="TNV61" s="526"/>
      <c r="TNW61" s="527"/>
      <c r="TNX61" s="528"/>
      <c r="TNY61" s="228"/>
      <c r="TNZ61" s="526"/>
      <c r="TOA61" s="527"/>
      <c r="TOB61" s="528"/>
      <c r="TOC61" s="228"/>
      <c r="TOD61" s="526"/>
      <c r="TOE61" s="527"/>
      <c r="TOF61" s="528"/>
      <c r="TOG61" s="228"/>
      <c r="TOH61" s="526"/>
      <c r="TOI61" s="527"/>
      <c r="TOJ61" s="528"/>
      <c r="TOK61" s="228"/>
      <c r="TOL61" s="526"/>
      <c r="TOM61" s="527"/>
      <c r="TON61" s="528"/>
      <c r="TOO61" s="228"/>
      <c r="TOP61" s="526"/>
      <c r="TOQ61" s="527"/>
      <c r="TOR61" s="528"/>
      <c r="TOS61" s="228"/>
      <c r="TOT61" s="526"/>
      <c r="TOU61" s="527"/>
      <c r="TOV61" s="528"/>
      <c r="TOW61" s="228"/>
      <c r="TOX61" s="526"/>
      <c r="TOY61" s="527"/>
      <c r="TOZ61" s="528"/>
      <c r="TPA61" s="228"/>
      <c r="TPB61" s="526"/>
      <c r="TPC61" s="527"/>
      <c r="TPD61" s="528"/>
      <c r="TPE61" s="228"/>
      <c r="TPF61" s="526"/>
      <c r="TPG61" s="527"/>
      <c r="TPH61" s="528"/>
      <c r="TPI61" s="228"/>
      <c r="TPJ61" s="526"/>
      <c r="TPK61" s="527"/>
      <c r="TPL61" s="528"/>
      <c r="TPM61" s="228"/>
      <c r="TPN61" s="526"/>
      <c r="TPO61" s="527"/>
      <c r="TPP61" s="528"/>
      <c r="TPQ61" s="228"/>
      <c r="TPR61" s="526"/>
      <c r="TPS61" s="527"/>
      <c r="TPT61" s="528"/>
      <c r="TPU61" s="228"/>
      <c r="TPV61" s="526"/>
      <c r="TPW61" s="527"/>
      <c r="TPX61" s="528"/>
      <c r="TPY61" s="228"/>
      <c r="TPZ61" s="526"/>
      <c r="TQA61" s="527"/>
      <c r="TQB61" s="528"/>
      <c r="TQC61" s="228"/>
      <c r="TQD61" s="526"/>
      <c r="TQE61" s="527"/>
      <c r="TQF61" s="528"/>
      <c r="TQG61" s="228"/>
      <c r="TQH61" s="526"/>
      <c r="TQI61" s="527"/>
      <c r="TQJ61" s="528"/>
      <c r="TQK61" s="228"/>
      <c r="TQL61" s="526"/>
      <c r="TQM61" s="527"/>
      <c r="TQN61" s="528"/>
      <c r="TQO61" s="228"/>
      <c r="TQP61" s="526"/>
      <c r="TQQ61" s="527"/>
      <c r="TQR61" s="528"/>
      <c r="TQS61" s="228"/>
      <c r="TQT61" s="526"/>
      <c r="TQU61" s="527"/>
      <c r="TQV61" s="528"/>
      <c r="TQW61" s="228"/>
      <c r="TQX61" s="526"/>
      <c r="TQY61" s="527"/>
      <c r="TQZ61" s="528"/>
      <c r="TRA61" s="228"/>
      <c r="TRB61" s="526"/>
      <c r="TRC61" s="527"/>
      <c r="TRD61" s="528"/>
      <c r="TRE61" s="228"/>
      <c r="TRF61" s="526"/>
      <c r="TRG61" s="527"/>
      <c r="TRH61" s="528"/>
      <c r="TRI61" s="228"/>
      <c r="TRJ61" s="526"/>
      <c r="TRK61" s="527"/>
      <c r="TRL61" s="528"/>
      <c r="TRM61" s="228"/>
      <c r="TRN61" s="526"/>
      <c r="TRO61" s="527"/>
      <c r="TRP61" s="528"/>
      <c r="TRQ61" s="228"/>
      <c r="TRR61" s="526"/>
      <c r="TRS61" s="527"/>
      <c r="TRT61" s="528"/>
      <c r="TRU61" s="228"/>
      <c r="TRV61" s="526"/>
      <c r="TRW61" s="527"/>
      <c r="TRX61" s="528"/>
      <c r="TRY61" s="228"/>
      <c r="TRZ61" s="526"/>
      <c r="TSA61" s="527"/>
      <c r="TSB61" s="528"/>
      <c r="TSC61" s="228"/>
      <c r="TSD61" s="526"/>
      <c r="TSE61" s="527"/>
      <c r="TSF61" s="528"/>
      <c r="TSG61" s="228"/>
      <c r="TSH61" s="526"/>
      <c r="TSI61" s="527"/>
      <c r="TSJ61" s="528"/>
      <c r="TSK61" s="228"/>
      <c r="TSL61" s="526"/>
      <c r="TSM61" s="527"/>
      <c r="TSN61" s="528"/>
      <c r="TSO61" s="228"/>
      <c r="TSP61" s="526"/>
      <c r="TSQ61" s="527"/>
      <c r="TSR61" s="528"/>
      <c r="TSS61" s="228"/>
      <c r="TST61" s="526"/>
      <c r="TSU61" s="527"/>
      <c r="TSV61" s="528"/>
      <c r="TSW61" s="228"/>
      <c r="TSX61" s="526"/>
      <c r="TSY61" s="527"/>
      <c r="TSZ61" s="528"/>
      <c r="TTA61" s="228"/>
      <c r="TTB61" s="526"/>
      <c r="TTC61" s="527"/>
      <c r="TTD61" s="528"/>
      <c r="TTE61" s="228"/>
      <c r="TTF61" s="526"/>
      <c r="TTG61" s="527"/>
      <c r="TTH61" s="528"/>
      <c r="TTI61" s="228"/>
      <c r="TTJ61" s="526"/>
      <c r="TTK61" s="527"/>
      <c r="TTL61" s="528"/>
      <c r="TTM61" s="228"/>
      <c r="TTN61" s="526"/>
      <c r="TTO61" s="527"/>
      <c r="TTP61" s="528"/>
      <c r="TTQ61" s="228"/>
      <c r="TTR61" s="526"/>
      <c r="TTS61" s="527"/>
      <c r="TTT61" s="528"/>
      <c r="TTU61" s="228"/>
      <c r="TTV61" s="526"/>
      <c r="TTW61" s="527"/>
      <c r="TTX61" s="528"/>
      <c r="TTY61" s="228"/>
      <c r="TTZ61" s="526"/>
      <c r="TUA61" s="527"/>
      <c r="TUB61" s="528"/>
      <c r="TUC61" s="228"/>
      <c r="TUD61" s="526"/>
      <c r="TUE61" s="527"/>
      <c r="TUF61" s="528"/>
      <c r="TUG61" s="228"/>
      <c r="TUH61" s="526"/>
      <c r="TUI61" s="527"/>
      <c r="TUJ61" s="528"/>
      <c r="TUK61" s="228"/>
      <c r="TUL61" s="526"/>
      <c r="TUM61" s="527"/>
      <c r="TUN61" s="528"/>
      <c r="TUO61" s="228"/>
      <c r="TUP61" s="526"/>
      <c r="TUQ61" s="527"/>
      <c r="TUR61" s="528"/>
      <c r="TUS61" s="228"/>
      <c r="TUT61" s="526"/>
      <c r="TUU61" s="527"/>
      <c r="TUV61" s="528"/>
      <c r="TUW61" s="228"/>
      <c r="TUX61" s="526"/>
      <c r="TUY61" s="527"/>
      <c r="TUZ61" s="528"/>
      <c r="TVA61" s="228"/>
      <c r="TVB61" s="526"/>
      <c r="TVC61" s="527"/>
      <c r="TVD61" s="528"/>
      <c r="TVE61" s="228"/>
      <c r="TVF61" s="526"/>
      <c r="TVG61" s="527"/>
      <c r="TVH61" s="528"/>
      <c r="TVI61" s="228"/>
      <c r="TVJ61" s="526"/>
      <c r="TVK61" s="527"/>
      <c r="TVL61" s="528"/>
      <c r="TVM61" s="228"/>
      <c r="TVN61" s="526"/>
      <c r="TVO61" s="527"/>
      <c r="TVP61" s="528"/>
      <c r="TVQ61" s="228"/>
      <c r="TVR61" s="526"/>
      <c r="TVS61" s="527"/>
      <c r="TVT61" s="528"/>
      <c r="TVU61" s="228"/>
      <c r="TVV61" s="526"/>
      <c r="TVW61" s="527"/>
      <c r="TVX61" s="528"/>
      <c r="TVY61" s="228"/>
      <c r="TVZ61" s="526"/>
      <c r="TWA61" s="527"/>
      <c r="TWB61" s="528"/>
      <c r="TWC61" s="228"/>
      <c r="TWD61" s="526"/>
      <c r="TWE61" s="527"/>
      <c r="TWF61" s="528"/>
      <c r="TWG61" s="228"/>
      <c r="TWH61" s="526"/>
      <c r="TWI61" s="527"/>
      <c r="TWJ61" s="528"/>
      <c r="TWK61" s="228"/>
      <c r="TWL61" s="526"/>
      <c r="TWM61" s="527"/>
      <c r="TWN61" s="528"/>
      <c r="TWO61" s="228"/>
      <c r="TWP61" s="526"/>
      <c r="TWQ61" s="527"/>
      <c r="TWR61" s="528"/>
      <c r="TWS61" s="228"/>
      <c r="TWT61" s="526"/>
      <c r="TWU61" s="527"/>
      <c r="TWV61" s="528"/>
      <c r="TWW61" s="228"/>
      <c r="TWX61" s="526"/>
      <c r="TWY61" s="527"/>
      <c r="TWZ61" s="528"/>
      <c r="TXA61" s="228"/>
      <c r="TXB61" s="526"/>
      <c r="TXC61" s="527"/>
      <c r="TXD61" s="528"/>
      <c r="TXE61" s="228"/>
      <c r="TXF61" s="526"/>
      <c r="TXG61" s="527"/>
      <c r="TXH61" s="528"/>
      <c r="TXI61" s="228"/>
      <c r="TXJ61" s="526"/>
      <c r="TXK61" s="527"/>
      <c r="TXL61" s="528"/>
      <c r="TXM61" s="228"/>
      <c r="TXN61" s="526"/>
      <c r="TXO61" s="527"/>
      <c r="TXP61" s="528"/>
      <c r="TXQ61" s="228"/>
      <c r="TXR61" s="526"/>
      <c r="TXS61" s="527"/>
      <c r="TXT61" s="528"/>
      <c r="TXU61" s="228"/>
      <c r="TXV61" s="526"/>
      <c r="TXW61" s="527"/>
      <c r="TXX61" s="528"/>
      <c r="TXY61" s="228"/>
      <c r="TXZ61" s="526"/>
      <c r="TYA61" s="527"/>
      <c r="TYB61" s="528"/>
      <c r="TYC61" s="228"/>
      <c r="TYD61" s="526"/>
      <c r="TYE61" s="527"/>
      <c r="TYF61" s="528"/>
      <c r="TYG61" s="228"/>
      <c r="TYH61" s="526"/>
      <c r="TYI61" s="527"/>
      <c r="TYJ61" s="528"/>
      <c r="TYK61" s="228"/>
      <c r="TYL61" s="526"/>
      <c r="TYM61" s="527"/>
      <c r="TYN61" s="528"/>
      <c r="TYO61" s="228"/>
      <c r="TYP61" s="526"/>
      <c r="TYQ61" s="527"/>
      <c r="TYR61" s="528"/>
      <c r="TYS61" s="228"/>
      <c r="TYT61" s="526"/>
      <c r="TYU61" s="527"/>
      <c r="TYV61" s="528"/>
      <c r="TYW61" s="228"/>
      <c r="TYX61" s="526"/>
      <c r="TYY61" s="527"/>
      <c r="TYZ61" s="528"/>
      <c r="TZA61" s="228"/>
      <c r="TZB61" s="526"/>
      <c r="TZC61" s="527"/>
      <c r="TZD61" s="528"/>
      <c r="TZE61" s="228"/>
      <c r="TZF61" s="526"/>
      <c r="TZG61" s="527"/>
      <c r="TZH61" s="528"/>
      <c r="TZI61" s="228"/>
      <c r="TZJ61" s="526"/>
      <c r="TZK61" s="527"/>
      <c r="TZL61" s="528"/>
      <c r="TZM61" s="228"/>
      <c r="TZN61" s="526"/>
      <c r="TZO61" s="527"/>
      <c r="TZP61" s="528"/>
      <c r="TZQ61" s="228"/>
      <c r="TZR61" s="526"/>
      <c r="TZS61" s="527"/>
      <c r="TZT61" s="528"/>
      <c r="TZU61" s="228"/>
      <c r="TZV61" s="526"/>
      <c r="TZW61" s="527"/>
      <c r="TZX61" s="528"/>
      <c r="TZY61" s="228"/>
      <c r="TZZ61" s="526"/>
      <c r="UAA61" s="527"/>
      <c r="UAB61" s="528"/>
      <c r="UAC61" s="228"/>
      <c r="UAD61" s="526"/>
      <c r="UAE61" s="527"/>
      <c r="UAF61" s="528"/>
      <c r="UAG61" s="228"/>
      <c r="UAH61" s="526"/>
      <c r="UAI61" s="527"/>
      <c r="UAJ61" s="528"/>
      <c r="UAK61" s="228"/>
      <c r="UAL61" s="526"/>
      <c r="UAM61" s="527"/>
      <c r="UAN61" s="528"/>
      <c r="UAO61" s="228"/>
      <c r="UAP61" s="526"/>
      <c r="UAQ61" s="527"/>
      <c r="UAR61" s="528"/>
      <c r="UAS61" s="228"/>
      <c r="UAT61" s="526"/>
      <c r="UAU61" s="527"/>
      <c r="UAV61" s="528"/>
      <c r="UAW61" s="228"/>
      <c r="UAX61" s="526"/>
      <c r="UAY61" s="527"/>
      <c r="UAZ61" s="528"/>
      <c r="UBA61" s="228"/>
      <c r="UBB61" s="526"/>
      <c r="UBC61" s="527"/>
      <c r="UBD61" s="528"/>
      <c r="UBE61" s="228"/>
      <c r="UBF61" s="526"/>
      <c r="UBG61" s="527"/>
      <c r="UBH61" s="528"/>
      <c r="UBI61" s="228"/>
      <c r="UBJ61" s="526"/>
      <c r="UBK61" s="527"/>
      <c r="UBL61" s="528"/>
      <c r="UBM61" s="228"/>
      <c r="UBN61" s="526"/>
      <c r="UBO61" s="527"/>
      <c r="UBP61" s="528"/>
      <c r="UBQ61" s="228"/>
      <c r="UBR61" s="526"/>
      <c r="UBS61" s="527"/>
      <c r="UBT61" s="528"/>
      <c r="UBU61" s="228"/>
      <c r="UBV61" s="526"/>
      <c r="UBW61" s="527"/>
      <c r="UBX61" s="528"/>
      <c r="UBY61" s="228"/>
      <c r="UBZ61" s="526"/>
      <c r="UCA61" s="527"/>
      <c r="UCB61" s="528"/>
      <c r="UCC61" s="228"/>
      <c r="UCD61" s="526"/>
      <c r="UCE61" s="527"/>
      <c r="UCF61" s="528"/>
      <c r="UCG61" s="228"/>
      <c r="UCH61" s="526"/>
      <c r="UCI61" s="527"/>
      <c r="UCJ61" s="528"/>
      <c r="UCK61" s="228"/>
      <c r="UCL61" s="526"/>
      <c r="UCM61" s="527"/>
      <c r="UCN61" s="528"/>
      <c r="UCO61" s="228"/>
      <c r="UCP61" s="526"/>
      <c r="UCQ61" s="527"/>
      <c r="UCR61" s="528"/>
      <c r="UCS61" s="228"/>
      <c r="UCT61" s="526"/>
      <c r="UCU61" s="527"/>
      <c r="UCV61" s="528"/>
      <c r="UCW61" s="228"/>
      <c r="UCX61" s="526"/>
      <c r="UCY61" s="527"/>
      <c r="UCZ61" s="528"/>
      <c r="UDA61" s="228"/>
      <c r="UDB61" s="526"/>
      <c r="UDC61" s="527"/>
      <c r="UDD61" s="528"/>
      <c r="UDE61" s="228"/>
      <c r="UDF61" s="526"/>
      <c r="UDG61" s="527"/>
      <c r="UDH61" s="528"/>
      <c r="UDI61" s="228"/>
      <c r="UDJ61" s="526"/>
      <c r="UDK61" s="527"/>
      <c r="UDL61" s="528"/>
      <c r="UDM61" s="228"/>
      <c r="UDN61" s="526"/>
      <c r="UDO61" s="527"/>
      <c r="UDP61" s="528"/>
      <c r="UDQ61" s="228"/>
      <c r="UDR61" s="526"/>
      <c r="UDS61" s="527"/>
      <c r="UDT61" s="528"/>
      <c r="UDU61" s="228"/>
      <c r="UDV61" s="526"/>
      <c r="UDW61" s="527"/>
      <c r="UDX61" s="528"/>
      <c r="UDY61" s="228"/>
      <c r="UDZ61" s="526"/>
      <c r="UEA61" s="527"/>
      <c r="UEB61" s="528"/>
      <c r="UEC61" s="228"/>
      <c r="UED61" s="526"/>
      <c r="UEE61" s="527"/>
      <c r="UEF61" s="528"/>
      <c r="UEG61" s="228"/>
      <c r="UEH61" s="526"/>
      <c r="UEI61" s="527"/>
      <c r="UEJ61" s="528"/>
      <c r="UEK61" s="228"/>
      <c r="UEL61" s="526"/>
      <c r="UEM61" s="527"/>
      <c r="UEN61" s="528"/>
      <c r="UEO61" s="228"/>
      <c r="UEP61" s="526"/>
      <c r="UEQ61" s="527"/>
      <c r="UER61" s="528"/>
      <c r="UES61" s="228"/>
      <c r="UET61" s="526"/>
      <c r="UEU61" s="527"/>
      <c r="UEV61" s="528"/>
      <c r="UEW61" s="228"/>
      <c r="UEX61" s="526"/>
      <c r="UEY61" s="527"/>
      <c r="UEZ61" s="528"/>
      <c r="UFA61" s="228"/>
      <c r="UFB61" s="526"/>
      <c r="UFC61" s="527"/>
      <c r="UFD61" s="528"/>
      <c r="UFE61" s="228"/>
      <c r="UFF61" s="526"/>
      <c r="UFG61" s="527"/>
      <c r="UFH61" s="528"/>
      <c r="UFI61" s="228"/>
      <c r="UFJ61" s="526"/>
      <c r="UFK61" s="527"/>
      <c r="UFL61" s="528"/>
      <c r="UFM61" s="228"/>
      <c r="UFN61" s="526"/>
      <c r="UFO61" s="527"/>
      <c r="UFP61" s="528"/>
      <c r="UFQ61" s="228"/>
      <c r="UFR61" s="526"/>
      <c r="UFS61" s="527"/>
      <c r="UFT61" s="528"/>
      <c r="UFU61" s="228"/>
      <c r="UFV61" s="526"/>
      <c r="UFW61" s="527"/>
      <c r="UFX61" s="528"/>
      <c r="UFY61" s="228"/>
      <c r="UFZ61" s="526"/>
      <c r="UGA61" s="527"/>
      <c r="UGB61" s="528"/>
      <c r="UGC61" s="228"/>
      <c r="UGD61" s="526"/>
      <c r="UGE61" s="527"/>
      <c r="UGF61" s="528"/>
      <c r="UGG61" s="228"/>
      <c r="UGH61" s="526"/>
      <c r="UGI61" s="527"/>
      <c r="UGJ61" s="528"/>
      <c r="UGK61" s="228"/>
      <c r="UGL61" s="526"/>
      <c r="UGM61" s="527"/>
      <c r="UGN61" s="528"/>
      <c r="UGO61" s="228"/>
      <c r="UGP61" s="526"/>
      <c r="UGQ61" s="527"/>
      <c r="UGR61" s="528"/>
      <c r="UGS61" s="228"/>
      <c r="UGT61" s="526"/>
      <c r="UGU61" s="527"/>
      <c r="UGV61" s="528"/>
      <c r="UGW61" s="228"/>
      <c r="UGX61" s="526"/>
      <c r="UGY61" s="527"/>
      <c r="UGZ61" s="528"/>
      <c r="UHA61" s="228"/>
      <c r="UHB61" s="526"/>
      <c r="UHC61" s="527"/>
      <c r="UHD61" s="528"/>
      <c r="UHE61" s="228"/>
      <c r="UHF61" s="526"/>
      <c r="UHG61" s="527"/>
      <c r="UHH61" s="528"/>
      <c r="UHI61" s="228"/>
      <c r="UHJ61" s="526"/>
      <c r="UHK61" s="527"/>
      <c r="UHL61" s="528"/>
      <c r="UHM61" s="228"/>
      <c r="UHN61" s="526"/>
      <c r="UHO61" s="527"/>
      <c r="UHP61" s="528"/>
      <c r="UHQ61" s="228"/>
      <c r="UHR61" s="526"/>
      <c r="UHS61" s="527"/>
      <c r="UHT61" s="528"/>
      <c r="UHU61" s="228"/>
      <c r="UHV61" s="526"/>
      <c r="UHW61" s="527"/>
      <c r="UHX61" s="528"/>
      <c r="UHY61" s="228"/>
      <c r="UHZ61" s="526"/>
      <c r="UIA61" s="527"/>
      <c r="UIB61" s="528"/>
      <c r="UIC61" s="228"/>
      <c r="UID61" s="526"/>
      <c r="UIE61" s="527"/>
      <c r="UIF61" s="528"/>
      <c r="UIG61" s="228"/>
      <c r="UIH61" s="526"/>
      <c r="UII61" s="527"/>
      <c r="UIJ61" s="528"/>
      <c r="UIK61" s="228"/>
      <c r="UIL61" s="526"/>
      <c r="UIM61" s="527"/>
      <c r="UIN61" s="528"/>
      <c r="UIO61" s="228"/>
      <c r="UIP61" s="526"/>
      <c r="UIQ61" s="527"/>
      <c r="UIR61" s="528"/>
      <c r="UIS61" s="228"/>
      <c r="UIT61" s="526"/>
      <c r="UIU61" s="527"/>
      <c r="UIV61" s="528"/>
      <c r="UIW61" s="228"/>
      <c r="UIX61" s="526"/>
      <c r="UIY61" s="527"/>
      <c r="UIZ61" s="528"/>
      <c r="UJA61" s="228"/>
      <c r="UJB61" s="526"/>
      <c r="UJC61" s="527"/>
      <c r="UJD61" s="528"/>
      <c r="UJE61" s="228"/>
      <c r="UJF61" s="526"/>
      <c r="UJG61" s="527"/>
      <c r="UJH61" s="528"/>
      <c r="UJI61" s="228"/>
      <c r="UJJ61" s="526"/>
      <c r="UJK61" s="527"/>
      <c r="UJL61" s="528"/>
      <c r="UJM61" s="228"/>
      <c r="UJN61" s="526"/>
      <c r="UJO61" s="527"/>
      <c r="UJP61" s="528"/>
      <c r="UJQ61" s="228"/>
      <c r="UJR61" s="526"/>
      <c r="UJS61" s="527"/>
      <c r="UJT61" s="528"/>
      <c r="UJU61" s="228"/>
      <c r="UJV61" s="526"/>
      <c r="UJW61" s="527"/>
      <c r="UJX61" s="528"/>
      <c r="UJY61" s="228"/>
      <c r="UJZ61" s="526"/>
      <c r="UKA61" s="527"/>
      <c r="UKB61" s="528"/>
      <c r="UKC61" s="228"/>
      <c r="UKD61" s="526"/>
      <c r="UKE61" s="527"/>
      <c r="UKF61" s="528"/>
      <c r="UKG61" s="228"/>
      <c r="UKH61" s="526"/>
      <c r="UKI61" s="527"/>
      <c r="UKJ61" s="528"/>
      <c r="UKK61" s="228"/>
      <c r="UKL61" s="526"/>
      <c r="UKM61" s="527"/>
      <c r="UKN61" s="528"/>
      <c r="UKO61" s="228"/>
      <c r="UKP61" s="526"/>
      <c r="UKQ61" s="527"/>
      <c r="UKR61" s="528"/>
      <c r="UKS61" s="228"/>
      <c r="UKT61" s="526"/>
      <c r="UKU61" s="527"/>
      <c r="UKV61" s="528"/>
      <c r="UKW61" s="228"/>
      <c r="UKX61" s="526"/>
      <c r="UKY61" s="527"/>
      <c r="UKZ61" s="528"/>
      <c r="ULA61" s="228"/>
      <c r="ULB61" s="526"/>
      <c r="ULC61" s="527"/>
      <c r="ULD61" s="528"/>
      <c r="ULE61" s="228"/>
      <c r="ULF61" s="526"/>
      <c r="ULG61" s="527"/>
      <c r="ULH61" s="528"/>
      <c r="ULI61" s="228"/>
      <c r="ULJ61" s="526"/>
      <c r="ULK61" s="527"/>
      <c r="ULL61" s="528"/>
      <c r="ULM61" s="228"/>
      <c r="ULN61" s="526"/>
      <c r="ULO61" s="527"/>
      <c r="ULP61" s="528"/>
      <c r="ULQ61" s="228"/>
      <c r="ULR61" s="526"/>
      <c r="ULS61" s="527"/>
      <c r="ULT61" s="528"/>
      <c r="ULU61" s="228"/>
      <c r="ULV61" s="526"/>
      <c r="ULW61" s="527"/>
      <c r="ULX61" s="528"/>
      <c r="ULY61" s="228"/>
      <c r="ULZ61" s="526"/>
      <c r="UMA61" s="527"/>
      <c r="UMB61" s="528"/>
      <c r="UMC61" s="228"/>
      <c r="UMD61" s="526"/>
      <c r="UME61" s="527"/>
      <c r="UMF61" s="528"/>
      <c r="UMG61" s="228"/>
      <c r="UMH61" s="526"/>
      <c r="UMI61" s="527"/>
      <c r="UMJ61" s="528"/>
      <c r="UMK61" s="228"/>
      <c r="UML61" s="526"/>
      <c r="UMM61" s="527"/>
      <c r="UMN61" s="528"/>
      <c r="UMO61" s="228"/>
      <c r="UMP61" s="526"/>
      <c r="UMQ61" s="527"/>
      <c r="UMR61" s="528"/>
      <c r="UMS61" s="228"/>
      <c r="UMT61" s="526"/>
      <c r="UMU61" s="527"/>
      <c r="UMV61" s="528"/>
      <c r="UMW61" s="228"/>
      <c r="UMX61" s="526"/>
      <c r="UMY61" s="527"/>
      <c r="UMZ61" s="528"/>
      <c r="UNA61" s="228"/>
      <c r="UNB61" s="526"/>
      <c r="UNC61" s="527"/>
      <c r="UND61" s="528"/>
      <c r="UNE61" s="228"/>
      <c r="UNF61" s="526"/>
      <c r="UNG61" s="527"/>
      <c r="UNH61" s="528"/>
      <c r="UNI61" s="228"/>
      <c r="UNJ61" s="526"/>
      <c r="UNK61" s="527"/>
      <c r="UNL61" s="528"/>
      <c r="UNM61" s="228"/>
      <c r="UNN61" s="526"/>
      <c r="UNO61" s="527"/>
      <c r="UNP61" s="528"/>
      <c r="UNQ61" s="228"/>
      <c r="UNR61" s="526"/>
      <c r="UNS61" s="527"/>
      <c r="UNT61" s="528"/>
      <c r="UNU61" s="228"/>
      <c r="UNV61" s="526"/>
      <c r="UNW61" s="527"/>
      <c r="UNX61" s="528"/>
      <c r="UNY61" s="228"/>
      <c r="UNZ61" s="526"/>
      <c r="UOA61" s="527"/>
      <c r="UOB61" s="528"/>
      <c r="UOC61" s="228"/>
      <c r="UOD61" s="526"/>
      <c r="UOE61" s="527"/>
      <c r="UOF61" s="528"/>
      <c r="UOG61" s="228"/>
      <c r="UOH61" s="526"/>
      <c r="UOI61" s="527"/>
      <c r="UOJ61" s="528"/>
      <c r="UOK61" s="228"/>
      <c r="UOL61" s="526"/>
      <c r="UOM61" s="527"/>
      <c r="UON61" s="528"/>
      <c r="UOO61" s="228"/>
      <c r="UOP61" s="526"/>
      <c r="UOQ61" s="527"/>
      <c r="UOR61" s="528"/>
      <c r="UOS61" s="228"/>
      <c r="UOT61" s="526"/>
      <c r="UOU61" s="527"/>
      <c r="UOV61" s="528"/>
      <c r="UOW61" s="228"/>
      <c r="UOX61" s="526"/>
      <c r="UOY61" s="527"/>
      <c r="UOZ61" s="528"/>
      <c r="UPA61" s="228"/>
      <c r="UPB61" s="526"/>
      <c r="UPC61" s="527"/>
      <c r="UPD61" s="528"/>
      <c r="UPE61" s="228"/>
      <c r="UPF61" s="526"/>
      <c r="UPG61" s="527"/>
      <c r="UPH61" s="528"/>
      <c r="UPI61" s="228"/>
      <c r="UPJ61" s="526"/>
      <c r="UPK61" s="527"/>
      <c r="UPL61" s="528"/>
      <c r="UPM61" s="228"/>
      <c r="UPN61" s="526"/>
      <c r="UPO61" s="527"/>
      <c r="UPP61" s="528"/>
      <c r="UPQ61" s="228"/>
      <c r="UPR61" s="526"/>
      <c r="UPS61" s="527"/>
      <c r="UPT61" s="528"/>
      <c r="UPU61" s="228"/>
      <c r="UPV61" s="526"/>
      <c r="UPW61" s="527"/>
      <c r="UPX61" s="528"/>
      <c r="UPY61" s="228"/>
      <c r="UPZ61" s="526"/>
      <c r="UQA61" s="527"/>
      <c r="UQB61" s="528"/>
      <c r="UQC61" s="228"/>
      <c r="UQD61" s="526"/>
      <c r="UQE61" s="527"/>
      <c r="UQF61" s="528"/>
      <c r="UQG61" s="228"/>
      <c r="UQH61" s="526"/>
      <c r="UQI61" s="527"/>
      <c r="UQJ61" s="528"/>
      <c r="UQK61" s="228"/>
      <c r="UQL61" s="526"/>
      <c r="UQM61" s="527"/>
      <c r="UQN61" s="528"/>
      <c r="UQO61" s="228"/>
      <c r="UQP61" s="526"/>
      <c r="UQQ61" s="527"/>
      <c r="UQR61" s="528"/>
      <c r="UQS61" s="228"/>
      <c r="UQT61" s="526"/>
      <c r="UQU61" s="527"/>
      <c r="UQV61" s="528"/>
      <c r="UQW61" s="228"/>
      <c r="UQX61" s="526"/>
      <c r="UQY61" s="527"/>
      <c r="UQZ61" s="528"/>
      <c r="URA61" s="228"/>
      <c r="URB61" s="526"/>
      <c r="URC61" s="527"/>
      <c r="URD61" s="528"/>
      <c r="URE61" s="228"/>
      <c r="URF61" s="526"/>
      <c r="URG61" s="527"/>
      <c r="URH61" s="528"/>
      <c r="URI61" s="228"/>
      <c r="URJ61" s="526"/>
      <c r="URK61" s="527"/>
      <c r="URL61" s="528"/>
      <c r="URM61" s="228"/>
      <c r="URN61" s="526"/>
      <c r="URO61" s="527"/>
      <c r="URP61" s="528"/>
      <c r="URQ61" s="228"/>
      <c r="URR61" s="526"/>
      <c r="URS61" s="527"/>
      <c r="URT61" s="528"/>
      <c r="URU61" s="228"/>
      <c r="URV61" s="526"/>
      <c r="URW61" s="527"/>
      <c r="URX61" s="528"/>
      <c r="URY61" s="228"/>
      <c r="URZ61" s="526"/>
      <c r="USA61" s="527"/>
      <c r="USB61" s="528"/>
      <c r="USC61" s="228"/>
      <c r="USD61" s="526"/>
      <c r="USE61" s="527"/>
      <c r="USF61" s="528"/>
      <c r="USG61" s="228"/>
      <c r="USH61" s="526"/>
      <c r="USI61" s="527"/>
      <c r="USJ61" s="528"/>
      <c r="USK61" s="228"/>
      <c r="USL61" s="526"/>
      <c r="USM61" s="527"/>
      <c r="USN61" s="528"/>
      <c r="USO61" s="228"/>
      <c r="USP61" s="526"/>
      <c r="USQ61" s="527"/>
      <c r="USR61" s="528"/>
      <c r="USS61" s="228"/>
      <c r="UST61" s="526"/>
      <c r="USU61" s="527"/>
      <c r="USV61" s="528"/>
      <c r="USW61" s="228"/>
      <c r="USX61" s="526"/>
      <c r="USY61" s="527"/>
      <c r="USZ61" s="528"/>
      <c r="UTA61" s="228"/>
      <c r="UTB61" s="526"/>
      <c r="UTC61" s="527"/>
      <c r="UTD61" s="528"/>
      <c r="UTE61" s="228"/>
      <c r="UTF61" s="526"/>
      <c r="UTG61" s="527"/>
      <c r="UTH61" s="528"/>
      <c r="UTI61" s="228"/>
      <c r="UTJ61" s="526"/>
      <c r="UTK61" s="527"/>
      <c r="UTL61" s="528"/>
      <c r="UTM61" s="228"/>
      <c r="UTN61" s="526"/>
      <c r="UTO61" s="527"/>
      <c r="UTP61" s="528"/>
      <c r="UTQ61" s="228"/>
      <c r="UTR61" s="526"/>
      <c r="UTS61" s="527"/>
      <c r="UTT61" s="528"/>
      <c r="UTU61" s="228"/>
      <c r="UTV61" s="526"/>
      <c r="UTW61" s="527"/>
      <c r="UTX61" s="528"/>
      <c r="UTY61" s="228"/>
      <c r="UTZ61" s="526"/>
      <c r="UUA61" s="527"/>
      <c r="UUB61" s="528"/>
      <c r="UUC61" s="228"/>
      <c r="UUD61" s="526"/>
      <c r="UUE61" s="527"/>
      <c r="UUF61" s="528"/>
      <c r="UUG61" s="228"/>
      <c r="UUH61" s="526"/>
      <c r="UUI61" s="527"/>
      <c r="UUJ61" s="528"/>
      <c r="UUK61" s="228"/>
      <c r="UUL61" s="526"/>
      <c r="UUM61" s="527"/>
      <c r="UUN61" s="528"/>
      <c r="UUO61" s="228"/>
      <c r="UUP61" s="526"/>
      <c r="UUQ61" s="527"/>
      <c r="UUR61" s="528"/>
      <c r="UUS61" s="228"/>
      <c r="UUT61" s="526"/>
      <c r="UUU61" s="527"/>
      <c r="UUV61" s="528"/>
      <c r="UUW61" s="228"/>
      <c r="UUX61" s="526"/>
      <c r="UUY61" s="527"/>
      <c r="UUZ61" s="528"/>
      <c r="UVA61" s="228"/>
      <c r="UVB61" s="526"/>
      <c r="UVC61" s="527"/>
      <c r="UVD61" s="528"/>
      <c r="UVE61" s="228"/>
      <c r="UVF61" s="526"/>
      <c r="UVG61" s="527"/>
      <c r="UVH61" s="528"/>
      <c r="UVI61" s="228"/>
      <c r="UVJ61" s="526"/>
      <c r="UVK61" s="527"/>
      <c r="UVL61" s="528"/>
      <c r="UVM61" s="228"/>
      <c r="UVN61" s="526"/>
      <c r="UVO61" s="527"/>
      <c r="UVP61" s="528"/>
      <c r="UVQ61" s="228"/>
      <c r="UVR61" s="526"/>
      <c r="UVS61" s="527"/>
      <c r="UVT61" s="528"/>
      <c r="UVU61" s="228"/>
      <c r="UVV61" s="526"/>
      <c r="UVW61" s="527"/>
      <c r="UVX61" s="528"/>
      <c r="UVY61" s="228"/>
      <c r="UVZ61" s="526"/>
      <c r="UWA61" s="527"/>
      <c r="UWB61" s="528"/>
      <c r="UWC61" s="228"/>
      <c r="UWD61" s="526"/>
      <c r="UWE61" s="527"/>
      <c r="UWF61" s="528"/>
      <c r="UWG61" s="228"/>
      <c r="UWH61" s="526"/>
      <c r="UWI61" s="527"/>
      <c r="UWJ61" s="528"/>
      <c r="UWK61" s="228"/>
      <c r="UWL61" s="526"/>
      <c r="UWM61" s="527"/>
      <c r="UWN61" s="528"/>
      <c r="UWO61" s="228"/>
      <c r="UWP61" s="526"/>
      <c r="UWQ61" s="527"/>
      <c r="UWR61" s="528"/>
      <c r="UWS61" s="228"/>
      <c r="UWT61" s="526"/>
      <c r="UWU61" s="527"/>
      <c r="UWV61" s="528"/>
      <c r="UWW61" s="228"/>
      <c r="UWX61" s="526"/>
      <c r="UWY61" s="527"/>
      <c r="UWZ61" s="528"/>
      <c r="UXA61" s="228"/>
      <c r="UXB61" s="526"/>
      <c r="UXC61" s="527"/>
      <c r="UXD61" s="528"/>
      <c r="UXE61" s="228"/>
      <c r="UXF61" s="526"/>
      <c r="UXG61" s="527"/>
      <c r="UXH61" s="528"/>
      <c r="UXI61" s="228"/>
      <c r="UXJ61" s="526"/>
      <c r="UXK61" s="527"/>
      <c r="UXL61" s="528"/>
      <c r="UXM61" s="228"/>
      <c r="UXN61" s="526"/>
      <c r="UXO61" s="527"/>
      <c r="UXP61" s="528"/>
      <c r="UXQ61" s="228"/>
      <c r="UXR61" s="526"/>
      <c r="UXS61" s="527"/>
      <c r="UXT61" s="528"/>
      <c r="UXU61" s="228"/>
      <c r="UXV61" s="526"/>
      <c r="UXW61" s="527"/>
      <c r="UXX61" s="528"/>
      <c r="UXY61" s="228"/>
      <c r="UXZ61" s="526"/>
      <c r="UYA61" s="527"/>
      <c r="UYB61" s="528"/>
      <c r="UYC61" s="228"/>
      <c r="UYD61" s="526"/>
      <c r="UYE61" s="527"/>
      <c r="UYF61" s="528"/>
      <c r="UYG61" s="228"/>
      <c r="UYH61" s="526"/>
      <c r="UYI61" s="527"/>
      <c r="UYJ61" s="528"/>
      <c r="UYK61" s="228"/>
      <c r="UYL61" s="526"/>
      <c r="UYM61" s="527"/>
      <c r="UYN61" s="528"/>
      <c r="UYO61" s="228"/>
      <c r="UYP61" s="526"/>
      <c r="UYQ61" s="527"/>
      <c r="UYR61" s="528"/>
      <c r="UYS61" s="228"/>
      <c r="UYT61" s="526"/>
      <c r="UYU61" s="527"/>
      <c r="UYV61" s="528"/>
      <c r="UYW61" s="228"/>
      <c r="UYX61" s="526"/>
      <c r="UYY61" s="527"/>
      <c r="UYZ61" s="528"/>
      <c r="UZA61" s="228"/>
      <c r="UZB61" s="526"/>
      <c r="UZC61" s="527"/>
      <c r="UZD61" s="528"/>
      <c r="UZE61" s="228"/>
      <c r="UZF61" s="526"/>
      <c r="UZG61" s="527"/>
      <c r="UZH61" s="528"/>
      <c r="UZI61" s="228"/>
      <c r="UZJ61" s="526"/>
      <c r="UZK61" s="527"/>
      <c r="UZL61" s="528"/>
      <c r="UZM61" s="228"/>
      <c r="UZN61" s="526"/>
      <c r="UZO61" s="527"/>
      <c r="UZP61" s="528"/>
      <c r="UZQ61" s="228"/>
      <c r="UZR61" s="526"/>
      <c r="UZS61" s="527"/>
      <c r="UZT61" s="528"/>
      <c r="UZU61" s="228"/>
      <c r="UZV61" s="526"/>
      <c r="UZW61" s="527"/>
      <c r="UZX61" s="528"/>
      <c r="UZY61" s="228"/>
      <c r="UZZ61" s="526"/>
      <c r="VAA61" s="527"/>
      <c r="VAB61" s="528"/>
      <c r="VAC61" s="228"/>
      <c r="VAD61" s="526"/>
      <c r="VAE61" s="527"/>
      <c r="VAF61" s="528"/>
      <c r="VAG61" s="228"/>
      <c r="VAH61" s="526"/>
      <c r="VAI61" s="527"/>
      <c r="VAJ61" s="528"/>
      <c r="VAK61" s="228"/>
      <c r="VAL61" s="526"/>
      <c r="VAM61" s="527"/>
      <c r="VAN61" s="528"/>
      <c r="VAO61" s="228"/>
      <c r="VAP61" s="526"/>
      <c r="VAQ61" s="527"/>
      <c r="VAR61" s="528"/>
      <c r="VAS61" s="228"/>
      <c r="VAT61" s="526"/>
      <c r="VAU61" s="527"/>
      <c r="VAV61" s="528"/>
      <c r="VAW61" s="228"/>
      <c r="VAX61" s="526"/>
      <c r="VAY61" s="527"/>
      <c r="VAZ61" s="528"/>
      <c r="VBA61" s="228"/>
      <c r="VBB61" s="526"/>
      <c r="VBC61" s="527"/>
      <c r="VBD61" s="528"/>
      <c r="VBE61" s="228"/>
      <c r="VBF61" s="526"/>
      <c r="VBG61" s="527"/>
      <c r="VBH61" s="528"/>
      <c r="VBI61" s="228"/>
      <c r="VBJ61" s="526"/>
      <c r="VBK61" s="527"/>
      <c r="VBL61" s="528"/>
      <c r="VBM61" s="228"/>
      <c r="VBN61" s="526"/>
      <c r="VBO61" s="527"/>
      <c r="VBP61" s="528"/>
      <c r="VBQ61" s="228"/>
      <c r="VBR61" s="526"/>
      <c r="VBS61" s="527"/>
      <c r="VBT61" s="528"/>
      <c r="VBU61" s="228"/>
      <c r="VBV61" s="526"/>
      <c r="VBW61" s="527"/>
      <c r="VBX61" s="528"/>
      <c r="VBY61" s="228"/>
      <c r="VBZ61" s="526"/>
      <c r="VCA61" s="527"/>
      <c r="VCB61" s="528"/>
      <c r="VCC61" s="228"/>
      <c r="VCD61" s="526"/>
      <c r="VCE61" s="527"/>
      <c r="VCF61" s="528"/>
      <c r="VCG61" s="228"/>
      <c r="VCH61" s="526"/>
      <c r="VCI61" s="527"/>
      <c r="VCJ61" s="528"/>
      <c r="VCK61" s="228"/>
      <c r="VCL61" s="526"/>
      <c r="VCM61" s="527"/>
      <c r="VCN61" s="528"/>
      <c r="VCO61" s="228"/>
      <c r="VCP61" s="526"/>
      <c r="VCQ61" s="527"/>
      <c r="VCR61" s="528"/>
      <c r="VCS61" s="228"/>
      <c r="VCT61" s="526"/>
      <c r="VCU61" s="527"/>
      <c r="VCV61" s="528"/>
      <c r="VCW61" s="228"/>
      <c r="VCX61" s="526"/>
      <c r="VCY61" s="527"/>
      <c r="VCZ61" s="528"/>
      <c r="VDA61" s="228"/>
      <c r="VDB61" s="526"/>
      <c r="VDC61" s="527"/>
      <c r="VDD61" s="528"/>
      <c r="VDE61" s="228"/>
      <c r="VDF61" s="526"/>
      <c r="VDG61" s="527"/>
      <c r="VDH61" s="528"/>
      <c r="VDI61" s="228"/>
      <c r="VDJ61" s="526"/>
      <c r="VDK61" s="527"/>
      <c r="VDL61" s="528"/>
      <c r="VDM61" s="228"/>
      <c r="VDN61" s="526"/>
      <c r="VDO61" s="527"/>
      <c r="VDP61" s="528"/>
      <c r="VDQ61" s="228"/>
      <c r="VDR61" s="526"/>
      <c r="VDS61" s="527"/>
      <c r="VDT61" s="528"/>
      <c r="VDU61" s="228"/>
      <c r="VDV61" s="526"/>
      <c r="VDW61" s="527"/>
      <c r="VDX61" s="528"/>
      <c r="VDY61" s="228"/>
      <c r="VDZ61" s="526"/>
      <c r="VEA61" s="527"/>
      <c r="VEB61" s="528"/>
      <c r="VEC61" s="228"/>
      <c r="VED61" s="526"/>
      <c r="VEE61" s="527"/>
      <c r="VEF61" s="528"/>
      <c r="VEG61" s="228"/>
      <c r="VEH61" s="526"/>
      <c r="VEI61" s="527"/>
      <c r="VEJ61" s="528"/>
      <c r="VEK61" s="228"/>
      <c r="VEL61" s="526"/>
      <c r="VEM61" s="527"/>
      <c r="VEN61" s="528"/>
      <c r="VEO61" s="228"/>
      <c r="VEP61" s="526"/>
      <c r="VEQ61" s="527"/>
      <c r="VER61" s="528"/>
      <c r="VES61" s="228"/>
      <c r="VET61" s="526"/>
      <c r="VEU61" s="527"/>
      <c r="VEV61" s="528"/>
      <c r="VEW61" s="228"/>
      <c r="VEX61" s="526"/>
      <c r="VEY61" s="527"/>
      <c r="VEZ61" s="528"/>
      <c r="VFA61" s="228"/>
      <c r="VFB61" s="526"/>
      <c r="VFC61" s="527"/>
      <c r="VFD61" s="528"/>
      <c r="VFE61" s="228"/>
      <c r="VFF61" s="526"/>
      <c r="VFG61" s="527"/>
      <c r="VFH61" s="528"/>
      <c r="VFI61" s="228"/>
      <c r="VFJ61" s="526"/>
      <c r="VFK61" s="527"/>
      <c r="VFL61" s="528"/>
      <c r="VFM61" s="228"/>
      <c r="VFN61" s="526"/>
      <c r="VFO61" s="527"/>
      <c r="VFP61" s="528"/>
      <c r="VFQ61" s="228"/>
      <c r="VFR61" s="526"/>
      <c r="VFS61" s="527"/>
      <c r="VFT61" s="528"/>
      <c r="VFU61" s="228"/>
      <c r="VFV61" s="526"/>
      <c r="VFW61" s="527"/>
      <c r="VFX61" s="528"/>
      <c r="VFY61" s="228"/>
      <c r="VFZ61" s="526"/>
      <c r="VGA61" s="527"/>
      <c r="VGB61" s="528"/>
      <c r="VGC61" s="228"/>
      <c r="VGD61" s="526"/>
      <c r="VGE61" s="527"/>
      <c r="VGF61" s="528"/>
      <c r="VGG61" s="228"/>
      <c r="VGH61" s="526"/>
      <c r="VGI61" s="527"/>
      <c r="VGJ61" s="528"/>
      <c r="VGK61" s="228"/>
      <c r="VGL61" s="526"/>
      <c r="VGM61" s="527"/>
      <c r="VGN61" s="528"/>
      <c r="VGO61" s="228"/>
      <c r="VGP61" s="526"/>
      <c r="VGQ61" s="527"/>
      <c r="VGR61" s="528"/>
      <c r="VGS61" s="228"/>
      <c r="VGT61" s="526"/>
      <c r="VGU61" s="527"/>
      <c r="VGV61" s="528"/>
      <c r="VGW61" s="228"/>
      <c r="VGX61" s="526"/>
      <c r="VGY61" s="527"/>
      <c r="VGZ61" s="528"/>
      <c r="VHA61" s="228"/>
      <c r="VHB61" s="526"/>
      <c r="VHC61" s="527"/>
      <c r="VHD61" s="528"/>
      <c r="VHE61" s="228"/>
      <c r="VHF61" s="526"/>
      <c r="VHG61" s="527"/>
      <c r="VHH61" s="528"/>
      <c r="VHI61" s="228"/>
      <c r="VHJ61" s="526"/>
      <c r="VHK61" s="527"/>
      <c r="VHL61" s="528"/>
      <c r="VHM61" s="228"/>
      <c r="VHN61" s="526"/>
      <c r="VHO61" s="527"/>
      <c r="VHP61" s="528"/>
      <c r="VHQ61" s="228"/>
      <c r="VHR61" s="526"/>
      <c r="VHS61" s="527"/>
      <c r="VHT61" s="528"/>
      <c r="VHU61" s="228"/>
      <c r="VHV61" s="526"/>
      <c r="VHW61" s="527"/>
      <c r="VHX61" s="528"/>
      <c r="VHY61" s="228"/>
      <c r="VHZ61" s="526"/>
      <c r="VIA61" s="527"/>
      <c r="VIB61" s="528"/>
      <c r="VIC61" s="228"/>
      <c r="VID61" s="526"/>
      <c r="VIE61" s="527"/>
      <c r="VIF61" s="528"/>
      <c r="VIG61" s="228"/>
      <c r="VIH61" s="526"/>
      <c r="VII61" s="527"/>
      <c r="VIJ61" s="528"/>
      <c r="VIK61" s="228"/>
      <c r="VIL61" s="526"/>
      <c r="VIM61" s="527"/>
      <c r="VIN61" s="528"/>
      <c r="VIO61" s="228"/>
      <c r="VIP61" s="526"/>
      <c r="VIQ61" s="527"/>
      <c r="VIR61" s="528"/>
      <c r="VIS61" s="228"/>
      <c r="VIT61" s="526"/>
      <c r="VIU61" s="527"/>
      <c r="VIV61" s="528"/>
      <c r="VIW61" s="228"/>
      <c r="VIX61" s="526"/>
      <c r="VIY61" s="527"/>
      <c r="VIZ61" s="528"/>
      <c r="VJA61" s="228"/>
      <c r="VJB61" s="526"/>
      <c r="VJC61" s="527"/>
      <c r="VJD61" s="528"/>
      <c r="VJE61" s="228"/>
      <c r="VJF61" s="526"/>
      <c r="VJG61" s="527"/>
      <c r="VJH61" s="528"/>
      <c r="VJI61" s="228"/>
      <c r="VJJ61" s="526"/>
      <c r="VJK61" s="527"/>
      <c r="VJL61" s="528"/>
      <c r="VJM61" s="228"/>
      <c r="VJN61" s="526"/>
      <c r="VJO61" s="527"/>
      <c r="VJP61" s="528"/>
      <c r="VJQ61" s="228"/>
      <c r="VJR61" s="526"/>
      <c r="VJS61" s="527"/>
      <c r="VJT61" s="528"/>
      <c r="VJU61" s="228"/>
      <c r="VJV61" s="526"/>
      <c r="VJW61" s="527"/>
      <c r="VJX61" s="528"/>
      <c r="VJY61" s="228"/>
      <c r="VJZ61" s="526"/>
      <c r="VKA61" s="527"/>
      <c r="VKB61" s="528"/>
      <c r="VKC61" s="228"/>
      <c r="VKD61" s="526"/>
      <c r="VKE61" s="527"/>
      <c r="VKF61" s="528"/>
      <c r="VKG61" s="228"/>
      <c r="VKH61" s="526"/>
      <c r="VKI61" s="527"/>
      <c r="VKJ61" s="528"/>
      <c r="VKK61" s="228"/>
      <c r="VKL61" s="526"/>
      <c r="VKM61" s="527"/>
      <c r="VKN61" s="528"/>
      <c r="VKO61" s="228"/>
      <c r="VKP61" s="526"/>
      <c r="VKQ61" s="527"/>
      <c r="VKR61" s="528"/>
      <c r="VKS61" s="228"/>
      <c r="VKT61" s="526"/>
      <c r="VKU61" s="527"/>
      <c r="VKV61" s="528"/>
      <c r="VKW61" s="228"/>
      <c r="VKX61" s="526"/>
      <c r="VKY61" s="527"/>
      <c r="VKZ61" s="528"/>
      <c r="VLA61" s="228"/>
      <c r="VLB61" s="526"/>
      <c r="VLC61" s="527"/>
      <c r="VLD61" s="528"/>
      <c r="VLE61" s="228"/>
      <c r="VLF61" s="526"/>
      <c r="VLG61" s="527"/>
      <c r="VLH61" s="528"/>
      <c r="VLI61" s="228"/>
      <c r="VLJ61" s="526"/>
      <c r="VLK61" s="527"/>
      <c r="VLL61" s="528"/>
      <c r="VLM61" s="228"/>
      <c r="VLN61" s="526"/>
      <c r="VLO61" s="527"/>
      <c r="VLP61" s="528"/>
      <c r="VLQ61" s="228"/>
      <c r="VLR61" s="526"/>
      <c r="VLS61" s="527"/>
      <c r="VLT61" s="528"/>
      <c r="VLU61" s="228"/>
      <c r="VLV61" s="526"/>
      <c r="VLW61" s="527"/>
      <c r="VLX61" s="528"/>
      <c r="VLY61" s="228"/>
      <c r="VLZ61" s="526"/>
      <c r="VMA61" s="527"/>
      <c r="VMB61" s="528"/>
      <c r="VMC61" s="228"/>
      <c r="VMD61" s="526"/>
      <c r="VME61" s="527"/>
      <c r="VMF61" s="528"/>
      <c r="VMG61" s="228"/>
      <c r="VMH61" s="526"/>
      <c r="VMI61" s="527"/>
      <c r="VMJ61" s="528"/>
      <c r="VMK61" s="228"/>
      <c r="VML61" s="526"/>
      <c r="VMM61" s="527"/>
      <c r="VMN61" s="528"/>
      <c r="VMO61" s="228"/>
      <c r="VMP61" s="526"/>
      <c r="VMQ61" s="527"/>
      <c r="VMR61" s="528"/>
      <c r="VMS61" s="228"/>
      <c r="VMT61" s="526"/>
      <c r="VMU61" s="527"/>
      <c r="VMV61" s="528"/>
      <c r="VMW61" s="228"/>
      <c r="VMX61" s="526"/>
      <c r="VMY61" s="527"/>
      <c r="VMZ61" s="528"/>
      <c r="VNA61" s="228"/>
      <c r="VNB61" s="526"/>
      <c r="VNC61" s="527"/>
      <c r="VND61" s="528"/>
      <c r="VNE61" s="228"/>
      <c r="VNF61" s="526"/>
      <c r="VNG61" s="527"/>
      <c r="VNH61" s="528"/>
      <c r="VNI61" s="228"/>
      <c r="VNJ61" s="526"/>
      <c r="VNK61" s="527"/>
      <c r="VNL61" s="528"/>
      <c r="VNM61" s="228"/>
      <c r="VNN61" s="526"/>
      <c r="VNO61" s="527"/>
      <c r="VNP61" s="528"/>
      <c r="VNQ61" s="228"/>
      <c r="VNR61" s="526"/>
      <c r="VNS61" s="527"/>
      <c r="VNT61" s="528"/>
      <c r="VNU61" s="228"/>
      <c r="VNV61" s="526"/>
      <c r="VNW61" s="527"/>
      <c r="VNX61" s="528"/>
      <c r="VNY61" s="228"/>
      <c r="VNZ61" s="526"/>
      <c r="VOA61" s="527"/>
      <c r="VOB61" s="528"/>
      <c r="VOC61" s="228"/>
      <c r="VOD61" s="526"/>
      <c r="VOE61" s="527"/>
      <c r="VOF61" s="528"/>
      <c r="VOG61" s="228"/>
      <c r="VOH61" s="526"/>
      <c r="VOI61" s="527"/>
      <c r="VOJ61" s="528"/>
      <c r="VOK61" s="228"/>
      <c r="VOL61" s="526"/>
      <c r="VOM61" s="527"/>
      <c r="VON61" s="528"/>
      <c r="VOO61" s="228"/>
      <c r="VOP61" s="526"/>
      <c r="VOQ61" s="527"/>
      <c r="VOR61" s="528"/>
      <c r="VOS61" s="228"/>
      <c r="VOT61" s="526"/>
      <c r="VOU61" s="527"/>
      <c r="VOV61" s="528"/>
      <c r="VOW61" s="228"/>
      <c r="VOX61" s="526"/>
      <c r="VOY61" s="527"/>
      <c r="VOZ61" s="528"/>
      <c r="VPA61" s="228"/>
      <c r="VPB61" s="526"/>
      <c r="VPC61" s="527"/>
      <c r="VPD61" s="528"/>
      <c r="VPE61" s="228"/>
      <c r="VPF61" s="526"/>
      <c r="VPG61" s="527"/>
      <c r="VPH61" s="528"/>
      <c r="VPI61" s="228"/>
      <c r="VPJ61" s="526"/>
      <c r="VPK61" s="527"/>
      <c r="VPL61" s="528"/>
      <c r="VPM61" s="228"/>
      <c r="VPN61" s="526"/>
      <c r="VPO61" s="527"/>
      <c r="VPP61" s="528"/>
      <c r="VPQ61" s="228"/>
      <c r="VPR61" s="526"/>
      <c r="VPS61" s="527"/>
      <c r="VPT61" s="528"/>
      <c r="VPU61" s="228"/>
      <c r="VPV61" s="526"/>
      <c r="VPW61" s="527"/>
      <c r="VPX61" s="528"/>
      <c r="VPY61" s="228"/>
      <c r="VPZ61" s="526"/>
      <c r="VQA61" s="527"/>
      <c r="VQB61" s="528"/>
      <c r="VQC61" s="228"/>
      <c r="VQD61" s="526"/>
      <c r="VQE61" s="527"/>
      <c r="VQF61" s="528"/>
      <c r="VQG61" s="228"/>
      <c r="VQH61" s="526"/>
      <c r="VQI61" s="527"/>
      <c r="VQJ61" s="528"/>
      <c r="VQK61" s="228"/>
      <c r="VQL61" s="526"/>
      <c r="VQM61" s="527"/>
      <c r="VQN61" s="528"/>
      <c r="VQO61" s="228"/>
      <c r="VQP61" s="526"/>
      <c r="VQQ61" s="527"/>
      <c r="VQR61" s="528"/>
      <c r="VQS61" s="228"/>
      <c r="VQT61" s="526"/>
      <c r="VQU61" s="527"/>
      <c r="VQV61" s="528"/>
      <c r="VQW61" s="228"/>
      <c r="VQX61" s="526"/>
      <c r="VQY61" s="527"/>
      <c r="VQZ61" s="528"/>
      <c r="VRA61" s="228"/>
      <c r="VRB61" s="526"/>
      <c r="VRC61" s="527"/>
      <c r="VRD61" s="528"/>
      <c r="VRE61" s="228"/>
      <c r="VRF61" s="526"/>
      <c r="VRG61" s="527"/>
      <c r="VRH61" s="528"/>
      <c r="VRI61" s="228"/>
      <c r="VRJ61" s="526"/>
      <c r="VRK61" s="527"/>
      <c r="VRL61" s="528"/>
      <c r="VRM61" s="228"/>
      <c r="VRN61" s="526"/>
      <c r="VRO61" s="527"/>
      <c r="VRP61" s="528"/>
      <c r="VRQ61" s="228"/>
      <c r="VRR61" s="526"/>
      <c r="VRS61" s="527"/>
      <c r="VRT61" s="528"/>
      <c r="VRU61" s="228"/>
      <c r="VRV61" s="526"/>
      <c r="VRW61" s="527"/>
      <c r="VRX61" s="528"/>
      <c r="VRY61" s="228"/>
      <c r="VRZ61" s="526"/>
      <c r="VSA61" s="527"/>
      <c r="VSB61" s="528"/>
      <c r="VSC61" s="228"/>
      <c r="VSD61" s="526"/>
      <c r="VSE61" s="527"/>
      <c r="VSF61" s="528"/>
      <c r="VSG61" s="228"/>
      <c r="VSH61" s="526"/>
      <c r="VSI61" s="527"/>
      <c r="VSJ61" s="528"/>
      <c r="VSK61" s="228"/>
      <c r="VSL61" s="526"/>
      <c r="VSM61" s="527"/>
      <c r="VSN61" s="528"/>
      <c r="VSO61" s="228"/>
      <c r="VSP61" s="526"/>
      <c r="VSQ61" s="527"/>
      <c r="VSR61" s="528"/>
      <c r="VSS61" s="228"/>
      <c r="VST61" s="526"/>
      <c r="VSU61" s="527"/>
      <c r="VSV61" s="528"/>
      <c r="VSW61" s="228"/>
      <c r="VSX61" s="526"/>
      <c r="VSY61" s="527"/>
      <c r="VSZ61" s="528"/>
      <c r="VTA61" s="228"/>
      <c r="VTB61" s="526"/>
      <c r="VTC61" s="527"/>
      <c r="VTD61" s="528"/>
      <c r="VTE61" s="228"/>
      <c r="VTF61" s="526"/>
      <c r="VTG61" s="527"/>
      <c r="VTH61" s="528"/>
      <c r="VTI61" s="228"/>
      <c r="VTJ61" s="526"/>
      <c r="VTK61" s="527"/>
      <c r="VTL61" s="528"/>
      <c r="VTM61" s="228"/>
      <c r="VTN61" s="526"/>
      <c r="VTO61" s="527"/>
      <c r="VTP61" s="528"/>
      <c r="VTQ61" s="228"/>
      <c r="VTR61" s="526"/>
      <c r="VTS61" s="527"/>
      <c r="VTT61" s="528"/>
      <c r="VTU61" s="228"/>
      <c r="VTV61" s="526"/>
      <c r="VTW61" s="527"/>
      <c r="VTX61" s="528"/>
      <c r="VTY61" s="228"/>
      <c r="VTZ61" s="526"/>
      <c r="VUA61" s="527"/>
      <c r="VUB61" s="528"/>
      <c r="VUC61" s="228"/>
      <c r="VUD61" s="526"/>
      <c r="VUE61" s="527"/>
      <c r="VUF61" s="528"/>
      <c r="VUG61" s="228"/>
      <c r="VUH61" s="526"/>
      <c r="VUI61" s="527"/>
      <c r="VUJ61" s="528"/>
      <c r="VUK61" s="228"/>
      <c r="VUL61" s="526"/>
      <c r="VUM61" s="527"/>
      <c r="VUN61" s="528"/>
      <c r="VUO61" s="228"/>
      <c r="VUP61" s="526"/>
      <c r="VUQ61" s="527"/>
      <c r="VUR61" s="528"/>
      <c r="VUS61" s="228"/>
      <c r="VUT61" s="526"/>
      <c r="VUU61" s="527"/>
      <c r="VUV61" s="528"/>
      <c r="VUW61" s="228"/>
      <c r="VUX61" s="526"/>
      <c r="VUY61" s="527"/>
      <c r="VUZ61" s="528"/>
      <c r="VVA61" s="228"/>
      <c r="VVB61" s="526"/>
      <c r="VVC61" s="527"/>
      <c r="VVD61" s="528"/>
      <c r="VVE61" s="228"/>
      <c r="VVF61" s="526"/>
      <c r="VVG61" s="527"/>
      <c r="VVH61" s="528"/>
      <c r="VVI61" s="228"/>
      <c r="VVJ61" s="526"/>
      <c r="VVK61" s="527"/>
      <c r="VVL61" s="528"/>
      <c r="VVM61" s="228"/>
      <c r="VVN61" s="526"/>
      <c r="VVO61" s="527"/>
      <c r="VVP61" s="528"/>
      <c r="VVQ61" s="228"/>
      <c r="VVR61" s="526"/>
      <c r="VVS61" s="527"/>
      <c r="VVT61" s="528"/>
      <c r="VVU61" s="228"/>
      <c r="VVV61" s="526"/>
      <c r="VVW61" s="527"/>
      <c r="VVX61" s="528"/>
      <c r="VVY61" s="228"/>
      <c r="VVZ61" s="526"/>
      <c r="VWA61" s="527"/>
      <c r="VWB61" s="528"/>
      <c r="VWC61" s="228"/>
      <c r="VWD61" s="526"/>
      <c r="VWE61" s="527"/>
      <c r="VWF61" s="528"/>
      <c r="VWG61" s="228"/>
      <c r="VWH61" s="526"/>
      <c r="VWI61" s="527"/>
      <c r="VWJ61" s="528"/>
      <c r="VWK61" s="228"/>
      <c r="VWL61" s="526"/>
      <c r="VWM61" s="527"/>
      <c r="VWN61" s="528"/>
      <c r="VWO61" s="228"/>
      <c r="VWP61" s="526"/>
      <c r="VWQ61" s="527"/>
      <c r="VWR61" s="528"/>
      <c r="VWS61" s="228"/>
      <c r="VWT61" s="526"/>
      <c r="VWU61" s="527"/>
      <c r="VWV61" s="528"/>
      <c r="VWW61" s="228"/>
      <c r="VWX61" s="526"/>
      <c r="VWY61" s="527"/>
      <c r="VWZ61" s="528"/>
      <c r="VXA61" s="228"/>
      <c r="VXB61" s="526"/>
      <c r="VXC61" s="527"/>
      <c r="VXD61" s="528"/>
      <c r="VXE61" s="228"/>
      <c r="VXF61" s="526"/>
      <c r="VXG61" s="527"/>
      <c r="VXH61" s="528"/>
      <c r="VXI61" s="228"/>
      <c r="VXJ61" s="526"/>
      <c r="VXK61" s="527"/>
      <c r="VXL61" s="528"/>
      <c r="VXM61" s="228"/>
      <c r="VXN61" s="526"/>
      <c r="VXO61" s="527"/>
      <c r="VXP61" s="528"/>
      <c r="VXQ61" s="228"/>
      <c r="VXR61" s="526"/>
      <c r="VXS61" s="527"/>
      <c r="VXT61" s="528"/>
      <c r="VXU61" s="228"/>
      <c r="VXV61" s="526"/>
      <c r="VXW61" s="527"/>
      <c r="VXX61" s="528"/>
      <c r="VXY61" s="228"/>
      <c r="VXZ61" s="526"/>
      <c r="VYA61" s="527"/>
      <c r="VYB61" s="528"/>
      <c r="VYC61" s="228"/>
      <c r="VYD61" s="526"/>
      <c r="VYE61" s="527"/>
      <c r="VYF61" s="528"/>
      <c r="VYG61" s="228"/>
      <c r="VYH61" s="526"/>
      <c r="VYI61" s="527"/>
      <c r="VYJ61" s="528"/>
      <c r="VYK61" s="228"/>
      <c r="VYL61" s="526"/>
      <c r="VYM61" s="527"/>
      <c r="VYN61" s="528"/>
      <c r="VYO61" s="228"/>
      <c r="VYP61" s="526"/>
      <c r="VYQ61" s="527"/>
      <c r="VYR61" s="528"/>
      <c r="VYS61" s="228"/>
      <c r="VYT61" s="526"/>
      <c r="VYU61" s="527"/>
      <c r="VYV61" s="528"/>
      <c r="VYW61" s="228"/>
      <c r="VYX61" s="526"/>
      <c r="VYY61" s="527"/>
      <c r="VYZ61" s="528"/>
      <c r="VZA61" s="228"/>
      <c r="VZB61" s="526"/>
      <c r="VZC61" s="527"/>
      <c r="VZD61" s="528"/>
      <c r="VZE61" s="228"/>
      <c r="VZF61" s="526"/>
      <c r="VZG61" s="527"/>
      <c r="VZH61" s="528"/>
      <c r="VZI61" s="228"/>
      <c r="VZJ61" s="526"/>
      <c r="VZK61" s="527"/>
      <c r="VZL61" s="528"/>
      <c r="VZM61" s="228"/>
      <c r="VZN61" s="526"/>
      <c r="VZO61" s="527"/>
      <c r="VZP61" s="528"/>
      <c r="VZQ61" s="228"/>
      <c r="VZR61" s="526"/>
      <c r="VZS61" s="527"/>
      <c r="VZT61" s="528"/>
      <c r="VZU61" s="228"/>
      <c r="VZV61" s="526"/>
      <c r="VZW61" s="527"/>
      <c r="VZX61" s="528"/>
      <c r="VZY61" s="228"/>
      <c r="VZZ61" s="526"/>
      <c r="WAA61" s="527"/>
      <c r="WAB61" s="528"/>
      <c r="WAC61" s="228"/>
      <c r="WAD61" s="526"/>
      <c r="WAE61" s="527"/>
      <c r="WAF61" s="528"/>
      <c r="WAG61" s="228"/>
      <c r="WAH61" s="526"/>
      <c r="WAI61" s="527"/>
      <c r="WAJ61" s="528"/>
      <c r="WAK61" s="228"/>
      <c r="WAL61" s="526"/>
      <c r="WAM61" s="527"/>
      <c r="WAN61" s="528"/>
      <c r="WAO61" s="228"/>
      <c r="WAP61" s="526"/>
      <c r="WAQ61" s="527"/>
      <c r="WAR61" s="528"/>
      <c r="WAS61" s="228"/>
      <c r="WAT61" s="526"/>
      <c r="WAU61" s="527"/>
      <c r="WAV61" s="528"/>
      <c r="WAW61" s="228"/>
      <c r="WAX61" s="526"/>
      <c r="WAY61" s="527"/>
      <c r="WAZ61" s="528"/>
      <c r="WBA61" s="228"/>
      <c r="WBB61" s="526"/>
      <c r="WBC61" s="527"/>
      <c r="WBD61" s="528"/>
      <c r="WBE61" s="228"/>
      <c r="WBF61" s="526"/>
      <c r="WBG61" s="527"/>
      <c r="WBH61" s="528"/>
      <c r="WBI61" s="228"/>
      <c r="WBJ61" s="526"/>
      <c r="WBK61" s="527"/>
      <c r="WBL61" s="528"/>
      <c r="WBM61" s="228"/>
      <c r="WBN61" s="526"/>
      <c r="WBO61" s="527"/>
      <c r="WBP61" s="528"/>
      <c r="WBQ61" s="228"/>
      <c r="WBR61" s="526"/>
      <c r="WBS61" s="527"/>
      <c r="WBT61" s="528"/>
      <c r="WBU61" s="228"/>
      <c r="WBV61" s="526"/>
      <c r="WBW61" s="527"/>
      <c r="WBX61" s="528"/>
      <c r="WBY61" s="228"/>
      <c r="WBZ61" s="526"/>
      <c r="WCA61" s="527"/>
      <c r="WCB61" s="528"/>
      <c r="WCC61" s="228"/>
      <c r="WCD61" s="526"/>
      <c r="WCE61" s="527"/>
      <c r="WCF61" s="528"/>
      <c r="WCG61" s="228"/>
      <c r="WCH61" s="526"/>
      <c r="WCI61" s="527"/>
      <c r="WCJ61" s="528"/>
      <c r="WCK61" s="228"/>
      <c r="WCL61" s="526"/>
      <c r="WCM61" s="527"/>
      <c r="WCN61" s="528"/>
      <c r="WCO61" s="228"/>
      <c r="WCP61" s="526"/>
      <c r="WCQ61" s="527"/>
      <c r="WCR61" s="528"/>
      <c r="WCS61" s="228"/>
      <c r="WCT61" s="526"/>
      <c r="WCU61" s="527"/>
      <c r="WCV61" s="528"/>
      <c r="WCW61" s="228"/>
      <c r="WCX61" s="526"/>
      <c r="WCY61" s="527"/>
      <c r="WCZ61" s="528"/>
      <c r="WDA61" s="228"/>
      <c r="WDB61" s="526"/>
      <c r="WDC61" s="527"/>
      <c r="WDD61" s="528"/>
      <c r="WDE61" s="228"/>
      <c r="WDF61" s="526"/>
      <c r="WDG61" s="527"/>
      <c r="WDH61" s="528"/>
      <c r="WDI61" s="228"/>
      <c r="WDJ61" s="526"/>
      <c r="WDK61" s="527"/>
      <c r="WDL61" s="528"/>
      <c r="WDM61" s="228"/>
      <c r="WDN61" s="526"/>
      <c r="WDO61" s="527"/>
      <c r="WDP61" s="528"/>
      <c r="WDQ61" s="228"/>
      <c r="WDR61" s="526"/>
      <c r="WDS61" s="527"/>
      <c r="WDT61" s="528"/>
      <c r="WDU61" s="228"/>
      <c r="WDV61" s="526"/>
      <c r="WDW61" s="527"/>
      <c r="WDX61" s="528"/>
      <c r="WDY61" s="228"/>
      <c r="WDZ61" s="526"/>
      <c r="WEA61" s="527"/>
      <c r="WEB61" s="528"/>
      <c r="WEC61" s="228"/>
      <c r="WED61" s="526"/>
      <c r="WEE61" s="527"/>
      <c r="WEF61" s="528"/>
      <c r="WEG61" s="228"/>
      <c r="WEH61" s="526"/>
      <c r="WEI61" s="527"/>
      <c r="WEJ61" s="528"/>
      <c r="WEK61" s="228"/>
      <c r="WEL61" s="526"/>
      <c r="WEM61" s="527"/>
      <c r="WEN61" s="528"/>
      <c r="WEO61" s="228"/>
      <c r="WEP61" s="526"/>
      <c r="WEQ61" s="527"/>
      <c r="WER61" s="528"/>
      <c r="WES61" s="228"/>
      <c r="WET61" s="526"/>
      <c r="WEU61" s="527"/>
      <c r="WEV61" s="528"/>
      <c r="WEW61" s="228"/>
      <c r="WEX61" s="526"/>
      <c r="WEY61" s="527"/>
      <c r="WEZ61" s="528"/>
      <c r="WFA61" s="228"/>
      <c r="WFB61" s="526"/>
      <c r="WFC61" s="527"/>
      <c r="WFD61" s="528"/>
      <c r="WFE61" s="228"/>
      <c r="WFF61" s="526"/>
      <c r="WFG61" s="527"/>
      <c r="WFH61" s="528"/>
      <c r="WFI61" s="228"/>
      <c r="WFJ61" s="526"/>
      <c r="WFK61" s="527"/>
      <c r="WFL61" s="528"/>
      <c r="WFM61" s="228"/>
      <c r="WFN61" s="526"/>
      <c r="WFO61" s="527"/>
      <c r="WFP61" s="528"/>
      <c r="WFQ61" s="228"/>
      <c r="WFR61" s="526"/>
      <c r="WFS61" s="527"/>
      <c r="WFT61" s="528"/>
      <c r="WFU61" s="228"/>
      <c r="WFV61" s="526"/>
      <c r="WFW61" s="527"/>
      <c r="WFX61" s="528"/>
      <c r="WFY61" s="228"/>
      <c r="WFZ61" s="526"/>
      <c r="WGA61" s="527"/>
      <c r="WGB61" s="528"/>
      <c r="WGC61" s="228"/>
      <c r="WGD61" s="526"/>
      <c r="WGE61" s="527"/>
      <c r="WGF61" s="528"/>
      <c r="WGG61" s="228"/>
      <c r="WGH61" s="526"/>
      <c r="WGI61" s="527"/>
      <c r="WGJ61" s="528"/>
      <c r="WGK61" s="228"/>
      <c r="WGL61" s="526"/>
      <c r="WGM61" s="527"/>
      <c r="WGN61" s="528"/>
      <c r="WGO61" s="228"/>
      <c r="WGP61" s="526"/>
      <c r="WGQ61" s="527"/>
      <c r="WGR61" s="528"/>
      <c r="WGS61" s="228"/>
      <c r="WGT61" s="526"/>
      <c r="WGU61" s="527"/>
      <c r="WGV61" s="528"/>
      <c r="WGW61" s="228"/>
      <c r="WGX61" s="526"/>
      <c r="WGY61" s="527"/>
      <c r="WGZ61" s="528"/>
      <c r="WHA61" s="228"/>
      <c r="WHB61" s="526"/>
      <c r="WHC61" s="527"/>
      <c r="WHD61" s="528"/>
      <c r="WHE61" s="228"/>
      <c r="WHF61" s="526"/>
      <c r="WHG61" s="527"/>
      <c r="WHH61" s="528"/>
      <c r="WHI61" s="228"/>
      <c r="WHJ61" s="526"/>
      <c r="WHK61" s="527"/>
      <c r="WHL61" s="528"/>
      <c r="WHM61" s="228"/>
      <c r="WHN61" s="526"/>
      <c r="WHO61" s="527"/>
      <c r="WHP61" s="528"/>
      <c r="WHQ61" s="228"/>
      <c r="WHR61" s="526"/>
      <c r="WHS61" s="527"/>
      <c r="WHT61" s="528"/>
      <c r="WHU61" s="228"/>
      <c r="WHV61" s="526"/>
      <c r="WHW61" s="527"/>
      <c r="WHX61" s="528"/>
      <c r="WHY61" s="228"/>
      <c r="WHZ61" s="526"/>
      <c r="WIA61" s="527"/>
      <c r="WIB61" s="528"/>
      <c r="WIC61" s="228"/>
      <c r="WID61" s="526"/>
      <c r="WIE61" s="527"/>
      <c r="WIF61" s="528"/>
      <c r="WIG61" s="228"/>
      <c r="WIH61" s="526"/>
      <c r="WII61" s="527"/>
      <c r="WIJ61" s="528"/>
      <c r="WIK61" s="228"/>
      <c r="WIL61" s="526"/>
      <c r="WIM61" s="527"/>
      <c r="WIN61" s="528"/>
      <c r="WIO61" s="228"/>
      <c r="WIP61" s="526"/>
      <c r="WIQ61" s="527"/>
      <c r="WIR61" s="528"/>
      <c r="WIS61" s="228"/>
      <c r="WIT61" s="526"/>
      <c r="WIU61" s="527"/>
      <c r="WIV61" s="528"/>
      <c r="WIW61" s="228"/>
      <c r="WIX61" s="526"/>
      <c r="WIY61" s="527"/>
      <c r="WIZ61" s="528"/>
      <c r="WJA61" s="228"/>
      <c r="WJB61" s="526"/>
      <c r="WJC61" s="527"/>
      <c r="WJD61" s="528"/>
      <c r="WJE61" s="228"/>
      <c r="WJF61" s="526"/>
      <c r="WJG61" s="527"/>
      <c r="WJH61" s="528"/>
      <c r="WJI61" s="228"/>
      <c r="WJJ61" s="526"/>
      <c r="WJK61" s="527"/>
      <c r="WJL61" s="528"/>
      <c r="WJM61" s="228"/>
      <c r="WJN61" s="526"/>
      <c r="WJO61" s="527"/>
      <c r="WJP61" s="528"/>
      <c r="WJQ61" s="228"/>
      <c r="WJR61" s="526"/>
      <c r="WJS61" s="527"/>
      <c r="WJT61" s="528"/>
      <c r="WJU61" s="228"/>
      <c r="WJV61" s="526"/>
      <c r="WJW61" s="527"/>
      <c r="WJX61" s="528"/>
      <c r="WJY61" s="228"/>
      <c r="WJZ61" s="526"/>
      <c r="WKA61" s="527"/>
      <c r="WKB61" s="528"/>
      <c r="WKC61" s="228"/>
      <c r="WKD61" s="526"/>
      <c r="WKE61" s="527"/>
      <c r="WKF61" s="528"/>
      <c r="WKG61" s="228"/>
      <c r="WKH61" s="526"/>
      <c r="WKI61" s="527"/>
      <c r="WKJ61" s="528"/>
      <c r="WKK61" s="228"/>
      <c r="WKL61" s="526"/>
      <c r="WKM61" s="527"/>
      <c r="WKN61" s="528"/>
      <c r="WKO61" s="228"/>
      <c r="WKP61" s="526"/>
      <c r="WKQ61" s="527"/>
      <c r="WKR61" s="528"/>
      <c r="WKS61" s="228"/>
      <c r="WKT61" s="526"/>
      <c r="WKU61" s="527"/>
      <c r="WKV61" s="528"/>
      <c r="WKW61" s="228"/>
      <c r="WKX61" s="526"/>
      <c r="WKY61" s="527"/>
      <c r="WKZ61" s="528"/>
      <c r="WLA61" s="228"/>
      <c r="WLB61" s="526"/>
      <c r="WLC61" s="527"/>
      <c r="WLD61" s="528"/>
      <c r="WLE61" s="228"/>
      <c r="WLF61" s="526"/>
      <c r="WLG61" s="527"/>
      <c r="WLH61" s="528"/>
      <c r="WLI61" s="228"/>
      <c r="WLJ61" s="526"/>
      <c r="WLK61" s="527"/>
      <c r="WLL61" s="528"/>
      <c r="WLM61" s="228"/>
      <c r="WLN61" s="526"/>
      <c r="WLO61" s="527"/>
      <c r="WLP61" s="528"/>
      <c r="WLQ61" s="228"/>
      <c r="WLR61" s="526"/>
      <c r="WLS61" s="527"/>
      <c r="WLT61" s="528"/>
      <c r="WLU61" s="228"/>
      <c r="WLV61" s="526"/>
      <c r="WLW61" s="527"/>
      <c r="WLX61" s="528"/>
      <c r="WLY61" s="228"/>
      <c r="WLZ61" s="526"/>
      <c r="WMA61" s="527"/>
      <c r="WMB61" s="528"/>
      <c r="WMC61" s="228"/>
      <c r="WMD61" s="526"/>
      <c r="WME61" s="527"/>
      <c r="WMF61" s="528"/>
      <c r="WMG61" s="228"/>
      <c r="WMH61" s="526"/>
      <c r="WMI61" s="527"/>
      <c r="WMJ61" s="528"/>
      <c r="WMK61" s="228"/>
      <c r="WML61" s="526"/>
      <c r="WMM61" s="527"/>
      <c r="WMN61" s="528"/>
      <c r="WMO61" s="228"/>
      <c r="WMP61" s="526"/>
      <c r="WMQ61" s="527"/>
      <c r="WMR61" s="528"/>
      <c r="WMS61" s="228"/>
      <c r="WMT61" s="526"/>
      <c r="WMU61" s="527"/>
      <c r="WMV61" s="528"/>
      <c r="WMW61" s="228"/>
      <c r="WMX61" s="526"/>
      <c r="WMY61" s="527"/>
      <c r="WMZ61" s="528"/>
      <c r="WNA61" s="228"/>
      <c r="WNB61" s="526"/>
      <c r="WNC61" s="527"/>
      <c r="WND61" s="528"/>
      <c r="WNE61" s="228"/>
      <c r="WNF61" s="526"/>
      <c r="WNG61" s="527"/>
      <c r="WNH61" s="528"/>
      <c r="WNI61" s="228"/>
      <c r="WNJ61" s="526"/>
      <c r="WNK61" s="527"/>
      <c r="WNL61" s="528"/>
      <c r="WNM61" s="228"/>
      <c r="WNN61" s="526"/>
      <c r="WNO61" s="527"/>
      <c r="WNP61" s="528"/>
      <c r="WNQ61" s="228"/>
      <c r="WNR61" s="526"/>
      <c r="WNS61" s="527"/>
      <c r="WNT61" s="528"/>
      <c r="WNU61" s="228"/>
      <c r="WNV61" s="526"/>
      <c r="WNW61" s="527"/>
      <c r="WNX61" s="528"/>
      <c r="WNY61" s="228"/>
      <c r="WNZ61" s="526"/>
      <c r="WOA61" s="527"/>
      <c r="WOB61" s="528"/>
      <c r="WOC61" s="228"/>
      <c r="WOD61" s="526"/>
      <c r="WOE61" s="527"/>
      <c r="WOF61" s="528"/>
      <c r="WOG61" s="228"/>
      <c r="WOH61" s="526"/>
      <c r="WOI61" s="527"/>
      <c r="WOJ61" s="528"/>
      <c r="WOK61" s="228"/>
      <c r="WOL61" s="526"/>
      <c r="WOM61" s="527"/>
      <c r="WON61" s="528"/>
      <c r="WOO61" s="228"/>
      <c r="WOP61" s="526"/>
      <c r="WOQ61" s="527"/>
      <c r="WOR61" s="528"/>
      <c r="WOS61" s="228"/>
      <c r="WOT61" s="526"/>
      <c r="WOU61" s="527"/>
      <c r="WOV61" s="528"/>
      <c r="WOW61" s="228"/>
      <c r="WOX61" s="526"/>
      <c r="WOY61" s="527"/>
      <c r="WOZ61" s="528"/>
      <c r="WPA61" s="228"/>
      <c r="WPB61" s="526"/>
      <c r="WPC61" s="527"/>
      <c r="WPD61" s="528"/>
      <c r="WPE61" s="228"/>
      <c r="WPF61" s="526"/>
      <c r="WPG61" s="527"/>
      <c r="WPH61" s="528"/>
      <c r="WPI61" s="228"/>
      <c r="WPJ61" s="526"/>
      <c r="WPK61" s="527"/>
      <c r="WPL61" s="528"/>
      <c r="WPM61" s="228"/>
      <c r="WPN61" s="526"/>
      <c r="WPO61" s="527"/>
      <c r="WPP61" s="528"/>
      <c r="WPQ61" s="228"/>
      <c r="WPR61" s="526"/>
      <c r="WPS61" s="527"/>
      <c r="WPT61" s="528"/>
      <c r="WPU61" s="228"/>
      <c r="WPV61" s="526"/>
      <c r="WPW61" s="527"/>
      <c r="WPX61" s="528"/>
      <c r="WPY61" s="228"/>
      <c r="WPZ61" s="526"/>
      <c r="WQA61" s="527"/>
      <c r="WQB61" s="528"/>
      <c r="WQC61" s="228"/>
      <c r="WQD61" s="526"/>
      <c r="WQE61" s="527"/>
      <c r="WQF61" s="528"/>
      <c r="WQG61" s="228"/>
      <c r="WQH61" s="526"/>
      <c r="WQI61" s="527"/>
      <c r="WQJ61" s="528"/>
      <c r="WQK61" s="228"/>
      <c r="WQL61" s="526"/>
      <c r="WQM61" s="527"/>
      <c r="WQN61" s="528"/>
      <c r="WQO61" s="228"/>
      <c r="WQP61" s="526"/>
      <c r="WQQ61" s="527"/>
      <c r="WQR61" s="528"/>
      <c r="WQS61" s="228"/>
      <c r="WQT61" s="526"/>
      <c r="WQU61" s="527"/>
      <c r="WQV61" s="528"/>
      <c r="WQW61" s="228"/>
      <c r="WQX61" s="526"/>
      <c r="WQY61" s="527"/>
      <c r="WQZ61" s="528"/>
      <c r="WRA61" s="228"/>
      <c r="WRB61" s="526"/>
      <c r="WRC61" s="527"/>
      <c r="WRD61" s="528"/>
      <c r="WRE61" s="228"/>
      <c r="WRF61" s="526"/>
      <c r="WRG61" s="527"/>
      <c r="WRH61" s="528"/>
      <c r="WRI61" s="228"/>
      <c r="WRJ61" s="526"/>
      <c r="WRK61" s="527"/>
      <c r="WRL61" s="528"/>
      <c r="WRM61" s="228"/>
      <c r="WRN61" s="526"/>
      <c r="WRO61" s="527"/>
      <c r="WRP61" s="528"/>
      <c r="WRQ61" s="228"/>
      <c r="WRR61" s="526"/>
      <c r="WRS61" s="527"/>
      <c r="WRT61" s="528"/>
      <c r="WRU61" s="228"/>
      <c r="WRV61" s="526"/>
      <c r="WRW61" s="527"/>
      <c r="WRX61" s="528"/>
      <c r="WRY61" s="228"/>
      <c r="WRZ61" s="526"/>
      <c r="WSA61" s="527"/>
      <c r="WSB61" s="528"/>
      <c r="WSC61" s="228"/>
      <c r="WSD61" s="526"/>
      <c r="WSE61" s="527"/>
      <c r="WSF61" s="528"/>
      <c r="WSG61" s="228"/>
      <c r="WSH61" s="526"/>
      <c r="WSI61" s="527"/>
      <c r="WSJ61" s="528"/>
      <c r="WSK61" s="228"/>
      <c r="WSL61" s="526"/>
      <c r="WSM61" s="527"/>
      <c r="WSN61" s="528"/>
      <c r="WSO61" s="228"/>
      <c r="WSP61" s="526"/>
      <c r="WSQ61" s="527"/>
      <c r="WSR61" s="528"/>
      <c r="WSS61" s="228"/>
      <c r="WST61" s="526"/>
      <c r="WSU61" s="527"/>
      <c r="WSV61" s="528"/>
      <c r="WSW61" s="228"/>
      <c r="WSX61" s="526"/>
      <c r="WSY61" s="527"/>
      <c r="WSZ61" s="528"/>
      <c r="WTA61" s="228"/>
      <c r="WTB61" s="526"/>
      <c r="WTC61" s="527"/>
      <c r="WTD61" s="528"/>
      <c r="WTE61" s="228"/>
      <c r="WTF61" s="526"/>
      <c r="WTG61" s="527"/>
      <c r="WTH61" s="528"/>
      <c r="WTI61" s="228"/>
      <c r="WTJ61" s="526"/>
      <c r="WTK61" s="527"/>
      <c r="WTL61" s="528"/>
      <c r="WTM61" s="228"/>
      <c r="WTN61" s="526"/>
      <c r="WTO61" s="527"/>
      <c r="WTP61" s="528"/>
      <c r="WTQ61" s="228"/>
      <c r="WTR61" s="526"/>
      <c r="WTS61" s="527"/>
      <c r="WTT61" s="528"/>
      <c r="WTU61" s="228"/>
      <c r="WTV61" s="526"/>
      <c r="WTW61" s="527"/>
      <c r="WTX61" s="528"/>
      <c r="WTY61" s="228"/>
      <c r="WTZ61" s="526"/>
      <c r="WUA61" s="527"/>
      <c r="WUB61" s="528"/>
      <c r="WUC61" s="228"/>
      <c r="WUD61" s="526"/>
      <c r="WUE61" s="527"/>
      <c r="WUF61" s="528"/>
      <c r="WUG61" s="228"/>
      <c r="WUH61" s="526"/>
      <c r="WUI61" s="527"/>
      <c r="WUJ61" s="528"/>
      <c r="WUK61" s="228"/>
      <c r="WUL61" s="526"/>
      <c r="WUM61" s="527"/>
      <c r="WUN61" s="528"/>
      <c r="WUO61" s="228"/>
      <c r="WUP61" s="526"/>
      <c r="WUQ61" s="527"/>
      <c r="WUR61" s="528"/>
      <c r="WUS61" s="228"/>
      <c r="WUT61" s="526"/>
      <c r="WUU61" s="527"/>
      <c r="WUV61" s="528"/>
      <c r="WUW61" s="228"/>
      <c r="WUX61" s="526"/>
      <c r="WUY61" s="527"/>
      <c r="WUZ61" s="528"/>
      <c r="WVA61" s="228"/>
      <c r="WVB61" s="526"/>
      <c r="WVC61" s="527"/>
      <c r="WVD61" s="528"/>
      <c r="WVE61" s="228"/>
      <c r="WVF61" s="526"/>
      <c r="WVG61" s="527"/>
      <c r="WVH61" s="528"/>
      <c r="WVI61" s="228"/>
      <c r="WVJ61" s="526"/>
      <c r="WVK61" s="527"/>
      <c r="WVL61" s="528"/>
      <c r="WVM61" s="228"/>
      <c r="WVN61" s="526"/>
      <c r="WVO61" s="527"/>
      <c r="WVP61" s="528"/>
      <c r="WVQ61" s="228"/>
      <c r="WVR61" s="526"/>
      <c r="WVS61" s="527"/>
      <c r="WVT61" s="528"/>
      <c r="WVU61" s="228"/>
      <c r="WVV61" s="526"/>
      <c r="WVW61" s="527"/>
      <c r="WVX61" s="528"/>
      <c r="WVY61" s="228"/>
      <c r="WVZ61" s="526"/>
      <c r="WWA61" s="527"/>
      <c r="WWB61" s="528"/>
      <c r="WWC61" s="228"/>
      <c r="WWD61" s="526"/>
      <c r="WWE61" s="527"/>
      <c r="WWF61" s="528"/>
      <c r="WWG61" s="228"/>
      <c r="WWH61" s="526"/>
      <c r="WWI61" s="527"/>
      <c r="WWJ61" s="528"/>
      <c r="WWK61" s="228"/>
      <c r="WWL61" s="526"/>
      <c r="WWM61" s="527"/>
      <c r="WWN61" s="528"/>
      <c r="WWO61" s="228"/>
      <c r="WWP61" s="526"/>
      <c r="WWQ61" s="527"/>
      <c r="WWR61" s="528"/>
      <c r="WWS61" s="228"/>
      <c r="WWT61" s="526"/>
      <c r="WWU61" s="527"/>
      <c r="WWV61" s="528"/>
      <c r="WWW61" s="228"/>
      <c r="WWX61" s="526"/>
      <c r="WWY61" s="527"/>
      <c r="WWZ61" s="528"/>
      <c r="WXA61" s="228"/>
      <c r="WXB61" s="526"/>
      <c r="WXC61" s="527"/>
      <c r="WXD61" s="528"/>
      <c r="WXE61" s="228"/>
      <c r="WXF61" s="526"/>
      <c r="WXG61" s="527"/>
      <c r="WXH61" s="528"/>
      <c r="WXI61" s="228"/>
      <c r="WXJ61" s="526"/>
      <c r="WXK61" s="527"/>
      <c r="WXL61" s="528"/>
      <c r="WXM61" s="228"/>
      <c r="WXN61" s="526"/>
      <c r="WXO61" s="527"/>
      <c r="WXP61" s="528"/>
      <c r="WXQ61" s="228"/>
      <c r="WXR61" s="526"/>
      <c r="WXS61" s="527"/>
      <c r="WXT61" s="528"/>
      <c r="WXU61" s="228"/>
      <c r="WXV61" s="526"/>
      <c r="WXW61" s="527"/>
      <c r="WXX61" s="528"/>
      <c r="WXY61" s="228"/>
      <c r="WXZ61" s="526"/>
      <c r="WYA61" s="527"/>
      <c r="WYB61" s="528"/>
      <c r="WYC61" s="228"/>
      <c r="WYD61" s="526"/>
      <c r="WYE61" s="527"/>
      <c r="WYF61" s="528"/>
      <c r="WYG61" s="228"/>
      <c r="WYH61" s="526"/>
      <c r="WYI61" s="527"/>
      <c r="WYJ61" s="528"/>
      <c r="WYK61" s="228"/>
      <c r="WYL61" s="526"/>
      <c r="WYM61" s="527"/>
      <c r="WYN61" s="528"/>
      <c r="WYO61" s="228"/>
      <c r="WYP61" s="526"/>
      <c r="WYQ61" s="527"/>
      <c r="WYR61" s="528"/>
      <c r="WYS61" s="228"/>
      <c r="WYT61" s="526"/>
      <c r="WYU61" s="527"/>
      <c r="WYV61" s="528"/>
      <c r="WYW61" s="228"/>
      <c r="WYX61" s="526"/>
      <c r="WYY61" s="527"/>
      <c r="WYZ61" s="528"/>
      <c r="WZA61" s="228"/>
      <c r="WZB61" s="526"/>
      <c r="WZC61" s="527"/>
      <c r="WZD61" s="528"/>
      <c r="WZE61" s="228"/>
      <c r="WZF61" s="526"/>
      <c r="WZG61" s="527"/>
      <c r="WZH61" s="528"/>
      <c r="WZI61" s="228"/>
      <c r="WZJ61" s="526"/>
      <c r="WZK61" s="527"/>
      <c r="WZL61" s="528"/>
      <c r="WZM61" s="228"/>
      <c r="WZN61" s="526"/>
      <c r="WZO61" s="527"/>
      <c r="WZP61" s="528"/>
      <c r="WZQ61" s="228"/>
      <c r="WZR61" s="526"/>
      <c r="WZS61" s="527"/>
      <c r="WZT61" s="528"/>
      <c r="WZU61" s="228"/>
      <c r="WZV61" s="526"/>
      <c r="WZW61" s="527"/>
      <c r="WZX61" s="528"/>
      <c r="WZY61" s="228"/>
      <c r="WZZ61" s="526"/>
      <c r="XAA61" s="527"/>
      <c r="XAB61" s="528"/>
      <c r="XAC61" s="228"/>
      <c r="XAD61" s="526"/>
      <c r="XAE61" s="527"/>
      <c r="XAF61" s="528"/>
      <c r="XAG61" s="228"/>
      <c r="XAH61" s="526"/>
      <c r="XAI61" s="527"/>
      <c r="XAJ61" s="528"/>
      <c r="XAK61" s="228"/>
      <c r="XAL61" s="526"/>
      <c r="XAM61" s="527"/>
      <c r="XAN61" s="528"/>
      <c r="XAO61" s="228"/>
      <c r="XAP61" s="526"/>
      <c r="XAQ61" s="527"/>
      <c r="XAR61" s="528"/>
      <c r="XAS61" s="228"/>
      <c r="XAT61" s="526"/>
      <c r="XAU61" s="527"/>
      <c r="XAV61" s="528"/>
      <c r="XAW61" s="228"/>
      <c r="XAX61" s="526"/>
      <c r="XAY61" s="527"/>
      <c r="XAZ61" s="528"/>
      <c r="XBA61" s="228"/>
      <c r="XBB61" s="526"/>
      <c r="XBC61" s="527"/>
      <c r="XBD61" s="528"/>
      <c r="XBE61" s="228"/>
      <c r="XBF61" s="526"/>
      <c r="XBG61" s="527"/>
      <c r="XBH61" s="528"/>
      <c r="XBI61" s="228"/>
      <c r="XBJ61" s="526"/>
      <c r="XBK61" s="527"/>
      <c r="XBL61" s="528"/>
      <c r="XBM61" s="228"/>
      <c r="XBN61" s="526"/>
      <c r="XBO61" s="527"/>
      <c r="XBP61" s="528"/>
      <c r="XBQ61" s="228"/>
      <c r="XBR61" s="526"/>
      <c r="XBS61" s="527"/>
      <c r="XBT61" s="528"/>
      <c r="XBU61" s="228"/>
      <c r="XBV61" s="526"/>
      <c r="XBW61" s="527"/>
      <c r="XBX61" s="528"/>
      <c r="XBY61" s="228"/>
      <c r="XBZ61" s="526"/>
      <c r="XCA61" s="527"/>
      <c r="XCB61" s="528"/>
      <c r="XCC61" s="228"/>
      <c r="XCD61" s="526"/>
      <c r="XCE61" s="527"/>
      <c r="XCF61" s="528"/>
      <c r="XCG61" s="228"/>
      <c r="XCH61" s="526"/>
      <c r="XCI61" s="527"/>
      <c r="XCJ61" s="528"/>
      <c r="XCK61" s="228"/>
      <c r="XCL61" s="526"/>
      <c r="XCM61" s="527"/>
      <c r="XCN61" s="528"/>
      <c r="XCO61" s="228"/>
      <c r="XCP61" s="526"/>
      <c r="XCQ61" s="527"/>
      <c r="XCR61" s="528"/>
      <c r="XCS61" s="228"/>
      <c r="XCT61" s="526"/>
      <c r="XCU61" s="527"/>
      <c r="XCV61" s="528"/>
      <c r="XCW61" s="228"/>
      <c r="XCX61" s="526"/>
      <c r="XCY61" s="527"/>
      <c r="XCZ61" s="528"/>
      <c r="XDA61" s="228"/>
      <c r="XDB61" s="526"/>
      <c r="XDC61" s="527"/>
      <c r="XDD61" s="528"/>
    </row>
    <row r="62" spans="1:16332" x14ac:dyDescent="0.3">
      <c r="A62" s="25"/>
      <c r="B62" s="37" t="s">
        <v>239</v>
      </c>
      <c r="C62" s="12"/>
      <c r="D62" s="12"/>
      <c r="E62" s="12"/>
      <c r="F62" s="12"/>
      <c r="G62" s="12"/>
    </row>
    <row r="63" spans="1:16332" x14ac:dyDescent="0.3">
      <c r="B63" s="37" t="s">
        <v>246</v>
      </c>
      <c r="C63" s="12"/>
      <c r="D63" s="12"/>
      <c r="E63" s="12"/>
      <c r="F63" s="12"/>
      <c r="G63" s="12"/>
    </row>
    <row r="64" spans="1:16332" x14ac:dyDescent="0.3">
      <c r="A64" s="229"/>
      <c r="B64" s="17"/>
      <c r="C64" s="12"/>
      <c r="D64" s="12"/>
      <c r="E64" s="12"/>
      <c r="F64" s="12"/>
      <c r="G64" s="12"/>
    </row>
    <row r="65" spans="1:7" x14ac:dyDescent="0.3">
      <c r="A65" s="229"/>
      <c r="B65" s="17"/>
      <c r="C65" s="12"/>
      <c r="D65" s="12"/>
      <c r="E65" s="12"/>
      <c r="F65" s="12"/>
      <c r="G65" s="12"/>
    </row>
    <row r="66" spans="1:7" x14ac:dyDescent="0.3">
      <c r="A66" s="229"/>
      <c r="B66" s="17"/>
      <c r="C66" s="12"/>
      <c r="D66" s="12"/>
      <c r="E66" s="12"/>
      <c r="F66" s="12"/>
      <c r="G66" s="12"/>
    </row>
    <row r="67" spans="1:7" x14ac:dyDescent="0.3">
      <c r="A67" s="229"/>
      <c r="B67" s="17"/>
      <c r="C67" s="12"/>
      <c r="D67" s="12"/>
      <c r="E67" s="12"/>
      <c r="F67" s="12"/>
      <c r="G67" s="12"/>
    </row>
    <row r="68" spans="1:7" x14ac:dyDescent="0.3">
      <c r="A68" s="229"/>
      <c r="B68" s="17"/>
      <c r="C68" s="12"/>
      <c r="D68" s="12"/>
      <c r="E68" s="12"/>
      <c r="F68" s="12"/>
      <c r="G68" s="12"/>
    </row>
    <row r="69" spans="1:7" x14ac:dyDescent="0.3">
      <c r="A69" s="229"/>
      <c r="B69" s="17"/>
      <c r="C69" s="12"/>
      <c r="D69" s="12"/>
      <c r="E69" s="12"/>
      <c r="F69" s="12"/>
      <c r="G69" s="12"/>
    </row>
    <row r="70" spans="1:7" x14ac:dyDescent="0.3">
      <c r="A70" s="229"/>
      <c r="B70" s="17"/>
      <c r="C70" s="12"/>
      <c r="D70" s="12"/>
      <c r="E70" s="12"/>
      <c r="F70" s="12"/>
      <c r="G70" s="12"/>
    </row>
    <row r="71" spans="1:7" x14ac:dyDescent="0.3">
      <c r="A71" s="229"/>
      <c r="B71" s="17"/>
      <c r="C71" s="12"/>
      <c r="D71" s="12"/>
      <c r="E71" s="12"/>
      <c r="F71" s="12"/>
      <c r="G71" s="12"/>
    </row>
    <row r="72" spans="1:7" x14ac:dyDescent="0.3">
      <c r="A72" s="229"/>
      <c r="B72" s="17"/>
      <c r="C72" s="12"/>
      <c r="D72" s="12"/>
      <c r="E72" s="12"/>
      <c r="F72" s="12"/>
      <c r="G72" s="12"/>
    </row>
    <row r="73" spans="1:7" x14ac:dyDescent="0.3">
      <c r="A73" s="229"/>
      <c r="B73" s="17"/>
      <c r="C73" s="12"/>
      <c r="D73" s="12"/>
      <c r="E73" s="12"/>
      <c r="F73" s="12"/>
      <c r="G73" s="12"/>
    </row>
  </sheetData>
  <mergeCells count="20422">
    <mergeCell ref="XCP61:XCR61"/>
    <mergeCell ref="XCT61:XCV61"/>
    <mergeCell ref="XCX61:XCZ61"/>
    <mergeCell ref="XDB61:XDD61"/>
    <mergeCell ref="XBV61:XBX61"/>
    <mergeCell ref="XBZ61:XCB61"/>
    <mergeCell ref="XCD61:XCF61"/>
    <mergeCell ref="XCH61:XCJ61"/>
    <mergeCell ref="XCL61:XCN61"/>
    <mergeCell ref="XBB61:XBD61"/>
    <mergeCell ref="XBF61:XBH61"/>
    <mergeCell ref="XBJ61:XBL61"/>
    <mergeCell ref="XBN61:XBP61"/>
    <mergeCell ref="XBR61:XBT61"/>
    <mergeCell ref="XAH61:XAJ61"/>
    <mergeCell ref="XAL61:XAN61"/>
    <mergeCell ref="XAP61:XAR61"/>
    <mergeCell ref="XAT61:XAV61"/>
    <mergeCell ref="XAX61:XAZ61"/>
    <mergeCell ref="WZN61:WZP61"/>
    <mergeCell ref="WZR61:WZT61"/>
    <mergeCell ref="WZV61:WZX61"/>
    <mergeCell ref="WZZ61:XAB61"/>
    <mergeCell ref="XAD61:XAF61"/>
    <mergeCell ref="WYT61:WYV61"/>
    <mergeCell ref="WYX61:WYZ61"/>
    <mergeCell ref="WZB61:WZD61"/>
    <mergeCell ref="WZF61:WZH61"/>
    <mergeCell ref="WZJ61:WZL61"/>
    <mergeCell ref="WXZ61:WYB61"/>
    <mergeCell ref="WYD61:WYF61"/>
    <mergeCell ref="WYH61:WYJ61"/>
    <mergeCell ref="WYL61:WYN61"/>
    <mergeCell ref="WYP61:WYR61"/>
    <mergeCell ref="WXF61:WXH61"/>
    <mergeCell ref="WXJ61:WXL61"/>
    <mergeCell ref="WXN61:WXP61"/>
    <mergeCell ref="WXR61:WXT61"/>
    <mergeCell ref="WXV61:WXX61"/>
    <mergeCell ref="WWL61:WWN61"/>
    <mergeCell ref="WWP61:WWR61"/>
    <mergeCell ref="WWT61:WWV61"/>
    <mergeCell ref="WWX61:WWZ61"/>
    <mergeCell ref="WXB61:WXD61"/>
    <mergeCell ref="WVR61:WVT61"/>
    <mergeCell ref="WVV61:WVX61"/>
    <mergeCell ref="WVZ61:WWB61"/>
    <mergeCell ref="WWD61:WWF61"/>
    <mergeCell ref="WWH61:WWJ61"/>
    <mergeCell ref="WUX61:WUZ61"/>
    <mergeCell ref="WVB61:WVD61"/>
    <mergeCell ref="WVF61:WVH61"/>
    <mergeCell ref="WVJ61:WVL61"/>
    <mergeCell ref="WVN61:WVP61"/>
    <mergeCell ref="WUD61:WUF61"/>
    <mergeCell ref="WUH61:WUJ61"/>
    <mergeCell ref="WUL61:WUN61"/>
    <mergeCell ref="WUP61:WUR61"/>
    <mergeCell ref="WUT61:WUV61"/>
    <mergeCell ref="WTJ61:WTL61"/>
    <mergeCell ref="WTN61:WTP61"/>
    <mergeCell ref="WTR61:WTT61"/>
    <mergeCell ref="WTV61:WTX61"/>
    <mergeCell ref="WTZ61:WUB61"/>
    <mergeCell ref="WSP61:WSR61"/>
    <mergeCell ref="WST61:WSV61"/>
    <mergeCell ref="WSX61:WSZ61"/>
    <mergeCell ref="WTB61:WTD61"/>
    <mergeCell ref="WTF61:WTH61"/>
    <mergeCell ref="WRV61:WRX61"/>
    <mergeCell ref="WRZ61:WSB61"/>
    <mergeCell ref="WSD61:WSF61"/>
    <mergeCell ref="WSH61:WSJ61"/>
    <mergeCell ref="WSL61:WSN61"/>
    <mergeCell ref="WRB61:WRD61"/>
    <mergeCell ref="WRF61:WRH61"/>
    <mergeCell ref="WRJ61:WRL61"/>
    <mergeCell ref="WRN61:WRP61"/>
    <mergeCell ref="WRR61:WRT61"/>
    <mergeCell ref="WQH61:WQJ61"/>
    <mergeCell ref="WQL61:WQN61"/>
    <mergeCell ref="WQP61:WQR61"/>
    <mergeCell ref="WQT61:WQV61"/>
    <mergeCell ref="WQX61:WQZ61"/>
    <mergeCell ref="WPN61:WPP61"/>
    <mergeCell ref="WPR61:WPT61"/>
    <mergeCell ref="WPV61:WPX61"/>
    <mergeCell ref="WPZ61:WQB61"/>
    <mergeCell ref="WQD61:WQF61"/>
    <mergeCell ref="WOT61:WOV61"/>
    <mergeCell ref="WOX61:WOZ61"/>
    <mergeCell ref="WPB61:WPD61"/>
    <mergeCell ref="WPF61:WPH61"/>
    <mergeCell ref="WPJ61:WPL61"/>
    <mergeCell ref="WNZ61:WOB61"/>
    <mergeCell ref="WOD61:WOF61"/>
    <mergeCell ref="WOH61:WOJ61"/>
    <mergeCell ref="WOL61:WON61"/>
    <mergeCell ref="WOP61:WOR61"/>
    <mergeCell ref="WNF61:WNH61"/>
    <mergeCell ref="WNJ61:WNL61"/>
    <mergeCell ref="WNN61:WNP61"/>
    <mergeCell ref="WNR61:WNT61"/>
    <mergeCell ref="WNV61:WNX61"/>
    <mergeCell ref="WML61:WMN61"/>
    <mergeCell ref="WMP61:WMR61"/>
    <mergeCell ref="WMT61:WMV61"/>
    <mergeCell ref="WMX61:WMZ61"/>
    <mergeCell ref="WNB61:WND61"/>
    <mergeCell ref="WLR61:WLT61"/>
    <mergeCell ref="WLV61:WLX61"/>
    <mergeCell ref="WLZ61:WMB61"/>
    <mergeCell ref="WMD61:WMF61"/>
    <mergeCell ref="WMH61:WMJ61"/>
    <mergeCell ref="WKX61:WKZ61"/>
    <mergeCell ref="WLB61:WLD61"/>
    <mergeCell ref="WLF61:WLH61"/>
    <mergeCell ref="WLJ61:WLL61"/>
    <mergeCell ref="WLN61:WLP61"/>
    <mergeCell ref="WKD61:WKF61"/>
    <mergeCell ref="WKH61:WKJ61"/>
    <mergeCell ref="WKL61:WKN61"/>
    <mergeCell ref="WKP61:WKR61"/>
    <mergeCell ref="WKT61:WKV61"/>
    <mergeCell ref="WJJ61:WJL61"/>
    <mergeCell ref="WJN61:WJP61"/>
    <mergeCell ref="WJR61:WJT61"/>
    <mergeCell ref="WJV61:WJX61"/>
    <mergeCell ref="WJZ61:WKB61"/>
    <mergeCell ref="WIP61:WIR61"/>
    <mergeCell ref="WIT61:WIV61"/>
    <mergeCell ref="WIX61:WIZ61"/>
    <mergeCell ref="WJB61:WJD61"/>
    <mergeCell ref="WJF61:WJH61"/>
    <mergeCell ref="WHV61:WHX61"/>
    <mergeCell ref="WHZ61:WIB61"/>
    <mergeCell ref="WID61:WIF61"/>
    <mergeCell ref="WIH61:WIJ61"/>
    <mergeCell ref="WIL61:WIN61"/>
    <mergeCell ref="WHB61:WHD61"/>
    <mergeCell ref="WHF61:WHH61"/>
    <mergeCell ref="WHJ61:WHL61"/>
    <mergeCell ref="WHN61:WHP61"/>
    <mergeCell ref="WHR61:WHT61"/>
    <mergeCell ref="WGH61:WGJ61"/>
    <mergeCell ref="WGL61:WGN61"/>
    <mergeCell ref="WGP61:WGR61"/>
    <mergeCell ref="WGT61:WGV61"/>
    <mergeCell ref="WGX61:WGZ61"/>
    <mergeCell ref="WFN61:WFP61"/>
    <mergeCell ref="WFR61:WFT61"/>
    <mergeCell ref="WFV61:WFX61"/>
    <mergeCell ref="WFZ61:WGB61"/>
    <mergeCell ref="WGD61:WGF61"/>
    <mergeCell ref="WET61:WEV61"/>
    <mergeCell ref="WEX61:WEZ61"/>
    <mergeCell ref="WFB61:WFD61"/>
    <mergeCell ref="WFF61:WFH61"/>
    <mergeCell ref="WFJ61:WFL61"/>
    <mergeCell ref="WDZ61:WEB61"/>
    <mergeCell ref="WED61:WEF61"/>
    <mergeCell ref="WEH61:WEJ61"/>
    <mergeCell ref="WEL61:WEN61"/>
    <mergeCell ref="WEP61:WER61"/>
    <mergeCell ref="WDF61:WDH61"/>
    <mergeCell ref="WDJ61:WDL61"/>
    <mergeCell ref="WDN61:WDP61"/>
    <mergeCell ref="WDR61:WDT61"/>
    <mergeCell ref="WDV61:WDX61"/>
    <mergeCell ref="WCL61:WCN61"/>
    <mergeCell ref="WCP61:WCR61"/>
    <mergeCell ref="WCT61:WCV61"/>
    <mergeCell ref="WCX61:WCZ61"/>
    <mergeCell ref="WDB61:WDD61"/>
    <mergeCell ref="WBR61:WBT61"/>
    <mergeCell ref="WBV61:WBX61"/>
    <mergeCell ref="WBZ61:WCB61"/>
    <mergeCell ref="WCD61:WCF61"/>
    <mergeCell ref="WCH61:WCJ61"/>
    <mergeCell ref="WAX61:WAZ61"/>
    <mergeCell ref="WBB61:WBD61"/>
    <mergeCell ref="WBF61:WBH61"/>
    <mergeCell ref="WBJ61:WBL61"/>
    <mergeCell ref="WBN61:WBP61"/>
    <mergeCell ref="WAD61:WAF61"/>
    <mergeCell ref="WAH61:WAJ61"/>
    <mergeCell ref="WAL61:WAN61"/>
    <mergeCell ref="WAP61:WAR61"/>
    <mergeCell ref="WAT61:WAV61"/>
    <mergeCell ref="VZJ61:VZL61"/>
    <mergeCell ref="VZN61:VZP61"/>
    <mergeCell ref="VZR61:VZT61"/>
    <mergeCell ref="VZV61:VZX61"/>
    <mergeCell ref="VZZ61:WAB61"/>
    <mergeCell ref="VYP61:VYR61"/>
    <mergeCell ref="VYT61:VYV61"/>
    <mergeCell ref="VYX61:VYZ61"/>
    <mergeCell ref="VZB61:VZD61"/>
    <mergeCell ref="VZF61:VZH61"/>
    <mergeCell ref="VXV61:VXX61"/>
    <mergeCell ref="VXZ61:VYB61"/>
    <mergeCell ref="VYD61:VYF61"/>
    <mergeCell ref="VYH61:VYJ61"/>
    <mergeCell ref="VYL61:VYN61"/>
    <mergeCell ref="VXB61:VXD61"/>
    <mergeCell ref="VXF61:VXH61"/>
    <mergeCell ref="VXJ61:VXL61"/>
    <mergeCell ref="VXN61:VXP61"/>
    <mergeCell ref="VXR61:VXT61"/>
    <mergeCell ref="VWH61:VWJ61"/>
    <mergeCell ref="VWL61:VWN61"/>
    <mergeCell ref="VWP61:VWR61"/>
    <mergeCell ref="VWT61:VWV61"/>
    <mergeCell ref="VWX61:VWZ61"/>
    <mergeCell ref="VVN61:VVP61"/>
    <mergeCell ref="VVR61:VVT61"/>
    <mergeCell ref="VVV61:VVX61"/>
    <mergeCell ref="VVZ61:VWB61"/>
    <mergeCell ref="VWD61:VWF61"/>
    <mergeCell ref="VUT61:VUV61"/>
    <mergeCell ref="VUX61:VUZ61"/>
    <mergeCell ref="VVB61:VVD61"/>
    <mergeCell ref="VVF61:VVH61"/>
    <mergeCell ref="VVJ61:VVL61"/>
    <mergeCell ref="VTZ61:VUB61"/>
    <mergeCell ref="VUD61:VUF61"/>
    <mergeCell ref="VUH61:VUJ61"/>
    <mergeCell ref="VUL61:VUN61"/>
    <mergeCell ref="VUP61:VUR61"/>
    <mergeCell ref="VTF61:VTH61"/>
    <mergeCell ref="VTJ61:VTL61"/>
    <mergeCell ref="VTN61:VTP61"/>
    <mergeCell ref="VTR61:VTT61"/>
    <mergeCell ref="VTV61:VTX61"/>
    <mergeCell ref="VSL61:VSN61"/>
    <mergeCell ref="VSP61:VSR61"/>
    <mergeCell ref="VST61:VSV61"/>
    <mergeCell ref="VSX61:VSZ61"/>
    <mergeCell ref="VTB61:VTD61"/>
    <mergeCell ref="VRR61:VRT61"/>
    <mergeCell ref="VRV61:VRX61"/>
    <mergeCell ref="VRZ61:VSB61"/>
    <mergeCell ref="VSD61:VSF61"/>
    <mergeCell ref="VSH61:VSJ61"/>
    <mergeCell ref="VQX61:VQZ61"/>
    <mergeCell ref="VRB61:VRD61"/>
    <mergeCell ref="VRF61:VRH61"/>
    <mergeCell ref="VRJ61:VRL61"/>
    <mergeCell ref="VRN61:VRP61"/>
    <mergeCell ref="VQD61:VQF61"/>
    <mergeCell ref="VQH61:VQJ61"/>
    <mergeCell ref="VQL61:VQN61"/>
    <mergeCell ref="VQP61:VQR61"/>
    <mergeCell ref="VQT61:VQV61"/>
    <mergeCell ref="VPJ61:VPL61"/>
    <mergeCell ref="VPN61:VPP61"/>
    <mergeCell ref="VPR61:VPT61"/>
    <mergeCell ref="VPV61:VPX61"/>
    <mergeCell ref="VPZ61:VQB61"/>
    <mergeCell ref="VOP61:VOR61"/>
    <mergeCell ref="VOT61:VOV61"/>
    <mergeCell ref="VOX61:VOZ61"/>
    <mergeCell ref="VPB61:VPD61"/>
    <mergeCell ref="VPF61:VPH61"/>
    <mergeCell ref="VNV61:VNX61"/>
    <mergeCell ref="VNZ61:VOB61"/>
    <mergeCell ref="VOD61:VOF61"/>
    <mergeCell ref="VOH61:VOJ61"/>
    <mergeCell ref="VOL61:VON61"/>
    <mergeCell ref="VNB61:VND61"/>
    <mergeCell ref="VNF61:VNH61"/>
    <mergeCell ref="VNJ61:VNL61"/>
    <mergeCell ref="VNN61:VNP61"/>
    <mergeCell ref="VNR61:VNT61"/>
    <mergeCell ref="VMH61:VMJ61"/>
    <mergeCell ref="VML61:VMN61"/>
    <mergeCell ref="VMP61:VMR61"/>
    <mergeCell ref="VMT61:VMV61"/>
    <mergeCell ref="VMX61:VMZ61"/>
    <mergeCell ref="VLN61:VLP61"/>
    <mergeCell ref="VLR61:VLT61"/>
    <mergeCell ref="VLV61:VLX61"/>
    <mergeCell ref="VLZ61:VMB61"/>
    <mergeCell ref="VMD61:VMF61"/>
    <mergeCell ref="VKT61:VKV61"/>
    <mergeCell ref="VKX61:VKZ61"/>
    <mergeCell ref="VLB61:VLD61"/>
    <mergeCell ref="VLF61:VLH61"/>
    <mergeCell ref="VLJ61:VLL61"/>
    <mergeCell ref="VJZ61:VKB61"/>
    <mergeCell ref="VKD61:VKF61"/>
    <mergeCell ref="VKH61:VKJ61"/>
    <mergeCell ref="VKL61:VKN61"/>
    <mergeCell ref="VKP61:VKR61"/>
    <mergeCell ref="VJF61:VJH61"/>
    <mergeCell ref="VJJ61:VJL61"/>
    <mergeCell ref="VJN61:VJP61"/>
    <mergeCell ref="VJR61:VJT61"/>
    <mergeCell ref="VJV61:VJX61"/>
    <mergeCell ref="VIL61:VIN61"/>
    <mergeCell ref="VIP61:VIR61"/>
    <mergeCell ref="VIT61:VIV61"/>
    <mergeCell ref="VIX61:VIZ61"/>
    <mergeCell ref="VJB61:VJD61"/>
    <mergeCell ref="VHR61:VHT61"/>
    <mergeCell ref="VHV61:VHX61"/>
    <mergeCell ref="VHZ61:VIB61"/>
    <mergeCell ref="VID61:VIF61"/>
    <mergeCell ref="VIH61:VIJ61"/>
    <mergeCell ref="VGX61:VGZ61"/>
    <mergeCell ref="VHB61:VHD61"/>
    <mergeCell ref="VHF61:VHH61"/>
    <mergeCell ref="VHJ61:VHL61"/>
    <mergeCell ref="VHN61:VHP61"/>
    <mergeCell ref="VGD61:VGF61"/>
    <mergeCell ref="VGH61:VGJ61"/>
    <mergeCell ref="VGL61:VGN61"/>
    <mergeCell ref="VGP61:VGR61"/>
    <mergeCell ref="VGT61:VGV61"/>
    <mergeCell ref="VFJ61:VFL61"/>
    <mergeCell ref="VFN61:VFP61"/>
    <mergeCell ref="VFR61:VFT61"/>
    <mergeCell ref="VFV61:VFX61"/>
    <mergeCell ref="VFZ61:VGB61"/>
    <mergeCell ref="VEP61:VER61"/>
    <mergeCell ref="VET61:VEV61"/>
    <mergeCell ref="VEX61:VEZ61"/>
    <mergeCell ref="VFB61:VFD61"/>
    <mergeCell ref="VFF61:VFH61"/>
    <mergeCell ref="VDV61:VDX61"/>
    <mergeCell ref="VDZ61:VEB61"/>
    <mergeCell ref="VED61:VEF61"/>
    <mergeCell ref="VEH61:VEJ61"/>
    <mergeCell ref="VEL61:VEN61"/>
    <mergeCell ref="VDB61:VDD61"/>
    <mergeCell ref="VDF61:VDH61"/>
    <mergeCell ref="VDJ61:VDL61"/>
    <mergeCell ref="VDN61:VDP61"/>
    <mergeCell ref="VDR61:VDT61"/>
    <mergeCell ref="VCH61:VCJ61"/>
    <mergeCell ref="VCL61:VCN61"/>
    <mergeCell ref="VCP61:VCR61"/>
    <mergeCell ref="VCT61:VCV61"/>
    <mergeCell ref="VCX61:VCZ61"/>
    <mergeCell ref="VBN61:VBP61"/>
    <mergeCell ref="VBR61:VBT61"/>
    <mergeCell ref="VBV61:VBX61"/>
    <mergeCell ref="VBZ61:VCB61"/>
    <mergeCell ref="VCD61:VCF61"/>
    <mergeCell ref="VAT61:VAV61"/>
    <mergeCell ref="VAX61:VAZ61"/>
    <mergeCell ref="VBB61:VBD61"/>
    <mergeCell ref="VBF61:VBH61"/>
    <mergeCell ref="VBJ61:VBL61"/>
    <mergeCell ref="UZZ61:VAB61"/>
    <mergeCell ref="VAD61:VAF61"/>
    <mergeCell ref="VAH61:VAJ61"/>
    <mergeCell ref="VAL61:VAN61"/>
    <mergeCell ref="VAP61:VAR61"/>
    <mergeCell ref="UZF61:UZH61"/>
    <mergeCell ref="UZJ61:UZL61"/>
    <mergeCell ref="UZN61:UZP61"/>
    <mergeCell ref="UZR61:UZT61"/>
    <mergeCell ref="UZV61:UZX61"/>
    <mergeCell ref="UYL61:UYN61"/>
    <mergeCell ref="UYP61:UYR61"/>
    <mergeCell ref="UYT61:UYV61"/>
    <mergeCell ref="UYX61:UYZ61"/>
    <mergeCell ref="UZB61:UZD61"/>
    <mergeCell ref="UXR61:UXT61"/>
    <mergeCell ref="UXV61:UXX61"/>
    <mergeCell ref="UXZ61:UYB61"/>
    <mergeCell ref="UYD61:UYF61"/>
    <mergeCell ref="UYH61:UYJ61"/>
    <mergeCell ref="UWX61:UWZ61"/>
    <mergeCell ref="UXB61:UXD61"/>
    <mergeCell ref="UXF61:UXH61"/>
    <mergeCell ref="UXJ61:UXL61"/>
    <mergeCell ref="UXN61:UXP61"/>
    <mergeCell ref="UWD61:UWF61"/>
    <mergeCell ref="UWH61:UWJ61"/>
    <mergeCell ref="UWL61:UWN61"/>
    <mergeCell ref="UWP61:UWR61"/>
    <mergeCell ref="UWT61:UWV61"/>
    <mergeCell ref="UVJ61:UVL61"/>
    <mergeCell ref="UVN61:UVP61"/>
    <mergeCell ref="UVR61:UVT61"/>
    <mergeCell ref="UVV61:UVX61"/>
    <mergeCell ref="UVZ61:UWB61"/>
    <mergeCell ref="UUP61:UUR61"/>
    <mergeCell ref="UUT61:UUV61"/>
    <mergeCell ref="UUX61:UUZ61"/>
    <mergeCell ref="UVB61:UVD61"/>
    <mergeCell ref="UVF61:UVH61"/>
    <mergeCell ref="UTV61:UTX61"/>
    <mergeCell ref="UTZ61:UUB61"/>
    <mergeCell ref="UUD61:UUF61"/>
    <mergeCell ref="UUH61:UUJ61"/>
    <mergeCell ref="UUL61:UUN61"/>
    <mergeCell ref="UTB61:UTD61"/>
    <mergeCell ref="UTF61:UTH61"/>
    <mergeCell ref="UTJ61:UTL61"/>
    <mergeCell ref="UTN61:UTP61"/>
    <mergeCell ref="UTR61:UTT61"/>
    <mergeCell ref="USH61:USJ61"/>
    <mergeCell ref="USL61:USN61"/>
    <mergeCell ref="USP61:USR61"/>
    <mergeCell ref="UST61:USV61"/>
    <mergeCell ref="USX61:USZ61"/>
    <mergeCell ref="URN61:URP61"/>
    <mergeCell ref="URR61:URT61"/>
    <mergeCell ref="URV61:URX61"/>
    <mergeCell ref="URZ61:USB61"/>
    <mergeCell ref="USD61:USF61"/>
    <mergeCell ref="UQT61:UQV61"/>
    <mergeCell ref="UQX61:UQZ61"/>
    <mergeCell ref="URB61:URD61"/>
    <mergeCell ref="URF61:URH61"/>
    <mergeCell ref="URJ61:URL61"/>
    <mergeCell ref="UPZ61:UQB61"/>
    <mergeCell ref="UQD61:UQF61"/>
    <mergeCell ref="UQH61:UQJ61"/>
    <mergeCell ref="UQL61:UQN61"/>
    <mergeCell ref="UQP61:UQR61"/>
    <mergeCell ref="UPF61:UPH61"/>
    <mergeCell ref="UPJ61:UPL61"/>
    <mergeCell ref="UPN61:UPP61"/>
    <mergeCell ref="UPR61:UPT61"/>
    <mergeCell ref="UPV61:UPX61"/>
    <mergeCell ref="UOL61:UON61"/>
    <mergeCell ref="UOP61:UOR61"/>
    <mergeCell ref="UOT61:UOV61"/>
    <mergeCell ref="UOX61:UOZ61"/>
    <mergeCell ref="UPB61:UPD61"/>
    <mergeCell ref="UNR61:UNT61"/>
    <mergeCell ref="UNV61:UNX61"/>
    <mergeCell ref="UNZ61:UOB61"/>
    <mergeCell ref="UOD61:UOF61"/>
    <mergeCell ref="UOH61:UOJ61"/>
    <mergeCell ref="UMX61:UMZ61"/>
    <mergeCell ref="UNB61:UND61"/>
    <mergeCell ref="UNF61:UNH61"/>
    <mergeCell ref="UNJ61:UNL61"/>
    <mergeCell ref="UNN61:UNP61"/>
    <mergeCell ref="UMD61:UMF61"/>
    <mergeCell ref="UMH61:UMJ61"/>
    <mergeCell ref="UML61:UMN61"/>
    <mergeCell ref="UMP61:UMR61"/>
    <mergeCell ref="UMT61:UMV61"/>
    <mergeCell ref="ULJ61:ULL61"/>
    <mergeCell ref="ULN61:ULP61"/>
    <mergeCell ref="ULR61:ULT61"/>
    <mergeCell ref="ULV61:ULX61"/>
    <mergeCell ref="ULZ61:UMB61"/>
    <mergeCell ref="UKP61:UKR61"/>
    <mergeCell ref="UKT61:UKV61"/>
    <mergeCell ref="UKX61:UKZ61"/>
    <mergeCell ref="ULB61:ULD61"/>
    <mergeCell ref="ULF61:ULH61"/>
    <mergeCell ref="UJV61:UJX61"/>
    <mergeCell ref="UJZ61:UKB61"/>
    <mergeCell ref="UKD61:UKF61"/>
    <mergeCell ref="UKH61:UKJ61"/>
    <mergeCell ref="UKL61:UKN61"/>
    <mergeCell ref="UJB61:UJD61"/>
    <mergeCell ref="UJF61:UJH61"/>
    <mergeCell ref="UJJ61:UJL61"/>
    <mergeCell ref="UJN61:UJP61"/>
    <mergeCell ref="UJR61:UJT61"/>
    <mergeCell ref="UIH61:UIJ61"/>
    <mergeCell ref="UIL61:UIN61"/>
    <mergeCell ref="UIP61:UIR61"/>
    <mergeCell ref="UIT61:UIV61"/>
    <mergeCell ref="UIX61:UIZ61"/>
    <mergeCell ref="UHN61:UHP61"/>
    <mergeCell ref="UHR61:UHT61"/>
    <mergeCell ref="UHV61:UHX61"/>
    <mergeCell ref="UHZ61:UIB61"/>
    <mergeCell ref="UID61:UIF61"/>
    <mergeCell ref="UGT61:UGV61"/>
    <mergeCell ref="UGX61:UGZ61"/>
    <mergeCell ref="UHB61:UHD61"/>
    <mergeCell ref="UHF61:UHH61"/>
    <mergeCell ref="UHJ61:UHL61"/>
    <mergeCell ref="UFZ61:UGB61"/>
    <mergeCell ref="UGD61:UGF61"/>
    <mergeCell ref="UGH61:UGJ61"/>
    <mergeCell ref="UGL61:UGN61"/>
    <mergeCell ref="UGP61:UGR61"/>
    <mergeCell ref="UFF61:UFH61"/>
    <mergeCell ref="UFJ61:UFL61"/>
    <mergeCell ref="UFN61:UFP61"/>
    <mergeCell ref="UFR61:UFT61"/>
    <mergeCell ref="UFV61:UFX61"/>
    <mergeCell ref="UEL61:UEN61"/>
    <mergeCell ref="UEP61:UER61"/>
    <mergeCell ref="UET61:UEV61"/>
    <mergeCell ref="UEX61:UEZ61"/>
    <mergeCell ref="UFB61:UFD61"/>
    <mergeCell ref="UDR61:UDT61"/>
    <mergeCell ref="UDV61:UDX61"/>
    <mergeCell ref="UDZ61:UEB61"/>
    <mergeCell ref="UED61:UEF61"/>
    <mergeCell ref="UEH61:UEJ61"/>
    <mergeCell ref="UCX61:UCZ61"/>
    <mergeCell ref="UDB61:UDD61"/>
    <mergeCell ref="UDF61:UDH61"/>
    <mergeCell ref="UDJ61:UDL61"/>
    <mergeCell ref="UDN61:UDP61"/>
    <mergeCell ref="UCD61:UCF61"/>
    <mergeCell ref="UCH61:UCJ61"/>
    <mergeCell ref="UCL61:UCN61"/>
    <mergeCell ref="UCP61:UCR61"/>
    <mergeCell ref="UCT61:UCV61"/>
    <mergeCell ref="UBJ61:UBL61"/>
    <mergeCell ref="UBN61:UBP61"/>
    <mergeCell ref="UBR61:UBT61"/>
    <mergeCell ref="UBV61:UBX61"/>
    <mergeCell ref="UBZ61:UCB61"/>
    <mergeCell ref="UAP61:UAR61"/>
    <mergeCell ref="UAT61:UAV61"/>
    <mergeCell ref="UAX61:UAZ61"/>
    <mergeCell ref="UBB61:UBD61"/>
    <mergeCell ref="UBF61:UBH61"/>
    <mergeCell ref="TZV61:TZX61"/>
    <mergeCell ref="TZZ61:UAB61"/>
    <mergeCell ref="UAD61:UAF61"/>
    <mergeCell ref="UAH61:UAJ61"/>
    <mergeCell ref="UAL61:UAN61"/>
    <mergeCell ref="TZB61:TZD61"/>
    <mergeCell ref="TZF61:TZH61"/>
    <mergeCell ref="TZJ61:TZL61"/>
    <mergeCell ref="TZN61:TZP61"/>
    <mergeCell ref="TZR61:TZT61"/>
    <mergeCell ref="TYH61:TYJ61"/>
    <mergeCell ref="TYL61:TYN61"/>
    <mergeCell ref="TYP61:TYR61"/>
    <mergeCell ref="TYT61:TYV61"/>
    <mergeCell ref="TYX61:TYZ61"/>
    <mergeCell ref="TXN61:TXP61"/>
    <mergeCell ref="TXR61:TXT61"/>
    <mergeCell ref="TXV61:TXX61"/>
    <mergeCell ref="TXZ61:TYB61"/>
    <mergeCell ref="TYD61:TYF61"/>
    <mergeCell ref="TWT61:TWV61"/>
    <mergeCell ref="TWX61:TWZ61"/>
    <mergeCell ref="TXB61:TXD61"/>
    <mergeCell ref="TXF61:TXH61"/>
    <mergeCell ref="TXJ61:TXL61"/>
    <mergeCell ref="TVZ61:TWB61"/>
    <mergeCell ref="TWD61:TWF61"/>
    <mergeCell ref="TWH61:TWJ61"/>
    <mergeCell ref="TWL61:TWN61"/>
    <mergeCell ref="TWP61:TWR61"/>
    <mergeCell ref="TVF61:TVH61"/>
    <mergeCell ref="TVJ61:TVL61"/>
    <mergeCell ref="TVN61:TVP61"/>
    <mergeCell ref="TVR61:TVT61"/>
    <mergeCell ref="TVV61:TVX61"/>
    <mergeCell ref="TUL61:TUN61"/>
    <mergeCell ref="TUP61:TUR61"/>
    <mergeCell ref="TUT61:TUV61"/>
    <mergeCell ref="TUX61:TUZ61"/>
    <mergeCell ref="TVB61:TVD61"/>
    <mergeCell ref="TTR61:TTT61"/>
    <mergeCell ref="TTV61:TTX61"/>
    <mergeCell ref="TTZ61:TUB61"/>
    <mergeCell ref="TUD61:TUF61"/>
    <mergeCell ref="TUH61:TUJ61"/>
    <mergeCell ref="TSX61:TSZ61"/>
    <mergeCell ref="TTB61:TTD61"/>
    <mergeCell ref="TTF61:TTH61"/>
    <mergeCell ref="TTJ61:TTL61"/>
    <mergeCell ref="TTN61:TTP61"/>
    <mergeCell ref="TSD61:TSF61"/>
    <mergeCell ref="TSH61:TSJ61"/>
    <mergeCell ref="TSL61:TSN61"/>
    <mergeCell ref="TSP61:TSR61"/>
    <mergeCell ref="TST61:TSV61"/>
    <mergeCell ref="TRJ61:TRL61"/>
    <mergeCell ref="TRN61:TRP61"/>
    <mergeCell ref="TRR61:TRT61"/>
    <mergeCell ref="TRV61:TRX61"/>
    <mergeCell ref="TRZ61:TSB61"/>
    <mergeCell ref="TQP61:TQR61"/>
    <mergeCell ref="TQT61:TQV61"/>
    <mergeCell ref="TQX61:TQZ61"/>
    <mergeCell ref="TRB61:TRD61"/>
    <mergeCell ref="TRF61:TRH61"/>
    <mergeCell ref="TPV61:TPX61"/>
    <mergeCell ref="TPZ61:TQB61"/>
    <mergeCell ref="TQD61:TQF61"/>
    <mergeCell ref="TQH61:TQJ61"/>
    <mergeCell ref="TQL61:TQN61"/>
    <mergeCell ref="TPB61:TPD61"/>
    <mergeCell ref="TPF61:TPH61"/>
    <mergeCell ref="TPJ61:TPL61"/>
    <mergeCell ref="TPN61:TPP61"/>
    <mergeCell ref="TPR61:TPT61"/>
    <mergeCell ref="TOH61:TOJ61"/>
    <mergeCell ref="TOL61:TON61"/>
    <mergeCell ref="TOP61:TOR61"/>
    <mergeCell ref="TOT61:TOV61"/>
    <mergeCell ref="TOX61:TOZ61"/>
    <mergeCell ref="TNN61:TNP61"/>
    <mergeCell ref="TNR61:TNT61"/>
    <mergeCell ref="TNV61:TNX61"/>
    <mergeCell ref="TNZ61:TOB61"/>
    <mergeCell ref="TOD61:TOF61"/>
    <mergeCell ref="TMT61:TMV61"/>
    <mergeCell ref="TMX61:TMZ61"/>
    <mergeCell ref="TNB61:TND61"/>
    <mergeCell ref="TNF61:TNH61"/>
    <mergeCell ref="TNJ61:TNL61"/>
    <mergeCell ref="TLZ61:TMB61"/>
    <mergeCell ref="TMD61:TMF61"/>
    <mergeCell ref="TMH61:TMJ61"/>
    <mergeCell ref="TML61:TMN61"/>
    <mergeCell ref="TMP61:TMR61"/>
    <mergeCell ref="TLF61:TLH61"/>
    <mergeCell ref="TLJ61:TLL61"/>
    <mergeCell ref="TLN61:TLP61"/>
    <mergeCell ref="TLR61:TLT61"/>
    <mergeCell ref="TLV61:TLX61"/>
    <mergeCell ref="TKL61:TKN61"/>
    <mergeCell ref="TKP61:TKR61"/>
    <mergeCell ref="TKT61:TKV61"/>
    <mergeCell ref="TKX61:TKZ61"/>
    <mergeCell ref="TLB61:TLD61"/>
    <mergeCell ref="TJR61:TJT61"/>
    <mergeCell ref="TJV61:TJX61"/>
    <mergeCell ref="TJZ61:TKB61"/>
    <mergeCell ref="TKD61:TKF61"/>
    <mergeCell ref="TKH61:TKJ61"/>
    <mergeCell ref="TIX61:TIZ61"/>
    <mergeCell ref="TJB61:TJD61"/>
    <mergeCell ref="TJF61:TJH61"/>
    <mergeCell ref="TJJ61:TJL61"/>
    <mergeCell ref="TJN61:TJP61"/>
    <mergeCell ref="TID61:TIF61"/>
    <mergeCell ref="TIH61:TIJ61"/>
    <mergeCell ref="TIL61:TIN61"/>
    <mergeCell ref="TIP61:TIR61"/>
    <mergeCell ref="TIT61:TIV61"/>
    <mergeCell ref="THJ61:THL61"/>
    <mergeCell ref="THN61:THP61"/>
    <mergeCell ref="THR61:THT61"/>
    <mergeCell ref="THV61:THX61"/>
    <mergeCell ref="THZ61:TIB61"/>
    <mergeCell ref="TGP61:TGR61"/>
    <mergeCell ref="TGT61:TGV61"/>
    <mergeCell ref="TGX61:TGZ61"/>
    <mergeCell ref="THB61:THD61"/>
    <mergeCell ref="THF61:THH61"/>
    <mergeCell ref="TFV61:TFX61"/>
    <mergeCell ref="TFZ61:TGB61"/>
    <mergeCell ref="TGD61:TGF61"/>
    <mergeCell ref="TGH61:TGJ61"/>
    <mergeCell ref="TGL61:TGN61"/>
    <mergeCell ref="TFB61:TFD61"/>
    <mergeCell ref="TFF61:TFH61"/>
    <mergeCell ref="TFJ61:TFL61"/>
    <mergeCell ref="TFN61:TFP61"/>
    <mergeCell ref="TFR61:TFT61"/>
    <mergeCell ref="TEH61:TEJ61"/>
    <mergeCell ref="TEL61:TEN61"/>
    <mergeCell ref="TEP61:TER61"/>
    <mergeCell ref="TET61:TEV61"/>
    <mergeCell ref="TEX61:TEZ61"/>
    <mergeCell ref="TDN61:TDP61"/>
    <mergeCell ref="TDR61:TDT61"/>
    <mergeCell ref="TDV61:TDX61"/>
    <mergeCell ref="TDZ61:TEB61"/>
    <mergeCell ref="TED61:TEF61"/>
    <mergeCell ref="TCT61:TCV61"/>
    <mergeCell ref="TCX61:TCZ61"/>
    <mergeCell ref="TDB61:TDD61"/>
    <mergeCell ref="TDF61:TDH61"/>
    <mergeCell ref="TDJ61:TDL61"/>
    <mergeCell ref="TBZ61:TCB61"/>
    <mergeCell ref="TCD61:TCF61"/>
    <mergeCell ref="TCH61:TCJ61"/>
    <mergeCell ref="TCL61:TCN61"/>
    <mergeCell ref="TCP61:TCR61"/>
    <mergeCell ref="TBF61:TBH61"/>
    <mergeCell ref="TBJ61:TBL61"/>
    <mergeCell ref="TBN61:TBP61"/>
    <mergeCell ref="TBR61:TBT61"/>
    <mergeCell ref="TBV61:TBX61"/>
    <mergeCell ref="TAL61:TAN61"/>
    <mergeCell ref="TAP61:TAR61"/>
    <mergeCell ref="TAT61:TAV61"/>
    <mergeCell ref="TAX61:TAZ61"/>
    <mergeCell ref="TBB61:TBD61"/>
    <mergeCell ref="SZR61:SZT61"/>
    <mergeCell ref="SZV61:SZX61"/>
    <mergeCell ref="SZZ61:TAB61"/>
    <mergeCell ref="TAD61:TAF61"/>
    <mergeCell ref="TAH61:TAJ61"/>
    <mergeCell ref="SYX61:SYZ61"/>
    <mergeCell ref="SZB61:SZD61"/>
    <mergeCell ref="SZF61:SZH61"/>
    <mergeCell ref="SZJ61:SZL61"/>
    <mergeCell ref="SZN61:SZP61"/>
    <mergeCell ref="SYD61:SYF61"/>
    <mergeCell ref="SYH61:SYJ61"/>
    <mergeCell ref="SYL61:SYN61"/>
    <mergeCell ref="SYP61:SYR61"/>
    <mergeCell ref="SYT61:SYV61"/>
    <mergeCell ref="SXJ61:SXL61"/>
    <mergeCell ref="SXN61:SXP61"/>
    <mergeCell ref="SXR61:SXT61"/>
    <mergeCell ref="SXV61:SXX61"/>
    <mergeCell ref="SXZ61:SYB61"/>
    <mergeCell ref="SWP61:SWR61"/>
    <mergeCell ref="SWT61:SWV61"/>
    <mergeCell ref="SWX61:SWZ61"/>
    <mergeCell ref="SXB61:SXD61"/>
    <mergeCell ref="SXF61:SXH61"/>
    <mergeCell ref="SVV61:SVX61"/>
    <mergeCell ref="SVZ61:SWB61"/>
    <mergeCell ref="SWD61:SWF61"/>
    <mergeCell ref="SWH61:SWJ61"/>
    <mergeCell ref="SWL61:SWN61"/>
    <mergeCell ref="SVB61:SVD61"/>
    <mergeCell ref="SVF61:SVH61"/>
    <mergeCell ref="SVJ61:SVL61"/>
    <mergeCell ref="SVN61:SVP61"/>
    <mergeCell ref="SVR61:SVT61"/>
    <mergeCell ref="SUH61:SUJ61"/>
    <mergeCell ref="SUL61:SUN61"/>
    <mergeCell ref="SUP61:SUR61"/>
    <mergeCell ref="SUT61:SUV61"/>
    <mergeCell ref="SUX61:SUZ61"/>
    <mergeCell ref="STN61:STP61"/>
    <mergeCell ref="STR61:STT61"/>
    <mergeCell ref="STV61:STX61"/>
    <mergeCell ref="STZ61:SUB61"/>
    <mergeCell ref="SUD61:SUF61"/>
    <mergeCell ref="SST61:SSV61"/>
    <mergeCell ref="SSX61:SSZ61"/>
    <mergeCell ref="STB61:STD61"/>
    <mergeCell ref="STF61:STH61"/>
    <mergeCell ref="STJ61:STL61"/>
    <mergeCell ref="SRZ61:SSB61"/>
    <mergeCell ref="SSD61:SSF61"/>
    <mergeCell ref="SSH61:SSJ61"/>
    <mergeCell ref="SSL61:SSN61"/>
    <mergeCell ref="SSP61:SSR61"/>
    <mergeCell ref="SRF61:SRH61"/>
    <mergeCell ref="SRJ61:SRL61"/>
    <mergeCell ref="SRN61:SRP61"/>
    <mergeCell ref="SRR61:SRT61"/>
    <mergeCell ref="SRV61:SRX61"/>
    <mergeCell ref="SQL61:SQN61"/>
    <mergeCell ref="SQP61:SQR61"/>
    <mergeCell ref="SQT61:SQV61"/>
    <mergeCell ref="SQX61:SQZ61"/>
    <mergeCell ref="SRB61:SRD61"/>
    <mergeCell ref="SPR61:SPT61"/>
    <mergeCell ref="SPV61:SPX61"/>
    <mergeCell ref="SPZ61:SQB61"/>
    <mergeCell ref="SQD61:SQF61"/>
    <mergeCell ref="SQH61:SQJ61"/>
    <mergeCell ref="SOX61:SOZ61"/>
    <mergeCell ref="SPB61:SPD61"/>
    <mergeCell ref="SPF61:SPH61"/>
    <mergeCell ref="SPJ61:SPL61"/>
    <mergeCell ref="SPN61:SPP61"/>
    <mergeCell ref="SOD61:SOF61"/>
    <mergeCell ref="SOH61:SOJ61"/>
    <mergeCell ref="SOL61:SON61"/>
    <mergeCell ref="SOP61:SOR61"/>
    <mergeCell ref="SOT61:SOV61"/>
    <mergeCell ref="SNJ61:SNL61"/>
    <mergeCell ref="SNN61:SNP61"/>
    <mergeCell ref="SNR61:SNT61"/>
    <mergeCell ref="SNV61:SNX61"/>
    <mergeCell ref="SNZ61:SOB61"/>
    <mergeCell ref="SMP61:SMR61"/>
    <mergeCell ref="SMT61:SMV61"/>
    <mergeCell ref="SMX61:SMZ61"/>
    <mergeCell ref="SNB61:SND61"/>
    <mergeCell ref="SNF61:SNH61"/>
    <mergeCell ref="SLV61:SLX61"/>
    <mergeCell ref="SLZ61:SMB61"/>
    <mergeCell ref="SMD61:SMF61"/>
    <mergeCell ref="SMH61:SMJ61"/>
    <mergeCell ref="SML61:SMN61"/>
    <mergeCell ref="SLB61:SLD61"/>
    <mergeCell ref="SLF61:SLH61"/>
    <mergeCell ref="SLJ61:SLL61"/>
    <mergeCell ref="SLN61:SLP61"/>
    <mergeCell ref="SLR61:SLT61"/>
    <mergeCell ref="SKH61:SKJ61"/>
    <mergeCell ref="SKL61:SKN61"/>
    <mergeCell ref="SKP61:SKR61"/>
    <mergeCell ref="SKT61:SKV61"/>
    <mergeCell ref="SKX61:SKZ61"/>
    <mergeCell ref="SJN61:SJP61"/>
    <mergeCell ref="SJR61:SJT61"/>
    <mergeCell ref="SJV61:SJX61"/>
    <mergeCell ref="SJZ61:SKB61"/>
    <mergeCell ref="SKD61:SKF61"/>
    <mergeCell ref="SIT61:SIV61"/>
    <mergeCell ref="SIX61:SIZ61"/>
    <mergeCell ref="SJB61:SJD61"/>
    <mergeCell ref="SJF61:SJH61"/>
    <mergeCell ref="SJJ61:SJL61"/>
    <mergeCell ref="SHZ61:SIB61"/>
    <mergeCell ref="SID61:SIF61"/>
    <mergeCell ref="SIH61:SIJ61"/>
    <mergeCell ref="SIL61:SIN61"/>
    <mergeCell ref="SIP61:SIR61"/>
    <mergeCell ref="SHF61:SHH61"/>
    <mergeCell ref="SHJ61:SHL61"/>
    <mergeCell ref="SHN61:SHP61"/>
    <mergeCell ref="SHR61:SHT61"/>
    <mergeCell ref="SHV61:SHX61"/>
    <mergeCell ref="SGL61:SGN61"/>
    <mergeCell ref="SGP61:SGR61"/>
    <mergeCell ref="SGT61:SGV61"/>
    <mergeCell ref="SGX61:SGZ61"/>
    <mergeCell ref="SHB61:SHD61"/>
    <mergeCell ref="SFR61:SFT61"/>
    <mergeCell ref="SFV61:SFX61"/>
    <mergeCell ref="SFZ61:SGB61"/>
    <mergeCell ref="SGD61:SGF61"/>
    <mergeCell ref="SGH61:SGJ61"/>
    <mergeCell ref="SEX61:SEZ61"/>
    <mergeCell ref="SFB61:SFD61"/>
    <mergeCell ref="SFF61:SFH61"/>
    <mergeCell ref="SFJ61:SFL61"/>
    <mergeCell ref="SFN61:SFP61"/>
    <mergeCell ref="SED61:SEF61"/>
    <mergeCell ref="SEH61:SEJ61"/>
    <mergeCell ref="SEL61:SEN61"/>
    <mergeCell ref="SEP61:SER61"/>
    <mergeCell ref="SET61:SEV61"/>
    <mergeCell ref="SDJ61:SDL61"/>
    <mergeCell ref="SDN61:SDP61"/>
    <mergeCell ref="SDR61:SDT61"/>
    <mergeCell ref="SDV61:SDX61"/>
    <mergeCell ref="SDZ61:SEB61"/>
    <mergeCell ref="SCP61:SCR61"/>
    <mergeCell ref="SCT61:SCV61"/>
    <mergeCell ref="SCX61:SCZ61"/>
    <mergeCell ref="SDB61:SDD61"/>
    <mergeCell ref="SDF61:SDH61"/>
    <mergeCell ref="SBV61:SBX61"/>
    <mergeCell ref="SBZ61:SCB61"/>
    <mergeCell ref="SCD61:SCF61"/>
    <mergeCell ref="SCH61:SCJ61"/>
    <mergeCell ref="SCL61:SCN61"/>
    <mergeCell ref="SBB61:SBD61"/>
    <mergeCell ref="SBF61:SBH61"/>
    <mergeCell ref="SBJ61:SBL61"/>
    <mergeCell ref="SBN61:SBP61"/>
    <mergeCell ref="SBR61:SBT61"/>
    <mergeCell ref="SAH61:SAJ61"/>
    <mergeCell ref="SAL61:SAN61"/>
    <mergeCell ref="SAP61:SAR61"/>
    <mergeCell ref="SAT61:SAV61"/>
    <mergeCell ref="SAX61:SAZ61"/>
    <mergeCell ref="RZN61:RZP61"/>
    <mergeCell ref="RZR61:RZT61"/>
    <mergeCell ref="RZV61:RZX61"/>
    <mergeCell ref="RZZ61:SAB61"/>
    <mergeCell ref="SAD61:SAF61"/>
    <mergeCell ref="RYT61:RYV61"/>
    <mergeCell ref="RYX61:RYZ61"/>
    <mergeCell ref="RZB61:RZD61"/>
    <mergeCell ref="RZF61:RZH61"/>
    <mergeCell ref="RZJ61:RZL61"/>
    <mergeCell ref="RXZ61:RYB61"/>
    <mergeCell ref="RYD61:RYF61"/>
    <mergeCell ref="RYH61:RYJ61"/>
    <mergeCell ref="RYL61:RYN61"/>
    <mergeCell ref="RYP61:RYR61"/>
    <mergeCell ref="RXF61:RXH61"/>
    <mergeCell ref="RXJ61:RXL61"/>
    <mergeCell ref="RXN61:RXP61"/>
    <mergeCell ref="RXR61:RXT61"/>
    <mergeCell ref="RXV61:RXX61"/>
    <mergeCell ref="RWL61:RWN61"/>
    <mergeCell ref="RWP61:RWR61"/>
    <mergeCell ref="RWT61:RWV61"/>
    <mergeCell ref="RWX61:RWZ61"/>
    <mergeCell ref="RXB61:RXD61"/>
    <mergeCell ref="RVR61:RVT61"/>
    <mergeCell ref="RVV61:RVX61"/>
    <mergeCell ref="RVZ61:RWB61"/>
    <mergeCell ref="RWD61:RWF61"/>
    <mergeCell ref="RWH61:RWJ61"/>
    <mergeCell ref="RUX61:RUZ61"/>
    <mergeCell ref="RVB61:RVD61"/>
    <mergeCell ref="RVF61:RVH61"/>
    <mergeCell ref="RVJ61:RVL61"/>
    <mergeCell ref="RVN61:RVP61"/>
    <mergeCell ref="RUD61:RUF61"/>
    <mergeCell ref="RUH61:RUJ61"/>
    <mergeCell ref="RUL61:RUN61"/>
    <mergeCell ref="RUP61:RUR61"/>
    <mergeCell ref="RUT61:RUV61"/>
    <mergeCell ref="RTJ61:RTL61"/>
    <mergeCell ref="RTN61:RTP61"/>
    <mergeCell ref="RTR61:RTT61"/>
    <mergeCell ref="RTV61:RTX61"/>
    <mergeCell ref="RTZ61:RUB61"/>
    <mergeCell ref="RSP61:RSR61"/>
    <mergeCell ref="RST61:RSV61"/>
    <mergeCell ref="RSX61:RSZ61"/>
    <mergeCell ref="RTB61:RTD61"/>
    <mergeCell ref="RTF61:RTH61"/>
    <mergeCell ref="RRV61:RRX61"/>
    <mergeCell ref="RRZ61:RSB61"/>
    <mergeCell ref="RSD61:RSF61"/>
    <mergeCell ref="RSH61:RSJ61"/>
    <mergeCell ref="RSL61:RSN61"/>
    <mergeCell ref="RRB61:RRD61"/>
    <mergeCell ref="RRF61:RRH61"/>
    <mergeCell ref="RRJ61:RRL61"/>
    <mergeCell ref="RRN61:RRP61"/>
    <mergeCell ref="RRR61:RRT61"/>
    <mergeCell ref="RQH61:RQJ61"/>
    <mergeCell ref="RQL61:RQN61"/>
    <mergeCell ref="RQP61:RQR61"/>
    <mergeCell ref="RQT61:RQV61"/>
    <mergeCell ref="RQX61:RQZ61"/>
    <mergeCell ref="RPN61:RPP61"/>
    <mergeCell ref="RPR61:RPT61"/>
    <mergeCell ref="RPV61:RPX61"/>
    <mergeCell ref="RPZ61:RQB61"/>
    <mergeCell ref="RQD61:RQF61"/>
    <mergeCell ref="ROT61:ROV61"/>
    <mergeCell ref="ROX61:ROZ61"/>
    <mergeCell ref="RPB61:RPD61"/>
    <mergeCell ref="RPF61:RPH61"/>
    <mergeCell ref="RPJ61:RPL61"/>
    <mergeCell ref="RNZ61:ROB61"/>
    <mergeCell ref="ROD61:ROF61"/>
    <mergeCell ref="ROH61:ROJ61"/>
    <mergeCell ref="ROL61:RON61"/>
    <mergeCell ref="ROP61:ROR61"/>
    <mergeCell ref="RNF61:RNH61"/>
    <mergeCell ref="RNJ61:RNL61"/>
    <mergeCell ref="RNN61:RNP61"/>
    <mergeCell ref="RNR61:RNT61"/>
    <mergeCell ref="RNV61:RNX61"/>
    <mergeCell ref="RML61:RMN61"/>
    <mergeCell ref="RMP61:RMR61"/>
    <mergeCell ref="RMT61:RMV61"/>
    <mergeCell ref="RMX61:RMZ61"/>
    <mergeCell ref="RNB61:RND61"/>
    <mergeCell ref="RLR61:RLT61"/>
    <mergeCell ref="RLV61:RLX61"/>
    <mergeCell ref="RLZ61:RMB61"/>
    <mergeCell ref="RMD61:RMF61"/>
    <mergeCell ref="RMH61:RMJ61"/>
    <mergeCell ref="RKX61:RKZ61"/>
    <mergeCell ref="RLB61:RLD61"/>
    <mergeCell ref="RLF61:RLH61"/>
    <mergeCell ref="RLJ61:RLL61"/>
    <mergeCell ref="RLN61:RLP61"/>
    <mergeCell ref="RKD61:RKF61"/>
    <mergeCell ref="RKH61:RKJ61"/>
    <mergeCell ref="RKL61:RKN61"/>
    <mergeCell ref="RKP61:RKR61"/>
    <mergeCell ref="RKT61:RKV61"/>
    <mergeCell ref="RJJ61:RJL61"/>
    <mergeCell ref="RJN61:RJP61"/>
    <mergeCell ref="RJR61:RJT61"/>
    <mergeCell ref="RJV61:RJX61"/>
    <mergeCell ref="RJZ61:RKB61"/>
    <mergeCell ref="RIP61:RIR61"/>
    <mergeCell ref="RIT61:RIV61"/>
    <mergeCell ref="RIX61:RIZ61"/>
    <mergeCell ref="RJB61:RJD61"/>
    <mergeCell ref="RJF61:RJH61"/>
    <mergeCell ref="RHV61:RHX61"/>
    <mergeCell ref="RHZ61:RIB61"/>
    <mergeCell ref="RID61:RIF61"/>
    <mergeCell ref="RIH61:RIJ61"/>
    <mergeCell ref="RIL61:RIN61"/>
    <mergeCell ref="RHB61:RHD61"/>
    <mergeCell ref="RHF61:RHH61"/>
    <mergeCell ref="RHJ61:RHL61"/>
    <mergeCell ref="RHN61:RHP61"/>
    <mergeCell ref="RHR61:RHT61"/>
    <mergeCell ref="RGH61:RGJ61"/>
    <mergeCell ref="RGL61:RGN61"/>
    <mergeCell ref="RGP61:RGR61"/>
    <mergeCell ref="RGT61:RGV61"/>
    <mergeCell ref="RGX61:RGZ61"/>
    <mergeCell ref="RFN61:RFP61"/>
    <mergeCell ref="RFR61:RFT61"/>
    <mergeCell ref="RFV61:RFX61"/>
    <mergeCell ref="RFZ61:RGB61"/>
    <mergeCell ref="RGD61:RGF61"/>
    <mergeCell ref="RET61:REV61"/>
    <mergeCell ref="REX61:REZ61"/>
    <mergeCell ref="RFB61:RFD61"/>
    <mergeCell ref="RFF61:RFH61"/>
    <mergeCell ref="RFJ61:RFL61"/>
    <mergeCell ref="RDZ61:REB61"/>
    <mergeCell ref="RED61:REF61"/>
    <mergeCell ref="REH61:REJ61"/>
    <mergeCell ref="REL61:REN61"/>
    <mergeCell ref="REP61:RER61"/>
    <mergeCell ref="RDF61:RDH61"/>
    <mergeCell ref="RDJ61:RDL61"/>
    <mergeCell ref="RDN61:RDP61"/>
    <mergeCell ref="RDR61:RDT61"/>
    <mergeCell ref="RDV61:RDX61"/>
    <mergeCell ref="RCL61:RCN61"/>
    <mergeCell ref="RCP61:RCR61"/>
    <mergeCell ref="RCT61:RCV61"/>
    <mergeCell ref="RCX61:RCZ61"/>
    <mergeCell ref="RDB61:RDD61"/>
    <mergeCell ref="RBR61:RBT61"/>
    <mergeCell ref="RBV61:RBX61"/>
    <mergeCell ref="RBZ61:RCB61"/>
    <mergeCell ref="RCD61:RCF61"/>
    <mergeCell ref="RCH61:RCJ61"/>
    <mergeCell ref="RAX61:RAZ61"/>
    <mergeCell ref="RBB61:RBD61"/>
    <mergeCell ref="RBF61:RBH61"/>
    <mergeCell ref="RBJ61:RBL61"/>
    <mergeCell ref="RBN61:RBP61"/>
    <mergeCell ref="RAD61:RAF61"/>
    <mergeCell ref="RAH61:RAJ61"/>
    <mergeCell ref="RAL61:RAN61"/>
    <mergeCell ref="RAP61:RAR61"/>
    <mergeCell ref="RAT61:RAV61"/>
    <mergeCell ref="QZJ61:QZL61"/>
    <mergeCell ref="QZN61:QZP61"/>
    <mergeCell ref="QZR61:QZT61"/>
    <mergeCell ref="QZV61:QZX61"/>
    <mergeCell ref="QZZ61:RAB61"/>
    <mergeCell ref="QYP61:QYR61"/>
    <mergeCell ref="QYT61:QYV61"/>
    <mergeCell ref="QYX61:QYZ61"/>
    <mergeCell ref="QZB61:QZD61"/>
    <mergeCell ref="QZF61:QZH61"/>
    <mergeCell ref="QXV61:QXX61"/>
    <mergeCell ref="QXZ61:QYB61"/>
    <mergeCell ref="QYD61:QYF61"/>
    <mergeCell ref="QYH61:QYJ61"/>
    <mergeCell ref="QYL61:QYN61"/>
    <mergeCell ref="QXB61:QXD61"/>
    <mergeCell ref="QXF61:QXH61"/>
    <mergeCell ref="QXJ61:QXL61"/>
    <mergeCell ref="QXN61:QXP61"/>
    <mergeCell ref="QXR61:QXT61"/>
    <mergeCell ref="QWH61:QWJ61"/>
    <mergeCell ref="QWL61:QWN61"/>
    <mergeCell ref="QWP61:QWR61"/>
    <mergeCell ref="QWT61:QWV61"/>
    <mergeCell ref="QWX61:QWZ61"/>
    <mergeCell ref="QVN61:QVP61"/>
    <mergeCell ref="QVR61:QVT61"/>
    <mergeCell ref="QVV61:QVX61"/>
    <mergeCell ref="QVZ61:QWB61"/>
    <mergeCell ref="QWD61:QWF61"/>
    <mergeCell ref="QUT61:QUV61"/>
    <mergeCell ref="QUX61:QUZ61"/>
    <mergeCell ref="QVB61:QVD61"/>
    <mergeCell ref="QVF61:QVH61"/>
    <mergeCell ref="QVJ61:QVL61"/>
    <mergeCell ref="QTZ61:QUB61"/>
    <mergeCell ref="QUD61:QUF61"/>
    <mergeCell ref="QUH61:QUJ61"/>
    <mergeCell ref="QUL61:QUN61"/>
    <mergeCell ref="QUP61:QUR61"/>
    <mergeCell ref="QTF61:QTH61"/>
    <mergeCell ref="QTJ61:QTL61"/>
    <mergeCell ref="QTN61:QTP61"/>
    <mergeCell ref="QTR61:QTT61"/>
    <mergeCell ref="QTV61:QTX61"/>
    <mergeCell ref="QSL61:QSN61"/>
    <mergeCell ref="QSP61:QSR61"/>
    <mergeCell ref="QST61:QSV61"/>
    <mergeCell ref="QSX61:QSZ61"/>
    <mergeCell ref="QTB61:QTD61"/>
    <mergeCell ref="QRR61:QRT61"/>
    <mergeCell ref="QRV61:QRX61"/>
    <mergeCell ref="QRZ61:QSB61"/>
    <mergeCell ref="QSD61:QSF61"/>
    <mergeCell ref="QSH61:QSJ61"/>
    <mergeCell ref="QQX61:QQZ61"/>
    <mergeCell ref="QRB61:QRD61"/>
    <mergeCell ref="QRF61:QRH61"/>
    <mergeCell ref="QRJ61:QRL61"/>
    <mergeCell ref="QRN61:QRP61"/>
    <mergeCell ref="QQD61:QQF61"/>
    <mergeCell ref="QQH61:QQJ61"/>
    <mergeCell ref="QQL61:QQN61"/>
    <mergeCell ref="QQP61:QQR61"/>
    <mergeCell ref="QQT61:QQV61"/>
    <mergeCell ref="QPJ61:QPL61"/>
    <mergeCell ref="QPN61:QPP61"/>
    <mergeCell ref="QPR61:QPT61"/>
    <mergeCell ref="QPV61:QPX61"/>
    <mergeCell ref="QPZ61:QQB61"/>
    <mergeCell ref="QOP61:QOR61"/>
    <mergeCell ref="QOT61:QOV61"/>
    <mergeCell ref="QOX61:QOZ61"/>
    <mergeCell ref="QPB61:QPD61"/>
    <mergeCell ref="QPF61:QPH61"/>
    <mergeCell ref="QNV61:QNX61"/>
    <mergeCell ref="QNZ61:QOB61"/>
    <mergeCell ref="QOD61:QOF61"/>
    <mergeCell ref="QOH61:QOJ61"/>
    <mergeCell ref="QOL61:QON61"/>
    <mergeCell ref="QNB61:QND61"/>
    <mergeCell ref="QNF61:QNH61"/>
    <mergeCell ref="QNJ61:QNL61"/>
    <mergeCell ref="QNN61:QNP61"/>
    <mergeCell ref="QNR61:QNT61"/>
    <mergeCell ref="QMH61:QMJ61"/>
    <mergeCell ref="QML61:QMN61"/>
    <mergeCell ref="QMP61:QMR61"/>
    <mergeCell ref="QMT61:QMV61"/>
    <mergeCell ref="QMX61:QMZ61"/>
    <mergeCell ref="QLN61:QLP61"/>
    <mergeCell ref="QLR61:QLT61"/>
    <mergeCell ref="QLV61:QLX61"/>
    <mergeCell ref="QLZ61:QMB61"/>
    <mergeCell ref="QMD61:QMF61"/>
    <mergeCell ref="QKT61:QKV61"/>
    <mergeCell ref="QKX61:QKZ61"/>
    <mergeCell ref="QLB61:QLD61"/>
    <mergeCell ref="QLF61:QLH61"/>
    <mergeCell ref="QLJ61:QLL61"/>
    <mergeCell ref="QJZ61:QKB61"/>
    <mergeCell ref="QKD61:QKF61"/>
    <mergeCell ref="QKH61:QKJ61"/>
    <mergeCell ref="QKL61:QKN61"/>
    <mergeCell ref="QKP61:QKR61"/>
    <mergeCell ref="QJF61:QJH61"/>
    <mergeCell ref="QJJ61:QJL61"/>
    <mergeCell ref="QJN61:QJP61"/>
    <mergeCell ref="QJR61:QJT61"/>
    <mergeCell ref="QJV61:QJX61"/>
    <mergeCell ref="QIL61:QIN61"/>
    <mergeCell ref="QIP61:QIR61"/>
    <mergeCell ref="QIT61:QIV61"/>
    <mergeCell ref="QIX61:QIZ61"/>
    <mergeCell ref="QJB61:QJD61"/>
    <mergeCell ref="QHR61:QHT61"/>
    <mergeCell ref="QHV61:QHX61"/>
    <mergeCell ref="QHZ61:QIB61"/>
    <mergeCell ref="QID61:QIF61"/>
    <mergeCell ref="QIH61:QIJ61"/>
    <mergeCell ref="QGX61:QGZ61"/>
    <mergeCell ref="QHB61:QHD61"/>
    <mergeCell ref="QHF61:QHH61"/>
    <mergeCell ref="QHJ61:QHL61"/>
    <mergeCell ref="QHN61:QHP61"/>
    <mergeCell ref="QGD61:QGF61"/>
    <mergeCell ref="QGH61:QGJ61"/>
    <mergeCell ref="QGL61:QGN61"/>
    <mergeCell ref="QGP61:QGR61"/>
    <mergeCell ref="QGT61:QGV61"/>
    <mergeCell ref="QFJ61:QFL61"/>
    <mergeCell ref="QFN61:QFP61"/>
    <mergeCell ref="QFR61:QFT61"/>
    <mergeCell ref="QFV61:QFX61"/>
    <mergeCell ref="QFZ61:QGB61"/>
    <mergeCell ref="QEP61:QER61"/>
    <mergeCell ref="QET61:QEV61"/>
    <mergeCell ref="QEX61:QEZ61"/>
    <mergeCell ref="QFB61:QFD61"/>
    <mergeCell ref="QFF61:QFH61"/>
    <mergeCell ref="QDV61:QDX61"/>
    <mergeCell ref="QDZ61:QEB61"/>
    <mergeCell ref="QED61:QEF61"/>
    <mergeCell ref="QEH61:QEJ61"/>
    <mergeCell ref="QEL61:QEN61"/>
    <mergeCell ref="QDB61:QDD61"/>
    <mergeCell ref="QDF61:QDH61"/>
    <mergeCell ref="QDJ61:QDL61"/>
    <mergeCell ref="QDN61:QDP61"/>
    <mergeCell ref="QDR61:QDT61"/>
    <mergeCell ref="QCH61:QCJ61"/>
    <mergeCell ref="QCL61:QCN61"/>
    <mergeCell ref="QCP61:QCR61"/>
    <mergeCell ref="QCT61:QCV61"/>
    <mergeCell ref="QCX61:QCZ61"/>
    <mergeCell ref="QBN61:QBP61"/>
    <mergeCell ref="QBR61:QBT61"/>
    <mergeCell ref="QBV61:QBX61"/>
    <mergeCell ref="QBZ61:QCB61"/>
    <mergeCell ref="QCD61:QCF61"/>
    <mergeCell ref="QAT61:QAV61"/>
    <mergeCell ref="QAX61:QAZ61"/>
    <mergeCell ref="QBB61:QBD61"/>
    <mergeCell ref="QBF61:QBH61"/>
    <mergeCell ref="QBJ61:QBL61"/>
    <mergeCell ref="PZZ61:QAB61"/>
    <mergeCell ref="QAD61:QAF61"/>
    <mergeCell ref="QAH61:QAJ61"/>
    <mergeCell ref="QAL61:QAN61"/>
    <mergeCell ref="QAP61:QAR61"/>
    <mergeCell ref="PZF61:PZH61"/>
    <mergeCell ref="PZJ61:PZL61"/>
    <mergeCell ref="PZN61:PZP61"/>
    <mergeCell ref="PZR61:PZT61"/>
    <mergeCell ref="PZV61:PZX61"/>
    <mergeCell ref="PYL61:PYN61"/>
    <mergeCell ref="PYP61:PYR61"/>
    <mergeCell ref="PYT61:PYV61"/>
    <mergeCell ref="PYX61:PYZ61"/>
    <mergeCell ref="PZB61:PZD61"/>
    <mergeCell ref="PXR61:PXT61"/>
    <mergeCell ref="PXV61:PXX61"/>
    <mergeCell ref="PXZ61:PYB61"/>
    <mergeCell ref="PYD61:PYF61"/>
    <mergeCell ref="PYH61:PYJ61"/>
    <mergeCell ref="PWX61:PWZ61"/>
    <mergeCell ref="PXB61:PXD61"/>
    <mergeCell ref="PXF61:PXH61"/>
    <mergeCell ref="PXJ61:PXL61"/>
    <mergeCell ref="PXN61:PXP61"/>
    <mergeCell ref="PWD61:PWF61"/>
    <mergeCell ref="PWH61:PWJ61"/>
    <mergeCell ref="PWL61:PWN61"/>
    <mergeCell ref="PWP61:PWR61"/>
    <mergeCell ref="PWT61:PWV61"/>
    <mergeCell ref="PVJ61:PVL61"/>
    <mergeCell ref="PVN61:PVP61"/>
    <mergeCell ref="PVR61:PVT61"/>
    <mergeCell ref="PVV61:PVX61"/>
    <mergeCell ref="PVZ61:PWB61"/>
    <mergeCell ref="PUP61:PUR61"/>
    <mergeCell ref="PUT61:PUV61"/>
    <mergeCell ref="PUX61:PUZ61"/>
    <mergeCell ref="PVB61:PVD61"/>
    <mergeCell ref="PVF61:PVH61"/>
    <mergeCell ref="PTV61:PTX61"/>
    <mergeCell ref="PTZ61:PUB61"/>
    <mergeCell ref="PUD61:PUF61"/>
    <mergeCell ref="PUH61:PUJ61"/>
    <mergeCell ref="PUL61:PUN61"/>
    <mergeCell ref="PTB61:PTD61"/>
    <mergeCell ref="PTF61:PTH61"/>
    <mergeCell ref="PTJ61:PTL61"/>
    <mergeCell ref="PTN61:PTP61"/>
    <mergeCell ref="PTR61:PTT61"/>
    <mergeCell ref="PSH61:PSJ61"/>
    <mergeCell ref="PSL61:PSN61"/>
    <mergeCell ref="PSP61:PSR61"/>
    <mergeCell ref="PST61:PSV61"/>
    <mergeCell ref="PSX61:PSZ61"/>
    <mergeCell ref="PRN61:PRP61"/>
    <mergeCell ref="PRR61:PRT61"/>
    <mergeCell ref="PRV61:PRX61"/>
    <mergeCell ref="PRZ61:PSB61"/>
    <mergeCell ref="PSD61:PSF61"/>
    <mergeCell ref="PQT61:PQV61"/>
    <mergeCell ref="PQX61:PQZ61"/>
    <mergeCell ref="PRB61:PRD61"/>
    <mergeCell ref="PRF61:PRH61"/>
    <mergeCell ref="PRJ61:PRL61"/>
    <mergeCell ref="PPZ61:PQB61"/>
    <mergeCell ref="PQD61:PQF61"/>
    <mergeCell ref="PQH61:PQJ61"/>
    <mergeCell ref="PQL61:PQN61"/>
    <mergeCell ref="PQP61:PQR61"/>
    <mergeCell ref="PPF61:PPH61"/>
    <mergeCell ref="PPJ61:PPL61"/>
    <mergeCell ref="PPN61:PPP61"/>
    <mergeCell ref="PPR61:PPT61"/>
    <mergeCell ref="PPV61:PPX61"/>
    <mergeCell ref="POL61:PON61"/>
    <mergeCell ref="POP61:POR61"/>
    <mergeCell ref="POT61:POV61"/>
    <mergeCell ref="POX61:POZ61"/>
    <mergeCell ref="PPB61:PPD61"/>
    <mergeCell ref="PNR61:PNT61"/>
    <mergeCell ref="PNV61:PNX61"/>
    <mergeCell ref="PNZ61:POB61"/>
    <mergeCell ref="POD61:POF61"/>
    <mergeCell ref="POH61:POJ61"/>
    <mergeCell ref="PMX61:PMZ61"/>
    <mergeCell ref="PNB61:PND61"/>
    <mergeCell ref="PNF61:PNH61"/>
    <mergeCell ref="PNJ61:PNL61"/>
    <mergeCell ref="PNN61:PNP61"/>
    <mergeCell ref="PMD61:PMF61"/>
    <mergeCell ref="PMH61:PMJ61"/>
    <mergeCell ref="PML61:PMN61"/>
    <mergeCell ref="PMP61:PMR61"/>
    <mergeCell ref="PMT61:PMV61"/>
    <mergeCell ref="PLJ61:PLL61"/>
    <mergeCell ref="PLN61:PLP61"/>
    <mergeCell ref="PLR61:PLT61"/>
    <mergeCell ref="PLV61:PLX61"/>
    <mergeCell ref="PLZ61:PMB61"/>
    <mergeCell ref="PKP61:PKR61"/>
    <mergeCell ref="PKT61:PKV61"/>
    <mergeCell ref="PKX61:PKZ61"/>
    <mergeCell ref="PLB61:PLD61"/>
    <mergeCell ref="PLF61:PLH61"/>
    <mergeCell ref="PJV61:PJX61"/>
    <mergeCell ref="PJZ61:PKB61"/>
    <mergeCell ref="PKD61:PKF61"/>
    <mergeCell ref="PKH61:PKJ61"/>
    <mergeCell ref="PKL61:PKN61"/>
    <mergeCell ref="PJB61:PJD61"/>
    <mergeCell ref="PJF61:PJH61"/>
    <mergeCell ref="PJJ61:PJL61"/>
    <mergeCell ref="PJN61:PJP61"/>
    <mergeCell ref="PJR61:PJT61"/>
    <mergeCell ref="PIH61:PIJ61"/>
    <mergeCell ref="PIL61:PIN61"/>
    <mergeCell ref="PIP61:PIR61"/>
    <mergeCell ref="PIT61:PIV61"/>
    <mergeCell ref="PIX61:PIZ61"/>
    <mergeCell ref="PHN61:PHP61"/>
    <mergeCell ref="PHR61:PHT61"/>
    <mergeCell ref="PHV61:PHX61"/>
    <mergeCell ref="PHZ61:PIB61"/>
    <mergeCell ref="PID61:PIF61"/>
    <mergeCell ref="PGT61:PGV61"/>
    <mergeCell ref="PGX61:PGZ61"/>
    <mergeCell ref="PHB61:PHD61"/>
    <mergeCell ref="PHF61:PHH61"/>
    <mergeCell ref="PHJ61:PHL61"/>
    <mergeCell ref="PFZ61:PGB61"/>
    <mergeCell ref="PGD61:PGF61"/>
    <mergeCell ref="PGH61:PGJ61"/>
    <mergeCell ref="PGL61:PGN61"/>
    <mergeCell ref="PGP61:PGR61"/>
    <mergeCell ref="PFF61:PFH61"/>
    <mergeCell ref="PFJ61:PFL61"/>
    <mergeCell ref="PFN61:PFP61"/>
    <mergeCell ref="PFR61:PFT61"/>
    <mergeCell ref="PFV61:PFX61"/>
    <mergeCell ref="PEL61:PEN61"/>
    <mergeCell ref="PEP61:PER61"/>
    <mergeCell ref="PET61:PEV61"/>
    <mergeCell ref="PEX61:PEZ61"/>
    <mergeCell ref="PFB61:PFD61"/>
    <mergeCell ref="PDR61:PDT61"/>
    <mergeCell ref="PDV61:PDX61"/>
    <mergeCell ref="PDZ61:PEB61"/>
    <mergeCell ref="PED61:PEF61"/>
    <mergeCell ref="PEH61:PEJ61"/>
    <mergeCell ref="PCX61:PCZ61"/>
    <mergeCell ref="PDB61:PDD61"/>
    <mergeCell ref="PDF61:PDH61"/>
    <mergeCell ref="PDJ61:PDL61"/>
    <mergeCell ref="PDN61:PDP61"/>
    <mergeCell ref="PCD61:PCF61"/>
    <mergeCell ref="PCH61:PCJ61"/>
    <mergeCell ref="PCL61:PCN61"/>
    <mergeCell ref="PCP61:PCR61"/>
    <mergeCell ref="PCT61:PCV61"/>
    <mergeCell ref="PBJ61:PBL61"/>
    <mergeCell ref="PBN61:PBP61"/>
    <mergeCell ref="PBR61:PBT61"/>
    <mergeCell ref="PBV61:PBX61"/>
    <mergeCell ref="PBZ61:PCB61"/>
    <mergeCell ref="PAP61:PAR61"/>
    <mergeCell ref="PAT61:PAV61"/>
    <mergeCell ref="PAX61:PAZ61"/>
    <mergeCell ref="PBB61:PBD61"/>
    <mergeCell ref="PBF61:PBH61"/>
    <mergeCell ref="OZV61:OZX61"/>
    <mergeCell ref="OZZ61:PAB61"/>
    <mergeCell ref="PAD61:PAF61"/>
    <mergeCell ref="PAH61:PAJ61"/>
    <mergeCell ref="PAL61:PAN61"/>
    <mergeCell ref="OZB61:OZD61"/>
    <mergeCell ref="OZF61:OZH61"/>
    <mergeCell ref="OZJ61:OZL61"/>
    <mergeCell ref="OZN61:OZP61"/>
    <mergeCell ref="OZR61:OZT61"/>
    <mergeCell ref="OYH61:OYJ61"/>
    <mergeCell ref="OYL61:OYN61"/>
    <mergeCell ref="OYP61:OYR61"/>
    <mergeCell ref="OYT61:OYV61"/>
    <mergeCell ref="OYX61:OYZ61"/>
    <mergeCell ref="OXN61:OXP61"/>
    <mergeCell ref="OXR61:OXT61"/>
    <mergeCell ref="OXV61:OXX61"/>
    <mergeCell ref="OXZ61:OYB61"/>
    <mergeCell ref="OYD61:OYF61"/>
    <mergeCell ref="OWT61:OWV61"/>
    <mergeCell ref="OWX61:OWZ61"/>
    <mergeCell ref="OXB61:OXD61"/>
    <mergeCell ref="OXF61:OXH61"/>
    <mergeCell ref="OXJ61:OXL61"/>
    <mergeCell ref="OVZ61:OWB61"/>
    <mergeCell ref="OWD61:OWF61"/>
    <mergeCell ref="OWH61:OWJ61"/>
    <mergeCell ref="OWL61:OWN61"/>
    <mergeCell ref="OWP61:OWR61"/>
    <mergeCell ref="OVF61:OVH61"/>
    <mergeCell ref="OVJ61:OVL61"/>
    <mergeCell ref="OVN61:OVP61"/>
    <mergeCell ref="OVR61:OVT61"/>
    <mergeCell ref="OVV61:OVX61"/>
    <mergeCell ref="OUL61:OUN61"/>
    <mergeCell ref="OUP61:OUR61"/>
    <mergeCell ref="OUT61:OUV61"/>
    <mergeCell ref="OUX61:OUZ61"/>
    <mergeCell ref="OVB61:OVD61"/>
    <mergeCell ref="OTR61:OTT61"/>
    <mergeCell ref="OTV61:OTX61"/>
    <mergeCell ref="OTZ61:OUB61"/>
    <mergeCell ref="OUD61:OUF61"/>
    <mergeCell ref="OUH61:OUJ61"/>
    <mergeCell ref="OSX61:OSZ61"/>
    <mergeCell ref="OTB61:OTD61"/>
    <mergeCell ref="OTF61:OTH61"/>
    <mergeCell ref="OTJ61:OTL61"/>
    <mergeCell ref="OTN61:OTP61"/>
    <mergeCell ref="OSD61:OSF61"/>
    <mergeCell ref="OSH61:OSJ61"/>
    <mergeCell ref="OSL61:OSN61"/>
    <mergeCell ref="OSP61:OSR61"/>
    <mergeCell ref="OST61:OSV61"/>
    <mergeCell ref="ORJ61:ORL61"/>
    <mergeCell ref="ORN61:ORP61"/>
    <mergeCell ref="ORR61:ORT61"/>
    <mergeCell ref="ORV61:ORX61"/>
    <mergeCell ref="ORZ61:OSB61"/>
    <mergeCell ref="OQP61:OQR61"/>
    <mergeCell ref="OQT61:OQV61"/>
    <mergeCell ref="OQX61:OQZ61"/>
    <mergeCell ref="ORB61:ORD61"/>
    <mergeCell ref="ORF61:ORH61"/>
    <mergeCell ref="OPV61:OPX61"/>
    <mergeCell ref="OPZ61:OQB61"/>
    <mergeCell ref="OQD61:OQF61"/>
    <mergeCell ref="OQH61:OQJ61"/>
    <mergeCell ref="OQL61:OQN61"/>
    <mergeCell ref="OPB61:OPD61"/>
    <mergeCell ref="OPF61:OPH61"/>
    <mergeCell ref="OPJ61:OPL61"/>
    <mergeCell ref="OPN61:OPP61"/>
    <mergeCell ref="OPR61:OPT61"/>
    <mergeCell ref="OOH61:OOJ61"/>
    <mergeCell ref="OOL61:OON61"/>
    <mergeCell ref="OOP61:OOR61"/>
    <mergeCell ref="OOT61:OOV61"/>
    <mergeCell ref="OOX61:OOZ61"/>
    <mergeCell ref="ONN61:ONP61"/>
    <mergeCell ref="ONR61:ONT61"/>
    <mergeCell ref="ONV61:ONX61"/>
    <mergeCell ref="ONZ61:OOB61"/>
    <mergeCell ref="OOD61:OOF61"/>
    <mergeCell ref="OMT61:OMV61"/>
    <mergeCell ref="OMX61:OMZ61"/>
    <mergeCell ref="ONB61:OND61"/>
    <mergeCell ref="ONF61:ONH61"/>
    <mergeCell ref="ONJ61:ONL61"/>
    <mergeCell ref="OLZ61:OMB61"/>
    <mergeCell ref="OMD61:OMF61"/>
    <mergeCell ref="OMH61:OMJ61"/>
    <mergeCell ref="OML61:OMN61"/>
    <mergeCell ref="OMP61:OMR61"/>
    <mergeCell ref="OLF61:OLH61"/>
    <mergeCell ref="OLJ61:OLL61"/>
    <mergeCell ref="OLN61:OLP61"/>
    <mergeCell ref="OLR61:OLT61"/>
    <mergeCell ref="OLV61:OLX61"/>
    <mergeCell ref="OKL61:OKN61"/>
    <mergeCell ref="OKP61:OKR61"/>
    <mergeCell ref="OKT61:OKV61"/>
    <mergeCell ref="OKX61:OKZ61"/>
    <mergeCell ref="OLB61:OLD61"/>
    <mergeCell ref="OJR61:OJT61"/>
    <mergeCell ref="OJV61:OJX61"/>
    <mergeCell ref="OJZ61:OKB61"/>
    <mergeCell ref="OKD61:OKF61"/>
    <mergeCell ref="OKH61:OKJ61"/>
    <mergeCell ref="OIX61:OIZ61"/>
    <mergeCell ref="OJB61:OJD61"/>
    <mergeCell ref="OJF61:OJH61"/>
    <mergeCell ref="OJJ61:OJL61"/>
    <mergeCell ref="OJN61:OJP61"/>
    <mergeCell ref="OID61:OIF61"/>
    <mergeCell ref="OIH61:OIJ61"/>
    <mergeCell ref="OIL61:OIN61"/>
    <mergeCell ref="OIP61:OIR61"/>
    <mergeCell ref="OIT61:OIV61"/>
    <mergeCell ref="OHJ61:OHL61"/>
    <mergeCell ref="OHN61:OHP61"/>
    <mergeCell ref="OHR61:OHT61"/>
    <mergeCell ref="OHV61:OHX61"/>
    <mergeCell ref="OHZ61:OIB61"/>
    <mergeCell ref="OGP61:OGR61"/>
    <mergeCell ref="OGT61:OGV61"/>
    <mergeCell ref="OGX61:OGZ61"/>
    <mergeCell ref="OHB61:OHD61"/>
    <mergeCell ref="OHF61:OHH61"/>
    <mergeCell ref="OFV61:OFX61"/>
    <mergeCell ref="OFZ61:OGB61"/>
    <mergeCell ref="OGD61:OGF61"/>
    <mergeCell ref="OGH61:OGJ61"/>
    <mergeCell ref="OGL61:OGN61"/>
    <mergeCell ref="OFB61:OFD61"/>
    <mergeCell ref="OFF61:OFH61"/>
    <mergeCell ref="OFJ61:OFL61"/>
    <mergeCell ref="OFN61:OFP61"/>
    <mergeCell ref="OFR61:OFT61"/>
    <mergeCell ref="OEH61:OEJ61"/>
    <mergeCell ref="OEL61:OEN61"/>
    <mergeCell ref="OEP61:OER61"/>
    <mergeCell ref="OET61:OEV61"/>
    <mergeCell ref="OEX61:OEZ61"/>
    <mergeCell ref="ODN61:ODP61"/>
    <mergeCell ref="ODR61:ODT61"/>
    <mergeCell ref="ODV61:ODX61"/>
    <mergeCell ref="ODZ61:OEB61"/>
    <mergeCell ref="OED61:OEF61"/>
    <mergeCell ref="OCT61:OCV61"/>
    <mergeCell ref="OCX61:OCZ61"/>
    <mergeCell ref="ODB61:ODD61"/>
    <mergeCell ref="ODF61:ODH61"/>
    <mergeCell ref="ODJ61:ODL61"/>
    <mergeCell ref="OBZ61:OCB61"/>
    <mergeCell ref="OCD61:OCF61"/>
    <mergeCell ref="OCH61:OCJ61"/>
    <mergeCell ref="OCL61:OCN61"/>
    <mergeCell ref="OCP61:OCR61"/>
    <mergeCell ref="OBF61:OBH61"/>
    <mergeCell ref="OBJ61:OBL61"/>
    <mergeCell ref="OBN61:OBP61"/>
    <mergeCell ref="OBR61:OBT61"/>
    <mergeCell ref="OBV61:OBX61"/>
    <mergeCell ref="OAL61:OAN61"/>
    <mergeCell ref="OAP61:OAR61"/>
    <mergeCell ref="OAT61:OAV61"/>
    <mergeCell ref="OAX61:OAZ61"/>
    <mergeCell ref="OBB61:OBD61"/>
    <mergeCell ref="NZR61:NZT61"/>
    <mergeCell ref="NZV61:NZX61"/>
    <mergeCell ref="NZZ61:OAB61"/>
    <mergeCell ref="OAD61:OAF61"/>
    <mergeCell ref="OAH61:OAJ61"/>
    <mergeCell ref="NYX61:NYZ61"/>
    <mergeCell ref="NZB61:NZD61"/>
    <mergeCell ref="NZF61:NZH61"/>
    <mergeCell ref="NZJ61:NZL61"/>
    <mergeCell ref="NZN61:NZP61"/>
    <mergeCell ref="NYD61:NYF61"/>
    <mergeCell ref="NYH61:NYJ61"/>
    <mergeCell ref="NYL61:NYN61"/>
    <mergeCell ref="NYP61:NYR61"/>
    <mergeCell ref="NYT61:NYV61"/>
    <mergeCell ref="NXJ61:NXL61"/>
    <mergeCell ref="NXN61:NXP61"/>
    <mergeCell ref="NXR61:NXT61"/>
    <mergeCell ref="NXV61:NXX61"/>
    <mergeCell ref="NXZ61:NYB61"/>
    <mergeCell ref="NWP61:NWR61"/>
    <mergeCell ref="NWT61:NWV61"/>
    <mergeCell ref="NWX61:NWZ61"/>
    <mergeCell ref="NXB61:NXD61"/>
    <mergeCell ref="NXF61:NXH61"/>
    <mergeCell ref="NVV61:NVX61"/>
    <mergeCell ref="NVZ61:NWB61"/>
    <mergeCell ref="NWD61:NWF61"/>
    <mergeCell ref="NWH61:NWJ61"/>
    <mergeCell ref="NWL61:NWN61"/>
    <mergeCell ref="NVB61:NVD61"/>
    <mergeCell ref="NVF61:NVH61"/>
    <mergeCell ref="NVJ61:NVL61"/>
    <mergeCell ref="NVN61:NVP61"/>
    <mergeCell ref="NVR61:NVT61"/>
    <mergeCell ref="NUH61:NUJ61"/>
    <mergeCell ref="NUL61:NUN61"/>
    <mergeCell ref="NUP61:NUR61"/>
    <mergeCell ref="NUT61:NUV61"/>
    <mergeCell ref="NUX61:NUZ61"/>
    <mergeCell ref="NTN61:NTP61"/>
    <mergeCell ref="NTR61:NTT61"/>
    <mergeCell ref="NTV61:NTX61"/>
    <mergeCell ref="NTZ61:NUB61"/>
    <mergeCell ref="NUD61:NUF61"/>
    <mergeCell ref="NST61:NSV61"/>
    <mergeCell ref="NSX61:NSZ61"/>
    <mergeCell ref="NTB61:NTD61"/>
    <mergeCell ref="NTF61:NTH61"/>
    <mergeCell ref="NTJ61:NTL61"/>
    <mergeCell ref="NRZ61:NSB61"/>
    <mergeCell ref="NSD61:NSF61"/>
    <mergeCell ref="NSH61:NSJ61"/>
    <mergeCell ref="NSL61:NSN61"/>
    <mergeCell ref="NSP61:NSR61"/>
    <mergeCell ref="NRF61:NRH61"/>
    <mergeCell ref="NRJ61:NRL61"/>
    <mergeCell ref="NRN61:NRP61"/>
    <mergeCell ref="NRR61:NRT61"/>
    <mergeCell ref="NRV61:NRX61"/>
    <mergeCell ref="NQL61:NQN61"/>
    <mergeCell ref="NQP61:NQR61"/>
    <mergeCell ref="NQT61:NQV61"/>
    <mergeCell ref="NQX61:NQZ61"/>
    <mergeCell ref="NRB61:NRD61"/>
    <mergeCell ref="NPR61:NPT61"/>
    <mergeCell ref="NPV61:NPX61"/>
    <mergeCell ref="NPZ61:NQB61"/>
    <mergeCell ref="NQD61:NQF61"/>
    <mergeCell ref="NQH61:NQJ61"/>
    <mergeCell ref="NOX61:NOZ61"/>
    <mergeCell ref="NPB61:NPD61"/>
    <mergeCell ref="NPF61:NPH61"/>
    <mergeCell ref="NPJ61:NPL61"/>
    <mergeCell ref="NPN61:NPP61"/>
    <mergeCell ref="NOD61:NOF61"/>
    <mergeCell ref="NOH61:NOJ61"/>
    <mergeCell ref="NOL61:NON61"/>
    <mergeCell ref="NOP61:NOR61"/>
    <mergeCell ref="NOT61:NOV61"/>
    <mergeCell ref="NNJ61:NNL61"/>
    <mergeCell ref="NNN61:NNP61"/>
    <mergeCell ref="NNR61:NNT61"/>
    <mergeCell ref="NNV61:NNX61"/>
    <mergeCell ref="NNZ61:NOB61"/>
    <mergeCell ref="NMP61:NMR61"/>
    <mergeCell ref="NMT61:NMV61"/>
    <mergeCell ref="NMX61:NMZ61"/>
    <mergeCell ref="NNB61:NND61"/>
    <mergeCell ref="NNF61:NNH61"/>
    <mergeCell ref="NLV61:NLX61"/>
    <mergeCell ref="NLZ61:NMB61"/>
    <mergeCell ref="NMD61:NMF61"/>
    <mergeCell ref="NMH61:NMJ61"/>
    <mergeCell ref="NML61:NMN61"/>
    <mergeCell ref="NLB61:NLD61"/>
    <mergeCell ref="NLF61:NLH61"/>
    <mergeCell ref="NLJ61:NLL61"/>
    <mergeCell ref="NLN61:NLP61"/>
    <mergeCell ref="NLR61:NLT61"/>
    <mergeCell ref="NKH61:NKJ61"/>
    <mergeCell ref="NKL61:NKN61"/>
    <mergeCell ref="NKP61:NKR61"/>
    <mergeCell ref="NKT61:NKV61"/>
    <mergeCell ref="NKX61:NKZ61"/>
    <mergeCell ref="NJN61:NJP61"/>
    <mergeCell ref="NJR61:NJT61"/>
    <mergeCell ref="NJV61:NJX61"/>
    <mergeCell ref="NJZ61:NKB61"/>
    <mergeCell ref="NKD61:NKF61"/>
    <mergeCell ref="NIT61:NIV61"/>
    <mergeCell ref="NIX61:NIZ61"/>
    <mergeCell ref="NJB61:NJD61"/>
    <mergeCell ref="NJF61:NJH61"/>
    <mergeCell ref="NJJ61:NJL61"/>
    <mergeCell ref="NHZ61:NIB61"/>
    <mergeCell ref="NID61:NIF61"/>
    <mergeCell ref="NIH61:NIJ61"/>
    <mergeCell ref="NIL61:NIN61"/>
    <mergeCell ref="NIP61:NIR61"/>
    <mergeCell ref="NHF61:NHH61"/>
    <mergeCell ref="NHJ61:NHL61"/>
    <mergeCell ref="NHN61:NHP61"/>
    <mergeCell ref="NHR61:NHT61"/>
    <mergeCell ref="NHV61:NHX61"/>
    <mergeCell ref="NGL61:NGN61"/>
    <mergeCell ref="NGP61:NGR61"/>
    <mergeCell ref="NGT61:NGV61"/>
    <mergeCell ref="NGX61:NGZ61"/>
    <mergeCell ref="NHB61:NHD61"/>
    <mergeCell ref="NFR61:NFT61"/>
    <mergeCell ref="NFV61:NFX61"/>
    <mergeCell ref="NFZ61:NGB61"/>
    <mergeCell ref="NGD61:NGF61"/>
    <mergeCell ref="NGH61:NGJ61"/>
    <mergeCell ref="NEX61:NEZ61"/>
    <mergeCell ref="NFB61:NFD61"/>
    <mergeCell ref="NFF61:NFH61"/>
    <mergeCell ref="NFJ61:NFL61"/>
    <mergeCell ref="NFN61:NFP61"/>
    <mergeCell ref="NED61:NEF61"/>
    <mergeCell ref="NEH61:NEJ61"/>
    <mergeCell ref="NEL61:NEN61"/>
    <mergeCell ref="NEP61:NER61"/>
    <mergeCell ref="NET61:NEV61"/>
    <mergeCell ref="NDJ61:NDL61"/>
    <mergeCell ref="NDN61:NDP61"/>
    <mergeCell ref="NDR61:NDT61"/>
    <mergeCell ref="NDV61:NDX61"/>
    <mergeCell ref="NDZ61:NEB61"/>
    <mergeCell ref="NCP61:NCR61"/>
    <mergeCell ref="NCT61:NCV61"/>
    <mergeCell ref="NCX61:NCZ61"/>
    <mergeCell ref="NDB61:NDD61"/>
    <mergeCell ref="NDF61:NDH61"/>
    <mergeCell ref="NBV61:NBX61"/>
    <mergeCell ref="NBZ61:NCB61"/>
    <mergeCell ref="NCD61:NCF61"/>
    <mergeCell ref="NCH61:NCJ61"/>
    <mergeCell ref="NCL61:NCN61"/>
    <mergeCell ref="NBB61:NBD61"/>
    <mergeCell ref="NBF61:NBH61"/>
    <mergeCell ref="NBJ61:NBL61"/>
    <mergeCell ref="NBN61:NBP61"/>
    <mergeCell ref="NBR61:NBT61"/>
    <mergeCell ref="NAH61:NAJ61"/>
    <mergeCell ref="NAL61:NAN61"/>
    <mergeCell ref="NAP61:NAR61"/>
    <mergeCell ref="NAT61:NAV61"/>
    <mergeCell ref="NAX61:NAZ61"/>
    <mergeCell ref="MZN61:MZP61"/>
    <mergeCell ref="MZR61:MZT61"/>
    <mergeCell ref="MZV61:MZX61"/>
    <mergeCell ref="MZZ61:NAB61"/>
    <mergeCell ref="NAD61:NAF61"/>
    <mergeCell ref="MYT61:MYV61"/>
    <mergeCell ref="MYX61:MYZ61"/>
    <mergeCell ref="MZB61:MZD61"/>
    <mergeCell ref="MZF61:MZH61"/>
    <mergeCell ref="MZJ61:MZL61"/>
    <mergeCell ref="MXZ61:MYB61"/>
    <mergeCell ref="MYD61:MYF61"/>
    <mergeCell ref="MYH61:MYJ61"/>
    <mergeCell ref="MYL61:MYN61"/>
    <mergeCell ref="MYP61:MYR61"/>
    <mergeCell ref="MXF61:MXH61"/>
    <mergeCell ref="MXJ61:MXL61"/>
    <mergeCell ref="MXN61:MXP61"/>
    <mergeCell ref="MXR61:MXT61"/>
    <mergeCell ref="MXV61:MXX61"/>
    <mergeCell ref="MWL61:MWN61"/>
    <mergeCell ref="MWP61:MWR61"/>
    <mergeCell ref="MWT61:MWV61"/>
    <mergeCell ref="MWX61:MWZ61"/>
    <mergeCell ref="MXB61:MXD61"/>
    <mergeCell ref="MVR61:MVT61"/>
    <mergeCell ref="MVV61:MVX61"/>
    <mergeCell ref="MVZ61:MWB61"/>
    <mergeCell ref="MWD61:MWF61"/>
    <mergeCell ref="MWH61:MWJ61"/>
    <mergeCell ref="MUX61:MUZ61"/>
    <mergeCell ref="MVB61:MVD61"/>
    <mergeCell ref="MVF61:MVH61"/>
    <mergeCell ref="MVJ61:MVL61"/>
    <mergeCell ref="MVN61:MVP61"/>
    <mergeCell ref="MUD61:MUF61"/>
    <mergeCell ref="MUH61:MUJ61"/>
    <mergeCell ref="MUL61:MUN61"/>
    <mergeCell ref="MUP61:MUR61"/>
    <mergeCell ref="MUT61:MUV61"/>
    <mergeCell ref="MTJ61:MTL61"/>
    <mergeCell ref="MTN61:MTP61"/>
    <mergeCell ref="MTR61:MTT61"/>
    <mergeCell ref="MTV61:MTX61"/>
    <mergeCell ref="MTZ61:MUB61"/>
    <mergeCell ref="MSP61:MSR61"/>
    <mergeCell ref="MST61:MSV61"/>
    <mergeCell ref="MSX61:MSZ61"/>
    <mergeCell ref="MTB61:MTD61"/>
    <mergeCell ref="MTF61:MTH61"/>
    <mergeCell ref="MRV61:MRX61"/>
    <mergeCell ref="MRZ61:MSB61"/>
    <mergeCell ref="MSD61:MSF61"/>
    <mergeCell ref="MSH61:MSJ61"/>
    <mergeCell ref="MSL61:MSN61"/>
    <mergeCell ref="MRB61:MRD61"/>
    <mergeCell ref="MRF61:MRH61"/>
    <mergeCell ref="MRJ61:MRL61"/>
    <mergeCell ref="MRN61:MRP61"/>
    <mergeCell ref="MRR61:MRT61"/>
    <mergeCell ref="MQH61:MQJ61"/>
    <mergeCell ref="MQL61:MQN61"/>
    <mergeCell ref="MQP61:MQR61"/>
    <mergeCell ref="MQT61:MQV61"/>
    <mergeCell ref="MQX61:MQZ61"/>
    <mergeCell ref="MPN61:MPP61"/>
    <mergeCell ref="MPR61:MPT61"/>
    <mergeCell ref="MPV61:MPX61"/>
    <mergeCell ref="MPZ61:MQB61"/>
    <mergeCell ref="MQD61:MQF61"/>
    <mergeCell ref="MOT61:MOV61"/>
    <mergeCell ref="MOX61:MOZ61"/>
    <mergeCell ref="MPB61:MPD61"/>
    <mergeCell ref="MPF61:MPH61"/>
    <mergeCell ref="MPJ61:MPL61"/>
    <mergeCell ref="MNZ61:MOB61"/>
    <mergeCell ref="MOD61:MOF61"/>
    <mergeCell ref="MOH61:MOJ61"/>
    <mergeCell ref="MOL61:MON61"/>
    <mergeCell ref="MOP61:MOR61"/>
    <mergeCell ref="MNF61:MNH61"/>
    <mergeCell ref="MNJ61:MNL61"/>
    <mergeCell ref="MNN61:MNP61"/>
    <mergeCell ref="MNR61:MNT61"/>
    <mergeCell ref="MNV61:MNX61"/>
    <mergeCell ref="MML61:MMN61"/>
    <mergeCell ref="MMP61:MMR61"/>
    <mergeCell ref="MMT61:MMV61"/>
    <mergeCell ref="MMX61:MMZ61"/>
    <mergeCell ref="MNB61:MND61"/>
    <mergeCell ref="MLR61:MLT61"/>
    <mergeCell ref="MLV61:MLX61"/>
    <mergeCell ref="MLZ61:MMB61"/>
    <mergeCell ref="MMD61:MMF61"/>
    <mergeCell ref="MMH61:MMJ61"/>
    <mergeCell ref="MKX61:MKZ61"/>
    <mergeCell ref="MLB61:MLD61"/>
    <mergeCell ref="MLF61:MLH61"/>
    <mergeCell ref="MLJ61:MLL61"/>
    <mergeCell ref="MLN61:MLP61"/>
    <mergeCell ref="MKD61:MKF61"/>
    <mergeCell ref="MKH61:MKJ61"/>
    <mergeCell ref="MKL61:MKN61"/>
    <mergeCell ref="MKP61:MKR61"/>
    <mergeCell ref="MKT61:MKV61"/>
    <mergeCell ref="MJJ61:MJL61"/>
    <mergeCell ref="MJN61:MJP61"/>
    <mergeCell ref="MJR61:MJT61"/>
    <mergeCell ref="MJV61:MJX61"/>
    <mergeCell ref="MJZ61:MKB61"/>
    <mergeCell ref="MIP61:MIR61"/>
    <mergeCell ref="MIT61:MIV61"/>
    <mergeCell ref="MIX61:MIZ61"/>
    <mergeCell ref="MJB61:MJD61"/>
    <mergeCell ref="MJF61:MJH61"/>
    <mergeCell ref="MHV61:MHX61"/>
    <mergeCell ref="MHZ61:MIB61"/>
    <mergeCell ref="MID61:MIF61"/>
    <mergeCell ref="MIH61:MIJ61"/>
    <mergeCell ref="MIL61:MIN61"/>
    <mergeCell ref="MHB61:MHD61"/>
    <mergeCell ref="MHF61:MHH61"/>
    <mergeCell ref="MHJ61:MHL61"/>
    <mergeCell ref="MHN61:MHP61"/>
    <mergeCell ref="MHR61:MHT61"/>
    <mergeCell ref="MGH61:MGJ61"/>
    <mergeCell ref="MGL61:MGN61"/>
    <mergeCell ref="MGP61:MGR61"/>
    <mergeCell ref="MGT61:MGV61"/>
    <mergeCell ref="MGX61:MGZ61"/>
    <mergeCell ref="MFN61:MFP61"/>
    <mergeCell ref="MFR61:MFT61"/>
    <mergeCell ref="MFV61:MFX61"/>
    <mergeCell ref="MFZ61:MGB61"/>
    <mergeCell ref="MGD61:MGF61"/>
    <mergeCell ref="MET61:MEV61"/>
    <mergeCell ref="MEX61:MEZ61"/>
    <mergeCell ref="MFB61:MFD61"/>
    <mergeCell ref="MFF61:MFH61"/>
    <mergeCell ref="MFJ61:MFL61"/>
    <mergeCell ref="MDZ61:MEB61"/>
    <mergeCell ref="MED61:MEF61"/>
    <mergeCell ref="MEH61:MEJ61"/>
    <mergeCell ref="MEL61:MEN61"/>
    <mergeCell ref="MEP61:MER61"/>
    <mergeCell ref="MDF61:MDH61"/>
    <mergeCell ref="MDJ61:MDL61"/>
    <mergeCell ref="MDN61:MDP61"/>
    <mergeCell ref="MDR61:MDT61"/>
    <mergeCell ref="MDV61:MDX61"/>
    <mergeCell ref="MCL61:MCN61"/>
    <mergeCell ref="MCP61:MCR61"/>
    <mergeCell ref="MCT61:MCV61"/>
    <mergeCell ref="MCX61:MCZ61"/>
    <mergeCell ref="MDB61:MDD61"/>
    <mergeCell ref="MBR61:MBT61"/>
    <mergeCell ref="MBV61:MBX61"/>
    <mergeCell ref="MBZ61:MCB61"/>
    <mergeCell ref="MCD61:MCF61"/>
    <mergeCell ref="MCH61:MCJ61"/>
    <mergeCell ref="MAX61:MAZ61"/>
    <mergeCell ref="MBB61:MBD61"/>
    <mergeCell ref="MBF61:MBH61"/>
    <mergeCell ref="MBJ61:MBL61"/>
    <mergeCell ref="MBN61:MBP61"/>
    <mergeCell ref="MAD61:MAF61"/>
    <mergeCell ref="MAH61:MAJ61"/>
    <mergeCell ref="MAL61:MAN61"/>
    <mergeCell ref="MAP61:MAR61"/>
    <mergeCell ref="MAT61:MAV61"/>
    <mergeCell ref="LZJ61:LZL61"/>
    <mergeCell ref="LZN61:LZP61"/>
    <mergeCell ref="LZR61:LZT61"/>
    <mergeCell ref="LZV61:LZX61"/>
    <mergeCell ref="LZZ61:MAB61"/>
    <mergeCell ref="LYP61:LYR61"/>
    <mergeCell ref="LYT61:LYV61"/>
    <mergeCell ref="LYX61:LYZ61"/>
    <mergeCell ref="LZB61:LZD61"/>
    <mergeCell ref="LZF61:LZH61"/>
    <mergeCell ref="LXV61:LXX61"/>
    <mergeCell ref="LXZ61:LYB61"/>
    <mergeCell ref="LYD61:LYF61"/>
    <mergeCell ref="LYH61:LYJ61"/>
    <mergeCell ref="LYL61:LYN61"/>
    <mergeCell ref="LXB61:LXD61"/>
    <mergeCell ref="LXF61:LXH61"/>
    <mergeCell ref="LXJ61:LXL61"/>
    <mergeCell ref="LXN61:LXP61"/>
    <mergeCell ref="LXR61:LXT61"/>
    <mergeCell ref="LWH61:LWJ61"/>
    <mergeCell ref="LWL61:LWN61"/>
    <mergeCell ref="LWP61:LWR61"/>
    <mergeCell ref="LWT61:LWV61"/>
    <mergeCell ref="LWX61:LWZ61"/>
    <mergeCell ref="LVN61:LVP61"/>
    <mergeCell ref="LVR61:LVT61"/>
    <mergeCell ref="LVV61:LVX61"/>
    <mergeCell ref="LVZ61:LWB61"/>
    <mergeCell ref="LWD61:LWF61"/>
    <mergeCell ref="LUT61:LUV61"/>
    <mergeCell ref="LUX61:LUZ61"/>
    <mergeCell ref="LVB61:LVD61"/>
    <mergeCell ref="LVF61:LVH61"/>
    <mergeCell ref="LVJ61:LVL61"/>
    <mergeCell ref="LTZ61:LUB61"/>
    <mergeCell ref="LUD61:LUF61"/>
    <mergeCell ref="LUH61:LUJ61"/>
    <mergeCell ref="LUL61:LUN61"/>
    <mergeCell ref="LUP61:LUR61"/>
    <mergeCell ref="LTF61:LTH61"/>
    <mergeCell ref="LTJ61:LTL61"/>
    <mergeCell ref="LTN61:LTP61"/>
    <mergeCell ref="LTR61:LTT61"/>
    <mergeCell ref="LTV61:LTX61"/>
    <mergeCell ref="LSL61:LSN61"/>
    <mergeCell ref="LSP61:LSR61"/>
    <mergeCell ref="LST61:LSV61"/>
    <mergeCell ref="LSX61:LSZ61"/>
    <mergeCell ref="LTB61:LTD61"/>
    <mergeCell ref="LRR61:LRT61"/>
    <mergeCell ref="LRV61:LRX61"/>
    <mergeCell ref="LRZ61:LSB61"/>
    <mergeCell ref="LSD61:LSF61"/>
    <mergeCell ref="LSH61:LSJ61"/>
    <mergeCell ref="LQX61:LQZ61"/>
    <mergeCell ref="LRB61:LRD61"/>
    <mergeCell ref="LRF61:LRH61"/>
    <mergeCell ref="LRJ61:LRL61"/>
    <mergeCell ref="LRN61:LRP61"/>
    <mergeCell ref="LQD61:LQF61"/>
    <mergeCell ref="LQH61:LQJ61"/>
    <mergeCell ref="LQL61:LQN61"/>
    <mergeCell ref="LQP61:LQR61"/>
    <mergeCell ref="LQT61:LQV61"/>
    <mergeCell ref="LPJ61:LPL61"/>
    <mergeCell ref="LPN61:LPP61"/>
    <mergeCell ref="LPR61:LPT61"/>
    <mergeCell ref="LPV61:LPX61"/>
    <mergeCell ref="LPZ61:LQB61"/>
    <mergeCell ref="LOP61:LOR61"/>
    <mergeCell ref="LOT61:LOV61"/>
    <mergeCell ref="LOX61:LOZ61"/>
    <mergeCell ref="LPB61:LPD61"/>
    <mergeCell ref="LPF61:LPH61"/>
    <mergeCell ref="LNV61:LNX61"/>
    <mergeCell ref="LNZ61:LOB61"/>
    <mergeCell ref="LOD61:LOF61"/>
    <mergeCell ref="LOH61:LOJ61"/>
    <mergeCell ref="LOL61:LON61"/>
    <mergeCell ref="LNB61:LND61"/>
    <mergeCell ref="LNF61:LNH61"/>
    <mergeCell ref="LNJ61:LNL61"/>
    <mergeCell ref="LNN61:LNP61"/>
    <mergeCell ref="LNR61:LNT61"/>
    <mergeCell ref="LMH61:LMJ61"/>
    <mergeCell ref="LML61:LMN61"/>
    <mergeCell ref="LMP61:LMR61"/>
    <mergeCell ref="LMT61:LMV61"/>
    <mergeCell ref="LMX61:LMZ61"/>
    <mergeCell ref="LLN61:LLP61"/>
    <mergeCell ref="LLR61:LLT61"/>
    <mergeCell ref="LLV61:LLX61"/>
    <mergeCell ref="LLZ61:LMB61"/>
    <mergeCell ref="LMD61:LMF61"/>
    <mergeCell ref="LKT61:LKV61"/>
    <mergeCell ref="LKX61:LKZ61"/>
    <mergeCell ref="LLB61:LLD61"/>
    <mergeCell ref="LLF61:LLH61"/>
    <mergeCell ref="LLJ61:LLL61"/>
    <mergeCell ref="LJZ61:LKB61"/>
    <mergeCell ref="LKD61:LKF61"/>
    <mergeCell ref="LKH61:LKJ61"/>
    <mergeCell ref="LKL61:LKN61"/>
    <mergeCell ref="LKP61:LKR61"/>
    <mergeCell ref="LJF61:LJH61"/>
    <mergeCell ref="LJJ61:LJL61"/>
    <mergeCell ref="LJN61:LJP61"/>
    <mergeCell ref="LJR61:LJT61"/>
    <mergeCell ref="LJV61:LJX61"/>
    <mergeCell ref="LIL61:LIN61"/>
    <mergeCell ref="LIP61:LIR61"/>
    <mergeCell ref="LIT61:LIV61"/>
    <mergeCell ref="LIX61:LIZ61"/>
    <mergeCell ref="LJB61:LJD61"/>
    <mergeCell ref="LHR61:LHT61"/>
    <mergeCell ref="LHV61:LHX61"/>
    <mergeCell ref="LHZ61:LIB61"/>
    <mergeCell ref="LID61:LIF61"/>
    <mergeCell ref="LIH61:LIJ61"/>
    <mergeCell ref="LGX61:LGZ61"/>
    <mergeCell ref="LHB61:LHD61"/>
    <mergeCell ref="LHF61:LHH61"/>
    <mergeCell ref="LHJ61:LHL61"/>
    <mergeCell ref="LHN61:LHP61"/>
    <mergeCell ref="LGD61:LGF61"/>
    <mergeCell ref="LGH61:LGJ61"/>
    <mergeCell ref="LGL61:LGN61"/>
    <mergeCell ref="LGP61:LGR61"/>
    <mergeCell ref="LGT61:LGV61"/>
    <mergeCell ref="LFJ61:LFL61"/>
    <mergeCell ref="LFN61:LFP61"/>
    <mergeCell ref="LFR61:LFT61"/>
    <mergeCell ref="LFV61:LFX61"/>
    <mergeCell ref="LFZ61:LGB61"/>
    <mergeCell ref="LEP61:LER61"/>
    <mergeCell ref="LET61:LEV61"/>
    <mergeCell ref="LEX61:LEZ61"/>
    <mergeCell ref="LFB61:LFD61"/>
    <mergeCell ref="LFF61:LFH61"/>
    <mergeCell ref="LDV61:LDX61"/>
    <mergeCell ref="LDZ61:LEB61"/>
    <mergeCell ref="LED61:LEF61"/>
    <mergeCell ref="LEH61:LEJ61"/>
    <mergeCell ref="LEL61:LEN61"/>
    <mergeCell ref="LDB61:LDD61"/>
    <mergeCell ref="LDF61:LDH61"/>
    <mergeCell ref="LDJ61:LDL61"/>
    <mergeCell ref="LDN61:LDP61"/>
    <mergeCell ref="LDR61:LDT61"/>
    <mergeCell ref="LCH61:LCJ61"/>
    <mergeCell ref="LCL61:LCN61"/>
    <mergeCell ref="LCP61:LCR61"/>
    <mergeCell ref="LCT61:LCV61"/>
    <mergeCell ref="LCX61:LCZ61"/>
    <mergeCell ref="LBN61:LBP61"/>
    <mergeCell ref="LBR61:LBT61"/>
    <mergeCell ref="LBV61:LBX61"/>
    <mergeCell ref="LBZ61:LCB61"/>
    <mergeCell ref="LCD61:LCF61"/>
    <mergeCell ref="LAT61:LAV61"/>
    <mergeCell ref="LAX61:LAZ61"/>
    <mergeCell ref="LBB61:LBD61"/>
    <mergeCell ref="LBF61:LBH61"/>
    <mergeCell ref="LBJ61:LBL61"/>
    <mergeCell ref="KZZ61:LAB61"/>
    <mergeCell ref="LAD61:LAF61"/>
    <mergeCell ref="LAH61:LAJ61"/>
    <mergeCell ref="LAL61:LAN61"/>
    <mergeCell ref="LAP61:LAR61"/>
    <mergeCell ref="KZF61:KZH61"/>
    <mergeCell ref="KZJ61:KZL61"/>
    <mergeCell ref="KZN61:KZP61"/>
    <mergeCell ref="KZR61:KZT61"/>
    <mergeCell ref="KZV61:KZX61"/>
    <mergeCell ref="KYL61:KYN61"/>
    <mergeCell ref="KYP61:KYR61"/>
    <mergeCell ref="KYT61:KYV61"/>
    <mergeCell ref="KYX61:KYZ61"/>
    <mergeCell ref="KZB61:KZD61"/>
    <mergeCell ref="KXR61:KXT61"/>
    <mergeCell ref="KXV61:KXX61"/>
    <mergeCell ref="KXZ61:KYB61"/>
    <mergeCell ref="KYD61:KYF61"/>
    <mergeCell ref="KYH61:KYJ61"/>
    <mergeCell ref="KWX61:KWZ61"/>
    <mergeCell ref="KXB61:KXD61"/>
    <mergeCell ref="KXF61:KXH61"/>
    <mergeCell ref="KXJ61:KXL61"/>
    <mergeCell ref="KXN61:KXP61"/>
    <mergeCell ref="KWD61:KWF61"/>
    <mergeCell ref="KWH61:KWJ61"/>
    <mergeCell ref="KWL61:KWN61"/>
    <mergeCell ref="KWP61:KWR61"/>
    <mergeCell ref="KWT61:KWV61"/>
    <mergeCell ref="KVJ61:KVL61"/>
    <mergeCell ref="KVN61:KVP61"/>
    <mergeCell ref="KVR61:KVT61"/>
    <mergeCell ref="KVV61:KVX61"/>
    <mergeCell ref="KVZ61:KWB61"/>
    <mergeCell ref="KUP61:KUR61"/>
    <mergeCell ref="KUT61:KUV61"/>
    <mergeCell ref="KUX61:KUZ61"/>
    <mergeCell ref="KVB61:KVD61"/>
    <mergeCell ref="KVF61:KVH61"/>
    <mergeCell ref="KTV61:KTX61"/>
    <mergeCell ref="KTZ61:KUB61"/>
    <mergeCell ref="KUD61:KUF61"/>
    <mergeCell ref="KUH61:KUJ61"/>
    <mergeCell ref="KUL61:KUN61"/>
    <mergeCell ref="KTB61:KTD61"/>
    <mergeCell ref="KTF61:KTH61"/>
    <mergeCell ref="KTJ61:KTL61"/>
    <mergeCell ref="KTN61:KTP61"/>
    <mergeCell ref="KTR61:KTT61"/>
    <mergeCell ref="KSH61:KSJ61"/>
    <mergeCell ref="KSL61:KSN61"/>
    <mergeCell ref="KSP61:KSR61"/>
    <mergeCell ref="KST61:KSV61"/>
    <mergeCell ref="KSX61:KSZ61"/>
    <mergeCell ref="KRN61:KRP61"/>
    <mergeCell ref="KRR61:KRT61"/>
    <mergeCell ref="KRV61:KRX61"/>
    <mergeCell ref="KRZ61:KSB61"/>
    <mergeCell ref="KSD61:KSF61"/>
    <mergeCell ref="KQT61:KQV61"/>
    <mergeCell ref="KQX61:KQZ61"/>
    <mergeCell ref="KRB61:KRD61"/>
    <mergeCell ref="KRF61:KRH61"/>
    <mergeCell ref="KRJ61:KRL61"/>
    <mergeCell ref="KPZ61:KQB61"/>
    <mergeCell ref="KQD61:KQF61"/>
    <mergeCell ref="KQH61:KQJ61"/>
    <mergeCell ref="KQL61:KQN61"/>
    <mergeCell ref="KQP61:KQR61"/>
    <mergeCell ref="KPF61:KPH61"/>
    <mergeCell ref="KPJ61:KPL61"/>
    <mergeCell ref="KPN61:KPP61"/>
    <mergeCell ref="KPR61:KPT61"/>
    <mergeCell ref="KPV61:KPX61"/>
    <mergeCell ref="KOL61:KON61"/>
    <mergeCell ref="KOP61:KOR61"/>
    <mergeCell ref="KOT61:KOV61"/>
    <mergeCell ref="KOX61:KOZ61"/>
    <mergeCell ref="KPB61:KPD61"/>
    <mergeCell ref="KNR61:KNT61"/>
    <mergeCell ref="KNV61:KNX61"/>
    <mergeCell ref="KNZ61:KOB61"/>
    <mergeCell ref="KOD61:KOF61"/>
    <mergeCell ref="KOH61:KOJ61"/>
    <mergeCell ref="KMX61:KMZ61"/>
    <mergeCell ref="KNB61:KND61"/>
    <mergeCell ref="KNF61:KNH61"/>
    <mergeCell ref="KNJ61:KNL61"/>
    <mergeCell ref="KNN61:KNP61"/>
    <mergeCell ref="KMD61:KMF61"/>
    <mergeCell ref="KMH61:KMJ61"/>
    <mergeCell ref="KML61:KMN61"/>
    <mergeCell ref="KMP61:KMR61"/>
    <mergeCell ref="KMT61:KMV61"/>
    <mergeCell ref="KLJ61:KLL61"/>
    <mergeCell ref="KLN61:KLP61"/>
    <mergeCell ref="KLR61:KLT61"/>
    <mergeCell ref="KLV61:KLX61"/>
    <mergeCell ref="KLZ61:KMB61"/>
    <mergeCell ref="KKP61:KKR61"/>
    <mergeCell ref="KKT61:KKV61"/>
    <mergeCell ref="KKX61:KKZ61"/>
    <mergeCell ref="KLB61:KLD61"/>
    <mergeCell ref="KLF61:KLH61"/>
    <mergeCell ref="KJV61:KJX61"/>
    <mergeCell ref="KJZ61:KKB61"/>
    <mergeCell ref="KKD61:KKF61"/>
    <mergeCell ref="KKH61:KKJ61"/>
    <mergeCell ref="KKL61:KKN61"/>
    <mergeCell ref="KJB61:KJD61"/>
    <mergeCell ref="KJF61:KJH61"/>
    <mergeCell ref="KJJ61:KJL61"/>
    <mergeCell ref="KJN61:KJP61"/>
    <mergeCell ref="KJR61:KJT61"/>
    <mergeCell ref="KIH61:KIJ61"/>
    <mergeCell ref="KIL61:KIN61"/>
    <mergeCell ref="KIP61:KIR61"/>
    <mergeCell ref="KIT61:KIV61"/>
    <mergeCell ref="KIX61:KIZ61"/>
    <mergeCell ref="KHN61:KHP61"/>
    <mergeCell ref="KHR61:KHT61"/>
    <mergeCell ref="KHV61:KHX61"/>
    <mergeCell ref="KHZ61:KIB61"/>
    <mergeCell ref="KID61:KIF61"/>
    <mergeCell ref="KGT61:KGV61"/>
    <mergeCell ref="KGX61:KGZ61"/>
    <mergeCell ref="KHB61:KHD61"/>
    <mergeCell ref="KHF61:KHH61"/>
    <mergeCell ref="KHJ61:KHL61"/>
    <mergeCell ref="KFZ61:KGB61"/>
    <mergeCell ref="KGD61:KGF61"/>
    <mergeCell ref="KGH61:KGJ61"/>
    <mergeCell ref="KGL61:KGN61"/>
    <mergeCell ref="KGP61:KGR61"/>
    <mergeCell ref="KFF61:KFH61"/>
    <mergeCell ref="KFJ61:KFL61"/>
    <mergeCell ref="KFN61:KFP61"/>
    <mergeCell ref="KFR61:KFT61"/>
    <mergeCell ref="KFV61:KFX61"/>
    <mergeCell ref="KEL61:KEN61"/>
    <mergeCell ref="KEP61:KER61"/>
    <mergeCell ref="KET61:KEV61"/>
    <mergeCell ref="KEX61:KEZ61"/>
    <mergeCell ref="KFB61:KFD61"/>
    <mergeCell ref="KDR61:KDT61"/>
    <mergeCell ref="KDV61:KDX61"/>
    <mergeCell ref="KDZ61:KEB61"/>
    <mergeCell ref="KED61:KEF61"/>
    <mergeCell ref="KEH61:KEJ61"/>
    <mergeCell ref="KCX61:KCZ61"/>
    <mergeCell ref="KDB61:KDD61"/>
    <mergeCell ref="KDF61:KDH61"/>
    <mergeCell ref="KDJ61:KDL61"/>
    <mergeCell ref="KDN61:KDP61"/>
    <mergeCell ref="KCD61:KCF61"/>
    <mergeCell ref="KCH61:KCJ61"/>
    <mergeCell ref="KCL61:KCN61"/>
    <mergeCell ref="KCP61:KCR61"/>
    <mergeCell ref="KCT61:KCV61"/>
    <mergeCell ref="KBJ61:KBL61"/>
    <mergeCell ref="KBN61:KBP61"/>
    <mergeCell ref="KBR61:KBT61"/>
    <mergeCell ref="KBV61:KBX61"/>
    <mergeCell ref="KBZ61:KCB61"/>
    <mergeCell ref="KAP61:KAR61"/>
    <mergeCell ref="KAT61:KAV61"/>
    <mergeCell ref="KAX61:KAZ61"/>
    <mergeCell ref="KBB61:KBD61"/>
    <mergeCell ref="KBF61:KBH61"/>
    <mergeCell ref="JZV61:JZX61"/>
    <mergeCell ref="JZZ61:KAB61"/>
    <mergeCell ref="KAD61:KAF61"/>
    <mergeCell ref="KAH61:KAJ61"/>
    <mergeCell ref="KAL61:KAN61"/>
    <mergeCell ref="JZB61:JZD61"/>
    <mergeCell ref="JZF61:JZH61"/>
    <mergeCell ref="JZJ61:JZL61"/>
    <mergeCell ref="JZN61:JZP61"/>
    <mergeCell ref="JZR61:JZT61"/>
    <mergeCell ref="JYH61:JYJ61"/>
    <mergeCell ref="JYL61:JYN61"/>
    <mergeCell ref="JYP61:JYR61"/>
    <mergeCell ref="JYT61:JYV61"/>
    <mergeCell ref="JYX61:JYZ61"/>
    <mergeCell ref="JXN61:JXP61"/>
    <mergeCell ref="JXR61:JXT61"/>
    <mergeCell ref="JXV61:JXX61"/>
    <mergeCell ref="JXZ61:JYB61"/>
    <mergeCell ref="JYD61:JYF61"/>
    <mergeCell ref="JWT61:JWV61"/>
    <mergeCell ref="JWX61:JWZ61"/>
    <mergeCell ref="JXB61:JXD61"/>
    <mergeCell ref="JXF61:JXH61"/>
    <mergeCell ref="JXJ61:JXL61"/>
    <mergeCell ref="JVZ61:JWB61"/>
    <mergeCell ref="JWD61:JWF61"/>
    <mergeCell ref="JWH61:JWJ61"/>
    <mergeCell ref="JWL61:JWN61"/>
    <mergeCell ref="JWP61:JWR61"/>
    <mergeCell ref="JVF61:JVH61"/>
    <mergeCell ref="JVJ61:JVL61"/>
    <mergeCell ref="JVN61:JVP61"/>
    <mergeCell ref="JVR61:JVT61"/>
    <mergeCell ref="JVV61:JVX61"/>
    <mergeCell ref="JUL61:JUN61"/>
    <mergeCell ref="JUP61:JUR61"/>
    <mergeCell ref="JUT61:JUV61"/>
    <mergeCell ref="JUX61:JUZ61"/>
    <mergeCell ref="JVB61:JVD61"/>
    <mergeCell ref="JTR61:JTT61"/>
    <mergeCell ref="JTV61:JTX61"/>
    <mergeCell ref="JTZ61:JUB61"/>
    <mergeCell ref="JUD61:JUF61"/>
    <mergeCell ref="JUH61:JUJ61"/>
    <mergeCell ref="JSX61:JSZ61"/>
    <mergeCell ref="JTB61:JTD61"/>
    <mergeCell ref="JTF61:JTH61"/>
    <mergeCell ref="JTJ61:JTL61"/>
    <mergeCell ref="JTN61:JTP61"/>
    <mergeCell ref="JSD61:JSF61"/>
    <mergeCell ref="JSH61:JSJ61"/>
    <mergeCell ref="JSL61:JSN61"/>
    <mergeCell ref="JSP61:JSR61"/>
    <mergeCell ref="JST61:JSV61"/>
    <mergeCell ref="JRJ61:JRL61"/>
    <mergeCell ref="JRN61:JRP61"/>
    <mergeCell ref="JRR61:JRT61"/>
    <mergeCell ref="JRV61:JRX61"/>
    <mergeCell ref="JRZ61:JSB61"/>
    <mergeCell ref="JQP61:JQR61"/>
    <mergeCell ref="JQT61:JQV61"/>
    <mergeCell ref="JQX61:JQZ61"/>
    <mergeCell ref="JRB61:JRD61"/>
    <mergeCell ref="JRF61:JRH61"/>
    <mergeCell ref="JPV61:JPX61"/>
    <mergeCell ref="JPZ61:JQB61"/>
    <mergeCell ref="JQD61:JQF61"/>
    <mergeCell ref="JQH61:JQJ61"/>
    <mergeCell ref="JQL61:JQN61"/>
    <mergeCell ref="JPB61:JPD61"/>
    <mergeCell ref="JPF61:JPH61"/>
    <mergeCell ref="JPJ61:JPL61"/>
    <mergeCell ref="JPN61:JPP61"/>
    <mergeCell ref="JPR61:JPT61"/>
    <mergeCell ref="JOH61:JOJ61"/>
    <mergeCell ref="JOL61:JON61"/>
    <mergeCell ref="JOP61:JOR61"/>
    <mergeCell ref="JOT61:JOV61"/>
    <mergeCell ref="JOX61:JOZ61"/>
    <mergeCell ref="JNN61:JNP61"/>
    <mergeCell ref="JNR61:JNT61"/>
    <mergeCell ref="JNV61:JNX61"/>
    <mergeCell ref="JNZ61:JOB61"/>
    <mergeCell ref="JOD61:JOF61"/>
    <mergeCell ref="JMT61:JMV61"/>
    <mergeCell ref="JMX61:JMZ61"/>
    <mergeCell ref="JNB61:JND61"/>
    <mergeCell ref="JNF61:JNH61"/>
    <mergeCell ref="JNJ61:JNL61"/>
    <mergeCell ref="JLZ61:JMB61"/>
    <mergeCell ref="JMD61:JMF61"/>
    <mergeCell ref="JMH61:JMJ61"/>
    <mergeCell ref="JML61:JMN61"/>
    <mergeCell ref="JMP61:JMR61"/>
    <mergeCell ref="JLF61:JLH61"/>
    <mergeCell ref="JLJ61:JLL61"/>
    <mergeCell ref="JLN61:JLP61"/>
    <mergeCell ref="JLR61:JLT61"/>
    <mergeCell ref="JLV61:JLX61"/>
    <mergeCell ref="JKL61:JKN61"/>
    <mergeCell ref="JKP61:JKR61"/>
    <mergeCell ref="JKT61:JKV61"/>
    <mergeCell ref="JKX61:JKZ61"/>
    <mergeCell ref="JLB61:JLD61"/>
    <mergeCell ref="JJR61:JJT61"/>
    <mergeCell ref="JJV61:JJX61"/>
    <mergeCell ref="JJZ61:JKB61"/>
    <mergeCell ref="JKD61:JKF61"/>
    <mergeCell ref="JKH61:JKJ61"/>
    <mergeCell ref="JIX61:JIZ61"/>
    <mergeCell ref="JJB61:JJD61"/>
    <mergeCell ref="JJF61:JJH61"/>
    <mergeCell ref="JJJ61:JJL61"/>
    <mergeCell ref="JJN61:JJP61"/>
    <mergeCell ref="JID61:JIF61"/>
    <mergeCell ref="JIH61:JIJ61"/>
    <mergeCell ref="JIL61:JIN61"/>
    <mergeCell ref="JIP61:JIR61"/>
    <mergeCell ref="JIT61:JIV61"/>
    <mergeCell ref="JHJ61:JHL61"/>
    <mergeCell ref="JHN61:JHP61"/>
    <mergeCell ref="JHR61:JHT61"/>
    <mergeCell ref="JHV61:JHX61"/>
    <mergeCell ref="JHZ61:JIB61"/>
    <mergeCell ref="JGP61:JGR61"/>
    <mergeCell ref="JGT61:JGV61"/>
    <mergeCell ref="JGX61:JGZ61"/>
    <mergeCell ref="JHB61:JHD61"/>
    <mergeCell ref="JHF61:JHH61"/>
    <mergeCell ref="JFV61:JFX61"/>
    <mergeCell ref="JFZ61:JGB61"/>
    <mergeCell ref="JGD61:JGF61"/>
    <mergeCell ref="JGH61:JGJ61"/>
    <mergeCell ref="JGL61:JGN61"/>
    <mergeCell ref="JFB61:JFD61"/>
    <mergeCell ref="JFF61:JFH61"/>
    <mergeCell ref="JFJ61:JFL61"/>
    <mergeCell ref="JFN61:JFP61"/>
    <mergeCell ref="JFR61:JFT61"/>
    <mergeCell ref="JEH61:JEJ61"/>
    <mergeCell ref="JEL61:JEN61"/>
    <mergeCell ref="JEP61:JER61"/>
    <mergeCell ref="JET61:JEV61"/>
    <mergeCell ref="JEX61:JEZ61"/>
    <mergeCell ref="JDN61:JDP61"/>
    <mergeCell ref="JDR61:JDT61"/>
    <mergeCell ref="JDV61:JDX61"/>
    <mergeCell ref="JDZ61:JEB61"/>
    <mergeCell ref="JED61:JEF61"/>
    <mergeCell ref="JCT61:JCV61"/>
    <mergeCell ref="JCX61:JCZ61"/>
    <mergeCell ref="JDB61:JDD61"/>
    <mergeCell ref="JDF61:JDH61"/>
    <mergeCell ref="JDJ61:JDL61"/>
    <mergeCell ref="JBZ61:JCB61"/>
    <mergeCell ref="JCD61:JCF61"/>
    <mergeCell ref="JCH61:JCJ61"/>
    <mergeCell ref="JCL61:JCN61"/>
    <mergeCell ref="JCP61:JCR61"/>
    <mergeCell ref="JBF61:JBH61"/>
    <mergeCell ref="JBJ61:JBL61"/>
    <mergeCell ref="JBN61:JBP61"/>
    <mergeCell ref="JBR61:JBT61"/>
    <mergeCell ref="JBV61:JBX61"/>
    <mergeCell ref="JAL61:JAN61"/>
    <mergeCell ref="JAP61:JAR61"/>
    <mergeCell ref="JAT61:JAV61"/>
    <mergeCell ref="JAX61:JAZ61"/>
    <mergeCell ref="JBB61:JBD61"/>
    <mergeCell ref="IZR61:IZT61"/>
    <mergeCell ref="IZV61:IZX61"/>
    <mergeCell ref="IZZ61:JAB61"/>
    <mergeCell ref="JAD61:JAF61"/>
    <mergeCell ref="JAH61:JAJ61"/>
    <mergeCell ref="IYX61:IYZ61"/>
    <mergeCell ref="IZB61:IZD61"/>
    <mergeCell ref="IZF61:IZH61"/>
    <mergeCell ref="IZJ61:IZL61"/>
    <mergeCell ref="IZN61:IZP61"/>
    <mergeCell ref="IYD61:IYF61"/>
    <mergeCell ref="IYH61:IYJ61"/>
    <mergeCell ref="IYL61:IYN61"/>
    <mergeCell ref="IYP61:IYR61"/>
    <mergeCell ref="IYT61:IYV61"/>
    <mergeCell ref="IXJ61:IXL61"/>
    <mergeCell ref="IXN61:IXP61"/>
    <mergeCell ref="IXR61:IXT61"/>
    <mergeCell ref="IXV61:IXX61"/>
    <mergeCell ref="IXZ61:IYB61"/>
    <mergeCell ref="IWP61:IWR61"/>
    <mergeCell ref="IWT61:IWV61"/>
    <mergeCell ref="IWX61:IWZ61"/>
    <mergeCell ref="IXB61:IXD61"/>
    <mergeCell ref="IXF61:IXH61"/>
    <mergeCell ref="IVV61:IVX61"/>
    <mergeCell ref="IVZ61:IWB61"/>
    <mergeCell ref="IWD61:IWF61"/>
    <mergeCell ref="IWH61:IWJ61"/>
    <mergeCell ref="IWL61:IWN61"/>
    <mergeCell ref="IVB61:IVD61"/>
    <mergeCell ref="IVF61:IVH61"/>
    <mergeCell ref="IVJ61:IVL61"/>
    <mergeCell ref="IVN61:IVP61"/>
    <mergeCell ref="IVR61:IVT61"/>
    <mergeCell ref="IUH61:IUJ61"/>
    <mergeCell ref="IUL61:IUN61"/>
    <mergeCell ref="IUP61:IUR61"/>
    <mergeCell ref="IUT61:IUV61"/>
    <mergeCell ref="IUX61:IUZ61"/>
    <mergeCell ref="ITN61:ITP61"/>
    <mergeCell ref="ITR61:ITT61"/>
    <mergeCell ref="ITV61:ITX61"/>
    <mergeCell ref="ITZ61:IUB61"/>
    <mergeCell ref="IUD61:IUF61"/>
    <mergeCell ref="IST61:ISV61"/>
    <mergeCell ref="ISX61:ISZ61"/>
    <mergeCell ref="ITB61:ITD61"/>
    <mergeCell ref="ITF61:ITH61"/>
    <mergeCell ref="ITJ61:ITL61"/>
    <mergeCell ref="IRZ61:ISB61"/>
    <mergeCell ref="ISD61:ISF61"/>
    <mergeCell ref="ISH61:ISJ61"/>
    <mergeCell ref="ISL61:ISN61"/>
    <mergeCell ref="ISP61:ISR61"/>
    <mergeCell ref="IRF61:IRH61"/>
    <mergeCell ref="IRJ61:IRL61"/>
    <mergeCell ref="IRN61:IRP61"/>
    <mergeCell ref="IRR61:IRT61"/>
    <mergeCell ref="IRV61:IRX61"/>
    <mergeCell ref="IQL61:IQN61"/>
    <mergeCell ref="IQP61:IQR61"/>
    <mergeCell ref="IQT61:IQV61"/>
    <mergeCell ref="IQX61:IQZ61"/>
    <mergeCell ref="IRB61:IRD61"/>
    <mergeCell ref="IPR61:IPT61"/>
    <mergeCell ref="IPV61:IPX61"/>
    <mergeCell ref="IPZ61:IQB61"/>
    <mergeCell ref="IQD61:IQF61"/>
    <mergeCell ref="IQH61:IQJ61"/>
    <mergeCell ref="IOX61:IOZ61"/>
    <mergeCell ref="IPB61:IPD61"/>
    <mergeCell ref="IPF61:IPH61"/>
    <mergeCell ref="IPJ61:IPL61"/>
    <mergeCell ref="IPN61:IPP61"/>
    <mergeCell ref="IOD61:IOF61"/>
    <mergeCell ref="IOH61:IOJ61"/>
    <mergeCell ref="IOL61:ION61"/>
    <mergeCell ref="IOP61:IOR61"/>
    <mergeCell ref="IOT61:IOV61"/>
    <mergeCell ref="INJ61:INL61"/>
    <mergeCell ref="INN61:INP61"/>
    <mergeCell ref="INR61:INT61"/>
    <mergeCell ref="INV61:INX61"/>
    <mergeCell ref="INZ61:IOB61"/>
    <mergeCell ref="IMP61:IMR61"/>
    <mergeCell ref="IMT61:IMV61"/>
    <mergeCell ref="IMX61:IMZ61"/>
    <mergeCell ref="INB61:IND61"/>
    <mergeCell ref="INF61:INH61"/>
    <mergeCell ref="ILV61:ILX61"/>
    <mergeCell ref="ILZ61:IMB61"/>
    <mergeCell ref="IMD61:IMF61"/>
    <mergeCell ref="IMH61:IMJ61"/>
    <mergeCell ref="IML61:IMN61"/>
    <mergeCell ref="ILB61:ILD61"/>
    <mergeCell ref="ILF61:ILH61"/>
    <mergeCell ref="ILJ61:ILL61"/>
    <mergeCell ref="ILN61:ILP61"/>
    <mergeCell ref="ILR61:ILT61"/>
    <mergeCell ref="IKH61:IKJ61"/>
    <mergeCell ref="IKL61:IKN61"/>
    <mergeCell ref="IKP61:IKR61"/>
    <mergeCell ref="IKT61:IKV61"/>
    <mergeCell ref="IKX61:IKZ61"/>
    <mergeCell ref="IJN61:IJP61"/>
    <mergeCell ref="IJR61:IJT61"/>
    <mergeCell ref="IJV61:IJX61"/>
    <mergeCell ref="IJZ61:IKB61"/>
    <mergeCell ref="IKD61:IKF61"/>
    <mergeCell ref="IIT61:IIV61"/>
    <mergeCell ref="IIX61:IIZ61"/>
    <mergeCell ref="IJB61:IJD61"/>
    <mergeCell ref="IJF61:IJH61"/>
    <mergeCell ref="IJJ61:IJL61"/>
    <mergeCell ref="IHZ61:IIB61"/>
    <mergeCell ref="IID61:IIF61"/>
    <mergeCell ref="IIH61:IIJ61"/>
    <mergeCell ref="IIL61:IIN61"/>
    <mergeCell ref="IIP61:IIR61"/>
    <mergeCell ref="IHF61:IHH61"/>
    <mergeCell ref="IHJ61:IHL61"/>
    <mergeCell ref="IHN61:IHP61"/>
    <mergeCell ref="IHR61:IHT61"/>
    <mergeCell ref="IHV61:IHX61"/>
    <mergeCell ref="IGL61:IGN61"/>
    <mergeCell ref="IGP61:IGR61"/>
    <mergeCell ref="IGT61:IGV61"/>
    <mergeCell ref="IGX61:IGZ61"/>
    <mergeCell ref="IHB61:IHD61"/>
    <mergeCell ref="IFR61:IFT61"/>
    <mergeCell ref="IFV61:IFX61"/>
    <mergeCell ref="IFZ61:IGB61"/>
    <mergeCell ref="IGD61:IGF61"/>
    <mergeCell ref="IGH61:IGJ61"/>
    <mergeCell ref="IEX61:IEZ61"/>
    <mergeCell ref="IFB61:IFD61"/>
    <mergeCell ref="IFF61:IFH61"/>
    <mergeCell ref="IFJ61:IFL61"/>
    <mergeCell ref="IFN61:IFP61"/>
    <mergeCell ref="IED61:IEF61"/>
    <mergeCell ref="IEH61:IEJ61"/>
    <mergeCell ref="IEL61:IEN61"/>
    <mergeCell ref="IEP61:IER61"/>
    <mergeCell ref="IET61:IEV61"/>
    <mergeCell ref="IDJ61:IDL61"/>
    <mergeCell ref="IDN61:IDP61"/>
    <mergeCell ref="IDR61:IDT61"/>
    <mergeCell ref="IDV61:IDX61"/>
    <mergeCell ref="IDZ61:IEB61"/>
    <mergeCell ref="ICP61:ICR61"/>
    <mergeCell ref="ICT61:ICV61"/>
    <mergeCell ref="ICX61:ICZ61"/>
    <mergeCell ref="IDB61:IDD61"/>
    <mergeCell ref="IDF61:IDH61"/>
    <mergeCell ref="IBV61:IBX61"/>
    <mergeCell ref="IBZ61:ICB61"/>
    <mergeCell ref="ICD61:ICF61"/>
    <mergeCell ref="ICH61:ICJ61"/>
    <mergeCell ref="ICL61:ICN61"/>
    <mergeCell ref="IBB61:IBD61"/>
    <mergeCell ref="IBF61:IBH61"/>
    <mergeCell ref="IBJ61:IBL61"/>
    <mergeCell ref="IBN61:IBP61"/>
    <mergeCell ref="IBR61:IBT61"/>
    <mergeCell ref="IAH61:IAJ61"/>
    <mergeCell ref="IAL61:IAN61"/>
    <mergeCell ref="IAP61:IAR61"/>
    <mergeCell ref="IAT61:IAV61"/>
    <mergeCell ref="IAX61:IAZ61"/>
    <mergeCell ref="HZN61:HZP61"/>
    <mergeCell ref="HZR61:HZT61"/>
    <mergeCell ref="HZV61:HZX61"/>
    <mergeCell ref="HZZ61:IAB61"/>
    <mergeCell ref="IAD61:IAF61"/>
    <mergeCell ref="HYT61:HYV61"/>
    <mergeCell ref="HYX61:HYZ61"/>
    <mergeCell ref="HZB61:HZD61"/>
    <mergeCell ref="HZF61:HZH61"/>
    <mergeCell ref="HZJ61:HZL61"/>
    <mergeCell ref="HXZ61:HYB61"/>
    <mergeCell ref="HYD61:HYF61"/>
    <mergeCell ref="HYH61:HYJ61"/>
    <mergeCell ref="HYL61:HYN61"/>
    <mergeCell ref="HYP61:HYR61"/>
    <mergeCell ref="HXF61:HXH61"/>
    <mergeCell ref="HXJ61:HXL61"/>
    <mergeCell ref="HXN61:HXP61"/>
    <mergeCell ref="HXR61:HXT61"/>
    <mergeCell ref="HXV61:HXX61"/>
    <mergeCell ref="HWL61:HWN61"/>
    <mergeCell ref="HWP61:HWR61"/>
    <mergeCell ref="HWT61:HWV61"/>
    <mergeCell ref="HWX61:HWZ61"/>
    <mergeCell ref="HXB61:HXD61"/>
    <mergeCell ref="HVR61:HVT61"/>
    <mergeCell ref="HVV61:HVX61"/>
    <mergeCell ref="HVZ61:HWB61"/>
    <mergeCell ref="HWD61:HWF61"/>
    <mergeCell ref="HWH61:HWJ61"/>
    <mergeCell ref="HUX61:HUZ61"/>
    <mergeCell ref="HVB61:HVD61"/>
    <mergeCell ref="HVF61:HVH61"/>
    <mergeCell ref="HVJ61:HVL61"/>
    <mergeCell ref="HVN61:HVP61"/>
    <mergeCell ref="HUD61:HUF61"/>
    <mergeCell ref="HUH61:HUJ61"/>
    <mergeCell ref="HUL61:HUN61"/>
    <mergeCell ref="HUP61:HUR61"/>
    <mergeCell ref="HUT61:HUV61"/>
    <mergeCell ref="HTJ61:HTL61"/>
    <mergeCell ref="HTN61:HTP61"/>
    <mergeCell ref="HTR61:HTT61"/>
    <mergeCell ref="HTV61:HTX61"/>
    <mergeCell ref="HTZ61:HUB61"/>
    <mergeCell ref="HSP61:HSR61"/>
    <mergeCell ref="HST61:HSV61"/>
    <mergeCell ref="HSX61:HSZ61"/>
    <mergeCell ref="HTB61:HTD61"/>
    <mergeCell ref="HTF61:HTH61"/>
    <mergeCell ref="HRV61:HRX61"/>
    <mergeCell ref="HRZ61:HSB61"/>
    <mergeCell ref="HSD61:HSF61"/>
    <mergeCell ref="HSH61:HSJ61"/>
    <mergeCell ref="HSL61:HSN61"/>
    <mergeCell ref="HRB61:HRD61"/>
    <mergeCell ref="HRF61:HRH61"/>
    <mergeCell ref="HRJ61:HRL61"/>
    <mergeCell ref="HRN61:HRP61"/>
    <mergeCell ref="HRR61:HRT61"/>
    <mergeCell ref="HQH61:HQJ61"/>
    <mergeCell ref="HQL61:HQN61"/>
    <mergeCell ref="HQP61:HQR61"/>
    <mergeCell ref="HQT61:HQV61"/>
    <mergeCell ref="HQX61:HQZ61"/>
    <mergeCell ref="HPN61:HPP61"/>
    <mergeCell ref="HPR61:HPT61"/>
    <mergeCell ref="HPV61:HPX61"/>
    <mergeCell ref="HPZ61:HQB61"/>
    <mergeCell ref="HQD61:HQF61"/>
    <mergeCell ref="HOT61:HOV61"/>
    <mergeCell ref="HOX61:HOZ61"/>
    <mergeCell ref="HPB61:HPD61"/>
    <mergeCell ref="HPF61:HPH61"/>
    <mergeCell ref="HPJ61:HPL61"/>
    <mergeCell ref="HNZ61:HOB61"/>
    <mergeCell ref="HOD61:HOF61"/>
    <mergeCell ref="HOH61:HOJ61"/>
    <mergeCell ref="HOL61:HON61"/>
    <mergeCell ref="HOP61:HOR61"/>
    <mergeCell ref="HNF61:HNH61"/>
    <mergeCell ref="HNJ61:HNL61"/>
    <mergeCell ref="HNN61:HNP61"/>
    <mergeCell ref="HNR61:HNT61"/>
    <mergeCell ref="HNV61:HNX61"/>
    <mergeCell ref="HML61:HMN61"/>
    <mergeCell ref="HMP61:HMR61"/>
    <mergeCell ref="HMT61:HMV61"/>
    <mergeCell ref="HMX61:HMZ61"/>
    <mergeCell ref="HNB61:HND61"/>
    <mergeCell ref="HLR61:HLT61"/>
    <mergeCell ref="HLV61:HLX61"/>
    <mergeCell ref="HLZ61:HMB61"/>
    <mergeCell ref="HMD61:HMF61"/>
    <mergeCell ref="HMH61:HMJ61"/>
    <mergeCell ref="HKX61:HKZ61"/>
    <mergeCell ref="HLB61:HLD61"/>
    <mergeCell ref="HLF61:HLH61"/>
    <mergeCell ref="HLJ61:HLL61"/>
    <mergeCell ref="HLN61:HLP61"/>
    <mergeCell ref="HKD61:HKF61"/>
    <mergeCell ref="HKH61:HKJ61"/>
    <mergeCell ref="HKL61:HKN61"/>
    <mergeCell ref="HKP61:HKR61"/>
    <mergeCell ref="HKT61:HKV61"/>
    <mergeCell ref="HJJ61:HJL61"/>
    <mergeCell ref="HJN61:HJP61"/>
    <mergeCell ref="HJR61:HJT61"/>
    <mergeCell ref="HJV61:HJX61"/>
    <mergeCell ref="HJZ61:HKB61"/>
    <mergeCell ref="HIP61:HIR61"/>
    <mergeCell ref="HIT61:HIV61"/>
    <mergeCell ref="HIX61:HIZ61"/>
    <mergeCell ref="HJB61:HJD61"/>
    <mergeCell ref="HJF61:HJH61"/>
    <mergeCell ref="HHV61:HHX61"/>
    <mergeCell ref="HHZ61:HIB61"/>
    <mergeCell ref="HID61:HIF61"/>
    <mergeCell ref="HIH61:HIJ61"/>
    <mergeCell ref="HIL61:HIN61"/>
    <mergeCell ref="HHB61:HHD61"/>
    <mergeCell ref="HHF61:HHH61"/>
    <mergeCell ref="HHJ61:HHL61"/>
    <mergeCell ref="HHN61:HHP61"/>
    <mergeCell ref="HHR61:HHT61"/>
    <mergeCell ref="HGH61:HGJ61"/>
    <mergeCell ref="HGL61:HGN61"/>
    <mergeCell ref="HGP61:HGR61"/>
    <mergeCell ref="HGT61:HGV61"/>
    <mergeCell ref="HGX61:HGZ61"/>
    <mergeCell ref="HFN61:HFP61"/>
    <mergeCell ref="HFR61:HFT61"/>
    <mergeCell ref="HFV61:HFX61"/>
    <mergeCell ref="HFZ61:HGB61"/>
    <mergeCell ref="HGD61:HGF61"/>
    <mergeCell ref="HET61:HEV61"/>
    <mergeCell ref="HEX61:HEZ61"/>
    <mergeCell ref="HFB61:HFD61"/>
    <mergeCell ref="HFF61:HFH61"/>
    <mergeCell ref="HFJ61:HFL61"/>
    <mergeCell ref="HDZ61:HEB61"/>
    <mergeCell ref="HED61:HEF61"/>
    <mergeCell ref="HEH61:HEJ61"/>
    <mergeCell ref="HEL61:HEN61"/>
    <mergeCell ref="HEP61:HER61"/>
    <mergeCell ref="HDF61:HDH61"/>
    <mergeCell ref="HDJ61:HDL61"/>
    <mergeCell ref="HDN61:HDP61"/>
    <mergeCell ref="HDR61:HDT61"/>
    <mergeCell ref="HDV61:HDX61"/>
    <mergeCell ref="HCL61:HCN61"/>
    <mergeCell ref="HCP61:HCR61"/>
    <mergeCell ref="HCT61:HCV61"/>
    <mergeCell ref="HCX61:HCZ61"/>
    <mergeCell ref="HDB61:HDD61"/>
    <mergeCell ref="HBR61:HBT61"/>
    <mergeCell ref="HBV61:HBX61"/>
    <mergeCell ref="HBZ61:HCB61"/>
    <mergeCell ref="HCD61:HCF61"/>
    <mergeCell ref="HCH61:HCJ61"/>
    <mergeCell ref="HAX61:HAZ61"/>
    <mergeCell ref="HBB61:HBD61"/>
    <mergeCell ref="HBF61:HBH61"/>
    <mergeCell ref="HBJ61:HBL61"/>
    <mergeCell ref="HBN61:HBP61"/>
    <mergeCell ref="HAD61:HAF61"/>
    <mergeCell ref="HAH61:HAJ61"/>
    <mergeCell ref="HAL61:HAN61"/>
    <mergeCell ref="HAP61:HAR61"/>
    <mergeCell ref="HAT61:HAV61"/>
    <mergeCell ref="GZJ61:GZL61"/>
    <mergeCell ref="GZN61:GZP61"/>
    <mergeCell ref="GZR61:GZT61"/>
    <mergeCell ref="GZV61:GZX61"/>
    <mergeCell ref="GZZ61:HAB61"/>
    <mergeCell ref="GYP61:GYR61"/>
    <mergeCell ref="GYT61:GYV61"/>
    <mergeCell ref="GYX61:GYZ61"/>
    <mergeCell ref="GZB61:GZD61"/>
    <mergeCell ref="GZF61:GZH61"/>
    <mergeCell ref="GXV61:GXX61"/>
    <mergeCell ref="GXZ61:GYB61"/>
    <mergeCell ref="GYD61:GYF61"/>
    <mergeCell ref="GYH61:GYJ61"/>
    <mergeCell ref="GYL61:GYN61"/>
    <mergeCell ref="GXB61:GXD61"/>
    <mergeCell ref="GXF61:GXH61"/>
    <mergeCell ref="GXJ61:GXL61"/>
    <mergeCell ref="GXN61:GXP61"/>
    <mergeCell ref="GXR61:GXT61"/>
    <mergeCell ref="GWH61:GWJ61"/>
    <mergeCell ref="GWL61:GWN61"/>
    <mergeCell ref="GWP61:GWR61"/>
    <mergeCell ref="GWT61:GWV61"/>
    <mergeCell ref="GWX61:GWZ61"/>
    <mergeCell ref="GVN61:GVP61"/>
    <mergeCell ref="GVR61:GVT61"/>
    <mergeCell ref="GVV61:GVX61"/>
    <mergeCell ref="GVZ61:GWB61"/>
    <mergeCell ref="GWD61:GWF61"/>
    <mergeCell ref="GUT61:GUV61"/>
    <mergeCell ref="GUX61:GUZ61"/>
    <mergeCell ref="GVB61:GVD61"/>
    <mergeCell ref="GVF61:GVH61"/>
    <mergeCell ref="GVJ61:GVL61"/>
    <mergeCell ref="GTZ61:GUB61"/>
    <mergeCell ref="GUD61:GUF61"/>
    <mergeCell ref="GUH61:GUJ61"/>
    <mergeCell ref="GUL61:GUN61"/>
    <mergeCell ref="GUP61:GUR61"/>
    <mergeCell ref="GTF61:GTH61"/>
    <mergeCell ref="GTJ61:GTL61"/>
    <mergeCell ref="GTN61:GTP61"/>
    <mergeCell ref="GTR61:GTT61"/>
    <mergeCell ref="GTV61:GTX61"/>
    <mergeCell ref="GSL61:GSN61"/>
    <mergeCell ref="GSP61:GSR61"/>
    <mergeCell ref="GST61:GSV61"/>
    <mergeCell ref="GSX61:GSZ61"/>
    <mergeCell ref="GTB61:GTD61"/>
    <mergeCell ref="GRR61:GRT61"/>
    <mergeCell ref="GRV61:GRX61"/>
    <mergeCell ref="GRZ61:GSB61"/>
    <mergeCell ref="GSD61:GSF61"/>
    <mergeCell ref="GSH61:GSJ61"/>
    <mergeCell ref="GQX61:GQZ61"/>
    <mergeCell ref="GRB61:GRD61"/>
    <mergeCell ref="GRF61:GRH61"/>
    <mergeCell ref="GRJ61:GRL61"/>
    <mergeCell ref="GRN61:GRP61"/>
    <mergeCell ref="GQD61:GQF61"/>
    <mergeCell ref="GQH61:GQJ61"/>
    <mergeCell ref="GQL61:GQN61"/>
    <mergeCell ref="GQP61:GQR61"/>
    <mergeCell ref="GQT61:GQV61"/>
    <mergeCell ref="GPJ61:GPL61"/>
    <mergeCell ref="GPN61:GPP61"/>
    <mergeCell ref="GPR61:GPT61"/>
    <mergeCell ref="GPV61:GPX61"/>
    <mergeCell ref="GPZ61:GQB61"/>
    <mergeCell ref="GOP61:GOR61"/>
    <mergeCell ref="GOT61:GOV61"/>
    <mergeCell ref="GOX61:GOZ61"/>
    <mergeCell ref="GPB61:GPD61"/>
    <mergeCell ref="GPF61:GPH61"/>
    <mergeCell ref="GNV61:GNX61"/>
    <mergeCell ref="GNZ61:GOB61"/>
    <mergeCell ref="GOD61:GOF61"/>
    <mergeCell ref="GOH61:GOJ61"/>
    <mergeCell ref="GOL61:GON61"/>
    <mergeCell ref="GNB61:GND61"/>
    <mergeCell ref="GNF61:GNH61"/>
    <mergeCell ref="GNJ61:GNL61"/>
    <mergeCell ref="GNN61:GNP61"/>
    <mergeCell ref="GNR61:GNT61"/>
    <mergeCell ref="GMH61:GMJ61"/>
    <mergeCell ref="GML61:GMN61"/>
    <mergeCell ref="GMP61:GMR61"/>
    <mergeCell ref="GMT61:GMV61"/>
    <mergeCell ref="GMX61:GMZ61"/>
    <mergeCell ref="GLN61:GLP61"/>
    <mergeCell ref="GLR61:GLT61"/>
    <mergeCell ref="GLV61:GLX61"/>
    <mergeCell ref="GLZ61:GMB61"/>
    <mergeCell ref="GMD61:GMF61"/>
    <mergeCell ref="GKT61:GKV61"/>
    <mergeCell ref="GKX61:GKZ61"/>
    <mergeCell ref="GLB61:GLD61"/>
    <mergeCell ref="GLF61:GLH61"/>
    <mergeCell ref="GLJ61:GLL61"/>
    <mergeCell ref="GJZ61:GKB61"/>
    <mergeCell ref="GKD61:GKF61"/>
    <mergeCell ref="GKH61:GKJ61"/>
    <mergeCell ref="GKL61:GKN61"/>
    <mergeCell ref="GKP61:GKR61"/>
    <mergeCell ref="GJF61:GJH61"/>
    <mergeCell ref="GJJ61:GJL61"/>
    <mergeCell ref="GJN61:GJP61"/>
    <mergeCell ref="GJR61:GJT61"/>
    <mergeCell ref="GJV61:GJX61"/>
    <mergeCell ref="GIL61:GIN61"/>
    <mergeCell ref="GIP61:GIR61"/>
    <mergeCell ref="GIT61:GIV61"/>
    <mergeCell ref="GIX61:GIZ61"/>
    <mergeCell ref="GJB61:GJD61"/>
    <mergeCell ref="GHR61:GHT61"/>
    <mergeCell ref="GHV61:GHX61"/>
    <mergeCell ref="GHZ61:GIB61"/>
    <mergeCell ref="GID61:GIF61"/>
    <mergeCell ref="GIH61:GIJ61"/>
    <mergeCell ref="GGX61:GGZ61"/>
    <mergeCell ref="GHB61:GHD61"/>
    <mergeCell ref="GHF61:GHH61"/>
    <mergeCell ref="GHJ61:GHL61"/>
    <mergeCell ref="GHN61:GHP61"/>
    <mergeCell ref="GGD61:GGF61"/>
    <mergeCell ref="GGH61:GGJ61"/>
    <mergeCell ref="GGL61:GGN61"/>
    <mergeCell ref="GGP61:GGR61"/>
    <mergeCell ref="GGT61:GGV61"/>
    <mergeCell ref="GFJ61:GFL61"/>
    <mergeCell ref="GFN61:GFP61"/>
    <mergeCell ref="GFR61:GFT61"/>
    <mergeCell ref="GFV61:GFX61"/>
    <mergeCell ref="GFZ61:GGB61"/>
    <mergeCell ref="GEP61:GER61"/>
    <mergeCell ref="GET61:GEV61"/>
    <mergeCell ref="GEX61:GEZ61"/>
    <mergeCell ref="GFB61:GFD61"/>
    <mergeCell ref="GFF61:GFH61"/>
    <mergeCell ref="GDV61:GDX61"/>
    <mergeCell ref="GDZ61:GEB61"/>
    <mergeCell ref="GED61:GEF61"/>
    <mergeCell ref="GEH61:GEJ61"/>
    <mergeCell ref="GEL61:GEN61"/>
    <mergeCell ref="GDB61:GDD61"/>
    <mergeCell ref="GDF61:GDH61"/>
    <mergeCell ref="GDJ61:GDL61"/>
    <mergeCell ref="GDN61:GDP61"/>
    <mergeCell ref="GDR61:GDT61"/>
    <mergeCell ref="GCH61:GCJ61"/>
    <mergeCell ref="GCL61:GCN61"/>
    <mergeCell ref="GCP61:GCR61"/>
    <mergeCell ref="GCT61:GCV61"/>
    <mergeCell ref="GCX61:GCZ61"/>
    <mergeCell ref="GBN61:GBP61"/>
    <mergeCell ref="GBR61:GBT61"/>
    <mergeCell ref="GBV61:GBX61"/>
    <mergeCell ref="GBZ61:GCB61"/>
    <mergeCell ref="GCD61:GCF61"/>
    <mergeCell ref="GAT61:GAV61"/>
    <mergeCell ref="GAX61:GAZ61"/>
    <mergeCell ref="GBB61:GBD61"/>
    <mergeCell ref="GBF61:GBH61"/>
    <mergeCell ref="GBJ61:GBL61"/>
    <mergeCell ref="FZZ61:GAB61"/>
    <mergeCell ref="GAD61:GAF61"/>
    <mergeCell ref="GAH61:GAJ61"/>
    <mergeCell ref="GAL61:GAN61"/>
    <mergeCell ref="GAP61:GAR61"/>
    <mergeCell ref="FZF61:FZH61"/>
    <mergeCell ref="FZJ61:FZL61"/>
    <mergeCell ref="FZN61:FZP61"/>
    <mergeCell ref="FZR61:FZT61"/>
    <mergeCell ref="FZV61:FZX61"/>
    <mergeCell ref="FYL61:FYN61"/>
    <mergeCell ref="FYP61:FYR61"/>
    <mergeCell ref="FYT61:FYV61"/>
    <mergeCell ref="FYX61:FYZ61"/>
    <mergeCell ref="FZB61:FZD61"/>
    <mergeCell ref="FXR61:FXT61"/>
    <mergeCell ref="FXV61:FXX61"/>
    <mergeCell ref="FXZ61:FYB61"/>
    <mergeCell ref="FYD61:FYF61"/>
    <mergeCell ref="FYH61:FYJ61"/>
    <mergeCell ref="FWX61:FWZ61"/>
    <mergeCell ref="FXB61:FXD61"/>
    <mergeCell ref="FXF61:FXH61"/>
    <mergeCell ref="FXJ61:FXL61"/>
    <mergeCell ref="FXN61:FXP61"/>
    <mergeCell ref="FWD61:FWF61"/>
    <mergeCell ref="FWH61:FWJ61"/>
    <mergeCell ref="FWL61:FWN61"/>
    <mergeCell ref="FWP61:FWR61"/>
    <mergeCell ref="FWT61:FWV61"/>
    <mergeCell ref="FVJ61:FVL61"/>
    <mergeCell ref="FVN61:FVP61"/>
    <mergeCell ref="FVR61:FVT61"/>
    <mergeCell ref="FVV61:FVX61"/>
    <mergeCell ref="FVZ61:FWB61"/>
    <mergeCell ref="FUP61:FUR61"/>
    <mergeCell ref="FUT61:FUV61"/>
    <mergeCell ref="FUX61:FUZ61"/>
    <mergeCell ref="FVB61:FVD61"/>
    <mergeCell ref="FVF61:FVH61"/>
    <mergeCell ref="FTV61:FTX61"/>
    <mergeCell ref="FTZ61:FUB61"/>
    <mergeCell ref="FUD61:FUF61"/>
    <mergeCell ref="FUH61:FUJ61"/>
    <mergeCell ref="FUL61:FUN61"/>
    <mergeCell ref="FTB61:FTD61"/>
    <mergeCell ref="FTF61:FTH61"/>
    <mergeCell ref="FTJ61:FTL61"/>
    <mergeCell ref="FTN61:FTP61"/>
    <mergeCell ref="FTR61:FTT61"/>
    <mergeCell ref="FSH61:FSJ61"/>
    <mergeCell ref="FSL61:FSN61"/>
    <mergeCell ref="FSP61:FSR61"/>
    <mergeCell ref="FST61:FSV61"/>
    <mergeCell ref="FSX61:FSZ61"/>
    <mergeCell ref="FRN61:FRP61"/>
    <mergeCell ref="FRR61:FRT61"/>
    <mergeCell ref="FRV61:FRX61"/>
    <mergeCell ref="FRZ61:FSB61"/>
    <mergeCell ref="FSD61:FSF61"/>
    <mergeCell ref="FQT61:FQV61"/>
    <mergeCell ref="FQX61:FQZ61"/>
    <mergeCell ref="FRB61:FRD61"/>
    <mergeCell ref="FRF61:FRH61"/>
    <mergeCell ref="FRJ61:FRL61"/>
    <mergeCell ref="FPZ61:FQB61"/>
    <mergeCell ref="FQD61:FQF61"/>
    <mergeCell ref="FQH61:FQJ61"/>
    <mergeCell ref="FQL61:FQN61"/>
    <mergeCell ref="FQP61:FQR61"/>
    <mergeCell ref="FPF61:FPH61"/>
    <mergeCell ref="FPJ61:FPL61"/>
    <mergeCell ref="FPN61:FPP61"/>
    <mergeCell ref="FPR61:FPT61"/>
    <mergeCell ref="FPV61:FPX61"/>
    <mergeCell ref="FOL61:FON61"/>
    <mergeCell ref="FOP61:FOR61"/>
    <mergeCell ref="FOT61:FOV61"/>
    <mergeCell ref="FOX61:FOZ61"/>
    <mergeCell ref="FPB61:FPD61"/>
    <mergeCell ref="FNR61:FNT61"/>
    <mergeCell ref="FNV61:FNX61"/>
    <mergeCell ref="FNZ61:FOB61"/>
    <mergeCell ref="FOD61:FOF61"/>
    <mergeCell ref="FOH61:FOJ61"/>
    <mergeCell ref="FMX61:FMZ61"/>
    <mergeCell ref="FNB61:FND61"/>
    <mergeCell ref="FNF61:FNH61"/>
    <mergeCell ref="FNJ61:FNL61"/>
    <mergeCell ref="FNN61:FNP61"/>
    <mergeCell ref="FMD61:FMF61"/>
    <mergeCell ref="FMH61:FMJ61"/>
    <mergeCell ref="FML61:FMN61"/>
    <mergeCell ref="FMP61:FMR61"/>
    <mergeCell ref="FMT61:FMV61"/>
    <mergeCell ref="FLJ61:FLL61"/>
    <mergeCell ref="FLN61:FLP61"/>
    <mergeCell ref="FLR61:FLT61"/>
    <mergeCell ref="FLV61:FLX61"/>
    <mergeCell ref="FLZ61:FMB61"/>
    <mergeCell ref="FKP61:FKR61"/>
    <mergeCell ref="FKT61:FKV61"/>
    <mergeCell ref="FKX61:FKZ61"/>
    <mergeCell ref="FLB61:FLD61"/>
    <mergeCell ref="FLF61:FLH61"/>
    <mergeCell ref="FJV61:FJX61"/>
    <mergeCell ref="FJZ61:FKB61"/>
    <mergeCell ref="FKD61:FKF61"/>
    <mergeCell ref="FKH61:FKJ61"/>
    <mergeCell ref="FKL61:FKN61"/>
    <mergeCell ref="FJB61:FJD61"/>
    <mergeCell ref="FJF61:FJH61"/>
    <mergeCell ref="FJJ61:FJL61"/>
    <mergeCell ref="FJN61:FJP61"/>
    <mergeCell ref="FJR61:FJT61"/>
    <mergeCell ref="FIH61:FIJ61"/>
    <mergeCell ref="FIL61:FIN61"/>
    <mergeCell ref="FIP61:FIR61"/>
    <mergeCell ref="FIT61:FIV61"/>
    <mergeCell ref="FIX61:FIZ61"/>
    <mergeCell ref="FHN61:FHP61"/>
    <mergeCell ref="FHR61:FHT61"/>
    <mergeCell ref="FHV61:FHX61"/>
    <mergeCell ref="FHZ61:FIB61"/>
    <mergeCell ref="FID61:FIF61"/>
    <mergeCell ref="FGT61:FGV61"/>
    <mergeCell ref="FGX61:FGZ61"/>
    <mergeCell ref="FHB61:FHD61"/>
    <mergeCell ref="FHF61:FHH61"/>
    <mergeCell ref="FHJ61:FHL61"/>
    <mergeCell ref="FFZ61:FGB61"/>
    <mergeCell ref="FGD61:FGF61"/>
    <mergeCell ref="FGH61:FGJ61"/>
    <mergeCell ref="FGL61:FGN61"/>
    <mergeCell ref="FGP61:FGR61"/>
    <mergeCell ref="FFF61:FFH61"/>
    <mergeCell ref="FFJ61:FFL61"/>
    <mergeCell ref="FFN61:FFP61"/>
    <mergeCell ref="FFR61:FFT61"/>
    <mergeCell ref="FFV61:FFX61"/>
    <mergeCell ref="FEL61:FEN61"/>
    <mergeCell ref="FEP61:FER61"/>
    <mergeCell ref="FET61:FEV61"/>
    <mergeCell ref="FEX61:FEZ61"/>
    <mergeCell ref="FFB61:FFD61"/>
    <mergeCell ref="FDR61:FDT61"/>
    <mergeCell ref="FDV61:FDX61"/>
    <mergeCell ref="FDZ61:FEB61"/>
    <mergeCell ref="FED61:FEF61"/>
    <mergeCell ref="FEH61:FEJ61"/>
    <mergeCell ref="FCX61:FCZ61"/>
    <mergeCell ref="FDB61:FDD61"/>
    <mergeCell ref="FDF61:FDH61"/>
    <mergeCell ref="FDJ61:FDL61"/>
    <mergeCell ref="FDN61:FDP61"/>
    <mergeCell ref="FCD61:FCF61"/>
    <mergeCell ref="FCH61:FCJ61"/>
    <mergeCell ref="FCL61:FCN61"/>
    <mergeCell ref="FCP61:FCR61"/>
    <mergeCell ref="FCT61:FCV61"/>
    <mergeCell ref="FBJ61:FBL61"/>
    <mergeCell ref="FBN61:FBP61"/>
    <mergeCell ref="FBR61:FBT61"/>
    <mergeCell ref="FBV61:FBX61"/>
    <mergeCell ref="FBZ61:FCB61"/>
    <mergeCell ref="FAP61:FAR61"/>
    <mergeCell ref="FAT61:FAV61"/>
    <mergeCell ref="FAX61:FAZ61"/>
    <mergeCell ref="FBB61:FBD61"/>
    <mergeCell ref="FBF61:FBH61"/>
    <mergeCell ref="EZV61:EZX61"/>
    <mergeCell ref="EZZ61:FAB61"/>
    <mergeCell ref="FAD61:FAF61"/>
    <mergeCell ref="FAH61:FAJ61"/>
    <mergeCell ref="FAL61:FAN61"/>
    <mergeCell ref="EZB61:EZD61"/>
    <mergeCell ref="EZF61:EZH61"/>
    <mergeCell ref="EZJ61:EZL61"/>
    <mergeCell ref="EZN61:EZP61"/>
    <mergeCell ref="EZR61:EZT61"/>
    <mergeCell ref="EYH61:EYJ61"/>
    <mergeCell ref="EYL61:EYN61"/>
    <mergeCell ref="EYP61:EYR61"/>
    <mergeCell ref="EYT61:EYV61"/>
    <mergeCell ref="EYX61:EYZ61"/>
    <mergeCell ref="EXN61:EXP61"/>
    <mergeCell ref="EXR61:EXT61"/>
    <mergeCell ref="EXV61:EXX61"/>
    <mergeCell ref="EXZ61:EYB61"/>
    <mergeCell ref="EYD61:EYF61"/>
    <mergeCell ref="EWT61:EWV61"/>
    <mergeCell ref="EWX61:EWZ61"/>
    <mergeCell ref="EXB61:EXD61"/>
    <mergeCell ref="EXF61:EXH61"/>
    <mergeCell ref="EXJ61:EXL61"/>
    <mergeCell ref="EVZ61:EWB61"/>
    <mergeCell ref="EWD61:EWF61"/>
    <mergeCell ref="EWH61:EWJ61"/>
    <mergeCell ref="EWL61:EWN61"/>
    <mergeCell ref="EWP61:EWR61"/>
    <mergeCell ref="EVF61:EVH61"/>
    <mergeCell ref="EVJ61:EVL61"/>
    <mergeCell ref="EVN61:EVP61"/>
    <mergeCell ref="EVR61:EVT61"/>
    <mergeCell ref="EVV61:EVX61"/>
    <mergeCell ref="EUL61:EUN61"/>
    <mergeCell ref="EUP61:EUR61"/>
    <mergeCell ref="EUT61:EUV61"/>
    <mergeCell ref="EUX61:EUZ61"/>
    <mergeCell ref="EVB61:EVD61"/>
    <mergeCell ref="ETR61:ETT61"/>
    <mergeCell ref="ETV61:ETX61"/>
    <mergeCell ref="ETZ61:EUB61"/>
    <mergeCell ref="EUD61:EUF61"/>
    <mergeCell ref="EUH61:EUJ61"/>
    <mergeCell ref="ESX61:ESZ61"/>
    <mergeCell ref="ETB61:ETD61"/>
    <mergeCell ref="ETF61:ETH61"/>
    <mergeCell ref="ETJ61:ETL61"/>
    <mergeCell ref="ETN61:ETP61"/>
    <mergeCell ref="ESD61:ESF61"/>
    <mergeCell ref="ESH61:ESJ61"/>
    <mergeCell ref="ESL61:ESN61"/>
    <mergeCell ref="ESP61:ESR61"/>
    <mergeCell ref="EST61:ESV61"/>
    <mergeCell ref="ERJ61:ERL61"/>
    <mergeCell ref="ERN61:ERP61"/>
    <mergeCell ref="ERR61:ERT61"/>
    <mergeCell ref="ERV61:ERX61"/>
    <mergeCell ref="ERZ61:ESB61"/>
    <mergeCell ref="EQP61:EQR61"/>
    <mergeCell ref="EQT61:EQV61"/>
    <mergeCell ref="EQX61:EQZ61"/>
    <mergeCell ref="ERB61:ERD61"/>
    <mergeCell ref="ERF61:ERH61"/>
    <mergeCell ref="EPV61:EPX61"/>
    <mergeCell ref="EPZ61:EQB61"/>
    <mergeCell ref="EQD61:EQF61"/>
    <mergeCell ref="EQH61:EQJ61"/>
    <mergeCell ref="EQL61:EQN61"/>
    <mergeCell ref="EPB61:EPD61"/>
    <mergeCell ref="EPF61:EPH61"/>
    <mergeCell ref="EPJ61:EPL61"/>
    <mergeCell ref="EPN61:EPP61"/>
    <mergeCell ref="EPR61:EPT61"/>
    <mergeCell ref="EOH61:EOJ61"/>
    <mergeCell ref="EOL61:EON61"/>
    <mergeCell ref="EOP61:EOR61"/>
    <mergeCell ref="EOT61:EOV61"/>
    <mergeCell ref="EOX61:EOZ61"/>
    <mergeCell ref="ENN61:ENP61"/>
    <mergeCell ref="ENR61:ENT61"/>
    <mergeCell ref="ENV61:ENX61"/>
    <mergeCell ref="ENZ61:EOB61"/>
    <mergeCell ref="EOD61:EOF61"/>
    <mergeCell ref="EMT61:EMV61"/>
    <mergeCell ref="EMX61:EMZ61"/>
    <mergeCell ref="ENB61:END61"/>
    <mergeCell ref="ENF61:ENH61"/>
    <mergeCell ref="ENJ61:ENL61"/>
    <mergeCell ref="ELZ61:EMB61"/>
    <mergeCell ref="EMD61:EMF61"/>
    <mergeCell ref="EMH61:EMJ61"/>
    <mergeCell ref="EML61:EMN61"/>
    <mergeCell ref="EMP61:EMR61"/>
    <mergeCell ref="ELF61:ELH61"/>
    <mergeCell ref="ELJ61:ELL61"/>
    <mergeCell ref="ELN61:ELP61"/>
    <mergeCell ref="ELR61:ELT61"/>
    <mergeCell ref="ELV61:ELX61"/>
    <mergeCell ref="EKL61:EKN61"/>
    <mergeCell ref="EKP61:EKR61"/>
    <mergeCell ref="EKT61:EKV61"/>
    <mergeCell ref="EKX61:EKZ61"/>
    <mergeCell ref="ELB61:ELD61"/>
    <mergeCell ref="EJR61:EJT61"/>
    <mergeCell ref="EJV61:EJX61"/>
    <mergeCell ref="EJZ61:EKB61"/>
    <mergeCell ref="EKD61:EKF61"/>
    <mergeCell ref="EKH61:EKJ61"/>
    <mergeCell ref="EIX61:EIZ61"/>
    <mergeCell ref="EJB61:EJD61"/>
    <mergeCell ref="EJF61:EJH61"/>
    <mergeCell ref="EJJ61:EJL61"/>
    <mergeCell ref="EJN61:EJP61"/>
    <mergeCell ref="EID61:EIF61"/>
    <mergeCell ref="EIH61:EIJ61"/>
    <mergeCell ref="EIL61:EIN61"/>
    <mergeCell ref="EIP61:EIR61"/>
    <mergeCell ref="EIT61:EIV61"/>
    <mergeCell ref="EHJ61:EHL61"/>
    <mergeCell ref="EHN61:EHP61"/>
    <mergeCell ref="EHR61:EHT61"/>
    <mergeCell ref="EHV61:EHX61"/>
    <mergeCell ref="EHZ61:EIB61"/>
    <mergeCell ref="EGP61:EGR61"/>
    <mergeCell ref="EGT61:EGV61"/>
    <mergeCell ref="EGX61:EGZ61"/>
    <mergeCell ref="EHB61:EHD61"/>
    <mergeCell ref="EHF61:EHH61"/>
    <mergeCell ref="EFV61:EFX61"/>
    <mergeCell ref="EFZ61:EGB61"/>
    <mergeCell ref="EGD61:EGF61"/>
    <mergeCell ref="EGH61:EGJ61"/>
    <mergeCell ref="EGL61:EGN61"/>
    <mergeCell ref="EFB61:EFD61"/>
    <mergeCell ref="EFF61:EFH61"/>
    <mergeCell ref="EFJ61:EFL61"/>
    <mergeCell ref="EFN61:EFP61"/>
    <mergeCell ref="EFR61:EFT61"/>
    <mergeCell ref="EEH61:EEJ61"/>
    <mergeCell ref="EEL61:EEN61"/>
    <mergeCell ref="EEP61:EER61"/>
    <mergeCell ref="EET61:EEV61"/>
    <mergeCell ref="EEX61:EEZ61"/>
    <mergeCell ref="EDN61:EDP61"/>
    <mergeCell ref="EDR61:EDT61"/>
    <mergeCell ref="EDV61:EDX61"/>
    <mergeCell ref="EDZ61:EEB61"/>
    <mergeCell ref="EED61:EEF61"/>
    <mergeCell ref="ECT61:ECV61"/>
    <mergeCell ref="ECX61:ECZ61"/>
    <mergeCell ref="EDB61:EDD61"/>
    <mergeCell ref="EDF61:EDH61"/>
    <mergeCell ref="EDJ61:EDL61"/>
    <mergeCell ref="EBZ61:ECB61"/>
    <mergeCell ref="ECD61:ECF61"/>
    <mergeCell ref="ECH61:ECJ61"/>
    <mergeCell ref="ECL61:ECN61"/>
    <mergeCell ref="ECP61:ECR61"/>
    <mergeCell ref="EBF61:EBH61"/>
    <mergeCell ref="EBJ61:EBL61"/>
    <mergeCell ref="EBN61:EBP61"/>
    <mergeCell ref="EBR61:EBT61"/>
    <mergeCell ref="EBV61:EBX61"/>
    <mergeCell ref="EAL61:EAN61"/>
    <mergeCell ref="EAP61:EAR61"/>
    <mergeCell ref="EAT61:EAV61"/>
    <mergeCell ref="EAX61:EAZ61"/>
    <mergeCell ref="EBB61:EBD61"/>
    <mergeCell ref="DZR61:DZT61"/>
    <mergeCell ref="DZV61:DZX61"/>
    <mergeCell ref="DZZ61:EAB61"/>
    <mergeCell ref="EAD61:EAF61"/>
    <mergeCell ref="EAH61:EAJ61"/>
    <mergeCell ref="DYX61:DYZ61"/>
    <mergeCell ref="DZB61:DZD61"/>
    <mergeCell ref="DZF61:DZH61"/>
    <mergeCell ref="DZJ61:DZL61"/>
    <mergeCell ref="DZN61:DZP61"/>
    <mergeCell ref="DYD61:DYF61"/>
    <mergeCell ref="DYH61:DYJ61"/>
    <mergeCell ref="DYL61:DYN61"/>
    <mergeCell ref="DYP61:DYR61"/>
    <mergeCell ref="DYT61:DYV61"/>
    <mergeCell ref="DXJ61:DXL61"/>
    <mergeCell ref="DXN61:DXP61"/>
    <mergeCell ref="DXR61:DXT61"/>
    <mergeCell ref="DXV61:DXX61"/>
    <mergeCell ref="DXZ61:DYB61"/>
    <mergeCell ref="DWP61:DWR61"/>
    <mergeCell ref="DWT61:DWV61"/>
    <mergeCell ref="DWX61:DWZ61"/>
    <mergeCell ref="DXB61:DXD61"/>
    <mergeCell ref="DXF61:DXH61"/>
    <mergeCell ref="DVV61:DVX61"/>
    <mergeCell ref="DVZ61:DWB61"/>
    <mergeCell ref="DWD61:DWF61"/>
    <mergeCell ref="DWH61:DWJ61"/>
    <mergeCell ref="DWL61:DWN61"/>
    <mergeCell ref="DVB61:DVD61"/>
    <mergeCell ref="DVF61:DVH61"/>
    <mergeCell ref="DVJ61:DVL61"/>
    <mergeCell ref="DVN61:DVP61"/>
    <mergeCell ref="DVR61:DVT61"/>
    <mergeCell ref="DUH61:DUJ61"/>
    <mergeCell ref="DUL61:DUN61"/>
    <mergeCell ref="DUP61:DUR61"/>
    <mergeCell ref="DUT61:DUV61"/>
    <mergeCell ref="DUX61:DUZ61"/>
    <mergeCell ref="DTN61:DTP61"/>
    <mergeCell ref="DTR61:DTT61"/>
    <mergeCell ref="DTV61:DTX61"/>
    <mergeCell ref="DTZ61:DUB61"/>
    <mergeCell ref="DUD61:DUF61"/>
    <mergeCell ref="DST61:DSV61"/>
    <mergeCell ref="DSX61:DSZ61"/>
    <mergeCell ref="DTB61:DTD61"/>
    <mergeCell ref="DTF61:DTH61"/>
    <mergeCell ref="DTJ61:DTL61"/>
    <mergeCell ref="DRZ61:DSB61"/>
    <mergeCell ref="DSD61:DSF61"/>
    <mergeCell ref="DSH61:DSJ61"/>
    <mergeCell ref="DSL61:DSN61"/>
    <mergeCell ref="DSP61:DSR61"/>
    <mergeCell ref="DRF61:DRH61"/>
    <mergeCell ref="DRJ61:DRL61"/>
    <mergeCell ref="DRN61:DRP61"/>
    <mergeCell ref="DRR61:DRT61"/>
    <mergeCell ref="DRV61:DRX61"/>
    <mergeCell ref="DQL61:DQN61"/>
    <mergeCell ref="DQP61:DQR61"/>
    <mergeCell ref="DQT61:DQV61"/>
    <mergeCell ref="DQX61:DQZ61"/>
    <mergeCell ref="DRB61:DRD61"/>
    <mergeCell ref="DPR61:DPT61"/>
    <mergeCell ref="DPV61:DPX61"/>
    <mergeCell ref="DPZ61:DQB61"/>
    <mergeCell ref="DQD61:DQF61"/>
    <mergeCell ref="DQH61:DQJ61"/>
    <mergeCell ref="DOX61:DOZ61"/>
    <mergeCell ref="DPB61:DPD61"/>
    <mergeCell ref="DPF61:DPH61"/>
    <mergeCell ref="DPJ61:DPL61"/>
    <mergeCell ref="DPN61:DPP61"/>
    <mergeCell ref="DOD61:DOF61"/>
    <mergeCell ref="DOH61:DOJ61"/>
    <mergeCell ref="DOL61:DON61"/>
    <mergeCell ref="DOP61:DOR61"/>
    <mergeCell ref="DOT61:DOV61"/>
    <mergeCell ref="DNJ61:DNL61"/>
    <mergeCell ref="DNN61:DNP61"/>
    <mergeCell ref="DNR61:DNT61"/>
    <mergeCell ref="DNV61:DNX61"/>
    <mergeCell ref="DNZ61:DOB61"/>
    <mergeCell ref="DMP61:DMR61"/>
    <mergeCell ref="DMT61:DMV61"/>
    <mergeCell ref="DMX61:DMZ61"/>
    <mergeCell ref="DNB61:DND61"/>
    <mergeCell ref="DNF61:DNH61"/>
    <mergeCell ref="DLV61:DLX61"/>
    <mergeCell ref="DLZ61:DMB61"/>
    <mergeCell ref="DMD61:DMF61"/>
    <mergeCell ref="DMH61:DMJ61"/>
    <mergeCell ref="DML61:DMN61"/>
    <mergeCell ref="DLB61:DLD61"/>
    <mergeCell ref="DLF61:DLH61"/>
    <mergeCell ref="DLJ61:DLL61"/>
    <mergeCell ref="DLN61:DLP61"/>
    <mergeCell ref="DLR61:DLT61"/>
    <mergeCell ref="DKH61:DKJ61"/>
    <mergeCell ref="DKL61:DKN61"/>
    <mergeCell ref="DKP61:DKR61"/>
    <mergeCell ref="DKT61:DKV61"/>
    <mergeCell ref="DKX61:DKZ61"/>
    <mergeCell ref="DJN61:DJP61"/>
    <mergeCell ref="DJR61:DJT61"/>
    <mergeCell ref="DJV61:DJX61"/>
    <mergeCell ref="DJZ61:DKB61"/>
    <mergeCell ref="DKD61:DKF61"/>
    <mergeCell ref="DIT61:DIV61"/>
    <mergeCell ref="DIX61:DIZ61"/>
    <mergeCell ref="DJB61:DJD61"/>
    <mergeCell ref="DJF61:DJH61"/>
    <mergeCell ref="DJJ61:DJL61"/>
    <mergeCell ref="DHZ61:DIB61"/>
    <mergeCell ref="DID61:DIF61"/>
    <mergeCell ref="DIH61:DIJ61"/>
    <mergeCell ref="DIL61:DIN61"/>
    <mergeCell ref="DIP61:DIR61"/>
    <mergeCell ref="DHF61:DHH61"/>
    <mergeCell ref="DHJ61:DHL61"/>
    <mergeCell ref="DHN61:DHP61"/>
    <mergeCell ref="DHR61:DHT61"/>
    <mergeCell ref="DHV61:DHX61"/>
    <mergeCell ref="DGL61:DGN61"/>
    <mergeCell ref="DGP61:DGR61"/>
    <mergeCell ref="DGT61:DGV61"/>
    <mergeCell ref="DGX61:DGZ61"/>
    <mergeCell ref="DHB61:DHD61"/>
    <mergeCell ref="DFR61:DFT61"/>
    <mergeCell ref="DFV61:DFX61"/>
    <mergeCell ref="DFZ61:DGB61"/>
    <mergeCell ref="DGD61:DGF61"/>
    <mergeCell ref="DGH61:DGJ61"/>
    <mergeCell ref="DEX61:DEZ61"/>
    <mergeCell ref="DFB61:DFD61"/>
    <mergeCell ref="DFF61:DFH61"/>
    <mergeCell ref="DFJ61:DFL61"/>
    <mergeCell ref="DFN61:DFP61"/>
    <mergeCell ref="DED61:DEF61"/>
    <mergeCell ref="DEH61:DEJ61"/>
    <mergeCell ref="DEL61:DEN61"/>
    <mergeCell ref="DEP61:DER61"/>
    <mergeCell ref="DET61:DEV61"/>
    <mergeCell ref="DDJ61:DDL61"/>
    <mergeCell ref="DDN61:DDP61"/>
    <mergeCell ref="DDR61:DDT61"/>
    <mergeCell ref="DDV61:DDX61"/>
    <mergeCell ref="DDZ61:DEB61"/>
    <mergeCell ref="DCP61:DCR61"/>
    <mergeCell ref="DCT61:DCV61"/>
    <mergeCell ref="DCX61:DCZ61"/>
    <mergeCell ref="DDB61:DDD61"/>
    <mergeCell ref="DDF61:DDH61"/>
    <mergeCell ref="DBV61:DBX61"/>
    <mergeCell ref="DBZ61:DCB61"/>
    <mergeCell ref="DCD61:DCF61"/>
    <mergeCell ref="DCH61:DCJ61"/>
    <mergeCell ref="DCL61:DCN61"/>
    <mergeCell ref="DBB61:DBD61"/>
    <mergeCell ref="DBF61:DBH61"/>
    <mergeCell ref="DBJ61:DBL61"/>
    <mergeCell ref="DBN61:DBP61"/>
    <mergeCell ref="DBR61:DBT61"/>
    <mergeCell ref="DAH61:DAJ61"/>
    <mergeCell ref="DAL61:DAN61"/>
    <mergeCell ref="DAP61:DAR61"/>
    <mergeCell ref="DAT61:DAV61"/>
    <mergeCell ref="DAX61:DAZ61"/>
    <mergeCell ref="CZN61:CZP61"/>
    <mergeCell ref="CZR61:CZT61"/>
    <mergeCell ref="CZV61:CZX61"/>
    <mergeCell ref="CZZ61:DAB61"/>
    <mergeCell ref="DAD61:DAF61"/>
    <mergeCell ref="CYT61:CYV61"/>
    <mergeCell ref="CYX61:CYZ61"/>
    <mergeCell ref="CZB61:CZD61"/>
    <mergeCell ref="CZF61:CZH61"/>
    <mergeCell ref="CZJ61:CZL61"/>
    <mergeCell ref="CXZ61:CYB61"/>
    <mergeCell ref="CYD61:CYF61"/>
    <mergeCell ref="CYH61:CYJ61"/>
    <mergeCell ref="CYL61:CYN61"/>
    <mergeCell ref="CYP61:CYR61"/>
    <mergeCell ref="CXF61:CXH61"/>
    <mergeCell ref="CXJ61:CXL61"/>
    <mergeCell ref="CXN61:CXP61"/>
    <mergeCell ref="CXR61:CXT61"/>
    <mergeCell ref="CXV61:CXX61"/>
    <mergeCell ref="CWL61:CWN61"/>
    <mergeCell ref="CWP61:CWR61"/>
    <mergeCell ref="CWT61:CWV61"/>
    <mergeCell ref="CWX61:CWZ61"/>
    <mergeCell ref="CXB61:CXD61"/>
    <mergeCell ref="CVR61:CVT61"/>
    <mergeCell ref="CVV61:CVX61"/>
    <mergeCell ref="CVZ61:CWB61"/>
    <mergeCell ref="CWD61:CWF61"/>
    <mergeCell ref="CWH61:CWJ61"/>
    <mergeCell ref="CUX61:CUZ61"/>
    <mergeCell ref="CVB61:CVD61"/>
    <mergeCell ref="CVF61:CVH61"/>
    <mergeCell ref="CVJ61:CVL61"/>
    <mergeCell ref="CVN61:CVP61"/>
    <mergeCell ref="CUD61:CUF61"/>
    <mergeCell ref="CUH61:CUJ61"/>
    <mergeCell ref="CUL61:CUN61"/>
    <mergeCell ref="CUP61:CUR61"/>
    <mergeCell ref="CUT61:CUV61"/>
    <mergeCell ref="CTJ61:CTL61"/>
    <mergeCell ref="CTN61:CTP61"/>
    <mergeCell ref="CTR61:CTT61"/>
    <mergeCell ref="CTV61:CTX61"/>
    <mergeCell ref="CTZ61:CUB61"/>
    <mergeCell ref="CSP61:CSR61"/>
    <mergeCell ref="CST61:CSV61"/>
    <mergeCell ref="CSX61:CSZ61"/>
    <mergeCell ref="CTB61:CTD61"/>
    <mergeCell ref="CTF61:CTH61"/>
    <mergeCell ref="CRV61:CRX61"/>
    <mergeCell ref="CRZ61:CSB61"/>
    <mergeCell ref="CSD61:CSF61"/>
    <mergeCell ref="CSH61:CSJ61"/>
    <mergeCell ref="CSL61:CSN61"/>
    <mergeCell ref="CRB61:CRD61"/>
    <mergeCell ref="CRF61:CRH61"/>
    <mergeCell ref="CRJ61:CRL61"/>
    <mergeCell ref="CRN61:CRP61"/>
    <mergeCell ref="CRR61:CRT61"/>
    <mergeCell ref="CQH61:CQJ61"/>
    <mergeCell ref="CQL61:CQN61"/>
    <mergeCell ref="CQP61:CQR61"/>
    <mergeCell ref="CQT61:CQV61"/>
    <mergeCell ref="CQX61:CQZ61"/>
    <mergeCell ref="CPN61:CPP61"/>
    <mergeCell ref="CPR61:CPT61"/>
    <mergeCell ref="CPV61:CPX61"/>
    <mergeCell ref="CPZ61:CQB61"/>
    <mergeCell ref="CQD61:CQF61"/>
    <mergeCell ref="COT61:COV61"/>
    <mergeCell ref="COX61:COZ61"/>
    <mergeCell ref="CPB61:CPD61"/>
    <mergeCell ref="CPF61:CPH61"/>
    <mergeCell ref="CPJ61:CPL61"/>
    <mergeCell ref="CNZ61:COB61"/>
    <mergeCell ref="COD61:COF61"/>
    <mergeCell ref="COH61:COJ61"/>
    <mergeCell ref="COL61:CON61"/>
    <mergeCell ref="COP61:COR61"/>
    <mergeCell ref="CNF61:CNH61"/>
    <mergeCell ref="CNJ61:CNL61"/>
    <mergeCell ref="CNN61:CNP61"/>
    <mergeCell ref="CNR61:CNT61"/>
    <mergeCell ref="CNV61:CNX61"/>
    <mergeCell ref="CML61:CMN61"/>
    <mergeCell ref="CMP61:CMR61"/>
    <mergeCell ref="CMT61:CMV61"/>
    <mergeCell ref="CMX61:CMZ61"/>
    <mergeCell ref="CNB61:CND61"/>
    <mergeCell ref="CLR61:CLT61"/>
    <mergeCell ref="CLV61:CLX61"/>
    <mergeCell ref="CLZ61:CMB61"/>
    <mergeCell ref="CMD61:CMF61"/>
    <mergeCell ref="CMH61:CMJ61"/>
    <mergeCell ref="CKX61:CKZ61"/>
    <mergeCell ref="CLB61:CLD61"/>
    <mergeCell ref="CLF61:CLH61"/>
    <mergeCell ref="CLJ61:CLL61"/>
    <mergeCell ref="CLN61:CLP61"/>
    <mergeCell ref="CKD61:CKF61"/>
    <mergeCell ref="CKH61:CKJ61"/>
    <mergeCell ref="CKL61:CKN61"/>
    <mergeCell ref="CKP61:CKR61"/>
    <mergeCell ref="CKT61:CKV61"/>
    <mergeCell ref="CJJ61:CJL61"/>
    <mergeCell ref="CJN61:CJP61"/>
    <mergeCell ref="CJR61:CJT61"/>
    <mergeCell ref="CJV61:CJX61"/>
    <mergeCell ref="CJZ61:CKB61"/>
    <mergeCell ref="CIP61:CIR61"/>
    <mergeCell ref="CIT61:CIV61"/>
    <mergeCell ref="CIX61:CIZ61"/>
    <mergeCell ref="CJB61:CJD61"/>
    <mergeCell ref="CJF61:CJH61"/>
    <mergeCell ref="CHV61:CHX61"/>
    <mergeCell ref="CHZ61:CIB61"/>
    <mergeCell ref="CID61:CIF61"/>
    <mergeCell ref="CIH61:CIJ61"/>
    <mergeCell ref="CIL61:CIN61"/>
    <mergeCell ref="CHB61:CHD61"/>
    <mergeCell ref="CHF61:CHH61"/>
    <mergeCell ref="CHJ61:CHL61"/>
    <mergeCell ref="CHN61:CHP61"/>
    <mergeCell ref="CHR61:CHT61"/>
    <mergeCell ref="CGH61:CGJ61"/>
    <mergeCell ref="CGL61:CGN61"/>
    <mergeCell ref="CGP61:CGR61"/>
    <mergeCell ref="CGT61:CGV61"/>
    <mergeCell ref="CGX61:CGZ61"/>
    <mergeCell ref="CFN61:CFP61"/>
    <mergeCell ref="CFR61:CFT61"/>
    <mergeCell ref="CFV61:CFX61"/>
    <mergeCell ref="CFZ61:CGB61"/>
    <mergeCell ref="CGD61:CGF61"/>
    <mergeCell ref="CET61:CEV61"/>
    <mergeCell ref="CEX61:CEZ61"/>
    <mergeCell ref="CFB61:CFD61"/>
    <mergeCell ref="CFF61:CFH61"/>
    <mergeCell ref="CFJ61:CFL61"/>
    <mergeCell ref="CDZ61:CEB61"/>
    <mergeCell ref="CED61:CEF61"/>
    <mergeCell ref="CEH61:CEJ61"/>
    <mergeCell ref="CEL61:CEN61"/>
    <mergeCell ref="CEP61:CER61"/>
    <mergeCell ref="CDF61:CDH61"/>
    <mergeCell ref="CDJ61:CDL61"/>
    <mergeCell ref="CDN61:CDP61"/>
    <mergeCell ref="CDR61:CDT61"/>
    <mergeCell ref="CDV61:CDX61"/>
    <mergeCell ref="CCL61:CCN61"/>
    <mergeCell ref="CCP61:CCR61"/>
    <mergeCell ref="CCT61:CCV61"/>
    <mergeCell ref="CCX61:CCZ61"/>
    <mergeCell ref="CDB61:CDD61"/>
    <mergeCell ref="CBR61:CBT61"/>
    <mergeCell ref="CBV61:CBX61"/>
    <mergeCell ref="CBZ61:CCB61"/>
    <mergeCell ref="CCD61:CCF61"/>
    <mergeCell ref="CCH61:CCJ61"/>
    <mergeCell ref="CAX61:CAZ61"/>
    <mergeCell ref="CBB61:CBD61"/>
    <mergeCell ref="CBF61:CBH61"/>
    <mergeCell ref="CBJ61:CBL61"/>
    <mergeCell ref="CBN61:CBP61"/>
    <mergeCell ref="CAD61:CAF61"/>
    <mergeCell ref="CAH61:CAJ61"/>
    <mergeCell ref="CAL61:CAN61"/>
    <mergeCell ref="CAP61:CAR61"/>
    <mergeCell ref="CAT61:CAV61"/>
    <mergeCell ref="BZJ61:BZL61"/>
    <mergeCell ref="BZN61:BZP61"/>
    <mergeCell ref="BZR61:BZT61"/>
    <mergeCell ref="BZV61:BZX61"/>
    <mergeCell ref="BZZ61:CAB61"/>
    <mergeCell ref="BYP61:BYR61"/>
    <mergeCell ref="BYT61:BYV61"/>
    <mergeCell ref="BYX61:BYZ61"/>
    <mergeCell ref="BZB61:BZD61"/>
    <mergeCell ref="BZF61:BZH61"/>
    <mergeCell ref="BXV61:BXX61"/>
    <mergeCell ref="BXZ61:BYB61"/>
    <mergeCell ref="BYD61:BYF61"/>
    <mergeCell ref="BYH61:BYJ61"/>
    <mergeCell ref="BYL61:BYN61"/>
    <mergeCell ref="BXB61:BXD61"/>
    <mergeCell ref="BXF61:BXH61"/>
    <mergeCell ref="BXJ61:BXL61"/>
    <mergeCell ref="BXN61:BXP61"/>
    <mergeCell ref="BXR61:BXT61"/>
    <mergeCell ref="BWH61:BWJ61"/>
    <mergeCell ref="BWL61:BWN61"/>
    <mergeCell ref="BWP61:BWR61"/>
    <mergeCell ref="BWT61:BWV61"/>
    <mergeCell ref="BWX61:BWZ61"/>
    <mergeCell ref="BVN61:BVP61"/>
    <mergeCell ref="BVR61:BVT61"/>
    <mergeCell ref="BVV61:BVX61"/>
    <mergeCell ref="BVZ61:BWB61"/>
    <mergeCell ref="BWD61:BWF61"/>
    <mergeCell ref="BUT61:BUV61"/>
    <mergeCell ref="BUX61:BUZ61"/>
    <mergeCell ref="BVB61:BVD61"/>
    <mergeCell ref="BVF61:BVH61"/>
    <mergeCell ref="BVJ61:BVL61"/>
    <mergeCell ref="BTZ61:BUB61"/>
    <mergeCell ref="BUD61:BUF61"/>
    <mergeCell ref="BUH61:BUJ61"/>
    <mergeCell ref="BUL61:BUN61"/>
    <mergeCell ref="BUP61:BUR61"/>
    <mergeCell ref="BTF61:BTH61"/>
    <mergeCell ref="BTJ61:BTL61"/>
    <mergeCell ref="BTN61:BTP61"/>
    <mergeCell ref="BTR61:BTT61"/>
    <mergeCell ref="BTV61:BTX61"/>
    <mergeCell ref="BSL61:BSN61"/>
    <mergeCell ref="BSP61:BSR61"/>
    <mergeCell ref="BST61:BSV61"/>
    <mergeCell ref="BSX61:BSZ61"/>
    <mergeCell ref="BTB61:BTD61"/>
    <mergeCell ref="BRR61:BRT61"/>
    <mergeCell ref="BRV61:BRX61"/>
    <mergeCell ref="BRZ61:BSB61"/>
    <mergeCell ref="BSD61:BSF61"/>
    <mergeCell ref="BSH61:BSJ61"/>
    <mergeCell ref="BQX61:BQZ61"/>
    <mergeCell ref="BRB61:BRD61"/>
    <mergeCell ref="BRF61:BRH61"/>
    <mergeCell ref="BRJ61:BRL61"/>
    <mergeCell ref="BRN61:BRP61"/>
    <mergeCell ref="BQD61:BQF61"/>
    <mergeCell ref="BQH61:BQJ61"/>
    <mergeCell ref="BQL61:BQN61"/>
    <mergeCell ref="BQP61:BQR61"/>
    <mergeCell ref="BQT61:BQV61"/>
    <mergeCell ref="BPJ61:BPL61"/>
    <mergeCell ref="BPN61:BPP61"/>
    <mergeCell ref="BPR61:BPT61"/>
    <mergeCell ref="BPV61:BPX61"/>
    <mergeCell ref="BPZ61:BQB61"/>
    <mergeCell ref="BOP61:BOR61"/>
    <mergeCell ref="BOT61:BOV61"/>
    <mergeCell ref="BOX61:BOZ61"/>
    <mergeCell ref="BPB61:BPD61"/>
    <mergeCell ref="BPF61:BPH61"/>
    <mergeCell ref="BNV61:BNX61"/>
    <mergeCell ref="BNZ61:BOB61"/>
    <mergeCell ref="BOD61:BOF61"/>
    <mergeCell ref="BOH61:BOJ61"/>
    <mergeCell ref="BOL61:BON61"/>
    <mergeCell ref="BNB61:BND61"/>
    <mergeCell ref="BNF61:BNH61"/>
    <mergeCell ref="BNJ61:BNL61"/>
    <mergeCell ref="BNN61:BNP61"/>
    <mergeCell ref="BNR61:BNT61"/>
    <mergeCell ref="BMH61:BMJ61"/>
    <mergeCell ref="BML61:BMN61"/>
    <mergeCell ref="BMP61:BMR61"/>
    <mergeCell ref="BMT61:BMV61"/>
    <mergeCell ref="BMX61:BMZ61"/>
    <mergeCell ref="BLN61:BLP61"/>
    <mergeCell ref="BLR61:BLT61"/>
    <mergeCell ref="BLV61:BLX61"/>
    <mergeCell ref="BLZ61:BMB61"/>
    <mergeCell ref="BMD61:BMF61"/>
    <mergeCell ref="BKT61:BKV61"/>
    <mergeCell ref="BKX61:BKZ61"/>
    <mergeCell ref="BLB61:BLD61"/>
    <mergeCell ref="BLF61:BLH61"/>
    <mergeCell ref="BLJ61:BLL61"/>
    <mergeCell ref="BJZ61:BKB61"/>
    <mergeCell ref="BKD61:BKF61"/>
    <mergeCell ref="BKH61:BKJ61"/>
    <mergeCell ref="BKL61:BKN61"/>
    <mergeCell ref="BKP61:BKR61"/>
    <mergeCell ref="BJF61:BJH61"/>
    <mergeCell ref="BJJ61:BJL61"/>
    <mergeCell ref="BJN61:BJP61"/>
    <mergeCell ref="BJR61:BJT61"/>
    <mergeCell ref="BJV61:BJX61"/>
    <mergeCell ref="BIL61:BIN61"/>
    <mergeCell ref="BIP61:BIR61"/>
    <mergeCell ref="BIT61:BIV61"/>
    <mergeCell ref="BIX61:BIZ61"/>
    <mergeCell ref="BJB61:BJD61"/>
    <mergeCell ref="BHR61:BHT61"/>
    <mergeCell ref="BHV61:BHX61"/>
    <mergeCell ref="BHZ61:BIB61"/>
    <mergeCell ref="BID61:BIF61"/>
    <mergeCell ref="BIH61:BIJ61"/>
    <mergeCell ref="BGX61:BGZ61"/>
    <mergeCell ref="BHB61:BHD61"/>
    <mergeCell ref="BHF61:BHH61"/>
    <mergeCell ref="BHJ61:BHL61"/>
    <mergeCell ref="BHN61:BHP61"/>
    <mergeCell ref="BGD61:BGF61"/>
    <mergeCell ref="BGH61:BGJ61"/>
    <mergeCell ref="BGL61:BGN61"/>
    <mergeCell ref="BGP61:BGR61"/>
    <mergeCell ref="BGT61:BGV61"/>
    <mergeCell ref="BFJ61:BFL61"/>
    <mergeCell ref="BFN61:BFP61"/>
    <mergeCell ref="BFR61:BFT61"/>
    <mergeCell ref="BFV61:BFX61"/>
    <mergeCell ref="BFZ61:BGB61"/>
    <mergeCell ref="BEP61:BER61"/>
    <mergeCell ref="BET61:BEV61"/>
    <mergeCell ref="BEX61:BEZ61"/>
    <mergeCell ref="BFB61:BFD61"/>
    <mergeCell ref="BFF61:BFH61"/>
    <mergeCell ref="BDV61:BDX61"/>
    <mergeCell ref="BDZ61:BEB61"/>
    <mergeCell ref="BED61:BEF61"/>
    <mergeCell ref="BEH61:BEJ61"/>
    <mergeCell ref="BEL61:BEN61"/>
    <mergeCell ref="BDB61:BDD61"/>
    <mergeCell ref="BDF61:BDH61"/>
    <mergeCell ref="BDJ61:BDL61"/>
    <mergeCell ref="BDN61:BDP61"/>
    <mergeCell ref="BDR61:BDT61"/>
    <mergeCell ref="BCH61:BCJ61"/>
    <mergeCell ref="BCL61:BCN61"/>
    <mergeCell ref="BCP61:BCR61"/>
    <mergeCell ref="BCT61:BCV61"/>
    <mergeCell ref="BCX61:BCZ61"/>
    <mergeCell ref="BBN61:BBP61"/>
    <mergeCell ref="BBR61:BBT61"/>
    <mergeCell ref="BBV61:BBX61"/>
    <mergeCell ref="BBZ61:BCB61"/>
    <mergeCell ref="BCD61:BCF61"/>
    <mergeCell ref="BAT61:BAV61"/>
    <mergeCell ref="BAX61:BAZ61"/>
    <mergeCell ref="BBB61:BBD61"/>
    <mergeCell ref="BBF61:BBH61"/>
    <mergeCell ref="BBJ61:BBL61"/>
    <mergeCell ref="AZZ61:BAB61"/>
    <mergeCell ref="BAD61:BAF61"/>
    <mergeCell ref="BAH61:BAJ61"/>
    <mergeCell ref="BAL61:BAN61"/>
    <mergeCell ref="BAP61:BAR61"/>
    <mergeCell ref="AZF61:AZH61"/>
    <mergeCell ref="AZJ61:AZL61"/>
    <mergeCell ref="AZN61:AZP61"/>
    <mergeCell ref="AZR61:AZT61"/>
    <mergeCell ref="AZV61:AZX61"/>
    <mergeCell ref="AYL61:AYN61"/>
    <mergeCell ref="AYP61:AYR61"/>
    <mergeCell ref="AYT61:AYV61"/>
    <mergeCell ref="AYX61:AYZ61"/>
    <mergeCell ref="AZB61:AZD61"/>
    <mergeCell ref="AXR61:AXT61"/>
    <mergeCell ref="AXV61:AXX61"/>
    <mergeCell ref="AXZ61:AYB61"/>
    <mergeCell ref="AYD61:AYF61"/>
    <mergeCell ref="AYH61:AYJ61"/>
    <mergeCell ref="AWX61:AWZ61"/>
    <mergeCell ref="AXB61:AXD61"/>
    <mergeCell ref="AXF61:AXH61"/>
    <mergeCell ref="AXJ61:AXL61"/>
    <mergeCell ref="AXN61:AXP61"/>
    <mergeCell ref="AWD61:AWF61"/>
    <mergeCell ref="AWH61:AWJ61"/>
    <mergeCell ref="AWL61:AWN61"/>
    <mergeCell ref="AWP61:AWR61"/>
    <mergeCell ref="AWT61:AWV61"/>
    <mergeCell ref="AVJ61:AVL61"/>
    <mergeCell ref="AVN61:AVP61"/>
    <mergeCell ref="AVR61:AVT61"/>
    <mergeCell ref="AVV61:AVX61"/>
    <mergeCell ref="AVZ61:AWB61"/>
    <mergeCell ref="AUP61:AUR61"/>
    <mergeCell ref="AUT61:AUV61"/>
    <mergeCell ref="AUX61:AUZ61"/>
    <mergeCell ref="AVB61:AVD61"/>
    <mergeCell ref="AVF61:AVH61"/>
    <mergeCell ref="ATV61:ATX61"/>
    <mergeCell ref="ATZ61:AUB61"/>
    <mergeCell ref="AUD61:AUF61"/>
    <mergeCell ref="AUH61:AUJ61"/>
    <mergeCell ref="AUL61:AUN61"/>
    <mergeCell ref="ATB61:ATD61"/>
    <mergeCell ref="ATF61:ATH61"/>
    <mergeCell ref="ATJ61:ATL61"/>
    <mergeCell ref="ATN61:ATP61"/>
    <mergeCell ref="ATR61:ATT61"/>
    <mergeCell ref="ASH61:ASJ61"/>
    <mergeCell ref="ASL61:ASN61"/>
    <mergeCell ref="ASP61:ASR61"/>
    <mergeCell ref="AST61:ASV61"/>
    <mergeCell ref="ASX61:ASZ61"/>
    <mergeCell ref="ARN61:ARP61"/>
    <mergeCell ref="ARR61:ART61"/>
    <mergeCell ref="ARV61:ARX61"/>
    <mergeCell ref="ARZ61:ASB61"/>
    <mergeCell ref="ASD61:ASF61"/>
    <mergeCell ref="AQT61:AQV61"/>
    <mergeCell ref="AQX61:AQZ61"/>
    <mergeCell ref="ARB61:ARD61"/>
    <mergeCell ref="ARF61:ARH61"/>
    <mergeCell ref="ARJ61:ARL61"/>
    <mergeCell ref="APZ61:AQB61"/>
    <mergeCell ref="AQD61:AQF61"/>
    <mergeCell ref="AQH61:AQJ61"/>
    <mergeCell ref="AQL61:AQN61"/>
    <mergeCell ref="AQP61:AQR61"/>
    <mergeCell ref="APF61:APH61"/>
    <mergeCell ref="APJ61:APL61"/>
    <mergeCell ref="APN61:APP61"/>
    <mergeCell ref="APR61:APT61"/>
    <mergeCell ref="APV61:APX61"/>
    <mergeCell ref="AOL61:AON61"/>
    <mergeCell ref="AOP61:AOR61"/>
    <mergeCell ref="AOT61:AOV61"/>
    <mergeCell ref="AOX61:AOZ61"/>
    <mergeCell ref="APB61:APD61"/>
    <mergeCell ref="ANR61:ANT61"/>
    <mergeCell ref="ANV61:ANX61"/>
    <mergeCell ref="ANZ61:AOB61"/>
    <mergeCell ref="AOD61:AOF61"/>
    <mergeCell ref="AOH61:AOJ61"/>
    <mergeCell ref="AMX61:AMZ61"/>
    <mergeCell ref="ANB61:AND61"/>
    <mergeCell ref="ANF61:ANH61"/>
    <mergeCell ref="ANJ61:ANL61"/>
    <mergeCell ref="ANN61:ANP61"/>
    <mergeCell ref="AMD61:AMF61"/>
    <mergeCell ref="AMH61:AMJ61"/>
    <mergeCell ref="AML61:AMN61"/>
    <mergeCell ref="AMP61:AMR61"/>
    <mergeCell ref="AMT61:AMV61"/>
    <mergeCell ref="ALJ61:ALL61"/>
    <mergeCell ref="ALN61:ALP61"/>
    <mergeCell ref="ALR61:ALT61"/>
    <mergeCell ref="ALV61:ALX61"/>
    <mergeCell ref="ALZ61:AMB61"/>
    <mergeCell ref="AKP61:AKR61"/>
    <mergeCell ref="AKT61:AKV61"/>
    <mergeCell ref="AKX61:AKZ61"/>
    <mergeCell ref="ALB61:ALD61"/>
    <mergeCell ref="ALF61:ALH61"/>
    <mergeCell ref="AJV61:AJX61"/>
    <mergeCell ref="AJZ61:AKB61"/>
    <mergeCell ref="AKD61:AKF61"/>
    <mergeCell ref="AKH61:AKJ61"/>
    <mergeCell ref="AKL61:AKN61"/>
    <mergeCell ref="AJB61:AJD61"/>
    <mergeCell ref="AJF61:AJH61"/>
    <mergeCell ref="AJJ61:AJL61"/>
    <mergeCell ref="AJN61:AJP61"/>
    <mergeCell ref="AJR61:AJT61"/>
    <mergeCell ref="AIH61:AIJ61"/>
    <mergeCell ref="AIL61:AIN61"/>
    <mergeCell ref="AIP61:AIR61"/>
    <mergeCell ref="AIT61:AIV61"/>
    <mergeCell ref="AIX61:AIZ61"/>
    <mergeCell ref="AHN61:AHP61"/>
    <mergeCell ref="AHR61:AHT61"/>
    <mergeCell ref="AHV61:AHX61"/>
    <mergeCell ref="AHZ61:AIB61"/>
    <mergeCell ref="AID61:AIF61"/>
    <mergeCell ref="AGT61:AGV61"/>
    <mergeCell ref="AGX61:AGZ61"/>
    <mergeCell ref="AHB61:AHD61"/>
    <mergeCell ref="AHF61:AHH61"/>
    <mergeCell ref="AHJ61:AHL61"/>
    <mergeCell ref="AFZ61:AGB61"/>
    <mergeCell ref="AGD61:AGF61"/>
    <mergeCell ref="AGH61:AGJ61"/>
    <mergeCell ref="AGL61:AGN61"/>
    <mergeCell ref="AGP61:AGR61"/>
    <mergeCell ref="AFF61:AFH61"/>
    <mergeCell ref="AFJ61:AFL61"/>
    <mergeCell ref="AFN61:AFP61"/>
    <mergeCell ref="AFR61:AFT61"/>
    <mergeCell ref="AFV61:AFX61"/>
    <mergeCell ref="AEL61:AEN61"/>
    <mergeCell ref="AEP61:AER61"/>
    <mergeCell ref="AET61:AEV61"/>
    <mergeCell ref="AEX61:AEZ61"/>
    <mergeCell ref="AFB61:AFD61"/>
    <mergeCell ref="ADR61:ADT61"/>
    <mergeCell ref="ADV61:ADX61"/>
    <mergeCell ref="ADZ61:AEB61"/>
    <mergeCell ref="AED61:AEF61"/>
    <mergeCell ref="AEH61:AEJ61"/>
    <mergeCell ref="ACX61:ACZ61"/>
    <mergeCell ref="ADB61:ADD61"/>
    <mergeCell ref="ADF61:ADH61"/>
    <mergeCell ref="ADJ61:ADL61"/>
    <mergeCell ref="ADN61:ADP61"/>
    <mergeCell ref="ACD61:ACF61"/>
    <mergeCell ref="ACH61:ACJ61"/>
    <mergeCell ref="ACL61:ACN61"/>
    <mergeCell ref="ACP61:ACR61"/>
    <mergeCell ref="ACT61:ACV61"/>
    <mergeCell ref="ABJ61:ABL61"/>
    <mergeCell ref="ABN61:ABP61"/>
    <mergeCell ref="ABR61:ABT61"/>
    <mergeCell ref="ABV61:ABX61"/>
    <mergeCell ref="ABZ61:ACB61"/>
    <mergeCell ref="AAP61:AAR61"/>
    <mergeCell ref="AAT61:AAV61"/>
    <mergeCell ref="AAX61:AAZ61"/>
    <mergeCell ref="ABB61:ABD61"/>
    <mergeCell ref="ABF61:ABH61"/>
    <mergeCell ref="ZV61:ZX61"/>
    <mergeCell ref="ZZ61:AAB61"/>
    <mergeCell ref="AAD61:AAF61"/>
    <mergeCell ref="AAH61:AAJ61"/>
    <mergeCell ref="AAL61:AAN61"/>
    <mergeCell ref="ZB61:ZD61"/>
    <mergeCell ref="ZF61:ZH61"/>
    <mergeCell ref="ZJ61:ZL61"/>
    <mergeCell ref="ZN61:ZP61"/>
    <mergeCell ref="ZR61:ZT61"/>
    <mergeCell ref="YH61:YJ61"/>
    <mergeCell ref="YL61:YN61"/>
    <mergeCell ref="YP61:YR61"/>
    <mergeCell ref="YT61:YV61"/>
    <mergeCell ref="YX61:YZ61"/>
    <mergeCell ref="XN61:XP61"/>
    <mergeCell ref="XR61:XT61"/>
    <mergeCell ref="XV61:XX61"/>
    <mergeCell ref="XZ61:YB61"/>
    <mergeCell ref="YD61:YF61"/>
    <mergeCell ref="WT61:WV61"/>
    <mergeCell ref="WX61:WZ61"/>
    <mergeCell ref="XB61:XD61"/>
    <mergeCell ref="XF61:XH61"/>
    <mergeCell ref="XJ61:XL61"/>
    <mergeCell ref="VZ61:WB61"/>
    <mergeCell ref="WD61:WF61"/>
    <mergeCell ref="WH61:WJ61"/>
    <mergeCell ref="WL61:WN61"/>
    <mergeCell ref="WP61:WR61"/>
    <mergeCell ref="VF61:VH61"/>
    <mergeCell ref="VJ61:VL61"/>
    <mergeCell ref="VN61:VP61"/>
    <mergeCell ref="VR61:VT61"/>
    <mergeCell ref="VV61:VX61"/>
    <mergeCell ref="UL61:UN61"/>
    <mergeCell ref="UP61:UR61"/>
    <mergeCell ref="UT61:UV61"/>
    <mergeCell ref="UX61:UZ61"/>
    <mergeCell ref="VB61:VD61"/>
    <mergeCell ref="TR61:TT61"/>
    <mergeCell ref="TV61:TX61"/>
    <mergeCell ref="TZ61:UB61"/>
    <mergeCell ref="UD61:UF61"/>
    <mergeCell ref="UH61:UJ61"/>
    <mergeCell ref="SX61:SZ61"/>
    <mergeCell ref="TB61:TD61"/>
    <mergeCell ref="TF61:TH61"/>
    <mergeCell ref="TJ61:TL61"/>
    <mergeCell ref="TN61:TP61"/>
    <mergeCell ref="SD61:SF61"/>
    <mergeCell ref="SH61:SJ61"/>
    <mergeCell ref="SL61:SN61"/>
    <mergeCell ref="SP61:SR61"/>
    <mergeCell ref="ST61:SV61"/>
    <mergeCell ref="RJ61:RL61"/>
    <mergeCell ref="RN61:RP61"/>
    <mergeCell ref="RR61:RT61"/>
    <mergeCell ref="RV61:RX61"/>
    <mergeCell ref="RZ61:SB61"/>
    <mergeCell ref="QP61:QR61"/>
    <mergeCell ref="QT61:QV61"/>
    <mergeCell ref="QX61:QZ61"/>
    <mergeCell ref="RB61:RD61"/>
    <mergeCell ref="RF61:RH61"/>
    <mergeCell ref="PV61:PX61"/>
    <mergeCell ref="PZ61:QB61"/>
    <mergeCell ref="QD61:QF61"/>
    <mergeCell ref="QH61:QJ61"/>
    <mergeCell ref="QL61:QN61"/>
    <mergeCell ref="PB61:PD61"/>
    <mergeCell ref="PF61:PH61"/>
    <mergeCell ref="PJ61:PL61"/>
    <mergeCell ref="PN61:PP61"/>
    <mergeCell ref="PR61:PT61"/>
    <mergeCell ref="OH61:OJ61"/>
    <mergeCell ref="OL61:ON61"/>
    <mergeCell ref="OP61:OR61"/>
    <mergeCell ref="OT61:OV61"/>
    <mergeCell ref="OX61:OZ61"/>
    <mergeCell ref="NN61:NP61"/>
    <mergeCell ref="NR61:NT61"/>
    <mergeCell ref="NV61:NX61"/>
    <mergeCell ref="NZ61:OB61"/>
    <mergeCell ref="OD61:OF61"/>
    <mergeCell ref="MT61:MV61"/>
    <mergeCell ref="MX61:MZ61"/>
    <mergeCell ref="NB61:ND61"/>
    <mergeCell ref="NF61:NH61"/>
    <mergeCell ref="NJ61:NL61"/>
    <mergeCell ref="LZ61:MB61"/>
    <mergeCell ref="MD61:MF61"/>
    <mergeCell ref="MH61:MJ61"/>
    <mergeCell ref="ML61:MN61"/>
    <mergeCell ref="MP61:MR61"/>
    <mergeCell ref="LF61:LH61"/>
    <mergeCell ref="LJ61:LL61"/>
    <mergeCell ref="LN61:LP61"/>
    <mergeCell ref="LR61:LT61"/>
    <mergeCell ref="LV61:LX61"/>
    <mergeCell ref="KL61:KN61"/>
    <mergeCell ref="KP61:KR61"/>
    <mergeCell ref="KT61:KV61"/>
    <mergeCell ref="KX61:KZ61"/>
    <mergeCell ref="LB61:LD61"/>
    <mergeCell ref="JR61:JT61"/>
    <mergeCell ref="JV61:JX61"/>
    <mergeCell ref="JZ61:KB61"/>
    <mergeCell ref="KD61:KF61"/>
    <mergeCell ref="KH61:KJ61"/>
    <mergeCell ref="IX61:IZ61"/>
    <mergeCell ref="JB61:JD61"/>
    <mergeCell ref="JF61:JH61"/>
    <mergeCell ref="JJ61:JL61"/>
    <mergeCell ref="JN61:JP61"/>
    <mergeCell ref="ID61:IF61"/>
    <mergeCell ref="IH61:IJ61"/>
    <mergeCell ref="IL61:IN61"/>
    <mergeCell ref="IP61:IR61"/>
    <mergeCell ref="IT61:IV61"/>
    <mergeCell ref="HN61:HP61"/>
    <mergeCell ref="HR61:HT61"/>
    <mergeCell ref="HV61:HX61"/>
    <mergeCell ref="HZ61:IB61"/>
    <mergeCell ref="GP61:GR61"/>
    <mergeCell ref="GT61:GV61"/>
    <mergeCell ref="GX61:GZ61"/>
    <mergeCell ref="HB61:HD61"/>
    <mergeCell ref="HF61:HH61"/>
    <mergeCell ref="FV61:FX61"/>
    <mergeCell ref="FZ61:GB61"/>
    <mergeCell ref="GD61:GF61"/>
    <mergeCell ref="GH61:GJ61"/>
    <mergeCell ref="GL61:GN61"/>
    <mergeCell ref="FB61:FD61"/>
    <mergeCell ref="FF61:FH61"/>
    <mergeCell ref="FJ61:FL61"/>
    <mergeCell ref="FN61:FP61"/>
    <mergeCell ref="FR61:FT61"/>
    <mergeCell ref="EH61:EJ61"/>
    <mergeCell ref="EL61:EN61"/>
    <mergeCell ref="EP61:ER61"/>
    <mergeCell ref="ET61:EV61"/>
    <mergeCell ref="EX61:EZ61"/>
    <mergeCell ref="DN61:DP61"/>
    <mergeCell ref="DR61:DT61"/>
    <mergeCell ref="DV61:DX61"/>
    <mergeCell ref="DZ61:EB61"/>
    <mergeCell ref="ED61:EF61"/>
    <mergeCell ref="CT61:CV61"/>
    <mergeCell ref="CX61:CZ61"/>
    <mergeCell ref="DB61:DD61"/>
    <mergeCell ref="DF61:DH61"/>
    <mergeCell ref="DJ61:DL61"/>
    <mergeCell ref="BZ61:CB61"/>
    <mergeCell ref="CD61:CF61"/>
    <mergeCell ref="CH61:CJ61"/>
    <mergeCell ref="CL61:CN61"/>
    <mergeCell ref="CP61:CR61"/>
    <mergeCell ref="BF61:BH61"/>
    <mergeCell ref="BJ61:BL61"/>
    <mergeCell ref="BN61:BP61"/>
    <mergeCell ref="BR61:BT61"/>
    <mergeCell ref="BV61:BX61"/>
    <mergeCell ref="AL61:AN61"/>
    <mergeCell ref="AP61:AR61"/>
    <mergeCell ref="AT61:AV61"/>
    <mergeCell ref="AX61:AZ61"/>
    <mergeCell ref="BB61:BD61"/>
    <mergeCell ref="R61:T61"/>
    <mergeCell ref="V61:X61"/>
    <mergeCell ref="Z61:AB61"/>
    <mergeCell ref="AD61:AF61"/>
    <mergeCell ref="AH61:AJ61"/>
    <mergeCell ref="J61:L61"/>
    <mergeCell ref="N61:P61"/>
    <mergeCell ref="XCP60:XCR60"/>
    <mergeCell ref="XCT60:XCV60"/>
    <mergeCell ref="XCX60:XCZ60"/>
    <mergeCell ref="XDB60:XDD60"/>
    <mergeCell ref="B61:D61"/>
    <mergeCell ref="F61:G61"/>
    <mergeCell ref="XBV60:XBX60"/>
    <mergeCell ref="XBZ60:XCB60"/>
    <mergeCell ref="XCD60:XCF60"/>
    <mergeCell ref="XCH60:XCJ60"/>
    <mergeCell ref="XCL60:XCN60"/>
    <mergeCell ref="XBB60:XBD60"/>
    <mergeCell ref="XBF60:XBH60"/>
    <mergeCell ref="XBJ60:XBL60"/>
    <mergeCell ref="XBN60:XBP60"/>
    <mergeCell ref="XBR60:XBT60"/>
    <mergeCell ref="XAH60:XAJ60"/>
    <mergeCell ref="XAL60:XAN60"/>
    <mergeCell ref="XAP60:XAR60"/>
    <mergeCell ref="XAT60:XAV60"/>
    <mergeCell ref="XAX60:XAZ60"/>
    <mergeCell ref="WZN60:WZP60"/>
    <mergeCell ref="WZR60:WZT60"/>
    <mergeCell ref="WZV60:WZX60"/>
    <mergeCell ref="WZZ60:XAB60"/>
    <mergeCell ref="XAD60:XAF60"/>
    <mergeCell ref="WYT60:WYV60"/>
    <mergeCell ref="WYX60:WYZ60"/>
    <mergeCell ref="WZB60:WZD60"/>
    <mergeCell ref="HJ61:HL61"/>
    <mergeCell ref="WZF60:WZH60"/>
    <mergeCell ref="WZJ60:WZL60"/>
    <mergeCell ref="WXZ60:WYB60"/>
    <mergeCell ref="WYD60:WYF60"/>
    <mergeCell ref="WYH60:WYJ60"/>
    <mergeCell ref="WYL60:WYN60"/>
    <mergeCell ref="WYP60:WYR60"/>
    <mergeCell ref="WXF60:WXH60"/>
    <mergeCell ref="WXJ60:WXL60"/>
    <mergeCell ref="WXN60:WXP60"/>
    <mergeCell ref="WXR60:WXT60"/>
    <mergeCell ref="WXV60:WXX60"/>
    <mergeCell ref="WWL60:WWN60"/>
    <mergeCell ref="WWP60:WWR60"/>
    <mergeCell ref="WWT60:WWV60"/>
    <mergeCell ref="WWX60:WWZ60"/>
    <mergeCell ref="WXB60:WXD60"/>
    <mergeCell ref="WVR60:WVT60"/>
    <mergeCell ref="WVV60:WVX60"/>
    <mergeCell ref="WVZ60:WWB60"/>
    <mergeCell ref="WWD60:WWF60"/>
    <mergeCell ref="WWH60:WWJ60"/>
    <mergeCell ref="WUX60:WUZ60"/>
    <mergeCell ref="WVB60:WVD60"/>
    <mergeCell ref="WVF60:WVH60"/>
    <mergeCell ref="WVJ60:WVL60"/>
    <mergeCell ref="WVN60:WVP60"/>
    <mergeCell ref="WUD60:WUF60"/>
    <mergeCell ref="WUH60:WUJ60"/>
    <mergeCell ref="WUL60:WUN60"/>
    <mergeCell ref="WUP60:WUR60"/>
    <mergeCell ref="WUT60:WUV60"/>
    <mergeCell ref="WTJ60:WTL60"/>
    <mergeCell ref="WTN60:WTP60"/>
    <mergeCell ref="WTR60:WTT60"/>
    <mergeCell ref="WTV60:WTX60"/>
    <mergeCell ref="WTZ60:WUB60"/>
    <mergeCell ref="WSP60:WSR60"/>
    <mergeCell ref="WST60:WSV60"/>
    <mergeCell ref="WSX60:WSZ60"/>
    <mergeCell ref="WTB60:WTD60"/>
    <mergeCell ref="WTF60:WTH60"/>
    <mergeCell ref="WRV60:WRX60"/>
    <mergeCell ref="WRZ60:WSB60"/>
    <mergeCell ref="WSD60:WSF60"/>
    <mergeCell ref="WSH60:WSJ60"/>
    <mergeCell ref="WSL60:WSN60"/>
    <mergeCell ref="WRB60:WRD60"/>
    <mergeCell ref="WRF60:WRH60"/>
    <mergeCell ref="WRJ60:WRL60"/>
    <mergeCell ref="WRN60:WRP60"/>
    <mergeCell ref="WRR60:WRT60"/>
    <mergeCell ref="WQH60:WQJ60"/>
    <mergeCell ref="WQL60:WQN60"/>
    <mergeCell ref="WQP60:WQR60"/>
    <mergeCell ref="WQT60:WQV60"/>
    <mergeCell ref="WQX60:WQZ60"/>
    <mergeCell ref="WPN60:WPP60"/>
    <mergeCell ref="WPR60:WPT60"/>
    <mergeCell ref="WPV60:WPX60"/>
    <mergeCell ref="WPZ60:WQB60"/>
    <mergeCell ref="WQD60:WQF60"/>
    <mergeCell ref="WOT60:WOV60"/>
    <mergeCell ref="WOX60:WOZ60"/>
    <mergeCell ref="WPB60:WPD60"/>
    <mergeCell ref="WPF60:WPH60"/>
    <mergeCell ref="WPJ60:WPL60"/>
    <mergeCell ref="WNZ60:WOB60"/>
    <mergeCell ref="WOD60:WOF60"/>
    <mergeCell ref="WOH60:WOJ60"/>
    <mergeCell ref="WOL60:WON60"/>
    <mergeCell ref="WOP60:WOR60"/>
    <mergeCell ref="WNF60:WNH60"/>
    <mergeCell ref="WNJ60:WNL60"/>
    <mergeCell ref="WNN60:WNP60"/>
    <mergeCell ref="WNR60:WNT60"/>
    <mergeCell ref="WNV60:WNX60"/>
    <mergeCell ref="WML60:WMN60"/>
    <mergeCell ref="WMP60:WMR60"/>
    <mergeCell ref="WMT60:WMV60"/>
    <mergeCell ref="WMX60:WMZ60"/>
    <mergeCell ref="WNB60:WND60"/>
    <mergeCell ref="WLR60:WLT60"/>
    <mergeCell ref="WLV60:WLX60"/>
    <mergeCell ref="WLZ60:WMB60"/>
    <mergeCell ref="WMD60:WMF60"/>
    <mergeCell ref="WMH60:WMJ60"/>
    <mergeCell ref="WKX60:WKZ60"/>
    <mergeCell ref="WLB60:WLD60"/>
    <mergeCell ref="WLF60:WLH60"/>
    <mergeCell ref="WLJ60:WLL60"/>
    <mergeCell ref="WLN60:WLP60"/>
    <mergeCell ref="WKD60:WKF60"/>
    <mergeCell ref="WKH60:WKJ60"/>
    <mergeCell ref="WKL60:WKN60"/>
    <mergeCell ref="WKP60:WKR60"/>
    <mergeCell ref="WKT60:WKV60"/>
    <mergeCell ref="WJJ60:WJL60"/>
    <mergeCell ref="WJN60:WJP60"/>
    <mergeCell ref="WJR60:WJT60"/>
    <mergeCell ref="WJV60:WJX60"/>
    <mergeCell ref="WJZ60:WKB60"/>
    <mergeCell ref="WIP60:WIR60"/>
    <mergeCell ref="WIT60:WIV60"/>
    <mergeCell ref="WIX60:WIZ60"/>
    <mergeCell ref="WJB60:WJD60"/>
    <mergeCell ref="WJF60:WJH60"/>
    <mergeCell ref="WHV60:WHX60"/>
    <mergeCell ref="WHZ60:WIB60"/>
    <mergeCell ref="WID60:WIF60"/>
    <mergeCell ref="WIH60:WIJ60"/>
    <mergeCell ref="WIL60:WIN60"/>
    <mergeCell ref="WHB60:WHD60"/>
    <mergeCell ref="WHF60:WHH60"/>
    <mergeCell ref="WHJ60:WHL60"/>
    <mergeCell ref="WHN60:WHP60"/>
    <mergeCell ref="WHR60:WHT60"/>
    <mergeCell ref="WGH60:WGJ60"/>
    <mergeCell ref="WGL60:WGN60"/>
    <mergeCell ref="WGP60:WGR60"/>
    <mergeCell ref="WGT60:WGV60"/>
    <mergeCell ref="WGX60:WGZ60"/>
    <mergeCell ref="WFN60:WFP60"/>
    <mergeCell ref="WFR60:WFT60"/>
    <mergeCell ref="WFV60:WFX60"/>
    <mergeCell ref="WFZ60:WGB60"/>
    <mergeCell ref="WGD60:WGF60"/>
    <mergeCell ref="WET60:WEV60"/>
    <mergeCell ref="WEX60:WEZ60"/>
    <mergeCell ref="WFB60:WFD60"/>
    <mergeCell ref="WFF60:WFH60"/>
    <mergeCell ref="WFJ60:WFL60"/>
    <mergeCell ref="WDZ60:WEB60"/>
    <mergeCell ref="WED60:WEF60"/>
    <mergeCell ref="WEH60:WEJ60"/>
    <mergeCell ref="WEL60:WEN60"/>
    <mergeCell ref="WEP60:WER60"/>
    <mergeCell ref="WDF60:WDH60"/>
    <mergeCell ref="WDJ60:WDL60"/>
    <mergeCell ref="WDN60:WDP60"/>
    <mergeCell ref="WDR60:WDT60"/>
    <mergeCell ref="WDV60:WDX60"/>
    <mergeCell ref="WCL60:WCN60"/>
    <mergeCell ref="WCP60:WCR60"/>
    <mergeCell ref="WCT60:WCV60"/>
    <mergeCell ref="WCX60:WCZ60"/>
    <mergeCell ref="WDB60:WDD60"/>
    <mergeCell ref="WBR60:WBT60"/>
    <mergeCell ref="WBV60:WBX60"/>
    <mergeCell ref="WBZ60:WCB60"/>
    <mergeCell ref="WCD60:WCF60"/>
    <mergeCell ref="WCH60:WCJ60"/>
    <mergeCell ref="WAX60:WAZ60"/>
    <mergeCell ref="WBB60:WBD60"/>
    <mergeCell ref="WBF60:WBH60"/>
    <mergeCell ref="WBJ60:WBL60"/>
    <mergeCell ref="WBN60:WBP60"/>
    <mergeCell ref="WAD60:WAF60"/>
    <mergeCell ref="WAH60:WAJ60"/>
    <mergeCell ref="WAL60:WAN60"/>
    <mergeCell ref="WAP60:WAR60"/>
    <mergeCell ref="WAT60:WAV60"/>
    <mergeCell ref="VZJ60:VZL60"/>
    <mergeCell ref="VZN60:VZP60"/>
    <mergeCell ref="VZR60:VZT60"/>
    <mergeCell ref="VZV60:VZX60"/>
    <mergeCell ref="VZZ60:WAB60"/>
    <mergeCell ref="VYP60:VYR60"/>
    <mergeCell ref="VYT60:VYV60"/>
    <mergeCell ref="VYX60:VYZ60"/>
    <mergeCell ref="VZB60:VZD60"/>
    <mergeCell ref="VZF60:VZH60"/>
    <mergeCell ref="VXV60:VXX60"/>
    <mergeCell ref="VXZ60:VYB60"/>
    <mergeCell ref="VYD60:VYF60"/>
    <mergeCell ref="VYH60:VYJ60"/>
    <mergeCell ref="VYL60:VYN60"/>
    <mergeCell ref="VXB60:VXD60"/>
    <mergeCell ref="VXF60:VXH60"/>
    <mergeCell ref="VXJ60:VXL60"/>
    <mergeCell ref="VXN60:VXP60"/>
    <mergeCell ref="VXR60:VXT60"/>
    <mergeCell ref="VWH60:VWJ60"/>
    <mergeCell ref="VWL60:VWN60"/>
    <mergeCell ref="VWP60:VWR60"/>
    <mergeCell ref="VWT60:VWV60"/>
    <mergeCell ref="VWX60:VWZ60"/>
    <mergeCell ref="VVN60:VVP60"/>
    <mergeCell ref="VVR60:VVT60"/>
    <mergeCell ref="VVV60:VVX60"/>
    <mergeCell ref="VVZ60:VWB60"/>
    <mergeCell ref="VWD60:VWF60"/>
    <mergeCell ref="VUT60:VUV60"/>
    <mergeCell ref="VUX60:VUZ60"/>
    <mergeCell ref="VVB60:VVD60"/>
    <mergeCell ref="VVF60:VVH60"/>
    <mergeCell ref="VVJ60:VVL60"/>
    <mergeCell ref="VTZ60:VUB60"/>
    <mergeCell ref="VUD60:VUF60"/>
    <mergeCell ref="VUH60:VUJ60"/>
    <mergeCell ref="VUL60:VUN60"/>
    <mergeCell ref="VUP60:VUR60"/>
    <mergeCell ref="VTF60:VTH60"/>
    <mergeCell ref="VTJ60:VTL60"/>
    <mergeCell ref="VTN60:VTP60"/>
    <mergeCell ref="VTR60:VTT60"/>
    <mergeCell ref="VTV60:VTX60"/>
    <mergeCell ref="VSL60:VSN60"/>
    <mergeCell ref="VSP60:VSR60"/>
    <mergeCell ref="VST60:VSV60"/>
    <mergeCell ref="VSX60:VSZ60"/>
    <mergeCell ref="VTB60:VTD60"/>
    <mergeCell ref="VRR60:VRT60"/>
    <mergeCell ref="VRV60:VRX60"/>
    <mergeCell ref="VRZ60:VSB60"/>
    <mergeCell ref="VSD60:VSF60"/>
    <mergeCell ref="VSH60:VSJ60"/>
    <mergeCell ref="VQX60:VQZ60"/>
    <mergeCell ref="VRB60:VRD60"/>
    <mergeCell ref="VRF60:VRH60"/>
    <mergeCell ref="VRJ60:VRL60"/>
    <mergeCell ref="VRN60:VRP60"/>
    <mergeCell ref="VQD60:VQF60"/>
    <mergeCell ref="VQH60:VQJ60"/>
    <mergeCell ref="VQL60:VQN60"/>
    <mergeCell ref="VQP60:VQR60"/>
    <mergeCell ref="VQT60:VQV60"/>
    <mergeCell ref="VPJ60:VPL60"/>
    <mergeCell ref="VPN60:VPP60"/>
    <mergeCell ref="VPR60:VPT60"/>
    <mergeCell ref="VPV60:VPX60"/>
    <mergeCell ref="VPZ60:VQB60"/>
    <mergeCell ref="VOP60:VOR60"/>
    <mergeCell ref="VOT60:VOV60"/>
    <mergeCell ref="VOX60:VOZ60"/>
    <mergeCell ref="VPB60:VPD60"/>
    <mergeCell ref="VPF60:VPH60"/>
    <mergeCell ref="VNV60:VNX60"/>
    <mergeCell ref="VNZ60:VOB60"/>
    <mergeCell ref="VOD60:VOF60"/>
    <mergeCell ref="VOH60:VOJ60"/>
    <mergeCell ref="VOL60:VON60"/>
    <mergeCell ref="VNB60:VND60"/>
    <mergeCell ref="VNF60:VNH60"/>
    <mergeCell ref="VNJ60:VNL60"/>
    <mergeCell ref="VNN60:VNP60"/>
    <mergeCell ref="VNR60:VNT60"/>
    <mergeCell ref="VMH60:VMJ60"/>
    <mergeCell ref="VML60:VMN60"/>
    <mergeCell ref="VMP60:VMR60"/>
    <mergeCell ref="VMT60:VMV60"/>
    <mergeCell ref="VMX60:VMZ60"/>
    <mergeCell ref="VLN60:VLP60"/>
    <mergeCell ref="VLR60:VLT60"/>
    <mergeCell ref="VLV60:VLX60"/>
    <mergeCell ref="VLZ60:VMB60"/>
    <mergeCell ref="VMD60:VMF60"/>
    <mergeCell ref="VKT60:VKV60"/>
    <mergeCell ref="VKX60:VKZ60"/>
    <mergeCell ref="VLB60:VLD60"/>
    <mergeCell ref="VLF60:VLH60"/>
    <mergeCell ref="VLJ60:VLL60"/>
    <mergeCell ref="VJZ60:VKB60"/>
    <mergeCell ref="VKD60:VKF60"/>
    <mergeCell ref="VKH60:VKJ60"/>
    <mergeCell ref="VKL60:VKN60"/>
    <mergeCell ref="VKP60:VKR60"/>
    <mergeCell ref="VJF60:VJH60"/>
    <mergeCell ref="VJJ60:VJL60"/>
    <mergeCell ref="VJN60:VJP60"/>
    <mergeCell ref="VJR60:VJT60"/>
    <mergeCell ref="VJV60:VJX60"/>
    <mergeCell ref="VIL60:VIN60"/>
    <mergeCell ref="VIP60:VIR60"/>
    <mergeCell ref="VIT60:VIV60"/>
    <mergeCell ref="VIX60:VIZ60"/>
    <mergeCell ref="VJB60:VJD60"/>
    <mergeCell ref="VHR60:VHT60"/>
    <mergeCell ref="VHV60:VHX60"/>
    <mergeCell ref="VHZ60:VIB60"/>
    <mergeCell ref="VID60:VIF60"/>
    <mergeCell ref="VIH60:VIJ60"/>
    <mergeCell ref="VGX60:VGZ60"/>
    <mergeCell ref="VHB60:VHD60"/>
    <mergeCell ref="VHF60:VHH60"/>
    <mergeCell ref="VHJ60:VHL60"/>
    <mergeCell ref="VHN60:VHP60"/>
    <mergeCell ref="VGD60:VGF60"/>
    <mergeCell ref="VGH60:VGJ60"/>
    <mergeCell ref="VGL60:VGN60"/>
    <mergeCell ref="VGP60:VGR60"/>
    <mergeCell ref="VGT60:VGV60"/>
    <mergeCell ref="VFJ60:VFL60"/>
    <mergeCell ref="VFN60:VFP60"/>
    <mergeCell ref="VFR60:VFT60"/>
    <mergeCell ref="VFV60:VFX60"/>
    <mergeCell ref="VFZ60:VGB60"/>
    <mergeCell ref="VEP60:VER60"/>
    <mergeCell ref="VET60:VEV60"/>
    <mergeCell ref="VEX60:VEZ60"/>
    <mergeCell ref="VFB60:VFD60"/>
    <mergeCell ref="VFF60:VFH60"/>
    <mergeCell ref="VDV60:VDX60"/>
    <mergeCell ref="VDZ60:VEB60"/>
    <mergeCell ref="VED60:VEF60"/>
    <mergeCell ref="VEH60:VEJ60"/>
    <mergeCell ref="VEL60:VEN60"/>
    <mergeCell ref="VDB60:VDD60"/>
    <mergeCell ref="VDF60:VDH60"/>
    <mergeCell ref="VDJ60:VDL60"/>
    <mergeCell ref="VDN60:VDP60"/>
    <mergeCell ref="VDR60:VDT60"/>
    <mergeCell ref="VCH60:VCJ60"/>
    <mergeCell ref="VCL60:VCN60"/>
    <mergeCell ref="VCP60:VCR60"/>
    <mergeCell ref="VCT60:VCV60"/>
    <mergeCell ref="VCX60:VCZ60"/>
    <mergeCell ref="VBN60:VBP60"/>
    <mergeCell ref="VBR60:VBT60"/>
    <mergeCell ref="VBV60:VBX60"/>
    <mergeCell ref="VBZ60:VCB60"/>
    <mergeCell ref="VCD60:VCF60"/>
    <mergeCell ref="VAT60:VAV60"/>
    <mergeCell ref="VAX60:VAZ60"/>
    <mergeCell ref="VBB60:VBD60"/>
    <mergeCell ref="VBF60:VBH60"/>
    <mergeCell ref="VBJ60:VBL60"/>
    <mergeCell ref="UZZ60:VAB60"/>
    <mergeCell ref="VAD60:VAF60"/>
    <mergeCell ref="VAH60:VAJ60"/>
    <mergeCell ref="VAL60:VAN60"/>
    <mergeCell ref="VAP60:VAR60"/>
    <mergeCell ref="UZF60:UZH60"/>
    <mergeCell ref="UZJ60:UZL60"/>
    <mergeCell ref="UZN60:UZP60"/>
    <mergeCell ref="UZR60:UZT60"/>
    <mergeCell ref="UZV60:UZX60"/>
    <mergeCell ref="UYL60:UYN60"/>
    <mergeCell ref="UYP60:UYR60"/>
    <mergeCell ref="UYT60:UYV60"/>
    <mergeCell ref="UYX60:UYZ60"/>
    <mergeCell ref="UZB60:UZD60"/>
    <mergeCell ref="UXR60:UXT60"/>
    <mergeCell ref="UXV60:UXX60"/>
    <mergeCell ref="UXZ60:UYB60"/>
    <mergeCell ref="UYD60:UYF60"/>
    <mergeCell ref="UYH60:UYJ60"/>
    <mergeCell ref="UWX60:UWZ60"/>
    <mergeCell ref="UXB60:UXD60"/>
    <mergeCell ref="UXF60:UXH60"/>
    <mergeCell ref="UXJ60:UXL60"/>
    <mergeCell ref="UXN60:UXP60"/>
    <mergeCell ref="UWD60:UWF60"/>
    <mergeCell ref="UWH60:UWJ60"/>
    <mergeCell ref="UWL60:UWN60"/>
    <mergeCell ref="UWP60:UWR60"/>
    <mergeCell ref="UWT60:UWV60"/>
    <mergeCell ref="UVJ60:UVL60"/>
    <mergeCell ref="UVN60:UVP60"/>
    <mergeCell ref="UVR60:UVT60"/>
    <mergeCell ref="UVV60:UVX60"/>
    <mergeCell ref="UVZ60:UWB60"/>
    <mergeCell ref="UUP60:UUR60"/>
    <mergeCell ref="UUT60:UUV60"/>
    <mergeCell ref="UUX60:UUZ60"/>
    <mergeCell ref="UVB60:UVD60"/>
    <mergeCell ref="UVF60:UVH60"/>
    <mergeCell ref="UTV60:UTX60"/>
    <mergeCell ref="UTZ60:UUB60"/>
    <mergeCell ref="UUD60:UUF60"/>
    <mergeCell ref="UUH60:UUJ60"/>
    <mergeCell ref="UUL60:UUN60"/>
    <mergeCell ref="UTB60:UTD60"/>
    <mergeCell ref="UTF60:UTH60"/>
    <mergeCell ref="UTJ60:UTL60"/>
    <mergeCell ref="UTN60:UTP60"/>
    <mergeCell ref="UTR60:UTT60"/>
    <mergeCell ref="USH60:USJ60"/>
    <mergeCell ref="USL60:USN60"/>
    <mergeCell ref="USP60:USR60"/>
    <mergeCell ref="UST60:USV60"/>
    <mergeCell ref="USX60:USZ60"/>
    <mergeCell ref="URN60:URP60"/>
    <mergeCell ref="URR60:URT60"/>
    <mergeCell ref="URV60:URX60"/>
    <mergeCell ref="URZ60:USB60"/>
    <mergeCell ref="USD60:USF60"/>
    <mergeCell ref="UQT60:UQV60"/>
    <mergeCell ref="UQX60:UQZ60"/>
    <mergeCell ref="URB60:URD60"/>
    <mergeCell ref="URF60:URH60"/>
    <mergeCell ref="URJ60:URL60"/>
    <mergeCell ref="UPZ60:UQB60"/>
    <mergeCell ref="UQD60:UQF60"/>
    <mergeCell ref="UQH60:UQJ60"/>
    <mergeCell ref="UQL60:UQN60"/>
    <mergeCell ref="UQP60:UQR60"/>
    <mergeCell ref="UPF60:UPH60"/>
    <mergeCell ref="UPJ60:UPL60"/>
    <mergeCell ref="UPN60:UPP60"/>
    <mergeCell ref="UPR60:UPT60"/>
    <mergeCell ref="UPV60:UPX60"/>
    <mergeCell ref="UOL60:UON60"/>
    <mergeCell ref="UOP60:UOR60"/>
    <mergeCell ref="UOT60:UOV60"/>
    <mergeCell ref="UOX60:UOZ60"/>
    <mergeCell ref="UPB60:UPD60"/>
    <mergeCell ref="UNR60:UNT60"/>
    <mergeCell ref="UNV60:UNX60"/>
    <mergeCell ref="UNZ60:UOB60"/>
    <mergeCell ref="UOD60:UOF60"/>
    <mergeCell ref="UOH60:UOJ60"/>
    <mergeCell ref="UMX60:UMZ60"/>
    <mergeCell ref="UNB60:UND60"/>
    <mergeCell ref="UNF60:UNH60"/>
    <mergeCell ref="UNJ60:UNL60"/>
    <mergeCell ref="UNN60:UNP60"/>
    <mergeCell ref="UMD60:UMF60"/>
    <mergeCell ref="UMH60:UMJ60"/>
    <mergeCell ref="UML60:UMN60"/>
    <mergeCell ref="UMP60:UMR60"/>
    <mergeCell ref="UMT60:UMV60"/>
    <mergeCell ref="ULJ60:ULL60"/>
    <mergeCell ref="ULN60:ULP60"/>
    <mergeCell ref="ULR60:ULT60"/>
    <mergeCell ref="ULV60:ULX60"/>
    <mergeCell ref="ULZ60:UMB60"/>
    <mergeCell ref="UKP60:UKR60"/>
    <mergeCell ref="UKT60:UKV60"/>
    <mergeCell ref="UKX60:UKZ60"/>
    <mergeCell ref="ULB60:ULD60"/>
    <mergeCell ref="ULF60:ULH60"/>
    <mergeCell ref="UJV60:UJX60"/>
    <mergeCell ref="UJZ60:UKB60"/>
    <mergeCell ref="UKD60:UKF60"/>
    <mergeCell ref="UKH60:UKJ60"/>
    <mergeCell ref="UKL60:UKN60"/>
    <mergeCell ref="UJB60:UJD60"/>
    <mergeCell ref="UJF60:UJH60"/>
    <mergeCell ref="UJJ60:UJL60"/>
    <mergeCell ref="UJN60:UJP60"/>
    <mergeCell ref="UJR60:UJT60"/>
    <mergeCell ref="UIH60:UIJ60"/>
    <mergeCell ref="UIL60:UIN60"/>
    <mergeCell ref="UIP60:UIR60"/>
    <mergeCell ref="UIT60:UIV60"/>
    <mergeCell ref="UIX60:UIZ60"/>
    <mergeCell ref="UHN60:UHP60"/>
    <mergeCell ref="UHR60:UHT60"/>
    <mergeCell ref="UHV60:UHX60"/>
    <mergeCell ref="UHZ60:UIB60"/>
    <mergeCell ref="UID60:UIF60"/>
    <mergeCell ref="UGT60:UGV60"/>
    <mergeCell ref="UGX60:UGZ60"/>
    <mergeCell ref="UHB60:UHD60"/>
    <mergeCell ref="UHF60:UHH60"/>
    <mergeCell ref="UHJ60:UHL60"/>
    <mergeCell ref="UFZ60:UGB60"/>
    <mergeCell ref="UGD60:UGF60"/>
    <mergeCell ref="UGH60:UGJ60"/>
    <mergeCell ref="UGL60:UGN60"/>
    <mergeCell ref="UGP60:UGR60"/>
    <mergeCell ref="UFF60:UFH60"/>
    <mergeCell ref="UFJ60:UFL60"/>
    <mergeCell ref="UFN60:UFP60"/>
    <mergeCell ref="UFR60:UFT60"/>
    <mergeCell ref="UFV60:UFX60"/>
    <mergeCell ref="UEL60:UEN60"/>
    <mergeCell ref="UEP60:UER60"/>
    <mergeCell ref="UET60:UEV60"/>
    <mergeCell ref="UEX60:UEZ60"/>
    <mergeCell ref="UFB60:UFD60"/>
    <mergeCell ref="UDR60:UDT60"/>
    <mergeCell ref="UDV60:UDX60"/>
    <mergeCell ref="UDZ60:UEB60"/>
    <mergeCell ref="UED60:UEF60"/>
    <mergeCell ref="UEH60:UEJ60"/>
    <mergeCell ref="UCX60:UCZ60"/>
    <mergeCell ref="UDB60:UDD60"/>
    <mergeCell ref="UDF60:UDH60"/>
    <mergeCell ref="UDJ60:UDL60"/>
    <mergeCell ref="UDN60:UDP60"/>
    <mergeCell ref="UCD60:UCF60"/>
    <mergeCell ref="UCH60:UCJ60"/>
    <mergeCell ref="UCL60:UCN60"/>
    <mergeCell ref="UCP60:UCR60"/>
    <mergeCell ref="UCT60:UCV60"/>
    <mergeCell ref="UBJ60:UBL60"/>
    <mergeCell ref="UBN60:UBP60"/>
    <mergeCell ref="UBR60:UBT60"/>
    <mergeCell ref="UBV60:UBX60"/>
    <mergeCell ref="UBZ60:UCB60"/>
    <mergeCell ref="UAP60:UAR60"/>
    <mergeCell ref="UAT60:UAV60"/>
    <mergeCell ref="UAX60:UAZ60"/>
    <mergeCell ref="UBB60:UBD60"/>
    <mergeCell ref="UBF60:UBH60"/>
    <mergeCell ref="TZV60:TZX60"/>
    <mergeCell ref="TZZ60:UAB60"/>
    <mergeCell ref="UAD60:UAF60"/>
    <mergeCell ref="UAH60:UAJ60"/>
    <mergeCell ref="UAL60:UAN60"/>
    <mergeCell ref="TZB60:TZD60"/>
    <mergeCell ref="TZF60:TZH60"/>
    <mergeCell ref="TZJ60:TZL60"/>
    <mergeCell ref="TZN60:TZP60"/>
    <mergeCell ref="TZR60:TZT60"/>
    <mergeCell ref="TYH60:TYJ60"/>
    <mergeCell ref="TYL60:TYN60"/>
    <mergeCell ref="TYP60:TYR60"/>
    <mergeCell ref="TYT60:TYV60"/>
    <mergeCell ref="TYX60:TYZ60"/>
    <mergeCell ref="TXN60:TXP60"/>
    <mergeCell ref="TXR60:TXT60"/>
    <mergeCell ref="TXV60:TXX60"/>
    <mergeCell ref="TXZ60:TYB60"/>
    <mergeCell ref="TYD60:TYF60"/>
    <mergeCell ref="TWT60:TWV60"/>
    <mergeCell ref="TWX60:TWZ60"/>
    <mergeCell ref="TXB60:TXD60"/>
    <mergeCell ref="TXF60:TXH60"/>
    <mergeCell ref="TXJ60:TXL60"/>
    <mergeCell ref="TVZ60:TWB60"/>
    <mergeCell ref="TWD60:TWF60"/>
    <mergeCell ref="TWH60:TWJ60"/>
    <mergeCell ref="TWL60:TWN60"/>
    <mergeCell ref="TWP60:TWR60"/>
    <mergeCell ref="TVF60:TVH60"/>
    <mergeCell ref="TVJ60:TVL60"/>
    <mergeCell ref="TVN60:TVP60"/>
    <mergeCell ref="TVR60:TVT60"/>
    <mergeCell ref="TVV60:TVX60"/>
    <mergeCell ref="TUL60:TUN60"/>
    <mergeCell ref="TUP60:TUR60"/>
    <mergeCell ref="TUT60:TUV60"/>
    <mergeCell ref="TUX60:TUZ60"/>
    <mergeCell ref="TVB60:TVD60"/>
    <mergeCell ref="TTR60:TTT60"/>
    <mergeCell ref="TTV60:TTX60"/>
    <mergeCell ref="TTZ60:TUB60"/>
    <mergeCell ref="TUD60:TUF60"/>
    <mergeCell ref="TUH60:TUJ60"/>
    <mergeCell ref="TSX60:TSZ60"/>
    <mergeCell ref="TTB60:TTD60"/>
    <mergeCell ref="TTF60:TTH60"/>
    <mergeCell ref="TTJ60:TTL60"/>
    <mergeCell ref="TTN60:TTP60"/>
    <mergeCell ref="TSD60:TSF60"/>
    <mergeCell ref="TSH60:TSJ60"/>
    <mergeCell ref="TSL60:TSN60"/>
    <mergeCell ref="TSP60:TSR60"/>
    <mergeCell ref="TST60:TSV60"/>
    <mergeCell ref="TRJ60:TRL60"/>
    <mergeCell ref="TRN60:TRP60"/>
    <mergeCell ref="TRR60:TRT60"/>
    <mergeCell ref="TRV60:TRX60"/>
    <mergeCell ref="TRZ60:TSB60"/>
    <mergeCell ref="TQP60:TQR60"/>
    <mergeCell ref="TQT60:TQV60"/>
    <mergeCell ref="TQX60:TQZ60"/>
    <mergeCell ref="TRB60:TRD60"/>
    <mergeCell ref="TRF60:TRH60"/>
    <mergeCell ref="TPV60:TPX60"/>
    <mergeCell ref="TPZ60:TQB60"/>
    <mergeCell ref="TQD60:TQF60"/>
    <mergeCell ref="TQH60:TQJ60"/>
    <mergeCell ref="TQL60:TQN60"/>
    <mergeCell ref="TPB60:TPD60"/>
    <mergeCell ref="TPF60:TPH60"/>
    <mergeCell ref="TPJ60:TPL60"/>
    <mergeCell ref="TPN60:TPP60"/>
    <mergeCell ref="TPR60:TPT60"/>
    <mergeCell ref="TOH60:TOJ60"/>
    <mergeCell ref="TOL60:TON60"/>
    <mergeCell ref="TOP60:TOR60"/>
    <mergeCell ref="TOT60:TOV60"/>
    <mergeCell ref="TOX60:TOZ60"/>
    <mergeCell ref="TNN60:TNP60"/>
    <mergeCell ref="TNR60:TNT60"/>
    <mergeCell ref="TNV60:TNX60"/>
    <mergeCell ref="TNZ60:TOB60"/>
    <mergeCell ref="TOD60:TOF60"/>
    <mergeCell ref="TMT60:TMV60"/>
    <mergeCell ref="TMX60:TMZ60"/>
    <mergeCell ref="TNB60:TND60"/>
    <mergeCell ref="TNF60:TNH60"/>
    <mergeCell ref="TNJ60:TNL60"/>
    <mergeCell ref="TLZ60:TMB60"/>
    <mergeCell ref="TMD60:TMF60"/>
    <mergeCell ref="TMH60:TMJ60"/>
    <mergeCell ref="TML60:TMN60"/>
    <mergeCell ref="TMP60:TMR60"/>
    <mergeCell ref="TLF60:TLH60"/>
    <mergeCell ref="TLJ60:TLL60"/>
    <mergeCell ref="TLN60:TLP60"/>
    <mergeCell ref="TLR60:TLT60"/>
    <mergeCell ref="TLV60:TLX60"/>
    <mergeCell ref="TKL60:TKN60"/>
    <mergeCell ref="TKP60:TKR60"/>
    <mergeCell ref="TKT60:TKV60"/>
    <mergeCell ref="TKX60:TKZ60"/>
    <mergeCell ref="TLB60:TLD60"/>
    <mergeCell ref="TJR60:TJT60"/>
    <mergeCell ref="TJV60:TJX60"/>
    <mergeCell ref="TJZ60:TKB60"/>
    <mergeCell ref="TKD60:TKF60"/>
    <mergeCell ref="TKH60:TKJ60"/>
    <mergeCell ref="TIX60:TIZ60"/>
    <mergeCell ref="TJB60:TJD60"/>
    <mergeCell ref="TJF60:TJH60"/>
    <mergeCell ref="TJJ60:TJL60"/>
    <mergeCell ref="TJN60:TJP60"/>
    <mergeCell ref="TID60:TIF60"/>
    <mergeCell ref="TIH60:TIJ60"/>
    <mergeCell ref="TIL60:TIN60"/>
    <mergeCell ref="TIP60:TIR60"/>
    <mergeCell ref="TIT60:TIV60"/>
    <mergeCell ref="THJ60:THL60"/>
    <mergeCell ref="THN60:THP60"/>
    <mergeCell ref="THR60:THT60"/>
    <mergeCell ref="THV60:THX60"/>
    <mergeCell ref="THZ60:TIB60"/>
    <mergeCell ref="TGP60:TGR60"/>
    <mergeCell ref="TGT60:TGV60"/>
    <mergeCell ref="TGX60:TGZ60"/>
    <mergeCell ref="THB60:THD60"/>
    <mergeCell ref="THF60:THH60"/>
    <mergeCell ref="TFV60:TFX60"/>
    <mergeCell ref="TFZ60:TGB60"/>
    <mergeCell ref="TGD60:TGF60"/>
    <mergeCell ref="TGH60:TGJ60"/>
    <mergeCell ref="TGL60:TGN60"/>
    <mergeCell ref="TFB60:TFD60"/>
    <mergeCell ref="TFF60:TFH60"/>
    <mergeCell ref="TFJ60:TFL60"/>
    <mergeCell ref="TFN60:TFP60"/>
    <mergeCell ref="TFR60:TFT60"/>
    <mergeCell ref="TEH60:TEJ60"/>
    <mergeCell ref="TEL60:TEN60"/>
    <mergeCell ref="TEP60:TER60"/>
    <mergeCell ref="TET60:TEV60"/>
    <mergeCell ref="TEX60:TEZ60"/>
    <mergeCell ref="TDN60:TDP60"/>
    <mergeCell ref="TDR60:TDT60"/>
    <mergeCell ref="TDV60:TDX60"/>
    <mergeCell ref="TDZ60:TEB60"/>
    <mergeCell ref="TED60:TEF60"/>
    <mergeCell ref="TCT60:TCV60"/>
    <mergeCell ref="TCX60:TCZ60"/>
    <mergeCell ref="TDB60:TDD60"/>
    <mergeCell ref="TDF60:TDH60"/>
    <mergeCell ref="TDJ60:TDL60"/>
    <mergeCell ref="TBZ60:TCB60"/>
    <mergeCell ref="TCD60:TCF60"/>
    <mergeCell ref="TCH60:TCJ60"/>
    <mergeCell ref="TCL60:TCN60"/>
    <mergeCell ref="TCP60:TCR60"/>
    <mergeCell ref="TBF60:TBH60"/>
    <mergeCell ref="TBJ60:TBL60"/>
    <mergeCell ref="TBN60:TBP60"/>
    <mergeCell ref="TBR60:TBT60"/>
    <mergeCell ref="TBV60:TBX60"/>
    <mergeCell ref="TAL60:TAN60"/>
    <mergeCell ref="TAP60:TAR60"/>
    <mergeCell ref="TAT60:TAV60"/>
    <mergeCell ref="TAX60:TAZ60"/>
    <mergeCell ref="TBB60:TBD60"/>
    <mergeCell ref="SZR60:SZT60"/>
    <mergeCell ref="SZV60:SZX60"/>
    <mergeCell ref="SZZ60:TAB60"/>
    <mergeCell ref="TAD60:TAF60"/>
    <mergeCell ref="TAH60:TAJ60"/>
    <mergeCell ref="SYX60:SYZ60"/>
    <mergeCell ref="SZB60:SZD60"/>
    <mergeCell ref="SZF60:SZH60"/>
    <mergeCell ref="SZJ60:SZL60"/>
    <mergeCell ref="SZN60:SZP60"/>
    <mergeCell ref="SYD60:SYF60"/>
    <mergeCell ref="SYH60:SYJ60"/>
    <mergeCell ref="SYL60:SYN60"/>
    <mergeCell ref="SYP60:SYR60"/>
    <mergeCell ref="SYT60:SYV60"/>
    <mergeCell ref="SXJ60:SXL60"/>
    <mergeCell ref="SXN60:SXP60"/>
    <mergeCell ref="SXR60:SXT60"/>
    <mergeCell ref="SXV60:SXX60"/>
    <mergeCell ref="SXZ60:SYB60"/>
    <mergeCell ref="SWP60:SWR60"/>
    <mergeCell ref="SWT60:SWV60"/>
    <mergeCell ref="SWX60:SWZ60"/>
    <mergeCell ref="SXB60:SXD60"/>
    <mergeCell ref="SXF60:SXH60"/>
    <mergeCell ref="SVV60:SVX60"/>
    <mergeCell ref="SVZ60:SWB60"/>
    <mergeCell ref="SWD60:SWF60"/>
    <mergeCell ref="SWH60:SWJ60"/>
    <mergeCell ref="SWL60:SWN60"/>
    <mergeCell ref="SVB60:SVD60"/>
    <mergeCell ref="SVF60:SVH60"/>
    <mergeCell ref="SVJ60:SVL60"/>
    <mergeCell ref="SVN60:SVP60"/>
    <mergeCell ref="SVR60:SVT60"/>
    <mergeCell ref="SUH60:SUJ60"/>
    <mergeCell ref="SUL60:SUN60"/>
    <mergeCell ref="SUP60:SUR60"/>
    <mergeCell ref="SUT60:SUV60"/>
    <mergeCell ref="SUX60:SUZ60"/>
    <mergeCell ref="STN60:STP60"/>
    <mergeCell ref="STR60:STT60"/>
    <mergeCell ref="STV60:STX60"/>
    <mergeCell ref="STZ60:SUB60"/>
    <mergeCell ref="SUD60:SUF60"/>
    <mergeCell ref="SST60:SSV60"/>
    <mergeCell ref="SSX60:SSZ60"/>
    <mergeCell ref="STB60:STD60"/>
    <mergeCell ref="STF60:STH60"/>
    <mergeCell ref="STJ60:STL60"/>
    <mergeCell ref="SRZ60:SSB60"/>
    <mergeCell ref="SSD60:SSF60"/>
    <mergeCell ref="SSH60:SSJ60"/>
    <mergeCell ref="SSL60:SSN60"/>
    <mergeCell ref="SSP60:SSR60"/>
    <mergeCell ref="SRF60:SRH60"/>
    <mergeCell ref="SRJ60:SRL60"/>
    <mergeCell ref="SRN60:SRP60"/>
    <mergeCell ref="SRR60:SRT60"/>
    <mergeCell ref="SRV60:SRX60"/>
    <mergeCell ref="SQL60:SQN60"/>
    <mergeCell ref="SQP60:SQR60"/>
    <mergeCell ref="SQT60:SQV60"/>
    <mergeCell ref="SQX60:SQZ60"/>
    <mergeCell ref="SRB60:SRD60"/>
    <mergeCell ref="SPR60:SPT60"/>
    <mergeCell ref="SPV60:SPX60"/>
    <mergeCell ref="SPZ60:SQB60"/>
    <mergeCell ref="SQD60:SQF60"/>
    <mergeCell ref="SQH60:SQJ60"/>
    <mergeCell ref="SOX60:SOZ60"/>
    <mergeCell ref="SPB60:SPD60"/>
    <mergeCell ref="SPF60:SPH60"/>
    <mergeCell ref="SPJ60:SPL60"/>
    <mergeCell ref="SPN60:SPP60"/>
    <mergeCell ref="SOD60:SOF60"/>
    <mergeCell ref="SOH60:SOJ60"/>
    <mergeCell ref="SOL60:SON60"/>
    <mergeCell ref="SOP60:SOR60"/>
    <mergeCell ref="SOT60:SOV60"/>
    <mergeCell ref="SNJ60:SNL60"/>
    <mergeCell ref="SNN60:SNP60"/>
    <mergeCell ref="SNR60:SNT60"/>
    <mergeCell ref="SNV60:SNX60"/>
    <mergeCell ref="SNZ60:SOB60"/>
    <mergeCell ref="SMP60:SMR60"/>
    <mergeCell ref="SMT60:SMV60"/>
    <mergeCell ref="SMX60:SMZ60"/>
    <mergeCell ref="SNB60:SND60"/>
    <mergeCell ref="SNF60:SNH60"/>
    <mergeCell ref="SLV60:SLX60"/>
    <mergeCell ref="SLZ60:SMB60"/>
    <mergeCell ref="SMD60:SMF60"/>
    <mergeCell ref="SMH60:SMJ60"/>
    <mergeCell ref="SML60:SMN60"/>
    <mergeCell ref="SLB60:SLD60"/>
    <mergeCell ref="SLF60:SLH60"/>
    <mergeCell ref="SLJ60:SLL60"/>
    <mergeCell ref="SLN60:SLP60"/>
    <mergeCell ref="SLR60:SLT60"/>
    <mergeCell ref="SKH60:SKJ60"/>
    <mergeCell ref="SKL60:SKN60"/>
    <mergeCell ref="SKP60:SKR60"/>
    <mergeCell ref="SKT60:SKV60"/>
    <mergeCell ref="SKX60:SKZ60"/>
    <mergeCell ref="SJN60:SJP60"/>
    <mergeCell ref="SJR60:SJT60"/>
    <mergeCell ref="SJV60:SJX60"/>
    <mergeCell ref="SJZ60:SKB60"/>
    <mergeCell ref="SKD60:SKF60"/>
    <mergeCell ref="SIT60:SIV60"/>
    <mergeCell ref="SIX60:SIZ60"/>
    <mergeCell ref="SJB60:SJD60"/>
    <mergeCell ref="SJF60:SJH60"/>
    <mergeCell ref="SJJ60:SJL60"/>
    <mergeCell ref="SHZ60:SIB60"/>
    <mergeCell ref="SID60:SIF60"/>
    <mergeCell ref="SIH60:SIJ60"/>
    <mergeCell ref="SIL60:SIN60"/>
    <mergeCell ref="SIP60:SIR60"/>
    <mergeCell ref="SHF60:SHH60"/>
    <mergeCell ref="SHJ60:SHL60"/>
    <mergeCell ref="SHN60:SHP60"/>
    <mergeCell ref="SHR60:SHT60"/>
    <mergeCell ref="SHV60:SHX60"/>
    <mergeCell ref="SGL60:SGN60"/>
    <mergeCell ref="SGP60:SGR60"/>
    <mergeCell ref="SGT60:SGV60"/>
    <mergeCell ref="SGX60:SGZ60"/>
    <mergeCell ref="SHB60:SHD60"/>
    <mergeCell ref="SFR60:SFT60"/>
    <mergeCell ref="SFV60:SFX60"/>
    <mergeCell ref="SFZ60:SGB60"/>
    <mergeCell ref="SGD60:SGF60"/>
    <mergeCell ref="SGH60:SGJ60"/>
    <mergeCell ref="SEX60:SEZ60"/>
    <mergeCell ref="SFB60:SFD60"/>
    <mergeCell ref="SFF60:SFH60"/>
    <mergeCell ref="SFJ60:SFL60"/>
    <mergeCell ref="SFN60:SFP60"/>
    <mergeCell ref="SED60:SEF60"/>
    <mergeCell ref="SEH60:SEJ60"/>
    <mergeCell ref="SEL60:SEN60"/>
    <mergeCell ref="SEP60:SER60"/>
    <mergeCell ref="SET60:SEV60"/>
    <mergeCell ref="SDJ60:SDL60"/>
    <mergeCell ref="SDN60:SDP60"/>
    <mergeCell ref="SDR60:SDT60"/>
    <mergeCell ref="SDV60:SDX60"/>
    <mergeCell ref="SDZ60:SEB60"/>
    <mergeCell ref="SCP60:SCR60"/>
    <mergeCell ref="SCT60:SCV60"/>
    <mergeCell ref="SCX60:SCZ60"/>
    <mergeCell ref="SDB60:SDD60"/>
    <mergeCell ref="SDF60:SDH60"/>
    <mergeCell ref="SBV60:SBX60"/>
    <mergeCell ref="SBZ60:SCB60"/>
    <mergeCell ref="SCD60:SCF60"/>
    <mergeCell ref="SCH60:SCJ60"/>
    <mergeCell ref="SCL60:SCN60"/>
    <mergeCell ref="SBB60:SBD60"/>
    <mergeCell ref="SBF60:SBH60"/>
    <mergeCell ref="SBJ60:SBL60"/>
    <mergeCell ref="SBN60:SBP60"/>
    <mergeCell ref="SBR60:SBT60"/>
    <mergeCell ref="SAH60:SAJ60"/>
    <mergeCell ref="SAL60:SAN60"/>
    <mergeCell ref="SAP60:SAR60"/>
    <mergeCell ref="SAT60:SAV60"/>
    <mergeCell ref="SAX60:SAZ60"/>
    <mergeCell ref="RZN60:RZP60"/>
    <mergeCell ref="RZR60:RZT60"/>
    <mergeCell ref="RZV60:RZX60"/>
    <mergeCell ref="RZZ60:SAB60"/>
    <mergeCell ref="SAD60:SAF60"/>
    <mergeCell ref="RYT60:RYV60"/>
    <mergeCell ref="RYX60:RYZ60"/>
    <mergeCell ref="RZB60:RZD60"/>
    <mergeCell ref="RZF60:RZH60"/>
    <mergeCell ref="RZJ60:RZL60"/>
    <mergeCell ref="RXZ60:RYB60"/>
    <mergeCell ref="RYD60:RYF60"/>
    <mergeCell ref="RYH60:RYJ60"/>
    <mergeCell ref="RYL60:RYN60"/>
    <mergeCell ref="RYP60:RYR60"/>
    <mergeCell ref="RXF60:RXH60"/>
    <mergeCell ref="RXJ60:RXL60"/>
    <mergeCell ref="RXN60:RXP60"/>
    <mergeCell ref="RXR60:RXT60"/>
    <mergeCell ref="RXV60:RXX60"/>
    <mergeCell ref="RWL60:RWN60"/>
    <mergeCell ref="RWP60:RWR60"/>
    <mergeCell ref="RWT60:RWV60"/>
    <mergeCell ref="RWX60:RWZ60"/>
    <mergeCell ref="RXB60:RXD60"/>
    <mergeCell ref="RVR60:RVT60"/>
    <mergeCell ref="RVV60:RVX60"/>
    <mergeCell ref="RVZ60:RWB60"/>
    <mergeCell ref="RWD60:RWF60"/>
    <mergeCell ref="RWH60:RWJ60"/>
    <mergeCell ref="RUX60:RUZ60"/>
    <mergeCell ref="RVB60:RVD60"/>
    <mergeCell ref="RVF60:RVH60"/>
    <mergeCell ref="RVJ60:RVL60"/>
    <mergeCell ref="RVN60:RVP60"/>
    <mergeCell ref="RUD60:RUF60"/>
    <mergeCell ref="RUH60:RUJ60"/>
    <mergeCell ref="RUL60:RUN60"/>
    <mergeCell ref="RUP60:RUR60"/>
    <mergeCell ref="RUT60:RUV60"/>
    <mergeCell ref="RTJ60:RTL60"/>
    <mergeCell ref="RTN60:RTP60"/>
    <mergeCell ref="RTR60:RTT60"/>
    <mergeCell ref="RTV60:RTX60"/>
    <mergeCell ref="RTZ60:RUB60"/>
    <mergeCell ref="RSP60:RSR60"/>
    <mergeCell ref="RST60:RSV60"/>
    <mergeCell ref="RSX60:RSZ60"/>
    <mergeCell ref="RTB60:RTD60"/>
    <mergeCell ref="RTF60:RTH60"/>
    <mergeCell ref="RRV60:RRX60"/>
    <mergeCell ref="RRZ60:RSB60"/>
    <mergeCell ref="RSD60:RSF60"/>
    <mergeCell ref="RSH60:RSJ60"/>
    <mergeCell ref="RSL60:RSN60"/>
    <mergeCell ref="RRB60:RRD60"/>
    <mergeCell ref="RRF60:RRH60"/>
    <mergeCell ref="RRJ60:RRL60"/>
    <mergeCell ref="RRN60:RRP60"/>
    <mergeCell ref="RRR60:RRT60"/>
    <mergeCell ref="RQH60:RQJ60"/>
    <mergeCell ref="RQL60:RQN60"/>
    <mergeCell ref="RQP60:RQR60"/>
    <mergeCell ref="RQT60:RQV60"/>
    <mergeCell ref="RQX60:RQZ60"/>
    <mergeCell ref="RPN60:RPP60"/>
    <mergeCell ref="RPR60:RPT60"/>
    <mergeCell ref="RPV60:RPX60"/>
    <mergeCell ref="RPZ60:RQB60"/>
    <mergeCell ref="RQD60:RQF60"/>
    <mergeCell ref="ROT60:ROV60"/>
    <mergeCell ref="ROX60:ROZ60"/>
    <mergeCell ref="RPB60:RPD60"/>
    <mergeCell ref="RPF60:RPH60"/>
    <mergeCell ref="RPJ60:RPL60"/>
    <mergeCell ref="RNZ60:ROB60"/>
    <mergeCell ref="ROD60:ROF60"/>
    <mergeCell ref="ROH60:ROJ60"/>
    <mergeCell ref="ROL60:RON60"/>
    <mergeCell ref="ROP60:ROR60"/>
    <mergeCell ref="RNF60:RNH60"/>
    <mergeCell ref="RNJ60:RNL60"/>
    <mergeCell ref="RNN60:RNP60"/>
    <mergeCell ref="RNR60:RNT60"/>
    <mergeCell ref="RNV60:RNX60"/>
    <mergeCell ref="RML60:RMN60"/>
    <mergeCell ref="RMP60:RMR60"/>
    <mergeCell ref="RMT60:RMV60"/>
    <mergeCell ref="RMX60:RMZ60"/>
    <mergeCell ref="RNB60:RND60"/>
    <mergeCell ref="RLR60:RLT60"/>
    <mergeCell ref="RLV60:RLX60"/>
    <mergeCell ref="RLZ60:RMB60"/>
    <mergeCell ref="RMD60:RMF60"/>
    <mergeCell ref="RMH60:RMJ60"/>
    <mergeCell ref="RKX60:RKZ60"/>
    <mergeCell ref="RLB60:RLD60"/>
    <mergeCell ref="RLF60:RLH60"/>
    <mergeCell ref="RLJ60:RLL60"/>
    <mergeCell ref="RLN60:RLP60"/>
    <mergeCell ref="RKD60:RKF60"/>
    <mergeCell ref="RKH60:RKJ60"/>
    <mergeCell ref="RKL60:RKN60"/>
    <mergeCell ref="RKP60:RKR60"/>
    <mergeCell ref="RKT60:RKV60"/>
    <mergeCell ref="RJJ60:RJL60"/>
    <mergeCell ref="RJN60:RJP60"/>
    <mergeCell ref="RJR60:RJT60"/>
    <mergeCell ref="RJV60:RJX60"/>
    <mergeCell ref="RJZ60:RKB60"/>
    <mergeCell ref="RIP60:RIR60"/>
    <mergeCell ref="RIT60:RIV60"/>
    <mergeCell ref="RIX60:RIZ60"/>
    <mergeCell ref="RJB60:RJD60"/>
    <mergeCell ref="RJF60:RJH60"/>
    <mergeCell ref="RHV60:RHX60"/>
    <mergeCell ref="RHZ60:RIB60"/>
    <mergeCell ref="RID60:RIF60"/>
    <mergeCell ref="RIH60:RIJ60"/>
    <mergeCell ref="RIL60:RIN60"/>
    <mergeCell ref="RHB60:RHD60"/>
    <mergeCell ref="RHF60:RHH60"/>
    <mergeCell ref="RHJ60:RHL60"/>
    <mergeCell ref="RHN60:RHP60"/>
    <mergeCell ref="RHR60:RHT60"/>
    <mergeCell ref="RGH60:RGJ60"/>
    <mergeCell ref="RGL60:RGN60"/>
    <mergeCell ref="RGP60:RGR60"/>
    <mergeCell ref="RGT60:RGV60"/>
    <mergeCell ref="RGX60:RGZ60"/>
    <mergeCell ref="RFN60:RFP60"/>
    <mergeCell ref="RFR60:RFT60"/>
    <mergeCell ref="RFV60:RFX60"/>
    <mergeCell ref="RFZ60:RGB60"/>
    <mergeCell ref="RGD60:RGF60"/>
    <mergeCell ref="RET60:REV60"/>
    <mergeCell ref="REX60:REZ60"/>
    <mergeCell ref="RFB60:RFD60"/>
    <mergeCell ref="RFF60:RFH60"/>
    <mergeCell ref="RFJ60:RFL60"/>
    <mergeCell ref="RDZ60:REB60"/>
    <mergeCell ref="RED60:REF60"/>
    <mergeCell ref="REH60:REJ60"/>
    <mergeCell ref="REL60:REN60"/>
    <mergeCell ref="REP60:RER60"/>
    <mergeCell ref="RDF60:RDH60"/>
    <mergeCell ref="RDJ60:RDL60"/>
    <mergeCell ref="RDN60:RDP60"/>
    <mergeCell ref="RDR60:RDT60"/>
    <mergeCell ref="RDV60:RDX60"/>
    <mergeCell ref="RCL60:RCN60"/>
    <mergeCell ref="RCP60:RCR60"/>
    <mergeCell ref="RCT60:RCV60"/>
    <mergeCell ref="RCX60:RCZ60"/>
    <mergeCell ref="RDB60:RDD60"/>
    <mergeCell ref="RBR60:RBT60"/>
    <mergeCell ref="RBV60:RBX60"/>
    <mergeCell ref="RBZ60:RCB60"/>
    <mergeCell ref="RCD60:RCF60"/>
    <mergeCell ref="RCH60:RCJ60"/>
    <mergeCell ref="RAX60:RAZ60"/>
    <mergeCell ref="RBB60:RBD60"/>
    <mergeCell ref="RBF60:RBH60"/>
    <mergeCell ref="RBJ60:RBL60"/>
    <mergeCell ref="RBN60:RBP60"/>
    <mergeCell ref="RAD60:RAF60"/>
    <mergeCell ref="RAH60:RAJ60"/>
    <mergeCell ref="RAL60:RAN60"/>
    <mergeCell ref="RAP60:RAR60"/>
    <mergeCell ref="RAT60:RAV60"/>
    <mergeCell ref="QZJ60:QZL60"/>
    <mergeCell ref="QZN60:QZP60"/>
    <mergeCell ref="QZR60:QZT60"/>
    <mergeCell ref="QZV60:QZX60"/>
    <mergeCell ref="QZZ60:RAB60"/>
    <mergeCell ref="QYP60:QYR60"/>
    <mergeCell ref="QYT60:QYV60"/>
    <mergeCell ref="QYX60:QYZ60"/>
    <mergeCell ref="QZB60:QZD60"/>
    <mergeCell ref="QZF60:QZH60"/>
    <mergeCell ref="QXV60:QXX60"/>
    <mergeCell ref="QXZ60:QYB60"/>
    <mergeCell ref="QYD60:QYF60"/>
    <mergeCell ref="QYH60:QYJ60"/>
    <mergeCell ref="QYL60:QYN60"/>
    <mergeCell ref="QXB60:QXD60"/>
    <mergeCell ref="QXF60:QXH60"/>
    <mergeCell ref="QXJ60:QXL60"/>
    <mergeCell ref="QXN60:QXP60"/>
    <mergeCell ref="QXR60:QXT60"/>
    <mergeCell ref="QWH60:QWJ60"/>
    <mergeCell ref="QWL60:QWN60"/>
    <mergeCell ref="QWP60:QWR60"/>
    <mergeCell ref="QWT60:QWV60"/>
    <mergeCell ref="QWX60:QWZ60"/>
    <mergeCell ref="QVN60:QVP60"/>
    <mergeCell ref="QVR60:QVT60"/>
    <mergeCell ref="QVV60:QVX60"/>
    <mergeCell ref="QVZ60:QWB60"/>
    <mergeCell ref="QWD60:QWF60"/>
    <mergeCell ref="QUT60:QUV60"/>
    <mergeCell ref="QUX60:QUZ60"/>
    <mergeCell ref="QVB60:QVD60"/>
    <mergeCell ref="QVF60:QVH60"/>
    <mergeCell ref="QVJ60:QVL60"/>
    <mergeCell ref="QTZ60:QUB60"/>
    <mergeCell ref="QUD60:QUF60"/>
    <mergeCell ref="QUH60:QUJ60"/>
    <mergeCell ref="QUL60:QUN60"/>
    <mergeCell ref="QUP60:QUR60"/>
    <mergeCell ref="QTF60:QTH60"/>
    <mergeCell ref="QTJ60:QTL60"/>
    <mergeCell ref="QTN60:QTP60"/>
    <mergeCell ref="QTR60:QTT60"/>
    <mergeCell ref="QTV60:QTX60"/>
    <mergeCell ref="QSL60:QSN60"/>
    <mergeCell ref="QSP60:QSR60"/>
    <mergeCell ref="QST60:QSV60"/>
    <mergeCell ref="QSX60:QSZ60"/>
    <mergeCell ref="QTB60:QTD60"/>
    <mergeCell ref="QRR60:QRT60"/>
    <mergeCell ref="QRV60:QRX60"/>
    <mergeCell ref="QRZ60:QSB60"/>
    <mergeCell ref="QSD60:QSF60"/>
    <mergeCell ref="QSH60:QSJ60"/>
    <mergeCell ref="QQX60:QQZ60"/>
    <mergeCell ref="QRB60:QRD60"/>
    <mergeCell ref="QRF60:QRH60"/>
    <mergeCell ref="QRJ60:QRL60"/>
    <mergeCell ref="QRN60:QRP60"/>
    <mergeCell ref="QQD60:QQF60"/>
    <mergeCell ref="QQH60:QQJ60"/>
    <mergeCell ref="QQL60:QQN60"/>
    <mergeCell ref="QQP60:QQR60"/>
    <mergeCell ref="QQT60:QQV60"/>
    <mergeCell ref="QPJ60:QPL60"/>
    <mergeCell ref="QPN60:QPP60"/>
    <mergeCell ref="QPR60:QPT60"/>
    <mergeCell ref="QPV60:QPX60"/>
    <mergeCell ref="QPZ60:QQB60"/>
    <mergeCell ref="QOP60:QOR60"/>
    <mergeCell ref="QOT60:QOV60"/>
    <mergeCell ref="QOX60:QOZ60"/>
    <mergeCell ref="QPB60:QPD60"/>
    <mergeCell ref="QPF60:QPH60"/>
    <mergeCell ref="QNV60:QNX60"/>
    <mergeCell ref="QNZ60:QOB60"/>
    <mergeCell ref="QOD60:QOF60"/>
    <mergeCell ref="QOH60:QOJ60"/>
    <mergeCell ref="QOL60:QON60"/>
    <mergeCell ref="QNB60:QND60"/>
    <mergeCell ref="QNF60:QNH60"/>
    <mergeCell ref="QNJ60:QNL60"/>
    <mergeCell ref="QNN60:QNP60"/>
    <mergeCell ref="QNR60:QNT60"/>
    <mergeCell ref="QMH60:QMJ60"/>
    <mergeCell ref="QML60:QMN60"/>
    <mergeCell ref="QMP60:QMR60"/>
    <mergeCell ref="QMT60:QMV60"/>
    <mergeCell ref="QMX60:QMZ60"/>
    <mergeCell ref="QLN60:QLP60"/>
    <mergeCell ref="QLR60:QLT60"/>
    <mergeCell ref="QLV60:QLX60"/>
    <mergeCell ref="QLZ60:QMB60"/>
    <mergeCell ref="QMD60:QMF60"/>
    <mergeCell ref="QKT60:QKV60"/>
    <mergeCell ref="QKX60:QKZ60"/>
    <mergeCell ref="QLB60:QLD60"/>
    <mergeCell ref="QLF60:QLH60"/>
    <mergeCell ref="QLJ60:QLL60"/>
    <mergeCell ref="QJZ60:QKB60"/>
    <mergeCell ref="QKD60:QKF60"/>
    <mergeCell ref="QKH60:QKJ60"/>
    <mergeCell ref="QKL60:QKN60"/>
    <mergeCell ref="QKP60:QKR60"/>
    <mergeCell ref="QJF60:QJH60"/>
    <mergeCell ref="QJJ60:QJL60"/>
    <mergeCell ref="QJN60:QJP60"/>
    <mergeCell ref="QJR60:QJT60"/>
    <mergeCell ref="QJV60:QJX60"/>
    <mergeCell ref="QIL60:QIN60"/>
    <mergeCell ref="QIP60:QIR60"/>
    <mergeCell ref="QIT60:QIV60"/>
    <mergeCell ref="QIX60:QIZ60"/>
    <mergeCell ref="QJB60:QJD60"/>
    <mergeCell ref="QHR60:QHT60"/>
    <mergeCell ref="QHV60:QHX60"/>
    <mergeCell ref="QHZ60:QIB60"/>
    <mergeCell ref="QID60:QIF60"/>
    <mergeCell ref="QIH60:QIJ60"/>
    <mergeCell ref="QGX60:QGZ60"/>
    <mergeCell ref="QHB60:QHD60"/>
    <mergeCell ref="QHF60:QHH60"/>
    <mergeCell ref="QHJ60:QHL60"/>
    <mergeCell ref="QHN60:QHP60"/>
    <mergeCell ref="QGD60:QGF60"/>
    <mergeCell ref="QGH60:QGJ60"/>
    <mergeCell ref="QGL60:QGN60"/>
    <mergeCell ref="QGP60:QGR60"/>
    <mergeCell ref="QGT60:QGV60"/>
    <mergeCell ref="QFJ60:QFL60"/>
    <mergeCell ref="QFN60:QFP60"/>
    <mergeCell ref="QFR60:QFT60"/>
    <mergeCell ref="QFV60:QFX60"/>
    <mergeCell ref="QFZ60:QGB60"/>
    <mergeCell ref="QEP60:QER60"/>
    <mergeCell ref="QET60:QEV60"/>
    <mergeCell ref="QEX60:QEZ60"/>
    <mergeCell ref="QFB60:QFD60"/>
    <mergeCell ref="QFF60:QFH60"/>
    <mergeCell ref="QDV60:QDX60"/>
    <mergeCell ref="QDZ60:QEB60"/>
    <mergeCell ref="QED60:QEF60"/>
    <mergeCell ref="QEH60:QEJ60"/>
    <mergeCell ref="QEL60:QEN60"/>
    <mergeCell ref="QDB60:QDD60"/>
    <mergeCell ref="QDF60:QDH60"/>
    <mergeCell ref="QDJ60:QDL60"/>
    <mergeCell ref="QDN60:QDP60"/>
    <mergeCell ref="QDR60:QDT60"/>
    <mergeCell ref="QCH60:QCJ60"/>
    <mergeCell ref="QCL60:QCN60"/>
    <mergeCell ref="QCP60:QCR60"/>
    <mergeCell ref="QCT60:QCV60"/>
    <mergeCell ref="QCX60:QCZ60"/>
    <mergeCell ref="QBN60:QBP60"/>
    <mergeCell ref="QBR60:QBT60"/>
    <mergeCell ref="QBV60:QBX60"/>
    <mergeCell ref="QBZ60:QCB60"/>
    <mergeCell ref="QCD60:QCF60"/>
    <mergeCell ref="QAT60:QAV60"/>
    <mergeCell ref="QAX60:QAZ60"/>
    <mergeCell ref="QBB60:QBD60"/>
    <mergeCell ref="QBF60:QBH60"/>
    <mergeCell ref="QBJ60:QBL60"/>
    <mergeCell ref="PZZ60:QAB60"/>
    <mergeCell ref="QAD60:QAF60"/>
    <mergeCell ref="QAH60:QAJ60"/>
    <mergeCell ref="QAL60:QAN60"/>
    <mergeCell ref="QAP60:QAR60"/>
    <mergeCell ref="PZF60:PZH60"/>
    <mergeCell ref="PZJ60:PZL60"/>
    <mergeCell ref="PZN60:PZP60"/>
    <mergeCell ref="PZR60:PZT60"/>
    <mergeCell ref="PZV60:PZX60"/>
    <mergeCell ref="PYL60:PYN60"/>
    <mergeCell ref="PYP60:PYR60"/>
    <mergeCell ref="PYT60:PYV60"/>
    <mergeCell ref="PYX60:PYZ60"/>
    <mergeCell ref="PZB60:PZD60"/>
    <mergeCell ref="PXR60:PXT60"/>
    <mergeCell ref="PXV60:PXX60"/>
    <mergeCell ref="PXZ60:PYB60"/>
    <mergeCell ref="PYD60:PYF60"/>
    <mergeCell ref="PYH60:PYJ60"/>
    <mergeCell ref="PWX60:PWZ60"/>
    <mergeCell ref="PXB60:PXD60"/>
    <mergeCell ref="PXF60:PXH60"/>
    <mergeCell ref="PXJ60:PXL60"/>
    <mergeCell ref="PXN60:PXP60"/>
    <mergeCell ref="PWD60:PWF60"/>
    <mergeCell ref="PWH60:PWJ60"/>
    <mergeCell ref="PWL60:PWN60"/>
    <mergeCell ref="PWP60:PWR60"/>
    <mergeCell ref="PWT60:PWV60"/>
    <mergeCell ref="PVJ60:PVL60"/>
    <mergeCell ref="PVN60:PVP60"/>
    <mergeCell ref="PVR60:PVT60"/>
    <mergeCell ref="PVV60:PVX60"/>
    <mergeCell ref="PVZ60:PWB60"/>
    <mergeCell ref="PUP60:PUR60"/>
    <mergeCell ref="PUT60:PUV60"/>
    <mergeCell ref="PUX60:PUZ60"/>
    <mergeCell ref="PVB60:PVD60"/>
    <mergeCell ref="PVF60:PVH60"/>
    <mergeCell ref="PTV60:PTX60"/>
    <mergeCell ref="PTZ60:PUB60"/>
    <mergeCell ref="PUD60:PUF60"/>
    <mergeCell ref="PUH60:PUJ60"/>
    <mergeCell ref="PUL60:PUN60"/>
    <mergeCell ref="PTB60:PTD60"/>
    <mergeCell ref="PTF60:PTH60"/>
    <mergeCell ref="PTJ60:PTL60"/>
    <mergeCell ref="PTN60:PTP60"/>
    <mergeCell ref="PTR60:PTT60"/>
    <mergeCell ref="PSH60:PSJ60"/>
    <mergeCell ref="PSL60:PSN60"/>
    <mergeCell ref="PSP60:PSR60"/>
    <mergeCell ref="PST60:PSV60"/>
    <mergeCell ref="PSX60:PSZ60"/>
    <mergeCell ref="PRN60:PRP60"/>
    <mergeCell ref="PRR60:PRT60"/>
    <mergeCell ref="PRV60:PRX60"/>
    <mergeCell ref="PRZ60:PSB60"/>
    <mergeCell ref="PSD60:PSF60"/>
    <mergeCell ref="PQT60:PQV60"/>
    <mergeCell ref="PQX60:PQZ60"/>
    <mergeCell ref="PRB60:PRD60"/>
    <mergeCell ref="PRF60:PRH60"/>
    <mergeCell ref="PRJ60:PRL60"/>
    <mergeCell ref="PPZ60:PQB60"/>
    <mergeCell ref="PQD60:PQF60"/>
    <mergeCell ref="PQH60:PQJ60"/>
    <mergeCell ref="PQL60:PQN60"/>
    <mergeCell ref="PQP60:PQR60"/>
    <mergeCell ref="PPF60:PPH60"/>
    <mergeCell ref="PPJ60:PPL60"/>
    <mergeCell ref="PPN60:PPP60"/>
    <mergeCell ref="PPR60:PPT60"/>
    <mergeCell ref="PPV60:PPX60"/>
    <mergeCell ref="POL60:PON60"/>
    <mergeCell ref="POP60:POR60"/>
    <mergeCell ref="POT60:POV60"/>
    <mergeCell ref="POX60:POZ60"/>
    <mergeCell ref="PPB60:PPD60"/>
    <mergeCell ref="PNR60:PNT60"/>
    <mergeCell ref="PNV60:PNX60"/>
    <mergeCell ref="PNZ60:POB60"/>
    <mergeCell ref="POD60:POF60"/>
    <mergeCell ref="POH60:POJ60"/>
    <mergeCell ref="PMX60:PMZ60"/>
    <mergeCell ref="PNB60:PND60"/>
    <mergeCell ref="PNF60:PNH60"/>
    <mergeCell ref="PNJ60:PNL60"/>
    <mergeCell ref="PNN60:PNP60"/>
    <mergeCell ref="PMD60:PMF60"/>
    <mergeCell ref="PMH60:PMJ60"/>
    <mergeCell ref="PML60:PMN60"/>
    <mergeCell ref="PMP60:PMR60"/>
    <mergeCell ref="PMT60:PMV60"/>
    <mergeCell ref="PLJ60:PLL60"/>
    <mergeCell ref="PLN60:PLP60"/>
    <mergeCell ref="PLR60:PLT60"/>
    <mergeCell ref="PLV60:PLX60"/>
    <mergeCell ref="PLZ60:PMB60"/>
    <mergeCell ref="PKP60:PKR60"/>
    <mergeCell ref="PKT60:PKV60"/>
    <mergeCell ref="PKX60:PKZ60"/>
    <mergeCell ref="PLB60:PLD60"/>
    <mergeCell ref="PLF60:PLH60"/>
    <mergeCell ref="PJV60:PJX60"/>
    <mergeCell ref="PJZ60:PKB60"/>
    <mergeCell ref="PKD60:PKF60"/>
    <mergeCell ref="PKH60:PKJ60"/>
    <mergeCell ref="PKL60:PKN60"/>
    <mergeCell ref="PJB60:PJD60"/>
    <mergeCell ref="PJF60:PJH60"/>
    <mergeCell ref="PJJ60:PJL60"/>
    <mergeCell ref="PJN60:PJP60"/>
    <mergeCell ref="PJR60:PJT60"/>
    <mergeCell ref="PIH60:PIJ60"/>
    <mergeCell ref="PIL60:PIN60"/>
    <mergeCell ref="PIP60:PIR60"/>
    <mergeCell ref="PIT60:PIV60"/>
    <mergeCell ref="PIX60:PIZ60"/>
    <mergeCell ref="PHN60:PHP60"/>
    <mergeCell ref="PHR60:PHT60"/>
    <mergeCell ref="PHV60:PHX60"/>
    <mergeCell ref="PHZ60:PIB60"/>
    <mergeCell ref="PID60:PIF60"/>
    <mergeCell ref="PGT60:PGV60"/>
    <mergeCell ref="PGX60:PGZ60"/>
    <mergeCell ref="PHB60:PHD60"/>
    <mergeCell ref="PHF60:PHH60"/>
    <mergeCell ref="PHJ60:PHL60"/>
    <mergeCell ref="PFZ60:PGB60"/>
    <mergeCell ref="PGD60:PGF60"/>
    <mergeCell ref="PGH60:PGJ60"/>
    <mergeCell ref="PGL60:PGN60"/>
    <mergeCell ref="PGP60:PGR60"/>
    <mergeCell ref="PFF60:PFH60"/>
    <mergeCell ref="PFJ60:PFL60"/>
    <mergeCell ref="PFN60:PFP60"/>
    <mergeCell ref="PFR60:PFT60"/>
    <mergeCell ref="PFV60:PFX60"/>
    <mergeCell ref="PEL60:PEN60"/>
    <mergeCell ref="PEP60:PER60"/>
    <mergeCell ref="PET60:PEV60"/>
    <mergeCell ref="PEX60:PEZ60"/>
    <mergeCell ref="PFB60:PFD60"/>
    <mergeCell ref="PDR60:PDT60"/>
    <mergeCell ref="PDV60:PDX60"/>
    <mergeCell ref="PDZ60:PEB60"/>
    <mergeCell ref="PED60:PEF60"/>
    <mergeCell ref="PEH60:PEJ60"/>
    <mergeCell ref="PCX60:PCZ60"/>
    <mergeCell ref="PDB60:PDD60"/>
    <mergeCell ref="PDF60:PDH60"/>
    <mergeCell ref="PDJ60:PDL60"/>
    <mergeCell ref="PDN60:PDP60"/>
    <mergeCell ref="PCD60:PCF60"/>
    <mergeCell ref="PCH60:PCJ60"/>
    <mergeCell ref="PCL60:PCN60"/>
    <mergeCell ref="PCP60:PCR60"/>
    <mergeCell ref="PCT60:PCV60"/>
    <mergeCell ref="PBJ60:PBL60"/>
    <mergeCell ref="PBN60:PBP60"/>
    <mergeCell ref="PBR60:PBT60"/>
    <mergeCell ref="PBV60:PBX60"/>
    <mergeCell ref="PBZ60:PCB60"/>
    <mergeCell ref="PAP60:PAR60"/>
    <mergeCell ref="PAT60:PAV60"/>
    <mergeCell ref="PAX60:PAZ60"/>
    <mergeCell ref="PBB60:PBD60"/>
    <mergeCell ref="PBF60:PBH60"/>
    <mergeCell ref="OZV60:OZX60"/>
    <mergeCell ref="OZZ60:PAB60"/>
    <mergeCell ref="PAD60:PAF60"/>
    <mergeCell ref="PAH60:PAJ60"/>
    <mergeCell ref="PAL60:PAN60"/>
    <mergeCell ref="OZB60:OZD60"/>
    <mergeCell ref="OZF60:OZH60"/>
    <mergeCell ref="OZJ60:OZL60"/>
    <mergeCell ref="OZN60:OZP60"/>
    <mergeCell ref="OZR60:OZT60"/>
    <mergeCell ref="OYH60:OYJ60"/>
    <mergeCell ref="OYL60:OYN60"/>
    <mergeCell ref="OYP60:OYR60"/>
    <mergeCell ref="OYT60:OYV60"/>
    <mergeCell ref="OYX60:OYZ60"/>
    <mergeCell ref="OXN60:OXP60"/>
    <mergeCell ref="OXR60:OXT60"/>
    <mergeCell ref="OXV60:OXX60"/>
    <mergeCell ref="OXZ60:OYB60"/>
    <mergeCell ref="OYD60:OYF60"/>
    <mergeCell ref="OWT60:OWV60"/>
    <mergeCell ref="OWX60:OWZ60"/>
    <mergeCell ref="OXB60:OXD60"/>
    <mergeCell ref="OXF60:OXH60"/>
    <mergeCell ref="OXJ60:OXL60"/>
    <mergeCell ref="OVZ60:OWB60"/>
    <mergeCell ref="OWD60:OWF60"/>
    <mergeCell ref="OWH60:OWJ60"/>
    <mergeCell ref="OWL60:OWN60"/>
    <mergeCell ref="OWP60:OWR60"/>
    <mergeCell ref="OVF60:OVH60"/>
    <mergeCell ref="OVJ60:OVL60"/>
    <mergeCell ref="OVN60:OVP60"/>
    <mergeCell ref="OVR60:OVT60"/>
    <mergeCell ref="OVV60:OVX60"/>
    <mergeCell ref="OUL60:OUN60"/>
    <mergeCell ref="OUP60:OUR60"/>
    <mergeCell ref="OUT60:OUV60"/>
    <mergeCell ref="OUX60:OUZ60"/>
    <mergeCell ref="OVB60:OVD60"/>
    <mergeCell ref="OTR60:OTT60"/>
    <mergeCell ref="OTV60:OTX60"/>
    <mergeCell ref="OTZ60:OUB60"/>
    <mergeCell ref="OUD60:OUF60"/>
    <mergeCell ref="OUH60:OUJ60"/>
    <mergeCell ref="OSX60:OSZ60"/>
    <mergeCell ref="OTB60:OTD60"/>
    <mergeCell ref="OTF60:OTH60"/>
    <mergeCell ref="OTJ60:OTL60"/>
    <mergeCell ref="OTN60:OTP60"/>
    <mergeCell ref="OSD60:OSF60"/>
    <mergeCell ref="OSH60:OSJ60"/>
    <mergeCell ref="OSL60:OSN60"/>
    <mergeCell ref="OSP60:OSR60"/>
    <mergeCell ref="OST60:OSV60"/>
    <mergeCell ref="ORJ60:ORL60"/>
    <mergeCell ref="ORN60:ORP60"/>
    <mergeCell ref="ORR60:ORT60"/>
    <mergeCell ref="ORV60:ORX60"/>
    <mergeCell ref="ORZ60:OSB60"/>
    <mergeCell ref="OQP60:OQR60"/>
    <mergeCell ref="OQT60:OQV60"/>
    <mergeCell ref="OQX60:OQZ60"/>
    <mergeCell ref="ORB60:ORD60"/>
    <mergeCell ref="ORF60:ORH60"/>
    <mergeCell ref="OPV60:OPX60"/>
    <mergeCell ref="OPZ60:OQB60"/>
    <mergeCell ref="OQD60:OQF60"/>
    <mergeCell ref="OQH60:OQJ60"/>
    <mergeCell ref="OQL60:OQN60"/>
    <mergeCell ref="OPB60:OPD60"/>
    <mergeCell ref="OPF60:OPH60"/>
    <mergeCell ref="OPJ60:OPL60"/>
    <mergeCell ref="OPN60:OPP60"/>
    <mergeCell ref="OPR60:OPT60"/>
    <mergeCell ref="OOH60:OOJ60"/>
    <mergeCell ref="OOL60:OON60"/>
    <mergeCell ref="OOP60:OOR60"/>
    <mergeCell ref="OOT60:OOV60"/>
    <mergeCell ref="OOX60:OOZ60"/>
    <mergeCell ref="ONN60:ONP60"/>
    <mergeCell ref="ONR60:ONT60"/>
    <mergeCell ref="ONV60:ONX60"/>
    <mergeCell ref="ONZ60:OOB60"/>
    <mergeCell ref="OOD60:OOF60"/>
    <mergeCell ref="OMT60:OMV60"/>
    <mergeCell ref="OMX60:OMZ60"/>
    <mergeCell ref="ONB60:OND60"/>
    <mergeCell ref="ONF60:ONH60"/>
    <mergeCell ref="ONJ60:ONL60"/>
    <mergeCell ref="OLZ60:OMB60"/>
    <mergeCell ref="OMD60:OMF60"/>
    <mergeCell ref="OMH60:OMJ60"/>
    <mergeCell ref="OML60:OMN60"/>
    <mergeCell ref="OMP60:OMR60"/>
    <mergeCell ref="OLF60:OLH60"/>
    <mergeCell ref="OLJ60:OLL60"/>
    <mergeCell ref="OLN60:OLP60"/>
    <mergeCell ref="OLR60:OLT60"/>
    <mergeCell ref="OLV60:OLX60"/>
    <mergeCell ref="OKL60:OKN60"/>
    <mergeCell ref="OKP60:OKR60"/>
    <mergeCell ref="OKT60:OKV60"/>
    <mergeCell ref="OKX60:OKZ60"/>
    <mergeCell ref="OLB60:OLD60"/>
    <mergeCell ref="OJR60:OJT60"/>
    <mergeCell ref="OJV60:OJX60"/>
    <mergeCell ref="OJZ60:OKB60"/>
    <mergeCell ref="OKD60:OKF60"/>
    <mergeCell ref="OKH60:OKJ60"/>
    <mergeCell ref="OIX60:OIZ60"/>
    <mergeCell ref="OJB60:OJD60"/>
    <mergeCell ref="OJF60:OJH60"/>
    <mergeCell ref="OJJ60:OJL60"/>
    <mergeCell ref="OJN60:OJP60"/>
    <mergeCell ref="OID60:OIF60"/>
    <mergeCell ref="OIH60:OIJ60"/>
    <mergeCell ref="OIL60:OIN60"/>
    <mergeCell ref="OIP60:OIR60"/>
    <mergeCell ref="OIT60:OIV60"/>
    <mergeCell ref="OHJ60:OHL60"/>
    <mergeCell ref="OHN60:OHP60"/>
    <mergeCell ref="OHR60:OHT60"/>
    <mergeCell ref="OHV60:OHX60"/>
    <mergeCell ref="OHZ60:OIB60"/>
    <mergeCell ref="OGP60:OGR60"/>
    <mergeCell ref="OGT60:OGV60"/>
    <mergeCell ref="OGX60:OGZ60"/>
    <mergeCell ref="OHB60:OHD60"/>
    <mergeCell ref="OHF60:OHH60"/>
    <mergeCell ref="OFV60:OFX60"/>
    <mergeCell ref="OFZ60:OGB60"/>
    <mergeCell ref="OGD60:OGF60"/>
    <mergeCell ref="OGH60:OGJ60"/>
    <mergeCell ref="OGL60:OGN60"/>
    <mergeCell ref="OFB60:OFD60"/>
    <mergeCell ref="OFF60:OFH60"/>
    <mergeCell ref="OFJ60:OFL60"/>
    <mergeCell ref="OFN60:OFP60"/>
    <mergeCell ref="OFR60:OFT60"/>
    <mergeCell ref="OEH60:OEJ60"/>
    <mergeCell ref="OEL60:OEN60"/>
    <mergeCell ref="OEP60:OER60"/>
    <mergeCell ref="OET60:OEV60"/>
    <mergeCell ref="OEX60:OEZ60"/>
    <mergeCell ref="ODN60:ODP60"/>
    <mergeCell ref="ODR60:ODT60"/>
    <mergeCell ref="ODV60:ODX60"/>
    <mergeCell ref="ODZ60:OEB60"/>
    <mergeCell ref="OED60:OEF60"/>
    <mergeCell ref="OCT60:OCV60"/>
    <mergeCell ref="OCX60:OCZ60"/>
    <mergeCell ref="ODB60:ODD60"/>
    <mergeCell ref="ODF60:ODH60"/>
    <mergeCell ref="ODJ60:ODL60"/>
    <mergeCell ref="OBZ60:OCB60"/>
    <mergeCell ref="OCD60:OCF60"/>
    <mergeCell ref="OCH60:OCJ60"/>
    <mergeCell ref="OCL60:OCN60"/>
    <mergeCell ref="OCP60:OCR60"/>
    <mergeCell ref="OBF60:OBH60"/>
    <mergeCell ref="OBJ60:OBL60"/>
    <mergeCell ref="OBN60:OBP60"/>
    <mergeCell ref="OBR60:OBT60"/>
    <mergeCell ref="OBV60:OBX60"/>
    <mergeCell ref="OAL60:OAN60"/>
    <mergeCell ref="OAP60:OAR60"/>
    <mergeCell ref="OAT60:OAV60"/>
    <mergeCell ref="OAX60:OAZ60"/>
    <mergeCell ref="OBB60:OBD60"/>
    <mergeCell ref="NZR60:NZT60"/>
    <mergeCell ref="NZV60:NZX60"/>
    <mergeCell ref="NZZ60:OAB60"/>
    <mergeCell ref="OAD60:OAF60"/>
    <mergeCell ref="OAH60:OAJ60"/>
    <mergeCell ref="NYX60:NYZ60"/>
    <mergeCell ref="NZB60:NZD60"/>
    <mergeCell ref="NZF60:NZH60"/>
    <mergeCell ref="NZJ60:NZL60"/>
    <mergeCell ref="NZN60:NZP60"/>
    <mergeCell ref="NYD60:NYF60"/>
    <mergeCell ref="NYH60:NYJ60"/>
    <mergeCell ref="NYL60:NYN60"/>
    <mergeCell ref="NYP60:NYR60"/>
    <mergeCell ref="NYT60:NYV60"/>
    <mergeCell ref="NXJ60:NXL60"/>
    <mergeCell ref="NXN60:NXP60"/>
    <mergeCell ref="NXR60:NXT60"/>
    <mergeCell ref="NXV60:NXX60"/>
    <mergeCell ref="NXZ60:NYB60"/>
    <mergeCell ref="NWP60:NWR60"/>
    <mergeCell ref="NWT60:NWV60"/>
    <mergeCell ref="NWX60:NWZ60"/>
    <mergeCell ref="NXB60:NXD60"/>
    <mergeCell ref="NXF60:NXH60"/>
    <mergeCell ref="NVV60:NVX60"/>
    <mergeCell ref="NVZ60:NWB60"/>
    <mergeCell ref="NWD60:NWF60"/>
    <mergeCell ref="NWH60:NWJ60"/>
    <mergeCell ref="NWL60:NWN60"/>
    <mergeCell ref="NVB60:NVD60"/>
    <mergeCell ref="NVF60:NVH60"/>
    <mergeCell ref="NVJ60:NVL60"/>
    <mergeCell ref="NVN60:NVP60"/>
    <mergeCell ref="NVR60:NVT60"/>
    <mergeCell ref="NUH60:NUJ60"/>
    <mergeCell ref="NUL60:NUN60"/>
    <mergeCell ref="NUP60:NUR60"/>
    <mergeCell ref="NUT60:NUV60"/>
    <mergeCell ref="NUX60:NUZ60"/>
    <mergeCell ref="NTN60:NTP60"/>
    <mergeCell ref="NTR60:NTT60"/>
    <mergeCell ref="NTV60:NTX60"/>
    <mergeCell ref="NTZ60:NUB60"/>
    <mergeCell ref="NUD60:NUF60"/>
    <mergeCell ref="NST60:NSV60"/>
    <mergeCell ref="NSX60:NSZ60"/>
    <mergeCell ref="NTB60:NTD60"/>
    <mergeCell ref="NTF60:NTH60"/>
    <mergeCell ref="NTJ60:NTL60"/>
    <mergeCell ref="NRZ60:NSB60"/>
    <mergeCell ref="NSD60:NSF60"/>
    <mergeCell ref="NSH60:NSJ60"/>
    <mergeCell ref="NSL60:NSN60"/>
    <mergeCell ref="NSP60:NSR60"/>
    <mergeCell ref="NRF60:NRH60"/>
    <mergeCell ref="NRJ60:NRL60"/>
    <mergeCell ref="NRN60:NRP60"/>
    <mergeCell ref="NRR60:NRT60"/>
    <mergeCell ref="NRV60:NRX60"/>
    <mergeCell ref="NQL60:NQN60"/>
    <mergeCell ref="NQP60:NQR60"/>
    <mergeCell ref="NQT60:NQV60"/>
    <mergeCell ref="NQX60:NQZ60"/>
    <mergeCell ref="NRB60:NRD60"/>
    <mergeCell ref="NPR60:NPT60"/>
    <mergeCell ref="NPV60:NPX60"/>
    <mergeCell ref="NPZ60:NQB60"/>
    <mergeCell ref="NQD60:NQF60"/>
    <mergeCell ref="NQH60:NQJ60"/>
    <mergeCell ref="NOX60:NOZ60"/>
    <mergeCell ref="NPB60:NPD60"/>
    <mergeCell ref="NPF60:NPH60"/>
    <mergeCell ref="NPJ60:NPL60"/>
    <mergeCell ref="NPN60:NPP60"/>
    <mergeCell ref="NOD60:NOF60"/>
    <mergeCell ref="NOH60:NOJ60"/>
    <mergeCell ref="NOL60:NON60"/>
    <mergeCell ref="NOP60:NOR60"/>
    <mergeCell ref="NOT60:NOV60"/>
    <mergeCell ref="NNJ60:NNL60"/>
    <mergeCell ref="NNN60:NNP60"/>
    <mergeCell ref="NNR60:NNT60"/>
    <mergeCell ref="NNV60:NNX60"/>
    <mergeCell ref="NNZ60:NOB60"/>
    <mergeCell ref="NMP60:NMR60"/>
    <mergeCell ref="NMT60:NMV60"/>
    <mergeCell ref="NMX60:NMZ60"/>
    <mergeCell ref="NNB60:NND60"/>
    <mergeCell ref="NNF60:NNH60"/>
    <mergeCell ref="NLV60:NLX60"/>
    <mergeCell ref="NLZ60:NMB60"/>
    <mergeCell ref="NMD60:NMF60"/>
    <mergeCell ref="NMH60:NMJ60"/>
    <mergeCell ref="NML60:NMN60"/>
    <mergeCell ref="NLB60:NLD60"/>
    <mergeCell ref="NLF60:NLH60"/>
    <mergeCell ref="NLJ60:NLL60"/>
    <mergeCell ref="NLN60:NLP60"/>
    <mergeCell ref="NLR60:NLT60"/>
    <mergeCell ref="NKH60:NKJ60"/>
    <mergeCell ref="NKL60:NKN60"/>
    <mergeCell ref="NKP60:NKR60"/>
    <mergeCell ref="NKT60:NKV60"/>
    <mergeCell ref="NKX60:NKZ60"/>
    <mergeCell ref="NJN60:NJP60"/>
    <mergeCell ref="NJR60:NJT60"/>
    <mergeCell ref="NJV60:NJX60"/>
    <mergeCell ref="NJZ60:NKB60"/>
    <mergeCell ref="NKD60:NKF60"/>
    <mergeCell ref="NIT60:NIV60"/>
    <mergeCell ref="NIX60:NIZ60"/>
    <mergeCell ref="NJB60:NJD60"/>
    <mergeCell ref="NJF60:NJH60"/>
    <mergeCell ref="NJJ60:NJL60"/>
    <mergeCell ref="NHZ60:NIB60"/>
    <mergeCell ref="NID60:NIF60"/>
    <mergeCell ref="NIH60:NIJ60"/>
    <mergeCell ref="NIL60:NIN60"/>
    <mergeCell ref="NIP60:NIR60"/>
    <mergeCell ref="NHF60:NHH60"/>
    <mergeCell ref="NHJ60:NHL60"/>
    <mergeCell ref="NHN60:NHP60"/>
    <mergeCell ref="NHR60:NHT60"/>
    <mergeCell ref="NHV60:NHX60"/>
    <mergeCell ref="NGL60:NGN60"/>
    <mergeCell ref="NGP60:NGR60"/>
    <mergeCell ref="NGT60:NGV60"/>
    <mergeCell ref="NGX60:NGZ60"/>
    <mergeCell ref="NHB60:NHD60"/>
    <mergeCell ref="NFR60:NFT60"/>
    <mergeCell ref="NFV60:NFX60"/>
    <mergeCell ref="NFZ60:NGB60"/>
    <mergeCell ref="NGD60:NGF60"/>
    <mergeCell ref="NGH60:NGJ60"/>
    <mergeCell ref="NEX60:NEZ60"/>
    <mergeCell ref="NFB60:NFD60"/>
    <mergeCell ref="NFF60:NFH60"/>
    <mergeCell ref="NFJ60:NFL60"/>
    <mergeCell ref="NFN60:NFP60"/>
    <mergeCell ref="NED60:NEF60"/>
    <mergeCell ref="NEH60:NEJ60"/>
    <mergeCell ref="NEL60:NEN60"/>
    <mergeCell ref="NEP60:NER60"/>
    <mergeCell ref="NET60:NEV60"/>
    <mergeCell ref="NDJ60:NDL60"/>
    <mergeCell ref="NDN60:NDP60"/>
    <mergeCell ref="NDR60:NDT60"/>
    <mergeCell ref="NDV60:NDX60"/>
    <mergeCell ref="NDZ60:NEB60"/>
    <mergeCell ref="NCP60:NCR60"/>
    <mergeCell ref="NCT60:NCV60"/>
    <mergeCell ref="NCX60:NCZ60"/>
    <mergeCell ref="NDB60:NDD60"/>
    <mergeCell ref="NDF60:NDH60"/>
    <mergeCell ref="NBV60:NBX60"/>
    <mergeCell ref="NBZ60:NCB60"/>
    <mergeCell ref="NCD60:NCF60"/>
    <mergeCell ref="NCH60:NCJ60"/>
    <mergeCell ref="NCL60:NCN60"/>
    <mergeCell ref="NBB60:NBD60"/>
    <mergeCell ref="NBF60:NBH60"/>
    <mergeCell ref="NBJ60:NBL60"/>
    <mergeCell ref="NBN60:NBP60"/>
    <mergeCell ref="NBR60:NBT60"/>
    <mergeCell ref="NAH60:NAJ60"/>
    <mergeCell ref="NAL60:NAN60"/>
    <mergeCell ref="NAP60:NAR60"/>
    <mergeCell ref="NAT60:NAV60"/>
    <mergeCell ref="NAX60:NAZ60"/>
    <mergeCell ref="MZN60:MZP60"/>
    <mergeCell ref="MZR60:MZT60"/>
    <mergeCell ref="MZV60:MZX60"/>
    <mergeCell ref="MZZ60:NAB60"/>
    <mergeCell ref="NAD60:NAF60"/>
    <mergeCell ref="MYT60:MYV60"/>
    <mergeCell ref="MYX60:MYZ60"/>
    <mergeCell ref="MZB60:MZD60"/>
    <mergeCell ref="MZF60:MZH60"/>
    <mergeCell ref="MZJ60:MZL60"/>
    <mergeCell ref="MXZ60:MYB60"/>
    <mergeCell ref="MYD60:MYF60"/>
    <mergeCell ref="MYH60:MYJ60"/>
    <mergeCell ref="MYL60:MYN60"/>
    <mergeCell ref="MYP60:MYR60"/>
    <mergeCell ref="MXF60:MXH60"/>
    <mergeCell ref="MXJ60:MXL60"/>
    <mergeCell ref="MXN60:MXP60"/>
    <mergeCell ref="MXR60:MXT60"/>
    <mergeCell ref="MXV60:MXX60"/>
    <mergeCell ref="MWL60:MWN60"/>
    <mergeCell ref="MWP60:MWR60"/>
    <mergeCell ref="MWT60:MWV60"/>
    <mergeCell ref="MWX60:MWZ60"/>
    <mergeCell ref="MXB60:MXD60"/>
    <mergeCell ref="MVR60:MVT60"/>
    <mergeCell ref="MVV60:MVX60"/>
    <mergeCell ref="MVZ60:MWB60"/>
    <mergeCell ref="MWD60:MWF60"/>
    <mergeCell ref="MWH60:MWJ60"/>
    <mergeCell ref="MUX60:MUZ60"/>
    <mergeCell ref="MVB60:MVD60"/>
    <mergeCell ref="MVF60:MVH60"/>
    <mergeCell ref="MVJ60:MVL60"/>
    <mergeCell ref="MVN60:MVP60"/>
    <mergeCell ref="MUD60:MUF60"/>
    <mergeCell ref="MUH60:MUJ60"/>
    <mergeCell ref="MUL60:MUN60"/>
    <mergeCell ref="MUP60:MUR60"/>
    <mergeCell ref="MUT60:MUV60"/>
    <mergeCell ref="MTJ60:MTL60"/>
    <mergeCell ref="MTN60:MTP60"/>
    <mergeCell ref="MTR60:MTT60"/>
    <mergeCell ref="MTV60:MTX60"/>
    <mergeCell ref="MTZ60:MUB60"/>
    <mergeCell ref="MSP60:MSR60"/>
    <mergeCell ref="MST60:MSV60"/>
    <mergeCell ref="MSX60:MSZ60"/>
    <mergeCell ref="MTB60:MTD60"/>
    <mergeCell ref="MTF60:MTH60"/>
    <mergeCell ref="MRV60:MRX60"/>
    <mergeCell ref="MRZ60:MSB60"/>
    <mergeCell ref="MSD60:MSF60"/>
    <mergeCell ref="MSH60:MSJ60"/>
    <mergeCell ref="MSL60:MSN60"/>
    <mergeCell ref="MRB60:MRD60"/>
    <mergeCell ref="MRF60:MRH60"/>
    <mergeCell ref="MRJ60:MRL60"/>
    <mergeCell ref="MRN60:MRP60"/>
    <mergeCell ref="MRR60:MRT60"/>
    <mergeCell ref="MQH60:MQJ60"/>
    <mergeCell ref="MQL60:MQN60"/>
    <mergeCell ref="MQP60:MQR60"/>
    <mergeCell ref="MQT60:MQV60"/>
    <mergeCell ref="MQX60:MQZ60"/>
    <mergeCell ref="MPN60:MPP60"/>
    <mergeCell ref="MPR60:MPT60"/>
    <mergeCell ref="MPV60:MPX60"/>
    <mergeCell ref="MPZ60:MQB60"/>
    <mergeCell ref="MQD60:MQF60"/>
    <mergeCell ref="MOT60:MOV60"/>
    <mergeCell ref="MOX60:MOZ60"/>
    <mergeCell ref="MPB60:MPD60"/>
    <mergeCell ref="MPF60:MPH60"/>
    <mergeCell ref="MPJ60:MPL60"/>
    <mergeCell ref="MNZ60:MOB60"/>
    <mergeCell ref="MOD60:MOF60"/>
    <mergeCell ref="MOH60:MOJ60"/>
    <mergeCell ref="MOL60:MON60"/>
    <mergeCell ref="MOP60:MOR60"/>
    <mergeCell ref="MNF60:MNH60"/>
    <mergeCell ref="MNJ60:MNL60"/>
    <mergeCell ref="MNN60:MNP60"/>
    <mergeCell ref="MNR60:MNT60"/>
    <mergeCell ref="MNV60:MNX60"/>
    <mergeCell ref="MML60:MMN60"/>
    <mergeCell ref="MMP60:MMR60"/>
    <mergeCell ref="MMT60:MMV60"/>
    <mergeCell ref="MMX60:MMZ60"/>
    <mergeCell ref="MNB60:MND60"/>
    <mergeCell ref="MLR60:MLT60"/>
    <mergeCell ref="MLV60:MLX60"/>
    <mergeCell ref="MLZ60:MMB60"/>
    <mergeCell ref="MMD60:MMF60"/>
    <mergeCell ref="MMH60:MMJ60"/>
    <mergeCell ref="MKX60:MKZ60"/>
    <mergeCell ref="MLB60:MLD60"/>
    <mergeCell ref="MLF60:MLH60"/>
    <mergeCell ref="MLJ60:MLL60"/>
    <mergeCell ref="MLN60:MLP60"/>
    <mergeCell ref="MKD60:MKF60"/>
    <mergeCell ref="MKH60:MKJ60"/>
    <mergeCell ref="MKL60:MKN60"/>
    <mergeCell ref="MKP60:MKR60"/>
    <mergeCell ref="MKT60:MKV60"/>
    <mergeCell ref="MJJ60:MJL60"/>
    <mergeCell ref="MJN60:MJP60"/>
    <mergeCell ref="MJR60:MJT60"/>
    <mergeCell ref="MJV60:MJX60"/>
    <mergeCell ref="MJZ60:MKB60"/>
    <mergeCell ref="MIP60:MIR60"/>
    <mergeCell ref="MIT60:MIV60"/>
    <mergeCell ref="MIX60:MIZ60"/>
    <mergeCell ref="MJB60:MJD60"/>
    <mergeCell ref="MJF60:MJH60"/>
    <mergeCell ref="MHV60:MHX60"/>
    <mergeCell ref="MHZ60:MIB60"/>
    <mergeCell ref="MID60:MIF60"/>
    <mergeCell ref="MIH60:MIJ60"/>
    <mergeCell ref="MIL60:MIN60"/>
    <mergeCell ref="MHB60:MHD60"/>
    <mergeCell ref="MHF60:MHH60"/>
    <mergeCell ref="MHJ60:MHL60"/>
    <mergeCell ref="MHN60:MHP60"/>
    <mergeCell ref="MHR60:MHT60"/>
    <mergeCell ref="MGH60:MGJ60"/>
    <mergeCell ref="MGL60:MGN60"/>
    <mergeCell ref="MGP60:MGR60"/>
    <mergeCell ref="MGT60:MGV60"/>
    <mergeCell ref="MGX60:MGZ60"/>
    <mergeCell ref="MFN60:MFP60"/>
    <mergeCell ref="MFR60:MFT60"/>
    <mergeCell ref="MFV60:MFX60"/>
    <mergeCell ref="MFZ60:MGB60"/>
    <mergeCell ref="MGD60:MGF60"/>
    <mergeCell ref="MET60:MEV60"/>
    <mergeCell ref="MEX60:MEZ60"/>
    <mergeCell ref="MFB60:MFD60"/>
    <mergeCell ref="MFF60:MFH60"/>
    <mergeCell ref="MFJ60:MFL60"/>
    <mergeCell ref="MDZ60:MEB60"/>
    <mergeCell ref="MED60:MEF60"/>
    <mergeCell ref="MEH60:MEJ60"/>
    <mergeCell ref="MEL60:MEN60"/>
    <mergeCell ref="MEP60:MER60"/>
    <mergeCell ref="MDF60:MDH60"/>
    <mergeCell ref="MDJ60:MDL60"/>
    <mergeCell ref="MDN60:MDP60"/>
    <mergeCell ref="MDR60:MDT60"/>
    <mergeCell ref="MDV60:MDX60"/>
    <mergeCell ref="MCL60:MCN60"/>
    <mergeCell ref="MCP60:MCR60"/>
    <mergeCell ref="MCT60:MCV60"/>
    <mergeCell ref="MCX60:MCZ60"/>
    <mergeCell ref="MDB60:MDD60"/>
    <mergeCell ref="MBR60:MBT60"/>
    <mergeCell ref="MBV60:MBX60"/>
    <mergeCell ref="MBZ60:MCB60"/>
    <mergeCell ref="MCD60:MCF60"/>
    <mergeCell ref="MCH60:MCJ60"/>
    <mergeCell ref="MAX60:MAZ60"/>
    <mergeCell ref="MBB60:MBD60"/>
    <mergeCell ref="MBF60:MBH60"/>
    <mergeCell ref="MBJ60:MBL60"/>
    <mergeCell ref="MBN60:MBP60"/>
    <mergeCell ref="MAD60:MAF60"/>
    <mergeCell ref="MAH60:MAJ60"/>
    <mergeCell ref="MAL60:MAN60"/>
    <mergeCell ref="MAP60:MAR60"/>
    <mergeCell ref="MAT60:MAV60"/>
    <mergeCell ref="LZJ60:LZL60"/>
    <mergeCell ref="LZN60:LZP60"/>
    <mergeCell ref="LZR60:LZT60"/>
    <mergeCell ref="LZV60:LZX60"/>
    <mergeCell ref="LZZ60:MAB60"/>
    <mergeCell ref="LYP60:LYR60"/>
    <mergeCell ref="LYT60:LYV60"/>
    <mergeCell ref="LYX60:LYZ60"/>
    <mergeCell ref="LZB60:LZD60"/>
    <mergeCell ref="LZF60:LZH60"/>
    <mergeCell ref="LXV60:LXX60"/>
    <mergeCell ref="LXZ60:LYB60"/>
    <mergeCell ref="LYD60:LYF60"/>
    <mergeCell ref="LYH60:LYJ60"/>
    <mergeCell ref="LYL60:LYN60"/>
    <mergeCell ref="LXB60:LXD60"/>
    <mergeCell ref="LXF60:LXH60"/>
    <mergeCell ref="LXJ60:LXL60"/>
    <mergeCell ref="LXN60:LXP60"/>
    <mergeCell ref="LXR60:LXT60"/>
    <mergeCell ref="LWH60:LWJ60"/>
    <mergeCell ref="LWL60:LWN60"/>
    <mergeCell ref="LWP60:LWR60"/>
    <mergeCell ref="LWT60:LWV60"/>
    <mergeCell ref="LWX60:LWZ60"/>
    <mergeCell ref="LVN60:LVP60"/>
    <mergeCell ref="LVR60:LVT60"/>
    <mergeCell ref="LVV60:LVX60"/>
    <mergeCell ref="LVZ60:LWB60"/>
    <mergeCell ref="LWD60:LWF60"/>
    <mergeCell ref="LUT60:LUV60"/>
    <mergeCell ref="LUX60:LUZ60"/>
    <mergeCell ref="LVB60:LVD60"/>
    <mergeCell ref="LVF60:LVH60"/>
    <mergeCell ref="LVJ60:LVL60"/>
    <mergeCell ref="LTZ60:LUB60"/>
    <mergeCell ref="LUD60:LUF60"/>
    <mergeCell ref="LUH60:LUJ60"/>
    <mergeCell ref="LUL60:LUN60"/>
    <mergeCell ref="LUP60:LUR60"/>
    <mergeCell ref="LTF60:LTH60"/>
    <mergeCell ref="LTJ60:LTL60"/>
    <mergeCell ref="LTN60:LTP60"/>
    <mergeCell ref="LTR60:LTT60"/>
    <mergeCell ref="LTV60:LTX60"/>
    <mergeCell ref="LSL60:LSN60"/>
    <mergeCell ref="LSP60:LSR60"/>
    <mergeCell ref="LST60:LSV60"/>
    <mergeCell ref="LSX60:LSZ60"/>
    <mergeCell ref="LTB60:LTD60"/>
    <mergeCell ref="LRR60:LRT60"/>
    <mergeCell ref="LRV60:LRX60"/>
    <mergeCell ref="LRZ60:LSB60"/>
    <mergeCell ref="LSD60:LSF60"/>
    <mergeCell ref="LSH60:LSJ60"/>
    <mergeCell ref="LQX60:LQZ60"/>
    <mergeCell ref="LRB60:LRD60"/>
    <mergeCell ref="LRF60:LRH60"/>
    <mergeCell ref="LRJ60:LRL60"/>
    <mergeCell ref="LRN60:LRP60"/>
    <mergeCell ref="LQD60:LQF60"/>
    <mergeCell ref="LQH60:LQJ60"/>
    <mergeCell ref="LQL60:LQN60"/>
    <mergeCell ref="LQP60:LQR60"/>
    <mergeCell ref="LQT60:LQV60"/>
    <mergeCell ref="LPJ60:LPL60"/>
    <mergeCell ref="LPN60:LPP60"/>
    <mergeCell ref="LPR60:LPT60"/>
    <mergeCell ref="LPV60:LPX60"/>
    <mergeCell ref="LPZ60:LQB60"/>
    <mergeCell ref="LOP60:LOR60"/>
    <mergeCell ref="LOT60:LOV60"/>
    <mergeCell ref="LOX60:LOZ60"/>
    <mergeCell ref="LPB60:LPD60"/>
    <mergeCell ref="LPF60:LPH60"/>
    <mergeCell ref="LNV60:LNX60"/>
    <mergeCell ref="LNZ60:LOB60"/>
    <mergeCell ref="LOD60:LOF60"/>
    <mergeCell ref="LOH60:LOJ60"/>
    <mergeCell ref="LOL60:LON60"/>
    <mergeCell ref="LNB60:LND60"/>
    <mergeCell ref="LNF60:LNH60"/>
    <mergeCell ref="LNJ60:LNL60"/>
    <mergeCell ref="LNN60:LNP60"/>
    <mergeCell ref="LNR60:LNT60"/>
    <mergeCell ref="LMH60:LMJ60"/>
    <mergeCell ref="LML60:LMN60"/>
    <mergeCell ref="LMP60:LMR60"/>
    <mergeCell ref="LMT60:LMV60"/>
    <mergeCell ref="LMX60:LMZ60"/>
    <mergeCell ref="LLN60:LLP60"/>
    <mergeCell ref="LLR60:LLT60"/>
    <mergeCell ref="LLV60:LLX60"/>
    <mergeCell ref="LLZ60:LMB60"/>
    <mergeCell ref="LMD60:LMF60"/>
    <mergeCell ref="LKT60:LKV60"/>
    <mergeCell ref="LKX60:LKZ60"/>
    <mergeCell ref="LLB60:LLD60"/>
    <mergeCell ref="LLF60:LLH60"/>
    <mergeCell ref="LLJ60:LLL60"/>
    <mergeCell ref="LJZ60:LKB60"/>
    <mergeCell ref="LKD60:LKF60"/>
    <mergeCell ref="LKH60:LKJ60"/>
    <mergeCell ref="LKL60:LKN60"/>
    <mergeCell ref="LKP60:LKR60"/>
    <mergeCell ref="LJF60:LJH60"/>
    <mergeCell ref="LJJ60:LJL60"/>
    <mergeCell ref="LJN60:LJP60"/>
    <mergeCell ref="LJR60:LJT60"/>
    <mergeCell ref="LJV60:LJX60"/>
    <mergeCell ref="LIL60:LIN60"/>
    <mergeCell ref="LIP60:LIR60"/>
    <mergeCell ref="LIT60:LIV60"/>
    <mergeCell ref="LIX60:LIZ60"/>
    <mergeCell ref="LJB60:LJD60"/>
    <mergeCell ref="LHR60:LHT60"/>
    <mergeCell ref="LHV60:LHX60"/>
    <mergeCell ref="LHZ60:LIB60"/>
    <mergeCell ref="LID60:LIF60"/>
    <mergeCell ref="LIH60:LIJ60"/>
    <mergeCell ref="LGX60:LGZ60"/>
    <mergeCell ref="LHB60:LHD60"/>
    <mergeCell ref="LHF60:LHH60"/>
    <mergeCell ref="LHJ60:LHL60"/>
    <mergeCell ref="LHN60:LHP60"/>
    <mergeCell ref="LGD60:LGF60"/>
    <mergeCell ref="LGH60:LGJ60"/>
    <mergeCell ref="LGL60:LGN60"/>
    <mergeCell ref="LGP60:LGR60"/>
    <mergeCell ref="LGT60:LGV60"/>
    <mergeCell ref="LFJ60:LFL60"/>
    <mergeCell ref="LFN60:LFP60"/>
    <mergeCell ref="LFR60:LFT60"/>
    <mergeCell ref="LFV60:LFX60"/>
    <mergeCell ref="LFZ60:LGB60"/>
    <mergeCell ref="LEP60:LER60"/>
    <mergeCell ref="LET60:LEV60"/>
    <mergeCell ref="LEX60:LEZ60"/>
    <mergeCell ref="LFB60:LFD60"/>
    <mergeCell ref="LFF60:LFH60"/>
    <mergeCell ref="LDV60:LDX60"/>
    <mergeCell ref="LDZ60:LEB60"/>
    <mergeCell ref="LED60:LEF60"/>
    <mergeCell ref="LEH60:LEJ60"/>
    <mergeCell ref="LEL60:LEN60"/>
    <mergeCell ref="LDB60:LDD60"/>
    <mergeCell ref="LDF60:LDH60"/>
    <mergeCell ref="LDJ60:LDL60"/>
    <mergeCell ref="LDN60:LDP60"/>
    <mergeCell ref="LDR60:LDT60"/>
    <mergeCell ref="LCH60:LCJ60"/>
    <mergeCell ref="LCL60:LCN60"/>
    <mergeCell ref="LCP60:LCR60"/>
    <mergeCell ref="LCT60:LCV60"/>
    <mergeCell ref="LCX60:LCZ60"/>
    <mergeCell ref="LBN60:LBP60"/>
    <mergeCell ref="LBR60:LBT60"/>
    <mergeCell ref="LBV60:LBX60"/>
    <mergeCell ref="LBZ60:LCB60"/>
    <mergeCell ref="LCD60:LCF60"/>
    <mergeCell ref="LAT60:LAV60"/>
    <mergeCell ref="LAX60:LAZ60"/>
    <mergeCell ref="LBB60:LBD60"/>
    <mergeCell ref="LBF60:LBH60"/>
    <mergeCell ref="LBJ60:LBL60"/>
    <mergeCell ref="KZZ60:LAB60"/>
    <mergeCell ref="LAD60:LAF60"/>
    <mergeCell ref="LAH60:LAJ60"/>
    <mergeCell ref="LAL60:LAN60"/>
    <mergeCell ref="LAP60:LAR60"/>
    <mergeCell ref="KZF60:KZH60"/>
    <mergeCell ref="KZJ60:KZL60"/>
    <mergeCell ref="KZN60:KZP60"/>
    <mergeCell ref="KZR60:KZT60"/>
    <mergeCell ref="KZV60:KZX60"/>
    <mergeCell ref="KYL60:KYN60"/>
    <mergeCell ref="KYP60:KYR60"/>
    <mergeCell ref="KYT60:KYV60"/>
    <mergeCell ref="KYX60:KYZ60"/>
    <mergeCell ref="KZB60:KZD60"/>
    <mergeCell ref="KXR60:KXT60"/>
    <mergeCell ref="KXV60:KXX60"/>
    <mergeCell ref="KXZ60:KYB60"/>
    <mergeCell ref="KYD60:KYF60"/>
    <mergeCell ref="KYH60:KYJ60"/>
    <mergeCell ref="KWX60:KWZ60"/>
    <mergeCell ref="KXB60:KXD60"/>
    <mergeCell ref="KXF60:KXH60"/>
    <mergeCell ref="KXJ60:KXL60"/>
    <mergeCell ref="KXN60:KXP60"/>
    <mergeCell ref="KWD60:KWF60"/>
    <mergeCell ref="KWH60:KWJ60"/>
    <mergeCell ref="KWL60:KWN60"/>
    <mergeCell ref="KWP60:KWR60"/>
    <mergeCell ref="KWT60:KWV60"/>
    <mergeCell ref="KVJ60:KVL60"/>
    <mergeCell ref="KVN60:KVP60"/>
    <mergeCell ref="KVR60:KVT60"/>
    <mergeCell ref="KVV60:KVX60"/>
    <mergeCell ref="KVZ60:KWB60"/>
    <mergeCell ref="KUP60:KUR60"/>
    <mergeCell ref="KUT60:KUV60"/>
    <mergeCell ref="KUX60:KUZ60"/>
    <mergeCell ref="KVB60:KVD60"/>
    <mergeCell ref="KVF60:KVH60"/>
    <mergeCell ref="KTV60:KTX60"/>
    <mergeCell ref="KTZ60:KUB60"/>
    <mergeCell ref="KUD60:KUF60"/>
    <mergeCell ref="KUH60:KUJ60"/>
    <mergeCell ref="KUL60:KUN60"/>
    <mergeCell ref="KTB60:KTD60"/>
    <mergeCell ref="KTF60:KTH60"/>
    <mergeCell ref="KTJ60:KTL60"/>
    <mergeCell ref="KTN60:KTP60"/>
    <mergeCell ref="KTR60:KTT60"/>
    <mergeCell ref="KSH60:KSJ60"/>
    <mergeCell ref="KSL60:KSN60"/>
    <mergeCell ref="KSP60:KSR60"/>
    <mergeCell ref="KST60:KSV60"/>
    <mergeCell ref="KSX60:KSZ60"/>
    <mergeCell ref="KRN60:KRP60"/>
    <mergeCell ref="KRR60:KRT60"/>
    <mergeCell ref="KRV60:KRX60"/>
    <mergeCell ref="KRZ60:KSB60"/>
    <mergeCell ref="KSD60:KSF60"/>
    <mergeCell ref="KQT60:KQV60"/>
    <mergeCell ref="KQX60:KQZ60"/>
    <mergeCell ref="KRB60:KRD60"/>
    <mergeCell ref="KRF60:KRH60"/>
    <mergeCell ref="KRJ60:KRL60"/>
    <mergeCell ref="KPZ60:KQB60"/>
    <mergeCell ref="KQD60:KQF60"/>
    <mergeCell ref="KQH60:KQJ60"/>
    <mergeCell ref="KQL60:KQN60"/>
    <mergeCell ref="KQP60:KQR60"/>
    <mergeCell ref="KPF60:KPH60"/>
    <mergeCell ref="KPJ60:KPL60"/>
    <mergeCell ref="KPN60:KPP60"/>
    <mergeCell ref="KPR60:KPT60"/>
    <mergeCell ref="KPV60:KPX60"/>
    <mergeCell ref="KOL60:KON60"/>
    <mergeCell ref="KOP60:KOR60"/>
    <mergeCell ref="KOT60:KOV60"/>
    <mergeCell ref="KOX60:KOZ60"/>
    <mergeCell ref="KPB60:KPD60"/>
    <mergeCell ref="KNR60:KNT60"/>
    <mergeCell ref="KNV60:KNX60"/>
    <mergeCell ref="KNZ60:KOB60"/>
    <mergeCell ref="KOD60:KOF60"/>
    <mergeCell ref="KOH60:KOJ60"/>
    <mergeCell ref="KMX60:KMZ60"/>
    <mergeCell ref="KNB60:KND60"/>
    <mergeCell ref="KNF60:KNH60"/>
    <mergeCell ref="KNJ60:KNL60"/>
    <mergeCell ref="KNN60:KNP60"/>
    <mergeCell ref="KMD60:KMF60"/>
    <mergeCell ref="KMH60:KMJ60"/>
    <mergeCell ref="KML60:KMN60"/>
    <mergeCell ref="KMP60:KMR60"/>
    <mergeCell ref="KMT60:KMV60"/>
    <mergeCell ref="KLJ60:KLL60"/>
    <mergeCell ref="KLN60:KLP60"/>
    <mergeCell ref="KLR60:KLT60"/>
    <mergeCell ref="KLV60:KLX60"/>
    <mergeCell ref="KLZ60:KMB60"/>
    <mergeCell ref="KKP60:KKR60"/>
    <mergeCell ref="KKT60:KKV60"/>
    <mergeCell ref="KKX60:KKZ60"/>
    <mergeCell ref="KLB60:KLD60"/>
    <mergeCell ref="KLF60:KLH60"/>
    <mergeCell ref="KJV60:KJX60"/>
    <mergeCell ref="KJZ60:KKB60"/>
    <mergeCell ref="KKD60:KKF60"/>
    <mergeCell ref="KKH60:KKJ60"/>
    <mergeCell ref="KKL60:KKN60"/>
    <mergeCell ref="KJB60:KJD60"/>
    <mergeCell ref="KJF60:KJH60"/>
    <mergeCell ref="KJJ60:KJL60"/>
    <mergeCell ref="KJN60:KJP60"/>
    <mergeCell ref="KJR60:KJT60"/>
    <mergeCell ref="KIH60:KIJ60"/>
    <mergeCell ref="KIL60:KIN60"/>
    <mergeCell ref="KIP60:KIR60"/>
    <mergeCell ref="KIT60:KIV60"/>
    <mergeCell ref="KIX60:KIZ60"/>
    <mergeCell ref="KHN60:KHP60"/>
    <mergeCell ref="KHR60:KHT60"/>
    <mergeCell ref="KHV60:KHX60"/>
    <mergeCell ref="KHZ60:KIB60"/>
    <mergeCell ref="KID60:KIF60"/>
    <mergeCell ref="KGT60:KGV60"/>
    <mergeCell ref="KGX60:KGZ60"/>
    <mergeCell ref="KHB60:KHD60"/>
    <mergeCell ref="KHF60:KHH60"/>
    <mergeCell ref="KHJ60:KHL60"/>
    <mergeCell ref="KFZ60:KGB60"/>
    <mergeCell ref="KGD60:KGF60"/>
    <mergeCell ref="KGH60:KGJ60"/>
    <mergeCell ref="KGL60:KGN60"/>
    <mergeCell ref="KGP60:KGR60"/>
    <mergeCell ref="KFF60:KFH60"/>
    <mergeCell ref="KFJ60:KFL60"/>
    <mergeCell ref="KFN60:KFP60"/>
    <mergeCell ref="KFR60:KFT60"/>
    <mergeCell ref="KFV60:KFX60"/>
    <mergeCell ref="KEL60:KEN60"/>
    <mergeCell ref="KEP60:KER60"/>
    <mergeCell ref="KET60:KEV60"/>
    <mergeCell ref="KEX60:KEZ60"/>
    <mergeCell ref="KFB60:KFD60"/>
    <mergeCell ref="KDR60:KDT60"/>
    <mergeCell ref="KDV60:KDX60"/>
    <mergeCell ref="KDZ60:KEB60"/>
    <mergeCell ref="KED60:KEF60"/>
    <mergeCell ref="KEH60:KEJ60"/>
    <mergeCell ref="KCX60:KCZ60"/>
    <mergeCell ref="KDB60:KDD60"/>
    <mergeCell ref="KDF60:KDH60"/>
    <mergeCell ref="KDJ60:KDL60"/>
    <mergeCell ref="KDN60:KDP60"/>
    <mergeCell ref="KCD60:KCF60"/>
    <mergeCell ref="KCH60:KCJ60"/>
    <mergeCell ref="KCL60:KCN60"/>
    <mergeCell ref="KCP60:KCR60"/>
    <mergeCell ref="KCT60:KCV60"/>
    <mergeCell ref="KBJ60:KBL60"/>
    <mergeCell ref="KBN60:KBP60"/>
    <mergeCell ref="KBR60:KBT60"/>
    <mergeCell ref="KBV60:KBX60"/>
    <mergeCell ref="KBZ60:KCB60"/>
    <mergeCell ref="KAP60:KAR60"/>
    <mergeCell ref="KAT60:KAV60"/>
    <mergeCell ref="KAX60:KAZ60"/>
    <mergeCell ref="KBB60:KBD60"/>
    <mergeCell ref="KBF60:KBH60"/>
    <mergeCell ref="JZV60:JZX60"/>
    <mergeCell ref="JZZ60:KAB60"/>
    <mergeCell ref="KAD60:KAF60"/>
    <mergeCell ref="KAH60:KAJ60"/>
    <mergeCell ref="KAL60:KAN60"/>
    <mergeCell ref="JZB60:JZD60"/>
    <mergeCell ref="JZF60:JZH60"/>
    <mergeCell ref="JZJ60:JZL60"/>
    <mergeCell ref="JZN60:JZP60"/>
    <mergeCell ref="JZR60:JZT60"/>
    <mergeCell ref="JYH60:JYJ60"/>
    <mergeCell ref="JYL60:JYN60"/>
    <mergeCell ref="JYP60:JYR60"/>
    <mergeCell ref="JYT60:JYV60"/>
    <mergeCell ref="JYX60:JYZ60"/>
    <mergeCell ref="JXN60:JXP60"/>
    <mergeCell ref="JXR60:JXT60"/>
    <mergeCell ref="JXV60:JXX60"/>
    <mergeCell ref="JXZ60:JYB60"/>
    <mergeCell ref="JYD60:JYF60"/>
    <mergeCell ref="JWT60:JWV60"/>
    <mergeCell ref="JWX60:JWZ60"/>
    <mergeCell ref="JXB60:JXD60"/>
    <mergeCell ref="JXF60:JXH60"/>
    <mergeCell ref="JXJ60:JXL60"/>
    <mergeCell ref="JVZ60:JWB60"/>
    <mergeCell ref="JWD60:JWF60"/>
    <mergeCell ref="JWH60:JWJ60"/>
    <mergeCell ref="JWL60:JWN60"/>
    <mergeCell ref="JWP60:JWR60"/>
    <mergeCell ref="JVF60:JVH60"/>
    <mergeCell ref="JVJ60:JVL60"/>
    <mergeCell ref="JVN60:JVP60"/>
    <mergeCell ref="JVR60:JVT60"/>
    <mergeCell ref="JVV60:JVX60"/>
    <mergeCell ref="JUL60:JUN60"/>
    <mergeCell ref="JUP60:JUR60"/>
    <mergeCell ref="JUT60:JUV60"/>
    <mergeCell ref="JUX60:JUZ60"/>
    <mergeCell ref="JVB60:JVD60"/>
    <mergeCell ref="JTR60:JTT60"/>
    <mergeCell ref="JTV60:JTX60"/>
    <mergeCell ref="JTZ60:JUB60"/>
    <mergeCell ref="JUD60:JUF60"/>
    <mergeCell ref="JUH60:JUJ60"/>
    <mergeCell ref="JSX60:JSZ60"/>
    <mergeCell ref="JTB60:JTD60"/>
    <mergeCell ref="JTF60:JTH60"/>
    <mergeCell ref="JTJ60:JTL60"/>
    <mergeCell ref="JTN60:JTP60"/>
    <mergeCell ref="JSD60:JSF60"/>
    <mergeCell ref="JSH60:JSJ60"/>
    <mergeCell ref="JSL60:JSN60"/>
    <mergeCell ref="JSP60:JSR60"/>
    <mergeCell ref="JST60:JSV60"/>
    <mergeCell ref="JRJ60:JRL60"/>
    <mergeCell ref="JRN60:JRP60"/>
    <mergeCell ref="JRR60:JRT60"/>
    <mergeCell ref="JRV60:JRX60"/>
    <mergeCell ref="JRZ60:JSB60"/>
    <mergeCell ref="JQP60:JQR60"/>
    <mergeCell ref="JQT60:JQV60"/>
    <mergeCell ref="JQX60:JQZ60"/>
    <mergeCell ref="JRB60:JRD60"/>
    <mergeCell ref="JRF60:JRH60"/>
    <mergeCell ref="JPV60:JPX60"/>
    <mergeCell ref="JPZ60:JQB60"/>
    <mergeCell ref="JQD60:JQF60"/>
    <mergeCell ref="JQH60:JQJ60"/>
    <mergeCell ref="JQL60:JQN60"/>
    <mergeCell ref="JPB60:JPD60"/>
    <mergeCell ref="JPF60:JPH60"/>
    <mergeCell ref="JPJ60:JPL60"/>
    <mergeCell ref="JPN60:JPP60"/>
    <mergeCell ref="JPR60:JPT60"/>
    <mergeCell ref="JOH60:JOJ60"/>
    <mergeCell ref="JOL60:JON60"/>
    <mergeCell ref="JOP60:JOR60"/>
    <mergeCell ref="JOT60:JOV60"/>
    <mergeCell ref="JOX60:JOZ60"/>
    <mergeCell ref="JNN60:JNP60"/>
    <mergeCell ref="JNR60:JNT60"/>
    <mergeCell ref="JNV60:JNX60"/>
    <mergeCell ref="JNZ60:JOB60"/>
    <mergeCell ref="JOD60:JOF60"/>
    <mergeCell ref="JMT60:JMV60"/>
    <mergeCell ref="JMX60:JMZ60"/>
    <mergeCell ref="JNB60:JND60"/>
    <mergeCell ref="JNF60:JNH60"/>
    <mergeCell ref="JNJ60:JNL60"/>
    <mergeCell ref="JLZ60:JMB60"/>
    <mergeCell ref="JMD60:JMF60"/>
    <mergeCell ref="JMH60:JMJ60"/>
    <mergeCell ref="JML60:JMN60"/>
    <mergeCell ref="JMP60:JMR60"/>
    <mergeCell ref="JLF60:JLH60"/>
    <mergeCell ref="JLJ60:JLL60"/>
    <mergeCell ref="JLN60:JLP60"/>
    <mergeCell ref="JLR60:JLT60"/>
    <mergeCell ref="JLV60:JLX60"/>
    <mergeCell ref="JKL60:JKN60"/>
    <mergeCell ref="JKP60:JKR60"/>
    <mergeCell ref="JKT60:JKV60"/>
    <mergeCell ref="JKX60:JKZ60"/>
    <mergeCell ref="JLB60:JLD60"/>
    <mergeCell ref="JJR60:JJT60"/>
    <mergeCell ref="JJV60:JJX60"/>
    <mergeCell ref="JJZ60:JKB60"/>
    <mergeCell ref="JKD60:JKF60"/>
    <mergeCell ref="JKH60:JKJ60"/>
    <mergeCell ref="JIX60:JIZ60"/>
    <mergeCell ref="JJB60:JJD60"/>
    <mergeCell ref="JJF60:JJH60"/>
    <mergeCell ref="JJJ60:JJL60"/>
    <mergeCell ref="JJN60:JJP60"/>
    <mergeCell ref="JID60:JIF60"/>
    <mergeCell ref="JIH60:JIJ60"/>
    <mergeCell ref="JIL60:JIN60"/>
    <mergeCell ref="JIP60:JIR60"/>
    <mergeCell ref="JIT60:JIV60"/>
    <mergeCell ref="JHJ60:JHL60"/>
    <mergeCell ref="JHN60:JHP60"/>
    <mergeCell ref="JHR60:JHT60"/>
    <mergeCell ref="JHV60:JHX60"/>
    <mergeCell ref="JHZ60:JIB60"/>
    <mergeCell ref="JGP60:JGR60"/>
    <mergeCell ref="JGT60:JGV60"/>
    <mergeCell ref="JGX60:JGZ60"/>
    <mergeCell ref="JHB60:JHD60"/>
    <mergeCell ref="JHF60:JHH60"/>
    <mergeCell ref="JFV60:JFX60"/>
    <mergeCell ref="JFZ60:JGB60"/>
    <mergeCell ref="JGD60:JGF60"/>
    <mergeCell ref="JGH60:JGJ60"/>
    <mergeCell ref="JGL60:JGN60"/>
    <mergeCell ref="JFB60:JFD60"/>
    <mergeCell ref="JFF60:JFH60"/>
    <mergeCell ref="JFJ60:JFL60"/>
    <mergeCell ref="JFN60:JFP60"/>
    <mergeCell ref="JFR60:JFT60"/>
    <mergeCell ref="JEH60:JEJ60"/>
    <mergeCell ref="JEL60:JEN60"/>
    <mergeCell ref="JEP60:JER60"/>
    <mergeCell ref="JET60:JEV60"/>
    <mergeCell ref="JEX60:JEZ60"/>
    <mergeCell ref="JDN60:JDP60"/>
    <mergeCell ref="JDR60:JDT60"/>
    <mergeCell ref="JDV60:JDX60"/>
    <mergeCell ref="JDZ60:JEB60"/>
    <mergeCell ref="JED60:JEF60"/>
    <mergeCell ref="JCT60:JCV60"/>
    <mergeCell ref="JCX60:JCZ60"/>
    <mergeCell ref="JDB60:JDD60"/>
    <mergeCell ref="JDF60:JDH60"/>
    <mergeCell ref="JDJ60:JDL60"/>
    <mergeCell ref="JBZ60:JCB60"/>
    <mergeCell ref="JCD60:JCF60"/>
    <mergeCell ref="JCH60:JCJ60"/>
    <mergeCell ref="JCL60:JCN60"/>
    <mergeCell ref="JCP60:JCR60"/>
    <mergeCell ref="JBF60:JBH60"/>
    <mergeCell ref="JBJ60:JBL60"/>
    <mergeCell ref="JBN60:JBP60"/>
    <mergeCell ref="JBR60:JBT60"/>
    <mergeCell ref="JBV60:JBX60"/>
    <mergeCell ref="JAL60:JAN60"/>
    <mergeCell ref="JAP60:JAR60"/>
    <mergeCell ref="JAT60:JAV60"/>
    <mergeCell ref="JAX60:JAZ60"/>
    <mergeCell ref="JBB60:JBD60"/>
    <mergeCell ref="IZR60:IZT60"/>
    <mergeCell ref="IZV60:IZX60"/>
    <mergeCell ref="IZZ60:JAB60"/>
    <mergeCell ref="JAD60:JAF60"/>
    <mergeCell ref="JAH60:JAJ60"/>
    <mergeCell ref="IYX60:IYZ60"/>
    <mergeCell ref="IZB60:IZD60"/>
    <mergeCell ref="IZF60:IZH60"/>
    <mergeCell ref="IZJ60:IZL60"/>
    <mergeCell ref="IZN60:IZP60"/>
    <mergeCell ref="IYD60:IYF60"/>
    <mergeCell ref="IYH60:IYJ60"/>
    <mergeCell ref="IYL60:IYN60"/>
    <mergeCell ref="IYP60:IYR60"/>
    <mergeCell ref="IYT60:IYV60"/>
    <mergeCell ref="IXJ60:IXL60"/>
    <mergeCell ref="IXN60:IXP60"/>
    <mergeCell ref="IXR60:IXT60"/>
    <mergeCell ref="IXV60:IXX60"/>
    <mergeCell ref="IXZ60:IYB60"/>
    <mergeCell ref="IWP60:IWR60"/>
    <mergeCell ref="IWT60:IWV60"/>
    <mergeCell ref="IWX60:IWZ60"/>
    <mergeCell ref="IXB60:IXD60"/>
    <mergeCell ref="IXF60:IXH60"/>
    <mergeCell ref="IVV60:IVX60"/>
    <mergeCell ref="IVZ60:IWB60"/>
    <mergeCell ref="IWD60:IWF60"/>
    <mergeCell ref="IWH60:IWJ60"/>
    <mergeCell ref="IWL60:IWN60"/>
    <mergeCell ref="IVB60:IVD60"/>
    <mergeCell ref="IVF60:IVH60"/>
    <mergeCell ref="IVJ60:IVL60"/>
    <mergeCell ref="IVN60:IVP60"/>
    <mergeCell ref="IVR60:IVT60"/>
    <mergeCell ref="IUH60:IUJ60"/>
    <mergeCell ref="IUL60:IUN60"/>
    <mergeCell ref="IUP60:IUR60"/>
    <mergeCell ref="IUT60:IUV60"/>
    <mergeCell ref="IUX60:IUZ60"/>
    <mergeCell ref="ITN60:ITP60"/>
    <mergeCell ref="ITR60:ITT60"/>
    <mergeCell ref="ITV60:ITX60"/>
    <mergeCell ref="ITZ60:IUB60"/>
    <mergeCell ref="IUD60:IUF60"/>
    <mergeCell ref="IST60:ISV60"/>
    <mergeCell ref="ISX60:ISZ60"/>
    <mergeCell ref="ITB60:ITD60"/>
    <mergeCell ref="ITF60:ITH60"/>
    <mergeCell ref="ITJ60:ITL60"/>
    <mergeCell ref="IRZ60:ISB60"/>
    <mergeCell ref="ISD60:ISF60"/>
    <mergeCell ref="ISH60:ISJ60"/>
    <mergeCell ref="ISL60:ISN60"/>
    <mergeCell ref="ISP60:ISR60"/>
    <mergeCell ref="IRF60:IRH60"/>
    <mergeCell ref="IRJ60:IRL60"/>
    <mergeCell ref="IRN60:IRP60"/>
    <mergeCell ref="IRR60:IRT60"/>
    <mergeCell ref="IRV60:IRX60"/>
    <mergeCell ref="IQL60:IQN60"/>
    <mergeCell ref="IQP60:IQR60"/>
    <mergeCell ref="IQT60:IQV60"/>
    <mergeCell ref="IQX60:IQZ60"/>
    <mergeCell ref="IRB60:IRD60"/>
    <mergeCell ref="IPR60:IPT60"/>
    <mergeCell ref="IPV60:IPX60"/>
    <mergeCell ref="IPZ60:IQB60"/>
    <mergeCell ref="IQD60:IQF60"/>
    <mergeCell ref="IQH60:IQJ60"/>
    <mergeCell ref="IOX60:IOZ60"/>
    <mergeCell ref="IPB60:IPD60"/>
    <mergeCell ref="IPF60:IPH60"/>
    <mergeCell ref="IPJ60:IPL60"/>
    <mergeCell ref="IPN60:IPP60"/>
    <mergeCell ref="IOD60:IOF60"/>
    <mergeCell ref="IOH60:IOJ60"/>
    <mergeCell ref="IOL60:ION60"/>
    <mergeCell ref="IOP60:IOR60"/>
    <mergeCell ref="IOT60:IOV60"/>
    <mergeCell ref="INJ60:INL60"/>
    <mergeCell ref="INN60:INP60"/>
    <mergeCell ref="INR60:INT60"/>
    <mergeCell ref="INV60:INX60"/>
    <mergeCell ref="INZ60:IOB60"/>
    <mergeCell ref="IMP60:IMR60"/>
    <mergeCell ref="IMT60:IMV60"/>
    <mergeCell ref="IMX60:IMZ60"/>
    <mergeCell ref="INB60:IND60"/>
    <mergeCell ref="INF60:INH60"/>
    <mergeCell ref="ILV60:ILX60"/>
    <mergeCell ref="ILZ60:IMB60"/>
    <mergeCell ref="IMD60:IMF60"/>
    <mergeCell ref="IMH60:IMJ60"/>
    <mergeCell ref="IML60:IMN60"/>
    <mergeCell ref="ILB60:ILD60"/>
    <mergeCell ref="ILF60:ILH60"/>
    <mergeCell ref="ILJ60:ILL60"/>
    <mergeCell ref="ILN60:ILP60"/>
    <mergeCell ref="ILR60:ILT60"/>
    <mergeCell ref="IKH60:IKJ60"/>
    <mergeCell ref="IKL60:IKN60"/>
    <mergeCell ref="IKP60:IKR60"/>
    <mergeCell ref="IKT60:IKV60"/>
    <mergeCell ref="IKX60:IKZ60"/>
    <mergeCell ref="IJN60:IJP60"/>
    <mergeCell ref="IJR60:IJT60"/>
    <mergeCell ref="IJV60:IJX60"/>
    <mergeCell ref="IJZ60:IKB60"/>
    <mergeCell ref="IKD60:IKF60"/>
    <mergeCell ref="IIT60:IIV60"/>
    <mergeCell ref="IIX60:IIZ60"/>
    <mergeCell ref="IJB60:IJD60"/>
    <mergeCell ref="IJF60:IJH60"/>
    <mergeCell ref="IJJ60:IJL60"/>
    <mergeCell ref="IHZ60:IIB60"/>
    <mergeCell ref="IID60:IIF60"/>
    <mergeCell ref="IIH60:IIJ60"/>
    <mergeCell ref="IIL60:IIN60"/>
    <mergeCell ref="IIP60:IIR60"/>
    <mergeCell ref="IHF60:IHH60"/>
    <mergeCell ref="IHJ60:IHL60"/>
    <mergeCell ref="IHN60:IHP60"/>
    <mergeCell ref="IHR60:IHT60"/>
    <mergeCell ref="IHV60:IHX60"/>
    <mergeCell ref="IGL60:IGN60"/>
    <mergeCell ref="IGP60:IGR60"/>
    <mergeCell ref="IGT60:IGV60"/>
    <mergeCell ref="IGX60:IGZ60"/>
    <mergeCell ref="IHB60:IHD60"/>
    <mergeCell ref="IFR60:IFT60"/>
    <mergeCell ref="IFV60:IFX60"/>
    <mergeCell ref="IFZ60:IGB60"/>
    <mergeCell ref="IGD60:IGF60"/>
    <mergeCell ref="IGH60:IGJ60"/>
    <mergeCell ref="IEX60:IEZ60"/>
    <mergeCell ref="IFB60:IFD60"/>
    <mergeCell ref="IFF60:IFH60"/>
    <mergeCell ref="IFJ60:IFL60"/>
    <mergeCell ref="IFN60:IFP60"/>
    <mergeCell ref="IED60:IEF60"/>
    <mergeCell ref="IEH60:IEJ60"/>
    <mergeCell ref="IEL60:IEN60"/>
    <mergeCell ref="IEP60:IER60"/>
    <mergeCell ref="IET60:IEV60"/>
    <mergeCell ref="IDJ60:IDL60"/>
    <mergeCell ref="IDN60:IDP60"/>
    <mergeCell ref="IDR60:IDT60"/>
    <mergeCell ref="IDV60:IDX60"/>
    <mergeCell ref="IDZ60:IEB60"/>
    <mergeCell ref="ICP60:ICR60"/>
    <mergeCell ref="ICT60:ICV60"/>
    <mergeCell ref="ICX60:ICZ60"/>
    <mergeCell ref="IDB60:IDD60"/>
    <mergeCell ref="IDF60:IDH60"/>
    <mergeCell ref="IBV60:IBX60"/>
    <mergeCell ref="IBZ60:ICB60"/>
    <mergeCell ref="ICD60:ICF60"/>
    <mergeCell ref="ICH60:ICJ60"/>
    <mergeCell ref="ICL60:ICN60"/>
    <mergeCell ref="IBB60:IBD60"/>
    <mergeCell ref="IBF60:IBH60"/>
    <mergeCell ref="IBJ60:IBL60"/>
    <mergeCell ref="IBN60:IBP60"/>
    <mergeCell ref="IBR60:IBT60"/>
    <mergeCell ref="IAH60:IAJ60"/>
    <mergeCell ref="IAL60:IAN60"/>
    <mergeCell ref="IAP60:IAR60"/>
    <mergeCell ref="IAT60:IAV60"/>
    <mergeCell ref="IAX60:IAZ60"/>
    <mergeCell ref="HZN60:HZP60"/>
    <mergeCell ref="HZR60:HZT60"/>
    <mergeCell ref="HZV60:HZX60"/>
    <mergeCell ref="HZZ60:IAB60"/>
    <mergeCell ref="IAD60:IAF60"/>
    <mergeCell ref="HYT60:HYV60"/>
    <mergeCell ref="HYX60:HYZ60"/>
    <mergeCell ref="HZB60:HZD60"/>
    <mergeCell ref="HZF60:HZH60"/>
    <mergeCell ref="HZJ60:HZL60"/>
    <mergeCell ref="HXZ60:HYB60"/>
    <mergeCell ref="HYD60:HYF60"/>
    <mergeCell ref="HYH60:HYJ60"/>
    <mergeCell ref="HYL60:HYN60"/>
    <mergeCell ref="HYP60:HYR60"/>
    <mergeCell ref="HXF60:HXH60"/>
    <mergeCell ref="HXJ60:HXL60"/>
    <mergeCell ref="HXN60:HXP60"/>
    <mergeCell ref="HXR60:HXT60"/>
    <mergeCell ref="HXV60:HXX60"/>
    <mergeCell ref="HWL60:HWN60"/>
    <mergeCell ref="HWP60:HWR60"/>
    <mergeCell ref="HWT60:HWV60"/>
    <mergeCell ref="HWX60:HWZ60"/>
    <mergeCell ref="HXB60:HXD60"/>
    <mergeCell ref="HVR60:HVT60"/>
    <mergeCell ref="HVV60:HVX60"/>
    <mergeCell ref="HVZ60:HWB60"/>
    <mergeCell ref="HWD60:HWF60"/>
    <mergeCell ref="HWH60:HWJ60"/>
    <mergeCell ref="HUX60:HUZ60"/>
    <mergeCell ref="HVB60:HVD60"/>
    <mergeCell ref="HVF60:HVH60"/>
    <mergeCell ref="HVJ60:HVL60"/>
    <mergeCell ref="HVN60:HVP60"/>
    <mergeCell ref="HUD60:HUF60"/>
    <mergeCell ref="HUH60:HUJ60"/>
    <mergeCell ref="HUL60:HUN60"/>
    <mergeCell ref="HUP60:HUR60"/>
    <mergeCell ref="HUT60:HUV60"/>
    <mergeCell ref="HTJ60:HTL60"/>
    <mergeCell ref="HTN60:HTP60"/>
    <mergeCell ref="HTR60:HTT60"/>
    <mergeCell ref="HTV60:HTX60"/>
    <mergeCell ref="HTZ60:HUB60"/>
    <mergeCell ref="HSP60:HSR60"/>
    <mergeCell ref="HST60:HSV60"/>
    <mergeCell ref="HSX60:HSZ60"/>
    <mergeCell ref="HTB60:HTD60"/>
    <mergeCell ref="HTF60:HTH60"/>
    <mergeCell ref="HRV60:HRX60"/>
    <mergeCell ref="HRZ60:HSB60"/>
    <mergeCell ref="HSD60:HSF60"/>
    <mergeCell ref="HSH60:HSJ60"/>
    <mergeCell ref="HSL60:HSN60"/>
    <mergeCell ref="HRB60:HRD60"/>
    <mergeCell ref="HRF60:HRH60"/>
    <mergeCell ref="HRJ60:HRL60"/>
    <mergeCell ref="HRN60:HRP60"/>
    <mergeCell ref="HRR60:HRT60"/>
    <mergeCell ref="HQH60:HQJ60"/>
    <mergeCell ref="HQL60:HQN60"/>
    <mergeCell ref="HQP60:HQR60"/>
    <mergeCell ref="HQT60:HQV60"/>
    <mergeCell ref="HQX60:HQZ60"/>
    <mergeCell ref="HPN60:HPP60"/>
    <mergeCell ref="HPR60:HPT60"/>
    <mergeCell ref="HPV60:HPX60"/>
    <mergeCell ref="HPZ60:HQB60"/>
    <mergeCell ref="HQD60:HQF60"/>
    <mergeCell ref="HOT60:HOV60"/>
    <mergeCell ref="HOX60:HOZ60"/>
    <mergeCell ref="HPB60:HPD60"/>
    <mergeCell ref="HPF60:HPH60"/>
    <mergeCell ref="HPJ60:HPL60"/>
    <mergeCell ref="HNZ60:HOB60"/>
    <mergeCell ref="HOD60:HOF60"/>
    <mergeCell ref="HOH60:HOJ60"/>
    <mergeCell ref="HOL60:HON60"/>
    <mergeCell ref="HOP60:HOR60"/>
    <mergeCell ref="HNF60:HNH60"/>
    <mergeCell ref="HNJ60:HNL60"/>
    <mergeCell ref="HNN60:HNP60"/>
    <mergeCell ref="HNR60:HNT60"/>
    <mergeCell ref="HNV60:HNX60"/>
    <mergeCell ref="HML60:HMN60"/>
    <mergeCell ref="HMP60:HMR60"/>
    <mergeCell ref="HMT60:HMV60"/>
    <mergeCell ref="HMX60:HMZ60"/>
    <mergeCell ref="HNB60:HND60"/>
    <mergeCell ref="HLR60:HLT60"/>
    <mergeCell ref="HLV60:HLX60"/>
    <mergeCell ref="HLZ60:HMB60"/>
    <mergeCell ref="HMD60:HMF60"/>
    <mergeCell ref="HMH60:HMJ60"/>
    <mergeCell ref="HKX60:HKZ60"/>
    <mergeCell ref="HLB60:HLD60"/>
    <mergeCell ref="HLF60:HLH60"/>
    <mergeCell ref="HLJ60:HLL60"/>
    <mergeCell ref="HLN60:HLP60"/>
    <mergeCell ref="HKD60:HKF60"/>
    <mergeCell ref="HKH60:HKJ60"/>
    <mergeCell ref="HKL60:HKN60"/>
    <mergeCell ref="HKP60:HKR60"/>
    <mergeCell ref="HKT60:HKV60"/>
    <mergeCell ref="HJJ60:HJL60"/>
    <mergeCell ref="HJN60:HJP60"/>
    <mergeCell ref="HJR60:HJT60"/>
    <mergeCell ref="HJV60:HJX60"/>
    <mergeCell ref="HJZ60:HKB60"/>
    <mergeCell ref="HIP60:HIR60"/>
    <mergeCell ref="HIT60:HIV60"/>
    <mergeCell ref="HIX60:HIZ60"/>
    <mergeCell ref="HJB60:HJD60"/>
    <mergeCell ref="HJF60:HJH60"/>
    <mergeCell ref="HHV60:HHX60"/>
    <mergeCell ref="HHZ60:HIB60"/>
    <mergeCell ref="HID60:HIF60"/>
    <mergeCell ref="HIH60:HIJ60"/>
    <mergeCell ref="HIL60:HIN60"/>
    <mergeCell ref="HHB60:HHD60"/>
    <mergeCell ref="HHF60:HHH60"/>
    <mergeCell ref="HHJ60:HHL60"/>
    <mergeCell ref="HHN60:HHP60"/>
    <mergeCell ref="HHR60:HHT60"/>
    <mergeCell ref="HGH60:HGJ60"/>
    <mergeCell ref="HGL60:HGN60"/>
    <mergeCell ref="HGP60:HGR60"/>
    <mergeCell ref="HGT60:HGV60"/>
    <mergeCell ref="HGX60:HGZ60"/>
    <mergeCell ref="HFN60:HFP60"/>
    <mergeCell ref="HFR60:HFT60"/>
    <mergeCell ref="HFV60:HFX60"/>
    <mergeCell ref="HFZ60:HGB60"/>
    <mergeCell ref="HGD60:HGF60"/>
    <mergeCell ref="HET60:HEV60"/>
    <mergeCell ref="HEX60:HEZ60"/>
    <mergeCell ref="HFB60:HFD60"/>
    <mergeCell ref="HFF60:HFH60"/>
    <mergeCell ref="HFJ60:HFL60"/>
    <mergeCell ref="HDZ60:HEB60"/>
    <mergeCell ref="HED60:HEF60"/>
    <mergeCell ref="HEH60:HEJ60"/>
    <mergeCell ref="HEL60:HEN60"/>
    <mergeCell ref="HEP60:HER60"/>
    <mergeCell ref="HDF60:HDH60"/>
    <mergeCell ref="HDJ60:HDL60"/>
    <mergeCell ref="HDN60:HDP60"/>
    <mergeCell ref="HDR60:HDT60"/>
    <mergeCell ref="HDV60:HDX60"/>
    <mergeCell ref="HCL60:HCN60"/>
    <mergeCell ref="HCP60:HCR60"/>
    <mergeCell ref="HCT60:HCV60"/>
    <mergeCell ref="HCX60:HCZ60"/>
    <mergeCell ref="HDB60:HDD60"/>
    <mergeCell ref="HBR60:HBT60"/>
    <mergeCell ref="HBV60:HBX60"/>
    <mergeCell ref="HBZ60:HCB60"/>
    <mergeCell ref="HCD60:HCF60"/>
    <mergeCell ref="HCH60:HCJ60"/>
    <mergeCell ref="HAX60:HAZ60"/>
    <mergeCell ref="HBB60:HBD60"/>
    <mergeCell ref="HBF60:HBH60"/>
    <mergeCell ref="HBJ60:HBL60"/>
    <mergeCell ref="HBN60:HBP60"/>
    <mergeCell ref="HAD60:HAF60"/>
    <mergeCell ref="HAH60:HAJ60"/>
    <mergeCell ref="HAL60:HAN60"/>
    <mergeCell ref="HAP60:HAR60"/>
    <mergeCell ref="HAT60:HAV60"/>
    <mergeCell ref="GZJ60:GZL60"/>
    <mergeCell ref="GZN60:GZP60"/>
    <mergeCell ref="GZR60:GZT60"/>
    <mergeCell ref="GZV60:GZX60"/>
    <mergeCell ref="GZZ60:HAB60"/>
    <mergeCell ref="GYP60:GYR60"/>
    <mergeCell ref="GYT60:GYV60"/>
    <mergeCell ref="GYX60:GYZ60"/>
    <mergeCell ref="GZB60:GZD60"/>
    <mergeCell ref="GZF60:GZH60"/>
    <mergeCell ref="GXV60:GXX60"/>
    <mergeCell ref="GXZ60:GYB60"/>
    <mergeCell ref="GYD60:GYF60"/>
    <mergeCell ref="GYH60:GYJ60"/>
    <mergeCell ref="GYL60:GYN60"/>
    <mergeCell ref="GXB60:GXD60"/>
    <mergeCell ref="GXF60:GXH60"/>
    <mergeCell ref="GXJ60:GXL60"/>
    <mergeCell ref="GXN60:GXP60"/>
    <mergeCell ref="GXR60:GXT60"/>
    <mergeCell ref="GWH60:GWJ60"/>
    <mergeCell ref="GWL60:GWN60"/>
    <mergeCell ref="GWP60:GWR60"/>
    <mergeCell ref="GWT60:GWV60"/>
    <mergeCell ref="GWX60:GWZ60"/>
    <mergeCell ref="GVN60:GVP60"/>
    <mergeCell ref="GVR60:GVT60"/>
    <mergeCell ref="GVV60:GVX60"/>
    <mergeCell ref="GVZ60:GWB60"/>
    <mergeCell ref="GWD60:GWF60"/>
    <mergeCell ref="GUT60:GUV60"/>
    <mergeCell ref="GUX60:GUZ60"/>
    <mergeCell ref="GVB60:GVD60"/>
    <mergeCell ref="GVF60:GVH60"/>
    <mergeCell ref="GVJ60:GVL60"/>
    <mergeCell ref="GTZ60:GUB60"/>
    <mergeCell ref="GUD60:GUF60"/>
    <mergeCell ref="GUH60:GUJ60"/>
    <mergeCell ref="GUL60:GUN60"/>
    <mergeCell ref="GUP60:GUR60"/>
    <mergeCell ref="GTF60:GTH60"/>
    <mergeCell ref="GTJ60:GTL60"/>
    <mergeCell ref="GTN60:GTP60"/>
    <mergeCell ref="GTR60:GTT60"/>
    <mergeCell ref="GTV60:GTX60"/>
    <mergeCell ref="GSL60:GSN60"/>
    <mergeCell ref="GSP60:GSR60"/>
    <mergeCell ref="GST60:GSV60"/>
    <mergeCell ref="GSX60:GSZ60"/>
    <mergeCell ref="GTB60:GTD60"/>
    <mergeCell ref="GRR60:GRT60"/>
    <mergeCell ref="GRV60:GRX60"/>
    <mergeCell ref="GRZ60:GSB60"/>
    <mergeCell ref="GSD60:GSF60"/>
    <mergeCell ref="GSH60:GSJ60"/>
    <mergeCell ref="GQX60:GQZ60"/>
    <mergeCell ref="GRB60:GRD60"/>
    <mergeCell ref="GRF60:GRH60"/>
    <mergeCell ref="GRJ60:GRL60"/>
    <mergeCell ref="GRN60:GRP60"/>
    <mergeCell ref="GQD60:GQF60"/>
    <mergeCell ref="GQH60:GQJ60"/>
    <mergeCell ref="GQL60:GQN60"/>
    <mergeCell ref="GQP60:GQR60"/>
    <mergeCell ref="GQT60:GQV60"/>
    <mergeCell ref="GPJ60:GPL60"/>
    <mergeCell ref="GPN60:GPP60"/>
    <mergeCell ref="GPR60:GPT60"/>
    <mergeCell ref="GPV60:GPX60"/>
    <mergeCell ref="GPZ60:GQB60"/>
    <mergeCell ref="GOP60:GOR60"/>
    <mergeCell ref="GOT60:GOV60"/>
    <mergeCell ref="GOX60:GOZ60"/>
    <mergeCell ref="GPB60:GPD60"/>
    <mergeCell ref="GPF60:GPH60"/>
    <mergeCell ref="GNV60:GNX60"/>
    <mergeCell ref="GNZ60:GOB60"/>
    <mergeCell ref="GOD60:GOF60"/>
    <mergeCell ref="GOH60:GOJ60"/>
    <mergeCell ref="GOL60:GON60"/>
    <mergeCell ref="GNB60:GND60"/>
    <mergeCell ref="GNF60:GNH60"/>
    <mergeCell ref="GNJ60:GNL60"/>
    <mergeCell ref="GNN60:GNP60"/>
    <mergeCell ref="GNR60:GNT60"/>
    <mergeCell ref="GMH60:GMJ60"/>
    <mergeCell ref="GML60:GMN60"/>
    <mergeCell ref="GMP60:GMR60"/>
    <mergeCell ref="GMT60:GMV60"/>
    <mergeCell ref="GMX60:GMZ60"/>
    <mergeCell ref="GLN60:GLP60"/>
    <mergeCell ref="GLR60:GLT60"/>
    <mergeCell ref="GLV60:GLX60"/>
    <mergeCell ref="GLZ60:GMB60"/>
    <mergeCell ref="GMD60:GMF60"/>
    <mergeCell ref="GKT60:GKV60"/>
    <mergeCell ref="GKX60:GKZ60"/>
    <mergeCell ref="GLB60:GLD60"/>
    <mergeCell ref="GLF60:GLH60"/>
    <mergeCell ref="GLJ60:GLL60"/>
    <mergeCell ref="GJZ60:GKB60"/>
    <mergeCell ref="GKD60:GKF60"/>
    <mergeCell ref="GKH60:GKJ60"/>
    <mergeCell ref="GKL60:GKN60"/>
    <mergeCell ref="GKP60:GKR60"/>
    <mergeCell ref="GJF60:GJH60"/>
    <mergeCell ref="GJJ60:GJL60"/>
    <mergeCell ref="GJN60:GJP60"/>
    <mergeCell ref="GJR60:GJT60"/>
    <mergeCell ref="GJV60:GJX60"/>
    <mergeCell ref="GIL60:GIN60"/>
    <mergeCell ref="GIP60:GIR60"/>
    <mergeCell ref="GIT60:GIV60"/>
    <mergeCell ref="GIX60:GIZ60"/>
    <mergeCell ref="GJB60:GJD60"/>
    <mergeCell ref="GHR60:GHT60"/>
    <mergeCell ref="GHV60:GHX60"/>
    <mergeCell ref="GHZ60:GIB60"/>
    <mergeCell ref="GID60:GIF60"/>
    <mergeCell ref="GIH60:GIJ60"/>
    <mergeCell ref="GGX60:GGZ60"/>
    <mergeCell ref="GHB60:GHD60"/>
    <mergeCell ref="GHF60:GHH60"/>
    <mergeCell ref="GHJ60:GHL60"/>
    <mergeCell ref="GHN60:GHP60"/>
    <mergeCell ref="GGD60:GGF60"/>
    <mergeCell ref="GGH60:GGJ60"/>
    <mergeCell ref="GGL60:GGN60"/>
    <mergeCell ref="GGP60:GGR60"/>
    <mergeCell ref="GGT60:GGV60"/>
    <mergeCell ref="GFJ60:GFL60"/>
    <mergeCell ref="GFN60:GFP60"/>
    <mergeCell ref="GFR60:GFT60"/>
    <mergeCell ref="GFV60:GFX60"/>
    <mergeCell ref="GFZ60:GGB60"/>
    <mergeCell ref="GEP60:GER60"/>
    <mergeCell ref="GET60:GEV60"/>
    <mergeCell ref="GEX60:GEZ60"/>
    <mergeCell ref="GFB60:GFD60"/>
    <mergeCell ref="GFF60:GFH60"/>
    <mergeCell ref="GDV60:GDX60"/>
    <mergeCell ref="GDZ60:GEB60"/>
    <mergeCell ref="GED60:GEF60"/>
    <mergeCell ref="GEH60:GEJ60"/>
    <mergeCell ref="GEL60:GEN60"/>
    <mergeCell ref="GDB60:GDD60"/>
    <mergeCell ref="GDF60:GDH60"/>
    <mergeCell ref="GDJ60:GDL60"/>
    <mergeCell ref="GDN60:GDP60"/>
    <mergeCell ref="GDR60:GDT60"/>
    <mergeCell ref="GCH60:GCJ60"/>
    <mergeCell ref="GCL60:GCN60"/>
    <mergeCell ref="GCP60:GCR60"/>
    <mergeCell ref="GCT60:GCV60"/>
    <mergeCell ref="GCX60:GCZ60"/>
    <mergeCell ref="GBN60:GBP60"/>
    <mergeCell ref="GBR60:GBT60"/>
    <mergeCell ref="GBV60:GBX60"/>
    <mergeCell ref="GBZ60:GCB60"/>
    <mergeCell ref="GCD60:GCF60"/>
    <mergeCell ref="GAT60:GAV60"/>
    <mergeCell ref="GAX60:GAZ60"/>
    <mergeCell ref="GBB60:GBD60"/>
    <mergeCell ref="GBF60:GBH60"/>
    <mergeCell ref="GBJ60:GBL60"/>
    <mergeCell ref="FZZ60:GAB60"/>
    <mergeCell ref="GAD60:GAF60"/>
    <mergeCell ref="GAH60:GAJ60"/>
    <mergeCell ref="GAL60:GAN60"/>
    <mergeCell ref="GAP60:GAR60"/>
    <mergeCell ref="FZF60:FZH60"/>
    <mergeCell ref="FZJ60:FZL60"/>
    <mergeCell ref="FZN60:FZP60"/>
    <mergeCell ref="FZR60:FZT60"/>
    <mergeCell ref="FZV60:FZX60"/>
    <mergeCell ref="FYL60:FYN60"/>
    <mergeCell ref="FYP60:FYR60"/>
    <mergeCell ref="FYT60:FYV60"/>
    <mergeCell ref="FYX60:FYZ60"/>
    <mergeCell ref="FZB60:FZD60"/>
    <mergeCell ref="FXR60:FXT60"/>
    <mergeCell ref="FXV60:FXX60"/>
    <mergeCell ref="FXZ60:FYB60"/>
    <mergeCell ref="FYD60:FYF60"/>
    <mergeCell ref="FYH60:FYJ60"/>
    <mergeCell ref="FWX60:FWZ60"/>
    <mergeCell ref="FXB60:FXD60"/>
    <mergeCell ref="FXF60:FXH60"/>
    <mergeCell ref="FXJ60:FXL60"/>
    <mergeCell ref="FXN60:FXP60"/>
    <mergeCell ref="FWD60:FWF60"/>
    <mergeCell ref="FWH60:FWJ60"/>
    <mergeCell ref="FWL60:FWN60"/>
    <mergeCell ref="FWP60:FWR60"/>
    <mergeCell ref="FWT60:FWV60"/>
    <mergeCell ref="FVJ60:FVL60"/>
    <mergeCell ref="FVN60:FVP60"/>
    <mergeCell ref="FVR60:FVT60"/>
    <mergeCell ref="FVV60:FVX60"/>
    <mergeCell ref="FVZ60:FWB60"/>
    <mergeCell ref="FUP60:FUR60"/>
    <mergeCell ref="FUT60:FUV60"/>
    <mergeCell ref="FUX60:FUZ60"/>
    <mergeCell ref="FVB60:FVD60"/>
    <mergeCell ref="FVF60:FVH60"/>
    <mergeCell ref="FTV60:FTX60"/>
    <mergeCell ref="FTZ60:FUB60"/>
    <mergeCell ref="FUD60:FUF60"/>
    <mergeCell ref="FUH60:FUJ60"/>
    <mergeCell ref="FUL60:FUN60"/>
    <mergeCell ref="FTB60:FTD60"/>
    <mergeCell ref="FTF60:FTH60"/>
    <mergeCell ref="FTJ60:FTL60"/>
    <mergeCell ref="FTN60:FTP60"/>
    <mergeCell ref="FTR60:FTT60"/>
    <mergeCell ref="FSH60:FSJ60"/>
    <mergeCell ref="FSL60:FSN60"/>
    <mergeCell ref="FSP60:FSR60"/>
    <mergeCell ref="FST60:FSV60"/>
    <mergeCell ref="FSX60:FSZ60"/>
    <mergeCell ref="FRN60:FRP60"/>
    <mergeCell ref="FRR60:FRT60"/>
    <mergeCell ref="FRV60:FRX60"/>
    <mergeCell ref="FRZ60:FSB60"/>
    <mergeCell ref="FSD60:FSF60"/>
    <mergeCell ref="FQT60:FQV60"/>
    <mergeCell ref="FQX60:FQZ60"/>
    <mergeCell ref="FRB60:FRD60"/>
    <mergeCell ref="FRF60:FRH60"/>
    <mergeCell ref="FRJ60:FRL60"/>
    <mergeCell ref="FPZ60:FQB60"/>
    <mergeCell ref="FQD60:FQF60"/>
    <mergeCell ref="FQH60:FQJ60"/>
    <mergeCell ref="FQL60:FQN60"/>
    <mergeCell ref="FQP60:FQR60"/>
    <mergeCell ref="FPF60:FPH60"/>
    <mergeCell ref="FPJ60:FPL60"/>
    <mergeCell ref="FPN60:FPP60"/>
    <mergeCell ref="FPR60:FPT60"/>
    <mergeCell ref="FPV60:FPX60"/>
    <mergeCell ref="FOL60:FON60"/>
    <mergeCell ref="FOP60:FOR60"/>
    <mergeCell ref="FOT60:FOV60"/>
    <mergeCell ref="FOX60:FOZ60"/>
    <mergeCell ref="FPB60:FPD60"/>
    <mergeCell ref="FNR60:FNT60"/>
    <mergeCell ref="FNV60:FNX60"/>
    <mergeCell ref="FNZ60:FOB60"/>
    <mergeCell ref="FOD60:FOF60"/>
    <mergeCell ref="FOH60:FOJ60"/>
    <mergeCell ref="FMX60:FMZ60"/>
    <mergeCell ref="FNB60:FND60"/>
    <mergeCell ref="FNF60:FNH60"/>
    <mergeCell ref="FNJ60:FNL60"/>
    <mergeCell ref="FNN60:FNP60"/>
    <mergeCell ref="FMD60:FMF60"/>
    <mergeCell ref="FMH60:FMJ60"/>
    <mergeCell ref="FML60:FMN60"/>
    <mergeCell ref="FMP60:FMR60"/>
    <mergeCell ref="FMT60:FMV60"/>
    <mergeCell ref="FLJ60:FLL60"/>
    <mergeCell ref="FLN60:FLP60"/>
    <mergeCell ref="FLR60:FLT60"/>
    <mergeCell ref="FLV60:FLX60"/>
    <mergeCell ref="FLZ60:FMB60"/>
    <mergeCell ref="FKP60:FKR60"/>
    <mergeCell ref="FKT60:FKV60"/>
    <mergeCell ref="FKX60:FKZ60"/>
    <mergeCell ref="FLB60:FLD60"/>
    <mergeCell ref="FLF60:FLH60"/>
    <mergeCell ref="FJV60:FJX60"/>
    <mergeCell ref="FJZ60:FKB60"/>
    <mergeCell ref="FKD60:FKF60"/>
    <mergeCell ref="FKH60:FKJ60"/>
    <mergeCell ref="FKL60:FKN60"/>
    <mergeCell ref="FJB60:FJD60"/>
    <mergeCell ref="FJF60:FJH60"/>
    <mergeCell ref="FJJ60:FJL60"/>
    <mergeCell ref="FJN60:FJP60"/>
    <mergeCell ref="FJR60:FJT60"/>
    <mergeCell ref="FIH60:FIJ60"/>
    <mergeCell ref="FIL60:FIN60"/>
    <mergeCell ref="FIP60:FIR60"/>
    <mergeCell ref="FIT60:FIV60"/>
    <mergeCell ref="FIX60:FIZ60"/>
    <mergeCell ref="FHN60:FHP60"/>
    <mergeCell ref="FHR60:FHT60"/>
    <mergeCell ref="FHV60:FHX60"/>
    <mergeCell ref="FHZ60:FIB60"/>
    <mergeCell ref="FID60:FIF60"/>
    <mergeCell ref="FGT60:FGV60"/>
    <mergeCell ref="FGX60:FGZ60"/>
    <mergeCell ref="FHB60:FHD60"/>
    <mergeCell ref="FHF60:FHH60"/>
    <mergeCell ref="FHJ60:FHL60"/>
    <mergeCell ref="FFZ60:FGB60"/>
    <mergeCell ref="FGD60:FGF60"/>
    <mergeCell ref="FGH60:FGJ60"/>
    <mergeCell ref="FGL60:FGN60"/>
    <mergeCell ref="FGP60:FGR60"/>
    <mergeCell ref="FFF60:FFH60"/>
    <mergeCell ref="FFJ60:FFL60"/>
    <mergeCell ref="FFN60:FFP60"/>
    <mergeCell ref="FFR60:FFT60"/>
    <mergeCell ref="FFV60:FFX60"/>
    <mergeCell ref="FEL60:FEN60"/>
    <mergeCell ref="FEP60:FER60"/>
    <mergeCell ref="FET60:FEV60"/>
    <mergeCell ref="FEX60:FEZ60"/>
    <mergeCell ref="FFB60:FFD60"/>
    <mergeCell ref="FDR60:FDT60"/>
    <mergeCell ref="FDV60:FDX60"/>
    <mergeCell ref="FDZ60:FEB60"/>
    <mergeCell ref="FED60:FEF60"/>
    <mergeCell ref="FEH60:FEJ60"/>
    <mergeCell ref="FCX60:FCZ60"/>
    <mergeCell ref="FDB60:FDD60"/>
    <mergeCell ref="FDF60:FDH60"/>
    <mergeCell ref="FDJ60:FDL60"/>
    <mergeCell ref="FDN60:FDP60"/>
    <mergeCell ref="FCD60:FCF60"/>
    <mergeCell ref="FCH60:FCJ60"/>
    <mergeCell ref="FCL60:FCN60"/>
    <mergeCell ref="FCP60:FCR60"/>
    <mergeCell ref="FCT60:FCV60"/>
    <mergeCell ref="FBJ60:FBL60"/>
    <mergeCell ref="FBN60:FBP60"/>
    <mergeCell ref="FBR60:FBT60"/>
    <mergeCell ref="FBV60:FBX60"/>
    <mergeCell ref="FBZ60:FCB60"/>
    <mergeCell ref="FAP60:FAR60"/>
    <mergeCell ref="FAT60:FAV60"/>
    <mergeCell ref="FAX60:FAZ60"/>
    <mergeCell ref="FBB60:FBD60"/>
    <mergeCell ref="FBF60:FBH60"/>
    <mergeCell ref="EZV60:EZX60"/>
    <mergeCell ref="EZZ60:FAB60"/>
    <mergeCell ref="FAD60:FAF60"/>
    <mergeCell ref="FAH60:FAJ60"/>
    <mergeCell ref="FAL60:FAN60"/>
    <mergeCell ref="EZB60:EZD60"/>
    <mergeCell ref="EZF60:EZH60"/>
    <mergeCell ref="EZJ60:EZL60"/>
    <mergeCell ref="EZN60:EZP60"/>
    <mergeCell ref="EZR60:EZT60"/>
    <mergeCell ref="EYH60:EYJ60"/>
    <mergeCell ref="EYL60:EYN60"/>
    <mergeCell ref="EYP60:EYR60"/>
    <mergeCell ref="EYT60:EYV60"/>
    <mergeCell ref="EYX60:EYZ60"/>
    <mergeCell ref="EXN60:EXP60"/>
    <mergeCell ref="EXR60:EXT60"/>
    <mergeCell ref="EXV60:EXX60"/>
    <mergeCell ref="EXZ60:EYB60"/>
    <mergeCell ref="EYD60:EYF60"/>
    <mergeCell ref="EWT60:EWV60"/>
    <mergeCell ref="EWX60:EWZ60"/>
    <mergeCell ref="EXB60:EXD60"/>
    <mergeCell ref="EXF60:EXH60"/>
    <mergeCell ref="EXJ60:EXL60"/>
    <mergeCell ref="EVZ60:EWB60"/>
    <mergeCell ref="EWD60:EWF60"/>
    <mergeCell ref="EWH60:EWJ60"/>
    <mergeCell ref="EWL60:EWN60"/>
    <mergeCell ref="EWP60:EWR60"/>
    <mergeCell ref="EVF60:EVH60"/>
    <mergeCell ref="EVJ60:EVL60"/>
    <mergeCell ref="EVN60:EVP60"/>
    <mergeCell ref="EVR60:EVT60"/>
    <mergeCell ref="EVV60:EVX60"/>
    <mergeCell ref="EUL60:EUN60"/>
    <mergeCell ref="EUP60:EUR60"/>
    <mergeCell ref="EUT60:EUV60"/>
    <mergeCell ref="EUX60:EUZ60"/>
    <mergeCell ref="EVB60:EVD60"/>
    <mergeCell ref="ETR60:ETT60"/>
    <mergeCell ref="ETV60:ETX60"/>
    <mergeCell ref="ETZ60:EUB60"/>
    <mergeCell ref="EUD60:EUF60"/>
    <mergeCell ref="EUH60:EUJ60"/>
    <mergeCell ref="ESX60:ESZ60"/>
    <mergeCell ref="ETB60:ETD60"/>
    <mergeCell ref="ETF60:ETH60"/>
    <mergeCell ref="ETJ60:ETL60"/>
    <mergeCell ref="ETN60:ETP60"/>
    <mergeCell ref="ESD60:ESF60"/>
    <mergeCell ref="ESH60:ESJ60"/>
    <mergeCell ref="ESL60:ESN60"/>
    <mergeCell ref="ESP60:ESR60"/>
    <mergeCell ref="EST60:ESV60"/>
    <mergeCell ref="ERJ60:ERL60"/>
    <mergeCell ref="ERN60:ERP60"/>
    <mergeCell ref="ERR60:ERT60"/>
    <mergeCell ref="ERV60:ERX60"/>
    <mergeCell ref="ERZ60:ESB60"/>
    <mergeCell ref="EQP60:EQR60"/>
    <mergeCell ref="EQT60:EQV60"/>
    <mergeCell ref="EQX60:EQZ60"/>
    <mergeCell ref="ERB60:ERD60"/>
    <mergeCell ref="ERF60:ERH60"/>
    <mergeCell ref="EPV60:EPX60"/>
    <mergeCell ref="EPZ60:EQB60"/>
    <mergeCell ref="EQD60:EQF60"/>
    <mergeCell ref="EQH60:EQJ60"/>
    <mergeCell ref="EQL60:EQN60"/>
    <mergeCell ref="EPB60:EPD60"/>
    <mergeCell ref="EPF60:EPH60"/>
    <mergeCell ref="EPJ60:EPL60"/>
    <mergeCell ref="EPN60:EPP60"/>
    <mergeCell ref="EPR60:EPT60"/>
    <mergeCell ref="EOH60:EOJ60"/>
    <mergeCell ref="EOL60:EON60"/>
    <mergeCell ref="EOP60:EOR60"/>
    <mergeCell ref="EOT60:EOV60"/>
    <mergeCell ref="EOX60:EOZ60"/>
    <mergeCell ref="ENN60:ENP60"/>
    <mergeCell ref="ENR60:ENT60"/>
    <mergeCell ref="ENV60:ENX60"/>
    <mergeCell ref="ENZ60:EOB60"/>
    <mergeCell ref="EOD60:EOF60"/>
    <mergeCell ref="EMT60:EMV60"/>
    <mergeCell ref="EMX60:EMZ60"/>
    <mergeCell ref="ENB60:END60"/>
    <mergeCell ref="ENF60:ENH60"/>
    <mergeCell ref="ENJ60:ENL60"/>
    <mergeCell ref="ELZ60:EMB60"/>
    <mergeCell ref="EMD60:EMF60"/>
    <mergeCell ref="EMH60:EMJ60"/>
    <mergeCell ref="EML60:EMN60"/>
    <mergeCell ref="EMP60:EMR60"/>
    <mergeCell ref="ELF60:ELH60"/>
    <mergeCell ref="ELJ60:ELL60"/>
    <mergeCell ref="ELN60:ELP60"/>
    <mergeCell ref="ELR60:ELT60"/>
    <mergeCell ref="ELV60:ELX60"/>
    <mergeCell ref="EKL60:EKN60"/>
    <mergeCell ref="EKP60:EKR60"/>
    <mergeCell ref="EKT60:EKV60"/>
    <mergeCell ref="EKX60:EKZ60"/>
    <mergeCell ref="ELB60:ELD60"/>
    <mergeCell ref="EJR60:EJT60"/>
    <mergeCell ref="EJV60:EJX60"/>
    <mergeCell ref="EJZ60:EKB60"/>
    <mergeCell ref="EKD60:EKF60"/>
    <mergeCell ref="EKH60:EKJ60"/>
    <mergeCell ref="EIX60:EIZ60"/>
    <mergeCell ref="EJB60:EJD60"/>
    <mergeCell ref="EJF60:EJH60"/>
    <mergeCell ref="EJJ60:EJL60"/>
    <mergeCell ref="EJN60:EJP60"/>
    <mergeCell ref="EID60:EIF60"/>
    <mergeCell ref="EIH60:EIJ60"/>
    <mergeCell ref="EIL60:EIN60"/>
    <mergeCell ref="EIP60:EIR60"/>
    <mergeCell ref="EIT60:EIV60"/>
    <mergeCell ref="EHJ60:EHL60"/>
    <mergeCell ref="EHN60:EHP60"/>
    <mergeCell ref="EHR60:EHT60"/>
    <mergeCell ref="EHV60:EHX60"/>
    <mergeCell ref="EHZ60:EIB60"/>
    <mergeCell ref="EGP60:EGR60"/>
    <mergeCell ref="EGT60:EGV60"/>
    <mergeCell ref="EGX60:EGZ60"/>
    <mergeCell ref="EHB60:EHD60"/>
    <mergeCell ref="EHF60:EHH60"/>
    <mergeCell ref="EFV60:EFX60"/>
    <mergeCell ref="EFZ60:EGB60"/>
    <mergeCell ref="EGD60:EGF60"/>
    <mergeCell ref="EGH60:EGJ60"/>
    <mergeCell ref="EGL60:EGN60"/>
    <mergeCell ref="EFB60:EFD60"/>
    <mergeCell ref="EFF60:EFH60"/>
    <mergeCell ref="EFJ60:EFL60"/>
    <mergeCell ref="EFN60:EFP60"/>
    <mergeCell ref="EFR60:EFT60"/>
    <mergeCell ref="EEH60:EEJ60"/>
    <mergeCell ref="EEL60:EEN60"/>
    <mergeCell ref="EEP60:EER60"/>
    <mergeCell ref="EET60:EEV60"/>
    <mergeCell ref="EEX60:EEZ60"/>
    <mergeCell ref="EDN60:EDP60"/>
    <mergeCell ref="EDR60:EDT60"/>
    <mergeCell ref="EDV60:EDX60"/>
    <mergeCell ref="EDZ60:EEB60"/>
    <mergeCell ref="EED60:EEF60"/>
    <mergeCell ref="ECT60:ECV60"/>
    <mergeCell ref="ECX60:ECZ60"/>
    <mergeCell ref="EDB60:EDD60"/>
    <mergeCell ref="EDF60:EDH60"/>
    <mergeCell ref="EDJ60:EDL60"/>
    <mergeCell ref="EBZ60:ECB60"/>
    <mergeCell ref="ECD60:ECF60"/>
    <mergeCell ref="ECH60:ECJ60"/>
    <mergeCell ref="ECL60:ECN60"/>
    <mergeCell ref="ECP60:ECR60"/>
    <mergeCell ref="EBF60:EBH60"/>
    <mergeCell ref="EBJ60:EBL60"/>
    <mergeCell ref="EBN60:EBP60"/>
    <mergeCell ref="EBR60:EBT60"/>
    <mergeCell ref="EBV60:EBX60"/>
    <mergeCell ref="EAL60:EAN60"/>
    <mergeCell ref="EAP60:EAR60"/>
    <mergeCell ref="EAT60:EAV60"/>
    <mergeCell ref="EAX60:EAZ60"/>
    <mergeCell ref="EBB60:EBD60"/>
    <mergeCell ref="DZR60:DZT60"/>
    <mergeCell ref="DZV60:DZX60"/>
    <mergeCell ref="DZZ60:EAB60"/>
    <mergeCell ref="EAD60:EAF60"/>
    <mergeCell ref="EAH60:EAJ60"/>
    <mergeCell ref="DYX60:DYZ60"/>
    <mergeCell ref="DZB60:DZD60"/>
    <mergeCell ref="DZF60:DZH60"/>
    <mergeCell ref="DZJ60:DZL60"/>
    <mergeCell ref="DZN60:DZP60"/>
    <mergeCell ref="DYD60:DYF60"/>
    <mergeCell ref="DYH60:DYJ60"/>
    <mergeCell ref="DYL60:DYN60"/>
    <mergeCell ref="DYP60:DYR60"/>
    <mergeCell ref="DYT60:DYV60"/>
    <mergeCell ref="DXJ60:DXL60"/>
    <mergeCell ref="DXN60:DXP60"/>
    <mergeCell ref="DXR60:DXT60"/>
    <mergeCell ref="DXV60:DXX60"/>
    <mergeCell ref="DXZ60:DYB60"/>
    <mergeCell ref="DWP60:DWR60"/>
    <mergeCell ref="DWT60:DWV60"/>
    <mergeCell ref="DWX60:DWZ60"/>
    <mergeCell ref="DXB60:DXD60"/>
    <mergeCell ref="DXF60:DXH60"/>
    <mergeCell ref="DVV60:DVX60"/>
    <mergeCell ref="DVZ60:DWB60"/>
    <mergeCell ref="DWD60:DWF60"/>
    <mergeCell ref="DWH60:DWJ60"/>
    <mergeCell ref="DWL60:DWN60"/>
    <mergeCell ref="DVB60:DVD60"/>
    <mergeCell ref="DVF60:DVH60"/>
    <mergeCell ref="DVJ60:DVL60"/>
    <mergeCell ref="DVN60:DVP60"/>
    <mergeCell ref="DVR60:DVT60"/>
    <mergeCell ref="DUH60:DUJ60"/>
    <mergeCell ref="DUL60:DUN60"/>
    <mergeCell ref="DUP60:DUR60"/>
    <mergeCell ref="DUT60:DUV60"/>
    <mergeCell ref="DUX60:DUZ60"/>
    <mergeCell ref="DTN60:DTP60"/>
    <mergeCell ref="DTR60:DTT60"/>
    <mergeCell ref="DTV60:DTX60"/>
    <mergeCell ref="DTZ60:DUB60"/>
    <mergeCell ref="DUD60:DUF60"/>
    <mergeCell ref="DST60:DSV60"/>
    <mergeCell ref="DSX60:DSZ60"/>
    <mergeCell ref="DTB60:DTD60"/>
    <mergeCell ref="DTF60:DTH60"/>
    <mergeCell ref="DTJ60:DTL60"/>
    <mergeCell ref="DRZ60:DSB60"/>
    <mergeCell ref="DSD60:DSF60"/>
    <mergeCell ref="DSH60:DSJ60"/>
    <mergeCell ref="DSL60:DSN60"/>
    <mergeCell ref="DSP60:DSR60"/>
    <mergeCell ref="DRF60:DRH60"/>
    <mergeCell ref="DRJ60:DRL60"/>
    <mergeCell ref="DRN60:DRP60"/>
    <mergeCell ref="DRR60:DRT60"/>
    <mergeCell ref="DRV60:DRX60"/>
    <mergeCell ref="DQL60:DQN60"/>
    <mergeCell ref="DQP60:DQR60"/>
    <mergeCell ref="DQT60:DQV60"/>
    <mergeCell ref="DQX60:DQZ60"/>
    <mergeCell ref="DRB60:DRD60"/>
    <mergeCell ref="DPR60:DPT60"/>
    <mergeCell ref="DPV60:DPX60"/>
    <mergeCell ref="DPZ60:DQB60"/>
    <mergeCell ref="DQD60:DQF60"/>
    <mergeCell ref="DQH60:DQJ60"/>
    <mergeCell ref="DOX60:DOZ60"/>
    <mergeCell ref="DPB60:DPD60"/>
    <mergeCell ref="DPF60:DPH60"/>
    <mergeCell ref="DPJ60:DPL60"/>
    <mergeCell ref="DPN60:DPP60"/>
    <mergeCell ref="DOD60:DOF60"/>
    <mergeCell ref="DOH60:DOJ60"/>
    <mergeCell ref="DOL60:DON60"/>
    <mergeCell ref="DOP60:DOR60"/>
    <mergeCell ref="DOT60:DOV60"/>
    <mergeCell ref="DNJ60:DNL60"/>
    <mergeCell ref="DNN60:DNP60"/>
    <mergeCell ref="DNR60:DNT60"/>
    <mergeCell ref="DNV60:DNX60"/>
    <mergeCell ref="DNZ60:DOB60"/>
    <mergeCell ref="DMP60:DMR60"/>
    <mergeCell ref="DMT60:DMV60"/>
    <mergeCell ref="DMX60:DMZ60"/>
    <mergeCell ref="DNB60:DND60"/>
    <mergeCell ref="DNF60:DNH60"/>
    <mergeCell ref="DLV60:DLX60"/>
    <mergeCell ref="DLZ60:DMB60"/>
    <mergeCell ref="DMD60:DMF60"/>
    <mergeCell ref="DMH60:DMJ60"/>
    <mergeCell ref="DML60:DMN60"/>
    <mergeCell ref="DLB60:DLD60"/>
    <mergeCell ref="DLF60:DLH60"/>
    <mergeCell ref="DLJ60:DLL60"/>
    <mergeCell ref="DLN60:DLP60"/>
    <mergeCell ref="DLR60:DLT60"/>
    <mergeCell ref="DKH60:DKJ60"/>
    <mergeCell ref="DKL60:DKN60"/>
    <mergeCell ref="DKP60:DKR60"/>
    <mergeCell ref="DKT60:DKV60"/>
    <mergeCell ref="DKX60:DKZ60"/>
    <mergeCell ref="DJN60:DJP60"/>
    <mergeCell ref="DJR60:DJT60"/>
    <mergeCell ref="DJV60:DJX60"/>
    <mergeCell ref="DJZ60:DKB60"/>
    <mergeCell ref="DKD60:DKF60"/>
    <mergeCell ref="DIT60:DIV60"/>
    <mergeCell ref="DIX60:DIZ60"/>
    <mergeCell ref="DJB60:DJD60"/>
    <mergeCell ref="DJF60:DJH60"/>
    <mergeCell ref="DJJ60:DJL60"/>
    <mergeCell ref="DHZ60:DIB60"/>
    <mergeCell ref="DID60:DIF60"/>
    <mergeCell ref="DIH60:DIJ60"/>
    <mergeCell ref="DIL60:DIN60"/>
    <mergeCell ref="DIP60:DIR60"/>
    <mergeCell ref="DHF60:DHH60"/>
    <mergeCell ref="DHJ60:DHL60"/>
    <mergeCell ref="DHN60:DHP60"/>
    <mergeCell ref="DHR60:DHT60"/>
    <mergeCell ref="DHV60:DHX60"/>
    <mergeCell ref="DGL60:DGN60"/>
    <mergeCell ref="DGP60:DGR60"/>
    <mergeCell ref="DGT60:DGV60"/>
    <mergeCell ref="DGX60:DGZ60"/>
    <mergeCell ref="DHB60:DHD60"/>
    <mergeCell ref="DFR60:DFT60"/>
    <mergeCell ref="DFV60:DFX60"/>
    <mergeCell ref="DFZ60:DGB60"/>
    <mergeCell ref="DGD60:DGF60"/>
    <mergeCell ref="DGH60:DGJ60"/>
    <mergeCell ref="DEX60:DEZ60"/>
    <mergeCell ref="DFB60:DFD60"/>
    <mergeCell ref="DFF60:DFH60"/>
    <mergeCell ref="DFJ60:DFL60"/>
    <mergeCell ref="DFN60:DFP60"/>
    <mergeCell ref="DED60:DEF60"/>
    <mergeCell ref="DEH60:DEJ60"/>
    <mergeCell ref="DEL60:DEN60"/>
    <mergeCell ref="DEP60:DER60"/>
    <mergeCell ref="DET60:DEV60"/>
    <mergeCell ref="DDJ60:DDL60"/>
    <mergeCell ref="DDN60:DDP60"/>
    <mergeCell ref="DDR60:DDT60"/>
    <mergeCell ref="DDV60:DDX60"/>
    <mergeCell ref="DDZ60:DEB60"/>
    <mergeCell ref="DCP60:DCR60"/>
    <mergeCell ref="DCT60:DCV60"/>
    <mergeCell ref="DCX60:DCZ60"/>
    <mergeCell ref="DDB60:DDD60"/>
    <mergeCell ref="DDF60:DDH60"/>
    <mergeCell ref="DBV60:DBX60"/>
    <mergeCell ref="DBZ60:DCB60"/>
    <mergeCell ref="DCD60:DCF60"/>
    <mergeCell ref="DCH60:DCJ60"/>
    <mergeCell ref="DCL60:DCN60"/>
    <mergeCell ref="DBB60:DBD60"/>
    <mergeCell ref="DBF60:DBH60"/>
    <mergeCell ref="DBJ60:DBL60"/>
    <mergeCell ref="DBN60:DBP60"/>
    <mergeCell ref="DBR60:DBT60"/>
    <mergeCell ref="DAH60:DAJ60"/>
    <mergeCell ref="DAL60:DAN60"/>
    <mergeCell ref="DAP60:DAR60"/>
    <mergeCell ref="DAT60:DAV60"/>
    <mergeCell ref="DAX60:DAZ60"/>
    <mergeCell ref="CZN60:CZP60"/>
    <mergeCell ref="CZR60:CZT60"/>
    <mergeCell ref="CZV60:CZX60"/>
    <mergeCell ref="CZZ60:DAB60"/>
    <mergeCell ref="DAD60:DAF60"/>
    <mergeCell ref="CYT60:CYV60"/>
    <mergeCell ref="CYX60:CYZ60"/>
    <mergeCell ref="CZB60:CZD60"/>
    <mergeCell ref="CZF60:CZH60"/>
    <mergeCell ref="CZJ60:CZL60"/>
    <mergeCell ref="CXZ60:CYB60"/>
    <mergeCell ref="CYD60:CYF60"/>
    <mergeCell ref="CYH60:CYJ60"/>
    <mergeCell ref="CYL60:CYN60"/>
    <mergeCell ref="CYP60:CYR60"/>
    <mergeCell ref="CXF60:CXH60"/>
    <mergeCell ref="CXJ60:CXL60"/>
    <mergeCell ref="CXN60:CXP60"/>
    <mergeCell ref="CXR60:CXT60"/>
    <mergeCell ref="CXV60:CXX60"/>
    <mergeCell ref="CWL60:CWN60"/>
    <mergeCell ref="CWP60:CWR60"/>
    <mergeCell ref="CWT60:CWV60"/>
    <mergeCell ref="CWX60:CWZ60"/>
    <mergeCell ref="CXB60:CXD60"/>
    <mergeCell ref="CVR60:CVT60"/>
    <mergeCell ref="CVV60:CVX60"/>
    <mergeCell ref="CVZ60:CWB60"/>
    <mergeCell ref="CWD60:CWF60"/>
    <mergeCell ref="CWH60:CWJ60"/>
    <mergeCell ref="CUX60:CUZ60"/>
    <mergeCell ref="CVB60:CVD60"/>
    <mergeCell ref="CVF60:CVH60"/>
    <mergeCell ref="CVJ60:CVL60"/>
    <mergeCell ref="CVN60:CVP60"/>
    <mergeCell ref="CUD60:CUF60"/>
    <mergeCell ref="CUH60:CUJ60"/>
    <mergeCell ref="CUL60:CUN60"/>
    <mergeCell ref="CUP60:CUR60"/>
    <mergeCell ref="CUT60:CUV60"/>
    <mergeCell ref="CTJ60:CTL60"/>
    <mergeCell ref="CTN60:CTP60"/>
    <mergeCell ref="CTR60:CTT60"/>
    <mergeCell ref="CTV60:CTX60"/>
    <mergeCell ref="CTZ60:CUB60"/>
    <mergeCell ref="CSP60:CSR60"/>
    <mergeCell ref="CST60:CSV60"/>
    <mergeCell ref="CSX60:CSZ60"/>
    <mergeCell ref="CTB60:CTD60"/>
    <mergeCell ref="CTF60:CTH60"/>
    <mergeCell ref="CRV60:CRX60"/>
    <mergeCell ref="CRZ60:CSB60"/>
    <mergeCell ref="CSD60:CSF60"/>
    <mergeCell ref="CSH60:CSJ60"/>
    <mergeCell ref="CSL60:CSN60"/>
    <mergeCell ref="CRB60:CRD60"/>
    <mergeCell ref="CRF60:CRH60"/>
    <mergeCell ref="CRJ60:CRL60"/>
    <mergeCell ref="CRN60:CRP60"/>
    <mergeCell ref="CRR60:CRT60"/>
    <mergeCell ref="CQH60:CQJ60"/>
    <mergeCell ref="CQL60:CQN60"/>
    <mergeCell ref="CQP60:CQR60"/>
    <mergeCell ref="CQT60:CQV60"/>
    <mergeCell ref="CQX60:CQZ60"/>
    <mergeCell ref="CPN60:CPP60"/>
    <mergeCell ref="CPR60:CPT60"/>
    <mergeCell ref="CPV60:CPX60"/>
    <mergeCell ref="CPZ60:CQB60"/>
    <mergeCell ref="CQD60:CQF60"/>
    <mergeCell ref="COT60:COV60"/>
    <mergeCell ref="COX60:COZ60"/>
    <mergeCell ref="CPB60:CPD60"/>
    <mergeCell ref="CPF60:CPH60"/>
    <mergeCell ref="CPJ60:CPL60"/>
    <mergeCell ref="CNZ60:COB60"/>
    <mergeCell ref="COD60:COF60"/>
    <mergeCell ref="COH60:COJ60"/>
    <mergeCell ref="COL60:CON60"/>
    <mergeCell ref="COP60:COR60"/>
    <mergeCell ref="CNF60:CNH60"/>
    <mergeCell ref="CNJ60:CNL60"/>
    <mergeCell ref="CNN60:CNP60"/>
    <mergeCell ref="CNR60:CNT60"/>
    <mergeCell ref="CNV60:CNX60"/>
    <mergeCell ref="CML60:CMN60"/>
    <mergeCell ref="CMP60:CMR60"/>
    <mergeCell ref="CMT60:CMV60"/>
    <mergeCell ref="CMX60:CMZ60"/>
    <mergeCell ref="CNB60:CND60"/>
    <mergeCell ref="CLR60:CLT60"/>
    <mergeCell ref="CLV60:CLX60"/>
    <mergeCell ref="CLZ60:CMB60"/>
    <mergeCell ref="CMD60:CMF60"/>
    <mergeCell ref="CMH60:CMJ60"/>
    <mergeCell ref="CKX60:CKZ60"/>
    <mergeCell ref="CLB60:CLD60"/>
    <mergeCell ref="CLF60:CLH60"/>
    <mergeCell ref="CLJ60:CLL60"/>
    <mergeCell ref="CLN60:CLP60"/>
    <mergeCell ref="CKD60:CKF60"/>
    <mergeCell ref="CKH60:CKJ60"/>
    <mergeCell ref="CKL60:CKN60"/>
    <mergeCell ref="CKP60:CKR60"/>
    <mergeCell ref="CKT60:CKV60"/>
    <mergeCell ref="CJJ60:CJL60"/>
    <mergeCell ref="CJN60:CJP60"/>
    <mergeCell ref="CJR60:CJT60"/>
    <mergeCell ref="CJV60:CJX60"/>
    <mergeCell ref="CJZ60:CKB60"/>
    <mergeCell ref="CIP60:CIR60"/>
    <mergeCell ref="CIT60:CIV60"/>
    <mergeCell ref="CIX60:CIZ60"/>
    <mergeCell ref="CJB60:CJD60"/>
    <mergeCell ref="CJF60:CJH60"/>
    <mergeCell ref="CHV60:CHX60"/>
    <mergeCell ref="CHZ60:CIB60"/>
    <mergeCell ref="CID60:CIF60"/>
    <mergeCell ref="CIH60:CIJ60"/>
    <mergeCell ref="CIL60:CIN60"/>
    <mergeCell ref="CHB60:CHD60"/>
    <mergeCell ref="CHF60:CHH60"/>
    <mergeCell ref="CHJ60:CHL60"/>
    <mergeCell ref="CHN60:CHP60"/>
    <mergeCell ref="CHR60:CHT60"/>
    <mergeCell ref="CGH60:CGJ60"/>
    <mergeCell ref="CGL60:CGN60"/>
    <mergeCell ref="CGP60:CGR60"/>
    <mergeCell ref="CGT60:CGV60"/>
    <mergeCell ref="CGX60:CGZ60"/>
    <mergeCell ref="CFN60:CFP60"/>
    <mergeCell ref="CFR60:CFT60"/>
    <mergeCell ref="CFV60:CFX60"/>
    <mergeCell ref="CFZ60:CGB60"/>
    <mergeCell ref="CGD60:CGF60"/>
    <mergeCell ref="CET60:CEV60"/>
    <mergeCell ref="CEX60:CEZ60"/>
    <mergeCell ref="CFB60:CFD60"/>
    <mergeCell ref="CFF60:CFH60"/>
    <mergeCell ref="CFJ60:CFL60"/>
    <mergeCell ref="CDZ60:CEB60"/>
    <mergeCell ref="CED60:CEF60"/>
    <mergeCell ref="CEH60:CEJ60"/>
    <mergeCell ref="CEL60:CEN60"/>
    <mergeCell ref="CEP60:CER60"/>
    <mergeCell ref="CDF60:CDH60"/>
    <mergeCell ref="CDJ60:CDL60"/>
    <mergeCell ref="CDN60:CDP60"/>
    <mergeCell ref="CDR60:CDT60"/>
    <mergeCell ref="CDV60:CDX60"/>
    <mergeCell ref="CCL60:CCN60"/>
    <mergeCell ref="CCP60:CCR60"/>
    <mergeCell ref="CCT60:CCV60"/>
    <mergeCell ref="CCX60:CCZ60"/>
    <mergeCell ref="CDB60:CDD60"/>
    <mergeCell ref="CBR60:CBT60"/>
    <mergeCell ref="CBV60:CBX60"/>
    <mergeCell ref="CBZ60:CCB60"/>
    <mergeCell ref="CCD60:CCF60"/>
    <mergeCell ref="CCH60:CCJ60"/>
    <mergeCell ref="CAX60:CAZ60"/>
    <mergeCell ref="CBB60:CBD60"/>
    <mergeCell ref="CBF60:CBH60"/>
    <mergeCell ref="CBJ60:CBL60"/>
    <mergeCell ref="CBN60:CBP60"/>
    <mergeCell ref="CAD60:CAF60"/>
    <mergeCell ref="CAH60:CAJ60"/>
    <mergeCell ref="CAL60:CAN60"/>
    <mergeCell ref="CAP60:CAR60"/>
    <mergeCell ref="CAT60:CAV60"/>
    <mergeCell ref="BZJ60:BZL60"/>
    <mergeCell ref="BZN60:BZP60"/>
    <mergeCell ref="BZR60:BZT60"/>
    <mergeCell ref="BZV60:BZX60"/>
    <mergeCell ref="BZZ60:CAB60"/>
    <mergeCell ref="BYP60:BYR60"/>
    <mergeCell ref="BYT60:BYV60"/>
    <mergeCell ref="BYX60:BYZ60"/>
    <mergeCell ref="BZB60:BZD60"/>
    <mergeCell ref="BZF60:BZH60"/>
    <mergeCell ref="BXV60:BXX60"/>
    <mergeCell ref="BXZ60:BYB60"/>
    <mergeCell ref="BYD60:BYF60"/>
    <mergeCell ref="BYH60:BYJ60"/>
    <mergeCell ref="BYL60:BYN60"/>
    <mergeCell ref="BXB60:BXD60"/>
    <mergeCell ref="BXF60:BXH60"/>
    <mergeCell ref="BXJ60:BXL60"/>
    <mergeCell ref="BXN60:BXP60"/>
    <mergeCell ref="BXR60:BXT60"/>
    <mergeCell ref="BWH60:BWJ60"/>
    <mergeCell ref="BWL60:BWN60"/>
    <mergeCell ref="BWP60:BWR60"/>
    <mergeCell ref="BWT60:BWV60"/>
    <mergeCell ref="BWX60:BWZ60"/>
    <mergeCell ref="BVN60:BVP60"/>
    <mergeCell ref="BVR60:BVT60"/>
    <mergeCell ref="BVV60:BVX60"/>
    <mergeCell ref="BVZ60:BWB60"/>
    <mergeCell ref="BWD60:BWF60"/>
    <mergeCell ref="BUT60:BUV60"/>
    <mergeCell ref="BUX60:BUZ60"/>
    <mergeCell ref="BVB60:BVD60"/>
    <mergeCell ref="BVF60:BVH60"/>
    <mergeCell ref="BVJ60:BVL60"/>
    <mergeCell ref="BTZ60:BUB60"/>
    <mergeCell ref="BUD60:BUF60"/>
    <mergeCell ref="BUH60:BUJ60"/>
    <mergeCell ref="BUL60:BUN60"/>
    <mergeCell ref="BUP60:BUR60"/>
    <mergeCell ref="BTF60:BTH60"/>
    <mergeCell ref="BTJ60:BTL60"/>
    <mergeCell ref="BTN60:BTP60"/>
    <mergeCell ref="BTR60:BTT60"/>
    <mergeCell ref="BTV60:BTX60"/>
    <mergeCell ref="BSL60:BSN60"/>
    <mergeCell ref="BSP60:BSR60"/>
    <mergeCell ref="BST60:BSV60"/>
    <mergeCell ref="BSX60:BSZ60"/>
    <mergeCell ref="BTB60:BTD60"/>
    <mergeCell ref="BRR60:BRT60"/>
    <mergeCell ref="BRV60:BRX60"/>
    <mergeCell ref="BRZ60:BSB60"/>
    <mergeCell ref="BSD60:BSF60"/>
    <mergeCell ref="BSH60:BSJ60"/>
    <mergeCell ref="BQX60:BQZ60"/>
    <mergeCell ref="BRB60:BRD60"/>
    <mergeCell ref="BRF60:BRH60"/>
    <mergeCell ref="BRJ60:BRL60"/>
    <mergeCell ref="BRN60:BRP60"/>
    <mergeCell ref="BQD60:BQF60"/>
    <mergeCell ref="BQH60:BQJ60"/>
    <mergeCell ref="BQL60:BQN60"/>
    <mergeCell ref="BQP60:BQR60"/>
    <mergeCell ref="BQT60:BQV60"/>
    <mergeCell ref="BPJ60:BPL60"/>
    <mergeCell ref="BPN60:BPP60"/>
    <mergeCell ref="BPR60:BPT60"/>
    <mergeCell ref="BPV60:BPX60"/>
    <mergeCell ref="BPZ60:BQB60"/>
    <mergeCell ref="BOP60:BOR60"/>
    <mergeCell ref="BOT60:BOV60"/>
    <mergeCell ref="BOX60:BOZ60"/>
    <mergeCell ref="BPB60:BPD60"/>
    <mergeCell ref="BPF60:BPH60"/>
    <mergeCell ref="BNV60:BNX60"/>
    <mergeCell ref="BNZ60:BOB60"/>
    <mergeCell ref="BOD60:BOF60"/>
    <mergeCell ref="BOH60:BOJ60"/>
    <mergeCell ref="BOL60:BON60"/>
    <mergeCell ref="BNB60:BND60"/>
    <mergeCell ref="BNF60:BNH60"/>
    <mergeCell ref="BNJ60:BNL60"/>
    <mergeCell ref="BNN60:BNP60"/>
    <mergeCell ref="BNR60:BNT60"/>
    <mergeCell ref="BMH60:BMJ60"/>
    <mergeCell ref="BML60:BMN60"/>
    <mergeCell ref="BMP60:BMR60"/>
    <mergeCell ref="BMT60:BMV60"/>
    <mergeCell ref="BMX60:BMZ60"/>
    <mergeCell ref="BLN60:BLP60"/>
    <mergeCell ref="BLR60:BLT60"/>
    <mergeCell ref="BLV60:BLX60"/>
    <mergeCell ref="BLZ60:BMB60"/>
    <mergeCell ref="BMD60:BMF60"/>
    <mergeCell ref="BKT60:BKV60"/>
    <mergeCell ref="BKX60:BKZ60"/>
    <mergeCell ref="BLB60:BLD60"/>
    <mergeCell ref="BLF60:BLH60"/>
    <mergeCell ref="BLJ60:BLL60"/>
    <mergeCell ref="BJZ60:BKB60"/>
    <mergeCell ref="BKD60:BKF60"/>
    <mergeCell ref="BKH60:BKJ60"/>
    <mergeCell ref="BKL60:BKN60"/>
    <mergeCell ref="BKP60:BKR60"/>
    <mergeCell ref="BJF60:BJH60"/>
    <mergeCell ref="BJJ60:BJL60"/>
    <mergeCell ref="BJN60:BJP60"/>
    <mergeCell ref="BJR60:BJT60"/>
    <mergeCell ref="BJV60:BJX60"/>
    <mergeCell ref="BIL60:BIN60"/>
    <mergeCell ref="BIP60:BIR60"/>
    <mergeCell ref="BIT60:BIV60"/>
    <mergeCell ref="BIX60:BIZ60"/>
    <mergeCell ref="BJB60:BJD60"/>
    <mergeCell ref="BHR60:BHT60"/>
    <mergeCell ref="BHV60:BHX60"/>
    <mergeCell ref="BHZ60:BIB60"/>
    <mergeCell ref="BID60:BIF60"/>
    <mergeCell ref="BIH60:BIJ60"/>
    <mergeCell ref="BGX60:BGZ60"/>
    <mergeCell ref="BHB60:BHD60"/>
    <mergeCell ref="BHF60:BHH60"/>
    <mergeCell ref="BHJ60:BHL60"/>
    <mergeCell ref="BHN60:BHP60"/>
    <mergeCell ref="BGD60:BGF60"/>
    <mergeCell ref="BGH60:BGJ60"/>
    <mergeCell ref="BGL60:BGN60"/>
    <mergeCell ref="BGP60:BGR60"/>
    <mergeCell ref="BGT60:BGV60"/>
    <mergeCell ref="BFJ60:BFL60"/>
    <mergeCell ref="BFN60:BFP60"/>
    <mergeCell ref="BFR60:BFT60"/>
    <mergeCell ref="BFV60:BFX60"/>
    <mergeCell ref="BFZ60:BGB60"/>
    <mergeCell ref="BEP60:BER60"/>
    <mergeCell ref="BET60:BEV60"/>
    <mergeCell ref="BEX60:BEZ60"/>
    <mergeCell ref="BFB60:BFD60"/>
    <mergeCell ref="BFF60:BFH60"/>
    <mergeCell ref="BDV60:BDX60"/>
    <mergeCell ref="BDZ60:BEB60"/>
    <mergeCell ref="BED60:BEF60"/>
    <mergeCell ref="BEH60:BEJ60"/>
    <mergeCell ref="BEL60:BEN60"/>
    <mergeCell ref="BDB60:BDD60"/>
    <mergeCell ref="BDF60:BDH60"/>
    <mergeCell ref="BDJ60:BDL60"/>
    <mergeCell ref="BDN60:BDP60"/>
    <mergeCell ref="BDR60:BDT60"/>
    <mergeCell ref="BCH60:BCJ60"/>
    <mergeCell ref="BCL60:BCN60"/>
    <mergeCell ref="BCP60:BCR60"/>
    <mergeCell ref="BCT60:BCV60"/>
    <mergeCell ref="BCX60:BCZ60"/>
    <mergeCell ref="BBN60:BBP60"/>
    <mergeCell ref="BBR60:BBT60"/>
    <mergeCell ref="BBV60:BBX60"/>
    <mergeCell ref="BBZ60:BCB60"/>
    <mergeCell ref="BCD60:BCF60"/>
    <mergeCell ref="BAT60:BAV60"/>
    <mergeCell ref="BAX60:BAZ60"/>
    <mergeCell ref="BBB60:BBD60"/>
    <mergeCell ref="BBF60:BBH60"/>
    <mergeCell ref="BBJ60:BBL60"/>
    <mergeCell ref="AZZ60:BAB60"/>
    <mergeCell ref="BAD60:BAF60"/>
    <mergeCell ref="BAH60:BAJ60"/>
    <mergeCell ref="BAL60:BAN60"/>
    <mergeCell ref="BAP60:BAR60"/>
    <mergeCell ref="AZF60:AZH60"/>
    <mergeCell ref="AZJ60:AZL60"/>
    <mergeCell ref="AZN60:AZP60"/>
    <mergeCell ref="AZR60:AZT60"/>
    <mergeCell ref="AZV60:AZX60"/>
    <mergeCell ref="AYL60:AYN60"/>
    <mergeCell ref="AYP60:AYR60"/>
    <mergeCell ref="AYT60:AYV60"/>
    <mergeCell ref="AYX60:AYZ60"/>
    <mergeCell ref="AZB60:AZD60"/>
    <mergeCell ref="AXR60:AXT60"/>
    <mergeCell ref="AXV60:AXX60"/>
    <mergeCell ref="AXZ60:AYB60"/>
    <mergeCell ref="AYD60:AYF60"/>
    <mergeCell ref="AYH60:AYJ60"/>
    <mergeCell ref="AWX60:AWZ60"/>
    <mergeCell ref="AXB60:AXD60"/>
    <mergeCell ref="AXF60:AXH60"/>
    <mergeCell ref="AXJ60:AXL60"/>
    <mergeCell ref="AXN60:AXP60"/>
    <mergeCell ref="AWD60:AWF60"/>
    <mergeCell ref="AWH60:AWJ60"/>
    <mergeCell ref="AWL60:AWN60"/>
    <mergeCell ref="AWP60:AWR60"/>
    <mergeCell ref="AWT60:AWV60"/>
    <mergeCell ref="AVJ60:AVL60"/>
    <mergeCell ref="AVN60:AVP60"/>
    <mergeCell ref="AVR60:AVT60"/>
    <mergeCell ref="AVV60:AVX60"/>
    <mergeCell ref="AVZ60:AWB60"/>
    <mergeCell ref="AUP60:AUR60"/>
    <mergeCell ref="AUT60:AUV60"/>
    <mergeCell ref="AUX60:AUZ60"/>
    <mergeCell ref="AVB60:AVD60"/>
    <mergeCell ref="AVF60:AVH60"/>
    <mergeCell ref="ATV60:ATX60"/>
    <mergeCell ref="ATZ60:AUB60"/>
    <mergeCell ref="AUD60:AUF60"/>
    <mergeCell ref="AUH60:AUJ60"/>
    <mergeCell ref="AUL60:AUN60"/>
    <mergeCell ref="ATB60:ATD60"/>
    <mergeCell ref="ATF60:ATH60"/>
    <mergeCell ref="ATJ60:ATL60"/>
    <mergeCell ref="ATN60:ATP60"/>
    <mergeCell ref="ATR60:ATT60"/>
    <mergeCell ref="ASH60:ASJ60"/>
    <mergeCell ref="ASL60:ASN60"/>
    <mergeCell ref="ASP60:ASR60"/>
    <mergeCell ref="AST60:ASV60"/>
    <mergeCell ref="ASX60:ASZ60"/>
    <mergeCell ref="ARN60:ARP60"/>
    <mergeCell ref="ARR60:ART60"/>
    <mergeCell ref="ARV60:ARX60"/>
    <mergeCell ref="ARZ60:ASB60"/>
    <mergeCell ref="ASD60:ASF60"/>
    <mergeCell ref="AQT60:AQV60"/>
    <mergeCell ref="AQX60:AQZ60"/>
    <mergeCell ref="ARB60:ARD60"/>
    <mergeCell ref="ARF60:ARH60"/>
    <mergeCell ref="ARJ60:ARL60"/>
    <mergeCell ref="APZ60:AQB60"/>
    <mergeCell ref="AQD60:AQF60"/>
    <mergeCell ref="AQH60:AQJ60"/>
    <mergeCell ref="AQL60:AQN60"/>
    <mergeCell ref="AQP60:AQR60"/>
    <mergeCell ref="APF60:APH60"/>
    <mergeCell ref="APJ60:APL60"/>
    <mergeCell ref="APN60:APP60"/>
    <mergeCell ref="APR60:APT60"/>
    <mergeCell ref="APV60:APX60"/>
    <mergeCell ref="AOL60:AON60"/>
    <mergeCell ref="AOP60:AOR60"/>
    <mergeCell ref="AOT60:AOV60"/>
    <mergeCell ref="AOX60:AOZ60"/>
    <mergeCell ref="APB60:APD60"/>
    <mergeCell ref="ANR60:ANT60"/>
    <mergeCell ref="ANV60:ANX60"/>
    <mergeCell ref="ANZ60:AOB60"/>
    <mergeCell ref="AOD60:AOF60"/>
    <mergeCell ref="AOH60:AOJ60"/>
    <mergeCell ref="AMX60:AMZ60"/>
    <mergeCell ref="ANB60:AND60"/>
    <mergeCell ref="ANF60:ANH60"/>
    <mergeCell ref="ANJ60:ANL60"/>
    <mergeCell ref="ANN60:ANP60"/>
    <mergeCell ref="AMD60:AMF60"/>
    <mergeCell ref="AMH60:AMJ60"/>
    <mergeCell ref="AML60:AMN60"/>
    <mergeCell ref="AMP60:AMR60"/>
    <mergeCell ref="AMT60:AMV60"/>
    <mergeCell ref="ALJ60:ALL60"/>
    <mergeCell ref="ALN60:ALP60"/>
    <mergeCell ref="ALR60:ALT60"/>
    <mergeCell ref="ALV60:ALX60"/>
    <mergeCell ref="ALZ60:AMB60"/>
    <mergeCell ref="AKP60:AKR60"/>
    <mergeCell ref="AKT60:AKV60"/>
    <mergeCell ref="AKX60:AKZ60"/>
    <mergeCell ref="ALB60:ALD60"/>
    <mergeCell ref="ALF60:ALH60"/>
    <mergeCell ref="AJV60:AJX60"/>
    <mergeCell ref="AJZ60:AKB60"/>
    <mergeCell ref="AKD60:AKF60"/>
    <mergeCell ref="AKH60:AKJ60"/>
    <mergeCell ref="AKL60:AKN60"/>
    <mergeCell ref="AJB60:AJD60"/>
    <mergeCell ref="AJF60:AJH60"/>
    <mergeCell ref="AJJ60:AJL60"/>
    <mergeCell ref="AJN60:AJP60"/>
    <mergeCell ref="AJR60:AJT60"/>
    <mergeCell ref="AIH60:AIJ60"/>
    <mergeCell ref="AIL60:AIN60"/>
    <mergeCell ref="AIP60:AIR60"/>
    <mergeCell ref="AIT60:AIV60"/>
    <mergeCell ref="AIX60:AIZ60"/>
    <mergeCell ref="AHN60:AHP60"/>
    <mergeCell ref="AHR60:AHT60"/>
    <mergeCell ref="AHV60:AHX60"/>
    <mergeCell ref="AHZ60:AIB60"/>
    <mergeCell ref="AID60:AIF60"/>
    <mergeCell ref="AGT60:AGV60"/>
    <mergeCell ref="AGX60:AGZ60"/>
    <mergeCell ref="AHB60:AHD60"/>
    <mergeCell ref="AHF60:AHH60"/>
    <mergeCell ref="AHJ60:AHL60"/>
    <mergeCell ref="AFZ60:AGB60"/>
    <mergeCell ref="AGD60:AGF60"/>
    <mergeCell ref="AGH60:AGJ60"/>
    <mergeCell ref="AGL60:AGN60"/>
    <mergeCell ref="AGP60:AGR60"/>
    <mergeCell ref="AFF60:AFH60"/>
    <mergeCell ref="AFJ60:AFL60"/>
    <mergeCell ref="AFN60:AFP60"/>
    <mergeCell ref="AFR60:AFT60"/>
    <mergeCell ref="AFV60:AFX60"/>
    <mergeCell ref="AEL60:AEN60"/>
    <mergeCell ref="AEP60:AER60"/>
    <mergeCell ref="AET60:AEV60"/>
    <mergeCell ref="AEX60:AEZ60"/>
    <mergeCell ref="AFB60:AFD60"/>
    <mergeCell ref="ADR60:ADT60"/>
    <mergeCell ref="ADV60:ADX60"/>
    <mergeCell ref="ADZ60:AEB60"/>
    <mergeCell ref="AED60:AEF60"/>
    <mergeCell ref="AEH60:AEJ60"/>
    <mergeCell ref="ACX60:ACZ60"/>
    <mergeCell ref="ADB60:ADD60"/>
    <mergeCell ref="ADF60:ADH60"/>
    <mergeCell ref="ADJ60:ADL60"/>
    <mergeCell ref="ADN60:ADP60"/>
    <mergeCell ref="ACD60:ACF60"/>
    <mergeCell ref="ACH60:ACJ60"/>
    <mergeCell ref="ACL60:ACN60"/>
    <mergeCell ref="ACP60:ACR60"/>
    <mergeCell ref="ACT60:ACV60"/>
    <mergeCell ref="ABJ60:ABL60"/>
    <mergeCell ref="ABN60:ABP60"/>
    <mergeCell ref="ABR60:ABT60"/>
    <mergeCell ref="ABV60:ABX60"/>
    <mergeCell ref="ABZ60:ACB60"/>
    <mergeCell ref="AAP60:AAR60"/>
    <mergeCell ref="AAT60:AAV60"/>
    <mergeCell ref="AAX60:AAZ60"/>
    <mergeCell ref="ABB60:ABD60"/>
    <mergeCell ref="ABF60:ABH60"/>
    <mergeCell ref="ZV60:ZX60"/>
    <mergeCell ref="ZZ60:AAB60"/>
    <mergeCell ref="AAD60:AAF60"/>
    <mergeCell ref="AAH60:AAJ60"/>
    <mergeCell ref="AAL60:AAN60"/>
    <mergeCell ref="ZB60:ZD60"/>
    <mergeCell ref="ZF60:ZH60"/>
    <mergeCell ref="ZJ60:ZL60"/>
    <mergeCell ref="ZN60:ZP60"/>
    <mergeCell ref="ZR60:ZT60"/>
    <mergeCell ref="YH60:YJ60"/>
    <mergeCell ref="YL60:YN60"/>
    <mergeCell ref="YP60:YR60"/>
    <mergeCell ref="YT60:YV60"/>
    <mergeCell ref="YX60:YZ60"/>
    <mergeCell ref="XN60:XP60"/>
    <mergeCell ref="XR60:XT60"/>
    <mergeCell ref="XV60:XX60"/>
    <mergeCell ref="XZ60:YB60"/>
    <mergeCell ref="YD60:YF60"/>
    <mergeCell ref="WT60:WV60"/>
    <mergeCell ref="WX60:WZ60"/>
    <mergeCell ref="XB60:XD60"/>
    <mergeCell ref="XF60:XH60"/>
    <mergeCell ref="XJ60:XL60"/>
    <mergeCell ref="VZ60:WB60"/>
    <mergeCell ref="WD60:WF60"/>
    <mergeCell ref="WH60:WJ60"/>
    <mergeCell ref="WL60:WN60"/>
    <mergeCell ref="WP60:WR60"/>
    <mergeCell ref="VF60:VH60"/>
    <mergeCell ref="VJ60:VL60"/>
    <mergeCell ref="VN60:VP60"/>
    <mergeCell ref="VR60:VT60"/>
    <mergeCell ref="VV60:VX60"/>
    <mergeCell ref="UL60:UN60"/>
    <mergeCell ref="UP60:UR60"/>
    <mergeCell ref="UT60:UV60"/>
    <mergeCell ref="UX60:UZ60"/>
    <mergeCell ref="VB60:VD60"/>
    <mergeCell ref="TR60:TT60"/>
    <mergeCell ref="TV60:TX60"/>
    <mergeCell ref="TZ60:UB60"/>
    <mergeCell ref="UD60:UF60"/>
    <mergeCell ref="UH60:UJ60"/>
    <mergeCell ref="SX60:SZ60"/>
    <mergeCell ref="TB60:TD60"/>
    <mergeCell ref="TF60:TH60"/>
    <mergeCell ref="TJ60:TL60"/>
    <mergeCell ref="TN60:TP60"/>
    <mergeCell ref="SD60:SF60"/>
    <mergeCell ref="SH60:SJ60"/>
    <mergeCell ref="SL60:SN60"/>
    <mergeCell ref="SP60:SR60"/>
    <mergeCell ref="ST60:SV60"/>
    <mergeCell ref="RJ60:RL60"/>
    <mergeCell ref="RN60:RP60"/>
    <mergeCell ref="RR60:RT60"/>
    <mergeCell ref="RV60:RX60"/>
    <mergeCell ref="RZ60:SB60"/>
    <mergeCell ref="QP60:QR60"/>
    <mergeCell ref="QT60:QV60"/>
    <mergeCell ref="QX60:QZ60"/>
    <mergeCell ref="RB60:RD60"/>
    <mergeCell ref="RF60:RH60"/>
    <mergeCell ref="PV60:PX60"/>
    <mergeCell ref="PZ60:QB60"/>
    <mergeCell ref="QD60:QF60"/>
    <mergeCell ref="QH60:QJ60"/>
    <mergeCell ref="QL60:QN60"/>
    <mergeCell ref="PB60:PD60"/>
    <mergeCell ref="PF60:PH60"/>
    <mergeCell ref="PJ60:PL60"/>
    <mergeCell ref="PN60:PP60"/>
    <mergeCell ref="PR60:PT60"/>
    <mergeCell ref="OH60:OJ60"/>
    <mergeCell ref="OL60:ON60"/>
    <mergeCell ref="OP60:OR60"/>
    <mergeCell ref="OT60:OV60"/>
    <mergeCell ref="OX60:OZ60"/>
    <mergeCell ref="NN60:NP60"/>
    <mergeCell ref="NR60:NT60"/>
    <mergeCell ref="NV60:NX60"/>
    <mergeCell ref="NZ60:OB60"/>
    <mergeCell ref="OD60:OF60"/>
    <mergeCell ref="MT60:MV60"/>
    <mergeCell ref="MX60:MZ60"/>
    <mergeCell ref="NB60:ND60"/>
    <mergeCell ref="NF60:NH60"/>
    <mergeCell ref="NJ60:NL60"/>
    <mergeCell ref="LZ60:MB60"/>
    <mergeCell ref="MD60:MF60"/>
    <mergeCell ref="MH60:MJ60"/>
    <mergeCell ref="ML60:MN60"/>
    <mergeCell ref="MP60:MR60"/>
    <mergeCell ref="LF60:LH60"/>
    <mergeCell ref="LJ60:LL60"/>
    <mergeCell ref="LN60:LP60"/>
    <mergeCell ref="LR60:LT60"/>
    <mergeCell ref="LV60:LX60"/>
    <mergeCell ref="KL60:KN60"/>
    <mergeCell ref="KP60:KR60"/>
    <mergeCell ref="KT60:KV60"/>
    <mergeCell ref="KX60:KZ60"/>
    <mergeCell ref="LB60:LD60"/>
    <mergeCell ref="JR60:JT60"/>
    <mergeCell ref="JV60:JX60"/>
    <mergeCell ref="JZ60:KB60"/>
    <mergeCell ref="KD60:KF60"/>
    <mergeCell ref="KH60:KJ60"/>
    <mergeCell ref="IX60:IZ60"/>
    <mergeCell ref="JB60:JD60"/>
    <mergeCell ref="JF60:JH60"/>
    <mergeCell ref="JJ60:JL60"/>
    <mergeCell ref="JN60:JP60"/>
    <mergeCell ref="IH60:IJ60"/>
    <mergeCell ref="IL60:IN60"/>
    <mergeCell ref="IP60:IR60"/>
    <mergeCell ref="IT60:IV60"/>
    <mergeCell ref="HJ60:HL60"/>
    <mergeCell ref="HN60:HP60"/>
    <mergeCell ref="HR60:HT60"/>
    <mergeCell ref="HV60:HX60"/>
    <mergeCell ref="HZ60:IB60"/>
    <mergeCell ref="GP60:GR60"/>
    <mergeCell ref="GT60:GV60"/>
    <mergeCell ref="GX60:GZ60"/>
    <mergeCell ref="HB60:HD60"/>
    <mergeCell ref="HF60:HH60"/>
    <mergeCell ref="FV60:FX60"/>
    <mergeCell ref="FZ60:GB60"/>
    <mergeCell ref="GD60:GF60"/>
    <mergeCell ref="GH60:GJ60"/>
    <mergeCell ref="GL60:GN60"/>
    <mergeCell ref="FB60:FD60"/>
    <mergeCell ref="FF60:FH60"/>
    <mergeCell ref="FJ60:FL60"/>
    <mergeCell ref="FN60:FP60"/>
    <mergeCell ref="FR60:FT60"/>
    <mergeCell ref="EH60:EJ60"/>
    <mergeCell ref="EL60:EN60"/>
    <mergeCell ref="EP60:ER60"/>
    <mergeCell ref="ET60:EV60"/>
    <mergeCell ref="EX60:EZ60"/>
    <mergeCell ref="DN60:DP60"/>
    <mergeCell ref="DR60:DT60"/>
    <mergeCell ref="DV60:DX60"/>
    <mergeCell ref="DZ60:EB60"/>
    <mergeCell ref="ED60:EF60"/>
    <mergeCell ref="CX60:CZ60"/>
    <mergeCell ref="DB60:DD60"/>
    <mergeCell ref="DF60:DH60"/>
    <mergeCell ref="DJ60:DL60"/>
    <mergeCell ref="BZ60:CB60"/>
    <mergeCell ref="CD60:CF60"/>
    <mergeCell ref="CH60:CJ60"/>
    <mergeCell ref="CL60:CN60"/>
    <mergeCell ref="CP60:CR60"/>
    <mergeCell ref="BF60:BH60"/>
    <mergeCell ref="BJ60:BL60"/>
    <mergeCell ref="BN60:BP60"/>
    <mergeCell ref="BR60:BT60"/>
    <mergeCell ref="BV60:BX60"/>
    <mergeCell ref="AL60:AN60"/>
    <mergeCell ref="AP60:AR60"/>
    <mergeCell ref="AT60:AV60"/>
    <mergeCell ref="AX60:AZ60"/>
    <mergeCell ref="BB60:BD60"/>
    <mergeCell ref="R60:T60"/>
    <mergeCell ref="V60:X60"/>
    <mergeCell ref="Z60:AB60"/>
    <mergeCell ref="AD60:AF60"/>
    <mergeCell ref="AH60:AJ60"/>
    <mergeCell ref="J60:L60"/>
    <mergeCell ref="N60:P60"/>
    <mergeCell ref="XCP59:XCR59"/>
    <mergeCell ref="XCT59:XCV59"/>
    <mergeCell ref="XCX59:XCZ59"/>
    <mergeCell ref="WUH59:WUJ59"/>
    <mergeCell ref="WUL59:WUN59"/>
    <mergeCell ref="WUP59:WUR59"/>
    <mergeCell ref="WUT59:WUV59"/>
    <mergeCell ref="WTJ59:WTL59"/>
    <mergeCell ref="WTN59:WTP59"/>
    <mergeCell ref="WTR59:WTT59"/>
    <mergeCell ref="WTV59:WTX59"/>
    <mergeCell ref="WTZ59:WUB59"/>
    <mergeCell ref="WSP59:WSR59"/>
    <mergeCell ref="WST59:WSV59"/>
    <mergeCell ref="WSX59:WSZ59"/>
    <mergeCell ref="WTB59:WTD59"/>
    <mergeCell ref="WTF59:WTH59"/>
    <mergeCell ref="WRV59:WRX59"/>
    <mergeCell ref="WRZ59:WSB59"/>
    <mergeCell ref="WSD59:WSF59"/>
    <mergeCell ref="WSH59:WSJ59"/>
    <mergeCell ref="WSL59:WSN59"/>
    <mergeCell ref="WRB59:WRD59"/>
    <mergeCell ref="WRF59:WRH59"/>
    <mergeCell ref="WRJ59:WRL59"/>
    <mergeCell ref="WRN59:WRP59"/>
    <mergeCell ref="WRR59:WRT59"/>
    <mergeCell ref="WQH59:WQJ59"/>
    <mergeCell ref="WQL59:WQN59"/>
    <mergeCell ref="WQP59:WQR59"/>
    <mergeCell ref="WQT59:WQV59"/>
    <mergeCell ref="WQX59:WQZ59"/>
    <mergeCell ref="WPN59:WPP59"/>
    <mergeCell ref="WPR59:WPT59"/>
    <mergeCell ref="ID60:IF60"/>
    <mergeCell ref="WOD59:WOF59"/>
    <mergeCell ref="WOH59:WOJ59"/>
    <mergeCell ref="WOL59:WON59"/>
    <mergeCell ref="WOP59:WOR59"/>
    <mergeCell ref="WNF59:WNH59"/>
    <mergeCell ref="WNJ59:WNL59"/>
    <mergeCell ref="WNN59:WNP59"/>
    <mergeCell ref="WNR59:WNT59"/>
    <mergeCell ref="WNV59:WNX59"/>
    <mergeCell ref="WML59:WMN59"/>
    <mergeCell ref="WMP59:WMR59"/>
    <mergeCell ref="WMT59:WMV59"/>
    <mergeCell ref="XDB59:XDD59"/>
    <mergeCell ref="B60:D60"/>
    <mergeCell ref="F60:G60"/>
    <mergeCell ref="XBV59:XBX59"/>
    <mergeCell ref="XBZ59:XCB59"/>
    <mergeCell ref="XCD59:XCF59"/>
    <mergeCell ref="XCH59:XCJ59"/>
    <mergeCell ref="XCL59:XCN59"/>
    <mergeCell ref="XBB59:XBD59"/>
    <mergeCell ref="XBF59:XBH59"/>
    <mergeCell ref="XBJ59:XBL59"/>
    <mergeCell ref="XBN59:XBP59"/>
    <mergeCell ref="XBR59:XBT59"/>
    <mergeCell ref="XAH59:XAJ59"/>
    <mergeCell ref="XAL59:XAN59"/>
    <mergeCell ref="XAP59:XAR59"/>
    <mergeCell ref="XAT59:XAV59"/>
    <mergeCell ref="XAX59:XAZ59"/>
    <mergeCell ref="WZN59:WZP59"/>
    <mergeCell ref="WZR59:WZT59"/>
    <mergeCell ref="WZV59:WZX59"/>
    <mergeCell ref="WZZ59:XAB59"/>
    <mergeCell ref="XAD59:XAF59"/>
    <mergeCell ref="WYT59:WYV59"/>
    <mergeCell ref="WYX59:WYZ59"/>
    <mergeCell ref="WZB59:WZD59"/>
    <mergeCell ref="WZF59:WZH59"/>
    <mergeCell ref="WZJ59:WZL59"/>
    <mergeCell ref="WXZ59:WYB59"/>
    <mergeCell ref="WYD59:WYF59"/>
    <mergeCell ref="WYH59:WYJ59"/>
    <mergeCell ref="WYL59:WYN59"/>
    <mergeCell ref="WYP59:WYR59"/>
    <mergeCell ref="WXF59:WXH59"/>
    <mergeCell ref="WXJ59:WXL59"/>
    <mergeCell ref="WXN59:WXP59"/>
    <mergeCell ref="WXR59:WXT59"/>
    <mergeCell ref="WXV59:WXX59"/>
    <mergeCell ref="WWL59:WWN59"/>
    <mergeCell ref="WWP59:WWR59"/>
    <mergeCell ref="WWT59:WWV59"/>
    <mergeCell ref="WWX59:WWZ59"/>
    <mergeCell ref="WXB59:WXD59"/>
    <mergeCell ref="WVR59:WVT59"/>
    <mergeCell ref="WVV59:WVX59"/>
    <mergeCell ref="WVZ59:WWB59"/>
    <mergeCell ref="WWD59:WWF59"/>
    <mergeCell ref="WWH59:WWJ59"/>
    <mergeCell ref="WUX59:WUZ59"/>
    <mergeCell ref="WVB59:WVD59"/>
    <mergeCell ref="WVF59:WVH59"/>
    <mergeCell ref="WVJ59:WVL59"/>
    <mergeCell ref="WVN59:WVP59"/>
    <mergeCell ref="WUD59:WUF59"/>
    <mergeCell ref="CT60:CV60"/>
    <mergeCell ref="WPV59:WPX59"/>
    <mergeCell ref="WPZ59:WQB59"/>
    <mergeCell ref="WQD59:WQF59"/>
    <mergeCell ref="WOT59:WOV59"/>
    <mergeCell ref="WOX59:WOZ59"/>
    <mergeCell ref="WPB59:WPD59"/>
    <mergeCell ref="WPF59:WPH59"/>
    <mergeCell ref="WPJ59:WPL59"/>
    <mergeCell ref="WNZ59:WOB59"/>
    <mergeCell ref="WMX59:WMZ59"/>
    <mergeCell ref="WNB59:WND59"/>
    <mergeCell ref="WLR59:WLT59"/>
    <mergeCell ref="WLV59:WLX59"/>
    <mergeCell ref="WLZ59:WMB59"/>
    <mergeCell ref="WMD59:WMF59"/>
    <mergeCell ref="WMH59:WMJ59"/>
    <mergeCell ref="WKX59:WKZ59"/>
    <mergeCell ref="WLB59:WLD59"/>
    <mergeCell ref="WLF59:WLH59"/>
    <mergeCell ref="WLJ59:WLL59"/>
    <mergeCell ref="WLN59:WLP59"/>
    <mergeCell ref="WKD59:WKF59"/>
    <mergeCell ref="WKH59:WKJ59"/>
    <mergeCell ref="WKL59:WKN59"/>
    <mergeCell ref="WKP59:WKR59"/>
    <mergeCell ref="WKT59:WKV59"/>
    <mergeCell ref="WJJ59:WJL59"/>
    <mergeCell ref="WJN59:WJP59"/>
    <mergeCell ref="WJR59:WJT59"/>
    <mergeCell ref="WJV59:WJX59"/>
    <mergeCell ref="WJZ59:WKB59"/>
    <mergeCell ref="WIP59:WIR59"/>
    <mergeCell ref="WIT59:WIV59"/>
    <mergeCell ref="WIX59:WIZ59"/>
    <mergeCell ref="WJB59:WJD59"/>
    <mergeCell ref="WJF59:WJH59"/>
    <mergeCell ref="WHV59:WHX59"/>
    <mergeCell ref="WHZ59:WIB59"/>
    <mergeCell ref="WID59:WIF59"/>
    <mergeCell ref="WIH59:WIJ59"/>
    <mergeCell ref="WIL59:WIN59"/>
    <mergeCell ref="WHB59:WHD59"/>
    <mergeCell ref="WHF59:WHH59"/>
    <mergeCell ref="WHJ59:WHL59"/>
    <mergeCell ref="WHN59:WHP59"/>
    <mergeCell ref="WHR59:WHT59"/>
    <mergeCell ref="WGH59:WGJ59"/>
    <mergeCell ref="WGL59:WGN59"/>
    <mergeCell ref="WGP59:WGR59"/>
    <mergeCell ref="WGT59:WGV59"/>
    <mergeCell ref="WGX59:WGZ59"/>
    <mergeCell ref="WFN59:WFP59"/>
    <mergeCell ref="WFR59:WFT59"/>
    <mergeCell ref="WFV59:WFX59"/>
    <mergeCell ref="WFZ59:WGB59"/>
    <mergeCell ref="WGD59:WGF59"/>
    <mergeCell ref="WET59:WEV59"/>
    <mergeCell ref="WEX59:WEZ59"/>
    <mergeCell ref="WFB59:WFD59"/>
    <mergeCell ref="WFF59:WFH59"/>
    <mergeCell ref="WFJ59:WFL59"/>
    <mergeCell ref="WDZ59:WEB59"/>
    <mergeCell ref="WED59:WEF59"/>
    <mergeCell ref="WEH59:WEJ59"/>
    <mergeCell ref="WEL59:WEN59"/>
    <mergeCell ref="WEP59:WER59"/>
    <mergeCell ref="WDF59:WDH59"/>
    <mergeCell ref="WDJ59:WDL59"/>
    <mergeCell ref="WDN59:WDP59"/>
    <mergeCell ref="WDR59:WDT59"/>
    <mergeCell ref="WDV59:WDX59"/>
    <mergeCell ref="WCL59:WCN59"/>
    <mergeCell ref="WCP59:WCR59"/>
    <mergeCell ref="WCT59:WCV59"/>
    <mergeCell ref="WCX59:WCZ59"/>
    <mergeCell ref="WDB59:WDD59"/>
    <mergeCell ref="WBR59:WBT59"/>
    <mergeCell ref="WBV59:WBX59"/>
    <mergeCell ref="WBZ59:WCB59"/>
    <mergeCell ref="WCD59:WCF59"/>
    <mergeCell ref="WCH59:WCJ59"/>
    <mergeCell ref="WAX59:WAZ59"/>
    <mergeCell ref="WBB59:WBD59"/>
    <mergeCell ref="WBF59:WBH59"/>
    <mergeCell ref="WBJ59:WBL59"/>
    <mergeCell ref="WBN59:WBP59"/>
    <mergeCell ref="WAD59:WAF59"/>
    <mergeCell ref="WAH59:WAJ59"/>
    <mergeCell ref="WAL59:WAN59"/>
    <mergeCell ref="WAP59:WAR59"/>
    <mergeCell ref="WAT59:WAV59"/>
    <mergeCell ref="VZJ59:VZL59"/>
    <mergeCell ref="VZN59:VZP59"/>
    <mergeCell ref="VZR59:VZT59"/>
    <mergeCell ref="VZV59:VZX59"/>
    <mergeCell ref="VZZ59:WAB59"/>
    <mergeCell ref="VYP59:VYR59"/>
    <mergeCell ref="VYT59:VYV59"/>
    <mergeCell ref="VYX59:VYZ59"/>
    <mergeCell ref="VZB59:VZD59"/>
    <mergeCell ref="VZF59:VZH59"/>
    <mergeCell ref="VXV59:VXX59"/>
    <mergeCell ref="VXZ59:VYB59"/>
    <mergeCell ref="VYD59:VYF59"/>
    <mergeCell ref="VYH59:VYJ59"/>
    <mergeCell ref="VYL59:VYN59"/>
    <mergeCell ref="VXB59:VXD59"/>
    <mergeCell ref="VXF59:VXH59"/>
    <mergeCell ref="VXJ59:VXL59"/>
    <mergeCell ref="VXN59:VXP59"/>
    <mergeCell ref="VXR59:VXT59"/>
    <mergeCell ref="VWH59:VWJ59"/>
    <mergeCell ref="VWL59:VWN59"/>
    <mergeCell ref="VWP59:VWR59"/>
    <mergeCell ref="VWT59:VWV59"/>
    <mergeCell ref="VWX59:VWZ59"/>
    <mergeCell ref="VVN59:VVP59"/>
    <mergeCell ref="VVR59:VVT59"/>
    <mergeCell ref="VVV59:VVX59"/>
    <mergeCell ref="VVZ59:VWB59"/>
    <mergeCell ref="VWD59:VWF59"/>
    <mergeCell ref="VUT59:VUV59"/>
    <mergeCell ref="VUX59:VUZ59"/>
    <mergeCell ref="VVB59:VVD59"/>
    <mergeCell ref="VVF59:VVH59"/>
    <mergeCell ref="VVJ59:VVL59"/>
    <mergeCell ref="VTZ59:VUB59"/>
    <mergeCell ref="VUD59:VUF59"/>
    <mergeCell ref="VUH59:VUJ59"/>
    <mergeCell ref="VUL59:VUN59"/>
    <mergeCell ref="VUP59:VUR59"/>
    <mergeCell ref="VTF59:VTH59"/>
    <mergeCell ref="VTJ59:VTL59"/>
    <mergeCell ref="VTN59:VTP59"/>
    <mergeCell ref="VTR59:VTT59"/>
    <mergeCell ref="VTV59:VTX59"/>
    <mergeCell ref="VSL59:VSN59"/>
    <mergeCell ref="VSP59:VSR59"/>
    <mergeCell ref="VST59:VSV59"/>
    <mergeCell ref="VSX59:VSZ59"/>
    <mergeCell ref="VTB59:VTD59"/>
    <mergeCell ref="VRR59:VRT59"/>
    <mergeCell ref="VRV59:VRX59"/>
    <mergeCell ref="VRZ59:VSB59"/>
    <mergeCell ref="VSD59:VSF59"/>
    <mergeCell ref="VSH59:VSJ59"/>
    <mergeCell ref="VQX59:VQZ59"/>
    <mergeCell ref="VRB59:VRD59"/>
    <mergeCell ref="VRF59:VRH59"/>
    <mergeCell ref="VRJ59:VRL59"/>
    <mergeCell ref="VRN59:VRP59"/>
    <mergeCell ref="VQD59:VQF59"/>
    <mergeCell ref="VQH59:VQJ59"/>
    <mergeCell ref="VQL59:VQN59"/>
    <mergeCell ref="VQP59:VQR59"/>
    <mergeCell ref="VQT59:VQV59"/>
    <mergeCell ref="VPJ59:VPL59"/>
    <mergeCell ref="VPN59:VPP59"/>
    <mergeCell ref="VPR59:VPT59"/>
    <mergeCell ref="VPV59:VPX59"/>
    <mergeCell ref="VPZ59:VQB59"/>
    <mergeCell ref="VOP59:VOR59"/>
    <mergeCell ref="VOT59:VOV59"/>
    <mergeCell ref="VOX59:VOZ59"/>
    <mergeCell ref="VPB59:VPD59"/>
    <mergeCell ref="VPF59:VPH59"/>
    <mergeCell ref="VNV59:VNX59"/>
    <mergeCell ref="VNZ59:VOB59"/>
    <mergeCell ref="VOD59:VOF59"/>
    <mergeCell ref="VOH59:VOJ59"/>
    <mergeCell ref="VOL59:VON59"/>
    <mergeCell ref="VNB59:VND59"/>
    <mergeCell ref="VNF59:VNH59"/>
    <mergeCell ref="VNJ59:VNL59"/>
    <mergeCell ref="VNN59:VNP59"/>
    <mergeCell ref="VNR59:VNT59"/>
    <mergeCell ref="VMH59:VMJ59"/>
    <mergeCell ref="VML59:VMN59"/>
    <mergeCell ref="VMP59:VMR59"/>
    <mergeCell ref="VMT59:VMV59"/>
    <mergeCell ref="VMX59:VMZ59"/>
    <mergeCell ref="VLN59:VLP59"/>
    <mergeCell ref="VLR59:VLT59"/>
    <mergeCell ref="VLV59:VLX59"/>
    <mergeCell ref="VLZ59:VMB59"/>
    <mergeCell ref="VMD59:VMF59"/>
    <mergeCell ref="VKT59:VKV59"/>
    <mergeCell ref="VKX59:VKZ59"/>
    <mergeCell ref="VLB59:VLD59"/>
    <mergeCell ref="VLF59:VLH59"/>
    <mergeCell ref="VLJ59:VLL59"/>
    <mergeCell ref="VJZ59:VKB59"/>
    <mergeCell ref="VKD59:VKF59"/>
    <mergeCell ref="VKH59:VKJ59"/>
    <mergeCell ref="VKL59:VKN59"/>
    <mergeCell ref="VKP59:VKR59"/>
    <mergeCell ref="VJF59:VJH59"/>
    <mergeCell ref="VJJ59:VJL59"/>
    <mergeCell ref="VJN59:VJP59"/>
    <mergeCell ref="VJR59:VJT59"/>
    <mergeCell ref="VJV59:VJX59"/>
    <mergeCell ref="VIL59:VIN59"/>
    <mergeCell ref="VIP59:VIR59"/>
    <mergeCell ref="VIT59:VIV59"/>
    <mergeCell ref="VIX59:VIZ59"/>
    <mergeCell ref="VJB59:VJD59"/>
    <mergeCell ref="VHR59:VHT59"/>
    <mergeCell ref="VHV59:VHX59"/>
    <mergeCell ref="VHZ59:VIB59"/>
    <mergeCell ref="VID59:VIF59"/>
    <mergeCell ref="VIH59:VIJ59"/>
    <mergeCell ref="VGX59:VGZ59"/>
    <mergeCell ref="VHB59:VHD59"/>
    <mergeCell ref="VHF59:VHH59"/>
    <mergeCell ref="VHJ59:VHL59"/>
    <mergeCell ref="VHN59:VHP59"/>
    <mergeCell ref="VGD59:VGF59"/>
    <mergeCell ref="VGH59:VGJ59"/>
    <mergeCell ref="VGL59:VGN59"/>
    <mergeCell ref="VGP59:VGR59"/>
    <mergeCell ref="VGT59:VGV59"/>
    <mergeCell ref="VFJ59:VFL59"/>
    <mergeCell ref="VFN59:VFP59"/>
    <mergeCell ref="VFR59:VFT59"/>
    <mergeCell ref="VFV59:VFX59"/>
    <mergeCell ref="VFZ59:VGB59"/>
    <mergeCell ref="VEP59:VER59"/>
    <mergeCell ref="VET59:VEV59"/>
    <mergeCell ref="VEX59:VEZ59"/>
    <mergeCell ref="VFB59:VFD59"/>
    <mergeCell ref="VFF59:VFH59"/>
    <mergeCell ref="VDV59:VDX59"/>
    <mergeCell ref="VDZ59:VEB59"/>
    <mergeCell ref="VED59:VEF59"/>
    <mergeCell ref="VEH59:VEJ59"/>
    <mergeCell ref="VEL59:VEN59"/>
    <mergeCell ref="VDB59:VDD59"/>
    <mergeCell ref="VDF59:VDH59"/>
    <mergeCell ref="VDJ59:VDL59"/>
    <mergeCell ref="VDN59:VDP59"/>
    <mergeCell ref="VDR59:VDT59"/>
    <mergeCell ref="VCH59:VCJ59"/>
    <mergeCell ref="VCL59:VCN59"/>
    <mergeCell ref="VCP59:VCR59"/>
    <mergeCell ref="VCT59:VCV59"/>
    <mergeCell ref="VCX59:VCZ59"/>
    <mergeCell ref="VBN59:VBP59"/>
    <mergeCell ref="VBR59:VBT59"/>
    <mergeCell ref="VBV59:VBX59"/>
    <mergeCell ref="VBZ59:VCB59"/>
    <mergeCell ref="VCD59:VCF59"/>
    <mergeCell ref="VAT59:VAV59"/>
    <mergeCell ref="VAX59:VAZ59"/>
    <mergeCell ref="VBB59:VBD59"/>
    <mergeCell ref="VBF59:VBH59"/>
    <mergeCell ref="VBJ59:VBL59"/>
    <mergeCell ref="UZZ59:VAB59"/>
    <mergeCell ref="VAD59:VAF59"/>
    <mergeCell ref="VAH59:VAJ59"/>
    <mergeCell ref="VAL59:VAN59"/>
    <mergeCell ref="VAP59:VAR59"/>
    <mergeCell ref="UZF59:UZH59"/>
    <mergeCell ref="UZJ59:UZL59"/>
    <mergeCell ref="UZN59:UZP59"/>
    <mergeCell ref="UZR59:UZT59"/>
    <mergeCell ref="UZV59:UZX59"/>
    <mergeCell ref="UYL59:UYN59"/>
    <mergeCell ref="UYP59:UYR59"/>
    <mergeCell ref="UYT59:UYV59"/>
    <mergeCell ref="UYX59:UYZ59"/>
    <mergeCell ref="UZB59:UZD59"/>
    <mergeCell ref="UXR59:UXT59"/>
    <mergeCell ref="UXV59:UXX59"/>
    <mergeCell ref="UXZ59:UYB59"/>
    <mergeCell ref="UYD59:UYF59"/>
    <mergeCell ref="UYH59:UYJ59"/>
    <mergeCell ref="UWX59:UWZ59"/>
    <mergeCell ref="UXB59:UXD59"/>
    <mergeCell ref="UXF59:UXH59"/>
    <mergeCell ref="UXJ59:UXL59"/>
    <mergeCell ref="UXN59:UXP59"/>
    <mergeCell ref="UWD59:UWF59"/>
    <mergeCell ref="UWH59:UWJ59"/>
    <mergeCell ref="UWL59:UWN59"/>
    <mergeCell ref="UWP59:UWR59"/>
    <mergeCell ref="UWT59:UWV59"/>
    <mergeCell ref="UVJ59:UVL59"/>
    <mergeCell ref="UVN59:UVP59"/>
    <mergeCell ref="UVR59:UVT59"/>
    <mergeCell ref="UVV59:UVX59"/>
    <mergeCell ref="UVZ59:UWB59"/>
    <mergeCell ref="UUP59:UUR59"/>
    <mergeCell ref="UUT59:UUV59"/>
    <mergeCell ref="UUX59:UUZ59"/>
    <mergeCell ref="UVB59:UVD59"/>
    <mergeCell ref="UVF59:UVH59"/>
    <mergeCell ref="UTV59:UTX59"/>
    <mergeCell ref="UTZ59:UUB59"/>
    <mergeCell ref="UUD59:UUF59"/>
    <mergeCell ref="UUH59:UUJ59"/>
    <mergeCell ref="UUL59:UUN59"/>
    <mergeCell ref="UTB59:UTD59"/>
    <mergeCell ref="UTF59:UTH59"/>
    <mergeCell ref="UTJ59:UTL59"/>
    <mergeCell ref="UTN59:UTP59"/>
    <mergeCell ref="UTR59:UTT59"/>
    <mergeCell ref="USH59:USJ59"/>
    <mergeCell ref="USL59:USN59"/>
    <mergeCell ref="USP59:USR59"/>
    <mergeCell ref="UST59:USV59"/>
    <mergeCell ref="USX59:USZ59"/>
    <mergeCell ref="URN59:URP59"/>
    <mergeCell ref="URR59:URT59"/>
    <mergeCell ref="URV59:URX59"/>
    <mergeCell ref="URZ59:USB59"/>
    <mergeCell ref="USD59:USF59"/>
    <mergeCell ref="UQT59:UQV59"/>
    <mergeCell ref="UQX59:UQZ59"/>
    <mergeCell ref="URB59:URD59"/>
    <mergeCell ref="URF59:URH59"/>
    <mergeCell ref="URJ59:URL59"/>
    <mergeCell ref="UPZ59:UQB59"/>
    <mergeCell ref="UQD59:UQF59"/>
    <mergeCell ref="UQH59:UQJ59"/>
    <mergeCell ref="UQL59:UQN59"/>
    <mergeCell ref="UQP59:UQR59"/>
    <mergeCell ref="UPF59:UPH59"/>
    <mergeCell ref="UPJ59:UPL59"/>
    <mergeCell ref="UPN59:UPP59"/>
    <mergeCell ref="UPR59:UPT59"/>
    <mergeCell ref="UPV59:UPX59"/>
    <mergeCell ref="UOL59:UON59"/>
    <mergeCell ref="UOP59:UOR59"/>
    <mergeCell ref="UOT59:UOV59"/>
    <mergeCell ref="UOX59:UOZ59"/>
    <mergeCell ref="UPB59:UPD59"/>
    <mergeCell ref="UNR59:UNT59"/>
    <mergeCell ref="UNV59:UNX59"/>
    <mergeCell ref="UNZ59:UOB59"/>
    <mergeCell ref="UOD59:UOF59"/>
    <mergeCell ref="UOH59:UOJ59"/>
    <mergeCell ref="UMX59:UMZ59"/>
    <mergeCell ref="UNB59:UND59"/>
    <mergeCell ref="UNF59:UNH59"/>
    <mergeCell ref="UNJ59:UNL59"/>
    <mergeCell ref="UNN59:UNP59"/>
    <mergeCell ref="UMD59:UMF59"/>
    <mergeCell ref="UMH59:UMJ59"/>
    <mergeCell ref="UML59:UMN59"/>
    <mergeCell ref="UMP59:UMR59"/>
    <mergeCell ref="UMT59:UMV59"/>
    <mergeCell ref="ULJ59:ULL59"/>
    <mergeCell ref="ULN59:ULP59"/>
    <mergeCell ref="ULR59:ULT59"/>
    <mergeCell ref="ULV59:ULX59"/>
    <mergeCell ref="ULZ59:UMB59"/>
    <mergeCell ref="UKP59:UKR59"/>
    <mergeCell ref="UKT59:UKV59"/>
    <mergeCell ref="UKX59:UKZ59"/>
    <mergeCell ref="ULB59:ULD59"/>
    <mergeCell ref="ULF59:ULH59"/>
    <mergeCell ref="UJV59:UJX59"/>
    <mergeCell ref="UJZ59:UKB59"/>
    <mergeCell ref="UKD59:UKF59"/>
    <mergeCell ref="UKH59:UKJ59"/>
    <mergeCell ref="UKL59:UKN59"/>
    <mergeCell ref="UJB59:UJD59"/>
    <mergeCell ref="UJF59:UJH59"/>
    <mergeCell ref="UJJ59:UJL59"/>
    <mergeCell ref="UJN59:UJP59"/>
    <mergeCell ref="UJR59:UJT59"/>
    <mergeCell ref="UIH59:UIJ59"/>
    <mergeCell ref="UIL59:UIN59"/>
    <mergeCell ref="UIP59:UIR59"/>
    <mergeCell ref="UIT59:UIV59"/>
    <mergeCell ref="UIX59:UIZ59"/>
    <mergeCell ref="UHN59:UHP59"/>
    <mergeCell ref="UHR59:UHT59"/>
    <mergeCell ref="UHV59:UHX59"/>
    <mergeCell ref="UHZ59:UIB59"/>
    <mergeCell ref="UID59:UIF59"/>
    <mergeCell ref="UGT59:UGV59"/>
    <mergeCell ref="UGX59:UGZ59"/>
    <mergeCell ref="UHB59:UHD59"/>
    <mergeCell ref="UHF59:UHH59"/>
    <mergeCell ref="UHJ59:UHL59"/>
    <mergeCell ref="UFZ59:UGB59"/>
    <mergeCell ref="UGD59:UGF59"/>
    <mergeCell ref="UGH59:UGJ59"/>
    <mergeCell ref="UGL59:UGN59"/>
    <mergeCell ref="UGP59:UGR59"/>
    <mergeCell ref="UFF59:UFH59"/>
    <mergeCell ref="UFJ59:UFL59"/>
    <mergeCell ref="UFN59:UFP59"/>
    <mergeCell ref="UFR59:UFT59"/>
    <mergeCell ref="UFV59:UFX59"/>
    <mergeCell ref="UEL59:UEN59"/>
    <mergeCell ref="UEP59:UER59"/>
    <mergeCell ref="UET59:UEV59"/>
    <mergeCell ref="UEX59:UEZ59"/>
    <mergeCell ref="UFB59:UFD59"/>
    <mergeCell ref="UDR59:UDT59"/>
    <mergeCell ref="UDV59:UDX59"/>
    <mergeCell ref="UDZ59:UEB59"/>
    <mergeCell ref="UED59:UEF59"/>
    <mergeCell ref="UEH59:UEJ59"/>
    <mergeCell ref="UCX59:UCZ59"/>
    <mergeCell ref="UDB59:UDD59"/>
    <mergeCell ref="UDF59:UDH59"/>
    <mergeCell ref="UDJ59:UDL59"/>
    <mergeCell ref="UDN59:UDP59"/>
    <mergeCell ref="UCD59:UCF59"/>
    <mergeCell ref="UCH59:UCJ59"/>
    <mergeCell ref="UCL59:UCN59"/>
    <mergeCell ref="UCP59:UCR59"/>
    <mergeCell ref="UCT59:UCV59"/>
    <mergeCell ref="UBJ59:UBL59"/>
    <mergeCell ref="UBN59:UBP59"/>
    <mergeCell ref="UBR59:UBT59"/>
    <mergeCell ref="UBV59:UBX59"/>
    <mergeCell ref="UBZ59:UCB59"/>
    <mergeCell ref="UAP59:UAR59"/>
    <mergeCell ref="UAT59:UAV59"/>
    <mergeCell ref="UAX59:UAZ59"/>
    <mergeCell ref="UBB59:UBD59"/>
    <mergeCell ref="UBF59:UBH59"/>
    <mergeCell ref="TZV59:TZX59"/>
    <mergeCell ref="TZZ59:UAB59"/>
    <mergeCell ref="UAD59:UAF59"/>
    <mergeCell ref="UAH59:UAJ59"/>
    <mergeCell ref="UAL59:UAN59"/>
    <mergeCell ref="TZB59:TZD59"/>
    <mergeCell ref="TZF59:TZH59"/>
    <mergeCell ref="TZJ59:TZL59"/>
    <mergeCell ref="TZN59:TZP59"/>
    <mergeCell ref="TZR59:TZT59"/>
    <mergeCell ref="TYH59:TYJ59"/>
    <mergeCell ref="TYL59:TYN59"/>
    <mergeCell ref="TYP59:TYR59"/>
    <mergeCell ref="TYT59:TYV59"/>
    <mergeCell ref="TYX59:TYZ59"/>
    <mergeCell ref="TXN59:TXP59"/>
    <mergeCell ref="TXR59:TXT59"/>
    <mergeCell ref="TXV59:TXX59"/>
    <mergeCell ref="TXZ59:TYB59"/>
    <mergeCell ref="TYD59:TYF59"/>
    <mergeCell ref="TWT59:TWV59"/>
    <mergeCell ref="TWX59:TWZ59"/>
    <mergeCell ref="TXB59:TXD59"/>
    <mergeCell ref="TXF59:TXH59"/>
    <mergeCell ref="TXJ59:TXL59"/>
    <mergeCell ref="TVZ59:TWB59"/>
    <mergeCell ref="TWD59:TWF59"/>
    <mergeCell ref="TWH59:TWJ59"/>
    <mergeCell ref="TWL59:TWN59"/>
    <mergeCell ref="TWP59:TWR59"/>
    <mergeCell ref="TVF59:TVH59"/>
    <mergeCell ref="TVJ59:TVL59"/>
    <mergeCell ref="TVN59:TVP59"/>
    <mergeCell ref="TVR59:TVT59"/>
    <mergeCell ref="TVV59:TVX59"/>
    <mergeCell ref="TUL59:TUN59"/>
    <mergeCell ref="TUP59:TUR59"/>
    <mergeCell ref="TUT59:TUV59"/>
    <mergeCell ref="TUX59:TUZ59"/>
    <mergeCell ref="TVB59:TVD59"/>
    <mergeCell ref="TTR59:TTT59"/>
    <mergeCell ref="TTV59:TTX59"/>
    <mergeCell ref="TTZ59:TUB59"/>
    <mergeCell ref="TUD59:TUF59"/>
    <mergeCell ref="TUH59:TUJ59"/>
    <mergeCell ref="TSX59:TSZ59"/>
    <mergeCell ref="TTB59:TTD59"/>
    <mergeCell ref="TTF59:TTH59"/>
    <mergeCell ref="TTJ59:TTL59"/>
    <mergeCell ref="TTN59:TTP59"/>
    <mergeCell ref="TSD59:TSF59"/>
    <mergeCell ref="TSH59:TSJ59"/>
    <mergeCell ref="TSL59:TSN59"/>
    <mergeCell ref="TSP59:TSR59"/>
    <mergeCell ref="TST59:TSV59"/>
    <mergeCell ref="TRJ59:TRL59"/>
    <mergeCell ref="TRN59:TRP59"/>
    <mergeCell ref="TRR59:TRT59"/>
    <mergeCell ref="TRV59:TRX59"/>
    <mergeCell ref="TRZ59:TSB59"/>
    <mergeCell ref="TQP59:TQR59"/>
    <mergeCell ref="TQT59:TQV59"/>
    <mergeCell ref="TQX59:TQZ59"/>
    <mergeCell ref="TRB59:TRD59"/>
    <mergeCell ref="TRF59:TRH59"/>
    <mergeCell ref="TPV59:TPX59"/>
    <mergeCell ref="TPZ59:TQB59"/>
    <mergeCell ref="TQD59:TQF59"/>
    <mergeCell ref="TQH59:TQJ59"/>
    <mergeCell ref="TQL59:TQN59"/>
    <mergeCell ref="TPB59:TPD59"/>
    <mergeCell ref="TPF59:TPH59"/>
    <mergeCell ref="TPJ59:TPL59"/>
    <mergeCell ref="TPN59:TPP59"/>
    <mergeCell ref="TPR59:TPT59"/>
    <mergeCell ref="TOH59:TOJ59"/>
    <mergeCell ref="TOL59:TON59"/>
    <mergeCell ref="TOP59:TOR59"/>
    <mergeCell ref="TOT59:TOV59"/>
    <mergeCell ref="TOX59:TOZ59"/>
    <mergeCell ref="TNN59:TNP59"/>
    <mergeCell ref="TNR59:TNT59"/>
    <mergeCell ref="TNV59:TNX59"/>
    <mergeCell ref="TNZ59:TOB59"/>
    <mergeCell ref="TOD59:TOF59"/>
    <mergeCell ref="TMT59:TMV59"/>
    <mergeCell ref="TMX59:TMZ59"/>
    <mergeCell ref="TNB59:TND59"/>
    <mergeCell ref="TNF59:TNH59"/>
    <mergeCell ref="TNJ59:TNL59"/>
    <mergeCell ref="TLZ59:TMB59"/>
    <mergeCell ref="TMD59:TMF59"/>
    <mergeCell ref="TMH59:TMJ59"/>
    <mergeCell ref="TML59:TMN59"/>
    <mergeCell ref="TMP59:TMR59"/>
    <mergeCell ref="TLF59:TLH59"/>
    <mergeCell ref="TLJ59:TLL59"/>
    <mergeCell ref="TLN59:TLP59"/>
    <mergeCell ref="TLR59:TLT59"/>
    <mergeCell ref="TLV59:TLX59"/>
    <mergeCell ref="TKL59:TKN59"/>
    <mergeCell ref="TKP59:TKR59"/>
    <mergeCell ref="TKT59:TKV59"/>
    <mergeCell ref="TKX59:TKZ59"/>
    <mergeCell ref="TLB59:TLD59"/>
    <mergeCell ref="TJR59:TJT59"/>
    <mergeCell ref="TJV59:TJX59"/>
    <mergeCell ref="TJZ59:TKB59"/>
    <mergeCell ref="TKD59:TKF59"/>
    <mergeCell ref="TKH59:TKJ59"/>
    <mergeCell ref="TIX59:TIZ59"/>
    <mergeCell ref="TJB59:TJD59"/>
    <mergeCell ref="TJF59:TJH59"/>
    <mergeCell ref="TJJ59:TJL59"/>
    <mergeCell ref="TJN59:TJP59"/>
    <mergeCell ref="TID59:TIF59"/>
    <mergeCell ref="TIH59:TIJ59"/>
    <mergeCell ref="TIL59:TIN59"/>
    <mergeCell ref="TIP59:TIR59"/>
    <mergeCell ref="TIT59:TIV59"/>
    <mergeCell ref="THJ59:THL59"/>
    <mergeCell ref="THN59:THP59"/>
    <mergeCell ref="THR59:THT59"/>
    <mergeCell ref="THV59:THX59"/>
    <mergeCell ref="THZ59:TIB59"/>
    <mergeCell ref="TGP59:TGR59"/>
    <mergeCell ref="TGT59:TGV59"/>
    <mergeCell ref="TGX59:TGZ59"/>
    <mergeCell ref="THB59:THD59"/>
    <mergeCell ref="THF59:THH59"/>
    <mergeCell ref="TFV59:TFX59"/>
    <mergeCell ref="TFZ59:TGB59"/>
    <mergeCell ref="TGD59:TGF59"/>
    <mergeCell ref="TGH59:TGJ59"/>
    <mergeCell ref="TGL59:TGN59"/>
    <mergeCell ref="TFB59:TFD59"/>
    <mergeCell ref="TFF59:TFH59"/>
    <mergeCell ref="TFJ59:TFL59"/>
    <mergeCell ref="TFN59:TFP59"/>
    <mergeCell ref="TFR59:TFT59"/>
    <mergeCell ref="TEH59:TEJ59"/>
    <mergeCell ref="TEL59:TEN59"/>
    <mergeCell ref="TEP59:TER59"/>
    <mergeCell ref="TET59:TEV59"/>
    <mergeCell ref="TEX59:TEZ59"/>
    <mergeCell ref="TDN59:TDP59"/>
    <mergeCell ref="TDR59:TDT59"/>
    <mergeCell ref="TDV59:TDX59"/>
    <mergeCell ref="TDZ59:TEB59"/>
    <mergeCell ref="TED59:TEF59"/>
    <mergeCell ref="TCT59:TCV59"/>
    <mergeCell ref="TCX59:TCZ59"/>
    <mergeCell ref="TDB59:TDD59"/>
    <mergeCell ref="TDF59:TDH59"/>
    <mergeCell ref="TDJ59:TDL59"/>
    <mergeCell ref="TBZ59:TCB59"/>
    <mergeCell ref="TCD59:TCF59"/>
    <mergeCell ref="TCH59:TCJ59"/>
    <mergeCell ref="TCL59:TCN59"/>
    <mergeCell ref="TCP59:TCR59"/>
    <mergeCell ref="TBF59:TBH59"/>
    <mergeCell ref="TBJ59:TBL59"/>
    <mergeCell ref="TBN59:TBP59"/>
    <mergeCell ref="TBR59:TBT59"/>
    <mergeCell ref="TBV59:TBX59"/>
    <mergeCell ref="TAL59:TAN59"/>
    <mergeCell ref="TAP59:TAR59"/>
    <mergeCell ref="TAT59:TAV59"/>
    <mergeCell ref="TAX59:TAZ59"/>
    <mergeCell ref="TBB59:TBD59"/>
    <mergeCell ref="SZR59:SZT59"/>
    <mergeCell ref="SZV59:SZX59"/>
    <mergeCell ref="SZZ59:TAB59"/>
    <mergeCell ref="TAD59:TAF59"/>
    <mergeCell ref="TAH59:TAJ59"/>
    <mergeCell ref="SYX59:SYZ59"/>
    <mergeCell ref="SZB59:SZD59"/>
    <mergeCell ref="SZF59:SZH59"/>
    <mergeCell ref="SZJ59:SZL59"/>
    <mergeCell ref="SZN59:SZP59"/>
    <mergeCell ref="SYD59:SYF59"/>
    <mergeCell ref="SYH59:SYJ59"/>
    <mergeCell ref="SYL59:SYN59"/>
    <mergeCell ref="SYP59:SYR59"/>
    <mergeCell ref="SYT59:SYV59"/>
    <mergeCell ref="SXJ59:SXL59"/>
    <mergeCell ref="SXN59:SXP59"/>
    <mergeCell ref="SXR59:SXT59"/>
    <mergeCell ref="SXV59:SXX59"/>
    <mergeCell ref="SXZ59:SYB59"/>
    <mergeCell ref="SWP59:SWR59"/>
    <mergeCell ref="SWT59:SWV59"/>
    <mergeCell ref="SWX59:SWZ59"/>
    <mergeCell ref="SXB59:SXD59"/>
    <mergeCell ref="SXF59:SXH59"/>
    <mergeCell ref="SVV59:SVX59"/>
    <mergeCell ref="SVZ59:SWB59"/>
    <mergeCell ref="SWD59:SWF59"/>
    <mergeCell ref="SWH59:SWJ59"/>
    <mergeCell ref="SWL59:SWN59"/>
    <mergeCell ref="SVB59:SVD59"/>
    <mergeCell ref="SVF59:SVH59"/>
    <mergeCell ref="SVJ59:SVL59"/>
    <mergeCell ref="SVN59:SVP59"/>
    <mergeCell ref="SVR59:SVT59"/>
    <mergeCell ref="SUH59:SUJ59"/>
    <mergeCell ref="SUL59:SUN59"/>
    <mergeCell ref="SUP59:SUR59"/>
    <mergeCell ref="SUT59:SUV59"/>
    <mergeCell ref="SUX59:SUZ59"/>
    <mergeCell ref="STN59:STP59"/>
    <mergeCell ref="STR59:STT59"/>
    <mergeCell ref="STV59:STX59"/>
    <mergeCell ref="STZ59:SUB59"/>
    <mergeCell ref="SUD59:SUF59"/>
    <mergeCell ref="SST59:SSV59"/>
    <mergeCell ref="SSX59:SSZ59"/>
    <mergeCell ref="STB59:STD59"/>
    <mergeCell ref="STF59:STH59"/>
    <mergeCell ref="STJ59:STL59"/>
    <mergeCell ref="SRZ59:SSB59"/>
    <mergeCell ref="SSD59:SSF59"/>
    <mergeCell ref="SSH59:SSJ59"/>
    <mergeCell ref="SSL59:SSN59"/>
    <mergeCell ref="SSP59:SSR59"/>
    <mergeCell ref="SRF59:SRH59"/>
    <mergeCell ref="SRJ59:SRL59"/>
    <mergeCell ref="SRN59:SRP59"/>
    <mergeCell ref="SRR59:SRT59"/>
    <mergeCell ref="SRV59:SRX59"/>
    <mergeCell ref="SQL59:SQN59"/>
    <mergeCell ref="SQP59:SQR59"/>
    <mergeCell ref="SQT59:SQV59"/>
    <mergeCell ref="SQX59:SQZ59"/>
    <mergeCell ref="SRB59:SRD59"/>
    <mergeCell ref="SPR59:SPT59"/>
    <mergeCell ref="SPV59:SPX59"/>
    <mergeCell ref="SPZ59:SQB59"/>
    <mergeCell ref="SQD59:SQF59"/>
    <mergeCell ref="SQH59:SQJ59"/>
    <mergeCell ref="SOX59:SOZ59"/>
    <mergeCell ref="SPB59:SPD59"/>
    <mergeCell ref="SPF59:SPH59"/>
    <mergeCell ref="SPJ59:SPL59"/>
    <mergeCell ref="SPN59:SPP59"/>
    <mergeCell ref="SOD59:SOF59"/>
    <mergeCell ref="SOH59:SOJ59"/>
    <mergeCell ref="SOL59:SON59"/>
    <mergeCell ref="SOP59:SOR59"/>
    <mergeCell ref="SOT59:SOV59"/>
    <mergeCell ref="SNJ59:SNL59"/>
    <mergeCell ref="SNN59:SNP59"/>
    <mergeCell ref="SNR59:SNT59"/>
    <mergeCell ref="SNV59:SNX59"/>
    <mergeCell ref="SNZ59:SOB59"/>
    <mergeCell ref="SMP59:SMR59"/>
    <mergeCell ref="SMT59:SMV59"/>
    <mergeCell ref="SMX59:SMZ59"/>
    <mergeCell ref="SNB59:SND59"/>
    <mergeCell ref="SNF59:SNH59"/>
    <mergeCell ref="SLV59:SLX59"/>
    <mergeCell ref="SLZ59:SMB59"/>
    <mergeCell ref="SMD59:SMF59"/>
    <mergeCell ref="SMH59:SMJ59"/>
    <mergeCell ref="SML59:SMN59"/>
    <mergeCell ref="SLB59:SLD59"/>
    <mergeCell ref="SLF59:SLH59"/>
    <mergeCell ref="SLJ59:SLL59"/>
    <mergeCell ref="SLN59:SLP59"/>
    <mergeCell ref="SLR59:SLT59"/>
    <mergeCell ref="SKH59:SKJ59"/>
    <mergeCell ref="SKL59:SKN59"/>
    <mergeCell ref="SKP59:SKR59"/>
    <mergeCell ref="SKT59:SKV59"/>
    <mergeCell ref="SKX59:SKZ59"/>
    <mergeCell ref="SJN59:SJP59"/>
    <mergeCell ref="SJR59:SJT59"/>
    <mergeCell ref="SJV59:SJX59"/>
    <mergeCell ref="SJZ59:SKB59"/>
    <mergeCell ref="SKD59:SKF59"/>
    <mergeCell ref="SIT59:SIV59"/>
    <mergeCell ref="SIX59:SIZ59"/>
    <mergeCell ref="SJB59:SJD59"/>
    <mergeCell ref="SJF59:SJH59"/>
    <mergeCell ref="SJJ59:SJL59"/>
    <mergeCell ref="SHZ59:SIB59"/>
    <mergeCell ref="SID59:SIF59"/>
    <mergeCell ref="SIH59:SIJ59"/>
    <mergeCell ref="SIL59:SIN59"/>
    <mergeCell ref="SIP59:SIR59"/>
    <mergeCell ref="SHF59:SHH59"/>
    <mergeCell ref="SHJ59:SHL59"/>
    <mergeCell ref="SHN59:SHP59"/>
    <mergeCell ref="SHR59:SHT59"/>
    <mergeCell ref="SHV59:SHX59"/>
    <mergeCell ref="SGL59:SGN59"/>
    <mergeCell ref="SGP59:SGR59"/>
    <mergeCell ref="SGT59:SGV59"/>
    <mergeCell ref="SGX59:SGZ59"/>
    <mergeCell ref="SHB59:SHD59"/>
    <mergeCell ref="SFR59:SFT59"/>
    <mergeCell ref="SFV59:SFX59"/>
    <mergeCell ref="SFZ59:SGB59"/>
    <mergeCell ref="SGD59:SGF59"/>
    <mergeCell ref="SGH59:SGJ59"/>
    <mergeCell ref="SEX59:SEZ59"/>
    <mergeCell ref="SFB59:SFD59"/>
    <mergeCell ref="SFF59:SFH59"/>
    <mergeCell ref="SFJ59:SFL59"/>
    <mergeCell ref="SFN59:SFP59"/>
    <mergeCell ref="SED59:SEF59"/>
    <mergeCell ref="SEH59:SEJ59"/>
    <mergeCell ref="SEL59:SEN59"/>
    <mergeCell ref="SEP59:SER59"/>
    <mergeCell ref="SET59:SEV59"/>
    <mergeCell ref="SDJ59:SDL59"/>
    <mergeCell ref="SDN59:SDP59"/>
    <mergeCell ref="SDR59:SDT59"/>
    <mergeCell ref="SDV59:SDX59"/>
    <mergeCell ref="SDZ59:SEB59"/>
    <mergeCell ref="SCP59:SCR59"/>
    <mergeCell ref="SCT59:SCV59"/>
    <mergeCell ref="SCX59:SCZ59"/>
    <mergeCell ref="SDB59:SDD59"/>
    <mergeCell ref="SDF59:SDH59"/>
    <mergeCell ref="SBV59:SBX59"/>
    <mergeCell ref="SBZ59:SCB59"/>
    <mergeCell ref="SCD59:SCF59"/>
    <mergeCell ref="SCH59:SCJ59"/>
    <mergeCell ref="SCL59:SCN59"/>
    <mergeCell ref="SBB59:SBD59"/>
    <mergeCell ref="SBF59:SBH59"/>
    <mergeCell ref="SBJ59:SBL59"/>
    <mergeCell ref="SBN59:SBP59"/>
    <mergeCell ref="SBR59:SBT59"/>
    <mergeCell ref="SAH59:SAJ59"/>
    <mergeCell ref="SAL59:SAN59"/>
    <mergeCell ref="SAP59:SAR59"/>
    <mergeCell ref="SAT59:SAV59"/>
    <mergeCell ref="SAX59:SAZ59"/>
    <mergeCell ref="RZN59:RZP59"/>
    <mergeCell ref="RZR59:RZT59"/>
    <mergeCell ref="RZV59:RZX59"/>
    <mergeCell ref="RZZ59:SAB59"/>
    <mergeCell ref="SAD59:SAF59"/>
    <mergeCell ref="RYT59:RYV59"/>
    <mergeCell ref="RYX59:RYZ59"/>
    <mergeCell ref="RZB59:RZD59"/>
    <mergeCell ref="RZF59:RZH59"/>
    <mergeCell ref="RZJ59:RZL59"/>
    <mergeCell ref="RXZ59:RYB59"/>
    <mergeCell ref="RYD59:RYF59"/>
    <mergeCell ref="RYH59:RYJ59"/>
    <mergeCell ref="RYL59:RYN59"/>
    <mergeCell ref="RYP59:RYR59"/>
    <mergeCell ref="RXF59:RXH59"/>
    <mergeCell ref="RXJ59:RXL59"/>
    <mergeCell ref="RXN59:RXP59"/>
    <mergeCell ref="RXR59:RXT59"/>
    <mergeCell ref="RXV59:RXX59"/>
    <mergeCell ref="RWL59:RWN59"/>
    <mergeCell ref="RWP59:RWR59"/>
    <mergeCell ref="RWT59:RWV59"/>
    <mergeCell ref="RWX59:RWZ59"/>
    <mergeCell ref="RXB59:RXD59"/>
    <mergeCell ref="RVR59:RVT59"/>
    <mergeCell ref="RVV59:RVX59"/>
    <mergeCell ref="RVZ59:RWB59"/>
    <mergeCell ref="RWD59:RWF59"/>
    <mergeCell ref="RWH59:RWJ59"/>
    <mergeCell ref="RUX59:RUZ59"/>
    <mergeCell ref="RVB59:RVD59"/>
    <mergeCell ref="RVF59:RVH59"/>
    <mergeCell ref="RVJ59:RVL59"/>
    <mergeCell ref="RVN59:RVP59"/>
    <mergeCell ref="RUD59:RUF59"/>
    <mergeCell ref="RUH59:RUJ59"/>
    <mergeCell ref="RUL59:RUN59"/>
    <mergeCell ref="RUP59:RUR59"/>
    <mergeCell ref="RUT59:RUV59"/>
    <mergeCell ref="RTJ59:RTL59"/>
    <mergeCell ref="RTN59:RTP59"/>
    <mergeCell ref="RTR59:RTT59"/>
    <mergeCell ref="RTV59:RTX59"/>
    <mergeCell ref="RTZ59:RUB59"/>
    <mergeCell ref="RSP59:RSR59"/>
    <mergeCell ref="RST59:RSV59"/>
    <mergeCell ref="RSX59:RSZ59"/>
    <mergeCell ref="RTB59:RTD59"/>
    <mergeCell ref="RTF59:RTH59"/>
    <mergeCell ref="RRV59:RRX59"/>
    <mergeCell ref="RRZ59:RSB59"/>
    <mergeCell ref="RSD59:RSF59"/>
    <mergeCell ref="RSH59:RSJ59"/>
    <mergeCell ref="RSL59:RSN59"/>
    <mergeCell ref="RRB59:RRD59"/>
    <mergeCell ref="RRF59:RRH59"/>
    <mergeCell ref="RRJ59:RRL59"/>
    <mergeCell ref="RRN59:RRP59"/>
    <mergeCell ref="RRR59:RRT59"/>
    <mergeCell ref="RQH59:RQJ59"/>
    <mergeCell ref="RQL59:RQN59"/>
    <mergeCell ref="RQP59:RQR59"/>
    <mergeCell ref="RQT59:RQV59"/>
    <mergeCell ref="RQX59:RQZ59"/>
    <mergeCell ref="RPN59:RPP59"/>
    <mergeCell ref="RPR59:RPT59"/>
    <mergeCell ref="RPV59:RPX59"/>
    <mergeCell ref="RPZ59:RQB59"/>
    <mergeCell ref="RQD59:RQF59"/>
    <mergeCell ref="ROT59:ROV59"/>
    <mergeCell ref="ROX59:ROZ59"/>
    <mergeCell ref="RPB59:RPD59"/>
    <mergeCell ref="RPF59:RPH59"/>
    <mergeCell ref="RPJ59:RPL59"/>
    <mergeCell ref="RNZ59:ROB59"/>
    <mergeCell ref="ROD59:ROF59"/>
    <mergeCell ref="ROH59:ROJ59"/>
    <mergeCell ref="ROL59:RON59"/>
    <mergeCell ref="ROP59:ROR59"/>
    <mergeCell ref="RNF59:RNH59"/>
    <mergeCell ref="RNJ59:RNL59"/>
    <mergeCell ref="RNN59:RNP59"/>
    <mergeCell ref="RNR59:RNT59"/>
    <mergeCell ref="RNV59:RNX59"/>
    <mergeCell ref="RML59:RMN59"/>
    <mergeCell ref="RMP59:RMR59"/>
    <mergeCell ref="RMT59:RMV59"/>
    <mergeCell ref="RMX59:RMZ59"/>
    <mergeCell ref="RNB59:RND59"/>
    <mergeCell ref="RLR59:RLT59"/>
    <mergeCell ref="RLV59:RLX59"/>
    <mergeCell ref="RLZ59:RMB59"/>
    <mergeCell ref="RMD59:RMF59"/>
    <mergeCell ref="RMH59:RMJ59"/>
    <mergeCell ref="RKX59:RKZ59"/>
    <mergeCell ref="RLB59:RLD59"/>
    <mergeCell ref="RLF59:RLH59"/>
    <mergeCell ref="RLJ59:RLL59"/>
    <mergeCell ref="RLN59:RLP59"/>
    <mergeCell ref="RKD59:RKF59"/>
    <mergeCell ref="RKH59:RKJ59"/>
    <mergeCell ref="RKL59:RKN59"/>
    <mergeCell ref="RKP59:RKR59"/>
    <mergeCell ref="RKT59:RKV59"/>
    <mergeCell ref="RJJ59:RJL59"/>
    <mergeCell ref="RJN59:RJP59"/>
    <mergeCell ref="RJR59:RJT59"/>
    <mergeCell ref="RJV59:RJX59"/>
    <mergeCell ref="RJZ59:RKB59"/>
    <mergeCell ref="RIP59:RIR59"/>
    <mergeCell ref="RIT59:RIV59"/>
    <mergeCell ref="RIX59:RIZ59"/>
    <mergeCell ref="RJB59:RJD59"/>
    <mergeCell ref="RJF59:RJH59"/>
    <mergeCell ref="RHV59:RHX59"/>
    <mergeCell ref="RHZ59:RIB59"/>
    <mergeCell ref="RID59:RIF59"/>
    <mergeCell ref="RIH59:RIJ59"/>
    <mergeCell ref="RIL59:RIN59"/>
    <mergeCell ref="RHB59:RHD59"/>
    <mergeCell ref="RHF59:RHH59"/>
    <mergeCell ref="RHJ59:RHL59"/>
    <mergeCell ref="RHN59:RHP59"/>
    <mergeCell ref="RHR59:RHT59"/>
    <mergeCell ref="RGH59:RGJ59"/>
    <mergeCell ref="RGL59:RGN59"/>
    <mergeCell ref="RGP59:RGR59"/>
    <mergeCell ref="RGT59:RGV59"/>
    <mergeCell ref="RGX59:RGZ59"/>
    <mergeCell ref="RFN59:RFP59"/>
    <mergeCell ref="RFR59:RFT59"/>
    <mergeCell ref="RFV59:RFX59"/>
    <mergeCell ref="RFZ59:RGB59"/>
    <mergeCell ref="RGD59:RGF59"/>
    <mergeCell ref="RET59:REV59"/>
    <mergeCell ref="REX59:REZ59"/>
    <mergeCell ref="RFB59:RFD59"/>
    <mergeCell ref="RFF59:RFH59"/>
    <mergeCell ref="RFJ59:RFL59"/>
    <mergeCell ref="RDZ59:REB59"/>
    <mergeCell ref="RED59:REF59"/>
    <mergeCell ref="REH59:REJ59"/>
    <mergeCell ref="REL59:REN59"/>
    <mergeCell ref="REP59:RER59"/>
    <mergeCell ref="RDF59:RDH59"/>
    <mergeCell ref="RDJ59:RDL59"/>
    <mergeCell ref="RDN59:RDP59"/>
    <mergeCell ref="RDR59:RDT59"/>
    <mergeCell ref="RDV59:RDX59"/>
    <mergeCell ref="RCL59:RCN59"/>
    <mergeCell ref="RCP59:RCR59"/>
    <mergeCell ref="RCT59:RCV59"/>
    <mergeCell ref="RCX59:RCZ59"/>
    <mergeCell ref="RDB59:RDD59"/>
    <mergeCell ref="RBR59:RBT59"/>
    <mergeCell ref="RBV59:RBX59"/>
    <mergeCell ref="RBZ59:RCB59"/>
    <mergeCell ref="RCD59:RCF59"/>
    <mergeCell ref="RCH59:RCJ59"/>
    <mergeCell ref="RAX59:RAZ59"/>
    <mergeCell ref="RBB59:RBD59"/>
    <mergeCell ref="RBF59:RBH59"/>
    <mergeCell ref="RBJ59:RBL59"/>
    <mergeCell ref="RBN59:RBP59"/>
    <mergeCell ref="RAD59:RAF59"/>
    <mergeCell ref="RAH59:RAJ59"/>
    <mergeCell ref="RAL59:RAN59"/>
    <mergeCell ref="RAP59:RAR59"/>
    <mergeCell ref="RAT59:RAV59"/>
    <mergeCell ref="QZJ59:QZL59"/>
    <mergeCell ref="QZN59:QZP59"/>
    <mergeCell ref="QZR59:QZT59"/>
    <mergeCell ref="QZV59:QZX59"/>
    <mergeCell ref="QZZ59:RAB59"/>
    <mergeCell ref="QYP59:QYR59"/>
    <mergeCell ref="QYT59:QYV59"/>
    <mergeCell ref="QYX59:QYZ59"/>
    <mergeCell ref="QZB59:QZD59"/>
    <mergeCell ref="QZF59:QZH59"/>
    <mergeCell ref="QXV59:QXX59"/>
    <mergeCell ref="QXZ59:QYB59"/>
    <mergeCell ref="QYD59:QYF59"/>
    <mergeCell ref="QYH59:QYJ59"/>
    <mergeCell ref="QYL59:QYN59"/>
    <mergeCell ref="QXB59:QXD59"/>
    <mergeCell ref="QXF59:QXH59"/>
    <mergeCell ref="QXJ59:QXL59"/>
    <mergeCell ref="QXN59:QXP59"/>
    <mergeCell ref="QXR59:QXT59"/>
    <mergeCell ref="QWH59:QWJ59"/>
    <mergeCell ref="QWL59:QWN59"/>
    <mergeCell ref="QWP59:QWR59"/>
    <mergeCell ref="QWT59:QWV59"/>
    <mergeCell ref="QWX59:QWZ59"/>
    <mergeCell ref="QVN59:QVP59"/>
    <mergeCell ref="QVR59:QVT59"/>
    <mergeCell ref="QVV59:QVX59"/>
    <mergeCell ref="QVZ59:QWB59"/>
    <mergeCell ref="QWD59:QWF59"/>
    <mergeCell ref="QUT59:QUV59"/>
    <mergeCell ref="QUX59:QUZ59"/>
    <mergeCell ref="QVB59:QVD59"/>
    <mergeCell ref="QVF59:QVH59"/>
    <mergeCell ref="QVJ59:QVL59"/>
    <mergeCell ref="QTZ59:QUB59"/>
    <mergeCell ref="QUD59:QUF59"/>
    <mergeCell ref="QUH59:QUJ59"/>
    <mergeCell ref="QUL59:QUN59"/>
    <mergeCell ref="QUP59:QUR59"/>
    <mergeCell ref="QTF59:QTH59"/>
    <mergeCell ref="QTJ59:QTL59"/>
    <mergeCell ref="QTN59:QTP59"/>
    <mergeCell ref="QTR59:QTT59"/>
    <mergeCell ref="QTV59:QTX59"/>
    <mergeCell ref="QSL59:QSN59"/>
    <mergeCell ref="QSP59:QSR59"/>
    <mergeCell ref="QST59:QSV59"/>
    <mergeCell ref="QSX59:QSZ59"/>
    <mergeCell ref="QTB59:QTD59"/>
    <mergeCell ref="QRR59:QRT59"/>
    <mergeCell ref="QRV59:QRX59"/>
    <mergeCell ref="QRZ59:QSB59"/>
    <mergeCell ref="QSD59:QSF59"/>
    <mergeCell ref="QSH59:QSJ59"/>
    <mergeCell ref="QQX59:QQZ59"/>
    <mergeCell ref="QRB59:QRD59"/>
    <mergeCell ref="QRF59:QRH59"/>
    <mergeCell ref="QRJ59:QRL59"/>
    <mergeCell ref="QRN59:QRP59"/>
    <mergeCell ref="QQD59:QQF59"/>
    <mergeCell ref="QQH59:QQJ59"/>
    <mergeCell ref="QQL59:QQN59"/>
    <mergeCell ref="QQP59:QQR59"/>
    <mergeCell ref="QQT59:QQV59"/>
    <mergeCell ref="QPJ59:QPL59"/>
    <mergeCell ref="QPN59:QPP59"/>
    <mergeCell ref="QPR59:QPT59"/>
    <mergeCell ref="QPV59:QPX59"/>
    <mergeCell ref="QPZ59:QQB59"/>
    <mergeCell ref="QOP59:QOR59"/>
    <mergeCell ref="QOT59:QOV59"/>
    <mergeCell ref="QOX59:QOZ59"/>
    <mergeCell ref="QPB59:QPD59"/>
    <mergeCell ref="QPF59:QPH59"/>
    <mergeCell ref="QNV59:QNX59"/>
    <mergeCell ref="QNZ59:QOB59"/>
    <mergeCell ref="QOD59:QOF59"/>
    <mergeCell ref="QOH59:QOJ59"/>
    <mergeCell ref="QOL59:QON59"/>
    <mergeCell ref="QNB59:QND59"/>
    <mergeCell ref="QNF59:QNH59"/>
    <mergeCell ref="QNJ59:QNL59"/>
    <mergeCell ref="QNN59:QNP59"/>
    <mergeCell ref="QNR59:QNT59"/>
    <mergeCell ref="QMH59:QMJ59"/>
    <mergeCell ref="QML59:QMN59"/>
    <mergeCell ref="QMP59:QMR59"/>
    <mergeCell ref="QMT59:QMV59"/>
    <mergeCell ref="QMX59:QMZ59"/>
    <mergeCell ref="QLN59:QLP59"/>
    <mergeCell ref="QLR59:QLT59"/>
    <mergeCell ref="QLV59:QLX59"/>
    <mergeCell ref="QLZ59:QMB59"/>
    <mergeCell ref="QMD59:QMF59"/>
    <mergeCell ref="QKT59:QKV59"/>
    <mergeCell ref="QKX59:QKZ59"/>
    <mergeCell ref="QLB59:QLD59"/>
    <mergeCell ref="QLF59:QLH59"/>
    <mergeCell ref="QLJ59:QLL59"/>
    <mergeCell ref="QJZ59:QKB59"/>
    <mergeCell ref="QKD59:QKF59"/>
    <mergeCell ref="QKH59:QKJ59"/>
    <mergeCell ref="QKL59:QKN59"/>
    <mergeCell ref="QKP59:QKR59"/>
    <mergeCell ref="QJF59:QJH59"/>
    <mergeCell ref="QJJ59:QJL59"/>
    <mergeCell ref="QJN59:QJP59"/>
    <mergeCell ref="QJR59:QJT59"/>
    <mergeCell ref="QJV59:QJX59"/>
    <mergeCell ref="QIL59:QIN59"/>
    <mergeCell ref="QIP59:QIR59"/>
    <mergeCell ref="QIT59:QIV59"/>
    <mergeCell ref="QIX59:QIZ59"/>
    <mergeCell ref="QJB59:QJD59"/>
    <mergeCell ref="QHR59:QHT59"/>
    <mergeCell ref="QHV59:QHX59"/>
    <mergeCell ref="QHZ59:QIB59"/>
    <mergeCell ref="QID59:QIF59"/>
    <mergeCell ref="QIH59:QIJ59"/>
    <mergeCell ref="QGX59:QGZ59"/>
    <mergeCell ref="QHB59:QHD59"/>
    <mergeCell ref="QHF59:QHH59"/>
    <mergeCell ref="QHJ59:QHL59"/>
    <mergeCell ref="QHN59:QHP59"/>
    <mergeCell ref="QGD59:QGF59"/>
    <mergeCell ref="QGH59:QGJ59"/>
    <mergeCell ref="QGL59:QGN59"/>
    <mergeCell ref="QGP59:QGR59"/>
    <mergeCell ref="QGT59:QGV59"/>
    <mergeCell ref="QFJ59:QFL59"/>
    <mergeCell ref="QFN59:QFP59"/>
    <mergeCell ref="QFR59:QFT59"/>
    <mergeCell ref="QFV59:QFX59"/>
    <mergeCell ref="QFZ59:QGB59"/>
    <mergeCell ref="QEP59:QER59"/>
    <mergeCell ref="QET59:QEV59"/>
    <mergeCell ref="QEX59:QEZ59"/>
    <mergeCell ref="QFB59:QFD59"/>
    <mergeCell ref="QFF59:QFH59"/>
    <mergeCell ref="QDV59:QDX59"/>
    <mergeCell ref="QDZ59:QEB59"/>
    <mergeCell ref="QED59:QEF59"/>
    <mergeCell ref="QEH59:QEJ59"/>
    <mergeCell ref="QEL59:QEN59"/>
    <mergeCell ref="QDB59:QDD59"/>
    <mergeCell ref="QDF59:QDH59"/>
    <mergeCell ref="QDJ59:QDL59"/>
    <mergeCell ref="QDN59:QDP59"/>
    <mergeCell ref="QDR59:QDT59"/>
    <mergeCell ref="QCH59:QCJ59"/>
    <mergeCell ref="QCL59:QCN59"/>
    <mergeCell ref="QCP59:QCR59"/>
    <mergeCell ref="QCT59:QCV59"/>
    <mergeCell ref="QCX59:QCZ59"/>
    <mergeCell ref="QBN59:QBP59"/>
    <mergeCell ref="QBR59:QBT59"/>
    <mergeCell ref="QBV59:QBX59"/>
    <mergeCell ref="QBZ59:QCB59"/>
    <mergeCell ref="QCD59:QCF59"/>
    <mergeCell ref="QAT59:QAV59"/>
    <mergeCell ref="QAX59:QAZ59"/>
    <mergeCell ref="QBB59:QBD59"/>
    <mergeCell ref="QBF59:QBH59"/>
    <mergeCell ref="QBJ59:QBL59"/>
    <mergeCell ref="PZZ59:QAB59"/>
    <mergeCell ref="QAD59:QAF59"/>
    <mergeCell ref="QAH59:QAJ59"/>
    <mergeCell ref="QAL59:QAN59"/>
    <mergeCell ref="QAP59:QAR59"/>
    <mergeCell ref="PZF59:PZH59"/>
    <mergeCell ref="PZJ59:PZL59"/>
    <mergeCell ref="PZN59:PZP59"/>
    <mergeCell ref="PZR59:PZT59"/>
    <mergeCell ref="PZV59:PZX59"/>
    <mergeCell ref="PYL59:PYN59"/>
    <mergeCell ref="PYP59:PYR59"/>
    <mergeCell ref="PYT59:PYV59"/>
    <mergeCell ref="PYX59:PYZ59"/>
    <mergeCell ref="PZB59:PZD59"/>
    <mergeCell ref="PXR59:PXT59"/>
    <mergeCell ref="PXV59:PXX59"/>
    <mergeCell ref="PXZ59:PYB59"/>
    <mergeCell ref="PYD59:PYF59"/>
    <mergeCell ref="PYH59:PYJ59"/>
    <mergeCell ref="PWX59:PWZ59"/>
    <mergeCell ref="PXB59:PXD59"/>
    <mergeCell ref="PXF59:PXH59"/>
    <mergeCell ref="PXJ59:PXL59"/>
    <mergeCell ref="PXN59:PXP59"/>
    <mergeCell ref="PWD59:PWF59"/>
    <mergeCell ref="PWH59:PWJ59"/>
    <mergeCell ref="PWL59:PWN59"/>
    <mergeCell ref="PWP59:PWR59"/>
    <mergeCell ref="PWT59:PWV59"/>
    <mergeCell ref="PVJ59:PVL59"/>
    <mergeCell ref="PVN59:PVP59"/>
    <mergeCell ref="PVR59:PVT59"/>
    <mergeCell ref="PVV59:PVX59"/>
    <mergeCell ref="PVZ59:PWB59"/>
    <mergeCell ref="PUP59:PUR59"/>
    <mergeCell ref="PUT59:PUV59"/>
    <mergeCell ref="PUX59:PUZ59"/>
    <mergeCell ref="PVB59:PVD59"/>
    <mergeCell ref="PVF59:PVH59"/>
    <mergeCell ref="PTV59:PTX59"/>
    <mergeCell ref="PTZ59:PUB59"/>
    <mergeCell ref="PUD59:PUF59"/>
    <mergeCell ref="PUH59:PUJ59"/>
    <mergeCell ref="PUL59:PUN59"/>
    <mergeCell ref="PTB59:PTD59"/>
    <mergeCell ref="PTF59:PTH59"/>
    <mergeCell ref="PTJ59:PTL59"/>
    <mergeCell ref="PTN59:PTP59"/>
    <mergeCell ref="PTR59:PTT59"/>
    <mergeCell ref="PSH59:PSJ59"/>
    <mergeCell ref="PSL59:PSN59"/>
    <mergeCell ref="PSP59:PSR59"/>
    <mergeCell ref="PST59:PSV59"/>
    <mergeCell ref="PSX59:PSZ59"/>
    <mergeCell ref="PRN59:PRP59"/>
    <mergeCell ref="PRR59:PRT59"/>
    <mergeCell ref="PRV59:PRX59"/>
    <mergeCell ref="PRZ59:PSB59"/>
    <mergeCell ref="PSD59:PSF59"/>
    <mergeCell ref="PQT59:PQV59"/>
    <mergeCell ref="PQX59:PQZ59"/>
    <mergeCell ref="PRB59:PRD59"/>
    <mergeCell ref="PRF59:PRH59"/>
    <mergeCell ref="PRJ59:PRL59"/>
    <mergeCell ref="PPZ59:PQB59"/>
    <mergeCell ref="PQD59:PQF59"/>
    <mergeCell ref="PQH59:PQJ59"/>
    <mergeCell ref="PQL59:PQN59"/>
    <mergeCell ref="PQP59:PQR59"/>
    <mergeCell ref="PPF59:PPH59"/>
    <mergeCell ref="PPJ59:PPL59"/>
    <mergeCell ref="PPN59:PPP59"/>
    <mergeCell ref="PPR59:PPT59"/>
    <mergeCell ref="PPV59:PPX59"/>
    <mergeCell ref="POL59:PON59"/>
    <mergeCell ref="POP59:POR59"/>
    <mergeCell ref="POT59:POV59"/>
    <mergeCell ref="POX59:POZ59"/>
    <mergeCell ref="PPB59:PPD59"/>
    <mergeCell ref="PNR59:PNT59"/>
    <mergeCell ref="PNV59:PNX59"/>
    <mergeCell ref="PNZ59:POB59"/>
    <mergeCell ref="POD59:POF59"/>
    <mergeCell ref="POH59:POJ59"/>
    <mergeCell ref="PMX59:PMZ59"/>
    <mergeCell ref="PNB59:PND59"/>
    <mergeCell ref="PNF59:PNH59"/>
    <mergeCell ref="PNJ59:PNL59"/>
    <mergeCell ref="PNN59:PNP59"/>
    <mergeCell ref="PMD59:PMF59"/>
    <mergeCell ref="PMH59:PMJ59"/>
    <mergeCell ref="PML59:PMN59"/>
    <mergeCell ref="PMP59:PMR59"/>
    <mergeCell ref="PMT59:PMV59"/>
    <mergeCell ref="PLJ59:PLL59"/>
    <mergeCell ref="PLN59:PLP59"/>
    <mergeCell ref="PLR59:PLT59"/>
    <mergeCell ref="PLV59:PLX59"/>
    <mergeCell ref="PLZ59:PMB59"/>
    <mergeCell ref="PKP59:PKR59"/>
    <mergeCell ref="PKT59:PKV59"/>
    <mergeCell ref="PKX59:PKZ59"/>
    <mergeCell ref="PLB59:PLD59"/>
    <mergeCell ref="PLF59:PLH59"/>
    <mergeCell ref="PJV59:PJX59"/>
    <mergeCell ref="PJZ59:PKB59"/>
    <mergeCell ref="PKD59:PKF59"/>
    <mergeCell ref="PKH59:PKJ59"/>
    <mergeCell ref="PKL59:PKN59"/>
    <mergeCell ref="PJB59:PJD59"/>
    <mergeCell ref="PJF59:PJH59"/>
    <mergeCell ref="PJJ59:PJL59"/>
    <mergeCell ref="PJN59:PJP59"/>
    <mergeCell ref="PJR59:PJT59"/>
    <mergeCell ref="PIH59:PIJ59"/>
    <mergeCell ref="PIL59:PIN59"/>
    <mergeCell ref="PIP59:PIR59"/>
    <mergeCell ref="PIT59:PIV59"/>
    <mergeCell ref="PIX59:PIZ59"/>
    <mergeCell ref="PHN59:PHP59"/>
    <mergeCell ref="PHR59:PHT59"/>
    <mergeCell ref="PHV59:PHX59"/>
    <mergeCell ref="PHZ59:PIB59"/>
    <mergeCell ref="PID59:PIF59"/>
    <mergeCell ref="PGT59:PGV59"/>
    <mergeCell ref="PGX59:PGZ59"/>
    <mergeCell ref="PHB59:PHD59"/>
    <mergeCell ref="PHF59:PHH59"/>
    <mergeCell ref="PHJ59:PHL59"/>
    <mergeCell ref="PFZ59:PGB59"/>
    <mergeCell ref="PGD59:PGF59"/>
    <mergeCell ref="PGH59:PGJ59"/>
    <mergeCell ref="PGL59:PGN59"/>
    <mergeCell ref="PGP59:PGR59"/>
    <mergeCell ref="PFF59:PFH59"/>
    <mergeCell ref="PFJ59:PFL59"/>
    <mergeCell ref="PFN59:PFP59"/>
    <mergeCell ref="PFR59:PFT59"/>
    <mergeCell ref="PFV59:PFX59"/>
    <mergeCell ref="PEL59:PEN59"/>
    <mergeCell ref="PEP59:PER59"/>
    <mergeCell ref="PET59:PEV59"/>
    <mergeCell ref="PEX59:PEZ59"/>
    <mergeCell ref="PFB59:PFD59"/>
    <mergeCell ref="PDR59:PDT59"/>
    <mergeCell ref="PDV59:PDX59"/>
    <mergeCell ref="PDZ59:PEB59"/>
    <mergeCell ref="PED59:PEF59"/>
    <mergeCell ref="PEH59:PEJ59"/>
    <mergeCell ref="PCX59:PCZ59"/>
    <mergeCell ref="PDB59:PDD59"/>
    <mergeCell ref="PDF59:PDH59"/>
    <mergeCell ref="PDJ59:PDL59"/>
    <mergeCell ref="PDN59:PDP59"/>
    <mergeCell ref="PCD59:PCF59"/>
    <mergeCell ref="PCH59:PCJ59"/>
    <mergeCell ref="PCL59:PCN59"/>
    <mergeCell ref="PCP59:PCR59"/>
    <mergeCell ref="PCT59:PCV59"/>
    <mergeCell ref="PBJ59:PBL59"/>
    <mergeCell ref="PBN59:PBP59"/>
    <mergeCell ref="PBR59:PBT59"/>
    <mergeCell ref="PBV59:PBX59"/>
    <mergeCell ref="PBZ59:PCB59"/>
    <mergeCell ref="PAP59:PAR59"/>
    <mergeCell ref="PAT59:PAV59"/>
    <mergeCell ref="PAX59:PAZ59"/>
    <mergeCell ref="PBB59:PBD59"/>
    <mergeCell ref="PBF59:PBH59"/>
    <mergeCell ref="OZV59:OZX59"/>
    <mergeCell ref="OZZ59:PAB59"/>
    <mergeCell ref="PAD59:PAF59"/>
    <mergeCell ref="PAH59:PAJ59"/>
    <mergeCell ref="PAL59:PAN59"/>
    <mergeCell ref="OZB59:OZD59"/>
    <mergeCell ref="OZF59:OZH59"/>
    <mergeCell ref="OZJ59:OZL59"/>
    <mergeCell ref="OZN59:OZP59"/>
    <mergeCell ref="OZR59:OZT59"/>
    <mergeCell ref="OYH59:OYJ59"/>
    <mergeCell ref="OYL59:OYN59"/>
    <mergeCell ref="OYP59:OYR59"/>
    <mergeCell ref="OYT59:OYV59"/>
    <mergeCell ref="OYX59:OYZ59"/>
    <mergeCell ref="OXN59:OXP59"/>
    <mergeCell ref="OXR59:OXT59"/>
    <mergeCell ref="OXV59:OXX59"/>
    <mergeCell ref="OXZ59:OYB59"/>
    <mergeCell ref="OYD59:OYF59"/>
    <mergeCell ref="OWT59:OWV59"/>
    <mergeCell ref="OWX59:OWZ59"/>
    <mergeCell ref="OXB59:OXD59"/>
    <mergeCell ref="OXF59:OXH59"/>
    <mergeCell ref="OXJ59:OXL59"/>
    <mergeCell ref="OVZ59:OWB59"/>
    <mergeCell ref="OWD59:OWF59"/>
    <mergeCell ref="OWH59:OWJ59"/>
    <mergeCell ref="OWL59:OWN59"/>
    <mergeCell ref="OWP59:OWR59"/>
    <mergeCell ref="OVF59:OVH59"/>
    <mergeCell ref="OVJ59:OVL59"/>
    <mergeCell ref="OVN59:OVP59"/>
    <mergeCell ref="OVR59:OVT59"/>
    <mergeCell ref="OVV59:OVX59"/>
    <mergeCell ref="OUL59:OUN59"/>
    <mergeCell ref="OUP59:OUR59"/>
    <mergeCell ref="OUT59:OUV59"/>
    <mergeCell ref="OUX59:OUZ59"/>
    <mergeCell ref="OVB59:OVD59"/>
    <mergeCell ref="OTR59:OTT59"/>
    <mergeCell ref="OTV59:OTX59"/>
    <mergeCell ref="OTZ59:OUB59"/>
    <mergeCell ref="OUD59:OUF59"/>
    <mergeCell ref="OUH59:OUJ59"/>
    <mergeCell ref="OSX59:OSZ59"/>
    <mergeCell ref="OTB59:OTD59"/>
    <mergeCell ref="OTF59:OTH59"/>
    <mergeCell ref="OTJ59:OTL59"/>
    <mergeCell ref="OTN59:OTP59"/>
    <mergeCell ref="OSD59:OSF59"/>
    <mergeCell ref="OSH59:OSJ59"/>
    <mergeCell ref="OSL59:OSN59"/>
    <mergeCell ref="OSP59:OSR59"/>
    <mergeCell ref="OST59:OSV59"/>
    <mergeCell ref="ORJ59:ORL59"/>
    <mergeCell ref="ORN59:ORP59"/>
    <mergeCell ref="ORR59:ORT59"/>
    <mergeCell ref="ORV59:ORX59"/>
    <mergeCell ref="ORZ59:OSB59"/>
    <mergeCell ref="OQP59:OQR59"/>
    <mergeCell ref="OQT59:OQV59"/>
    <mergeCell ref="OQX59:OQZ59"/>
    <mergeCell ref="ORB59:ORD59"/>
    <mergeCell ref="ORF59:ORH59"/>
    <mergeCell ref="OPV59:OPX59"/>
    <mergeCell ref="OPZ59:OQB59"/>
    <mergeCell ref="OQD59:OQF59"/>
    <mergeCell ref="OQH59:OQJ59"/>
    <mergeCell ref="OQL59:OQN59"/>
    <mergeCell ref="OPB59:OPD59"/>
    <mergeCell ref="OPF59:OPH59"/>
    <mergeCell ref="OPJ59:OPL59"/>
    <mergeCell ref="OPN59:OPP59"/>
    <mergeCell ref="OPR59:OPT59"/>
    <mergeCell ref="OOH59:OOJ59"/>
    <mergeCell ref="OOL59:OON59"/>
    <mergeCell ref="OOP59:OOR59"/>
    <mergeCell ref="OOT59:OOV59"/>
    <mergeCell ref="OOX59:OOZ59"/>
    <mergeCell ref="ONN59:ONP59"/>
    <mergeCell ref="ONR59:ONT59"/>
    <mergeCell ref="ONV59:ONX59"/>
    <mergeCell ref="ONZ59:OOB59"/>
    <mergeCell ref="OOD59:OOF59"/>
    <mergeCell ref="OMT59:OMV59"/>
    <mergeCell ref="OMX59:OMZ59"/>
    <mergeCell ref="ONB59:OND59"/>
    <mergeCell ref="ONF59:ONH59"/>
    <mergeCell ref="ONJ59:ONL59"/>
    <mergeCell ref="OLZ59:OMB59"/>
    <mergeCell ref="OMD59:OMF59"/>
    <mergeCell ref="OMH59:OMJ59"/>
    <mergeCell ref="OML59:OMN59"/>
    <mergeCell ref="OMP59:OMR59"/>
    <mergeCell ref="OLF59:OLH59"/>
    <mergeCell ref="OLJ59:OLL59"/>
    <mergeCell ref="OLN59:OLP59"/>
    <mergeCell ref="OLR59:OLT59"/>
    <mergeCell ref="OLV59:OLX59"/>
    <mergeCell ref="OKL59:OKN59"/>
    <mergeCell ref="OKP59:OKR59"/>
    <mergeCell ref="OKT59:OKV59"/>
    <mergeCell ref="OKX59:OKZ59"/>
    <mergeCell ref="OLB59:OLD59"/>
    <mergeCell ref="OJR59:OJT59"/>
    <mergeCell ref="OJV59:OJX59"/>
    <mergeCell ref="OJZ59:OKB59"/>
    <mergeCell ref="OKD59:OKF59"/>
    <mergeCell ref="OKH59:OKJ59"/>
    <mergeCell ref="OIX59:OIZ59"/>
    <mergeCell ref="OJB59:OJD59"/>
    <mergeCell ref="OJF59:OJH59"/>
    <mergeCell ref="OJJ59:OJL59"/>
    <mergeCell ref="OJN59:OJP59"/>
    <mergeCell ref="OID59:OIF59"/>
    <mergeCell ref="OIH59:OIJ59"/>
    <mergeCell ref="OIL59:OIN59"/>
    <mergeCell ref="OIP59:OIR59"/>
    <mergeCell ref="OIT59:OIV59"/>
    <mergeCell ref="OHJ59:OHL59"/>
    <mergeCell ref="OHN59:OHP59"/>
    <mergeCell ref="OHR59:OHT59"/>
    <mergeCell ref="OHV59:OHX59"/>
    <mergeCell ref="OHZ59:OIB59"/>
    <mergeCell ref="OGP59:OGR59"/>
    <mergeCell ref="OGT59:OGV59"/>
    <mergeCell ref="OGX59:OGZ59"/>
    <mergeCell ref="OHB59:OHD59"/>
    <mergeCell ref="OHF59:OHH59"/>
    <mergeCell ref="OFV59:OFX59"/>
    <mergeCell ref="OFZ59:OGB59"/>
    <mergeCell ref="OGD59:OGF59"/>
    <mergeCell ref="OGH59:OGJ59"/>
    <mergeCell ref="OGL59:OGN59"/>
    <mergeCell ref="OFB59:OFD59"/>
    <mergeCell ref="OFF59:OFH59"/>
    <mergeCell ref="OFJ59:OFL59"/>
    <mergeCell ref="OFN59:OFP59"/>
    <mergeCell ref="OFR59:OFT59"/>
    <mergeCell ref="OEH59:OEJ59"/>
    <mergeCell ref="OEL59:OEN59"/>
    <mergeCell ref="OEP59:OER59"/>
    <mergeCell ref="OET59:OEV59"/>
    <mergeCell ref="OEX59:OEZ59"/>
    <mergeCell ref="ODN59:ODP59"/>
    <mergeCell ref="ODR59:ODT59"/>
    <mergeCell ref="ODV59:ODX59"/>
    <mergeCell ref="ODZ59:OEB59"/>
    <mergeCell ref="OED59:OEF59"/>
    <mergeCell ref="OCT59:OCV59"/>
    <mergeCell ref="OCX59:OCZ59"/>
    <mergeCell ref="ODB59:ODD59"/>
    <mergeCell ref="ODF59:ODH59"/>
    <mergeCell ref="ODJ59:ODL59"/>
    <mergeCell ref="OBZ59:OCB59"/>
    <mergeCell ref="OCD59:OCF59"/>
    <mergeCell ref="OCH59:OCJ59"/>
    <mergeCell ref="OCL59:OCN59"/>
    <mergeCell ref="OCP59:OCR59"/>
    <mergeCell ref="OBF59:OBH59"/>
    <mergeCell ref="OBJ59:OBL59"/>
    <mergeCell ref="OBN59:OBP59"/>
    <mergeCell ref="OBR59:OBT59"/>
    <mergeCell ref="OBV59:OBX59"/>
    <mergeCell ref="OAL59:OAN59"/>
    <mergeCell ref="OAP59:OAR59"/>
    <mergeCell ref="OAT59:OAV59"/>
    <mergeCell ref="OAX59:OAZ59"/>
    <mergeCell ref="OBB59:OBD59"/>
    <mergeCell ref="NZR59:NZT59"/>
    <mergeCell ref="NZV59:NZX59"/>
    <mergeCell ref="NZZ59:OAB59"/>
    <mergeCell ref="OAD59:OAF59"/>
    <mergeCell ref="OAH59:OAJ59"/>
    <mergeCell ref="NYX59:NYZ59"/>
    <mergeCell ref="NZB59:NZD59"/>
    <mergeCell ref="NZF59:NZH59"/>
    <mergeCell ref="NZJ59:NZL59"/>
    <mergeCell ref="NZN59:NZP59"/>
    <mergeCell ref="NYD59:NYF59"/>
    <mergeCell ref="NYH59:NYJ59"/>
    <mergeCell ref="NYL59:NYN59"/>
    <mergeCell ref="NYP59:NYR59"/>
    <mergeCell ref="NYT59:NYV59"/>
    <mergeCell ref="NXJ59:NXL59"/>
    <mergeCell ref="NXN59:NXP59"/>
    <mergeCell ref="NXR59:NXT59"/>
    <mergeCell ref="NXV59:NXX59"/>
    <mergeCell ref="NXZ59:NYB59"/>
    <mergeCell ref="NWP59:NWR59"/>
    <mergeCell ref="NWT59:NWV59"/>
    <mergeCell ref="NWX59:NWZ59"/>
    <mergeCell ref="NXB59:NXD59"/>
    <mergeCell ref="NXF59:NXH59"/>
    <mergeCell ref="NVV59:NVX59"/>
    <mergeCell ref="NVZ59:NWB59"/>
    <mergeCell ref="NWD59:NWF59"/>
    <mergeCell ref="NWH59:NWJ59"/>
    <mergeCell ref="NWL59:NWN59"/>
    <mergeCell ref="NVB59:NVD59"/>
    <mergeCell ref="NVF59:NVH59"/>
    <mergeCell ref="NVJ59:NVL59"/>
    <mergeCell ref="NVN59:NVP59"/>
    <mergeCell ref="NVR59:NVT59"/>
    <mergeCell ref="NUH59:NUJ59"/>
    <mergeCell ref="NUL59:NUN59"/>
    <mergeCell ref="NUP59:NUR59"/>
    <mergeCell ref="NUT59:NUV59"/>
    <mergeCell ref="NUX59:NUZ59"/>
    <mergeCell ref="NTN59:NTP59"/>
    <mergeCell ref="NTR59:NTT59"/>
    <mergeCell ref="NTV59:NTX59"/>
    <mergeCell ref="NTZ59:NUB59"/>
    <mergeCell ref="NUD59:NUF59"/>
    <mergeCell ref="NST59:NSV59"/>
    <mergeCell ref="NSX59:NSZ59"/>
    <mergeCell ref="NTB59:NTD59"/>
    <mergeCell ref="NTF59:NTH59"/>
    <mergeCell ref="NTJ59:NTL59"/>
    <mergeCell ref="NRZ59:NSB59"/>
    <mergeCell ref="NSD59:NSF59"/>
    <mergeCell ref="NSH59:NSJ59"/>
    <mergeCell ref="NSL59:NSN59"/>
    <mergeCell ref="NSP59:NSR59"/>
    <mergeCell ref="NRF59:NRH59"/>
    <mergeCell ref="NRJ59:NRL59"/>
    <mergeCell ref="NRN59:NRP59"/>
    <mergeCell ref="NRR59:NRT59"/>
    <mergeCell ref="NRV59:NRX59"/>
    <mergeCell ref="NQL59:NQN59"/>
    <mergeCell ref="NQP59:NQR59"/>
    <mergeCell ref="NQT59:NQV59"/>
    <mergeCell ref="NQX59:NQZ59"/>
    <mergeCell ref="NRB59:NRD59"/>
    <mergeCell ref="NPR59:NPT59"/>
    <mergeCell ref="NPV59:NPX59"/>
    <mergeCell ref="NPZ59:NQB59"/>
    <mergeCell ref="NQD59:NQF59"/>
    <mergeCell ref="NQH59:NQJ59"/>
    <mergeCell ref="NOX59:NOZ59"/>
    <mergeCell ref="NPB59:NPD59"/>
    <mergeCell ref="NPF59:NPH59"/>
    <mergeCell ref="NPJ59:NPL59"/>
    <mergeCell ref="NPN59:NPP59"/>
    <mergeCell ref="NOD59:NOF59"/>
    <mergeCell ref="NOH59:NOJ59"/>
    <mergeCell ref="NOL59:NON59"/>
    <mergeCell ref="NOP59:NOR59"/>
    <mergeCell ref="NOT59:NOV59"/>
    <mergeCell ref="NNJ59:NNL59"/>
    <mergeCell ref="NNN59:NNP59"/>
    <mergeCell ref="NNR59:NNT59"/>
    <mergeCell ref="NNV59:NNX59"/>
    <mergeCell ref="NNZ59:NOB59"/>
    <mergeCell ref="NMP59:NMR59"/>
    <mergeCell ref="NMT59:NMV59"/>
    <mergeCell ref="NMX59:NMZ59"/>
    <mergeCell ref="NNB59:NND59"/>
    <mergeCell ref="NNF59:NNH59"/>
    <mergeCell ref="NLV59:NLX59"/>
    <mergeCell ref="NLZ59:NMB59"/>
    <mergeCell ref="NMD59:NMF59"/>
    <mergeCell ref="NMH59:NMJ59"/>
    <mergeCell ref="NML59:NMN59"/>
    <mergeCell ref="NLB59:NLD59"/>
    <mergeCell ref="NLF59:NLH59"/>
    <mergeCell ref="NLJ59:NLL59"/>
    <mergeCell ref="NLN59:NLP59"/>
    <mergeCell ref="NLR59:NLT59"/>
    <mergeCell ref="NKH59:NKJ59"/>
    <mergeCell ref="NKL59:NKN59"/>
    <mergeCell ref="NKP59:NKR59"/>
    <mergeCell ref="NKT59:NKV59"/>
    <mergeCell ref="NKX59:NKZ59"/>
    <mergeCell ref="NJN59:NJP59"/>
    <mergeCell ref="NJR59:NJT59"/>
    <mergeCell ref="NJV59:NJX59"/>
    <mergeCell ref="NJZ59:NKB59"/>
    <mergeCell ref="NKD59:NKF59"/>
    <mergeCell ref="NIT59:NIV59"/>
    <mergeCell ref="NIX59:NIZ59"/>
    <mergeCell ref="NJB59:NJD59"/>
    <mergeCell ref="NJF59:NJH59"/>
    <mergeCell ref="NJJ59:NJL59"/>
    <mergeCell ref="NHZ59:NIB59"/>
    <mergeCell ref="NID59:NIF59"/>
    <mergeCell ref="NIH59:NIJ59"/>
    <mergeCell ref="NIL59:NIN59"/>
    <mergeCell ref="NIP59:NIR59"/>
    <mergeCell ref="NHF59:NHH59"/>
    <mergeCell ref="NHJ59:NHL59"/>
    <mergeCell ref="NHN59:NHP59"/>
    <mergeCell ref="NHR59:NHT59"/>
    <mergeCell ref="NHV59:NHX59"/>
    <mergeCell ref="NGL59:NGN59"/>
    <mergeCell ref="NGP59:NGR59"/>
    <mergeCell ref="NGT59:NGV59"/>
    <mergeCell ref="NGX59:NGZ59"/>
    <mergeCell ref="NHB59:NHD59"/>
    <mergeCell ref="NFR59:NFT59"/>
    <mergeCell ref="NFV59:NFX59"/>
    <mergeCell ref="NFZ59:NGB59"/>
    <mergeCell ref="NGD59:NGF59"/>
    <mergeCell ref="NGH59:NGJ59"/>
    <mergeCell ref="NEX59:NEZ59"/>
    <mergeCell ref="NFB59:NFD59"/>
    <mergeCell ref="NFF59:NFH59"/>
    <mergeCell ref="NFJ59:NFL59"/>
    <mergeCell ref="NFN59:NFP59"/>
    <mergeCell ref="NED59:NEF59"/>
    <mergeCell ref="NEH59:NEJ59"/>
    <mergeCell ref="NEL59:NEN59"/>
    <mergeCell ref="NEP59:NER59"/>
    <mergeCell ref="NET59:NEV59"/>
    <mergeCell ref="NDJ59:NDL59"/>
    <mergeCell ref="NDN59:NDP59"/>
    <mergeCell ref="NDR59:NDT59"/>
    <mergeCell ref="NDV59:NDX59"/>
    <mergeCell ref="NDZ59:NEB59"/>
    <mergeCell ref="NCP59:NCR59"/>
    <mergeCell ref="NCT59:NCV59"/>
    <mergeCell ref="NCX59:NCZ59"/>
    <mergeCell ref="NDB59:NDD59"/>
    <mergeCell ref="NDF59:NDH59"/>
    <mergeCell ref="NBV59:NBX59"/>
    <mergeCell ref="NBZ59:NCB59"/>
    <mergeCell ref="NCD59:NCF59"/>
    <mergeCell ref="NCH59:NCJ59"/>
    <mergeCell ref="NCL59:NCN59"/>
    <mergeCell ref="NBB59:NBD59"/>
    <mergeCell ref="NBF59:NBH59"/>
    <mergeCell ref="NBJ59:NBL59"/>
    <mergeCell ref="NBN59:NBP59"/>
    <mergeCell ref="NBR59:NBT59"/>
    <mergeCell ref="NAH59:NAJ59"/>
    <mergeCell ref="NAL59:NAN59"/>
    <mergeCell ref="NAP59:NAR59"/>
    <mergeCell ref="NAT59:NAV59"/>
    <mergeCell ref="NAX59:NAZ59"/>
    <mergeCell ref="MZN59:MZP59"/>
    <mergeCell ref="MZR59:MZT59"/>
    <mergeCell ref="MZV59:MZX59"/>
    <mergeCell ref="MZZ59:NAB59"/>
    <mergeCell ref="NAD59:NAF59"/>
    <mergeCell ref="MYT59:MYV59"/>
    <mergeCell ref="MYX59:MYZ59"/>
    <mergeCell ref="MZB59:MZD59"/>
    <mergeCell ref="MZF59:MZH59"/>
    <mergeCell ref="MZJ59:MZL59"/>
    <mergeCell ref="MXZ59:MYB59"/>
    <mergeCell ref="MYD59:MYF59"/>
    <mergeCell ref="MYH59:MYJ59"/>
    <mergeCell ref="MYL59:MYN59"/>
    <mergeCell ref="MYP59:MYR59"/>
    <mergeCell ref="MXF59:MXH59"/>
    <mergeCell ref="MXJ59:MXL59"/>
    <mergeCell ref="MXN59:MXP59"/>
    <mergeCell ref="MXR59:MXT59"/>
    <mergeCell ref="MXV59:MXX59"/>
    <mergeCell ref="MWL59:MWN59"/>
    <mergeCell ref="MWP59:MWR59"/>
    <mergeCell ref="MWT59:MWV59"/>
    <mergeCell ref="MWX59:MWZ59"/>
    <mergeCell ref="MXB59:MXD59"/>
    <mergeCell ref="MVR59:MVT59"/>
    <mergeCell ref="MVV59:MVX59"/>
    <mergeCell ref="MVZ59:MWB59"/>
    <mergeCell ref="MWD59:MWF59"/>
    <mergeCell ref="MWH59:MWJ59"/>
    <mergeCell ref="MUX59:MUZ59"/>
    <mergeCell ref="MVB59:MVD59"/>
    <mergeCell ref="MVF59:MVH59"/>
    <mergeCell ref="MVJ59:MVL59"/>
    <mergeCell ref="MVN59:MVP59"/>
    <mergeCell ref="MUD59:MUF59"/>
    <mergeCell ref="MUH59:MUJ59"/>
    <mergeCell ref="MUL59:MUN59"/>
    <mergeCell ref="MUP59:MUR59"/>
    <mergeCell ref="MUT59:MUV59"/>
    <mergeCell ref="MTJ59:MTL59"/>
    <mergeCell ref="MTN59:MTP59"/>
    <mergeCell ref="MTR59:MTT59"/>
    <mergeCell ref="MTV59:MTX59"/>
    <mergeCell ref="MTZ59:MUB59"/>
    <mergeCell ref="MSP59:MSR59"/>
    <mergeCell ref="MST59:MSV59"/>
    <mergeCell ref="MSX59:MSZ59"/>
    <mergeCell ref="MTB59:MTD59"/>
    <mergeCell ref="MTF59:MTH59"/>
    <mergeCell ref="MRV59:MRX59"/>
    <mergeCell ref="MRZ59:MSB59"/>
    <mergeCell ref="MSD59:MSF59"/>
    <mergeCell ref="MSH59:MSJ59"/>
    <mergeCell ref="MSL59:MSN59"/>
    <mergeCell ref="MRB59:MRD59"/>
    <mergeCell ref="MRF59:MRH59"/>
    <mergeCell ref="MRJ59:MRL59"/>
    <mergeCell ref="MRN59:MRP59"/>
    <mergeCell ref="MRR59:MRT59"/>
    <mergeCell ref="MQH59:MQJ59"/>
    <mergeCell ref="MQL59:MQN59"/>
    <mergeCell ref="MQP59:MQR59"/>
    <mergeCell ref="MQT59:MQV59"/>
    <mergeCell ref="MQX59:MQZ59"/>
    <mergeCell ref="MPN59:MPP59"/>
    <mergeCell ref="MPR59:MPT59"/>
    <mergeCell ref="MPV59:MPX59"/>
    <mergeCell ref="MPZ59:MQB59"/>
    <mergeCell ref="MQD59:MQF59"/>
    <mergeCell ref="MOT59:MOV59"/>
    <mergeCell ref="MOX59:MOZ59"/>
    <mergeCell ref="MPB59:MPD59"/>
    <mergeCell ref="MPF59:MPH59"/>
    <mergeCell ref="MPJ59:MPL59"/>
    <mergeCell ref="MNZ59:MOB59"/>
    <mergeCell ref="MOD59:MOF59"/>
    <mergeCell ref="MOH59:MOJ59"/>
    <mergeCell ref="MOL59:MON59"/>
    <mergeCell ref="MOP59:MOR59"/>
    <mergeCell ref="MNF59:MNH59"/>
    <mergeCell ref="MNJ59:MNL59"/>
    <mergeCell ref="MNN59:MNP59"/>
    <mergeCell ref="MNR59:MNT59"/>
    <mergeCell ref="MNV59:MNX59"/>
    <mergeCell ref="MML59:MMN59"/>
    <mergeCell ref="MMP59:MMR59"/>
    <mergeCell ref="MMT59:MMV59"/>
    <mergeCell ref="MMX59:MMZ59"/>
    <mergeCell ref="MNB59:MND59"/>
    <mergeCell ref="MLR59:MLT59"/>
    <mergeCell ref="MLV59:MLX59"/>
    <mergeCell ref="MLZ59:MMB59"/>
    <mergeCell ref="MMD59:MMF59"/>
    <mergeCell ref="MMH59:MMJ59"/>
    <mergeCell ref="MKX59:MKZ59"/>
    <mergeCell ref="MLB59:MLD59"/>
    <mergeCell ref="MLF59:MLH59"/>
    <mergeCell ref="MLJ59:MLL59"/>
    <mergeCell ref="MLN59:MLP59"/>
    <mergeCell ref="MKD59:MKF59"/>
    <mergeCell ref="MKH59:MKJ59"/>
    <mergeCell ref="MKL59:MKN59"/>
    <mergeCell ref="MKP59:MKR59"/>
    <mergeCell ref="MKT59:MKV59"/>
    <mergeCell ref="MJJ59:MJL59"/>
    <mergeCell ref="MJN59:MJP59"/>
    <mergeCell ref="MJR59:MJT59"/>
    <mergeCell ref="MJV59:MJX59"/>
    <mergeCell ref="MJZ59:MKB59"/>
    <mergeCell ref="MIP59:MIR59"/>
    <mergeCell ref="MIT59:MIV59"/>
    <mergeCell ref="MIX59:MIZ59"/>
    <mergeCell ref="MJB59:MJD59"/>
    <mergeCell ref="MJF59:MJH59"/>
    <mergeCell ref="MHV59:MHX59"/>
    <mergeCell ref="MHZ59:MIB59"/>
    <mergeCell ref="MID59:MIF59"/>
    <mergeCell ref="MIH59:MIJ59"/>
    <mergeCell ref="MIL59:MIN59"/>
    <mergeCell ref="MHB59:MHD59"/>
    <mergeCell ref="MHF59:MHH59"/>
    <mergeCell ref="MHJ59:MHL59"/>
    <mergeCell ref="MHN59:MHP59"/>
    <mergeCell ref="MHR59:MHT59"/>
    <mergeCell ref="MGH59:MGJ59"/>
    <mergeCell ref="MGL59:MGN59"/>
    <mergeCell ref="MGP59:MGR59"/>
    <mergeCell ref="MGT59:MGV59"/>
    <mergeCell ref="MGX59:MGZ59"/>
    <mergeCell ref="MFN59:MFP59"/>
    <mergeCell ref="MFR59:MFT59"/>
    <mergeCell ref="MFV59:MFX59"/>
    <mergeCell ref="MFZ59:MGB59"/>
    <mergeCell ref="MGD59:MGF59"/>
    <mergeCell ref="MET59:MEV59"/>
    <mergeCell ref="MEX59:MEZ59"/>
    <mergeCell ref="MFB59:MFD59"/>
    <mergeCell ref="MFF59:MFH59"/>
    <mergeCell ref="MFJ59:MFL59"/>
    <mergeCell ref="MDZ59:MEB59"/>
    <mergeCell ref="MED59:MEF59"/>
    <mergeCell ref="MEH59:MEJ59"/>
    <mergeCell ref="MEL59:MEN59"/>
    <mergeCell ref="MEP59:MER59"/>
    <mergeCell ref="MDF59:MDH59"/>
    <mergeCell ref="MDJ59:MDL59"/>
    <mergeCell ref="MDN59:MDP59"/>
    <mergeCell ref="MDR59:MDT59"/>
    <mergeCell ref="MDV59:MDX59"/>
    <mergeCell ref="MCL59:MCN59"/>
    <mergeCell ref="MCP59:MCR59"/>
    <mergeCell ref="MCT59:MCV59"/>
    <mergeCell ref="MCX59:MCZ59"/>
    <mergeCell ref="MDB59:MDD59"/>
    <mergeCell ref="MBR59:MBT59"/>
    <mergeCell ref="MBV59:MBX59"/>
    <mergeCell ref="MBZ59:MCB59"/>
    <mergeCell ref="MCD59:MCF59"/>
    <mergeCell ref="MCH59:MCJ59"/>
    <mergeCell ref="MAX59:MAZ59"/>
    <mergeCell ref="MBB59:MBD59"/>
    <mergeCell ref="MBF59:MBH59"/>
    <mergeCell ref="MBJ59:MBL59"/>
    <mergeCell ref="MBN59:MBP59"/>
    <mergeCell ref="MAD59:MAF59"/>
    <mergeCell ref="MAH59:MAJ59"/>
    <mergeCell ref="MAL59:MAN59"/>
    <mergeCell ref="MAP59:MAR59"/>
    <mergeCell ref="MAT59:MAV59"/>
    <mergeCell ref="LZJ59:LZL59"/>
    <mergeCell ref="LZN59:LZP59"/>
    <mergeCell ref="LZR59:LZT59"/>
    <mergeCell ref="LZV59:LZX59"/>
    <mergeCell ref="LZZ59:MAB59"/>
    <mergeCell ref="LYP59:LYR59"/>
    <mergeCell ref="LYT59:LYV59"/>
    <mergeCell ref="LYX59:LYZ59"/>
    <mergeCell ref="LZB59:LZD59"/>
    <mergeCell ref="LZF59:LZH59"/>
    <mergeCell ref="LXV59:LXX59"/>
    <mergeCell ref="LXZ59:LYB59"/>
    <mergeCell ref="LYD59:LYF59"/>
    <mergeCell ref="LYH59:LYJ59"/>
    <mergeCell ref="LYL59:LYN59"/>
    <mergeCell ref="LXB59:LXD59"/>
    <mergeCell ref="LXF59:LXH59"/>
    <mergeCell ref="LXJ59:LXL59"/>
    <mergeCell ref="LXN59:LXP59"/>
    <mergeCell ref="LXR59:LXT59"/>
    <mergeCell ref="LWH59:LWJ59"/>
    <mergeCell ref="LWL59:LWN59"/>
    <mergeCell ref="LWP59:LWR59"/>
    <mergeCell ref="LWT59:LWV59"/>
    <mergeCell ref="LWX59:LWZ59"/>
    <mergeCell ref="LVN59:LVP59"/>
    <mergeCell ref="LVR59:LVT59"/>
    <mergeCell ref="LVV59:LVX59"/>
    <mergeCell ref="LVZ59:LWB59"/>
    <mergeCell ref="LWD59:LWF59"/>
    <mergeCell ref="LUT59:LUV59"/>
    <mergeCell ref="LUX59:LUZ59"/>
    <mergeCell ref="LVB59:LVD59"/>
    <mergeCell ref="LVF59:LVH59"/>
    <mergeCell ref="LVJ59:LVL59"/>
    <mergeCell ref="LTZ59:LUB59"/>
    <mergeCell ref="LUD59:LUF59"/>
    <mergeCell ref="LUH59:LUJ59"/>
    <mergeCell ref="LUL59:LUN59"/>
    <mergeCell ref="LUP59:LUR59"/>
    <mergeCell ref="LTF59:LTH59"/>
    <mergeCell ref="LTJ59:LTL59"/>
    <mergeCell ref="LTN59:LTP59"/>
    <mergeCell ref="LTR59:LTT59"/>
    <mergeCell ref="LTV59:LTX59"/>
    <mergeCell ref="LSL59:LSN59"/>
    <mergeCell ref="LSP59:LSR59"/>
    <mergeCell ref="LST59:LSV59"/>
    <mergeCell ref="LSX59:LSZ59"/>
    <mergeCell ref="LTB59:LTD59"/>
    <mergeCell ref="LRR59:LRT59"/>
    <mergeCell ref="LRV59:LRX59"/>
    <mergeCell ref="LRZ59:LSB59"/>
    <mergeCell ref="LSD59:LSF59"/>
    <mergeCell ref="LSH59:LSJ59"/>
    <mergeCell ref="LQX59:LQZ59"/>
    <mergeCell ref="LRB59:LRD59"/>
    <mergeCell ref="LRF59:LRH59"/>
    <mergeCell ref="LRJ59:LRL59"/>
    <mergeCell ref="LRN59:LRP59"/>
    <mergeCell ref="LQD59:LQF59"/>
    <mergeCell ref="LQH59:LQJ59"/>
    <mergeCell ref="LQL59:LQN59"/>
    <mergeCell ref="LQP59:LQR59"/>
    <mergeCell ref="LQT59:LQV59"/>
    <mergeCell ref="LPJ59:LPL59"/>
    <mergeCell ref="LPN59:LPP59"/>
    <mergeCell ref="LPR59:LPT59"/>
    <mergeCell ref="LPV59:LPX59"/>
    <mergeCell ref="LPZ59:LQB59"/>
    <mergeCell ref="LOP59:LOR59"/>
    <mergeCell ref="LOT59:LOV59"/>
    <mergeCell ref="LOX59:LOZ59"/>
    <mergeCell ref="LPB59:LPD59"/>
    <mergeCell ref="LPF59:LPH59"/>
    <mergeCell ref="LNV59:LNX59"/>
    <mergeCell ref="LNZ59:LOB59"/>
    <mergeCell ref="LOD59:LOF59"/>
    <mergeCell ref="LOH59:LOJ59"/>
    <mergeCell ref="LOL59:LON59"/>
    <mergeCell ref="LNB59:LND59"/>
    <mergeCell ref="LNF59:LNH59"/>
    <mergeCell ref="LNJ59:LNL59"/>
    <mergeCell ref="LNN59:LNP59"/>
    <mergeCell ref="LNR59:LNT59"/>
    <mergeCell ref="LMH59:LMJ59"/>
    <mergeCell ref="LML59:LMN59"/>
    <mergeCell ref="LMP59:LMR59"/>
    <mergeCell ref="LMT59:LMV59"/>
    <mergeCell ref="LMX59:LMZ59"/>
    <mergeCell ref="LLN59:LLP59"/>
    <mergeCell ref="LLR59:LLT59"/>
    <mergeCell ref="LLV59:LLX59"/>
    <mergeCell ref="LLZ59:LMB59"/>
    <mergeCell ref="LMD59:LMF59"/>
    <mergeCell ref="LKT59:LKV59"/>
    <mergeCell ref="LKX59:LKZ59"/>
    <mergeCell ref="LLB59:LLD59"/>
    <mergeCell ref="LLF59:LLH59"/>
    <mergeCell ref="LLJ59:LLL59"/>
    <mergeCell ref="LJZ59:LKB59"/>
    <mergeCell ref="LKD59:LKF59"/>
    <mergeCell ref="LKH59:LKJ59"/>
    <mergeCell ref="LKL59:LKN59"/>
    <mergeCell ref="LKP59:LKR59"/>
    <mergeCell ref="LJF59:LJH59"/>
    <mergeCell ref="LJJ59:LJL59"/>
    <mergeCell ref="LJN59:LJP59"/>
    <mergeCell ref="LJR59:LJT59"/>
    <mergeCell ref="LJV59:LJX59"/>
    <mergeCell ref="LIL59:LIN59"/>
    <mergeCell ref="LIP59:LIR59"/>
    <mergeCell ref="LIT59:LIV59"/>
    <mergeCell ref="LIX59:LIZ59"/>
    <mergeCell ref="LJB59:LJD59"/>
    <mergeCell ref="LHR59:LHT59"/>
    <mergeCell ref="LHV59:LHX59"/>
    <mergeCell ref="LHZ59:LIB59"/>
    <mergeCell ref="LID59:LIF59"/>
    <mergeCell ref="LIH59:LIJ59"/>
    <mergeCell ref="LGX59:LGZ59"/>
    <mergeCell ref="LHB59:LHD59"/>
    <mergeCell ref="LHF59:LHH59"/>
    <mergeCell ref="LHJ59:LHL59"/>
    <mergeCell ref="LHN59:LHP59"/>
    <mergeCell ref="LGD59:LGF59"/>
    <mergeCell ref="LGH59:LGJ59"/>
    <mergeCell ref="LGL59:LGN59"/>
    <mergeCell ref="LGP59:LGR59"/>
    <mergeCell ref="LGT59:LGV59"/>
    <mergeCell ref="LFJ59:LFL59"/>
    <mergeCell ref="LFN59:LFP59"/>
    <mergeCell ref="LFR59:LFT59"/>
    <mergeCell ref="LFV59:LFX59"/>
    <mergeCell ref="LFZ59:LGB59"/>
    <mergeCell ref="LEP59:LER59"/>
    <mergeCell ref="LET59:LEV59"/>
    <mergeCell ref="LEX59:LEZ59"/>
    <mergeCell ref="LFB59:LFD59"/>
    <mergeCell ref="LFF59:LFH59"/>
    <mergeCell ref="LDV59:LDX59"/>
    <mergeCell ref="LDZ59:LEB59"/>
    <mergeCell ref="LED59:LEF59"/>
    <mergeCell ref="LEH59:LEJ59"/>
    <mergeCell ref="LEL59:LEN59"/>
    <mergeCell ref="LDB59:LDD59"/>
    <mergeCell ref="LDF59:LDH59"/>
    <mergeCell ref="LDJ59:LDL59"/>
    <mergeCell ref="LDN59:LDP59"/>
    <mergeCell ref="LDR59:LDT59"/>
    <mergeCell ref="LCH59:LCJ59"/>
    <mergeCell ref="LCL59:LCN59"/>
    <mergeCell ref="LCP59:LCR59"/>
    <mergeCell ref="LCT59:LCV59"/>
    <mergeCell ref="LCX59:LCZ59"/>
    <mergeCell ref="LBN59:LBP59"/>
    <mergeCell ref="LBR59:LBT59"/>
    <mergeCell ref="LBV59:LBX59"/>
    <mergeCell ref="LBZ59:LCB59"/>
    <mergeCell ref="LCD59:LCF59"/>
    <mergeCell ref="LAT59:LAV59"/>
    <mergeCell ref="LAX59:LAZ59"/>
    <mergeCell ref="LBB59:LBD59"/>
    <mergeCell ref="LBF59:LBH59"/>
    <mergeCell ref="LBJ59:LBL59"/>
    <mergeCell ref="KZZ59:LAB59"/>
    <mergeCell ref="LAD59:LAF59"/>
    <mergeCell ref="LAH59:LAJ59"/>
    <mergeCell ref="LAL59:LAN59"/>
    <mergeCell ref="LAP59:LAR59"/>
    <mergeCell ref="KZF59:KZH59"/>
    <mergeCell ref="KZJ59:KZL59"/>
    <mergeCell ref="KZN59:KZP59"/>
    <mergeCell ref="KZR59:KZT59"/>
    <mergeCell ref="KZV59:KZX59"/>
    <mergeCell ref="KYL59:KYN59"/>
    <mergeCell ref="KYP59:KYR59"/>
    <mergeCell ref="KYT59:KYV59"/>
    <mergeCell ref="KYX59:KYZ59"/>
    <mergeCell ref="KZB59:KZD59"/>
    <mergeCell ref="KXR59:KXT59"/>
    <mergeCell ref="KXV59:KXX59"/>
    <mergeCell ref="KXZ59:KYB59"/>
    <mergeCell ref="KYD59:KYF59"/>
    <mergeCell ref="KYH59:KYJ59"/>
    <mergeCell ref="KWX59:KWZ59"/>
    <mergeCell ref="KXB59:KXD59"/>
    <mergeCell ref="KXF59:KXH59"/>
    <mergeCell ref="KXJ59:KXL59"/>
    <mergeCell ref="KXN59:KXP59"/>
    <mergeCell ref="KWD59:KWF59"/>
    <mergeCell ref="KWH59:KWJ59"/>
    <mergeCell ref="KWL59:KWN59"/>
    <mergeCell ref="KWP59:KWR59"/>
    <mergeCell ref="KWT59:KWV59"/>
    <mergeCell ref="KVJ59:KVL59"/>
    <mergeCell ref="KVN59:KVP59"/>
    <mergeCell ref="KVR59:KVT59"/>
    <mergeCell ref="KVV59:KVX59"/>
    <mergeCell ref="KVZ59:KWB59"/>
    <mergeCell ref="KUP59:KUR59"/>
    <mergeCell ref="KUT59:KUV59"/>
    <mergeCell ref="KUX59:KUZ59"/>
    <mergeCell ref="KVB59:KVD59"/>
    <mergeCell ref="KVF59:KVH59"/>
    <mergeCell ref="KTV59:KTX59"/>
    <mergeCell ref="KTZ59:KUB59"/>
    <mergeCell ref="KUD59:KUF59"/>
    <mergeCell ref="KUH59:KUJ59"/>
    <mergeCell ref="KUL59:KUN59"/>
    <mergeCell ref="KTB59:KTD59"/>
    <mergeCell ref="KTF59:KTH59"/>
    <mergeCell ref="KTJ59:KTL59"/>
    <mergeCell ref="KTN59:KTP59"/>
    <mergeCell ref="KTR59:KTT59"/>
    <mergeCell ref="KSH59:KSJ59"/>
    <mergeCell ref="KSL59:KSN59"/>
    <mergeCell ref="KSP59:KSR59"/>
    <mergeCell ref="KST59:KSV59"/>
    <mergeCell ref="KSX59:KSZ59"/>
    <mergeCell ref="KRN59:KRP59"/>
    <mergeCell ref="KRR59:KRT59"/>
    <mergeCell ref="KRV59:KRX59"/>
    <mergeCell ref="KRZ59:KSB59"/>
    <mergeCell ref="KSD59:KSF59"/>
    <mergeCell ref="KQT59:KQV59"/>
    <mergeCell ref="KQX59:KQZ59"/>
    <mergeCell ref="KRB59:KRD59"/>
    <mergeCell ref="KRF59:KRH59"/>
    <mergeCell ref="KRJ59:KRL59"/>
    <mergeCell ref="KPZ59:KQB59"/>
    <mergeCell ref="KQD59:KQF59"/>
    <mergeCell ref="KQH59:KQJ59"/>
    <mergeCell ref="KQL59:KQN59"/>
    <mergeCell ref="KQP59:KQR59"/>
    <mergeCell ref="KPF59:KPH59"/>
    <mergeCell ref="KPJ59:KPL59"/>
    <mergeCell ref="KPN59:KPP59"/>
    <mergeCell ref="KPR59:KPT59"/>
    <mergeCell ref="KPV59:KPX59"/>
    <mergeCell ref="KOL59:KON59"/>
    <mergeCell ref="KOP59:KOR59"/>
    <mergeCell ref="KOT59:KOV59"/>
    <mergeCell ref="KOX59:KOZ59"/>
    <mergeCell ref="KPB59:KPD59"/>
    <mergeCell ref="KNR59:KNT59"/>
    <mergeCell ref="KNV59:KNX59"/>
    <mergeCell ref="KNZ59:KOB59"/>
    <mergeCell ref="KOD59:KOF59"/>
    <mergeCell ref="KOH59:KOJ59"/>
    <mergeCell ref="KMX59:KMZ59"/>
    <mergeCell ref="KNB59:KND59"/>
    <mergeCell ref="KNF59:KNH59"/>
    <mergeCell ref="KNJ59:KNL59"/>
    <mergeCell ref="KNN59:KNP59"/>
    <mergeCell ref="KMD59:KMF59"/>
    <mergeCell ref="KMH59:KMJ59"/>
    <mergeCell ref="KML59:KMN59"/>
    <mergeCell ref="KMP59:KMR59"/>
    <mergeCell ref="KMT59:KMV59"/>
    <mergeCell ref="KLJ59:KLL59"/>
    <mergeCell ref="KLN59:KLP59"/>
    <mergeCell ref="KLR59:KLT59"/>
    <mergeCell ref="KLV59:KLX59"/>
    <mergeCell ref="KLZ59:KMB59"/>
    <mergeCell ref="KKP59:KKR59"/>
    <mergeCell ref="KKT59:KKV59"/>
    <mergeCell ref="KKX59:KKZ59"/>
    <mergeCell ref="KLB59:KLD59"/>
    <mergeCell ref="KLF59:KLH59"/>
    <mergeCell ref="KJV59:KJX59"/>
    <mergeCell ref="KJZ59:KKB59"/>
    <mergeCell ref="KKD59:KKF59"/>
    <mergeCell ref="KKH59:KKJ59"/>
    <mergeCell ref="KKL59:KKN59"/>
    <mergeCell ref="KJB59:KJD59"/>
    <mergeCell ref="KJF59:KJH59"/>
    <mergeCell ref="KJJ59:KJL59"/>
    <mergeCell ref="KJN59:KJP59"/>
    <mergeCell ref="KJR59:KJT59"/>
    <mergeCell ref="KIH59:KIJ59"/>
    <mergeCell ref="KIL59:KIN59"/>
    <mergeCell ref="KIP59:KIR59"/>
    <mergeCell ref="KIT59:KIV59"/>
    <mergeCell ref="KIX59:KIZ59"/>
    <mergeCell ref="KHN59:KHP59"/>
    <mergeCell ref="KHR59:KHT59"/>
    <mergeCell ref="KHV59:KHX59"/>
    <mergeCell ref="KHZ59:KIB59"/>
    <mergeCell ref="KID59:KIF59"/>
    <mergeCell ref="KGT59:KGV59"/>
    <mergeCell ref="KGX59:KGZ59"/>
    <mergeCell ref="KHB59:KHD59"/>
    <mergeCell ref="KHF59:KHH59"/>
    <mergeCell ref="KHJ59:KHL59"/>
    <mergeCell ref="KFZ59:KGB59"/>
    <mergeCell ref="KGD59:KGF59"/>
    <mergeCell ref="KGH59:KGJ59"/>
    <mergeCell ref="KGL59:KGN59"/>
    <mergeCell ref="KGP59:KGR59"/>
    <mergeCell ref="KFF59:KFH59"/>
    <mergeCell ref="KFJ59:KFL59"/>
    <mergeCell ref="KFN59:KFP59"/>
    <mergeCell ref="KFR59:KFT59"/>
    <mergeCell ref="KFV59:KFX59"/>
    <mergeCell ref="KEL59:KEN59"/>
    <mergeCell ref="KEP59:KER59"/>
    <mergeCell ref="KET59:KEV59"/>
    <mergeCell ref="KEX59:KEZ59"/>
    <mergeCell ref="KFB59:KFD59"/>
    <mergeCell ref="KDR59:KDT59"/>
    <mergeCell ref="KDV59:KDX59"/>
    <mergeCell ref="KDZ59:KEB59"/>
    <mergeCell ref="KED59:KEF59"/>
    <mergeCell ref="KEH59:KEJ59"/>
    <mergeCell ref="KCX59:KCZ59"/>
    <mergeCell ref="KDB59:KDD59"/>
    <mergeCell ref="KDF59:KDH59"/>
    <mergeCell ref="KDJ59:KDL59"/>
    <mergeCell ref="KDN59:KDP59"/>
    <mergeCell ref="KCD59:KCF59"/>
    <mergeCell ref="KCH59:KCJ59"/>
    <mergeCell ref="KCL59:KCN59"/>
    <mergeCell ref="KCP59:KCR59"/>
    <mergeCell ref="KCT59:KCV59"/>
    <mergeCell ref="KBJ59:KBL59"/>
    <mergeCell ref="KBN59:KBP59"/>
    <mergeCell ref="KBR59:KBT59"/>
    <mergeCell ref="KBV59:KBX59"/>
    <mergeCell ref="KBZ59:KCB59"/>
    <mergeCell ref="KAP59:KAR59"/>
    <mergeCell ref="KAT59:KAV59"/>
    <mergeCell ref="KAX59:KAZ59"/>
    <mergeCell ref="KBB59:KBD59"/>
    <mergeCell ref="KBF59:KBH59"/>
    <mergeCell ref="JZV59:JZX59"/>
    <mergeCell ref="JZZ59:KAB59"/>
    <mergeCell ref="KAD59:KAF59"/>
    <mergeCell ref="KAH59:KAJ59"/>
    <mergeCell ref="KAL59:KAN59"/>
    <mergeCell ref="JZB59:JZD59"/>
    <mergeCell ref="JZF59:JZH59"/>
    <mergeCell ref="JZJ59:JZL59"/>
    <mergeCell ref="JZN59:JZP59"/>
    <mergeCell ref="JZR59:JZT59"/>
    <mergeCell ref="JYH59:JYJ59"/>
    <mergeCell ref="JYL59:JYN59"/>
    <mergeCell ref="JYP59:JYR59"/>
    <mergeCell ref="JYT59:JYV59"/>
    <mergeCell ref="JYX59:JYZ59"/>
    <mergeCell ref="JXN59:JXP59"/>
    <mergeCell ref="JXR59:JXT59"/>
    <mergeCell ref="JXV59:JXX59"/>
    <mergeCell ref="JXZ59:JYB59"/>
    <mergeCell ref="JYD59:JYF59"/>
    <mergeCell ref="JWT59:JWV59"/>
    <mergeCell ref="JWX59:JWZ59"/>
    <mergeCell ref="JXB59:JXD59"/>
    <mergeCell ref="JXF59:JXH59"/>
    <mergeCell ref="JXJ59:JXL59"/>
    <mergeCell ref="JVZ59:JWB59"/>
    <mergeCell ref="JWD59:JWF59"/>
    <mergeCell ref="JWH59:JWJ59"/>
    <mergeCell ref="JWL59:JWN59"/>
    <mergeCell ref="JWP59:JWR59"/>
    <mergeCell ref="JVF59:JVH59"/>
    <mergeCell ref="JVJ59:JVL59"/>
    <mergeCell ref="JVN59:JVP59"/>
    <mergeCell ref="JVR59:JVT59"/>
    <mergeCell ref="JVV59:JVX59"/>
    <mergeCell ref="JUL59:JUN59"/>
    <mergeCell ref="JUP59:JUR59"/>
    <mergeCell ref="JUT59:JUV59"/>
    <mergeCell ref="JUX59:JUZ59"/>
    <mergeCell ref="JVB59:JVD59"/>
    <mergeCell ref="JTR59:JTT59"/>
    <mergeCell ref="JTV59:JTX59"/>
    <mergeCell ref="JTZ59:JUB59"/>
    <mergeCell ref="JUD59:JUF59"/>
    <mergeCell ref="JUH59:JUJ59"/>
    <mergeCell ref="JSX59:JSZ59"/>
    <mergeCell ref="JTB59:JTD59"/>
    <mergeCell ref="JTF59:JTH59"/>
    <mergeCell ref="JTJ59:JTL59"/>
    <mergeCell ref="JTN59:JTP59"/>
    <mergeCell ref="JSD59:JSF59"/>
    <mergeCell ref="JSH59:JSJ59"/>
    <mergeCell ref="JSL59:JSN59"/>
    <mergeCell ref="JSP59:JSR59"/>
    <mergeCell ref="JST59:JSV59"/>
    <mergeCell ref="JRJ59:JRL59"/>
    <mergeCell ref="JRN59:JRP59"/>
    <mergeCell ref="JRR59:JRT59"/>
    <mergeCell ref="JRV59:JRX59"/>
    <mergeCell ref="JRZ59:JSB59"/>
    <mergeCell ref="JQP59:JQR59"/>
    <mergeCell ref="JQT59:JQV59"/>
    <mergeCell ref="JQX59:JQZ59"/>
    <mergeCell ref="JRB59:JRD59"/>
    <mergeCell ref="JRF59:JRH59"/>
    <mergeCell ref="JPV59:JPX59"/>
    <mergeCell ref="JPZ59:JQB59"/>
    <mergeCell ref="JQD59:JQF59"/>
    <mergeCell ref="JQH59:JQJ59"/>
    <mergeCell ref="JQL59:JQN59"/>
    <mergeCell ref="JPB59:JPD59"/>
    <mergeCell ref="JPF59:JPH59"/>
    <mergeCell ref="JPJ59:JPL59"/>
    <mergeCell ref="JPN59:JPP59"/>
    <mergeCell ref="JPR59:JPT59"/>
    <mergeCell ref="JOH59:JOJ59"/>
    <mergeCell ref="JOL59:JON59"/>
    <mergeCell ref="JOP59:JOR59"/>
    <mergeCell ref="JOT59:JOV59"/>
    <mergeCell ref="JOX59:JOZ59"/>
    <mergeCell ref="JNN59:JNP59"/>
    <mergeCell ref="JNR59:JNT59"/>
    <mergeCell ref="JNV59:JNX59"/>
    <mergeCell ref="JNZ59:JOB59"/>
    <mergeCell ref="JOD59:JOF59"/>
    <mergeCell ref="JMT59:JMV59"/>
    <mergeCell ref="JMX59:JMZ59"/>
    <mergeCell ref="JNB59:JND59"/>
    <mergeCell ref="JNF59:JNH59"/>
    <mergeCell ref="JNJ59:JNL59"/>
    <mergeCell ref="JLZ59:JMB59"/>
    <mergeCell ref="JMD59:JMF59"/>
    <mergeCell ref="JMH59:JMJ59"/>
    <mergeCell ref="JML59:JMN59"/>
    <mergeCell ref="JMP59:JMR59"/>
    <mergeCell ref="JLF59:JLH59"/>
    <mergeCell ref="JLJ59:JLL59"/>
    <mergeCell ref="JLN59:JLP59"/>
    <mergeCell ref="JLR59:JLT59"/>
    <mergeCell ref="JLV59:JLX59"/>
    <mergeCell ref="JKL59:JKN59"/>
    <mergeCell ref="JKP59:JKR59"/>
    <mergeCell ref="JKT59:JKV59"/>
    <mergeCell ref="JKX59:JKZ59"/>
    <mergeCell ref="JLB59:JLD59"/>
    <mergeCell ref="JJR59:JJT59"/>
    <mergeCell ref="JJV59:JJX59"/>
    <mergeCell ref="JJZ59:JKB59"/>
    <mergeCell ref="JKD59:JKF59"/>
    <mergeCell ref="JKH59:JKJ59"/>
    <mergeCell ref="JIX59:JIZ59"/>
    <mergeCell ref="JJB59:JJD59"/>
    <mergeCell ref="JJF59:JJH59"/>
    <mergeCell ref="JJJ59:JJL59"/>
    <mergeCell ref="JJN59:JJP59"/>
    <mergeCell ref="JID59:JIF59"/>
    <mergeCell ref="JIH59:JIJ59"/>
    <mergeCell ref="JIL59:JIN59"/>
    <mergeCell ref="JIP59:JIR59"/>
    <mergeCell ref="JIT59:JIV59"/>
    <mergeCell ref="JHJ59:JHL59"/>
    <mergeCell ref="JHN59:JHP59"/>
    <mergeCell ref="JHR59:JHT59"/>
    <mergeCell ref="JHV59:JHX59"/>
    <mergeCell ref="JHZ59:JIB59"/>
    <mergeCell ref="JGP59:JGR59"/>
    <mergeCell ref="JGT59:JGV59"/>
    <mergeCell ref="JGX59:JGZ59"/>
    <mergeCell ref="JHB59:JHD59"/>
    <mergeCell ref="JHF59:JHH59"/>
    <mergeCell ref="JFV59:JFX59"/>
    <mergeCell ref="JFZ59:JGB59"/>
    <mergeCell ref="JGD59:JGF59"/>
    <mergeCell ref="JGH59:JGJ59"/>
    <mergeCell ref="JGL59:JGN59"/>
    <mergeCell ref="JFB59:JFD59"/>
    <mergeCell ref="JFF59:JFH59"/>
    <mergeCell ref="JFJ59:JFL59"/>
    <mergeCell ref="JFN59:JFP59"/>
    <mergeCell ref="JFR59:JFT59"/>
    <mergeCell ref="JEH59:JEJ59"/>
    <mergeCell ref="JEL59:JEN59"/>
    <mergeCell ref="JEP59:JER59"/>
    <mergeCell ref="JET59:JEV59"/>
    <mergeCell ref="JEX59:JEZ59"/>
    <mergeCell ref="JDN59:JDP59"/>
    <mergeCell ref="JDR59:JDT59"/>
    <mergeCell ref="JDV59:JDX59"/>
    <mergeCell ref="JDZ59:JEB59"/>
    <mergeCell ref="JED59:JEF59"/>
    <mergeCell ref="JCT59:JCV59"/>
    <mergeCell ref="JCX59:JCZ59"/>
    <mergeCell ref="JDB59:JDD59"/>
    <mergeCell ref="JDF59:JDH59"/>
    <mergeCell ref="JDJ59:JDL59"/>
    <mergeCell ref="JBZ59:JCB59"/>
    <mergeCell ref="JCD59:JCF59"/>
    <mergeCell ref="JCH59:JCJ59"/>
    <mergeCell ref="JCL59:JCN59"/>
    <mergeCell ref="JCP59:JCR59"/>
    <mergeCell ref="JBF59:JBH59"/>
    <mergeCell ref="JBJ59:JBL59"/>
    <mergeCell ref="JBN59:JBP59"/>
    <mergeCell ref="JBR59:JBT59"/>
    <mergeCell ref="JBV59:JBX59"/>
    <mergeCell ref="JAL59:JAN59"/>
    <mergeCell ref="JAP59:JAR59"/>
    <mergeCell ref="JAT59:JAV59"/>
    <mergeCell ref="JAX59:JAZ59"/>
    <mergeCell ref="JBB59:JBD59"/>
    <mergeCell ref="IZR59:IZT59"/>
    <mergeCell ref="IZV59:IZX59"/>
    <mergeCell ref="IZZ59:JAB59"/>
    <mergeCell ref="JAD59:JAF59"/>
    <mergeCell ref="JAH59:JAJ59"/>
    <mergeCell ref="IYX59:IYZ59"/>
    <mergeCell ref="IZB59:IZD59"/>
    <mergeCell ref="IZF59:IZH59"/>
    <mergeCell ref="IZJ59:IZL59"/>
    <mergeCell ref="IZN59:IZP59"/>
    <mergeCell ref="IYD59:IYF59"/>
    <mergeCell ref="IYH59:IYJ59"/>
    <mergeCell ref="IYL59:IYN59"/>
    <mergeCell ref="IYP59:IYR59"/>
    <mergeCell ref="IYT59:IYV59"/>
    <mergeCell ref="IXJ59:IXL59"/>
    <mergeCell ref="IXN59:IXP59"/>
    <mergeCell ref="IXR59:IXT59"/>
    <mergeCell ref="IXV59:IXX59"/>
    <mergeCell ref="IXZ59:IYB59"/>
    <mergeCell ref="IWP59:IWR59"/>
    <mergeCell ref="IWT59:IWV59"/>
    <mergeCell ref="IWX59:IWZ59"/>
    <mergeCell ref="IXB59:IXD59"/>
    <mergeCell ref="IXF59:IXH59"/>
    <mergeCell ref="IVV59:IVX59"/>
    <mergeCell ref="IVZ59:IWB59"/>
    <mergeCell ref="IWD59:IWF59"/>
    <mergeCell ref="IWH59:IWJ59"/>
    <mergeCell ref="IWL59:IWN59"/>
    <mergeCell ref="IVB59:IVD59"/>
    <mergeCell ref="IVF59:IVH59"/>
    <mergeCell ref="IVJ59:IVL59"/>
    <mergeCell ref="IVN59:IVP59"/>
    <mergeCell ref="IVR59:IVT59"/>
    <mergeCell ref="IUH59:IUJ59"/>
    <mergeCell ref="IUL59:IUN59"/>
    <mergeCell ref="IUP59:IUR59"/>
    <mergeCell ref="IUT59:IUV59"/>
    <mergeCell ref="IUX59:IUZ59"/>
    <mergeCell ref="ITN59:ITP59"/>
    <mergeCell ref="ITR59:ITT59"/>
    <mergeCell ref="ITV59:ITX59"/>
    <mergeCell ref="ITZ59:IUB59"/>
    <mergeCell ref="IUD59:IUF59"/>
    <mergeCell ref="IST59:ISV59"/>
    <mergeCell ref="ISX59:ISZ59"/>
    <mergeCell ref="ITB59:ITD59"/>
    <mergeCell ref="ITF59:ITH59"/>
    <mergeCell ref="ITJ59:ITL59"/>
    <mergeCell ref="IRZ59:ISB59"/>
    <mergeCell ref="ISD59:ISF59"/>
    <mergeCell ref="ISH59:ISJ59"/>
    <mergeCell ref="ISL59:ISN59"/>
    <mergeCell ref="ISP59:ISR59"/>
    <mergeCell ref="IRF59:IRH59"/>
    <mergeCell ref="IRJ59:IRL59"/>
    <mergeCell ref="IRN59:IRP59"/>
    <mergeCell ref="IRR59:IRT59"/>
    <mergeCell ref="IRV59:IRX59"/>
    <mergeCell ref="IQL59:IQN59"/>
    <mergeCell ref="IQP59:IQR59"/>
    <mergeCell ref="IQT59:IQV59"/>
    <mergeCell ref="IQX59:IQZ59"/>
    <mergeCell ref="IRB59:IRD59"/>
    <mergeCell ref="IPR59:IPT59"/>
    <mergeCell ref="IPV59:IPX59"/>
    <mergeCell ref="IPZ59:IQB59"/>
    <mergeCell ref="IQD59:IQF59"/>
    <mergeCell ref="IQH59:IQJ59"/>
    <mergeCell ref="IOX59:IOZ59"/>
    <mergeCell ref="IPB59:IPD59"/>
    <mergeCell ref="IPF59:IPH59"/>
    <mergeCell ref="IPJ59:IPL59"/>
    <mergeCell ref="IPN59:IPP59"/>
    <mergeCell ref="IOD59:IOF59"/>
    <mergeCell ref="IOH59:IOJ59"/>
    <mergeCell ref="IOL59:ION59"/>
    <mergeCell ref="IOP59:IOR59"/>
    <mergeCell ref="IOT59:IOV59"/>
    <mergeCell ref="INJ59:INL59"/>
    <mergeCell ref="INN59:INP59"/>
    <mergeCell ref="INR59:INT59"/>
    <mergeCell ref="INV59:INX59"/>
    <mergeCell ref="INZ59:IOB59"/>
    <mergeCell ref="IMP59:IMR59"/>
    <mergeCell ref="IMT59:IMV59"/>
    <mergeCell ref="IMX59:IMZ59"/>
    <mergeCell ref="INB59:IND59"/>
    <mergeCell ref="INF59:INH59"/>
    <mergeCell ref="ILV59:ILX59"/>
    <mergeCell ref="ILZ59:IMB59"/>
    <mergeCell ref="IMD59:IMF59"/>
    <mergeCell ref="IMH59:IMJ59"/>
    <mergeCell ref="IML59:IMN59"/>
    <mergeCell ref="ILB59:ILD59"/>
    <mergeCell ref="ILF59:ILH59"/>
    <mergeCell ref="ILJ59:ILL59"/>
    <mergeCell ref="ILN59:ILP59"/>
    <mergeCell ref="ILR59:ILT59"/>
    <mergeCell ref="IKH59:IKJ59"/>
    <mergeCell ref="IKL59:IKN59"/>
    <mergeCell ref="IKP59:IKR59"/>
    <mergeCell ref="IKT59:IKV59"/>
    <mergeCell ref="IKX59:IKZ59"/>
    <mergeCell ref="IJN59:IJP59"/>
    <mergeCell ref="IJR59:IJT59"/>
    <mergeCell ref="IJV59:IJX59"/>
    <mergeCell ref="IJZ59:IKB59"/>
    <mergeCell ref="IKD59:IKF59"/>
    <mergeCell ref="IIT59:IIV59"/>
    <mergeCell ref="IIX59:IIZ59"/>
    <mergeCell ref="IJB59:IJD59"/>
    <mergeCell ref="IJF59:IJH59"/>
    <mergeCell ref="IJJ59:IJL59"/>
    <mergeCell ref="IHZ59:IIB59"/>
    <mergeCell ref="IID59:IIF59"/>
    <mergeCell ref="IIH59:IIJ59"/>
    <mergeCell ref="IIL59:IIN59"/>
    <mergeCell ref="IIP59:IIR59"/>
    <mergeCell ref="IHF59:IHH59"/>
    <mergeCell ref="IHJ59:IHL59"/>
    <mergeCell ref="IHN59:IHP59"/>
    <mergeCell ref="IHR59:IHT59"/>
    <mergeCell ref="IHV59:IHX59"/>
    <mergeCell ref="IGL59:IGN59"/>
    <mergeCell ref="IGP59:IGR59"/>
    <mergeCell ref="IGT59:IGV59"/>
    <mergeCell ref="IGX59:IGZ59"/>
    <mergeCell ref="IHB59:IHD59"/>
    <mergeCell ref="IFR59:IFT59"/>
    <mergeCell ref="IFV59:IFX59"/>
    <mergeCell ref="IFZ59:IGB59"/>
    <mergeCell ref="IGD59:IGF59"/>
    <mergeCell ref="IGH59:IGJ59"/>
    <mergeCell ref="IEX59:IEZ59"/>
    <mergeCell ref="IFB59:IFD59"/>
    <mergeCell ref="IFF59:IFH59"/>
    <mergeCell ref="IFJ59:IFL59"/>
    <mergeCell ref="IFN59:IFP59"/>
    <mergeCell ref="IED59:IEF59"/>
    <mergeCell ref="IEH59:IEJ59"/>
    <mergeCell ref="IEL59:IEN59"/>
    <mergeCell ref="IEP59:IER59"/>
    <mergeCell ref="IET59:IEV59"/>
    <mergeCell ref="IDJ59:IDL59"/>
    <mergeCell ref="IDN59:IDP59"/>
    <mergeCell ref="IDR59:IDT59"/>
    <mergeCell ref="IDV59:IDX59"/>
    <mergeCell ref="IDZ59:IEB59"/>
    <mergeCell ref="ICP59:ICR59"/>
    <mergeCell ref="ICT59:ICV59"/>
    <mergeCell ref="ICX59:ICZ59"/>
    <mergeCell ref="IDB59:IDD59"/>
    <mergeCell ref="IDF59:IDH59"/>
    <mergeCell ref="IBV59:IBX59"/>
    <mergeCell ref="IBZ59:ICB59"/>
    <mergeCell ref="ICD59:ICF59"/>
    <mergeCell ref="ICH59:ICJ59"/>
    <mergeCell ref="ICL59:ICN59"/>
    <mergeCell ref="IBB59:IBD59"/>
    <mergeCell ref="IBF59:IBH59"/>
    <mergeCell ref="IBJ59:IBL59"/>
    <mergeCell ref="IBN59:IBP59"/>
    <mergeCell ref="IBR59:IBT59"/>
    <mergeCell ref="IAH59:IAJ59"/>
    <mergeCell ref="IAL59:IAN59"/>
    <mergeCell ref="IAP59:IAR59"/>
    <mergeCell ref="IAT59:IAV59"/>
    <mergeCell ref="IAX59:IAZ59"/>
    <mergeCell ref="HZN59:HZP59"/>
    <mergeCell ref="HZR59:HZT59"/>
    <mergeCell ref="HZV59:HZX59"/>
    <mergeCell ref="HZZ59:IAB59"/>
    <mergeCell ref="IAD59:IAF59"/>
    <mergeCell ref="HYT59:HYV59"/>
    <mergeCell ref="HYX59:HYZ59"/>
    <mergeCell ref="HZB59:HZD59"/>
    <mergeCell ref="HZF59:HZH59"/>
    <mergeCell ref="HZJ59:HZL59"/>
    <mergeCell ref="HXZ59:HYB59"/>
    <mergeCell ref="HYD59:HYF59"/>
    <mergeCell ref="HYH59:HYJ59"/>
    <mergeCell ref="HYL59:HYN59"/>
    <mergeCell ref="HYP59:HYR59"/>
    <mergeCell ref="HXF59:HXH59"/>
    <mergeCell ref="HXJ59:HXL59"/>
    <mergeCell ref="HXN59:HXP59"/>
    <mergeCell ref="HXR59:HXT59"/>
    <mergeCell ref="HXV59:HXX59"/>
    <mergeCell ref="HWL59:HWN59"/>
    <mergeCell ref="HWP59:HWR59"/>
    <mergeCell ref="HWT59:HWV59"/>
    <mergeCell ref="HWX59:HWZ59"/>
    <mergeCell ref="HXB59:HXD59"/>
    <mergeCell ref="HVR59:HVT59"/>
    <mergeCell ref="HVV59:HVX59"/>
    <mergeCell ref="HVZ59:HWB59"/>
    <mergeCell ref="HWD59:HWF59"/>
    <mergeCell ref="HWH59:HWJ59"/>
    <mergeCell ref="HUX59:HUZ59"/>
    <mergeCell ref="HVB59:HVD59"/>
    <mergeCell ref="HVF59:HVH59"/>
    <mergeCell ref="HVJ59:HVL59"/>
    <mergeCell ref="HVN59:HVP59"/>
    <mergeCell ref="HUD59:HUF59"/>
    <mergeCell ref="HUH59:HUJ59"/>
    <mergeCell ref="HUL59:HUN59"/>
    <mergeCell ref="HUP59:HUR59"/>
    <mergeCell ref="HUT59:HUV59"/>
    <mergeCell ref="HTJ59:HTL59"/>
    <mergeCell ref="HTN59:HTP59"/>
    <mergeCell ref="HTR59:HTT59"/>
    <mergeCell ref="HTV59:HTX59"/>
    <mergeCell ref="HTZ59:HUB59"/>
    <mergeCell ref="HSP59:HSR59"/>
    <mergeCell ref="HST59:HSV59"/>
    <mergeCell ref="HSX59:HSZ59"/>
    <mergeCell ref="HTB59:HTD59"/>
    <mergeCell ref="HTF59:HTH59"/>
    <mergeCell ref="HRV59:HRX59"/>
    <mergeCell ref="HRZ59:HSB59"/>
    <mergeCell ref="HSD59:HSF59"/>
    <mergeCell ref="HSH59:HSJ59"/>
    <mergeCell ref="HSL59:HSN59"/>
    <mergeCell ref="HRB59:HRD59"/>
    <mergeCell ref="HRF59:HRH59"/>
    <mergeCell ref="HRJ59:HRL59"/>
    <mergeCell ref="HRN59:HRP59"/>
    <mergeCell ref="HRR59:HRT59"/>
    <mergeCell ref="HQH59:HQJ59"/>
    <mergeCell ref="HQL59:HQN59"/>
    <mergeCell ref="HQP59:HQR59"/>
    <mergeCell ref="HQT59:HQV59"/>
    <mergeCell ref="HQX59:HQZ59"/>
    <mergeCell ref="HPN59:HPP59"/>
    <mergeCell ref="HPR59:HPT59"/>
    <mergeCell ref="HPV59:HPX59"/>
    <mergeCell ref="HPZ59:HQB59"/>
    <mergeCell ref="HQD59:HQF59"/>
    <mergeCell ref="HOT59:HOV59"/>
    <mergeCell ref="HOX59:HOZ59"/>
    <mergeCell ref="HPB59:HPD59"/>
    <mergeCell ref="HPF59:HPH59"/>
    <mergeCell ref="HPJ59:HPL59"/>
    <mergeCell ref="HNZ59:HOB59"/>
    <mergeCell ref="HOD59:HOF59"/>
    <mergeCell ref="HOH59:HOJ59"/>
    <mergeCell ref="HOL59:HON59"/>
    <mergeCell ref="HOP59:HOR59"/>
    <mergeCell ref="HNF59:HNH59"/>
    <mergeCell ref="HNJ59:HNL59"/>
    <mergeCell ref="HNN59:HNP59"/>
    <mergeCell ref="HNR59:HNT59"/>
    <mergeCell ref="HNV59:HNX59"/>
    <mergeCell ref="HML59:HMN59"/>
    <mergeCell ref="HMP59:HMR59"/>
    <mergeCell ref="HMT59:HMV59"/>
    <mergeCell ref="HMX59:HMZ59"/>
    <mergeCell ref="HNB59:HND59"/>
    <mergeCell ref="HLR59:HLT59"/>
    <mergeCell ref="HLV59:HLX59"/>
    <mergeCell ref="HLZ59:HMB59"/>
    <mergeCell ref="HMD59:HMF59"/>
    <mergeCell ref="HMH59:HMJ59"/>
    <mergeCell ref="HKX59:HKZ59"/>
    <mergeCell ref="HLB59:HLD59"/>
    <mergeCell ref="HLF59:HLH59"/>
    <mergeCell ref="HLJ59:HLL59"/>
    <mergeCell ref="HLN59:HLP59"/>
    <mergeCell ref="HKD59:HKF59"/>
    <mergeCell ref="HKH59:HKJ59"/>
    <mergeCell ref="HKL59:HKN59"/>
    <mergeCell ref="HKP59:HKR59"/>
    <mergeCell ref="HKT59:HKV59"/>
    <mergeCell ref="HJJ59:HJL59"/>
    <mergeCell ref="HJN59:HJP59"/>
    <mergeCell ref="HJR59:HJT59"/>
    <mergeCell ref="HJV59:HJX59"/>
    <mergeCell ref="HJZ59:HKB59"/>
    <mergeCell ref="HIP59:HIR59"/>
    <mergeCell ref="HIT59:HIV59"/>
    <mergeCell ref="HIX59:HIZ59"/>
    <mergeCell ref="HJB59:HJD59"/>
    <mergeCell ref="HJF59:HJH59"/>
    <mergeCell ref="HHV59:HHX59"/>
    <mergeCell ref="HHZ59:HIB59"/>
    <mergeCell ref="HID59:HIF59"/>
    <mergeCell ref="HIH59:HIJ59"/>
    <mergeCell ref="HIL59:HIN59"/>
    <mergeCell ref="HHB59:HHD59"/>
    <mergeCell ref="HHF59:HHH59"/>
    <mergeCell ref="HHJ59:HHL59"/>
    <mergeCell ref="HHN59:HHP59"/>
    <mergeCell ref="HHR59:HHT59"/>
    <mergeCell ref="HGH59:HGJ59"/>
    <mergeCell ref="HGL59:HGN59"/>
    <mergeCell ref="HGP59:HGR59"/>
    <mergeCell ref="HGT59:HGV59"/>
    <mergeCell ref="HGX59:HGZ59"/>
    <mergeCell ref="HFN59:HFP59"/>
    <mergeCell ref="HFR59:HFT59"/>
    <mergeCell ref="HFV59:HFX59"/>
    <mergeCell ref="HFZ59:HGB59"/>
    <mergeCell ref="HGD59:HGF59"/>
    <mergeCell ref="HET59:HEV59"/>
    <mergeCell ref="HEX59:HEZ59"/>
    <mergeCell ref="HFB59:HFD59"/>
    <mergeCell ref="HFF59:HFH59"/>
    <mergeCell ref="HFJ59:HFL59"/>
    <mergeCell ref="HDZ59:HEB59"/>
    <mergeCell ref="HED59:HEF59"/>
    <mergeCell ref="HEH59:HEJ59"/>
    <mergeCell ref="HEL59:HEN59"/>
    <mergeCell ref="HEP59:HER59"/>
    <mergeCell ref="HDF59:HDH59"/>
    <mergeCell ref="HDJ59:HDL59"/>
    <mergeCell ref="HDN59:HDP59"/>
    <mergeCell ref="HDR59:HDT59"/>
    <mergeCell ref="HDV59:HDX59"/>
    <mergeCell ref="HCL59:HCN59"/>
    <mergeCell ref="HCP59:HCR59"/>
    <mergeCell ref="HCT59:HCV59"/>
    <mergeCell ref="HCX59:HCZ59"/>
    <mergeCell ref="HDB59:HDD59"/>
    <mergeCell ref="HBR59:HBT59"/>
    <mergeCell ref="HBV59:HBX59"/>
    <mergeCell ref="HBZ59:HCB59"/>
    <mergeCell ref="HCD59:HCF59"/>
    <mergeCell ref="HCH59:HCJ59"/>
    <mergeCell ref="HAX59:HAZ59"/>
    <mergeCell ref="HBB59:HBD59"/>
    <mergeCell ref="HBF59:HBH59"/>
    <mergeCell ref="HBJ59:HBL59"/>
    <mergeCell ref="HBN59:HBP59"/>
    <mergeCell ref="HAD59:HAF59"/>
    <mergeCell ref="HAH59:HAJ59"/>
    <mergeCell ref="HAL59:HAN59"/>
    <mergeCell ref="HAP59:HAR59"/>
    <mergeCell ref="HAT59:HAV59"/>
    <mergeCell ref="GZJ59:GZL59"/>
    <mergeCell ref="GZN59:GZP59"/>
    <mergeCell ref="GZR59:GZT59"/>
    <mergeCell ref="GZV59:GZX59"/>
    <mergeCell ref="GZZ59:HAB59"/>
    <mergeCell ref="GYP59:GYR59"/>
    <mergeCell ref="GYT59:GYV59"/>
    <mergeCell ref="GYX59:GYZ59"/>
    <mergeCell ref="GZB59:GZD59"/>
    <mergeCell ref="GZF59:GZH59"/>
    <mergeCell ref="GXV59:GXX59"/>
    <mergeCell ref="GXZ59:GYB59"/>
    <mergeCell ref="GYD59:GYF59"/>
    <mergeCell ref="GYH59:GYJ59"/>
    <mergeCell ref="GYL59:GYN59"/>
    <mergeCell ref="GXB59:GXD59"/>
    <mergeCell ref="GXF59:GXH59"/>
    <mergeCell ref="GXJ59:GXL59"/>
    <mergeCell ref="GXN59:GXP59"/>
    <mergeCell ref="GXR59:GXT59"/>
    <mergeCell ref="GWH59:GWJ59"/>
    <mergeCell ref="GWL59:GWN59"/>
    <mergeCell ref="GWP59:GWR59"/>
    <mergeCell ref="GWT59:GWV59"/>
    <mergeCell ref="GWX59:GWZ59"/>
    <mergeCell ref="GVN59:GVP59"/>
    <mergeCell ref="GVR59:GVT59"/>
    <mergeCell ref="GVV59:GVX59"/>
    <mergeCell ref="GVZ59:GWB59"/>
    <mergeCell ref="GWD59:GWF59"/>
    <mergeCell ref="GUT59:GUV59"/>
    <mergeCell ref="GUX59:GUZ59"/>
    <mergeCell ref="GVB59:GVD59"/>
    <mergeCell ref="GVF59:GVH59"/>
    <mergeCell ref="GVJ59:GVL59"/>
    <mergeCell ref="GTZ59:GUB59"/>
    <mergeCell ref="GUD59:GUF59"/>
    <mergeCell ref="GUH59:GUJ59"/>
    <mergeCell ref="GUL59:GUN59"/>
    <mergeCell ref="GUP59:GUR59"/>
    <mergeCell ref="GTF59:GTH59"/>
    <mergeCell ref="GTJ59:GTL59"/>
    <mergeCell ref="GTN59:GTP59"/>
    <mergeCell ref="GTR59:GTT59"/>
    <mergeCell ref="GTV59:GTX59"/>
    <mergeCell ref="GSL59:GSN59"/>
    <mergeCell ref="GSP59:GSR59"/>
    <mergeCell ref="GST59:GSV59"/>
    <mergeCell ref="GSX59:GSZ59"/>
    <mergeCell ref="GTB59:GTD59"/>
    <mergeCell ref="GRR59:GRT59"/>
    <mergeCell ref="GRV59:GRX59"/>
    <mergeCell ref="GRZ59:GSB59"/>
    <mergeCell ref="GSD59:GSF59"/>
    <mergeCell ref="GSH59:GSJ59"/>
    <mergeCell ref="GQX59:GQZ59"/>
    <mergeCell ref="GRB59:GRD59"/>
    <mergeCell ref="GRF59:GRH59"/>
    <mergeCell ref="GRJ59:GRL59"/>
    <mergeCell ref="GRN59:GRP59"/>
    <mergeCell ref="GQD59:GQF59"/>
    <mergeCell ref="GQH59:GQJ59"/>
    <mergeCell ref="GQL59:GQN59"/>
    <mergeCell ref="GQP59:GQR59"/>
    <mergeCell ref="GQT59:GQV59"/>
    <mergeCell ref="GPJ59:GPL59"/>
    <mergeCell ref="GPN59:GPP59"/>
    <mergeCell ref="GPR59:GPT59"/>
    <mergeCell ref="GPV59:GPX59"/>
    <mergeCell ref="GPZ59:GQB59"/>
    <mergeCell ref="GOP59:GOR59"/>
    <mergeCell ref="GOT59:GOV59"/>
    <mergeCell ref="GOX59:GOZ59"/>
    <mergeCell ref="GPB59:GPD59"/>
    <mergeCell ref="GPF59:GPH59"/>
    <mergeCell ref="GNV59:GNX59"/>
    <mergeCell ref="GNZ59:GOB59"/>
    <mergeCell ref="GOD59:GOF59"/>
    <mergeCell ref="GOH59:GOJ59"/>
    <mergeCell ref="GOL59:GON59"/>
    <mergeCell ref="GNB59:GND59"/>
    <mergeCell ref="GNF59:GNH59"/>
    <mergeCell ref="GNJ59:GNL59"/>
    <mergeCell ref="GNN59:GNP59"/>
    <mergeCell ref="GNR59:GNT59"/>
    <mergeCell ref="GMH59:GMJ59"/>
    <mergeCell ref="GML59:GMN59"/>
    <mergeCell ref="GMP59:GMR59"/>
    <mergeCell ref="GMT59:GMV59"/>
    <mergeCell ref="GMX59:GMZ59"/>
    <mergeCell ref="GLN59:GLP59"/>
    <mergeCell ref="GLR59:GLT59"/>
    <mergeCell ref="GLV59:GLX59"/>
    <mergeCell ref="GLZ59:GMB59"/>
    <mergeCell ref="GMD59:GMF59"/>
    <mergeCell ref="GKT59:GKV59"/>
    <mergeCell ref="GKX59:GKZ59"/>
    <mergeCell ref="GLB59:GLD59"/>
    <mergeCell ref="GLF59:GLH59"/>
    <mergeCell ref="GLJ59:GLL59"/>
    <mergeCell ref="GJZ59:GKB59"/>
    <mergeCell ref="GKD59:GKF59"/>
    <mergeCell ref="GKH59:GKJ59"/>
    <mergeCell ref="GKL59:GKN59"/>
    <mergeCell ref="GKP59:GKR59"/>
    <mergeCell ref="GJF59:GJH59"/>
    <mergeCell ref="GJJ59:GJL59"/>
    <mergeCell ref="GJN59:GJP59"/>
    <mergeCell ref="GJR59:GJT59"/>
    <mergeCell ref="GJV59:GJX59"/>
    <mergeCell ref="GIL59:GIN59"/>
    <mergeCell ref="GIP59:GIR59"/>
    <mergeCell ref="GIT59:GIV59"/>
    <mergeCell ref="GIX59:GIZ59"/>
    <mergeCell ref="GJB59:GJD59"/>
    <mergeCell ref="GHR59:GHT59"/>
    <mergeCell ref="GHV59:GHX59"/>
    <mergeCell ref="GHZ59:GIB59"/>
    <mergeCell ref="GID59:GIF59"/>
    <mergeCell ref="GIH59:GIJ59"/>
    <mergeCell ref="GGX59:GGZ59"/>
    <mergeCell ref="GHB59:GHD59"/>
    <mergeCell ref="GHF59:GHH59"/>
    <mergeCell ref="GHJ59:GHL59"/>
    <mergeCell ref="GHN59:GHP59"/>
    <mergeCell ref="GGD59:GGF59"/>
    <mergeCell ref="GGH59:GGJ59"/>
    <mergeCell ref="GGL59:GGN59"/>
    <mergeCell ref="GGP59:GGR59"/>
    <mergeCell ref="GGT59:GGV59"/>
    <mergeCell ref="GFJ59:GFL59"/>
    <mergeCell ref="GFN59:GFP59"/>
    <mergeCell ref="GFR59:GFT59"/>
    <mergeCell ref="GFV59:GFX59"/>
    <mergeCell ref="GFZ59:GGB59"/>
    <mergeCell ref="GEP59:GER59"/>
    <mergeCell ref="GET59:GEV59"/>
    <mergeCell ref="GEX59:GEZ59"/>
    <mergeCell ref="GFB59:GFD59"/>
    <mergeCell ref="GFF59:GFH59"/>
    <mergeCell ref="GDV59:GDX59"/>
    <mergeCell ref="GDZ59:GEB59"/>
    <mergeCell ref="GED59:GEF59"/>
    <mergeCell ref="GEH59:GEJ59"/>
    <mergeCell ref="GEL59:GEN59"/>
    <mergeCell ref="GDB59:GDD59"/>
    <mergeCell ref="GDF59:GDH59"/>
    <mergeCell ref="GDJ59:GDL59"/>
    <mergeCell ref="GDN59:GDP59"/>
    <mergeCell ref="GDR59:GDT59"/>
    <mergeCell ref="GCH59:GCJ59"/>
    <mergeCell ref="GCL59:GCN59"/>
    <mergeCell ref="GCP59:GCR59"/>
    <mergeCell ref="GCT59:GCV59"/>
    <mergeCell ref="GCX59:GCZ59"/>
    <mergeCell ref="GBN59:GBP59"/>
    <mergeCell ref="GBR59:GBT59"/>
    <mergeCell ref="GBV59:GBX59"/>
    <mergeCell ref="GBZ59:GCB59"/>
    <mergeCell ref="GCD59:GCF59"/>
    <mergeCell ref="GAT59:GAV59"/>
    <mergeCell ref="GAX59:GAZ59"/>
    <mergeCell ref="GBB59:GBD59"/>
    <mergeCell ref="GBF59:GBH59"/>
    <mergeCell ref="GBJ59:GBL59"/>
    <mergeCell ref="FZZ59:GAB59"/>
    <mergeCell ref="GAD59:GAF59"/>
    <mergeCell ref="GAH59:GAJ59"/>
    <mergeCell ref="GAL59:GAN59"/>
    <mergeCell ref="GAP59:GAR59"/>
    <mergeCell ref="FZF59:FZH59"/>
    <mergeCell ref="FZJ59:FZL59"/>
    <mergeCell ref="FZN59:FZP59"/>
    <mergeCell ref="FZR59:FZT59"/>
    <mergeCell ref="FZV59:FZX59"/>
    <mergeCell ref="FYL59:FYN59"/>
    <mergeCell ref="FYP59:FYR59"/>
    <mergeCell ref="FYT59:FYV59"/>
    <mergeCell ref="FYX59:FYZ59"/>
    <mergeCell ref="FZB59:FZD59"/>
    <mergeCell ref="FXR59:FXT59"/>
    <mergeCell ref="FXV59:FXX59"/>
    <mergeCell ref="FXZ59:FYB59"/>
    <mergeCell ref="FYD59:FYF59"/>
    <mergeCell ref="FYH59:FYJ59"/>
    <mergeCell ref="FWX59:FWZ59"/>
    <mergeCell ref="FXB59:FXD59"/>
    <mergeCell ref="FXF59:FXH59"/>
    <mergeCell ref="FXJ59:FXL59"/>
    <mergeCell ref="FXN59:FXP59"/>
    <mergeCell ref="FWD59:FWF59"/>
    <mergeCell ref="FWH59:FWJ59"/>
    <mergeCell ref="FWL59:FWN59"/>
    <mergeCell ref="FWP59:FWR59"/>
    <mergeCell ref="FWT59:FWV59"/>
    <mergeCell ref="FVJ59:FVL59"/>
    <mergeCell ref="FVN59:FVP59"/>
    <mergeCell ref="FVR59:FVT59"/>
    <mergeCell ref="FVV59:FVX59"/>
    <mergeCell ref="FVZ59:FWB59"/>
    <mergeCell ref="FUP59:FUR59"/>
    <mergeCell ref="FUT59:FUV59"/>
    <mergeCell ref="FUX59:FUZ59"/>
    <mergeCell ref="FVB59:FVD59"/>
    <mergeCell ref="FVF59:FVH59"/>
    <mergeCell ref="FTV59:FTX59"/>
    <mergeCell ref="FTZ59:FUB59"/>
    <mergeCell ref="FUD59:FUF59"/>
    <mergeCell ref="FUH59:FUJ59"/>
    <mergeCell ref="FUL59:FUN59"/>
    <mergeCell ref="FTB59:FTD59"/>
    <mergeCell ref="FTF59:FTH59"/>
    <mergeCell ref="FTJ59:FTL59"/>
    <mergeCell ref="FTN59:FTP59"/>
    <mergeCell ref="FTR59:FTT59"/>
    <mergeCell ref="FSH59:FSJ59"/>
    <mergeCell ref="FSL59:FSN59"/>
    <mergeCell ref="FSP59:FSR59"/>
    <mergeCell ref="FST59:FSV59"/>
    <mergeCell ref="FSX59:FSZ59"/>
    <mergeCell ref="FRN59:FRP59"/>
    <mergeCell ref="FRR59:FRT59"/>
    <mergeCell ref="FRV59:FRX59"/>
    <mergeCell ref="FRZ59:FSB59"/>
    <mergeCell ref="FSD59:FSF59"/>
    <mergeCell ref="FQT59:FQV59"/>
    <mergeCell ref="FQX59:FQZ59"/>
    <mergeCell ref="FRB59:FRD59"/>
    <mergeCell ref="FRF59:FRH59"/>
    <mergeCell ref="FRJ59:FRL59"/>
    <mergeCell ref="FPZ59:FQB59"/>
    <mergeCell ref="FQD59:FQF59"/>
    <mergeCell ref="FQH59:FQJ59"/>
    <mergeCell ref="FQL59:FQN59"/>
    <mergeCell ref="FQP59:FQR59"/>
    <mergeCell ref="FPF59:FPH59"/>
    <mergeCell ref="FPJ59:FPL59"/>
    <mergeCell ref="FPN59:FPP59"/>
    <mergeCell ref="FPR59:FPT59"/>
    <mergeCell ref="FPV59:FPX59"/>
    <mergeCell ref="FOL59:FON59"/>
    <mergeCell ref="FOP59:FOR59"/>
    <mergeCell ref="FOT59:FOV59"/>
    <mergeCell ref="FOX59:FOZ59"/>
    <mergeCell ref="FPB59:FPD59"/>
    <mergeCell ref="FNR59:FNT59"/>
    <mergeCell ref="FNV59:FNX59"/>
    <mergeCell ref="FNZ59:FOB59"/>
    <mergeCell ref="FOD59:FOF59"/>
    <mergeCell ref="FOH59:FOJ59"/>
    <mergeCell ref="FMX59:FMZ59"/>
    <mergeCell ref="FNB59:FND59"/>
    <mergeCell ref="FNF59:FNH59"/>
    <mergeCell ref="FNJ59:FNL59"/>
    <mergeCell ref="FNN59:FNP59"/>
    <mergeCell ref="FMD59:FMF59"/>
    <mergeCell ref="FMH59:FMJ59"/>
    <mergeCell ref="FML59:FMN59"/>
    <mergeCell ref="FMP59:FMR59"/>
    <mergeCell ref="FMT59:FMV59"/>
    <mergeCell ref="FLJ59:FLL59"/>
    <mergeCell ref="FLN59:FLP59"/>
    <mergeCell ref="FLR59:FLT59"/>
    <mergeCell ref="FLV59:FLX59"/>
    <mergeCell ref="FLZ59:FMB59"/>
    <mergeCell ref="FKP59:FKR59"/>
    <mergeCell ref="FKT59:FKV59"/>
    <mergeCell ref="FKX59:FKZ59"/>
    <mergeCell ref="FLB59:FLD59"/>
    <mergeCell ref="FLF59:FLH59"/>
    <mergeCell ref="FJV59:FJX59"/>
    <mergeCell ref="FJZ59:FKB59"/>
    <mergeCell ref="FKD59:FKF59"/>
    <mergeCell ref="FKH59:FKJ59"/>
    <mergeCell ref="FKL59:FKN59"/>
    <mergeCell ref="FJB59:FJD59"/>
    <mergeCell ref="FJF59:FJH59"/>
    <mergeCell ref="FJJ59:FJL59"/>
    <mergeCell ref="FJN59:FJP59"/>
    <mergeCell ref="FJR59:FJT59"/>
    <mergeCell ref="FIH59:FIJ59"/>
    <mergeCell ref="FIL59:FIN59"/>
    <mergeCell ref="FIP59:FIR59"/>
    <mergeCell ref="FIT59:FIV59"/>
    <mergeCell ref="FIX59:FIZ59"/>
    <mergeCell ref="FHN59:FHP59"/>
    <mergeCell ref="FHR59:FHT59"/>
    <mergeCell ref="FHV59:FHX59"/>
    <mergeCell ref="FHZ59:FIB59"/>
    <mergeCell ref="FID59:FIF59"/>
    <mergeCell ref="FGT59:FGV59"/>
    <mergeCell ref="FGX59:FGZ59"/>
    <mergeCell ref="FHB59:FHD59"/>
    <mergeCell ref="FHF59:FHH59"/>
    <mergeCell ref="FHJ59:FHL59"/>
    <mergeCell ref="FFZ59:FGB59"/>
    <mergeCell ref="FGD59:FGF59"/>
    <mergeCell ref="FGH59:FGJ59"/>
    <mergeCell ref="FGL59:FGN59"/>
    <mergeCell ref="FGP59:FGR59"/>
    <mergeCell ref="FFF59:FFH59"/>
    <mergeCell ref="FFJ59:FFL59"/>
    <mergeCell ref="FFN59:FFP59"/>
    <mergeCell ref="FFR59:FFT59"/>
    <mergeCell ref="FFV59:FFX59"/>
    <mergeCell ref="FEL59:FEN59"/>
    <mergeCell ref="FEP59:FER59"/>
    <mergeCell ref="FET59:FEV59"/>
    <mergeCell ref="FEX59:FEZ59"/>
    <mergeCell ref="FFB59:FFD59"/>
    <mergeCell ref="FDR59:FDT59"/>
    <mergeCell ref="FDV59:FDX59"/>
    <mergeCell ref="FDZ59:FEB59"/>
    <mergeCell ref="FED59:FEF59"/>
    <mergeCell ref="FEH59:FEJ59"/>
    <mergeCell ref="FCX59:FCZ59"/>
    <mergeCell ref="FDB59:FDD59"/>
    <mergeCell ref="FDF59:FDH59"/>
    <mergeCell ref="FDJ59:FDL59"/>
    <mergeCell ref="FDN59:FDP59"/>
    <mergeCell ref="FCD59:FCF59"/>
    <mergeCell ref="FCH59:FCJ59"/>
    <mergeCell ref="FCL59:FCN59"/>
    <mergeCell ref="FCP59:FCR59"/>
    <mergeCell ref="FCT59:FCV59"/>
    <mergeCell ref="FBJ59:FBL59"/>
    <mergeCell ref="FBN59:FBP59"/>
    <mergeCell ref="FBR59:FBT59"/>
    <mergeCell ref="FBV59:FBX59"/>
    <mergeCell ref="FBZ59:FCB59"/>
    <mergeCell ref="FAP59:FAR59"/>
    <mergeCell ref="FAT59:FAV59"/>
    <mergeCell ref="FAX59:FAZ59"/>
    <mergeCell ref="FBB59:FBD59"/>
    <mergeCell ref="FBF59:FBH59"/>
    <mergeCell ref="EZV59:EZX59"/>
    <mergeCell ref="EZZ59:FAB59"/>
    <mergeCell ref="FAD59:FAF59"/>
    <mergeCell ref="FAH59:FAJ59"/>
    <mergeCell ref="FAL59:FAN59"/>
    <mergeCell ref="EZB59:EZD59"/>
    <mergeCell ref="EZF59:EZH59"/>
    <mergeCell ref="EZJ59:EZL59"/>
    <mergeCell ref="EZN59:EZP59"/>
    <mergeCell ref="EZR59:EZT59"/>
    <mergeCell ref="EYH59:EYJ59"/>
    <mergeCell ref="EYL59:EYN59"/>
    <mergeCell ref="EYP59:EYR59"/>
    <mergeCell ref="EYT59:EYV59"/>
    <mergeCell ref="EYX59:EYZ59"/>
    <mergeCell ref="EXN59:EXP59"/>
    <mergeCell ref="EXR59:EXT59"/>
    <mergeCell ref="EXV59:EXX59"/>
    <mergeCell ref="EXZ59:EYB59"/>
    <mergeCell ref="EYD59:EYF59"/>
    <mergeCell ref="EWT59:EWV59"/>
    <mergeCell ref="EWX59:EWZ59"/>
    <mergeCell ref="EXB59:EXD59"/>
    <mergeCell ref="EXF59:EXH59"/>
    <mergeCell ref="EXJ59:EXL59"/>
    <mergeCell ref="EVZ59:EWB59"/>
    <mergeCell ref="EWD59:EWF59"/>
    <mergeCell ref="EWH59:EWJ59"/>
    <mergeCell ref="EWL59:EWN59"/>
    <mergeCell ref="EWP59:EWR59"/>
    <mergeCell ref="EVF59:EVH59"/>
    <mergeCell ref="EVJ59:EVL59"/>
    <mergeCell ref="EVN59:EVP59"/>
    <mergeCell ref="EVR59:EVT59"/>
    <mergeCell ref="EVV59:EVX59"/>
    <mergeCell ref="EUL59:EUN59"/>
    <mergeCell ref="EUP59:EUR59"/>
    <mergeCell ref="EUT59:EUV59"/>
    <mergeCell ref="EUX59:EUZ59"/>
    <mergeCell ref="EVB59:EVD59"/>
    <mergeCell ref="ETR59:ETT59"/>
    <mergeCell ref="ETV59:ETX59"/>
    <mergeCell ref="ETZ59:EUB59"/>
    <mergeCell ref="EUD59:EUF59"/>
    <mergeCell ref="EUH59:EUJ59"/>
    <mergeCell ref="ESX59:ESZ59"/>
    <mergeCell ref="ETB59:ETD59"/>
    <mergeCell ref="ETF59:ETH59"/>
    <mergeCell ref="ETJ59:ETL59"/>
    <mergeCell ref="ETN59:ETP59"/>
    <mergeCell ref="ESD59:ESF59"/>
    <mergeCell ref="ESH59:ESJ59"/>
    <mergeCell ref="ESL59:ESN59"/>
    <mergeCell ref="ESP59:ESR59"/>
    <mergeCell ref="EST59:ESV59"/>
    <mergeCell ref="ERJ59:ERL59"/>
    <mergeCell ref="ERN59:ERP59"/>
    <mergeCell ref="ERR59:ERT59"/>
    <mergeCell ref="ERV59:ERX59"/>
    <mergeCell ref="ERZ59:ESB59"/>
    <mergeCell ref="EQP59:EQR59"/>
    <mergeCell ref="EQT59:EQV59"/>
    <mergeCell ref="EQX59:EQZ59"/>
    <mergeCell ref="ERB59:ERD59"/>
    <mergeCell ref="ERF59:ERH59"/>
    <mergeCell ref="EPV59:EPX59"/>
    <mergeCell ref="EPZ59:EQB59"/>
    <mergeCell ref="EQD59:EQF59"/>
    <mergeCell ref="EQH59:EQJ59"/>
    <mergeCell ref="EQL59:EQN59"/>
    <mergeCell ref="EPB59:EPD59"/>
    <mergeCell ref="EPF59:EPH59"/>
    <mergeCell ref="EPJ59:EPL59"/>
    <mergeCell ref="EPN59:EPP59"/>
    <mergeCell ref="EPR59:EPT59"/>
    <mergeCell ref="EOH59:EOJ59"/>
    <mergeCell ref="EOL59:EON59"/>
    <mergeCell ref="EOP59:EOR59"/>
    <mergeCell ref="EOT59:EOV59"/>
    <mergeCell ref="EOX59:EOZ59"/>
    <mergeCell ref="ENN59:ENP59"/>
    <mergeCell ref="ENR59:ENT59"/>
    <mergeCell ref="ENV59:ENX59"/>
    <mergeCell ref="ENZ59:EOB59"/>
    <mergeCell ref="EOD59:EOF59"/>
    <mergeCell ref="EMT59:EMV59"/>
    <mergeCell ref="EMX59:EMZ59"/>
    <mergeCell ref="ENB59:END59"/>
    <mergeCell ref="ENF59:ENH59"/>
    <mergeCell ref="ENJ59:ENL59"/>
    <mergeCell ref="ELZ59:EMB59"/>
    <mergeCell ref="EMD59:EMF59"/>
    <mergeCell ref="EMH59:EMJ59"/>
    <mergeCell ref="EML59:EMN59"/>
    <mergeCell ref="EMP59:EMR59"/>
    <mergeCell ref="ELF59:ELH59"/>
    <mergeCell ref="ELJ59:ELL59"/>
    <mergeCell ref="ELN59:ELP59"/>
    <mergeCell ref="ELR59:ELT59"/>
    <mergeCell ref="ELV59:ELX59"/>
    <mergeCell ref="EKL59:EKN59"/>
    <mergeCell ref="EKP59:EKR59"/>
    <mergeCell ref="EKT59:EKV59"/>
    <mergeCell ref="EKX59:EKZ59"/>
    <mergeCell ref="ELB59:ELD59"/>
    <mergeCell ref="EJR59:EJT59"/>
    <mergeCell ref="EJV59:EJX59"/>
    <mergeCell ref="EJZ59:EKB59"/>
    <mergeCell ref="EKD59:EKF59"/>
    <mergeCell ref="EKH59:EKJ59"/>
    <mergeCell ref="EIX59:EIZ59"/>
    <mergeCell ref="EJB59:EJD59"/>
    <mergeCell ref="EJF59:EJH59"/>
    <mergeCell ref="EJJ59:EJL59"/>
    <mergeCell ref="EJN59:EJP59"/>
    <mergeCell ref="EID59:EIF59"/>
    <mergeCell ref="EIH59:EIJ59"/>
    <mergeCell ref="EIL59:EIN59"/>
    <mergeCell ref="EIP59:EIR59"/>
    <mergeCell ref="EIT59:EIV59"/>
    <mergeCell ref="EHJ59:EHL59"/>
    <mergeCell ref="EHN59:EHP59"/>
    <mergeCell ref="EHR59:EHT59"/>
    <mergeCell ref="EHV59:EHX59"/>
    <mergeCell ref="EHZ59:EIB59"/>
    <mergeCell ref="EGP59:EGR59"/>
    <mergeCell ref="EGT59:EGV59"/>
    <mergeCell ref="EGX59:EGZ59"/>
    <mergeCell ref="EHB59:EHD59"/>
    <mergeCell ref="EHF59:EHH59"/>
    <mergeCell ref="EFV59:EFX59"/>
    <mergeCell ref="EFZ59:EGB59"/>
    <mergeCell ref="EGD59:EGF59"/>
    <mergeCell ref="EGH59:EGJ59"/>
    <mergeCell ref="EGL59:EGN59"/>
    <mergeCell ref="EFB59:EFD59"/>
    <mergeCell ref="EFF59:EFH59"/>
    <mergeCell ref="EFJ59:EFL59"/>
    <mergeCell ref="EFN59:EFP59"/>
    <mergeCell ref="EFR59:EFT59"/>
    <mergeCell ref="EEH59:EEJ59"/>
    <mergeCell ref="EEL59:EEN59"/>
    <mergeCell ref="EEP59:EER59"/>
    <mergeCell ref="EET59:EEV59"/>
    <mergeCell ref="EEX59:EEZ59"/>
    <mergeCell ref="EDN59:EDP59"/>
    <mergeCell ref="EDR59:EDT59"/>
    <mergeCell ref="EDV59:EDX59"/>
    <mergeCell ref="EDZ59:EEB59"/>
    <mergeCell ref="EED59:EEF59"/>
    <mergeCell ref="ECT59:ECV59"/>
    <mergeCell ref="ECX59:ECZ59"/>
    <mergeCell ref="EDB59:EDD59"/>
    <mergeCell ref="EDF59:EDH59"/>
    <mergeCell ref="EDJ59:EDL59"/>
    <mergeCell ref="EBZ59:ECB59"/>
    <mergeCell ref="ECD59:ECF59"/>
    <mergeCell ref="ECH59:ECJ59"/>
    <mergeCell ref="ECL59:ECN59"/>
    <mergeCell ref="ECP59:ECR59"/>
    <mergeCell ref="EBF59:EBH59"/>
    <mergeCell ref="EBJ59:EBL59"/>
    <mergeCell ref="EBN59:EBP59"/>
    <mergeCell ref="EBR59:EBT59"/>
    <mergeCell ref="EBV59:EBX59"/>
    <mergeCell ref="EAL59:EAN59"/>
    <mergeCell ref="EAP59:EAR59"/>
    <mergeCell ref="EAT59:EAV59"/>
    <mergeCell ref="EAX59:EAZ59"/>
    <mergeCell ref="EBB59:EBD59"/>
    <mergeCell ref="DZR59:DZT59"/>
    <mergeCell ref="DZV59:DZX59"/>
    <mergeCell ref="DZZ59:EAB59"/>
    <mergeCell ref="EAD59:EAF59"/>
    <mergeCell ref="EAH59:EAJ59"/>
    <mergeCell ref="DYX59:DYZ59"/>
    <mergeCell ref="DZB59:DZD59"/>
    <mergeCell ref="DZF59:DZH59"/>
    <mergeCell ref="DZJ59:DZL59"/>
    <mergeCell ref="DZN59:DZP59"/>
    <mergeCell ref="DYD59:DYF59"/>
    <mergeCell ref="DYH59:DYJ59"/>
    <mergeCell ref="DYL59:DYN59"/>
    <mergeCell ref="DYP59:DYR59"/>
    <mergeCell ref="DYT59:DYV59"/>
    <mergeCell ref="DXJ59:DXL59"/>
    <mergeCell ref="DXN59:DXP59"/>
    <mergeCell ref="DXR59:DXT59"/>
    <mergeCell ref="DXV59:DXX59"/>
    <mergeCell ref="DXZ59:DYB59"/>
    <mergeCell ref="DWP59:DWR59"/>
    <mergeCell ref="DWT59:DWV59"/>
    <mergeCell ref="DWX59:DWZ59"/>
    <mergeCell ref="DXB59:DXD59"/>
    <mergeCell ref="DXF59:DXH59"/>
    <mergeCell ref="DVV59:DVX59"/>
    <mergeCell ref="DVZ59:DWB59"/>
    <mergeCell ref="DWD59:DWF59"/>
    <mergeCell ref="DWH59:DWJ59"/>
    <mergeCell ref="DWL59:DWN59"/>
    <mergeCell ref="DVB59:DVD59"/>
    <mergeCell ref="DVF59:DVH59"/>
    <mergeCell ref="DVJ59:DVL59"/>
    <mergeCell ref="DVN59:DVP59"/>
    <mergeCell ref="DVR59:DVT59"/>
    <mergeCell ref="DUH59:DUJ59"/>
    <mergeCell ref="DUL59:DUN59"/>
    <mergeCell ref="DUP59:DUR59"/>
    <mergeCell ref="DUT59:DUV59"/>
    <mergeCell ref="DUX59:DUZ59"/>
    <mergeCell ref="DTN59:DTP59"/>
    <mergeCell ref="DTR59:DTT59"/>
    <mergeCell ref="DTV59:DTX59"/>
    <mergeCell ref="DTZ59:DUB59"/>
    <mergeCell ref="DUD59:DUF59"/>
    <mergeCell ref="DST59:DSV59"/>
    <mergeCell ref="DSX59:DSZ59"/>
    <mergeCell ref="DTB59:DTD59"/>
    <mergeCell ref="DTF59:DTH59"/>
    <mergeCell ref="DTJ59:DTL59"/>
    <mergeCell ref="DRZ59:DSB59"/>
    <mergeCell ref="DSD59:DSF59"/>
    <mergeCell ref="DSH59:DSJ59"/>
    <mergeCell ref="DSL59:DSN59"/>
    <mergeCell ref="DSP59:DSR59"/>
    <mergeCell ref="DRF59:DRH59"/>
    <mergeCell ref="DRJ59:DRL59"/>
    <mergeCell ref="DRN59:DRP59"/>
    <mergeCell ref="DRR59:DRT59"/>
    <mergeCell ref="DRV59:DRX59"/>
    <mergeCell ref="DQL59:DQN59"/>
    <mergeCell ref="DQP59:DQR59"/>
    <mergeCell ref="DQT59:DQV59"/>
    <mergeCell ref="DQX59:DQZ59"/>
    <mergeCell ref="DRB59:DRD59"/>
    <mergeCell ref="DPR59:DPT59"/>
    <mergeCell ref="DPV59:DPX59"/>
    <mergeCell ref="DPZ59:DQB59"/>
    <mergeCell ref="DQD59:DQF59"/>
    <mergeCell ref="DQH59:DQJ59"/>
    <mergeCell ref="DOX59:DOZ59"/>
    <mergeCell ref="DPB59:DPD59"/>
    <mergeCell ref="DPF59:DPH59"/>
    <mergeCell ref="DPJ59:DPL59"/>
    <mergeCell ref="DPN59:DPP59"/>
    <mergeCell ref="DOD59:DOF59"/>
    <mergeCell ref="DOH59:DOJ59"/>
    <mergeCell ref="DOL59:DON59"/>
    <mergeCell ref="DOP59:DOR59"/>
    <mergeCell ref="DOT59:DOV59"/>
    <mergeCell ref="DNJ59:DNL59"/>
    <mergeCell ref="DNN59:DNP59"/>
    <mergeCell ref="DNR59:DNT59"/>
    <mergeCell ref="DNV59:DNX59"/>
    <mergeCell ref="DNZ59:DOB59"/>
    <mergeCell ref="DMP59:DMR59"/>
    <mergeCell ref="DMT59:DMV59"/>
    <mergeCell ref="DMX59:DMZ59"/>
    <mergeCell ref="DNB59:DND59"/>
    <mergeCell ref="DNF59:DNH59"/>
    <mergeCell ref="DLV59:DLX59"/>
    <mergeCell ref="DLZ59:DMB59"/>
    <mergeCell ref="DMD59:DMF59"/>
    <mergeCell ref="DMH59:DMJ59"/>
    <mergeCell ref="DML59:DMN59"/>
    <mergeCell ref="DLB59:DLD59"/>
    <mergeCell ref="DLF59:DLH59"/>
    <mergeCell ref="DLJ59:DLL59"/>
    <mergeCell ref="DLN59:DLP59"/>
    <mergeCell ref="DLR59:DLT59"/>
    <mergeCell ref="DKH59:DKJ59"/>
    <mergeCell ref="DKL59:DKN59"/>
    <mergeCell ref="DKP59:DKR59"/>
    <mergeCell ref="DKT59:DKV59"/>
    <mergeCell ref="DKX59:DKZ59"/>
    <mergeCell ref="DJN59:DJP59"/>
    <mergeCell ref="DJR59:DJT59"/>
    <mergeCell ref="DJV59:DJX59"/>
    <mergeCell ref="DJZ59:DKB59"/>
    <mergeCell ref="DKD59:DKF59"/>
    <mergeCell ref="DIT59:DIV59"/>
    <mergeCell ref="DIX59:DIZ59"/>
    <mergeCell ref="DJB59:DJD59"/>
    <mergeCell ref="DJF59:DJH59"/>
    <mergeCell ref="DJJ59:DJL59"/>
    <mergeCell ref="DHZ59:DIB59"/>
    <mergeCell ref="DID59:DIF59"/>
    <mergeCell ref="DIH59:DIJ59"/>
    <mergeCell ref="DIL59:DIN59"/>
    <mergeCell ref="DIP59:DIR59"/>
    <mergeCell ref="DHF59:DHH59"/>
    <mergeCell ref="DHJ59:DHL59"/>
    <mergeCell ref="DHN59:DHP59"/>
    <mergeCell ref="DHR59:DHT59"/>
    <mergeCell ref="DHV59:DHX59"/>
    <mergeCell ref="DGL59:DGN59"/>
    <mergeCell ref="DGP59:DGR59"/>
    <mergeCell ref="DGT59:DGV59"/>
    <mergeCell ref="DGX59:DGZ59"/>
    <mergeCell ref="DHB59:DHD59"/>
    <mergeCell ref="DFR59:DFT59"/>
    <mergeCell ref="DFV59:DFX59"/>
    <mergeCell ref="DFZ59:DGB59"/>
    <mergeCell ref="DGD59:DGF59"/>
    <mergeCell ref="DGH59:DGJ59"/>
    <mergeCell ref="DEX59:DEZ59"/>
    <mergeCell ref="DFB59:DFD59"/>
    <mergeCell ref="DFF59:DFH59"/>
    <mergeCell ref="DFJ59:DFL59"/>
    <mergeCell ref="DFN59:DFP59"/>
    <mergeCell ref="DED59:DEF59"/>
    <mergeCell ref="DEH59:DEJ59"/>
    <mergeCell ref="DEL59:DEN59"/>
    <mergeCell ref="DEP59:DER59"/>
    <mergeCell ref="DET59:DEV59"/>
    <mergeCell ref="DDJ59:DDL59"/>
    <mergeCell ref="DDN59:DDP59"/>
    <mergeCell ref="DDR59:DDT59"/>
    <mergeCell ref="DDV59:DDX59"/>
    <mergeCell ref="DDZ59:DEB59"/>
    <mergeCell ref="DCP59:DCR59"/>
    <mergeCell ref="DCT59:DCV59"/>
    <mergeCell ref="DCX59:DCZ59"/>
    <mergeCell ref="DDB59:DDD59"/>
    <mergeCell ref="DDF59:DDH59"/>
    <mergeCell ref="DBV59:DBX59"/>
    <mergeCell ref="DBZ59:DCB59"/>
    <mergeCell ref="DCD59:DCF59"/>
    <mergeCell ref="DCH59:DCJ59"/>
    <mergeCell ref="DCL59:DCN59"/>
    <mergeCell ref="DBB59:DBD59"/>
    <mergeCell ref="DBF59:DBH59"/>
    <mergeCell ref="DBJ59:DBL59"/>
    <mergeCell ref="DBN59:DBP59"/>
    <mergeCell ref="DBR59:DBT59"/>
    <mergeCell ref="DAH59:DAJ59"/>
    <mergeCell ref="DAL59:DAN59"/>
    <mergeCell ref="DAP59:DAR59"/>
    <mergeCell ref="DAT59:DAV59"/>
    <mergeCell ref="DAX59:DAZ59"/>
    <mergeCell ref="CZN59:CZP59"/>
    <mergeCell ref="CZR59:CZT59"/>
    <mergeCell ref="CZV59:CZX59"/>
    <mergeCell ref="CZZ59:DAB59"/>
    <mergeCell ref="DAD59:DAF59"/>
    <mergeCell ref="CYT59:CYV59"/>
    <mergeCell ref="CYX59:CYZ59"/>
    <mergeCell ref="CZB59:CZD59"/>
    <mergeCell ref="CZF59:CZH59"/>
    <mergeCell ref="CZJ59:CZL59"/>
    <mergeCell ref="CXZ59:CYB59"/>
    <mergeCell ref="CYD59:CYF59"/>
    <mergeCell ref="CYH59:CYJ59"/>
    <mergeCell ref="CYL59:CYN59"/>
    <mergeCell ref="CYP59:CYR59"/>
    <mergeCell ref="CXF59:CXH59"/>
    <mergeCell ref="CXJ59:CXL59"/>
    <mergeCell ref="CXN59:CXP59"/>
    <mergeCell ref="CXR59:CXT59"/>
    <mergeCell ref="CXV59:CXX59"/>
    <mergeCell ref="CWL59:CWN59"/>
    <mergeCell ref="CWP59:CWR59"/>
    <mergeCell ref="CWT59:CWV59"/>
    <mergeCell ref="CWX59:CWZ59"/>
    <mergeCell ref="CXB59:CXD59"/>
    <mergeCell ref="CVR59:CVT59"/>
    <mergeCell ref="CVV59:CVX59"/>
    <mergeCell ref="CVZ59:CWB59"/>
    <mergeCell ref="CWD59:CWF59"/>
    <mergeCell ref="CWH59:CWJ59"/>
    <mergeCell ref="CUX59:CUZ59"/>
    <mergeCell ref="CVB59:CVD59"/>
    <mergeCell ref="CVF59:CVH59"/>
    <mergeCell ref="CVJ59:CVL59"/>
    <mergeCell ref="CVN59:CVP59"/>
    <mergeCell ref="CUD59:CUF59"/>
    <mergeCell ref="CUH59:CUJ59"/>
    <mergeCell ref="CUL59:CUN59"/>
    <mergeCell ref="CUP59:CUR59"/>
    <mergeCell ref="CUT59:CUV59"/>
    <mergeCell ref="CTJ59:CTL59"/>
    <mergeCell ref="CTN59:CTP59"/>
    <mergeCell ref="CTR59:CTT59"/>
    <mergeCell ref="CTV59:CTX59"/>
    <mergeCell ref="CTZ59:CUB59"/>
    <mergeCell ref="CSP59:CSR59"/>
    <mergeCell ref="CST59:CSV59"/>
    <mergeCell ref="CSX59:CSZ59"/>
    <mergeCell ref="CTB59:CTD59"/>
    <mergeCell ref="CTF59:CTH59"/>
    <mergeCell ref="CRV59:CRX59"/>
    <mergeCell ref="CRZ59:CSB59"/>
    <mergeCell ref="CSD59:CSF59"/>
    <mergeCell ref="CSH59:CSJ59"/>
    <mergeCell ref="CSL59:CSN59"/>
    <mergeCell ref="CRB59:CRD59"/>
    <mergeCell ref="CRF59:CRH59"/>
    <mergeCell ref="CRJ59:CRL59"/>
    <mergeCell ref="CRN59:CRP59"/>
    <mergeCell ref="CRR59:CRT59"/>
    <mergeCell ref="CQH59:CQJ59"/>
    <mergeCell ref="CQL59:CQN59"/>
    <mergeCell ref="CQP59:CQR59"/>
    <mergeCell ref="CQT59:CQV59"/>
    <mergeCell ref="CQX59:CQZ59"/>
    <mergeCell ref="CPN59:CPP59"/>
    <mergeCell ref="CPR59:CPT59"/>
    <mergeCell ref="CPV59:CPX59"/>
    <mergeCell ref="CPZ59:CQB59"/>
    <mergeCell ref="CQD59:CQF59"/>
    <mergeCell ref="COT59:COV59"/>
    <mergeCell ref="COX59:COZ59"/>
    <mergeCell ref="CPB59:CPD59"/>
    <mergeCell ref="CPF59:CPH59"/>
    <mergeCell ref="CPJ59:CPL59"/>
    <mergeCell ref="CNZ59:COB59"/>
    <mergeCell ref="COD59:COF59"/>
    <mergeCell ref="COH59:COJ59"/>
    <mergeCell ref="COL59:CON59"/>
    <mergeCell ref="COP59:COR59"/>
    <mergeCell ref="CNF59:CNH59"/>
    <mergeCell ref="CNJ59:CNL59"/>
    <mergeCell ref="CNN59:CNP59"/>
    <mergeCell ref="CNR59:CNT59"/>
    <mergeCell ref="CNV59:CNX59"/>
    <mergeCell ref="CML59:CMN59"/>
    <mergeCell ref="CMP59:CMR59"/>
    <mergeCell ref="CMT59:CMV59"/>
    <mergeCell ref="CMX59:CMZ59"/>
    <mergeCell ref="CNB59:CND59"/>
    <mergeCell ref="CLR59:CLT59"/>
    <mergeCell ref="CLV59:CLX59"/>
    <mergeCell ref="CLZ59:CMB59"/>
    <mergeCell ref="CMD59:CMF59"/>
    <mergeCell ref="CMH59:CMJ59"/>
    <mergeCell ref="CKX59:CKZ59"/>
    <mergeCell ref="CLB59:CLD59"/>
    <mergeCell ref="CLF59:CLH59"/>
    <mergeCell ref="CLJ59:CLL59"/>
    <mergeCell ref="CLN59:CLP59"/>
    <mergeCell ref="CKD59:CKF59"/>
    <mergeCell ref="CKH59:CKJ59"/>
    <mergeCell ref="CKL59:CKN59"/>
    <mergeCell ref="CKP59:CKR59"/>
    <mergeCell ref="CKT59:CKV59"/>
    <mergeCell ref="CJJ59:CJL59"/>
    <mergeCell ref="CJN59:CJP59"/>
    <mergeCell ref="CJR59:CJT59"/>
    <mergeCell ref="CJV59:CJX59"/>
    <mergeCell ref="CJZ59:CKB59"/>
    <mergeCell ref="CIP59:CIR59"/>
    <mergeCell ref="CIT59:CIV59"/>
    <mergeCell ref="CIX59:CIZ59"/>
    <mergeCell ref="CJB59:CJD59"/>
    <mergeCell ref="CJF59:CJH59"/>
    <mergeCell ref="CHV59:CHX59"/>
    <mergeCell ref="CHZ59:CIB59"/>
    <mergeCell ref="CID59:CIF59"/>
    <mergeCell ref="CIH59:CIJ59"/>
    <mergeCell ref="CIL59:CIN59"/>
    <mergeCell ref="CHB59:CHD59"/>
    <mergeCell ref="CHF59:CHH59"/>
    <mergeCell ref="CHJ59:CHL59"/>
    <mergeCell ref="CHN59:CHP59"/>
    <mergeCell ref="CHR59:CHT59"/>
    <mergeCell ref="CGH59:CGJ59"/>
    <mergeCell ref="CGL59:CGN59"/>
    <mergeCell ref="CGP59:CGR59"/>
    <mergeCell ref="CGT59:CGV59"/>
    <mergeCell ref="CGX59:CGZ59"/>
    <mergeCell ref="CFN59:CFP59"/>
    <mergeCell ref="CFR59:CFT59"/>
    <mergeCell ref="CFV59:CFX59"/>
    <mergeCell ref="CFZ59:CGB59"/>
    <mergeCell ref="CGD59:CGF59"/>
    <mergeCell ref="CET59:CEV59"/>
    <mergeCell ref="CEX59:CEZ59"/>
    <mergeCell ref="CFB59:CFD59"/>
    <mergeCell ref="CFF59:CFH59"/>
    <mergeCell ref="CFJ59:CFL59"/>
    <mergeCell ref="CDZ59:CEB59"/>
    <mergeCell ref="CED59:CEF59"/>
    <mergeCell ref="CEH59:CEJ59"/>
    <mergeCell ref="CEL59:CEN59"/>
    <mergeCell ref="CEP59:CER59"/>
    <mergeCell ref="CDF59:CDH59"/>
    <mergeCell ref="CDJ59:CDL59"/>
    <mergeCell ref="CDN59:CDP59"/>
    <mergeCell ref="CDR59:CDT59"/>
    <mergeCell ref="CDV59:CDX59"/>
    <mergeCell ref="CCL59:CCN59"/>
    <mergeCell ref="CCP59:CCR59"/>
    <mergeCell ref="CCT59:CCV59"/>
    <mergeCell ref="CCX59:CCZ59"/>
    <mergeCell ref="CDB59:CDD59"/>
    <mergeCell ref="CBR59:CBT59"/>
    <mergeCell ref="CBV59:CBX59"/>
    <mergeCell ref="CBZ59:CCB59"/>
    <mergeCell ref="CCD59:CCF59"/>
    <mergeCell ref="CCH59:CCJ59"/>
    <mergeCell ref="CAX59:CAZ59"/>
    <mergeCell ref="CBB59:CBD59"/>
    <mergeCell ref="CBF59:CBH59"/>
    <mergeCell ref="CBJ59:CBL59"/>
    <mergeCell ref="CBN59:CBP59"/>
    <mergeCell ref="CAD59:CAF59"/>
    <mergeCell ref="CAH59:CAJ59"/>
    <mergeCell ref="CAL59:CAN59"/>
    <mergeCell ref="CAP59:CAR59"/>
    <mergeCell ref="CAT59:CAV59"/>
    <mergeCell ref="BZJ59:BZL59"/>
    <mergeCell ref="BZN59:BZP59"/>
    <mergeCell ref="BZR59:BZT59"/>
    <mergeCell ref="BZV59:BZX59"/>
    <mergeCell ref="BZZ59:CAB59"/>
    <mergeCell ref="BYP59:BYR59"/>
    <mergeCell ref="BYT59:BYV59"/>
    <mergeCell ref="BYX59:BYZ59"/>
    <mergeCell ref="BZB59:BZD59"/>
    <mergeCell ref="BZF59:BZH59"/>
    <mergeCell ref="BXV59:BXX59"/>
    <mergeCell ref="BXZ59:BYB59"/>
    <mergeCell ref="BYD59:BYF59"/>
    <mergeCell ref="BYH59:BYJ59"/>
    <mergeCell ref="BYL59:BYN59"/>
    <mergeCell ref="BXB59:BXD59"/>
    <mergeCell ref="BXF59:BXH59"/>
    <mergeCell ref="BXJ59:BXL59"/>
    <mergeCell ref="BXN59:BXP59"/>
    <mergeCell ref="BXR59:BXT59"/>
    <mergeCell ref="BWH59:BWJ59"/>
    <mergeCell ref="BWL59:BWN59"/>
    <mergeCell ref="BWP59:BWR59"/>
    <mergeCell ref="BWT59:BWV59"/>
    <mergeCell ref="BWX59:BWZ59"/>
    <mergeCell ref="BVN59:BVP59"/>
    <mergeCell ref="BVR59:BVT59"/>
    <mergeCell ref="BVV59:BVX59"/>
    <mergeCell ref="BVZ59:BWB59"/>
    <mergeCell ref="BWD59:BWF59"/>
    <mergeCell ref="BUT59:BUV59"/>
    <mergeCell ref="BUX59:BUZ59"/>
    <mergeCell ref="BVB59:BVD59"/>
    <mergeCell ref="BVF59:BVH59"/>
    <mergeCell ref="BVJ59:BVL59"/>
    <mergeCell ref="BTZ59:BUB59"/>
    <mergeCell ref="BUD59:BUF59"/>
    <mergeCell ref="BUH59:BUJ59"/>
    <mergeCell ref="BUL59:BUN59"/>
    <mergeCell ref="BUP59:BUR59"/>
    <mergeCell ref="BTF59:BTH59"/>
    <mergeCell ref="BTJ59:BTL59"/>
    <mergeCell ref="BTN59:BTP59"/>
    <mergeCell ref="BTR59:BTT59"/>
    <mergeCell ref="BTV59:BTX59"/>
    <mergeCell ref="BSL59:BSN59"/>
    <mergeCell ref="BSP59:BSR59"/>
    <mergeCell ref="BST59:BSV59"/>
    <mergeCell ref="BSX59:BSZ59"/>
    <mergeCell ref="BTB59:BTD59"/>
    <mergeCell ref="BRR59:BRT59"/>
    <mergeCell ref="BRV59:BRX59"/>
    <mergeCell ref="BRZ59:BSB59"/>
    <mergeCell ref="BSD59:BSF59"/>
    <mergeCell ref="BSH59:BSJ59"/>
    <mergeCell ref="BQX59:BQZ59"/>
    <mergeCell ref="BRB59:BRD59"/>
    <mergeCell ref="BRF59:BRH59"/>
    <mergeCell ref="BRJ59:BRL59"/>
    <mergeCell ref="BRN59:BRP59"/>
    <mergeCell ref="BQD59:BQF59"/>
    <mergeCell ref="BQH59:BQJ59"/>
    <mergeCell ref="BQL59:BQN59"/>
    <mergeCell ref="BQP59:BQR59"/>
    <mergeCell ref="BQT59:BQV59"/>
    <mergeCell ref="BPJ59:BPL59"/>
    <mergeCell ref="BPN59:BPP59"/>
    <mergeCell ref="BPR59:BPT59"/>
    <mergeCell ref="BPV59:BPX59"/>
    <mergeCell ref="BPZ59:BQB59"/>
    <mergeCell ref="BOP59:BOR59"/>
    <mergeCell ref="BOT59:BOV59"/>
    <mergeCell ref="BOX59:BOZ59"/>
    <mergeCell ref="BPB59:BPD59"/>
    <mergeCell ref="BPF59:BPH59"/>
    <mergeCell ref="BNV59:BNX59"/>
    <mergeCell ref="BNZ59:BOB59"/>
    <mergeCell ref="BOD59:BOF59"/>
    <mergeCell ref="BOH59:BOJ59"/>
    <mergeCell ref="BOL59:BON59"/>
    <mergeCell ref="BNB59:BND59"/>
    <mergeCell ref="BNF59:BNH59"/>
    <mergeCell ref="BNJ59:BNL59"/>
    <mergeCell ref="BNN59:BNP59"/>
    <mergeCell ref="BNR59:BNT59"/>
    <mergeCell ref="BMH59:BMJ59"/>
    <mergeCell ref="BML59:BMN59"/>
    <mergeCell ref="BMP59:BMR59"/>
    <mergeCell ref="BMT59:BMV59"/>
    <mergeCell ref="BMX59:BMZ59"/>
    <mergeCell ref="BLN59:BLP59"/>
    <mergeCell ref="BLR59:BLT59"/>
    <mergeCell ref="BLV59:BLX59"/>
    <mergeCell ref="BLZ59:BMB59"/>
    <mergeCell ref="BMD59:BMF59"/>
    <mergeCell ref="BKT59:BKV59"/>
    <mergeCell ref="BKX59:BKZ59"/>
    <mergeCell ref="BLB59:BLD59"/>
    <mergeCell ref="BLF59:BLH59"/>
    <mergeCell ref="BLJ59:BLL59"/>
    <mergeCell ref="BJZ59:BKB59"/>
    <mergeCell ref="BKD59:BKF59"/>
    <mergeCell ref="BKH59:BKJ59"/>
    <mergeCell ref="BKL59:BKN59"/>
    <mergeCell ref="BKP59:BKR59"/>
    <mergeCell ref="BJF59:BJH59"/>
    <mergeCell ref="BJJ59:BJL59"/>
    <mergeCell ref="BJN59:BJP59"/>
    <mergeCell ref="BJR59:BJT59"/>
    <mergeCell ref="BJV59:BJX59"/>
    <mergeCell ref="BIL59:BIN59"/>
    <mergeCell ref="BIP59:BIR59"/>
    <mergeCell ref="BIT59:BIV59"/>
    <mergeCell ref="BIX59:BIZ59"/>
    <mergeCell ref="BJB59:BJD59"/>
    <mergeCell ref="BHR59:BHT59"/>
    <mergeCell ref="BHV59:BHX59"/>
    <mergeCell ref="BHZ59:BIB59"/>
    <mergeCell ref="BID59:BIF59"/>
    <mergeCell ref="BIH59:BIJ59"/>
    <mergeCell ref="BGX59:BGZ59"/>
    <mergeCell ref="BHB59:BHD59"/>
    <mergeCell ref="BHF59:BHH59"/>
    <mergeCell ref="BHJ59:BHL59"/>
    <mergeCell ref="BHN59:BHP59"/>
    <mergeCell ref="BGD59:BGF59"/>
    <mergeCell ref="BGH59:BGJ59"/>
    <mergeCell ref="BGL59:BGN59"/>
    <mergeCell ref="BGP59:BGR59"/>
    <mergeCell ref="BGT59:BGV59"/>
    <mergeCell ref="BFJ59:BFL59"/>
    <mergeCell ref="BFN59:BFP59"/>
    <mergeCell ref="BFR59:BFT59"/>
    <mergeCell ref="BFV59:BFX59"/>
    <mergeCell ref="BFZ59:BGB59"/>
    <mergeCell ref="BEP59:BER59"/>
    <mergeCell ref="BET59:BEV59"/>
    <mergeCell ref="BEX59:BEZ59"/>
    <mergeCell ref="BFB59:BFD59"/>
    <mergeCell ref="BFF59:BFH59"/>
    <mergeCell ref="BDV59:BDX59"/>
    <mergeCell ref="BDZ59:BEB59"/>
    <mergeCell ref="BED59:BEF59"/>
    <mergeCell ref="BEH59:BEJ59"/>
    <mergeCell ref="BEL59:BEN59"/>
    <mergeCell ref="BDB59:BDD59"/>
    <mergeCell ref="BDF59:BDH59"/>
    <mergeCell ref="BDJ59:BDL59"/>
    <mergeCell ref="BDN59:BDP59"/>
    <mergeCell ref="BDR59:BDT59"/>
    <mergeCell ref="BCH59:BCJ59"/>
    <mergeCell ref="BCL59:BCN59"/>
    <mergeCell ref="BCP59:BCR59"/>
    <mergeCell ref="BCT59:BCV59"/>
    <mergeCell ref="BCX59:BCZ59"/>
    <mergeCell ref="BBN59:BBP59"/>
    <mergeCell ref="BBR59:BBT59"/>
    <mergeCell ref="BBV59:BBX59"/>
    <mergeCell ref="BBZ59:BCB59"/>
    <mergeCell ref="BCD59:BCF59"/>
    <mergeCell ref="BAT59:BAV59"/>
    <mergeCell ref="BAX59:BAZ59"/>
    <mergeCell ref="BBB59:BBD59"/>
    <mergeCell ref="BBF59:BBH59"/>
    <mergeCell ref="BBJ59:BBL59"/>
    <mergeCell ref="AZZ59:BAB59"/>
    <mergeCell ref="BAD59:BAF59"/>
    <mergeCell ref="BAH59:BAJ59"/>
    <mergeCell ref="BAL59:BAN59"/>
    <mergeCell ref="BAP59:BAR59"/>
    <mergeCell ref="AZF59:AZH59"/>
    <mergeCell ref="AZJ59:AZL59"/>
    <mergeCell ref="AZN59:AZP59"/>
    <mergeCell ref="AZR59:AZT59"/>
    <mergeCell ref="AZV59:AZX59"/>
    <mergeCell ref="AYL59:AYN59"/>
    <mergeCell ref="AYP59:AYR59"/>
    <mergeCell ref="AYT59:AYV59"/>
    <mergeCell ref="AYX59:AYZ59"/>
    <mergeCell ref="AZB59:AZD59"/>
    <mergeCell ref="AXR59:AXT59"/>
    <mergeCell ref="AXV59:AXX59"/>
    <mergeCell ref="AXZ59:AYB59"/>
    <mergeCell ref="AYD59:AYF59"/>
    <mergeCell ref="AYH59:AYJ59"/>
    <mergeCell ref="AWX59:AWZ59"/>
    <mergeCell ref="AXB59:AXD59"/>
    <mergeCell ref="AXF59:AXH59"/>
    <mergeCell ref="AXJ59:AXL59"/>
    <mergeCell ref="AXN59:AXP59"/>
    <mergeCell ref="AWD59:AWF59"/>
    <mergeCell ref="AWH59:AWJ59"/>
    <mergeCell ref="AWL59:AWN59"/>
    <mergeCell ref="AWP59:AWR59"/>
    <mergeCell ref="AWT59:AWV59"/>
    <mergeCell ref="AVJ59:AVL59"/>
    <mergeCell ref="AVN59:AVP59"/>
    <mergeCell ref="AVR59:AVT59"/>
    <mergeCell ref="AVV59:AVX59"/>
    <mergeCell ref="AVZ59:AWB59"/>
    <mergeCell ref="AUP59:AUR59"/>
    <mergeCell ref="AUT59:AUV59"/>
    <mergeCell ref="AUX59:AUZ59"/>
    <mergeCell ref="AVB59:AVD59"/>
    <mergeCell ref="AVF59:AVH59"/>
    <mergeCell ref="ATV59:ATX59"/>
    <mergeCell ref="ATZ59:AUB59"/>
    <mergeCell ref="AUD59:AUF59"/>
    <mergeCell ref="AUH59:AUJ59"/>
    <mergeCell ref="AUL59:AUN59"/>
    <mergeCell ref="ATB59:ATD59"/>
    <mergeCell ref="ATF59:ATH59"/>
    <mergeCell ref="ATJ59:ATL59"/>
    <mergeCell ref="ATN59:ATP59"/>
    <mergeCell ref="ATR59:ATT59"/>
    <mergeCell ref="ASH59:ASJ59"/>
    <mergeCell ref="ASL59:ASN59"/>
    <mergeCell ref="ASP59:ASR59"/>
    <mergeCell ref="AST59:ASV59"/>
    <mergeCell ref="ASX59:ASZ59"/>
    <mergeCell ref="ARN59:ARP59"/>
    <mergeCell ref="ARR59:ART59"/>
    <mergeCell ref="ARV59:ARX59"/>
    <mergeCell ref="ARZ59:ASB59"/>
    <mergeCell ref="ASD59:ASF59"/>
    <mergeCell ref="AQT59:AQV59"/>
    <mergeCell ref="AQX59:AQZ59"/>
    <mergeCell ref="ARB59:ARD59"/>
    <mergeCell ref="ARF59:ARH59"/>
    <mergeCell ref="ARJ59:ARL59"/>
    <mergeCell ref="APZ59:AQB59"/>
    <mergeCell ref="AQD59:AQF59"/>
    <mergeCell ref="AQH59:AQJ59"/>
    <mergeCell ref="AQL59:AQN59"/>
    <mergeCell ref="AQP59:AQR59"/>
    <mergeCell ref="APF59:APH59"/>
    <mergeCell ref="APJ59:APL59"/>
    <mergeCell ref="APN59:APP59"/>
    <mergeCell ref="APR59:APT59"/>
    <mergeCell ref="APV59:APX59"/>
    <mergeCell ref="AOL59:AON59"/>
    <mergeCell ref="AOP59:AOR59"/>
    <mergeCell ref="AOT59:AOV59"/>
    <mergeCell ref="AOX59:AOZ59"/>
    <mergeCell ref="APB59:APD59"/>
    <mergeCell ref="ANR59:ANT59"/>
    <mergeCell ref="ANV59:ANX59"/>
    <mergeCell ref="ANZ59:AOB59"/>
    <mergeCell ref="AOD59:AOF59"/>
    <mergeCell ref="AOH59:AOJ59"/>
    <mergeCell ref="AMX59:AMZ59"/>
    <mergeCell ref="ANB59:AND59"/>
    <mergeCell ref="ANF59:ANH59"/>
    <mergeCell ref="ANJ59:ANL59"/>
    <mergeCell ref="ANN59:ANP59"/>
    <mergeCell ref="AMD59:AMF59"/>
    <mergeCell ref="AMH59:AMJ59"/>
    <mergeCell ref="AML59:AMN59"/>
    <mergeCell ref="AMP59:AMR59"/>
    <mergeCell ref="AMT59:AMV59"/>
    <mergeCell ref="ALJ59:ALL59"/>
    <mergeCell ref="ALN59:ALP59"/>
    <mergeCell ref="ALR59:ALT59"/>
    <mergeCell ref="ALV59:ALX59"/>
    <mergeCell ref="ALZ59:AMB59"/>
    <mergeCell ref="AKP59:AKR59"/>
    <mergeCell ref="AKT59:AKV59"/>
    <mergeCell ref="AKX59:AKZ59"/>
    <mergeCell ref="ALB59:ALD59"/>
    <mergeCell ref="ALF59:ALH59"/>
    <mergeCell ref="AJV59:AJX59"/>
    <mergeCell ref="AJZ59:AKB59"/>
    <mergeCell ref="AKD59:AKF59"/>
    <mergeCell ref="AKH59:AKJ59"/>
    <mergeCell ref="AKL59:AKN59"/>
    <mergeCell ref="AJB59:AJD59"/>
    <mergeCell ref="AJF59:AJH59"/>
    <mergeCell ref="AJJ59:AJL59"/>
    <mergeCell ref="AJN59:AJP59"/>
    <mergeCell ref="AJR59:AJT59"/>
    <mergeCell ref="AIH59:AIJ59"/>
    <mergeCell ref="AIL59:AIN59"/>
    <mergeCell ref="AIP59:AIR59"/>
    <mergeCell ref="AIT59:AIV59"/>
    <mergeCell ref="AIX59:AIZ59"/>
    <mergeCell ref="AHN59:AHP59"/>
    <mergeCell ref="AHR59:AHT59"/>
    <mergeCell ref="AHV59:AHX59"/>
    <mergeCell ref="AHZ59:AIB59"/>
    <mergeCell ref="AID59:AIF59"/>
    <mergeCell ref="AGT59:AGV59"/>
    <mergeCell ref="AGX59:AGZ59"/>
    <mergeCell ref="AHB59:AHD59"/>
    <mergeCell ref="AHF59:AHH59"/>
    <mergeCell ref="AHJ59:AHL59"/>
    <mergeCell ref="AFZ59:AGB59"/>
    <mergeCell ref="AGD59:AGF59"/>
    <mergeCell ref="AGH59:AGJ59"/>
    <mergeCell ref="AGL59:AGN59"/>
    <mergeCell ref="AGP59:AGR59"/>
    <mergeCell ref="AFF59:AFH59"/>
    <mergeCell ref="AFJ59:AFL59"/>
    <mergeCell ref="AFN59:AFP59"/>
    <mergeCell ref="AFR59:AFT59"/>
    <mergeCell ref="AFV59:AFX59"/>
    <mergeCell ref="AEL59:AEN59"/>
    <mergeCell ref="AEP59:AER59"/>
    <mergeCell ref="AET59:AEV59"/>
    <mergeCell ref="AEX59:AEZ59"/>
    <mergeCell ref="AFB59:AFD59"/>
    <mergeCell ref="ADR59:ADT59"/>
    <mergeCell ref="ADV59:ADX59"/>
    <mergeCell ref="ADZ59:AEB59"/>
    <mergeCell ref="AED59:AEF59"/>
    <mergeCell ref="AEH59:AEJ59"/>
    <mergeCell ref="ACX59:ACZ59"/>
    <mergeCell ref="ADB59:ADD59"/>
    <mergeCell ref="ADF59:ADH59"/>
    <mergeCell ref="ADJ59:ADL59"/>
    <mergeCell ref="ADN59:ADP59"/>
    <mergeCell ref="ACD59:ACF59"/>
    <mergeCell ref="ACH59:ACJ59"/>
    <mergeCell ref="ACL59:ACN59"/>
    <mergeCell ref="ACP59:ACR59"/>
    <mergeCell ref="ACT59:ACV59"/>
    <mergeCell ref="ABJ59:ABL59"/>
    <mergeCell ref="ABN59:ABP59"/>
    <mergeCell ref="ABR59:ABT59"/>
    <mergeCell ref="ABV59:ABX59"/>
    <mergeCell ref="ABZ59:ACB59"/>
    <mergeCell ref="AAP59:AAR59"/>
    <mergeCell ref="AAT59:AAV59"/>
    <mergeCell ref="AAX59:AAZ59"/>
    <mergeCell ref="ABB59:ABD59"/>
    <mergeCell ref="ABF59:ABH59"/>
    <mergeCell ref="ZV59:ZX59"/>
    <mergeCell ref="ZZ59:AAB59"/>
    <mergeCell ref="AAD59:AAF59"/>
    <mergeCell ref="AAH59:AAJ59"/>
    <mergeCell ref="AAL59:AAN59"/>
    <mergeCell ref="ZB59:ZD59"/>
    <mergeCell ref="ZF59:ZH59"/>
    <mergeCell ref="ZJ59:ZL59"/>
    <mergeCell ref="ZN59:ZP59"/>
    <mergeCell ref="ZR59:ZT59"/>
    <mergeCell ref="YH59:YJ59"/>
    <mergeCell ref="YL59:YN59"/>
    <mergeCell ref="YP59:YR59"/>
    <mergeCell ref="YT59:YV59"/>
    <mergeCell ref="YX59:YZ59"/>
    <mergeCell ref="XN59:XP59"/>
    <mergeCell ref="XR59:XT59"/>
    <mergeCell ref="XV59:XX59"/>
    <mergeCell ref="XZ59:YB59"/>
    <mergeCell ref="YD59:YF59"/>
    <mergeCell ref="WT59:WV59"/>
    <mergeCell ref="WX59:WZ59"/>
    <mergeCell ref="XB59:XD59"/>
    <mergeCell ref="XF59:XH59"/>
    <mergeCell ref="XJ59:XL59"/>
    <mergeCell ref="VZ59:WB59"/>
    <mergeCell ref="WD59:WF59"/>
    <mergeCell ref="WH59:WJ59"/>
    <mergeCell ref="WL59:WN59"/>
    <mergeCell ref="WP59:WR59"/>
    <mergeCell ref="VF59:VH59"/>
    <mergeCell ref="VJ59:VL59"/>
    <mergeCell ref="VN59:VP59"/>
    <mergeCell ref="VR59:VT59"/>
    <mergeCell ref="VV59:VX59"/>
    <mergeCell ref="UL59:UN59"/>
    <mergeCell ref="UP59:UR59"/>
    <mergeCell ref="UT59:UV59"/>
    <mergeCell ref="UX59:UZ59"/>
    <mergeCell ref="VB59:VD59"/>
    <mergeCell ref="TR59:TT59"/>
    <mergeCell ref="TV59:TX59"/>
    <mergeCell ref="TZ59:UB59"/>
    <mergeCell ref="UD59:UF59"/>
    <mergeCell ref="UH59:UJ59"/>
    <mergeCell ref="SX59:SZ59"/>
    <mergeCell ref="TB59:TD59"/>
    <mergeCell ref="TF59:TH59"/>
    <mergeCell ref="TJ59:TL59"/>
    <mergeCell ref="TN59:TP59"/>
    <mergeCell ref="SD59:SF59"/>
    <mergeCell ref="SH59:SJ59"/>
    <mergeCell ref="SL59:SN59"/>
    <mergeCell ref="SP59:SR59"/>
    <mergeCell ref="ST59:SV59"/>
    <mergeCell ref="RJ59:RL59"/>
    <mergeCell ref="RN59:RP59"/>
    <mergeCell ref="RR59:RT59"/>
    <mergeCell ref="RV59:RX59"/>
    <mergeCell ref="RZ59:SB59"/>
    <mergeCell ref="QP59:QR59"/>
    <mergeCell ref="QT59:QV59"/>
    <mergeCell ref="QX59:QZ59"/>
    <mergeCell ref="RB59:RD59"/>
    <mergeCell ref="RF59:RH59"/>
    <mergeCell ref="PV59:PX59"/>
    <mergeCell ref="PZ59:QB59"/>
    <mergeCell ref="QD59:QF59"/>
    <mergeCell ref="QH59:QJ59"/>
    <mergeCell ref="QL59:QN59"/>
    <mergeCell ref="PB59:PD59"/>
    <mergeCell ref="PF59:PH59"/>
    <mergeCell ref="PJ59:PL59"/>
    <mergeCell ref="PN59:PP59"/>
    <mergeCell ref="PR59:PT59"/>
    <mergeCell ref="OH59:OJ59"/>
    <mergeCell ref="OL59:ON59"/>
    <mergeCell ref="OP59:OR59"/>
    <mergeCell ref="OT59:OV59"/>
    <mergeCell ref="OX59:OZ59"/>
    <mergeCell ref="NN59:NP59"/>
    <mergeCell ref="NR59:NT59"/>
    <mergeCell ref="NV59:NX59"/>
    <mergeCell ref="NZ59:OB59"/>
    <mergeCell ref="OD59:OF59"/>
    <mergeCell ref="MT59:MV59"/>
    <mergeCell ref="MX59:MZ59"/>
    <mergeCell ref="NB59:ND59"/>
    <mergeCell ref="NF59:NH59"/>
    <mergeCell ref="NJ59:NL59"/>
    <mergeCell ref="LZ59:MB59"/>
    <mergeCell ref="MD59:MF59"/>
    <mergeCell ref="MH59:MJ59"/>
    <mergeCell ref="ML59:MN59"/>
    <mergeCell ref="MP59:MR59"/>
    <mergeCell ref="LF59:LH59"/>
    <mergeCell ref="LJ59:LL59"/>
    <mergeCell ref="LN59:LP59"/>
    <mergeCell ref="LR59:LT59"/>
    <mergeCell ref="LV59:LX59"/>
    <mergeCell ref="KL59:KN59"/>
    <mergeCell ref="KP59:KR59"/>
    <mergeCell ref="KT59:KV59"/>
    <mergeCell ref="KX59:KZ59"/>
    <mergeCell ref="LB59:LD59"/>
    <mergeCell ref="JR59:JT59"/>
    <mergeCell ref="JV59:JX59"/>
    <mergeCell ref="JZ59:KB59"/>
    <mergeCell ref="KD59:KF59"/>
    <mergeCell ref="KH59:KJ59"/>
    <mergeCell ref="IX59:IZ59"/>
    <mergeCell ref="JB59:JD59"/>
    <mergeCell ref="JF59:JH59"/>
    <mergeCell ref="JJ59:JL59"/>
    <mergeCell ref="JN59:JP59"/>
    <mergeCell ref="ID59:IF59"/>
    <mergeCell ref="IH59:IJ59"/>
    <mergeCell ref="IL59:IN59"/>
    <mergeCell ref="IP59:IR59"/>
    <mergeCell ref="IT59:IV59"/>
    <mergeCell ref="HJ59:HL59"/>
    <mergeCell ref="HN59:HP59"/>
    <mergeCell ref="HR59:HT59"/>
    <mergeCell ref="HV59:HX59"/>
    <mergeCell ref="HZ59:IB59"/>
    <mergeCell ref="GP59:GR59"/>
    <mergeCell ref="GT59:GV59"/>
    <mergeCell ref="GX59:GZ59"/>
    <mergeCell ref="HB59:HD59"/>
    <mergeCell ref="HF59:HH59"/>
    <mergeCell ref="FV59:FX59"/>
    <mergeCell ref="FZ59:GB59"/>
    <mergeCell ref="GD59:GF59"/>
    <mergeCell ref="GH59:GJ59"/>
    <mergeCell ref="GL59:GN59"/>
    <mergeCell ref="FF59:FH59"/>
    <mergeCell ref="FJ59:FL59"/>
    <mergeCell ref="FN59:FP59"/>
    <mergeCell ref="FR59:FT59"/>
    <mergeCell ref="EH59:EJ59"/>
    <mergeCell ref="EL59:EN59"/>
    <mergeCell ref="EP59:ER59"/>
    <mergeCell ref="ET59:EV59"/>
    <mergeCell ref="EX59:EZ59"/>
    <mergeCell ref="DN59:DP59"/>
    <mergeCell ref="DR59:DT59"/>
    <mergeCell ref="DV59:DX59"/>
    <mergeCell ref="DZ59:EB59"/>
    <mergeCell ref="ED59:EF59"/>
    <mergeCell ref="CT59:CV59"/>
    <mergeCell ref="CX59:CZ59"/>
    <mergeCell ref="DB59:DD59"/>
    <mergeCell ref="DF59:DH59"/>
    <mergeCell ref="DJ59:DL59"/>
    <mergeCell ref="BZ59:CB59"/>
    <mergeCell ref="CD59:CF59"/>
    <mergeCell ref="CH59:CJ59"/>
    <mergeCell ref="CL59:CN59"/>
    <mergeCell ref="CP59:CR59"/>
    <mergeCell ref="BF59:BH59"/>
    <mergeCell ref="BJ59:BL59"/>
    <mergeCell ref="BN59:BP59"/>
    <mergeCell ref="BR59:BT59"/>
    <mergeCell ref="BV59:BX59"/>
    <mergeCell ref="AL59:AN59"/>
    <mergeCell ref="AP59:AR59"/>
    <mergeCell ref="AT59:AV59"/>
    <mergeCell ref="AX59:AZ59"/>
    <mergeCell ref="BB59:BD59"/>
    <mergeCell ref="R59:T59"/>
    <mergeCell ref="V59:X59"/>
    <mergeCell ref="Z59:AB59"/>
    <mergeCell ref="AD59:AF59"/>
    <mergeCell ref="AH59:AJ59"/>
    <mergeCell ref="J59:L59"/>
    <mergeCell ref="N59:P59"/>
    <mergeCell ref="XCP58:XCR58"/>
    <mergeCell ref="XCT58:XCV58"/>
    <mergeCell ref="XCX58:XCZ58"/>
    <mergeCell ref="XDB58:XDD58"/>
    <mergeCell ref="B59:D59"/>
    <mergeCell ref="F59:G59"/>
    <mergeCell ref="XBV58:XBX58"/>
    <mergeCell ref="XBZ58:XCB58"/>
    <mergeCell ref="XCD58:XCF58"/>
    <mergeCell ref="XCH58:XCJ58"/>
    <mergeCell ref="XCL58:XCN58"/>
    <mergeCell ref="XBB58:XBD58"/>
    <mergeCell ref="XBF58:XBH58"/>
    <mergeCell ref="XBJ58:XBL58"/>
    <mergeCell ref="XBN58:XBP58"/>
    <mergeCell ref="XBR58:XBT58"/>
    <mergeCell ref="XAH58:XAJ58"/>
    <mergeCell ref="XAL58:XAN58"/>
    <mergeCell ref="XAP58:XAR58"/>
    <mergeCell ref="XAT58:XAV58"/>
    <mergeCell ref="XAX58:XAZ58"/>
    <mergeCell ref="WZN58:WZP58"/>
    <mergeCell ref="WZR58:WZT58"/>
    <mergeCell ref="WZV58:WZX58"/>
    <mergeCell ref="WZZ58:XAB58"/>
    <mergeCell ref="XAD58:XAF58"/>
    <mergeCell ref="WYT58:WYV58"/>
    <mergeCell ref="WYX58:WYZ58"/>
    <mergeCell ref="WZB58:WZD58"/>
    <mergeCell ref="WZF58:WZH58"/>
    <mergeCell ref="WZJ58:WZL58"/>
    <mergeCell ref="WXZ58:WYB58"/>
    <mergeCell ref="WYD58:WYF58"/>
    <mergeCell ref="WYH58:WYJ58"/>
    <mergeCell ref="WYL58:WYN58"/>
    <mergeCell ref="WYP58:WYR58"/>
    <mergeCell ref="WXF58:WXH58"/>
    <mergeCell ref="WXJ58:WXL58"/>
    <mergeCell ref="WXN58:WXP58"/>
    <mergeCell ref="WXR58:WXT58"/>
    <mergeCell ref="WXV58:WXX58"/>
    <mergeCell ref="WWL58:WWN58"/>
    <mergeCell ref="WWP58:WWR58"/>
    <mergeCell ref="WWT58:WWV58"/>
    <mergeCell ref="FB59:FD59"/>
    <mergeCell ref="WWX58:WWZ58"/>
    <mergeCell ref="WXB58:WXD58"/>
    <mergeCell ref="WVR58:WVT58"/>
    <mergeCell ref="WVV58:WVX58"/>
    <mergeCell ref="WVZ58:WWB58"/>
    <mergeCell ref="WWD58:WWF58"/>
    <mergeCell ref="WWH58:WWJ58"/>
    <mergeCell ref="WUX58:WUZ58"/>
    <mergeCell ref="WVB58:WVD58"/>
    <mergeCell ref="WVF58:WVH58"/>
    <mergeCell ref="WVJ58:WVL58"/>
    <mergeCell ref="WVN58:WVP58"/>
    <mergeCell ref="WUD58:WUF58"/>
    <mergeCell ref="WUH58:WUJ58"/>
    <mergeCell ref="WUL58:WUN58"/>
    <mergeCell ref="WUP58:WUR58"/>
    <mergeCell ref="WUT58:WUV58"/>
    <mergeCell ref="WTJ58:WTL58"/>
    <mergeCell ref="WTN58:WTP58"/>
    <mergeCell ref="WTR58:WTT58"/>
    <mergeCell ref="WTV58:WTX58"/>
    <mergeCell ref="WTZ58:WUB58"/>
    <mergeCell ref="WSP58:WSR58"/>
    <mergeCell ref="WST58:WSV58"/>
    <mergeCell ref="WSX58:WSZ58"/>
    <mergeCell ref="WTB58:WTD58"/>
    <mergeCell ref="WTF58:WTH58"/>
    <mergeCell ref="WRV58:WRX58"/>
    <mergeCell ref="WRZ58:WSB58"/>
    <mergeCell ref="WSD58:WSF58"/>
    <mergeCell ref="WSH58:WSJ58"/>
    <mergeCell ref="WSL58:WSN58"/>
    <mergeCell ref="WRB58:WRD58"/>
    <mergeCell ref="WRF58:WRH58"/>
    <mergeCell ref="WRJ58:WRL58"/>
    <mergeCell ref="WRN58:WRP58"/>
    <mergeCell ref="WRR58:WRT58"/>
    <mergeCell ref="WQH58:WQJ58"/>
    <mergeCell ref="WQL58:WQN58"/>
    <mergeCell ref="WQP58:WQR58"/>
    <mergeCell ref="WQT58:WQV58"/>
    <mergeCell ref="WQX58:WQZ58"/>
    <mergeCell ref="WPN58:WPP58"/>
    <mergeCell ref="WPR58:WPT58"/>
    <mergeCell ref="WPV58:WPX58"/>
    <mergeCell ref="WPZ58:WQB58"/>
    <mergeCell ref="WQD58:WQF58"/>
    <mergeCell ref="WOT58:WOV58"/>
    <mergeCell ref="WOX58:WOZ58"/>
    <mergeCell ref="WPB58:WPD58"/>
    <mergeCell ref="WPF58:WPH58"/>
    <mergeCell ref="WPJ58:WPL58"/>
    <mergeCell ref="WNZ58:WOB58"/>
    <mergeCell ref="WOD58:WOF58"/>
    <mergeCell ref="WOH58:WOJ58"/>
    <mergeCell ref="WOL58:WON58"/>
    <mergeCell ref="WOP58:WOR58"/>
    <mergeCell ref="WNF58:WNH58"/>
    <mergeCell ref="WNJ58:WNL58"/>
    <mergeCell ref="WNN58:WNP58"/>
    <mergeCell ref="WNR58:WNT58"/>
    <mergeCell ref="WNV58:WNX58"/>
    <mergeCell ref="WML58:WMN58"/>
    <mergeCell ref="WMP58:WMR58"/>
    <mergeCell ref="WMT58:WMV58"/>
    <mergeCell ref="WMX58:WMZ58"/>
    <mergeCell ref="WNB58:WND58"/>
    <mergeCell ref="WLR58:WLT58"/>
    <mergeCell ref="WLV58:WLX58"/>
    <mergeCell ref="WLZ58:WMB58"/>
    <mergeCell ref="WMD58:WMF58"/>
    <mergeCell ref="WMH58:WMJ58"/>
    <mergeCell ref="WKX58:WKZ58"/>
    <mergeCell ref="WLB58:WLD58"/>
    <mergeCell ref="WLF58:WLH58"/>
    <mergeCell ref="WLJ58:WLL58"/>
    <mergeCell ref="WLN58:WLP58"/>
    <mergeCell ref="WKD58:WKF58"/>
    <mergeCell ref="WKH58:WKJ58"/>
    <mergeCell ref="WKL58:WKN58"/>
    <mergeCell ref="WKP58:WKR58"/>
    <mergeCell ref="WKT58:WKV58"/>
    <mergeCell ref="WJJ58:WJL58"/>
    <mergeCell ref="WJN58:WJP58"/>
    <mergeCell ref="WJR58:WJT58"/>
    <mergeCell ref="WJV58:WJX58"/>
    <mergeCell ref="WJZ58:WKB58"/>
    <mergeCell ref="WIP58:WIR58"/>
    <mergeCell ref="WIT58:WIV58"/>
    <mergeCell ref="WIX58:WIZ58"/>
    <mergeCell ref="WJB58:WJD58"/>
    <mergeCell ref="WJF58:WJH58"/>
    <mergeCell ref="WHV58:WHX58"/>
    <mergeCell ref="WHZ58:WIB58"/>
    <mergeCell ref="WID58:WIF58"/>
    <mergeCell ref="WIH58:WIJ58"/>
    <mergeCell ref="WIL58:WIN58"/>
    <mergeCell ref="WHB58:WHD58"/>
    <mergeCell ref="WHF58:WHH58"/>
    <mergeCell ref="WHJ58:WHL58"/>
    <mergeCell ref="WHN58:WHP58"/>
    <mergeCell ref="WHR58:WHT58"/>
    <mergeCell ref="WGH58:WGJ58"/>
    <mergeCell ref="WGL58:WGN58"/>
    <mergeCell ref="WGP58:WGR58"/>
    <mergeCell ref="WGT58:WGV58"/>
    <mergeCell ref="WGX58:WGZ58"/>
    <mergeCell ref="WFN58:WFP58"/>
    <mergeCell ref="WFR58:WFT58"/>
    <mergeCell ref="WFV58:WFX58"/>
    <mergeCell ref="WFZ58:WGB58"/>
    <mergeCell ref="WGD58:WGF58"/>
    <mergeCell ref="WET58:WEV58"/>
    <mergeCell ref="WEX58:WEZ58"/>
    <mergeCell ref="WFB58:WFD58"/>
    <mergeCell ref="WFF58:WFH58"/>
    <mergeCell ref="WFJ58:WFL58"/>
    <mergeCell ref="WDZ58:WEB58"/>
    <mergeCell ref="WED58:WEF58"/>
    <mergeCell ref="WEH58:WEJ58"/>
    <mergeCell ref="WEL58:WEN58"/>
    <mergeCell ref="WEP58:WER58"/>
    <mergeCell ref="WDF58:WDH58"/>
    <mergeCell ref="WDJ58:WDL58"/>
    <mergeCell ref="WDN58:WDP58"/>
    <mergeCell ref="WDR58:WDT58"/>
    <mergeCell ref="WDV58:WDX58"/>
    <mergeCell ref="WCL58:WCN58"/>
    <mergeCell ref="WCP58:WCR58"/>
    <mergeCell ref="WCT58:WCV58"/>
    <mergeCell ref="WCX58:WCZ58"/>
    <mergeCell ref="WDB58:WDD58"/>
    <mergeCell ref="WBR58:WBT58"/>
    <mergeCell ref="WBV58:WBX58"/>
    <mergeCell ref="WBZ58:WCB58"/>
    <mergeCell ref="WCD58:WCF58"/>
    <mergeCell ref="WCH58:WCJ58"/>
    <mergeCell ref="WAX58:WAZ58"/>
    <mergeCell ref="WBB58:WBD58"/>
    <mergeCell ref="WBF58:WBH58"/>
    <mergeCell ref="WBJ58:WBL58"/>
    <mergeCell ref="WBN58:WBP58"/>
    <mergeCell ref="WAD58:WAF58"/>
    <mergeCell ref="WAH58:WAJ58"/>
    <mergeCell ref="WAL58:WAN58"/>
    <mergeCell ref="WAP58:WAR58"/>
    <mergeCell ref="WAT58:WAV58"/>
    <mergeCell ref="VZJ58:VZL58"/>
    <mergeCell ref="VZN58:VZP58"/>
    <mergeCell ref="VZR58:VZT58"/>
    <mergeCell ref="VZV58:VZX58"/>
    <mergeCell ref="VZZ58:WAB58"/>
    <mergeCell ref="VYP58:VYR58"/>
    <mergeCell ref="VYT58:VYV58"/>
    <mergeCell ref="VYX58:VYZ58"/>
    <mergeCell ref="VZB58:VZD58"/>
    <mergeCell ref="VZF58:VZH58"/>
    <mergeCell ref="VXV58:VXX58"/>
    <mergeCell ref="VXZ58:VYB58"/>
    <mergeCell ref="VYD58:VYF58"/>
    <mergeCell ref="VYH58:VYJ58"/>
    <mergeCell ref="VYL58:VYN58"/>
    <mergeCell ref="VXB58:VXD58"/>
    <mergeCell ref="VXF58:VXH58"/>
    <mergeCell ref="VXJ58:VXL58"/>
    <mergeCell ref="VXN58:VXP58"/>
    <mergeCell ref="VXR58:VXT58"/>
    <mergeCell ref="VWH58:VWJ58"/>
    <mergeCell ref="VWL58:VWN58"/>
    <mergeCell ref="VWP58:VWR58"/>
    <mergeCell ref="VWT58:VWV58"/>
    <mergeCell ref="VWX58:VWZ58"/>
    <mergeCell ref="VVN58:VVP58"/>
    <mergeCell ref="VVR58:VVT58"/>
    <mergeCell ref="VVV58:VVX58"/>
    <mergeCell ref="VVZ58:VWB58"/>
    <mergeCell ref="VWD58:VWF58"/>
    <mergeCell ref="VUT58:VUV58"/>
    <mergeCell ref="VUX58:VUZ58"/>
    <mergeCell ref="VVB58:VVD58"/>
    <mergeCell ref="VVF58:VVH58"/>
    <mergeCell ref="VVJ58:VVL58"/>
    <mergeCell ref="VTZ58:VUB58"/>
    <mergeCell ref="VUD58:VUF58"/>
    <mergeCell ref="VUH58:VUJ58"/>
    <mergeCell ref="VUL58:VUN58"/>
    <mergeCell ref="VUP58:VUR58"/>
    <mergeCell ref="VTF58:VTH58"/>
    <mergeCell ref="VTJ58:VTL58"/>
    <mergeCell ref="VTN58:VTP58"/>
    <mergeCell ref="VTR58:VTT58"/>
    <mergeCell ref="VTV58:VTX58"/>
    <mergeCell ref="VSL58:VSN58"/>
    <mergeCell ref="VSP58:VSR58"/>
    <mergeCell ref="VST58:VSV58"/>
    <mergeCell ref="VSX58:VSZ58"/>
    <mergeCell ref="VTB58:VTD58"/>
    <mergeCell ref="VRR58:VRT58"/>
    <mergeCell ref="VRV58:VRX58"/>
    <mergeCell ref="VRZ58:VSB58"/>
    <mergeCell ref="VSD58:VSF58"/>
    <mergeCell ref="VSH58:VSJ58"/>
    <mergeCell ref="VQX58:VQZ58"/>
    <mergeCell ref="VRB58:VRD58"/>
    <mergeCell ref="VRF58:VRH58"/>
    <mergeCell ref="VRJ58:VRL58"/>
    <mergeCell ref="VRN58:VRP58"/>
    <mergeCell ref="VQD58:VQF58"/>
    <mergeCell ref="VQH58:VQJ58"/>
    <mergeCell ref="VQL58:VQN58"/>
    <mergeCell ref="VQP58:VQR58"/>
    <mergeCell ref="VQT58:VQV58"/>
    <mergeCell ref="VPJ58:VPL58"/>
    <mergeCell ref="VPN58:VPP58"/>
    <mergeCell ref="VPR58:VPT58"/>
    <mergeCell ref="VPV58:VPX58"/>
    <mergeCell ref="VPZ58:VQB58"/>
    <mergeCell ref="VOP58:VOR58"/>
    <mergeCell ref="VOT58:VOV58"/>
    <mergeCell ref="VOX58:VOZ58"/>
    <mergeCell ref="VPB58:VPD58"/>
    <mergeCell ref="VPF58:VPH58"/>
    <mergeCell ref="VNV58:VNX58"/>
    <mergeCell ref="VNZ58:VOB58"/>
    <mergeCell ref="VOD58:VOF58"/>
    <mergeCell ref="VOH58:VOJ58"/>
    <mergeCell ref="VOL58:VON58"/>
    <mergeCell ref="VNB58:VND58"/>
    <mergeCell ref="VNF58:VNH58"/>
    <mergeCell ref="VNJ58:VNL58"/>
    <mergeCell ref="VNN58:VNP58"/>
    <mergeCell ref="VNR58:VNT58"/>
    <mergeCell ref="VMH58:VMJ58"/>
    <mergeCell ref="VML58:VMN58"/>
    <mergeCell ref="VMP58:VMR58"/>
    <mergeCell ref="VMT58:VMV58"/>
    <mergeCell ref="VMX58:VMZ58"/>
    <mergeCell ref="VLN58:VLP58"/>
    <mergeCell ref="VLR58:VLT58"/>
    <mergeCell ref="VLV58:VLX58"/>
    <mergeCell ref="VLZ58:VMB58"/>
    <mergeCell ref="VMD58:VMF58"/>
    <mergeCell ref="VKT58:VKV58"/>
    <mergeCell ref="VKX58:VKZ58"/>
    <mergeCell ref="VLB58:VLD58"/>
    <mergeCell ref="VLF58:VLH58"/>
    <mergeCell ref="VLJ58:VLL58"/>
    <mergeCell ref="VJZ58:VKB58"/>
    <mergeCell ref="VKD58:VKF58"/>
    <mergeCell ref="VKH58:VKJ58"/>
    <mergeCell ref="VKL58:VKN58"/>
    <mergeCell ref="VKP58:VKR58"/>
    <mergeCell ref="VJF58:VJH58"/>
    <mergeCell ref="VJJ58:VJL58"/>
    <mergeCell ref="VJN58:VJP58"/>
    <mergeCell ref="VJR58:VJT58"/>
    <mergeCell ref="VJV58:VJX58"/>
    <mergeCell ref="VIL58:VIN58"/>
    <mergeCell ref="VIP58:VIR58"/>
    <mergeCell ref="VIT58:VIV58"/>
    <mergeCell ref="VIX58:VIZ58"/>
    <mergeCell ref="VJB58:VJD58"/>
    <mergeCell ref="VHR58:VHT58"/>
    <mergeCell ref="VHV58:VHX58"/>
    <mergeCell ref="VHZ58:VIB58"/>
    <mergeCell ref="VID58:VIF58"/>
    <mergeCell ref="VIH58:VIJ58"/>
    <mergeCell ref="VGX58:VGZ58"/>
    <mergeCell ref="VHB58:VHD58"/>
    <mergeCell ref="VHF58:VHH58"/>
    <mergeCell ref="VHJ58:VHL58"/>
    <mergeCell ref="VHN58:VHP58"/>
    <mergeCell ref="VGD58:VGF58"/>
    <mergeCell ref="VGH58:VGJ58"/>
    <mergeCell ref="VGL58:VGN58"/>
    <mergeCell ref="VGP58:VGR58"/>
    <mergeCell ref="VGT58:VGV58"/>
    <mergeCell ref="VFJ58:VFL58"/>
    <mergeCell ref="VFN58:VFP58"/>
    <mergeCell ref="VFR58:VFT58"/>
    <mergeCell ref="VFV58:VFX58"/>
    <mergeCell ref="VFZ58:VGB58"/>
    <mergeCell ref="VEP58:VER58"/>
    <mergeCell ref="VET58:VEV58"/>
    <mergeCell ref="VEX58:VEZ58"/>
    <mergeCell ref="VFB58:VFD58"/>
    <mergeCell ref="VFF58:VFH58"/>
    <mergeCell ref="VDV58:VDX58"/>
    <mergeCell ref="VDZ58:VEB58"/>
    <mergeCell ref="VED58:VEF58"/>
    <mergeCell ref="VEH58:VEJ58"/>
    <mergeCell ref="VEL58:VEN58"/>
    <mergeCell ref="VDB58:VDD58"/>
    <mergeCell ref="VDF58:VDH58"/>
    <mergeCell ref="VDJ58:VDL58"/>
    <mergeCell ref="VDN58:VDP58"/>
    <mergeCell ref="VDR58:VDT58"/>
    <mergeCell ref="VCH58:VCJ58"/>
    <mergeCell ref="VCL58:VCN58"/>
    <mergeCell ref="VCP58:VCR58"/>
    <mergeCell ref="VCT58:VCV58"/>
    <mergeCell ref="VCX58:VCZ58"/>
    <mergeCell ref="VBN58:VBP58"/>
    <mergeCell ref="VBR58:VBT58"/>
    <mergeCell ref="VBV58:VBX58"/>
    <mergeCell ref="VBZ58:VCB58"/>
    <mergeCell ref="VCD58:VCF58"/>
    <mergeCell ref="VAT58:VAV58"/>
    <mergeCell ref="VAX58:VAZ58"/>
    <mergeCell ref="VBB58:VBD58"/>
    <mergeCell ref="VBF58:VBH58"/>
    <mergeCell ref="VBJ58:VBL58"/>
    <mergeCell ref="UZZ58:VAB58"/>
    <mergeCell ref="VAD58:VAF58"/>
    <mergeCell ref="VAH58:VAJ58"/>
    <mergeCell ref="VAL58:VAN58"/>
    <mergeCell ref="VAP58:VAR58"/>
    <mergeCell ref="UZF58:UZH58"/>
    <mergeCell ref="UZJ58:UZL58"/>
    <mergeCell ref="UZN58:UZP58"/>
    <mergeCell ref="UZR58:UZT58"/>
    <mergeCell ref="UZV58:UZX58"/>
    <mergeCell ref="UYL58:UYN58"/>
    <mergeCell ref="UYP58:UYR58"/>
    <mergeCell ref="UYT58:UYV58"/>
    <mergeCell ref="UYX58:UYZ58"/>
    <mergeCell ref="UZB58:UZD58"/>
    <mergeCell ref="UXR58:UXT58"/>
    <mergeCell ref="UXV58:UXX58"/>
    <mergeCell ref="UXZ58:UYB58"/>
    <mergeCell ref="UYD58:UYF58"/>
    <mergeCell ref="UYH58:UYJ58"/>
    <mergeCell ref="UWX58:UWZ58"/>
    <mergeCell ref="UXB58:UXD58"/>
    <mergeCell ref="UXF58:UXH58"/>
    <mergeCell ref="UXJ58:UXL58"/>
    <mergeCell ref="UXN58:UXP58"/>
    <mergeCell ref="UWD58:UWF58"/>
    <mergeCell ref="UWH58:UWJ58"/>
    <mergeCell ref="UWL58:UWN58"/>
    <mergeCell ref="UWP58:UWR58"/>
    <mergeCell ref="UWT58:UWV58"/>
    <mergeCell ref="UVJ58:UVL58"/>
    <mergeCell ref="UVN58:UVP58"/>
    <mergeCell ref="UVR58:UVT58"/>
    <mergeCell ref="UVV58:UVX58"/>
    <mergeCell ref="UVZ58:UWB58"/>
    <mergeCell ref="UUP58:UUR58"/>
    <mergeCell ref="UUT58:UUV58"/>
    <mergeCell ref="UUX58:UUZ58"/>
    <mergeCell ref="UVB58:UVD58"/>
    <mergeCell ref="UVF58:UVH58"/>
    <mergeCell ref="UTV58:UTX58"/>
    <mergeCell ref="UTZ58:UUB58"/>
    <mergeCell ref="UUD58:UUF58"/>
    <mergeCell ref="UUH58:UUJ58"/>
    <mergeCell ref="UUL58:UUN58"/>
    <mergeCell ref="UTB58:UTD58"/>
    <mergeCell ref="UTF58:UTH58"/>
    <mergeCell ref="UTJ58:UTL58"/>
    <mergeCell ref="UTN58:UTP58"/>
    <mergeCell ref="UTR58:UTT58"/>
    <mergeCell ref="USH58:USJ58"/>
    <mergeCell ref="USL58:USN58"/>
    <mergeCell ref="USP58:USR58"/>
    <mergeCell ref="UST58:USV58"/>
    <mergeCell ref="USX58:USZ58"/>
    <mergeCell ref="URN58:URP58"/>
    <mergeCell ref="URR58:URT58"/>
    <mergeCell ref="URV58:URX58"/>
    <mergeCell ref="URZ58:USB58"/>
    <mergeCell ref="USD58:USF58"/>
    <mergeCell ref="UQT58:UQV58"/>
    <mergeCell ref="UQX58:UQZ58"/>
    <mergeCell ref="URB58:URD58"/>
    <mergeCell ref="URF58:URH58"/>
    <mergeCell ref="URJ58:URL58"/>
    <mergeCell ref="UPZ58:UQB58"/>
    <mergeCell ref="UQD58:UQF58"/>
    <mergeCell ref="UQH58:UQJ58"/>
    <mergeCell ref="UQL58:UQN58"/>
    <mergeCell ref="UQP58:UQR58"/>
    <mergeCell ref="UPF58:UPH58"/>
    <mergeCell ref="UPJ58:UPL58"/>
    <mergeCell ref="UPN58:UPP58"/>
    <mergeCell ref="UPR58:UPT58"/>
    <mergeCell ref="UPV58:UPX58"/>
    <mergeCell ref="UOL58:UON58"/>
    <mergeCell ref="UOP58:UOR58"/>
    <mergeCell ref="UOT58:UOV58"/>
    <mergeCell ref="UOX58:UOZ58"/>
    <mergeCell ref="UPB58:UPD58"/>
    <mergeCell ref="UNR58:UNT58"/>
    <mergeCell ref="UNV58:UNX58"/>
    <mergeCell ref="UNZ58:UOB58"/>
    <mergeCell ref="UOD58:UOF58"/>
    <mergeCell ref="UOH58:UOJ58"/>
    <mergeCell ref="UMX58:UMZ58"/>
    <mergeCell ref="UNB58:UND58"/>
    <mergeCell ref="UNF58:UNH58"/>
    <mergeCell ref="UNJ58:UNL58"/>
    <mergeCell ref="UNN58:UNP58"/>
    <mergeCell ref="UMD58:UMF58"/>
    <mergeCell ref="UMH58:UMJ58"/>
    <mergeCell ref="UML58:UMN58"/>
    <mergeCell ref="UMP58:UMR58"/>
    <mergeCell ref="UMT58:UMV58"/>
    <mergeCell ref="ULJ58:ULL58"/>
    <mergeCell ref="ULN58:ULP58"/>
    <mergeCell ref="ULR58:ULT58"/>
    <mergeCell ref="ULV58:ULX58"/>
    <mergeCell ref="ULZ58:UMB58"/>
    <mergeCell ref="UKP58:UKR58"/>
    <mergeCell ref="UKT58:UKV58"/>
    <mergeCell ref="UKX58:UKZ58"/>
    <mergeCell ref="ULB58:ULD58"/>
    <mergeCell ref="ULF58:ULH58"/>
    <mergeCell ref="UJV58:UJX58"/>
    <mergeCell ref="UJZ58:UKB58"/>
    <mergeCell ref="UKD58:UKF58"/>
    <mergeCell ref="UKH58:UKJ58"/>
    <mergeCell ref="UKL58:UKN58"/>
    <mergeCell ref="UJB58:UJD58"/>
    <mergeCell ref="UJF58:UJH58"/>
    <mergeCell ref="UJJ58:UJL58"/>
    <mergeCell ref="UJN58:UJP58"/>
    <mergeCell ref="UJR58:UJT58"/>
    <mergeCell ref="UIH58:UIJ58"/>
    <mergeCell ref="UIL58:UIN58"/>
    <mergeCell ref="UIP58:UIR58"/>
    <mergeCell ref="UIT58:UIV58"/>
    <mergeCell ref="UIX58:UIZ58"/>
    <mergeCell ref="UHN58:UHP58"/>
    <mergeCell ref="UHR58:UHT58"/>
    <mergeCell ref="UHV58:UHX58"/>
    <mergeCell ref="UHZ58:UIB58"/>
    <mergeCell ref="UID58:UIF58"/>
    <mergeCell ref="UGT58:UGV58"/>
    <mergeCell ref="UGX58:UGZ58"/>
    <mergeCell ref="UHB58:UHD58"/>
    <mergeCell ref="UHF58:UHH58"/>
    <mergeCell ref="UHJ58:UHL58"/>
    <mergeCell ref="UFZ58:UGB58"/>
    <mergeCell ref="UGD58:UGF58"/>
    <mergeCell ref="UGH58:UGJ58"/>
    <mergeCell ref="UGL58:UGN58"/>
    <mergeCell ref="UGP58:UGR58"/>
    <mergeCell ref="UFF58:UFH58"/>
    <mergeCell ref="UFJ58:UFL58"/>
    <mergeCell ref="UFN58:UFP58"/>
    <mergeCell ref="UFR58:UFT58"/>
    <mergeCell ref="UFV58:UFX58"/>
    <mergeCell ref="UEL58:UEN58"/>
    <mergeCell ref="UEP58:UER58"/>
    <mergeCell ref="UET58:UEV58"/>
    <mergeCell ref="UEX58:UEZ58"/>
    <mergeCell ref="UFB58:UFD58"/>
    <mergeCell ref="UDR58:UDT58"/>
    <mergeCell ref="UDV58:UDX58"/>
    <mergeCell ref="UDZ58:UEB58"/>
    <mergeCell ref="UED58:UEF58"/>
    <mergeCell ref="UEH58:UEJ58"/>
    <mergeCell ref="UCX58:UCZ58"/>
    <mergeCell ref="UDB58:UDD58"/>
    <mergeCell ref="UDF58:UDH58"/>
    <mergeCell ref="UDJ58:UDL58"/>
    <mergeCell ref="UDN58:UDP58"/>
    <mergeCell ref="UCD58:UCF58"/>
    <mergeCell ref="UCH58:UCJ58"/>
    <mergeCell ref="UCL58:UCN58"/>
    <mergeCell ref="UCP58:UCR58"/>
    <mergeCell ref="UCT58:UCV58"/>
    <mergeCell ref="UBJ58:UBL58"/>
    <mergeCell ref="UBN58:UBP58"/>
    <mergeCell ref="UBR58:UBT58"/>
    <mergeCell ref="UBV58:UBX58"/>
    <mergeCell ref="UBZ58:UCB58"/>
    <mergeCell ref="UAP58:UAR58"/>
    <mergeCell ref="UAT58:UAV58"/>
    <mergeCell ref="UAX58:UAZ58"/>
    <mergeCell ref="UBB58:UBD58"/>
    <mergeCell ref="UBF58:UBH58"/>
    <mergeCell ref="TZV58:TZX58"/>
    <mergeCell ref="TZZ58:UAB58"/>
    <mergeCell ref="UAD58:UAF58"/>
    <mergeCell ref="UAH58:UAJ58"/>
    <mergeCell ref="UAL58:UAN58"/>
    <mergeCell ref="TZB58:TZD58"/>
    <mergeCell ref="TZF58:TZH58"/>
    <mergeCell ref="TZJ58:TZL58"/>
    <mergeCell ref="TZN58:TZP58"/>
    <mergeCell ref="TZR58:TZT58"/>
    <mergeCell ref="TYH58:TYJ58"/>
    <mergeCell ref="TYL58:TYN58"/>
    <mergeCell ref="TYP58:TYR58"/>
    <mergeCell ref="TYT58:TYV58"/>
    <mergeCell ref="TYX58:TYZ58"/>
    <mergeCell ref="TXN58:TXP58"/>
    <mergeCell ref="TXR58:TXT58"/>
    <mergeCell ref="TXV58:TXX58"/>
    <mergeCell ref="TXZ58:TYB58"/>
    <mergeCell ref="TYD58:TYF58"/>
    <mergeCell ref="TWT58:TWV58"/>
    <mergeCell ref="TWX58:TWZ58"/>
    <mergeCell ref="TXB58:TXD58"/>
    <mergeCell ref="TXF58:TXH58"/>
    <mergeCell ref="TXJ58:TXL58"/>
    <mergeCell ref="TVZ58:TWB58"/>
    <mergeCell ref="TWD58:TWF58"/>
    <mergeCell ref="TWH58:TWJ58"/>
    <mergeCell ref="TWL58:TWN58"/>
    <mergeCell ref="TWP58:TWR58"/>
    <mergeCell ref="TVF58:TVH58"/>
    <mergeCell ref="TVJ58:TVL58"/>
    <mergeCell ref="TVN58:TVP58"/>
    <mergeCell ref="TVR58:TVT58"/>
    <mergeCell ref="TVV58:TVX58"/>
    <mergeCell ref="TUL58:TUN58"/>
    <mergeCell ref="TUP58:TUR58"/>
    <mergeCell ref="TUT58:TUV58"/>
    <mergeCell ref="TUX58:TUZ58"/>
    <mergeCell ref="TVB58:TVD58"/>
    <mergeCell ref="TTR58:TTT58"/>
    <mergeCell ref="TTV58:TTX58"/>
    <mergeCell ref="TTZ58:TUB58"/>
    <mergeCell ref="TUD58:TUF58"/>
    <mergeCell ref="TUH58:TUJ58"/>
    <mergeCell ref="TSX58:TSZ58"/>
    <mergeCell ref="TTB58:TTD58"/>
    <mergeCell ref="TTF58:TTH58"/>
    <mergeCell ref="TTJ58:TTL58"/>
    <mergeCell ref="TTN58:TTP58"/>
    <mergeCell ref="TSD58:TSF58"/>
    <mergeCell ref="TSH58:TSJ58"/>
    <mergeCell ref="TSL58:TSN58"/>
    <mergeCell ref="TSP58:TSR58"/>
    <mergeCell ref="TST58:TSV58"/>
    <mergeCell ref="TRJ58:TRL58"/>
    <mergeCell ref="TRN58:TRP58"/>
    <mergeCell ref="TRR58:TRT58"/>
    <mergeCell ref="TRV58:TRX58"/>
    <mergeCell ref="TRZ58:TSB58"/>
    <mergeCell ref="TQP58:TQR58"/>
    <mergeCell ref="TQT58:TQV58"/>
    <mergeCell ref="TQX58:TQZ58"/>
    <mergeCell ref="TRB58:TRD58"/>
    <mergeCell ref="TRF58:TRH58"/>
    <mergeCell ref="TPV58:TPX58"/>
    <mergeCell ref="TPZ58:TQB58"/>
    <mergeCell ref="TQD58:TQF58"/>
    <mergeCell ref="TQH58:TQJ58"/>
    <mergeCell ref="TQL58:TQN58"/>
    <mergeCell ref="TPB58:TPD58"/>
    <mergeCell ref="TPF58:TPH58"/>
    <mergeCell ref="TPJ58:TPL58"/>
    <mergeCell ref="TPN58:TPP58"/>
    <mergeCell ref="TPR58:TPT58"/>
    <mergeCell ref="TOH58:TOJ58"/>
    <mergeCell ref="TOL58:TON58"/>
    <mergeCell ref="TOP58:TOR58"/>
    <mergeCell ref="TOT58:TOV58"/>
    <mergeCell ref="TOX58:TOZ58"/>
    <mergeCell ref="TNN58:TNP58"/>
    <mergeCell ref="TNR58:TNT58"/>
    <mergeCell ref="TNV58:TNX58"/>
    <mergeCell ref="TNZ58:TOB58"/>
    <mergeCell ref="TOD58:TOF58"/>
    <mergeCell ref="TMT58:TMV58"/>
    <mergeCell ref="TMX58:TMZ58"/>
    <mergeCell ref="TNB58:TND58"/>
    <mergeCell ref="TNF58:TNH58"/>
    <mergeCell ref="TNJ58:TNL58"/>
    <mergeCell ref="TLZ58:TMB58"/>
    <mergeCell ref="TMD58:TMF58"/>
    <mergeCell ref="TMH58:TMJ58"/>
    <mergeCell ref="TML58:TMN58"/>
    <mergeCell ref="TMP58:TMR58"/>
    <mergeCell ref="TLF58:TLH58"/>
    <mergeCell ref="TLJ58:TLL58"/>
    <mergeCell ref="TLN58:TLP58"/>
    <mergeCell ref="TLR58:TLT58"/>
    <mergeCell ref="TLV58:TLX58"/>
    <mergeCell ref="TKL58:TKN58"/>
    <mergeCell ref="TKP58:TKR58"/>
    <mergeCell ref="TKT58:TKV58"/>
    <mergeCell ref="TKX58:TKZ58"/>
    <mergeCell ref="TLB58:TLD58"/>
    <mergeCell ref="TJR58:TJT58"/>
    <mergeCell ref="TJV58:TJX58"/>
    <mergeCell ref="TJZ58:TKB58"/>
    <mergeCell ref="TKD58:TKF58"/>
    <mergeCell ref="TKH58:TKJ58"/>
    <mergeCell ref="TIX58:TIZ58"/>
    <mergeCell ref="TJB58:TJD58"/>
    <mergeCell ref="TJF58:TJH58"/>
    <mergeCell ref="TJJ58:TJL58"/>
    <mergeCell ref="TJN58:TJP58"/>
    <mergeCell ref="TID58:TIF58"/>
    <mergeCell ref="TIH58:TIJ58"/>
    <mergeCell ref="TIL58:TIN58"/>
    <mergeCell ref="TIP58:TIR58"/>
    <mergeCell ref="TIT58:TIV58"/>
    <mergeCell ref="THJ58:THL58"/>
    <mergeCell ref="THN58:THP58"/>
    <mergeCell ref="THR58:THT58"/>
    <mergeCell ref="THV58:THX58"/>
    <mergeCell ref="THZ58:TIB58"/>
    <mergeCell ref="TGP58:TGR58"/>
    <mergeCell ref="TGT58:TGV58"/>
    <mergeCell ref="TGX58:TGZ58"/>
    <mergeCell ref="THB58:THD58"/>
    <mergeCell ref="THF58:THH58"/>
    <mergeCell ref="TFV58:TFX58"/>
    <mergeCell ref="TFZ58:TGB58"/>
    <mergeCell ref="TGD58:TGF58"/>
    <mergeCell ref="TGH58:TGJ58"/>
    <mergeCell ref="TGL58:TGN58"/>
    <mergeCell ref="TFB58:TFD58"/>
    <mergeCell ref="TFF58:TFH58"/>
    <mergeCell ref="TFJ58:TFL58"/>
    <mergeCell ref="TFN58:TFP58"/>
    <mergeCell ref="TFR58:TFT58"/>
    <mergeCell ref="TEH58:TEJ58"/>
    <mergeCell ref="TEL58:TEN58"/>
    <mergeCell ref="TEP58:TER58"/>
    <mergeCell ref="TET58:TEV58"/>
    <mergeCell ref="TEX58:TEZ58"/>
    <mergeCell ref="TDN58:TDP58"/>
    <mergeCell ref="TDR58:TDT58"/>
    <mergeCell ref="TDV58:TDX58"/>
    <mergeCell ref="TDZ58:TEB58"/>
    <mergeCell ref="TED58:TEF58"/>
    <mergeCell ref="TCT58:TCV58"/>
    <mergeCell ref="TCX58:TCZ58"/>
    <mergeCell ref="TDB58:TDD58"/>
    <mergeCell ref="TDF58:TDH58"/>
    <mergeCell ref="TDJ58:TDL58"/>
    <mergeCell ref="TBZ58:TCB58"/>
    <mergeCell ref="TCD58:TCF58"/>
    <mergeCell ref="TCH58:TCJ58"/>
    <mergeCell ref="TCL58:TCN58"/>
    <mergeCell ref="TCP58:TCR58"/>
    <mergeCell ref="TBF58:TBH58"/>
    <mergeCell ref="TBJ58:TBL58"/>
    <mergeCell ref="TBN58:TBP58"/>
    <mergeCell ref="TBR58:TBT58"/>
    <mergeCell ref="TBV58:TBX58"/>
    <mergeCell ref="TAL58:TAN58"/>
    <mergeCell ref="TAP58:TAR58"/>
    <mergeCell ref="TAT58:TAV58"/>
    <mergeCell ref="TAX58:TAZ58"/>
    <mergeCell ref="TBB58:TBD58"/>
    <mergeCell ref="SZR58:SZT58"/>
    <mergeCell ref="SZV58:SZX58"/>
    <mergeCell ref="SZZ58:TAB58"/>
    <mergeCell ref="TAD58:TAF58"/>
    <mergeCell ref="TAH58:TAJ58"/>
    <mergeCell ref="SYX58:SYZ58"/>
    <mergeCell ref="SZB58:SZD58"/>
    <mergeCell ref="SZF58:SZH58"/>
    <mergeCell ref="SZJ58:SZL58"/>
    <mergeCell ref="SZN58:SZP58"/>
    <mergeCell ref="SYD58:SYF58"/>
    <mergeCell ref="SYH58:SYJ58"/>
    <mergeCell ref="SYL58:SYN58"/>
    <mergeCell ref="SYP58:SYR58"/>
    <mergeCell ref="SYT58:SYV58"/>
    <mergeCell ref="SXJ58:SXL58"/>
    <mergeCell ref="SXN58:SXP58"/>
    <mergeCell ref="SXR58:SXT58"/>
    <mergeCell ref="SXV58:SXX58"/>
    <mergeCell ref="SXZ58:SYB58"/>
    <mergeCell ref="SWP58:SWR58"/>
    <mergeCell ref="SWT58:SWV58"/>
    <mergeCell ref="SWX58:SWZ58"/>
    <mergeCell ref="SXB58:SXD58"/>
    <mergeCell ref="SXF58:SXH58"/>
    <mergeCell ref="SVV58:SVX58"/>
    <mergeCell ref="SVZ58:SWB58"/>
    <mergeCell ref="SWD58:SWF58"/>
    <mergeCell ref="SWH58:SWJ58"/>
    <mergeCell ref="SWL58:SWN58"/>
    <mergeCell ref="SVB58:SVD58"/>
    <mergeCell ref="SVF58:SVH58"/>
    <mergeCell ref="SVJ58:SVL58"/>
    <mergeCell ref="SVN58:SVP58"/>
    <mergeCell ref="SVR58:SVT58"/>
    <mergeCell ref="SUH58:SUJ58"/>
    <mergeCell ref="SUL58:SUN58"/>
    <mergeCell ref="SUP58:SUR58"/>
    <mergeCell ref="SUT58:SUV58"/>
    <mergeCell ref="SUX58:SUZ58"/>
    <mergeCell ref="STN58:STP58"/>
    <mergeCell ref="STR58:STT58"/>
    <mergeCell ref="STV58:STX58"/>
    <mergeCell ref="STZ58:SUB58"/>
    <mergeCell ref="SUD58:SUF58"/>
    <mergeCell ref="SST58:SSV58"/>
    <mergeCell ref="SSX58:SSZ58"/>
    <mergeCell ref="STB58:STD58"/>
    <mergeCell ref="STF58:STH58"/>
    <mergeCell ref="STJ58:STL58"/>
    <mergeCell ref="SRZ58:SSB58"/>
    <mergeCell ref="SSD58:SSF58"/>
    <mergeCell ref="SSH58:SSJ58"/>
    <mergeCell ref="SSL58:SSN58"/>
    <mergeCell ref="SSP58:SSR58"/>
    <mergeCell ref="SRF58:SRH58"/>
    <mergeCell ref="SRJ58:SRL58"/>
    <mergeCell ref="SRN58:SRP58"/>
    <mergeCell ref="SRR58:SRT58"/>
    <mergeCell ref="SRV58:SRX58"/>
    <mergeCell ref="SQL58:SQN58"/>
    <mergeCell ref="SQP58:SQR58"/>
    <mergeCell ref="SQT58:SQV58"/>
    <mergeCell ref="SQX58:SQZ58"/>
    <mergeCell ref="SRB58:SRD58"/>
    <mergeCell ref="SPR58:SPT58"/>
    <mergeCell ref="SPV58:SPX58"/>
    <mergeCell ref="SPZ58:SQB58"/>
    <mergeCell ref="SQD58:SQF58"/>
    <mergeCell ref="SQH58:SQJ58"/>
    <mergeCell ref="SOX58:SOZ58"/>
    <mergeCell ref="SPB58:SPD58"/>
    <mergeCell ref="SPF58:SPH58"/>
    <mergeCell ref="SPJ58:SPL58"/>
    <mergeCell ref="SPN58:SPP58"/>
    <mergeCell ref="SOD58:SOF58"/>
    <mergeCell ref="SOH58:SOJ58"/>
    <mergeCell ref="SOL58:SON58"/>
    <mergeCell ref="SOP58:SOR58"/>
    <mergeCell ref="SOT58:SOV58"/>
    <mergeCell ref="SNJ58:SNL58"/>
    <mergeCell ref="SNN58:SNP58"/>
    <mergeCell ref="SNR58:SNT58"/>
    <mergeCell ref="SNV58:SNX58"/>
    <mergeCell ref="SNZ58:SOB58"/>
    <mergeCell ref="SMP58:SMR58"/>
    <mergeCell ref="SMT58:SMV58"/>
    <mergeCell ref="SMX58:SMZ58"/>
    <mergeCell ref="SNB58:SND58"/>
    <mergeCell ref="SNF58:SNH58"/>
    <mergeCell ref="SLV58:SLX58"/>
    <mergeCell ref="SLZ58:SMB58"/>
    <mergeCell ref="SMD58:SMF58"/>
    <mergeCell ref="SMH58:SMJ58"/>
    <mergeCell ref="SML58:SMN58"/>
    <mergeCell ref="SLB58:SLD58"/>
    <mergeCell ref="SLF58:SLH58"/>
    <mergeCell ref="SLJ58:SLL58"/>
    <mergeCell ref="SLN58:SLP58"/>
    <mergeCell ref="SLR58:SLT58"/>
    <mergeCell ref="SKH58:SKJ58"/>
    <mergeCell ref="SKL58:SKN58"/>
    <mergeCell ref="SKP58:SKR58"/>
    <mergeCell ref="SKT58:SKV58"/>
    <mergeCell ref="SKX58:SKZ58"/>
    <mergeCell ref="SJN58:SJP58"/>
    <mergeCell ref="SJR58:SJT58"/>
    <mergeCell ref="SJV58:SJX58"/>
    <mergeCell ref="SJZ58:SKB58"/>
    <mergeCell ref="SKD58:SKF58"/>
    <mergeCell ref="SIT58:SIV58"/>
    <mergeCell ref="SIX58:SIZ58"/>
    <mergeCell ref="SJB58:SJD58"/>
    <mergeCell ref="SJF58:SJH58"/>
    <mergeCell ref="SJJ58:SJL58"/>
    <mergeCell ref="SHZ58:SIB58"/>
    <mergeCell ref="SID58:SIF58"/>
    <mergeCell ref="SIH58:SIJ58"/>
    <mergeCell ref="SIL58:SIN58"/>
    <mergeCell ref="SIP58:SIR58"/>
    <mergeCell ref="SHF58:SHH58"/>
    <mergeCell ref="SHJ58:SHL58"/>
    <mergeCell ref="SHN58:SHP58"/>
    <mergeCell ref="SHR58:SHT58"/>
    <mergeCell ref="SHV58:SHX58"/>
    <mergeCell ref="SGL58:SGN58"/>
    <mergeCell ref="SGP58:SGR58"/>
    <mergeCell ref="SGT58:SGV58"/>
    <mergeCell ref="SGX58:SGZ58"/>
    <mergeCell ref="SHB58:SHD58"/>
    <mergeCell ref="SFR58:SFT58"/>
    <mergeCell ref="SFV58:SFX58"/>
    <mergeCell ref="SFZ58:SGB58"/>
    <mergeCell ref="SGD58:SGF58"/>
    <mergeCell ref="SGH58:SGJ58"/>
    <mergeCell ref="SEX58:SEZ58"/>
    <mergeCell ref="SFB58:SFD58"/>
    <mergeCell ref="SFF58:SFH58"/>
    <mergeCell ref="SFJ58:SFL58"/>
    <mergeCell ref="SFN58:SFP58"/>
    <mergeCell ref="SED58:SEF58"/>
    <mergeCell ref="SEH58:SEJ58"/>
    <mergeCell ref="SEL58:SEN58"/>
    <mergeCell ref="SEP58:SER58"/>
    <mergeCell ref="SET58:SEV58"/>
    <mergeCell ref="SDJ58:SDL58"/>
    <mergeCell ref="SDN58:SDP58"/>
    <mergeCell ref="SDR58:SDT58"/>
    <mergeCell ref="SDV58:SDX58"/>
    <mergeCell ref="SDZ58:SEB58"/>
    <mergeCell ref="SCP58:SCR58"/>
    <mergeCell ref="SCT58:SCV58"/>
    <mergeCell ref="SCX58:SCZ58"/>
    <mergeCell ref="SDB58:SDD58"/>
    <mergeCell ref="SDF58:SDH58"/>
    <mergeCell ref="SBV58:SBX58"/>
    <mergeCell ref="SBZ58:SCB58"/>
    <mergeCell ref="SCD58:SCF58"/>
    <mergeCell ref="SCH58:SCJ58"/>
    <mergeCell ref="SCL58:SCN58"/>
    <mergeCell ref="SBB58:SBD58"/>
    <mergeCell ref="SBF58:SBH58"/>
    <mergeCell ref="SBJ58:SBL58"/>
    <mergeCell ref="SBN58:SBP58"/>
    <mergeCell ref="SBR58:SBT58"/>
    <mergeCell ref="SAH58:SAJ58"/>
    <mergeCell ref="SAL58:SAN58"/>
    <mergeCell ref="SAP58:SAR58"/>
    <mergeCell ref="SAT58:SAV58"/>
    <mergeCell ref="SAX58:SAZ58"/>
    <mergeCell ref="RZN58:RZP58"/>
    <mergeCell ref="RZR58:RZT58"/>
    <mergeCell ref="RZV58:RZX58"/>
    <mergeCell ref="RZZ58:SAB58"/>
    <mergeCell ref="SAD58:SAF58"/>
    <mergeCell ref="RYT58:RYV58"/>
    <mergeCell ref="RYX58:RYZ58"/>
    <mergeCell ref="RZB58:RZD58"/>
    <mergeCell ref="RZF58:RZH58"/>
    <mergeCell ref="RZJ58:RZL58"/>
    <mergeCell ref="RXZ58:RYB58"/>
    <mergeCell ref="RYD58:RYF58"/>
    <mergeCell ref="RYH58:RYJ58"/>
    <mergeCell ref="RYL58:RYN58"/>
    <mergeCell ref="RYP58:RYR58"/>
    <mergeCell ref="RXF58:RXH58"/>
    <mergeCell ref="RXJ58:RXL58"/>
    <mergeCell ref="RXN58:RXP58"/>
    <mergeCell ref="RXR58:RXT58"/>
    <mergeCell ref="RXV58:RXX58"/>
    <mergeCell ref="RWL58:RWN58"/>
    <mergeCell ref="RWP58:RWR58"/>
    <mergeCell ref="RWT58:RWV58"/>
    <mergeCell ref="RWX58:RWZ58"/>
    <mergeCell ref="RXB58:RXD58"/>
    <mergeCell ref="RVR58:RVT58"/>
    <mergeCell ref="RVV58:RVX58"/>
    <mergeCell ref="RVZ58:RWB58"/>
    <mergeCell ref="RWD58:RWF58"/>
    <mergeCell ref="RWH58:RWJ58"/>
    <mergeCell ref="RUX58:RUZ58"/>
    <mergeCell ref="RVB58:RVD58"/>
    <mergeCell ref="RVF58:RVH58"/>
    <mergeCell ref="RVJ58:RVL58"/>
    <mergeCell ref="RVN58:RVP58"/>
    <mergeCell ref="RUD58:RUF58"/>
    <mergeCell ref="RUH58:RUJ58"/>
    <mergeCell ref="RUL58:RUN58"/>
    <mergeCell ref="RUP58:RUR58"/>
    <mergeCell ref="RUT58:RUV58"/>
    <mergeCell ref="RTJ58:RTL58"/>
    <mergeCell ref="RTN58:RTP58"/>
    <mergeCell ref="RTR58:RTT58"/>
    <mergeCell ref="RTV58:RTX58"/>
    <mergeCell ref="RTZ58:RUB58"/>
    <mergeCell ref="RSP58:RSR58"/>
    <mergeCell ref="RST58:RSV58"/>
    <mergeCell ref="RSX58:RSZ58"/>
    <mergeCell ref="RTB58:RTD58"/>
    <mergeCell ref="RTF58:RTH58"/>
    <mergeCell ref="RRV58:RRX58"/>
    <mergeCell ref="RRZ58:RSB58"/>
    <mergeCell ref="RSD58:RSF58"/>
    <mergeCell ref="RSH58:RSJ58"/>
    <mergeCell ref="RSL58:RSN58"/>
    <mergeCell ref="RRB58:RRD58"/>
    <mergeCell ref="RRF58:RRH58"/>
    <mergeCell ref="RRJ58:RRL58"/>
    <mergeCell ref="RRN58:RRP58"/>
    <mergeCell ref="RRR58:RRT58"/>
    <mergeCell ref="RQH58:RQJ58"/>
    <mergeCell ref="RQL58:RQN58"/>
    <mergeCell ref="RQP58:RQR58"/>
    <mergeCell ref="RQT58:RQV58"/>
    <mergeCell ref="RQX58:RQZ58"/>
    <mergeCell ref="RPN58:RPP58"/>
    <mergeCell ref="RPR58:RPT58"/>
    <mergeCell ref="RPV58:RPX58"/>
    <mergeCell ref="RPZ58:RQB58"/>
    <mergeCell ref="RQD58:RQF58"/>
    <mergeCell ref="ROT58:ROV58"/>
    <mergeCell ref="ROX58:ROZ58"/>
    <mergeCell ref="RPB58:RPD58"/>
    <mergeCell ref="RPF58:RPH58"/>
    <mergeCell ref="RPJ58:RPL58"/>
    <mergeCell ref="RNZ58:ROB58"/>
    <mergeCell ref="ROD58:ROF58"/>
    <mergeCell ref="ROH58:ROJ58"/>
    <mergeCell ref="ROL58:RON58"/>
    <mergeCell ref="ROP58:ROR58"/>
    <mergeCell ref="RNF58:RNH58"/>
    <mergeCell ref="RNJ58:RNL58"/>
    <mergeCell ref="RNN58:RNP58"/>
    <mergeCell ref="RNR58:RNT58"/>
    <mergeCell ref="RNV58:RNX58"/>
    <mergeCell ref="RML58:RMN58"/>
    <mergeCell ref="RMP58:RMR58"/>
    <mergeCell ref="RMT58:RMV58"/>
    <mergeCell ref="RMX58:RMZ58"/>
    <mergeCell ref="RNB58:RND58"/>
    <mergeCell ref="RLR58:RLT58"/>
    <mergeCell ref="RLV58:RLX58"/>
    <mergeCell ref="RLZ58:RMB58"/>
    <mergeCell ref="RMD58:RMF58"/>
    <mergeCell ref="RMH58:RMJ58"/>
    <mergeCell ref="RKX58:RKZ58"/>
    <mergeCell ref="RLB58:RLD58"/>
    <mergeCell ref="RLF58:RLH58"/>
    <mergeCell ref="RLJ58:RLL58"/>
    <mergeCell ref="RLN58:RLP58"/>
    <mergeCell ref="RKD58:RKF58"/>
    <mergeCell ref="RKH58:RKJ58"/>
    <mergeCell ref="RKL58:RKN58"/>
    <mergeCell ref="RKP58:RKR58"/>
    <mergeCell ref="RKT58:RKV58"/>
    <mergeCell ref="RJJ58:RJL58"/>
    <mergeCell ref="RJN58:RJP58"/>
    <mergeCell ref="RJR58:RJT58"/>
    <mergeCell ref="RJV58:RJX58"/>
    <mergeCell ref="RJZ58:RKB58"/>
    <mergeCell ref="RIP58:RIR58"/>
    <mergeCell ref="RIT58:RIV58"/>
    <mergeCell ref="RIX58:RIZ58"/>
    <mergeCell ref="RJB58:RJD58"/>
    <mergeCell ref="RJF58:RJH58"/>
    <mergeCell ref="RHV58:RHX58"/>
    <mergeCell ref="RHZ58:RIB58"/>
    <mergeCell ref="RID58:RIF58"/>
    <mergeCell ref="RIH58:RIJ58"/>
    <mergeCell ref="RIL58:RIN58"/>
    <mergeCell ref="RHB58:RHD58"/>
    <mergeCell ref="RHF58:RHH58"/>
    <mergeCell ref="RHJ58:RHL58"/>
    <mergeCell ref="RHN58:RHP58"/>
    <mergeCell ref="RHR58:RHT58"/>
    <mergeCell ref="RGH58:RGJ58"/>
    <mergeCell ref="RGL58:RGN58"/>
    <mergeCell ref="RGP58:RGR58"/>
    <mergeCell ref="RGT58:RGV58"/>
    <mergeCell ref="RGX58:RGZ58"/>
    <mergeCell ref="RFN58:RFP58"/>
    <mergeCell ref="RFR58:RFT58"/>
    <mergeCell ref="RFV58:RFX58"/>
    <mergeCell ref="RFZ58:RGB58"/>
    <mergeCell ref="RGD58:RGF58"/>
    <mergeCell ref="RET58:REV58"/>
    <mergeCell ref="REX58:REZ58"/>
    <mergeCell ref="RFB58:RFD58"/>
    <mergeCell ref="RFF58:RFH58"/>
    <mergeCell ref="RFJ58:RFL58"/>
    <mergeCell ref="RDZ58:REB58"/>
    <mergeCell ref="RED58:REF58"/>
    <mergeCell ref="REH58:REJ58"/>
    <mergeCell ref="REL58:REN58"/>
    <mergeCell ref="REP58:RER58"/>
    <mergeCell ref="RDF58:RDH58"/>
    <mergeCell ref="RDJ58:RDL58"/>
    <mergeCell ref="RDN58:RDP58"/>
    <mergeCell ref="RDR58:RDT58"/>
    <mergeCell ref="RDV58:RDX58"/>
    <mergeCell ref="RCL58:RCN58"/>
    <mergeCell ref="RCP58:RCR58"/>
    <mergeCell ref="RCT58:RCV58"/>
    <mergeCell ref="RCX58:RCZ58"/>
    <mergeCell ref="RDB58:RDD58"/>
    <mergeCell ref="RBR58:RBT58"/>
    <mergeCell ref="RBV58:RBX58"/>
    <mergeCell ref="RBZ58:RCB58"/>
    <mergeCell ref="RCD58:RCF58"/>
    <mergeCell ref="RCH58:RCJ58"/>
    <mergeCell ref="RAX58:RAZ58"/>
    <mergeCell ref="RBB58:RBD58"/>
    <mergeCell ref="RBF58:RBH58"/>
    <mergeCell ref="RBJ58:RBL58"/>
    <mergeCell ref="RBN58:RBP58"/>
    <mergeCell ref="RAD58:RAF58"/>
    <mergeCell ref="RAH58:RAJ58"/>
    <mergeCell ref="RAL58:RAN58"/>
    <mergeCell ref="RAP58:RAR58"/>
    <mergeCell ref="RAT58:RAV58"/>
    <mergeCell ref="QZJ58:QZL58"/>
    <mergeCell ref="QZN58:QZP58"/>
    <mergeCell ref="QZR58:QZT58"/>
    <mergeCell ref="QZV58:QZX58"/>
    <mergeCell ref="QZZ58:RAB58"/>
    <mergeCell ref="QYP58:QYR58"/>
    <mergeCell ref="QYT58:QYV58"/>
    <mergeCell ref="QYX58:QYZ58"/>
    <mergeCell ref="QZB58:QZD58"/>
    <mergeCell ref="QZF58:QZH58"/>
    <mergeCell ref="QXV58:QXX58"/>
    <mergeCell ref="QXZ58:QYB58"/>
    <mergeCell ref="QYD58:QYF58"/>
    <mergeCell ref="QYH58:QYJ58"/>
    <mergeCell ref="QYL58:QYN58"/>
    <mergeCell ref="QXB58:QXD58"/>
    <mergeCell ref="QXF58:QXH58"/>
    <mergeCell ref="QXJ58:QXL58"/>
    <mergeCell ref="QXN58:QXP58"/>
    <mergeCell ref="QXR58:QXT58"/>
    <mergeCell ref="QWH58:QWJ58"/>
    <mergeCell ref="QWL58:QWN58"/>
    <mergeCell ref="QWP58:QWR58"/>
    <mergeCell ref="QWT58:QWV58"/>
    <mergeCell ref="QWX58:QWZ58"/>
    <mergeCell ref="QVN58:QVP58"/>
    <mergeCell ref="QVR58:QVT58"/>
    <mergeCell ref="QVV58:QVX58"/>
    <mergeCell ref="QVZ58:QWB58"/>
    <mergeCell ref="QWD58:QWF58"/>
    <mergeCell ref="QUT58:QUV58"/>
    <mergeCell ref="QUX58:QUZ58"/>
    <mergeCell ref="QVB58:QVD58"/>
    <mergeCell ref="QVF58:QVH58"/>
    <mergeCell ref="QVJ58:QVL58"/>
    <mergeCell ref="QTZ58:QUB58"/>
    <mergeCell ref="QUD58:QUF58"/>
    <mergeCell ref="QUH58:QUJ58"/>
    <mergeCell ref="QUL58:QUN58"/>
    <mergeCell ref="QUP58:QUR58"/>
    <mergeCell ref="QTF58:QTH58"/>
    <mergeCell ref="QTJ58:QTL58"/>
    <mergeCell ref="QTN58:QTP58"/>
    <mergeCell ref="QTR58:QTT58"/>
    <mergeCell ref="QTV58:QTX58"/>
    <mergeCell ref="QSL58:QSN58"/>
    <mergeCell ref="QSP58:QSR58"/>
    <mergeCell ref="QST58:QSV58"/>
    <mergeCell ref="QSX58:QSZ58"/>
    <mergeCell ref="QTB58:QTD58"/>
    <mergeCell ref="QRR58:QRT58"/>
    <mergeCell ref="QRV58:QRX58"/>
    <mergeCell ref="QRZ58:QSB58"/>
    <mergeCell ref="QSD58:QSF58"/>
    <mergeCell ref="QSH58:QSJ58"/>
    <mergeCell ref="QQX58:QQZ58"/>
    <mergeCell ref="QRB58:QRD58"/>
    <mergeCell ref="QRF58:QRH58"/>
    <mergeCell ref="QRJ58:QRL58"/>
    <mergeCell ref="QRN58:QRP58"/>
    <mergeCell ref="QQD58:QQF58"/>
    <mergeCell ref="QQH58:QQJ58"/>
    <mergeCell ref="QQL58:QQN58"/>
    <mergeCell ref="QQP58:QQR58"/>
    <mergeCell ref="QQT58:QQV58"/>
    <mergeCell ref="QPJ58:QPL58"/>
    <mergeCell ref="QPN58:QPP58"/>
    <mergeCell ref="QPR58:QPT58"/>
    <mergeCell ref="QPV58:QPX58"/>
    <mergeCell ref="QPZ58:QQB58"/>
    <mergeCell ref="QOP58:QOR58"/>
    <mergeCell ref="QOT58:QOV58"/>
    <mergeCell ref="QOX58:QOZ58"/>
    <mergeCell ref="QPB58:QPD58"/>
    <mergeCell ref="QPF58:QPH58"/>
    <mergeCell ref="QNV58:QNX58"/>
    <mergeCell ref="QNZ58:QOB58"/>
    <mergeCell ref="QOD58:QOF58"/>
    <mergeCell ref="QOH58:QOJ58"/>
    <mergeCell ref="QOL58:QON58"/>
    <mergeCell ref="QNB58:QND58"/>
    <mergeCell ref="QNF58:QNH58"/>
    <mergeCell ref="QNJ58:QNL58"/>
    <mergeCell ref="QNN58:QNP58"/>
    <mergeCell ref="QNR58:QNT58"/>
    <mergeCell ref="QMH58:QMJ58"/>
    <mergeCell ref="QML58:QMN58"/>
    <mergeCell ref="QMP58:QMR58"/>
    <mergeCell ref="QMT58:QMV58"/>
    <mergeCell ref="QMX58:QMZ58"/>
    <mergeCell ref="QLN58:QLP58"/>
    <mergeCell ref="QLR58:QLT58"/>
    <mergeCell ref="QLV58:QLX58"/>
    <mergeCell ref="QLZ58:QMB58"/>
    <mergeCell ref="QMD58:QMF58"/>
    <mergeCell ref="QKT58:QKV58"/>
    <mergeCell ref="QKX58:QKZ58"/>
    <mergeCell ref="QLB58:QLD58"/>
    <mergeCell ref="QLF58:QLH58"/>
    <mergeCell ref="QLJ58:QLL58"/>
    <mergeCell ref="QJZ58:QKB58"/>
    <mergeCell ref="QKD58:QKF58"/>
    <mergeCell ref="QKH58:QKJ58"/>
    <mergeCell ref="QKL58:QKN58"/>
    <mergeCell ref="QKP58:QKR58"/>
    <mergeCell ref="QJF58:QJH58"/>
    <mergeCell ref="QJJ58:QJL58"/>
    <mergeCell ref="QJN58:QJP58"/>
    <mergeCell ref="QJR58:QJT58"/>
    <mergeCell ref="QJV58:QJX58"/>
    <mergeCell ref="QIL58:QIN58"/>
    <mergeCell ref="QIP58:QIR58"/>
    <mergeCell ref="QIT58:QIV58"/>
    <mergeCell ref="QIX58:QIZ58"/>
    <mergeCell ref="QJB58:QJD58"/>
    <mergeCell ref="QHR58:QHT58"/>
    <mergeCell ref="QHV58:QHX58"/>
    <mergeCell ref="QHZ58:QIB58"/>
    <mergeCell ref="QID58:QIF58"/>
    <mergeCell ref="QIH58:QIJ58"/>
    <mergeCell ref="QGX58:QGZ58"/>
    <mergeCell ref="QHB58:QHD58"/>
    <mergeCell ref="QHF58:QHH58"/>
    <mergeCell ref="QHJ58:QHL58"/>
    <mergeCell ref="QHN58:QHP58"/>
    <mergeCell ref="QGD58:QGF58"/>
    <mergeCell ref="QGH58:QGJ58"/>
    <mergeCell ref="QGL58:QGN58"/>
    <mergeCell ref="QGP58:QGR58"/>
    <mergeCell ref="QGT58:QGV58"/>
    <mergeCell ref="QFJ58:QFL58"/>
    <mergeCell ref="QFN58:QFP58"/>
    <mergeCell ref="QFR58:QFT58"/>
    <mergeCell ref="QFV58:QFX58"/>
    <mergeCell ref="QFZ58:QGB58"/>
    <mergeCell ref="QEP58:QER58"/>
    <mergeCell ref="QET58:QEV58"/>
    <mergeCell ref="QEX58:QEZ58"/>
    <mergeCell ref="QFB58:QFD58"/>
    <mergeCell ref="QFF58:QFH58"/>
    <mergeCell ref="QDV58:QDX58"/>
    <mergeCell ref="QDZ58:QEB58"/>
    <mergeCell ref="QED58:QEF58"/>
    <mergeCell ref="QEH58:QEJ58"/>
    <mergeCell ref="QEL58:QEN58"/>
    <mergeCell ref="QDB58:QDD58"/>
    <mergeCell ref="QDF58:QDH58"/>
    <mergeCell ref="QDJ58:QDL58"/>
    <mergeCell ref="QDN58:QDP58"/>
    <mergeCell ref="QDR58:QDT58"/>
    <mergeCell ref="QCH58:QCJ58"/>
    <mergeCell ref="QCL58:QCN58"/>
    <mergeCell ref="QCP58:QCR58"/>
    <mergeCell ref="QCT58:QCV58"/>
    <mergeCell ref="QCX58:QCZ58"/>
    <mergeCell ref="QBN58:QBP58"/>
    <mergeCell ref="QBR58:QBT58"/>
    <mergeCell ref="QBV58:QBX58"/>
    <mergeCell ref="QBZ58:QCB58"/>
    <mergeCell ref="QCD58:QCF58"/>
    <mergeCell ref="QAT58:QAV58"/>
    <mergeCell ref="QAX58:QAZ58"/>
    <mergeCell ref="QBB58:QBD58"/>
    <mergeCell ref="QBF58:QBH58"/>
    <mergeCell ref="QBJ58:QBL58"/>
    <mergeCell ref="PZZ58:QAB58"/>
    <mergeCell ref="QAD58:QAF58"/>
    <mergeCell ref="QAH58:QAJ58"/>
    <mergeCell ref="QAL58:QAN58"/>
    <mergeCell ref="QAP58:QAR58"/>
    <mergeCell ref="PZF58:PZH58"/>
    <mergeCell ref="PZJ58:PZL58"/>
    <mergeCell ref="PZN58:PZP58"/>
    <mergeCell ref="PZR58:PZT58"/>
    <mergeCell ref="PZV58:PZX58"/>
    <mergeCell ref="PYL58:PYN58"/>
    <mergeCell ref="PYP58:PYR58"/>
    <mergeCell ref="PYT58:PYV58"/>
    <mergeCell ref="PYX58:PYZ58"/>
    <mergeCell ref="PZB58:PZD58"/>
    <mergeCell ref="PXR58:PXT58"/>
    <mergeCell ref="PXV58:PXX58"/>
    <mergeCell ref="PXZ58:PYB58"/>
    <mergeCell ref="PYD58:PYF58"/>
    <mergeCell ref="PYH58:PYJ58"/>
    <mergeCell ref="PWX58:PWZ58"/>
    <mergeCell ref="PXB58:PXD58"/>
    <mergeCell ref="PXF58:PXH58"/>
    <mergeCell ref="PXJ58:PXL58"/>
    <mergeCell ref="PXN58:PXP58"/>
    <mergeCell ref="PWD58:PWF58"/>
    <mergeCell ref="PWH58:PWJ58"/>
    <mergeCell ref="PWL58:PWN58"/>
    <mergeCell ref="PWP58:PWR58"/>
    <mergeCell ref="PWT58:PWV58"/>
    <mergeCell ref="PVJ58:PVL58"/>
    <mergeCell ref="PVN58:PVP58"/>
    <mergeCell ref="PVR58:PVT58"/>
    <mergeCell ref="PVV58:PVX58"/>
    <mergeCell ref="PVZ58:PWB58"/>
    <mergeCell ref="PUP58:PUR58"/>
    <mergeCell ref="PUT58:PUV58"/>
    <mergeCell ref="PUX58:PUZ58"/>
    <mergeCell ref="PVB58:PVD58"/>
    <mergeCell ref="PVF58:PVH58"/>
    <mergeCell ref="PTV58:PTX58"/>
    <mergeCell ref="PTZ58:PUB58"/>
    <mergeCell ref="PUD58:PUF58"/>
    <mergeCell ref="PUH58:PUJ58"/>
    <mergeCell ref="PUL58:PUN58"/>
    <mergeCell ref="PTB58:PTD58"/>
    <mergeCell ref="PTF58:PTH58"/>
    <mergeCell ref="PTJ58:PTL58"/>
    <mergeCell ref="PTN58:PTP58"/>
    <mergeCell ref="PTR58:PTT58"/>
    <mergeCell ref="PSH58:PSJ58"/>
    <mergeCell ref="PSL58:PSN58"/>
    <mergeCell ref="PSP58:PSR58"/>
    <mergeCell ref="PST58:PSV58"/>
    <mergeCell ref="PSX58:PSZ58"/>
    <mergeCell ref="PRN58:PRP58"/>
    <mergeCell ref="PRR58:PRT58"/>
    <mergeCell ref="PRV58:PRX58"/>
    <mergeCell ref="PRZ58:PSB58"/>
    <mergeCell ref="PSD58:PSF58"/>
    <mergeCell ref="PQT58:PQV58"/>
    <mergeCell ref="PQX58:PQZ58"/>
    <mergeCell ref="PRB58:PRD58"/>
    <mergeCell ref="PRF58:PRH58"/>
    <mergeCell ref="PRJ58:PRL58"/>
    <mergeCell ref="PPZ58:PQB58"/>
    <mergeCell ref="PQD58:PQF58"/>
    <mergeCell ref="PQH58:PQJ58"/>
    <mergeCell ref="PQL58:PQN58"/>
    <mergeCell ref="PQP58:PQR58"/>
    <mergeCell ref="PPF58:PPH58"/>
    <mergeCell ref="PPJ58:PPL58"/>
    <mergeCell ref="PPN58:PPP58"/>
    <mergeCell ref="PPR58:PPT58"/>
    <mergeCell ref="PPV58:PPX58"/>
    <mergeCell ref="POL58:PON58"/>
    <mergeCell ref="POP58:POR58"/>
    <mergeCell ref="POT58:POV58"/>
    <mergeCell ref="POX58:POZ58"/>
    <mergeCell ref="PPB58:PPD58"/>
    <mergeCell ref="PNR58:PNT58"/>
    <mergeCell ref="PNV58:PNX58"/>
    <mergeCell ref="PNZ58:POB58"/>
    <mergeCell ref="POD58:POF58"/>
    <mergeCell ref="POH58:POJ58"/>
    <mergeCell ref="PMX58:PMZ58"/>
    <mergeCell ref="PNB58:PND58"/>
    <mergeCell ref="PNF58:PNH58"/>
    <mergeCell ref="PNJ58:PNL58"/>
    <mergeCell ref="PNN58:PNP58"/>
    <mergeCell ref="PMD58:PMF58"/>
    <mergeCell ref="PMH58:PMJ58"/>
    <mergeCell ref="PML58:PMN58"/>
    <mergeCell ref="PMP58:PMR58"/>
    <mergeCell ref="PMT58:PMV58"/>
    <mergeCell ref="PLJ58:PLL58"/>
    <mergeCell ref="PLN58:PLP58"/>
    <mergeCell ref="PLR58:PLT58"/>
    <mergeCell ref="PLV58:PLX58"/>
    <mergeCell ref="PLZ58:PMB58"/>
    <mergeCell ref="PKP58:PKR58"/>
    <mergeCell ref="PKT58:PKV58"/>
    <mergeCell ref="PKX58:PKZ58"/>
    <mergeCell ref="PLB58:PLD58"/>
    <mergeCell ref="PLF58:PLH58"/>
    <mergeCell ref="PJV58:PJX58"/>
    <mergeCell ref="PJZ58:PKB58"/>
    <mergeCell ref="PKD58:PKF58"/>
    <mergeCell ref="PKH58:PKJ58"/>
    <mergeCell ref="PKL58:PKN58"/>
    <mergeCell ref="PJB58:PJD58"/>
    <mergeCell ref="PJF58:PJH58"/>
    <mergeCell ref="PJJ58:PJL58"/>
    <mergeCell ref="PJN58:PJP58"/>
    <mergeCell ref="PJR58:PJT58"/>
    <mergeCell ref="PIH58:PIJ58"/>
    <mergeCell ref="PIL58:PIN58"/>
    <mergeCell ref="PIP58:PIR58"/>
    <mergeCell ref="PIT58:PIV58"/>
    <mergeCell ref="PIX58:PIZ58"/>
    <mergeCell ref="PHN58:PHP58"/>
    <mergeCell ref="PHR58:PHT58"/>
    <mergeCell ref="PHV58:PHX58"/>
    <mergeCell ref="PHZ58:PIB58"/>
    <mergeCell ref="PID58:PIF58"/>
    <mergeCell ref="PGT58:PGV58"/>
    <mergeCell ref="PGX58:PGZ58"/>
    <mergeCell ref="PHB58:PHD58"/>
    <mergeCell ref="PHF58:PHH58"/>
    <mergeCell ref="PHJ58:PHL58"/>
    <mergeCell ref="PFZ58:PGB58"/>
    <mergeCell ref="PGD58:PGF58"/>
    <mergeCell ref="PGH58:PGJ58"/>
    <mergeCell ref="PGL58:PGN58"/>
    <mergeCell ref="PGP58:PGR58"/>
    <mergeCell ref="PFF58:PFH58"/>
    <mergeCell ref="PFJ58:PFL58"/>
    <mergeCell ref="PFN58:PFP58"/>
    <mergeCell ref="PFR58:PFT58"/>
    <mergeCell ref="PFV58:PFX58"/>
    <mergeCell ref="PEL58:PEN58"/>
    <mergeCell ref="PEP58:PER58"/>
    <mergeCell ref="PET58:PEV58"/>
    <mergeCell ref="PEX58:PEZ58"/>
    <mergeCell ref="PFB58:PFD58"/>
    <mergeCell ref="PDR58:PDT58"/>
    <mergeCell ref="PDV58:PDX58"/>
    <mergeCell ref="PDZ58:PEB58"/>
    <mergeCell ref="PED58:PEF58"/>
    <mergeCell ref="PEH58:PEJ58"/>
    <mergeCell ref="PCX58:PCZ58"/>
    <mergeCell ref="PDB58:PDD58"/>
    <mergeCell ref="PDF58:PDH58"/>
    <mergeCell ref="PDJ58:PDL58"/>
    <mergeCell ref="PDN58:PDP58"/>
    <mergeCell ref="PCD58:PCF58"/>
    <mergeCell ref="PCH58:PCJ58"/>
    <mergeCell ref="PCL58:PCN58"/>
    <mergeCell ref="PCP58:PCR58"/>
    <mergeCell ref="PCT58:PCV58"/>
    <mergeCell ref="PBJ58:PBL58"/>
    <mergeCell ref="PBN58:PBP58"/>
    <mergeCell ref="PBR58:PBT58"/>
    <mergeCell ref="PBV58:PBX58"/>
    <mergeCell ref="PBZ58:PCB58"/>
    <mergeCell ref="PAP58:PAR58"/>
    <mergeCell ref="PAT58:PAV58"/>
    <mergeCell ref="PAX58:PAZ58"/>
    <mergeCell ref="PBB58:PBD58"/>
    <mergeCell ref="PBF58:PBH58"/>
    <mergeCell ref="OZV58:OZX58"/>
    <mergeCell ref="OZZ58:PAB58"/>
    <mergeCell ref="PAD58:PAF58"/>
    <mergeCell ref="PAH58:PAJ58"/>
    <mergeCell ref="PAL58:PAN58"/>
    <mergeCell ref="OZB58:OZD58"/>
    <mergeCell ref="OZF58:OZH58"/>
    <mergeCell ref="OZJ58:OZL58"/>
    <mergeCell ref="OZN58:OZP58"/>
    <mergeCell ref="OZR58:OZT58"/>
    <mergeCell ref="OYH58:OYJ58"/>
    <mergeCell ref="OYL58:OYN58"/>
    <mergeCell ref="OYP58:OYR58"/>
    <mergeCell ref="OYT58:OYV58"/>
    <mergeCell ref="OYX58:OYZ58"/>
    <mergeCell ref="OXN58:OXP58"/>
    <mergeCell ref="OXR58:OXT58"/>
    <mergeCell ref="OXV58:OXX58"/>
    <mergeCell ref="OXZ58:OYB58"/>
    <mergeCell ref="OYD58:OYF58"/>
    <mergeCell ref="OWT58:OWV58"/>
    <mergeCell ref="OWX58:OWZ58"/>
    <mergeCell ref="OXB58:OXD58"/>
    <mergeCell ref="OXF58:OXH58"/>
    <mergeCell ref="OXJ58:OXL58"/>
    <mergeCell ref="OVZ58:OWB58"/>
    <mergeCell ref="OWD58:OWF58"/>
    <mergeCell ref="OWH58:OWJ58"/>
    <mergeCell ref="OWL58:OWN58"/>
    <mergeCell ref="OWP58:OWR58"/>
    <mergeCell ref="OVF58:OVH58"/>
    <mergeCell ref="OVJ58:OVL58"/>
    <mergeCell ref="OVN58:OVP58"/>
    <mergeCell ref="OVR58:OVT58"/>
    <mergeCell ref="OVV58:OVX58"/>
    <mergeCell ref="OUL58:OUN58"/>
    <mergeCell ref="OUP58:OUR58"/>
    <mergeCell ref="OUT58:OUV58"/>
    <mergeCell ref="OUX58:OUZ58"/>
    <mergeCell ref="OVB58:OVD58"/>
    <mergeCell ref="OTR58:OTT58"/>
    <mergeCell ref="OTV58:OTX58"/>
    <mergeCell ref="OTZ58:OUB58"/>
    <mergeCell ref="OUD58:OUF58"/>
    <mergeCell ref="OUH58:OUJ58"/>
    <mergeCell ref="OSX58:OSZ58"/>
    <mergeCell ref="OTB58:OTD58"/>
    <mergeCell ref="OTF58:OTH58"/>
    <mergeCell ref="OTJ58:OTL58"/>
    <mergeCell ref="OTN58:OTP58"/>
    <mergeCell ref="OSD58:OSF58"/>
    <mergeCell ref="OSH58:OSJ58"/>
    <mergeCell ref="OSL58:OSN58"/>
    <mergeCell ref="OSP58:OSR58"/>
    <mergeCell ref="OST58:OSV58"/>
    <mergeCell ref="ORJ58:ORL58"/>
    <mergeCell ref="ORN58:ORP58"/>
    <mergeCell ref="ORR58:ORT58"/>
    <mergeCell ref="ORV58:ORX58"/>
    <mergeCell ref="ORZ58:OSB58"/>
    <mergeCell ref="OQP58:OQR58"/>
    <mergeCell ref="OQT58:OQV58"/>
    <mergeCell ref="OQX58:OQZ58"/>
    <mergeCell ref="ORB58:ORD58"/>
    <mergeCell ref="ORF58:ORH58"/>
    <mergeCell ref="OPV58:OPX58"/>
    <mergeCell ref="OPZ58:OQB58"/>
    <mergeCell ref="OQD58:OQF58"/>
    <mergeCell ref="OQH58:OQJ58"/>
    <mergeCell ref="OQL58:OQN58"/>
    <mergeCell ref="OPB58:OPD58"/>
    <mergeCell ref="OPF58:OPH58"/>
    <mergeCell ref="OPJ58:OPL58"/>
    <mergeCell ref="OPN58:OPP58"/>
    <mergeCell ref="OPR58:OPT58"/>
    <mergeCell ref="OOH58:OOJ58"/>
    <mergeCell ref="OOL58:OON58"/>
    <mergeCell ref="OOP58:OOR58"/>
    <mergeCell ref="OOT58:OOV58"/>
    <mergeCell ref="OOX58:OOZ58"/>
    <mergeCell ref="ONN58:ONP58"/>
    <mergeCell ref="ONR58:ONT58"/>
    <mergeCell ref="ONV58:ONX58"/>
    <mergeCell ref="ONZ58:OOB58"/>
    <mergeCell ref="OOD58:OOF58"/>
    <mergeCell ref="OMT58:OMV58"/>
    <mergeCell ref="OMX58:OMZ58"/>
    <mergeCell ref="ONB58:OND58"/>
    <mergeCell ref="ONF58:ONH58"/>
    <mergeCell ref="ONJ58:ONL58"/>
    <mergeCell ref="OLZ58:OMB58"/>
    <mergeCell ref="OMD58:OMF58"/>
    <mergeCell ref="OMH58:OMJ58"/>
    <mergeCell ref="OML58:OMN58"/>
    <mergeCell ref="OMP58:OMR58"/>
    <mergeCell ref="OLF58:OLH58"/>
    <mergeCell ref="OLJ58:OLL58"/>
    <mergeCell ref="OLN58:OLP58"/>
    <mergeCell ref="OLR58:OLT58"/>
    <mergeCell ref="OLV58:OLX58"/>
    <mergeCell ref="OKL58:OKN58"/>
    <mergeCell ref="OKP58:OKR58"/>
    <mergeCell ref="OKT58:OKV58"/>
    <mergeCell ref="OKX58:OKZ58"/>
    <mergeCell ref="OLB58:OLD58"/>
    <mergeCell ref="OJR58:OJT58"/>
    <mergeCell ref="OJV58:OJX58"/>
    <mergeCell ref="OJZ58:OKB58"/>
    <mergeCell ref="OKD58:OKF58"/>
    <mergeCell ref="OKH58:OKJ58"/>
    <mergeCell ref="OIX58:OIZ58"/>
    <mergeCell ref="OJB58:OJD58"/>
    <mergeCell ref="OJF58:OJH58"/>
    <mergeCell ref="OJJ58:OJL58"/>
    <mergeCell ref="OJN58:OJP58"/>
    <mergeCell ref="OID58:OIF58"/>
    <mergeCell ref="OIH58:OIJ58"/>
    <mergeCell ref="OIL58:OIN58"/>
    <mergeCell ref="OIP58:OIR58"/>
    <mergeCell ref="OIT58:OIV58"/>
    <mergeCell ref="OHJ58:OHL58"/>
    <mergeCell ref="OHN58:OHP58"/>
    <mergeCell ref="OHR58:OHT58"/>
    <mergeCell ref="OHV58:OHX58"/>
    <mergeCell ref="OHZ58:OIB58"/>
    <mergeCell ref="OGP58:OGR58"/>
    <mergeCell ref="OGT58:OGV58"/>
    <mergeCell ref="OGX58:OGZ58"/>
    <mergeCell ref="OHB58:OHD58"/>
    <mergeCell ref="OHF58:OHH58"/>
    <mergeCell ref="OFV58:OFX58"/>
    <mergeCell ref="OFZ58:OGB58"/>
    <mergeCell ref="OGD58:OGF58"/>
    <mergeCell ref="OGH58:OGJ58"/>
    <mergeCell ref="OGL58:OGN58"/>
    <mergeCell ref="OFB58:OFD58"/>
    <mergeCell ref="OFF58:OFH58"/>
    <mergeCell ref="OFJ58:OFL58"/>
    <mergeCell ref="OFN58:OFP58"/>
    <mergeCell ref="OFR58:OFT58"/>
    <mergeCell ref="OEH58:OEJ58"/>
    <mergeCell ref="OEL58:OEN58"/>
    <mergeCell ref="OEP58:OER58"/>
    <mergeCell ref="OET58:OEV58"/>
    <mergeCell ref="OEX58:OEZ58"/>
    <mergeCell ref="ODN58:ODP58"/>
    <mergeCell ref="ODR58:ODT58"/>
    <mergeCell ref="ODV58:ODX58"/>
    <mergeCell ref="ODZ58:OEB58"/>
    <mergeCell ref="OED58:OEF58"/>
    <mergeCell ref="OCT58:OCV58"/>
    <mergeCell ref="OCX58:OCZ58"/>
    <mergeCell ref="ODB58:ODD58"/>
    <mergeCell ref="ODF58:ODH58"/>
    <mergeCell ref="ODJ58:ODL58"/>
    <mergeCell ref="OBZ58:OCB58"/>
    <mergeCell ref="OCD58:OCF58"/>
    <mergeCell ref="OCH58:OCJ58"/>
    <mergeCell ref="OCL58:OCN58"/>
    <mergeCell ref="OCP58:OCR58"/>
    <mergeCell ref="OBF58:OBH58"/>
    <mergeCell ref="OBJ58:OBL58"/>
    <mergeCell ref="OBN58:OBP58"/>
    <mergeCell ref="OBR58:OBT58"/>
    <mergeCell ref="OBV58:OBX58"/>
    <mergeCell ref="OAL58:OAN58"/>
    <mergeCell ref="OAP58:OAR58"/>
    <mergeCell ref="OAT58:OAV58"/>
    <mergeCell ref="OAX58:OAZ58"/>
    <mergeCell ref="OBB58:OBD58"/>
    <mergeCell ref="NZR58:NZT58"/>
    <mergeCell ref="NZV58:NZX58"/>
    <mergeCell ref="NZZ58:OAB58"/>
    <mergeCell ref="OAD58:OAF58"/>
    <mergeCell ref="OAH58:OAJ58"/>
    <mergeCell ref="NYX58:NYZ58"/>
    <mergeCell ref="NZB58:NZD58"/>
    <mergeCell ref="NZF58:NZH58"/>
    <mergeCell ref="NZJ58:NZL58"/>
    <mergeCell ref="NZN58:NZP58"/>
    <mergeCell ref="NYD58:NYF58"/>
    <mergeCell ref="NYH58:NYJ58"/>
    <mergeCell ref="NYL58:NYN58"/>
    <mergeCell ref="NYP58:NYR58"/>
    <mergeCell ref="NYT58:NYV58"/>
    <mergeCell ref="NXJ58:NXL58"/>
    <mergeCell ref="NXN58:NXP58"/>
    <mergeCell ref="NXR58:NXT58"/>
    <mergeCell ref="NXV58:NXX58"/>
    <mergeCell ref="NXZ58:NYB58"/>
    <mergeCell ref="NWP58:NWR58"/>
    <mergeCell ref="NWT58:NWV58"/>
    <mergeCell ref="NWX58:NWZ58"/>
    <mergeCell ref="NXB58:NXD58"/>
    <mergeCell ref="NXF58:NXH58"/>
    <mergeCell ref="NVV58:NVX58"/>
    <mergeCell ref="NVZ58:NWB58"/>
    <mergeCell ref="NWD58:NWF58"/>
    <mergeCell ref="NWH58:NWJ58"/>
    <mergeCell ref="NWL58:NWN58"/>
    <mergeCell ref="NVB58:NVD58"/>
    <mergeCell ref="NVF58:NVH58"/>
    <mergeCell ref="NVJ58:NVL58"/>
    <mergeCell ref="NVN58:NVP58"/>
    <mergeCell ref="NVR58:NVT58"/>
    <mergeCell ref="NUH58:NUJ58"/>
    <mergeCell ref="NUL58:NUN58"/>
    <mergeCell ref="NUP58:NUR58"/>
    <mergeCell ref="NUT58:NUV58"/>
    <mergeCell ref="NUX58:NUZ58"/>
    <mergeCell ref="NTN58:NTP58"/>
    <mergeCell ref="NTR58:NTT58"/>
    <mergeCell ref="NTV58:NTX58"/>
    <mergeCell ref="NTZ58:NUB58"/>
    <mergeCell ref="NUD58:NUF58"/>
    <mergeCell ref="NST58:NSV58"/>
    <mergeCell ref="NSX58:NSZ58"/>
    <mergeCell ref="NTB58:NTD58"/>
    <mergeCell ref="NTF58:NTH58"/>
    <mergeCell ref="NTJ58:NTL58"/>
    <mergeCell ref="NRZ58:NSB58"/>
    <mergeCell ref="NSD58:NSF58"/>
    <mergeCell ref="NSH58:NSJ58"/>
    <mergeCell ref="NSL58:NSN58"/>
    <mergeCell ref="NSP58:NSR58"/>
    <mergeCell ref="NRF58:NRH58"/>
    <mergeCell ref="NRJ58:NRL58"/>
    <mergeCell ref="NRN58:NRP58"/>
    <mergeCell ref="NRR58:NRT58"/>
    <mergeCell ref="NRV58:NRX58"/>
    <mergeCell ref="NQL58:NQN58"/>
    <mergeCell ref="NQP58:NQR58"/>
    <mergeCell ref="NQT58:NQV58"/>
    <mergeCell ref="NQX58:NQZ58"/>
    <mergeCell ref="NRB58:NRD58"/>
    <mergeCell ref="NPR58:NPT58"/>
    <mergeCell ref="NPV58:NPX58"/>
    <mergeCell ref="NPZ58:NQB58"/>
    <mergeCell ref="NQD58:NQF58"/>
    <mergeCell ref="NQH58:NQJ58"/>
    <mergeCell ref="NOX58:NOZ58"/>
    <mergeCell ref="NPB58:NPD58"/>
    <mergeCell ref="NPF58:NPH58"/>
    <mergeCell ref="NPJ58:NPL58"/>
    <mergeCell ref="NPN58:NPP58"/>
    <mergeCell ref="NOD58:NOF58"/>
    <mergeCell ref="NOH58:NOJ58"/>
    <mergeCell ref="NOL58:NON58"/>
    <mergeCell ref="NOP58:NOR58"/>
    <mergeCell ref="NOT58:NOV58"/>
    <mergeCell ref="NNJ58:NNL58"/>
    <mergeCell ref="NNN58:NNP58"/>
    <mergeCell ref="NNR58:NNT58"/>
    <mergeCell ref="NNV58:NNX58"/>
    <mergeCell ref="NNZ58:NOB58"/>
    <mergeCell ref="NMP58:NMR58"/>
    <mergeCell ref="NMT58:NMV58"/>
    <mergeCell ref="NMX58:NMZ58"/>
    <mergeCell ref="NNB58:NND58"/>
    <mergeCell ref="NNF58:NNH58"/>
    <mergeCell ref="NLV58:NLX58"/>
    <mergeCell ref="NLZ58:NMB58"/>
    <mergeCell ref="NMD58:NMF58"/>
    <mergeCell ref="NMH58:NMJ58"/>
    <mergeCell ref="NML58:NMN58"/>
    <mergeCell ref="NLB58:NLD58"/>
    <mergeCell ref="NLF58:NLH58"/>
    <mergeCell ref="NLJ58:NLL58"/>
    <mergeCell ref="NLN58:NLP58"/>
    <mergeCell ref="NLR58:NLT58"/>
    <mergeCell ref="NKH58:NKJ58"/>
    <mergeCell ref="NKL58:NKN58"/>
    <mergeCell ref="NKP58:NKR58"/>
    <mergeCell ref="NKT58:NKV58"/>
    <mergeCell ref="NKX58:NKZ58"/>
    <mergeCell ref="NJN58:NJP58"/>
    <mergeCell ref="NJR58:NJT58"/>
    <mergeCell ref="NJV58:NJX58"/>
    <mergeCell ref="NJZ58:NKB58"/>
    <mergeCell ref="NKD58:NKF58"/>
    <mergeCell ref="NIT58:NIV58"/>
    <mergeCell ref="NIX58:NIZ58"/>
    <mergeCell ref="NJB58:NJD58"/>
    <mergeCell ref="NJF58:NJH58"/>
    <mergeCell ref="NJJ58:NJL58"/>
    <mergeCell ref="NHZ58:NIB58"/>
    <mergeCell ref="NID58:NIF58"/>
    <mergeCell ref="NIH58:NIJ58"/>
    <mergeCell ref="NIL58:NIN58"/>
    <mergeCell ref="NIP58:NIR58"/>
    <mergeCell ref="NHF58:NHH58"/>
    <mergeCell ref="NHJ58:NHL58"/>
    <mergeCell ref="NHN58:NHP58"/>
    <mergeCell ref="NHR58:NHT58"/>
    <mergeCell ref="NHV58:NHX58"/>
    <mergeCell ref="NGL58:NGN58"/>
    <mergeCell ref="NGP58:NGR58"/>
    <mergeCell ref="NGT58:NGV58"/>
    <mergeCell ref="NGX58:NGZ58"/>
    <mergeCell ref="NHB58:NHD58"/>
    <mergeCell ref="NFR58:NFT58"/>
    <mergeCell ref="NFV58:NFX58"/>
    <mergeCell ref="NFZ58:NGB58"/>
    <mergeCell ref="NGD58:NGF58"/>
    <mergeCell ref="NGH58:NGJ58"/>
    <mergeCell ref="NEX58:NEZ58"/>
    <mergeCell ref="NFB58:NFD58"/>
    <mergeCell ref="NFF58:NFH58"/>
    <mergeCell ref="NFJ58:NFL58"/>
    <mergeCell ref="NFN58:NFP58"/>
    <mergeCell ref="NED58:NEF58"/>
    <mergeCell ref="NEH58:NEJ58"/>
    <mergeCell ref="NEL58:NEN58"/>
    <mergeCell ref="NEP58:NER58"/>
    <mergeCell ref="NET58:NEV58"/>
    <mergeCell ref="NDJ58:NDL58"/>
    <mergeCell ref="NDN58:NDP58"/>
    <mergeCell ref="NDR58:NDT58"/>
    <mergeCell ref="NDV58:NDX58"/>
    <mergeCell ref="NDZ58:NEB58"/>
    <mergeCell ref="NCP58:NCR58"/>
    <mergeCell ref="NCT58:NCV58"/>
    <mergeCell ref="NCX58:NCZ58"/>
    <mergeCell ref="NDB58:NDD58"/>
    <mergeCell ref="NDF58:NDH58"/>
    <mergeCell ref="NBV58:NBX58"/>
    <mergeCell ref="NBZ58:NCB58"/>
    <mergeCell ref="NCD58:NCF58"/>
    <mergeCell ref="NCH58:NCJ58"/>
    <mergeCell ref="NCL58:NCN58"/>
    <mergeCell ref="NBB58:NBD58"/>
    <mergeCell ref="NBF58:NBH58"/>
    <mergeCell ref="NBJ58:NBL58"/>
    <mergeCell ref="NBN58:NBP58"/>
    <mergeCell ref="NBR58:NBT58"/>
    <mergeCell ref="NAH58:NAJ58"/>
    <mergeCell ref="NAL58:NAN58"/>
    <mergeCell ref="NAP58:NAR58"/>
    <mergeCell ref="NAT58:NAV58"/>
    <mergeCell ref="NAX58:NAZ58"/>
    <mergeCell ref="MZN58:MZP58"/>
    <mergeCell ref="MZR58:MZT58"/>
    <mergeCell ref="MZV58:MZX58"/>
    <mergeCell ref="MZZ58:NAB58"/>
    <mergeCell ref="NAD58:NAF58"/>
    <mergeCell ref="MYT58:MYV58"/>
    <mergeCell ref="MYX58:MYZ58"/>
    <mergeCell ref="MZB58:MZD58"/>
    <mergeCell ref="MZF58:MZH58"/>
    <mergeCell ref="MZJ58:MZL58"/>
    <mergeCell ref="MXZ58:MYB58"/>
    <mergeCell ref="MYD58:MYF58"/>
    <mergeCell ref="MYH58:MYJ58"/>
    <mergeCell ref="MYL58:MYN58"/>
    <mergeCell ref="MYP58:MYR58"/>
    <mergeCell ref="MXF58:MXH58"/>
    <mergeCell ref="MXJ58:MXL58"/>
    <mergeCell ref="MXN58:MXP58"/>
    <mergeCell ref="MXR58:MXT58"/>
    <mergeCell ref="MXV58:MXX58"/>
    <mergeCell ref="MWL58:MWN58"/>
    <mergeCell ref="MWP58:MWR58"/>
    <mergeCell ref="MWT58:MWV58"/>
    <mergeCell ref="MWX58:MWZ58"/>
    <mergeCell ref="MXB58:MXD58"/>
    <mergeCell ref="MVR58:MVT58"/>
    <mergeCell ref="MVV58:MVX58"/>
    <mergeCell ref="MVZ58:MWB58"/>
    <mergeCell ref="MWD58:MWF58"/>
    <mergeCell ref="MWH58:MWJ58"/>
    <mergeCell ref="MUX58:MUZ58"/>
    <mergeCell ref="MVB58:MVD58"/>
    <mergeCell ref="MVF58:MVH58"/>
    <mergeCell ref="MVJ58:MVL58"/>
    <mergeCell ref="MVN58:MVP58"/>
    <mergeCell ref="MUD58:MUF58"/>
    <mergeCell ref="MUH58:MUJ58"/>
    <mergeCell ref="MUL58:MUN58"/>
    <mergeCell ref="MUP58:MUR58"/>
    <mergeCell ref="MUT58:MUV58"/>
    <mergeCell ref="MTJ58:MTL58"/>
    <mergeCell ref="MTN58:MTP58"/>
    <mergeCell ref="MTR58:MTT58"/>
    <mergeCell ref="MTV58:MTX58"/>
    <mergeCell ref="MTZ58:MUB58"/>
    <mergeCell ref="MSP58:MSR58"/>
    <mergeCell ref="MST58:MSV58"/>
    <mergeCell ref="MSX58:MSZ58"/>
    <mergeCell ref="MTB58:MTD58"/>
    <mergeCell ref="MTF58:MTH58"/>
    <mergeCell ref="MRV58:MRX58"/>
    <mergeCell ref="MRZ58:MSB58"/>
    <mergeCell ref="MSD58:MSF58"/>
    <mergeCell ref="MSH58:MSJ58"/>
    <mergeCell ref="MSL58:MSN58"/>
    <mergeCell ref="MRB58:MRD58"/>
    <mergeCell ref="MRF58:MRH58"/>
    <mergeCell ref="MRJ58:MRL58"/>
    <mergeCell ref="MRN58:MRP58"/>
    <mergeCell ref="MRR58:MRT58"/>
    <mergeCell ref="MQH58:MQJ58"/>
    <mergeCell ref="MQL58:MQN58"/>
    <mergeCell ref="MQP58:MQR58"/>
    <mergeCell ref="MQT58:MQV58"/>
    <mergeCell ref="MQX58:MQZ58"/>
    <mergeCell ref="MPN58:MPP58"/>
    <mergeCell ref="MPR58:MPT58"/>
    <mergeCell ref="MPV58:MPX58"/>
    <mergeCell ref="MPZ58:MQB58"/>
    <mergeCell ref="MQD58:MQF58"/>
    <mergeCell ref="MOT58:MOV58"/>
    <mergeCell ref="MOX58:MOZ58"/>
    <mergeCell ref="MPB58:MPD58"/>
    <mergeCell ref="MPF58:MPH58"/>
    <mergeCell ref="MPJ58:MPL58"/>
    <mergeCell ref="MNZ58:MOB58"/>
    <mergeCell ref="MOD58:MOF58"/>
    <mergeCell ref="MOH58:MOJ58"/>
    <mergeCell ref="MOL58:MON58"/>
    <mergeCell ref="MOP58:MOR58"/>
    <mergeCell ref="MNF58:MNH58"/>
    <mergeCell ref="MNJ58:MNL58"/>
    <mergeCell ref="MNN58:MNP58"/>
    <mergeCell ref="MNR58:MNT58"/>
    <mergeCell ref="MNV58:MNX58"/>
    <mergeCell ref="MML58:MMN58"/>
    <mergeCell ref="MMP58:MMR58"/>
    <mergeCell ref="MMT58:MMV58"/>
    <mergeCell ref="MMX58:MMZ58"/>
    <mergeCell ref="MNB58:MND58"/>
    <mergeCell ref="MLR58:MLT58"/>
    <mergeCell ref="MLV58:MLX58"/>
    <mergeCell ref="MLZ58:MMB58"/>
    <mergeCell ref="MMD58:MMF58"/>
    <mergeCell ref="MMH58:MMJ58"/>
    <mergeCell ref="MKX58:MKZ58"/>
    <mergeCell ref="MLB58:MLD58"/>
    <mergeCell ref="MLF58:MLH58"/>
    <mergeCell ref="MLJ58:MLL58"/>
    <mergeCell ref="MLN58:MLP58"/>
    <mergeCell ref="MKD58:MKF58"/>
    <mergeCell ref="MKH58:MKJ58"/>
    <mergeCell ref="MKL58:MKN58"/>
    <mergeCell ref="MKP58:MKR58"/>
    <mergeCell ref="MKT58:MKV58"/>
    <mergeCell ref="MJJ58:MJL58"/>
    <mergeCell ref="MJN58:MJP58"/>
    <mergeCell ref="MJR58:MJT58"/>
    <mergeCell ref="MJV58:MJX58"/>
    <mergeCell ref="MJZ58:MKB58"/>
    <mergeCell ref="MIP58:MIR58"/>
    <mergeCell ref="MIT58:MIV58"/>
    <mergeCell ref="MIX58:MIZ58"/>
    <mergeCell ref="MJB58:MJD58"/>
    <mergeCell ref="MJF58:MJH58"/>
    <mergeCell ref="MHV58:MHX58"/>
    <mergeCell ref="MHZ58:MIB58"/>
    <mergeCell ref="MID58:MIF58"/>
    <mergeCell ref="MIH58:MIJ58"/>
    <mergeCell ref="MIL58:MIN58"/>
    <mergeCell ref="MHB58:MHD58"/>
    <mergeCell ref="MHF58:MHH58"/>
    <mergeCell ref="MHJ58:MHL58"/>
    <mergeCell ref="MHN58:MHP58"/>
    <mergeCell ref="MHR58:MHT58"/>
    <mergeCell ref="MGH58:MGJ58"/>
    <mergeCell ref="MGL58:MGN58"/>
    <mergeCell ref="MGP58:MGR58"/>
    <mergeCell ref="MGT58:MGV58"/>
    <mergeCell ref="MGX58:MGZ58"/>
    <mergeCell ref="MFN58:MFP58"/>
    <mergeCell ref="MFR58:MFT58"/>
    <mergeCell ref="MFV58:MFX58"/>
    <mergeCell ref="MFZ58:MGB58"/>
    <mergeCell ref="MGD58:MGF58"/>
    <mergeCell ref="MET58:MEV58"/>
    <mergeCell ref="MEX58:MEZ58"/>
    <mergeCell ref="MFB58:MFD58"/>
    <mergeCell ref="MFF58:MFH58"/>
    <mergeCell ref="MFJ58:MFL58"/>
    <mergeCell ref="MDZ58:MEB58"/>
    <mergeCell ref="MED58:MEF58"/>
    <mergeCell ref="MEH58:MEJ58"/>
    <mergeCell ref="MEL58:MEN58"/>
    <mergeCell ref="MEP58:MER58"/>
    <mergeCell ref="MDF58:MDH58"/>
    <mergeCell ref="MDJ58:MDL58"/>
    <mergeCell ref="MDN58:MDP58"/>
    <mergeCell ref="MDR58:MDT58"/>
    <mergeCell ref="MDV58:MDX58"/>
    <mergeCell ref="MCL58:MCN58"/>
    <mergeCell ref="MCP58:MCR58"/>
    <mergeCell ref="MCT58:MCV58"/>
    <mergeCell ref="MCX58:MCZ58"/>
    <mergeCell ref="MDB58:MDD58"/>
    <mergeCell ref="MBR58:MBT58"/>
    <mergeCell ref="MBV58:MBX58"/>
    <mergeCell ref="MBZ58:MCB58"/>
    <mergeCell ref="MCD58:MCF58"/>
    <mergeCell ref="MCH58:MCJ58"/>
    <mergeCell ref="MAX58:MAZ58"/>
    <mergeCell ref="MBB58:MBD58"/>
    <mergeCell ref="MBF58:MBH58"/>
    <mergeCell ref="MBJ58:MBL58"/>
    <mergeCell ref="MBN58:MBP58"/>
    <mergeCell ref="MAD58:MAF58"/>
    <mergeCell ref="MAH58:MAJ58"/>
    <mergeCell ref="MAL58:MAN58"/>
    <mergeCell ref="MAP58:MAR58"/>
    <mergeCell ref="MAT58:MAV58"/>
    <mergeCell ref="LZJ58:LZL58"/>
    <mergeCell ref="LZN58:LZP58"/>
    <mergeCell ref="LZR58:LZT58"/>
    <mergeCell ref="LZV58:LZX58"/>
    <mergeCell ref="LZZ58:MAB58"/>
    <mergeCell ref="LYP58:LYR58"/>
    <mergeCell ref="LYT58:LYV58"/>
    <mergeCell ref="LYX58:LYZ58"/>
    <mergeCell ref="LZB58:LZD58"/>
    <mergeCell ref="LZF58:LZH58"/>
    <mergeCell ref="LXV58:LXX58"/>
    <mergeCell ref="LXZ58:LYB58"/>
    <mergeCell ref="LYD58:LYF58"/>
    <mergeCell ref="LYH58:LYJ58"/>
    <mergeCell ref="LYL58:LYN58"/>
    <mergeCell ref="LXB58:LXD58"/>
    <mergeCell ref="LXF58:LXH58"/>
    <mergeCell ref="LXJ58:LXL58"/>
    <mergeCell ref="LXN58:LXP58"/>
    <mergeCell ref="LXR58:LXT58"/>
    <mergeCell ref="LWH58:LWJ58"/>
    <mergeCell ref="LWL58:LWN58"/>
    <mergeCell ref="LWP58:LWR58"/>
    <mergeCell ref="LWT58:LWV58"/>
    <mergeCell ref="LWX58:LWZ58"/>
    <mergeCell ref="LVN58:LVP58"/>
    <mergeCell ref="LVR58:LVT58"/>
    <mergeCell ref="LVV58:LVX58"/>
    <mergeCell ref="LVZ58:LWB58"/>
    <mergeCell ref="LWD58:LWF58"/>
    <mergeCell ref="LUT58:LUV58"/>
    <mergeCell ref="LUX58:LUZ58"/>
    <mergeCell ref="LVB58:LVD58"/>
    <mergeCell ref="LVF58:LVH58"/>
    <mergeCell ref="LVJ58:LVL58"/>
    <mergeCell ref="LTZ58:LUB58"/>
    <mergeCell ref="LUD58:LUF58"/>
    <mergeCell ref="LUH58:LUJ58"/>
    <mergeCell ref="LUL58:LUN58"/>
    <mergeCell ref="LUP58:LUR58"/>
    <mergeCell ref="LTF58:LTH58"/>
    <mergeCell ref="LTJ58:LTL58"/>
    <mergeCell ref="LTN58:LTP58"/>
    <mergeCell ref="LTR58:LTT58"/>
    <mergeCell ref="LTV58:LTX58"/>
    <mergeCell ref="LSL58:LSN58"/>
    <mergeCell ref="LSP58:LSR58"/>
    <mergeCell ref="LST58:LSV58"/>
    <mergeCell ref="LSX58:LSZ58"/>
    <mergeCell ref="LTB58:LTD58"/>
    <mergeCell ref="LRR58:LRT58"/>
    <mergeCell ref="LRV58:LRX58"/>
    <mergeCell ref="LRZ58:LSB58"/>
    <mergeCell ref="LSD58:LSF58"/>
    <mergeCell ref="LSH58:LSJ58"/>
    <mergeCell ref="LQX58:LQZ58"/>
    <mergeCell ref="LRB58:LRD58"/>
    <mergeCell ref="LRF58:LRH58"/>
    <mergeCell ref="LRJ58:LRL58"/>
    <mergeCell ref="LRN58:LRP58"/>
    <mergeCell ref="LQD58:LQF58"/>
    <mergeCell ref="LQH58:LQJ58"/>
    <mergeCell ref="LQL58:LQN58"/>
    <mergeCell ref="LQP58:LQR58"/>
    <mergeCell ref="LQT58:LQV58"/>
    <mergeCell ref="LPJ58:LPL58"/>
    <mergeCell ref="LPN58:LPP58"/>
    <mergeCell ref="LPR58:LPT58"/>
    <mergeCell ref="LPV58:LPX58"/>
    <mergeCell ref="LPZ58:LQB58"/>
    <mergeCell ref="LOP58:LOR58"/>
    <mergeCell ref="LOT58:LOV58"/>
    <mergeCell ref="LOX58:LOZ58"/>
    <mergeCell ref="LPB58:LPD58"/>
    <mergeCell ref="LPF58:LPH58"/>
    <mergeCell ref="LNV58:LNX58"/>
    <mergeCell ref="LNZ58:LOB58"/>
    <mergeCell ref="LOD58:LOF58"/>
    <mergeCell ref="LOH58:LOJ58"/>
    <mergeCell ref="LOL58:LON58"/>
    <mergeCell ref="LNB58:LND58"/>
    <mergeCell ref="LNF58:LNH58"/>
    <mergeCell ref="LNJ58:LNL58"/>
    <mergeCell ref="LNN58:LNP58"/>
    <mergeCell ref="LNR58:LNT58"/>
    <mergeCell ref="LMH58:LMJ58"/>
    <mergeCell ref="LML58:LMN58"/>
    <mergeCell ref="LMP58:LMR58"/>
    <mergeCell ref="LMT58:LMV58"/>
    <mergeCell ref="LMX58:LMZ58"/>
    <mergeCell ref="LLN58:LLP58"/>
    <mergeCell ref="LLR58:LLT58"/>
    <mergeCell ref="LLV58:LLX58"/>
    <mergeCell ref="LLZ58:LMB58"/>
    <mergeCell ref="LMD58:LMF58"/>
    <mergeCell ref="LKT58:LKV58"/>
    <mergeCell ref="LKX58:LKZ58"/>
    <mergeCell ref="LLB58:LLD58"/>
    <mergeCell ref="LLF58:LLH58"/>
    <mergeCell ref="LLJ58:LLL58"/>
    <mergeCell ref="LJZ58:LKB58"/>
    <mergeCell ref="LKD58:LKF58"/>
    <mergeCell ref="LKH58:LKJ58"/>
    <mergeCell ref="LKL58:LKN58"/>
    <mergeCell ref="LKP58:LKR58"/>
    <mergeCell ref="LJF58:LJH58"/>
    <mergeCell ref="LJJ58:LJL58"/>
    <mergeCell ref="LJN58:LJP58"/>
    <mergeCell ref="LJR58:LJT58"/>
    <mergeCell ref="LJV58:LJX58"/>
    <mergeCell ref="LIL58:LIN58"/>
    <mergeCell ref="LIP58:LIR58"/>
    <mergeCell ref="LIT58:LIV58"/>
    <mergeCell ref="LIX58:LIZ58"/>
    <mergeCell ref="LJB58:LJD58"/>
    <mergeCell ref="LHR58:LHT58"/>
    <mergeCell ref="LHV58:LHX58"/>
    <mergeCell ref="LHZ58:LIB58"/>
    <mergeCell ref="LID58:LIF58"/>
    <mergeCell ref="LIH58:LIJ58"/>
    <mergeCell ref="LGX58:LGZ58"/>
    <mergeCell ref="LHB58:LHD58"/>
    <mergeCell ref="LHF58:LHH58"/>
    <mergeCell ref="LHJ58:LHL58"/>
    <mergeCell ref="LHN58:LHP58"/>
    <mergeCell ref="LGD58:LGF58"/>
    <mergeCell ref="LGH58:LGJ58"/>
    <mergeCell ref="LGL58:LGN58"/>
    <mergeCell ref="LGP58:LGR58"/>
    <mergeCell ref="LGT58:LGV58"/>
    <mergeCell ref="LFJ58:LFL58"/>
    <mergeCell ref="LFN58:LFP58"/>
    <mergeCell ref="LFR58:LFT58"/>
    <mergeCell ref="LFV58:LFX58"/>
    <mergeCell ref="LFZ58:LGB58"/>
    <mergeCell ref="LEP58:LER58"/>
    <mergeCell ref="LET58:LEV58"/>
    <mergeCell ref="LEX58:LEZ58"/>
    <mergeCell ref="LFB58:LFD58"/>
    <mergeCell ref="LFF58:LFH58"/>
    <mergeCell ref="LDV58:LDX58"/>
    <mergeCell ref="LDZ58:LEB58"/>
    <mergeCell ref="LED58:LEF58"/>
    <mergeCell ref="LEH58:LEJ58"/>
    <mergeCell ref="LEL58:LEN58"/>
    <mergeCell ref="LDB58:LDD58"/>
    <mergeCell ref="LDF58:LDH58"/>
    <mergeCell ref="LDJ58:LDL58"/>
    <mergeCell ref="LDN58:LDP58"/>
    <mergeCell ref="LDR58:LDT58"/>
    <mergeCell ref="LCH58:LCJ58"/>
    <mergeCell ref="LCL58:LCN58"/>
    <mergeCell ref="LCP58:LCR58"/>
    <mergeCell ref="LCT58:LCV58"/>
    <mergeCell ref="LCX58:LCZ58"/>
    <mergeCell ref="LBN58:LBP58"/>
    <mergeCell ref="LBR58:LBT58"/>
    <mergeCell ref="LBV58:LBX58"/>
    <mergeCell ref="LBZ58:LCB58"/>
    <mergeCell ref="LCD58:LCF58"/>
    <mergeCell ref="LAT58:LAV58"/>
    <mergeCell ref="LAX58:LAZ58"/>
    <mergeCell ref="LBB58:LBD58"/>
    <mergeCell ref="LBF58:LBH58"/>
    <mergeCell ref="LBJ58:LBL58"/>
    <mergeCell ref="KZZ58:LAB58"/>
    <mergeCell ref="LAD58:LAF58"/>
    <mergeCell ref="LAH58:LAJ58"/>
    <mergeCell ref="LAL58:LAN58"/>
    <mergeCell ref="LAP58:LAR58"/>
    <mergeCell ref="KZF58:KZH58"/>
    <mergeCell ref="KZJ58:KZL58"/>
    <mergeCell ref="KZN58:KZP58"/>
    <mergeCell ref="KZR58:KZT58"/>
    <mergeCell ref="KZV58:KZX58"/>
    <mergeCell ref="KYL58:KYN58"/>
    <mergeCell ref="KYP58:KYR58"/>
    <mergeCell ref="KYT58:KYV58"/>
    <mergeCell ref="KYX58:KYZ58"/>
    <mergeCell ref="KZB58:KZD58"/>
    <mergeCell ref="KXR58:KXT58"/>
    <mergeCell ref="KXV58:KXX58"/>
    <mergeCell ref="KXZ58:KYB58"/>
    <mergeCell ref="KYD58:KYF58"/>
    <mergeCell ref="KYH58:KYJ58"/>
    <mergeCell ref="KWX58:KWZ58"/>
    <mergeCell ref="KXB58:KXD58"/>
    <mergeCell ref="KXF58:KXH58"/>
    <mergeCell ref="KXJ58:KXL58"/>
    <mergeCell ref="KXN58:KXP58"/>
    <mergeCell ref="KWD58:KWF58"/>
    <mergeCell ref="KWH58:KWJ58"/>
    <mergeCell ref="KWL58:KWN58"/>
    <mergeCell ref="KWP58:KWR58"/>
    <mergeCell ref="KWT58:KWV58"/>
    <mergeCell ref="KVJ58:KVL58"/>
    <mergeCell ref="KVN58:KVP58"/>
    <mergeCell ref="KVR58:KVT58"/>
    <mergeCell ref="KVV58:KVX58"/>
    <mergeCell ref="KVZ58:KWB58"/>
    <mergeCell ref="KUP58:KUR58"/>
    <mergeCell ref="KUT58:KUV58"/>
    <mergeCell ref="KUX58:KUZ58"/>
    <mergeCell ref="KVB58:KVD58"/>
    <mergeCell ref="KVF58:KVH58"/>
    <mergeCell ref="KTV58:KTX58"/>
    <mergeCell ref="KTZ58:KUB58"/>
    <mergeCell ref="KUD58:KUF58"/>
    <mergeCell ref="KUH58:KUJ58"/>
    <mergeCell ref="KUL58:KUN58"/>
    <mergeCell ref="KTB58:KTD58"/>
    <mergeCell ref="KTF58:KTH58"/>
    <mergeCell ref="KTJ58:KTL58"/>
    <mergeCell ref="KTN58:KTP58"/>
    <mergeCell ref="KTR58:KTT58"/>
    <mergeCell ref="KSH58:KSJ58"/>
    <mergeCell ref="KSL58:KSN58"/>
    <mergeCell ref="KSP58:KSR58"/>
    <mergeCell ref="KST58:KSV58"/>
    <mergeCell ref="KSX58:KSZ58"/>
    <mergeCell ref="KRN58:KRP58"/>
    <mergeCell ref="KRR58:KRT58"/>
    <mergeCell ref="KRV58:KRX58"/>
    <mergeCell ref="KRZ58:KSB58"/>
    <mergeCell ref="KSD58:KSF58"/>
    <mergeCell ref="KQT58:KQV58"/>
    <mergeCell ref="KQX58:KQZ58"/>
    <mergeCell ref="KRB58:KRD58"/>
    <mergeCell ref="KRF58:KRH58"/>
    <mergeCell ref="KRJ58:KRL58"/>
    <mergeCell ref="KPZ58:KQB58"/>
    <mergeCell ref="KQD58:KQF58"/>
    <mergeCell ref="KQH58:KQJ58"/>
    <mergeCell ref="KQL58:KQN58"/>
    <mergeCell ref="KQP58:KQR58"/>
    <mergeCell ref="KPF58:KPH58"/>
    <mergeCell ref="KPJ58:KPL58"/>
    <mergeCell ref="KPN58:KPP58"/>
    <mergeCell ref="KPR58:KPT58"/>
    <mergeCell ref="KPV58:KPX58"/>
    <mergeCell ref="KOL58:KON58"/>
    <mergeCell ref="KOP58:KOR58"/>
    <mergeCell ref="KOT58:KOV58"/>
    <mergeCell ref="KOX58:KOZ58"/>
    <mergeCell ref="KPB58:KPD58"/>
    <mergeCell ref="KNR58:KNT58"/>
    <mergeCell ref="KNV58:KNX58"/>
    <mergeCell ref="KNZ58:KOB58"/>
    <mergeCell ref="KOD58:KOF58"/>
    <mergeCell ref="KOH58:KOJ58"/>
    <mergeCell ref="KMX58:KMZ58"/>
    <mergeCell ref="KNB58:KND58"/>
    <mergeCell ref="KNF58:KNH58"/>
    <mergeCell ref="KNJ58:KNL58"/>
    <mergeCell ref="KNN58:KNP58"/>
    <mergeCell ref="KMD58:KMF58"/>
    <mergeCell ref="KMH58:KMJ58"/>
    <mergeCell ref="KML58:KMN58"/>
    <mergeCell ref="KMP58:KMR58"/>
    <mergeCell ref="KMT58:KMV58"/>
    <mergeCell ref="KLJ58:KLL58"/>
    <mergeCell ref="KLN58:KLP58"/>
    <mergeCell ref="KLR58:KLT58"/>
    <mergeCell ref="KLV58:KLX58"/>
    <mergeCell ref="KLZ58:KMB58"/>
    <mergeCell ref="KKP58:KKR58"/>
    <mergeCell ref="KKT58:KKV58"/>
    <mergeCell ref="KKX58:KKZ58"/>
    <mergeCell ref="KLB58:KLD58"/>
    <mergeCell ref="KLF58:KLH58"/>
    <mergeCell ref="KJV58:KJX58"/>
    <mergeCell ref="KJZ58:KKB58"/>
    <mergeCell ref="KKD58:KKF58"/>
    <mergeCell ref="KKH58:KKJ58"/>
    <mergeCell ref="KKL58:KKN58"/>
    <mergeCell ref="KJB58:KJD58"/>
    <mergeCell ref="KJF58:KJH58"/>
    <mergeCell ref="KJJ58:KJL58"/>
    <mergeCell ref="KJN58:KJP58"/>
    <mergeCell ref="KJR58:KJT58"/>
    <mergeCell ref="KIH58:KIJ58"/>
    <mergeCell ref="KIL58:KIN58"/>
    <mergeCell ref="KIP58:KIR58"/>
    <mergeCell ref="KIT58:KIV58"/>
    <mergeCell ref="KIX58:KIZ58"/>
    <mergeCell ref="KHN58:KHP58"/>
    <mergeCell ref="KHR58:KHT58"/>
    <mergeCell ref="KHV58:KHX58"/>
    <mergeCell ref="KHZ58:KIB58"/>
    <mergeCell ref="KID58:KIF58"/>
    <mergeCell ref="KGT58:KGV58"/>
    <mergeCell ref="KGX58:KGZ58"/>
    <mergeCell ref="KHB58:KHD58"/>
    <mergeCell ref="KHF58:KHH58"/>
    <mergeCell ref="KHJ58:KHL58"/>
    <mergeCell ref="KFZ58:KGB58"/>
    <mergeCell ref="KGD58:KGF58"/>
    <mergeCell ref="KGH58:KGJ58"/>
    <mergeCell ref="KGL58:KGN58"/>
    <mergeCell ref="KGP58:KGR58"/>
    <mergeCell ref="KFF58:KFH58"/>
    <mergeCell ref="KFJ58:KFL58"/>
    <mergeCell ref="KFN58:KFP58"/>
    <mergeCell ref="KFR58:KFT58"/>
    <mergeCell ref="KFV58:KFX58"/>
    <mergeCell ref="KEL58:KEN58"/>
    <mergeCell ref="KEP58:KER58"/>
    <mergeCell ref="KET58:KEV58"/>
    <mergeCell ref="KEX58:KEZ58"/>
    <mergeCell ref="KFB58:KFD58"/>
    <mergeCell ref="KDR58:KDT58"/>
    <mergeCell ref="KDV58:KDX58"/>
    <mergeCell ref="KDZ58:KEB58"/>
    <mergeCell ref="KED58:KEF58"/>
    <mergeCell ref="KEH58:KEJ58"/>
    <mergeCell ref="KCX58:KCZ58"/>
    <mergeCell ref="KDB58:KDD58"/>
    <mergeCell ref="KDF58:KDH58"/>
    <mergeCell ref="KDJ58:KDL58"/>
    <mergeCell ref="KDN58:KDP58"/>
    <mergeCell ref="KCD58:KCF58"/>
    <mergeCell ref="KCH58:KCJ58"/>
    <mergeCell ref="KCL58:KCN58"/>
    <mergeCell ref="KCP58:KCR58"/>
    <mergeCell ref="KCT58:KCV58"/>
    <mergeCell ref="KBJ58:KBL58"/>
    <mergeCell ref="KBN58:KBP58"/>
    <mergeCell ref="KBR58:KBT58"/>
    <mergeCell ref="KBV58:KBX58"/>
    <mergeCell ref="KBZ58:KCB58"/>
    <mergeCell ref="KAP58:KAR58"/>
    <mergeCell ref="KAT58:KAV58"/>
    <mergeCell ref="KAX58:KAZ58"/>
    <mergeCell ref="KBB58:KBD58"/>
    <mergeCell ref="KBF58:KBH58"/>
    <mergeCell ref="JZV58:JZX58"/>
    <mergeCell ref="JZZ58:KAB58"/>
    <mergeCell ref="KAD58:KAF58"/>
    <mergeCell ref="KAH58:KAJ58"/>
    <mergeCell ref="KAL58:KAN58"/>
    <mergeCell ref="JZB58:JZD58"/>
    <mergeCell ref="JZF58:JZH58"/>
    <mergeCell ref="JZJ58:JZL58"/>
    <mergeCell ref="JZN58:JZP58"/>
    <mergeCell ref="JZR58:JZT58"/>
    <mergeCell ref="JYH58:JYJ58"/>
    <mergeCell ref="JYL58:JYN58"/>
    <mergeCell ref="JYP58:JYR58"/>
    <mergeCell ref="JYT58:JYV58"/>
    <mergeCell ref="JYX58:JYZ58"/>
    <mergeCell ref="JXN58:JXP58"/>
    <mergeCell ref="JXR58:JXT58"/>
    <mergeCell ref="JXV58:JXX58"/>
    <mergeCell ref="JXZ58:JYB58"/>
    <mergeCell ref="JYD58:JYF58"/>
    <mergeCell ref="JWT58:JWV58"/>
    <mergeCell ref="JWX58:JWZ58"/>
    <mergeCell ref="JXB58:JXD58"/>
    <mergeCell ref="JXF58:JXH58"/>
    <mergeCell ref="JXJ58:JXL58"/>
    <mergeCell ref="JVZ58:JWB58"/>
    <mergeCell ref="JWD58:JWF58"/>
    <mergeCell ref="JWH58:JWJ58"/>
    <mergeCell ref="JWL58:JWN58"/>
    <mergeCell ref="JWP58:JWR58"/>
    <mergeCell ref="JVF58:JVH58"/>
    <mergeCell ref="JVJ58:JVL58"/>
    <mergeCell ref="JVN58:JVP58"/>
    <mergeCell ref="JVR58:JVT58"/>
    <mergeCell ref="JVV58:JVX58"/>
    <mergeCell ref="JUL58:JUN58"/>
    <mergeCell ref="JUP58:JUR58"/>
    <mergeCell ref="JUT58:JUV58"/>
    <mergeCell ref="JUX58:JUZ58"/>
    <mergeCell ref="JVB58:JVD58"/>
    <mergeCell ref="JTR58:JTT58"/>
    <mergeCell ref="JTV58:JTX58"/>
    <mergeCell ref="JTZ58:JUB58"/>
    <mergeCell ref="JUD58:JUF58"/>
    <mergeCell ref="JUH58:JUJ58"/>
    <mergeCell ref="JSX58:JSZ58"/>
    <mergeCell ref="JTB58:JTD58"/>
    <mergeCell ref="JTF58:JTH58"/>
    <mergeCell ref="JTJ58:JTL58"/>
    <mergeCell ref="JTN58:JTP58"/>
    <mergeCell ref="JSD58:JSF58"/>
    <mergeCell ref="JSH58:JSJ58"/>
    <mergeCell ref="JSL58:JSN58"/>
    <mergeCell ref="JSP58:JSR58"/>
    <mergeCell ref="JST58:JSV58"/>
    <mergeCell ref="JRJ58:JRL58"/>
    <mergeCell ref="JRN58:JRP58"/>
    <mergeCell ref="JRR58:JRT58"/>
    <mergeCell ref="JRV58:JRX58"/>
    <mergeCell ref="JRZ58:JSB58"/>
    <mergeCell ref="JQP58:JQR58"/>
    <mergeCell ref="JQT58:JQV58"/>
    <mergeCell ref="JQX58:JQZ58"/>
    <mergeCell ref="JRB58:JRD58"/>
    <mergeCell ref="JRF58:JRH58"/>
    <mergeCell ref="JPV58:JPX58"/>
    <mergeCell ref="JPZ58:JQB58"/>
    <mergeCell ref="JQD58:JQF58"/>
    <mergeCell ref="JQH58:JQJ58"/>
    <mergeCell ref="JQL58:JQN58"/>
    <mergeCell ref="JPB58:JPD58"/>
    <mergeCell ref="JPF58:JPH58"/>
    <mergeCell ref="JPJ58:JPL58"/>
    <mergeCell ref="JPN58:JPP58"/>
    <mergeCell ref="JPR58:JPT58"/>
    <mergeCell ref="JOH58:JOJ58"/>
    <mergeCell ref="JOL58:JON58"/>
    <mergeCell ref="JOP58:JOR58"/>
    <mergeCell ref="JOT58:JOV58"/>
    <mergeCell ref="JOX58:JOZ58"/>
    <mergeCell ref="JNN58:JNP58"/>
    <mergeCell ref="JNR58:JNT58"/>
    <mergeCell ref="JNV58:JNX58"/>
    <mergeCell ref="JNZ58:JOB58"/>
    <mergeCell ref="JOD58:JOF58"/>
    <mergeCell ref="JMT58:JMV58"/>
    <mergeCell ref="JMX58:JMZ58"/>
    <mergeCell ref="JNB58:JND58"/>
    <mergeCell ref="JNF58:JNH58"/>
    <mergeCell ref="JNJ58:JNL58"/>
    <mergeCell ref="JLZ58:JMB58"/>
    <mergeCell ref="JMD58:JMF58"/>
    <mergeCell ref="JMH58:JMJ58"/>
    <mergeCell ref="JML58:JMN58"/>
    <mergeCell ref="JMP58:JMR58"/>
    <mergeCell ref="JLF58:JLH58"/>
    <mergeCell ref="JLJ58:JLL58"/>
    <mergeCell ref="JLN58:JLP58"/>
    <mergeCell ref="JLR58:JLT58"/>
    <mergeCell ref="JLV58:JLX58"/>
    <mergeCell ref="JKL58:JKN58"/>
    <mergeCell ref="JKP58:JKR58"/>
    <mergeCell ref="JKT58:JKV58"/>
    <mergeCell ref="JKX58:JKZ58"/>
    <mergeCell ref="JLB58:JLD58"/>
    <mergeCell ref="JJR58:JJT58"/>
    <mergeCell ref="JJV58:JJX58"/>
    <mergeCell ref="JJZ58:JKB58"/>
    <mergeCell ref="JKD58:JKF58"/>
    <mergeCell ref="JKH58:JKJ58"/>
    <mergeCell ref="JIX58:JIZ58"/>
    <mergeCell ref="JJB58:JJD58"/>
    <mergeCell ref="JJF58:JJH58"/>
    <mergeCell ref="JJJ58:JJL58"/>
    <mergeCell ref="JJN58:JJP58"/>
    <mergeCell ref="JID58:JIF58"/>
    <mergeCell ref="JIH58:JIJ58"/>
    <mergeCell ref="JIL58:JIN58"/>
    <mergeCell ref="JIP58:JIR58"/>
    <mergeCell ref="JIT58:JIV58"/>
    <mergeCell ref="JHJ58:JHL58"/>
    <mergeCell ref="JHN58:JHP58"/>
    <mergeCell ref="JHR58:JHT58"/>
    <mergeCell ref="JHV58:JHX58"/>
    <mergeCell ref="JHZ58:JIB58"/>
    <mergeCell ref="JGP58:JGR58"/>
    <mergeCell ref="JGT58:JGV58"/>
    <mergeCell ref="JGX58:JGZ58"/>
    <mergeCell ref="JHB58:JHD58"/>
    <mergeCell ref="JHF58:JHH58"/>
    <mergeCell ref="JFV58:JFX58"/>
    <mergeCell ref="JFZ58:JGB58"/>
    <mergeCell ref="JGD58:JGF58"/>
    <mergeCell ref="JGH58:JGJ58"/>
    <mergeCell ref="JGL58:JGN58"/>
    <mergeCell ref="JFB58:JFD58"/>
    <mergeCell ref="JFF58:JFH58"/>
    <mergeCell ref="JFJ58:JFL58"/>
    <mergeCell ref="JFN58:JFP58"/>
    <mergeCell ref="JFR58:JFT58"/>
    <mergeCell ref="JEH58:JEJ58"/>
    <mergeCell ref="JEL58:JEN58"/>
    <mergeCell ref="JEP58:JER58"/>
    <mergeCell ref="JET58:JEV58"/>
    <mergeCell ref="JEX58:JEZ58"/>
    <mergeCell ref="JDN58:JDP58"/>
    <mergeCell ref="JDR58:JDT58"/>
    <mergeCell ref="JDV58:JDX58"/>
    <mergeCell ref="JDZ58:JEB58"/>
    <mergeCell ref="JED58:JEF58"/>
    <mergeCell ref="JCT58:JCV58"/>
    <mergeCell ref="JCX58:JCZ58"/>
    <mergeCell ref="JDB58:JDD58"/>
    <mergeCell ref="JDF58:JDH58"/>
    <mergeCell ref="JDJ58:JDL58"/>
    <mergeCell ref="JBZ58:JCB58"/>
    <mergeCell ref="JCD58:JCF58"/>
    <mergeCell ref="JCH58:JCJ58"/>
    <mergeCell ref="JCL58:JCN58"/>
    <mergeCell ref="JCP58:JCR58"/>
    <mergeCell ref="JBF58:JBH58"/>
    <mergeCell ref="JBJ58:JBL58"/>
    <mergeCell ref="JBN58:JBP58"/>
    <mergeCell ref="JBR58:JBT58"/>
    <mergeCell ref="JBV58:JBX58"/>
    <mergeCell ref="JAL58:JAN58"/>
    <mergeCell ref="JAP58:JAR58"/>
    <mergeCell ref="JAT58:JAV58"/>
    <mergeCell ref="JAX58:JAZ58"/>
    <mergeCell ref="JBB58:JBD58"/>
    <mergeCell ref="IZR58:IZT58"/>
    <mergeCell ref="IZV58:IZX58"/>
    <mergeCell ref="IZZ58:JAB58"/>
    <mergeCell ref="JAD58:JAF58"/>
    <mergeCell ref="JAH58:JAJ58"/>
    <mergeCell ref="IYX58:IYZ58"/>
    <mergeCell ref="IZB58:IZD58"/>
    <mergeCell ref="IZF58:IZH58"/>
    <mergeCell ref="IZJ58:IZL58"/>
    <mergeCell ref="IZN58:IZP58"/>
    <mergeCell ref="IYD58:IYF58"/>
    <mergeCell ref="IYH58:IYJ58"/>
    <mergeCell ref="IYL58:IYN58"/>
    <mergeCell ref="IYP58:IYR58"/>
    <mergeCell ref="IYT58:IYV58"/>
    <mergeCell ref="IXJ58:IXL58"/>
    <mergeCell ref="IXN58:IXP58"/>
    <mergeCell ref="IXR58:IXT58"/>
    <mergeCell ref="IXV58:IXX58"/>
    <mergeCell ref="IXZ58:IYB58"/>
    <mergeCell ref="IWP58:IWR58"/>
    <mergeCell ref="IWT58:IWV58"/>
    <mergeCell ref="IWX58:IWZ58"/>
    <mergeCell ref="IXB58:IXD58"/>
    <mergeCell ref="IXF58:IXH58"/>
    <mergeCell ref="IVV58:IVX58"/>
    <mergeCell ref="IVZ58:IWB58"/>
    <mergeCell ref="IWD58:IWF58"/>
    <mergeCell ref="IWH58:IWJ58"/>
    <mergeCell ref="IWL58:IWN58"/>
    <mergeCell ref="IVB58:IVD58"/>
    <mergeCell ref="IVF58:IVH58"/>
    <mergeCell ref="IVJ58:IVL58"/>
    <mergeCell ref="IVN58:IVP58"/>
    <mergeCell ref="IVR58:IVT58"/>
    <mergeCell ref="IUH58:IUJ58"/>
    <mergeCell ref="IUL58:IUN58"/>
    <mergeCell ref="IUP58:IUR58"/>
    <mergeCell ref="IUT58:IUV58"/>
    <mergeCell ref="IUX58:IUZ58"/>
    <mergeCell ref="ITN58:ITP58"/>
    <mergeCell ref="ITR58:ITT58"/>
    <mergeCell ref="ITV58:ITX58"/>
    <mergeCell ref="ITZ58:IUB58"/>
    <mergeCell ref="IUD58:IUF58"/>
    <mergeCell ref="IST58:ISV58"/>
    <mergeCell ref="ISX58:ISZ58"/>
    <mergeCell ref="ITB58:ITD58"/>
    <mergeCell ref="ITF58:ITH58"/>
    <mergeCell ref="ITJ58:ITL58"/>
    <mergeCell ref="IRZ58:ISB58"/>
    <mergeCell ref="ISD58:ISF58"/>
    <mergeCell ref="ISH58:ISJ58"/>
    <mergeCell ref="ISL58:ISN58"/>
    <mergeCell ref="ISP58:ISR58"/>
    <mergeCell ref="IRF58:IRH58"/>
    <mergeCell ref="IRJ58:IRL58"/>
    <mergeCell ref="IRN58:IRP58"/>
    <mergeCell ref="IRR58:IRT58"/>
    <mergeCell ref="IRV58:IRX58"/>
    <mergeCell ref="IQL58:IQN58"/>
    <mergeCell ref="IQP58:IQR58"/>
    <mergeCell ref="IQT58:IQV58"/>
    <mergeCell ref="IQX58:IQZ58"/>
    <mergeCell ref="IRB58:IRD58"/>
    <mergeCell ref="IPR58:IPT58"/>
    <mergeCell ref="IPV58:IPX58"/>
    <mergeCell ref="IPZ58:IQB58"/>
    <mergeCell ref="IQD58:IQF58"/>
    <mergeCell ref="IQH58:IQJ58"/>
    <mergeCell ref="IOX58:IOZ58"/>
    <mergeCell ref="IPB58:IPD58"/>
    <mergeCell ref="IPF58:IPH58"/>
    <mergeCell ref="IPJ58:IPL58"/>
    <mergeCell ref="IPN58:IPP58"/>
    <mergeCell ref="IOD58:IOF58"/>
    <mergeCell ref="IOH58:IOJ58"/>
    <mergeCell ref="IOL58:ION58"/>
    <mergeCell ref="IOP58:IOR58"/>
    <mergeCell ref="IOT58:IOV58"/>
    <mergeCell ref="INJ58:INL58"/>
    <mergeCell ref="INN58:INP58"/>
    <mergeCell ref="INR58:INT58"/>
    <mergeCell ref="INV58:INX58"/>
    <mergeCell ref="INZ58:IOB58"/>
    <mergeCell ref="IMP58:IMR58"/>
    <mergeCell ref="IMT58:IMV58"/>
    <mergeCell ref="IMX58:IMZ58"/>
    <mergeCell ref="INB58:IND58"/>
    <mergeCell ref="INF58:INH58"/>
    <mergeCell ref="ILV58:ILX58"/>
    <mergeCell ref="ILZ58:IMB58"/>
    <mergeCell ref="IMD58:IMF58"/>
    <mergeCell ref="IMH58:IMJ58"/>
    <mergeCell ref="IML58:IMN58"/>
    <mergeCell ref="ILB58:ILD58"/>
    <mergeCell ref="ILF58:ILH58"/>
    <mergeCell ref="ILJ58:ILL58"/>
    <mergeCell ref="ILN58:ILP58"/>
    <mergeCell ref="ILR58:ILT58"/>
    <mergeCell ref="IKH58:IKJ58"/>
    <mergeCell ref="IKL58:IKN58"/>
    <mergeCell ref="IKP58:IKR58"/>
    <mergeCell ref="IKT58:IKV58"/>
    <mergeCell ref="IKX58:IKZ58"/>
    <mergeCell ref="IJN58:IJP58"/>
    <mergeCell ref="IJR58:IJT58"/>
    <mergeCell ref="IJV58:IJX58"/>
    <mergeCell ref="IJZ58:IKB58"/>
    <mergeCell ref="IKD58:IKF58"/>
    <mergeCell ref="IIT58:IIV58"/>
    <mergeCell ref="IIX58:IIZ58"/>
    <mergeCell ref="IJB58:IJD58"/>
    <mergeCell ref="IJF58:IJH58"/>
    <mergeCell ref="IJJ58:IJL58"/>
    <mergeCell ref="IHZ58:IIB58"/>
    <mergeCell ref="IID58:IIF58"/>
    <mergeCell ref="IIH58:IIJ58"/>
    <mergeCell ref="IIL58:IIN58"/>
    <mergeCell ref="IIP58:IIR58"/>
    <mergeCell ref="IHF58:IHH58"/>
    <mergeCell ref="IHJ58:IHL58"/>
    <mergeCell ref="IHN58:IHP58"/>
    <mergeCell ref="IHR58:IHT58"/>
    <mergeCell ref="IHV58:IHX58"/>
    <mergeCell ref="IGL58:IGN58"/>
    <mergeCell ref="IGP58:IGR58"/>
    <mergeCell ref="IGT58:IGV58"/>
    <mergeCell ref="IGX58:IGZ58"/>
    <mergeCell ref="IHB58:IHD58"/>
    <mergeCell ref="IFR58:IFT58"/>
    <mergeCell ref="IFV58:IFX58"/>
    <mergeCell ref="IFZ58:IGB58"/>
    <mergeCell ref="IGD58:IGF58"/>
    <mergeCell ref="IGH58:IGJ58"/>
    <mergeCell ref="IEX58:IEZ58"/>
    <mergeCell ref="IFB58:IFD58"/>
    <mergeCell ref="IFF58:IFH58"/>
    <mergeCell ref="IFJ58:IFL58"/>
    <mergeCell ref="IFN58:IFP58"/>
    <mergeCell ref="IED58:IEF58"/>
    <mergeCell ref="IEH58:IEJ58"/>
    <mergeCell ref="IEL58:IEN58"/>
    <mergeCell ref="IEP58:IER58"/>
    <mergeCell ref="IET58:IEV58"/>
    <mergeCell ref="IDJ58:IDL58"/>
    <mergeCell ref="IDN58:IDP58"/>
    <mergeCell ref="IDR58:IDT58"/>
    <mergeCell ref="IDV58:IDX58"/>
    <mergeCell ref="IDZ58:IEB58"/>
    <mergeCell ref="ICP58:ICR58"/>
    <mergeCell ref="ICT58:ICV58"/>
    <mergeCell ref="ICX58:ICZ58"/>
    <mergeCell ref="IDB58:IDD58"/>
    <mergeCell ref="IDF58:IDH58"/>
    <mergeCell ref="IBV58:IBX58"/>
    <mergeCell ref="IBZ58:ICB58"/>
    <mergeCell ref="ICD58:ICF58"/>
    <mergeCell ref="ICH58:ICJ58"/>
    <mergeCell ref="ICL58:ICN58"/>
    <mergeCell ref="IBB58:IBD58"/>
    <mergeCell ref="IBF58:IBH58"/>
    <mergeCell ref="IBJ58:IBL58"/>
    <mergeCell ref="IBN58:IBP58"/>
    <mergeCell ref="IBR58:IBT58"/>
    <mergeCell ref="IAH58:IAJ58"/>
    <mergeCell ref="IAL58:IAN58"/>
    <mergeCell ref="IAP58:IAR58"/>
    <mergeCell ref="IAT58:IAV58"/>
    <mergeCell ref="IAX58:IAZ58"/>
    <mergeCell ref="HZN58:HZP58"/>
    <mergeCell ref="HZR58:HZT58"/>
    <mergeCell ref="HZV58:HZX58"/>
    <mergeCell ref="HZZ58:IAB58"/>
    <mergeCell ref="IAD58:IAF58"/>
    <mergeCell ref="HYT58:HYV58"/>
    <mergeCell ref="HYX58:HYZ58"/>
    <mergeCell ref="HZB58:HZD58"/>
    <mergeCell ref="HZF58:HZH58"/>
    <mergeCell ref="HZJ58:HZL58"/>
    <mergeCell ref="HXZ58:HYB58"/>
    <mergeCell ref="HYD58:HYF58"/>
    <mergeCell ref="HYH58:HYJ58"/>
    <mergeCell ref="HYL58:HYN58"/>
    <mergeCell ref="HYP58:HYR58"/>
    <mergeCell ref="HXF58:HXH58"/>
    <mergeCell ref="HXJ58:HXL58"/>
    <mergeCell ref="HXN58:HXP58"/>
    <mergeCell ref="HXR58:HXT58"/>
    <mergeCell ref="HXV58:HXX58"/>
    <mergeCell ref="HWL58:HWN58"/>
    <mergeCell ref="HWP58:HWR58"/>
    <mergeCell ref="HWT58:HWV58"/>
    <mergeCell ref="HWX58:HWZ58"/>
    <mergeCell ref="HXB58:HXD58"/>
    <mergeCell ref="HVR58:HVT58"/>
    <mergeCell ref="HVV58:HVX58"/>
    <mergeCell ref="HVZ58:HWB58"/>
    <mergeCell ref="HWD58:HWF58"/>
    <mergeCell ref="HWH58:HWJ58"/>
    <mergeCell ref="HUX58:HUZ58"/>
    <mergeCell ref="HVB58:HVD58"/>
    <mergeCell ref="HVF58:HVH58"/>
    <mergeCell ref="HVJ58:HVL58"/>
    <mergeCell ref="HVN58:HVP58"/>
    <mergeCell ref="HUD58:HUF58"/>
    <mergeCell ref="HUH58:HUJ58"/>
    <mergeCell ref="HUL58:HUN58"/>
    <mergeCell ref="HUP58:HUR58"/>
    <mergeCell ref="HUT58:HUV58"/>
    <mergeCell ref="HTJ58:HTL58"/>
    <mergeCell ref="HTN58:HTP58"/>
    <mergeCell ref="HTR58:HTT58"/>
    <mergeCell ref="HTV58:HTX58"/>
    <mergeCell ref="HTZ58:HUB58"/>
    <mergeCell ref="HSP58:HSR58"/>
    <mergeCell ref="HST58:HSV58"/>
    <mergeCell ref="HSX58:HSZ58"/>
    <mergeCell ref="HTB58:HTD58"/>
    <mergeCell ref="HTF58:HTH58"/>
    <mergeCell ref="HRV58:HRX58"/>
    <mergeCell ref="HRZ58:HSB58"/>
    <mergeCell ref="HSD58:HSF58"/>
    <mergeCell ref="HSH58:HSJ58"/>
    <mergeCell ref="HSL58:HSN58"/>
    <mergeCell ref="HRB58:HRD58"/>
    <mergeCell ref="HRF58:HRH58"/>
    <mergeCell ref="HRJ58:HRL58"/>
    <mergeCell ref="HRN58:HRP58"/>
    <mergeCell ref="HRR58:HRT58"/>
    <mergeCell ref="HQH58:HQJ58"/>
    <mergeCell ref="HQL58:HQN58"/>
    <mergeCell ref="HQP58:HQR58"/>
    <mergeCell ref="HQT58:HQV58"/>
    <mergeCell ref="HQX58:HQZ58"/>
    <mergeCell ref="HPN58:HPP58"/>
    <mergeCell ref="HPR58:HPT58"/>
    <mergeCell ref="HPV58:HPX58"/>
    <mergeCell ref="HPZ58:HQB58"/>
    <mergeCell ref="HQD58:HQF58"/>
    <mergeCell ref="HOT58:HOV58"/>
    <mergeCell ref="HOX58:HOZ58"/>
    <mergeCell ref="HPB58:HPD58"/>
    <mergeCell ref="HPF58:HPH58"/>
    <mergeCell ref="HPJ58:HPL58"/>
    <mergeCell ref="HNZ58:HOB58"/>
    <mergeCell ref="HOD58:HOF58"/>
    <mergeCell ref="HOH58:HOJ58"/>
    <mergeCell ref="HOL58:HON58"/>
    <mergeCell ref="HOP58:HOR58"/>
    <mergeCell ref="HNF58:HNH58"/>
    <mergeCell ref="HNJ58:HNL58"/>
    <mergeCell ref="HNN58:HNP58"/>
    <mergeCell ref="HNR58:HNT58"/>
    <mergeCell ref="HNV58:HNX58"/>
    <mergeCell ref="HML58:HMN58"/>
    <mergeCell ref="HMP58:HMR58"/>
    <mergeCell ref="HMT58:HMV58"/>
    <mergeCell ref="HMX58:HMZ58"/>
    <mergeCell ref="HNB58:HND58"/>
    <mergeCell ref="HLR58:HLT58"/>
    <mergeCell ref="HLV58:HLX58"/>
    <mergeCell ref="HLZ58:HMB58"/>
    <mergeCell ref="HMD58:HMF58"/>
    <mergeCell ref="HMH58:HMJ58"/>
    <mergeCell ref="HKX58:HKZ58"/>
    <mergeCell ref="HLB58:HLD58"/>
    <mergeCell ref="HLF58:HLH58"/>
    <mergeCell ref="HLJ58:HLL58"/>
    <mergeCell ref="HLN58:HLP58"/>
    <mergeCell ref="HKD58:HKF58"/>
    <mergeCell ref="HKH58:HKJ58"/>
    <mergeCell ref="HKL58:HKN58"/>
    <mergeCell ref="HKP58:HKR58"/>
    <mergeCell ref="HKT58:HKV58"/>
    <mergeCell ref="HJJ58:HJL58"/>
    <mergeCell ref="HJN58:HJP58"/>
    <mergeCell ref="HJR58:HJT58"/>
    <mergeCell ref="HJV58:HJX58"/>
    <mergeCell ref="HJZ58:HKB58"/>
    <mergeCell ref="HIP58:HIR58"/>
    <mergeCell ref="HIT58:HIV58"/>
    <mergeCell ref="HIX58:HIZ58"/>
    <mergeCell ref="HJB58:HJD58"/>
    <mergeCell ref="HJF58:HJH58"/>
    <mergeCell ref="HHV58:HHX58"/>
    <mergeCell ref="HHZ58:HIB58"/>
    <mergeCell ref="HID58:HIF58"/>
    <mergeCell ref="HIH58:HIJ58"/>
    <mergeCell ref="HIL58:HIN58"/>
    <mergeCell ref="HHB58:HHD58"/>
    <mergeCell ref="HHF58:HHH58"/>
    <mergeCell ref="HHJ58:HHL58"/>
    <mergeCell ref="HHN58:HHP58"/>
    <mergeCell ref="HHR58:HHT58"/>
    <mergeCell ref="HGH58:HGJ58"/>
    <mergeCell ref="HGL58:HGN58"/>
    <mergeCell ref="HGP58:HGR58"/>
    <mergeCell ref="HGT58:HGV58"/>
    <mergeCell ref="HGX58:HGZ58"/>
    <mergeCell ref="HFN58:HFP58"/>
    <mergeCell ref="HFR58:HFT58"/>
    <mergeCell ref="HFV58:HFX58"/>
    <mergeCell ref="HFZ58:HGB58"/>
    <mergeCell ref="HGD58:HGF58"/>
    <mergeCell ref="HET58:HEV58"/>
    <mergeCell ref="HEX58:HEZ58"/>
    <mergeCell ref="HFB58:HFD58"/>
    <mergeCell ref="HFF58:HFH58"/>
    <mergeCell ref="HFJ58:HFL58"/>
    <mergeCell ref="HDZ58:HEB58"/>
    <mergeCell ref="HED58:HEF58"/>
    <mergeCell ref="HEH58:HEJ58"/>
    <mergeCell ref="HEL58:HEN58"/>
    <mergeCell ref="HEP58:HER58"/>
    <mergeCell ref="HDF58:HDH58"/>
    <mergeCell ref="HDJ58:HDL58"/>
    <mergeCell ref="HDN58:HDP58"/>
    <mergeCell ref="HDR58:HDT58"/>
    <mergeCell ref="HDV58:HDX58"/>
    <mergeCell ref="HCL58:HCN58"/>
    <mergeCell ref="HCP58:HCR58"/>
    <mergeCell ref="HCT58:HCV58"/>
    <mergeCell ref="HCX58:HCZ58"/>
    <mergeCell ref="HDB58:HDD58"/>
    <mergeCell ref="HBR58:HBT58"/>
    <mergeCell ref="HBV58:HBX58"/>
    <mergeCell ref="HBZ58:HCB58"/>
    <mergeCell ref="HCD58:HCF58"/>
    <mergeCell ref="HCH58:HCJ58"/>
    <mergeCell ref="HAX58:HAZ58"/>
    <mergeCell ref="HBB58:HBD58"/>
    <mergeCell ref="HBF58:HBH58"/>
    <mergeCell ref="HBJ58:HBL58"/>
    <mergeCell ref="HBN58:HBP58"/>
    <mergeCell ref="HAD58:HAF58"/>
    <mergeCell ref="HAH58:HAJ58"/>
    <mergeCell ref="HAL58:HAN58"/>
    <mergeCell ref="HAP58:HAR58"/>
    <mergeCell ref="HAT58:HAV58"/>
    <mergeCell ref="GZJ58:GZL58"/>
    <mergeCell ref="GZN58:GZP58"/>
    <mergeCell ref="GZR58:GZT58"/>
    <mergeCell ref="GZV58:GZX58"/>
    <mergeCell ref="GZZ58:HAB58"/>
    <mergeCell ref="GYP58:GYR58"/>
    <mergeCell ref="GYT58:GYV58"/>
    <mergeCell ref="GYX58:GYZ58"/>
    <mergeCell ref="GZB58:GZD58"/>
    <mergeCell ref="GZF58:GZH58"/>
    <mergeCell ref="GXV58:GXX58"/>
    <mergeCell ref="GXZ58:GYB58"/>
    <mergeCell ref="GYD58:GYF58"/>
    <mergeCell ref="GYH58:GYJ58"/>
    <mergeCell ref="GYL58:GYN58"/>
    <mergeCell ref="GXB58:GXD58"/>
    <mergeCell ref="GXF58:GXH58"/>
    <mergeCell ref="GXJ58:GXL58"/>
    <mergeCell ref="GXN58:GXP58"/>
    <mergeCell ref="GXR58:GXT58"/>
    <mergeCell ref="GWH58:GWJ58"/>
    <mergeCell ref="GWL58:GWN58"/>
    <mergeCell ref="GWP58:GWR58"/>
    <mergeCell ref="GWT58:GWV58"/>
    <mergeCell ref="GWX58:GWZ58"/>
    <mergeCell ref="GVN58:GVP58"/>
    <mergeCell ref="GVR58:GVT58"/>
    <mergeCell ref="GVV58:GVX58"/>
    <mergeCell ref="GVZ58:GWB58"/>
    <mergeCell ref="GWD58:GWF58"/>
    <mergeCell ref="GUT58:GUV58"/>
    <mergeCell ref="GUX58:GUZ58"/>
    <mergeCell ref="GVB58:GVD58"/>
    <mergeCell ref="GVF58:GVH58"/>
    <mergeCell ref="GVJ58:GVL58"/>
    <mergeCell ref="GTZ58:GUB58"/>
    <mergeCell ref="GUD58:GUF58"/>
    <mergeCell ref="GUH58:GUJ58"/>
    <mergeCell ref="GUL58:GUN58"/>
    <mergeCell ref="GUP58:GUR58"/>
    <mergeCell ref="GTF58:GTH58"/>
    <mergeCell ref="GTJ58:GTL58"/>
    <mergeCell ref="GTN58:GTP58"/>
    <mergeCell ref="GTR58:GTT58"/>
    <mergeCell ref="GTV58:GTX58"/>
    <mergeCell ref="GSL58:GSN58"/>
    <mergeCell ref="GSP58:GSR58"/>
    <mergeCell ref="GST58:GSV58"/>
    <mergeCell ref="GSX58:GSZ58"/>
    <mergeCell ref="GTB58:GTD58"/>
    <mergeCell ref="GRR58:GRT58"/>
    <mergeCell ref="GRV58:GRX58"/>
    <mergeCell ref="GRZ58:GSB58"/>
    <mergeCell ref="GSD58:GSF58"/>
    <mergeCell ref="GSH58:GSJ58"/>
    <mergeCell ref="GQX58:GQZ58"/>
    <mergeCell ref="GRB58:GRD58"/>
    <mergeCell ref="GRF58:GRH58"/>
    <mergeCell ref="GRJ58:GRL58"/>
    <mergeCell ref="GRN58:GRP58"/>
    <mergeCell ref="GQD58:GQF58"/>
    <mergeCell ref="GQH58:GQJ58"/>
    <mergeCell ref="GQL58:GQN58"/>
    <mergeCell ref="GQP58:GQR58"/>
    <mergeCell ref="GQT58:GQV58"/>
    <mergeCell ref="GPJ58:GPL58"/>
    <mergeCell ref="GPN58:GPP58"/>
    <mergeCell ref="GPR58:GPT58"/>
    <mergeCell ref="GPV58:GPX58"/>
    <mergeCell ref="GPZ58:GQB58"/>
    <mergeCell ref="GOP58:GOR58"/>
    <mergeCell ref="GOT58:GOV58"/>
    <mergeCell ref="GOX58:GOZ58"/>
    <mergeCell ref="GPB58:GPD58"/>
    <mergeCell ref="GPF58:GPH58"/>
    <mergeCell ref="GNV58:GNX58"/>
    <mergeCell ref="GNZ58:GOB58"/>
    <mergeCell ref="GOD58:GOF58"/>
    <mergeCell ref="GOH58:GOJ58"/>
    <mergeCell ref="GOL58:GON58"/>
    <mergeCell ref="GNB58:GND58"/>
    <mergeCell ref="GNF58:GNH58"/>
    <mergeCell ref="GNJ58:GNL58"/>
    <mergeCell ref="GNN58:GNP58"/>
    <mergeCell ref="GNR58:GNT58"/>
    <mergeCell ref="GMH58:GMJ58"/>
    <mergeCell ref="GML58:GMN58"/>
    <mergeCell ref="GMP58:GMR58"/>
    <mergeCell ref="GMT58:GMV58"/>
    <mergeCell ref="GMX58:GMZ58"/>
    <mergeCell ref="GLN58:GLP58"/>
    <mergeCell ref="GLR58:GLT58"/>
    <mergeCell ref="GLV58:GLX58"/>
    <mergeCell ref="GLZ58:GMB58"/>
    <mergeCell ref="GMD58:GMF58"/>
    <mergeCell ref="GKT58:GKV58"/>
    <mergeCell ref="GKX58:GKZ58"/>
    <mergeCell ref="GLB58:GLD58"/>
    <mergeCell ref="GLF58:GLH58"/>
    <mergeCell ref="GLJ58:GLL58"/>
    <mergeCell ref="GJZ58:GKB58"/>
    <mergeCell ref="GKD58:GKF58"/>
    <mergeCell ref="GKH58:GKJ58"/>
    <mergeCell ref="GKL58:GKN58"/>
    <mergeCell ref="GKP58:GKR58"/>
    <mergeCell ref="GJF58:GJH58"/>
    <mergeCell ref="GJJ58:GJL58"/>
    <mergeCell ref="GJN58:GJP58"/>
    <mergeCell ref="GJR58:GJT58"/>
    <mergeCell ref="GJV58:GJX58"/>
    <mergeCell ref="GIL58:GIN58"/>
    <mergeCell ref="GIP58:GIR58"/>
    <mergeCell ref="GIT58:GIV58"/>
    <mergeCell ref="GIX58:GIZ58"/>
    <mergeCell ref="GJB58:GJD58"/>
    <mergeCell ref="GHR58:GHT58"/>
    <mergeCell ref="GHV58:GHX58"/>
    <mergeCell ref="GHZ58:GIB58"/>
    <mergeCell ref="GID58:GIF58"/>
    <mergeCell ref="GIH58:GIJ58"/>
    <mergeCell ref="GGX58:GGZ58"/>
    <mergeCell ref="GHB58:GHD58"/>
    <mergeCell ref="GHF58:GHH58"/>
    <mergeCell ref="GHJ58:GHL58"/>
    <mergeCell ref="GHN58:GHP58"/>
    <mergeCell ref="GGD58:GGF58"/>
    <mergeCell ref="GGH58:GGJ58"/>
    <mergeCell ref="GGL58:GGN58"/>
    <mergeCell ref="GGP58:GGR58"/>
    <mergeCell ref="GGT58:GGV58"/>
    <mergeCell ref="GFJ58:GFL58"/>
    <mergeCell ref="GFN58:GFP58"/>
    <mergeCell ref="GFR58:GFT58"/>
    <mergeCell ref="GFV58:GFX58"/>
    <mergeCell ref="GFZ58:GGB58"/>
    <mergeCell ref="GEP58:GER58"/>
    <mergeCell ref="GET58:GEV58"/>
    <mergeCell ref="GEX58:GEZ58"/>
    <mergeCell ref="GFB58:GFD58"/>
    <mergeCell ref="GFF58:GFH58"/>
    <mergeCell ref="GDV58:GDX58"/>
    <mergeCell ref="GDZ58:GEB58"/>
    <mergeCell ref="GED58:GEF58"/>
    <mergeCell ref="GEH58:GEJ58"/>
    <mergeCell ref="GEL58:GEN58"/>
    <mergeCell ref="GDB58:GDD58"/>
    <mergeCell ref="GDF58:GDH58"/>
    <mergeCell ref="GDJ58:GDL58"/>
    <mergeCell ref="GDN58:GDP58"/>
    <mergeCell ref="GDR58:GDT58"/>
    <mergeCell ref="GCH58:GCJ58"/>
    <mergeCell ref="GCL58:GCN58"/>
    <mergeCell ref="GCP58:GCR58"/>
    <mergeCell ref="GCT58:GCV58"/>
    <mergeCell ref="GCX58:GCZ58"/>
    <mergeCell ref="GBN58:GBP58"/>
    <mergeCell ref="GBR58:GBT58"/>
    <mergeCell ref="GBV58:GBX58"/>
    <mergeCell ref="GBZ58:GCB58"/>
    <mergeCell ref="GCD58:GCF58"/>
    <mergeCell ref="GAT58:GAV58"/>
    <mergeCell ref="GAX58:GAZ58"/>
    <mergeCell ref="GBB58:GBD58"/>
    <mergeCell ref="GBF58:GBH58"/>
    <mergeCell ref="GBJ58:GBL58"/>
    <mergeCell ref="FZZ58:GAB58"/>
    <mergeCell ref="GAD58:GAF58"/>
    <mergeCell ref="GAH58:GAJ58"/>
    <mergeCell ref="GAL58:GAN58"/>
    <mergeCell ref="GAP58:GAR58"/>
    <mergeCell ref="FZF58:FZH58"/>
    <mergeCell ref="FZJ58:FZL58"/>
    <mergeCell ref="FZN58:FZP58"/>
    <mergeCell ref="FZR58:FZT58"/>
    <mergeCell ref="FZV58:FZX58"/>
    <mergeCell ref="FYL58:FYN58"/>
    <mergeCell ref="FYP58:FYR58"/>
    <mergeCell ref="FYT58:FYV58"/>
    <mergeCell ref="FYX58:FYZ58"/>
    <mergeCell ref="FZB58:FZD58"/>
    <mergeCell ref="FXR58:FXT58"/>
    <mergeCell ref="FXV58:FXX58"/>
    <mergeCell ref="FXZ58:FYB58"/>
    <mergeCell ref="FYD58:FYF58"/>
    <mergeCell ref="FYH58:FYJ58"/>
    <mergeCell ref="FWX58:FWZ58"/>
    <mergeCell ref="FXB58:FXD58"/>
    <mergeCell ref="FXF58:FXH58"/>
    <mergeCell ref="FXJ58:FXL58"/>
    <mergeCell ref="FXN58:FXP58"/>
    <mergeCell ref="FWD58:FWF58"/>
    <mergeCell ref="FWH58:FWJ58"/>
    <mergeCell ref="FWL58:FWN58"/>
    <mergeCell ref="FWP58:FWR58"/>
    <mergeCell ref="FWT58:FWV58"/>
    <mergeCell ref="FVJ58:FVL58"/>
    <mergeCell ref="FVN58:FVP58"/>
    <mergeCell ref="FVR58:FVT58"/>
    <mergeCell ref="FVV58:FVX58"/>
    <mergeCell ref="FVZ58:FWB58"/>
    <mergeCell ref="FUP58:FUR58"/>
    <mergeCell ref="FUT58:FUV58"/>
    <mergeCell ref="FUX58:FUZ58"/>
    <mergeCell ref="FVB58:FVD58"/>
    <mergeCell ref="FVF58:FVH58"/>
    <mergeCell ref="FTV58:FTX58"/>
    <mergeCell ref="FTZ58:FUB58"/>
    <mergeCell ref="FUD58:FUF58"/>
    <mergeCell ref="FUH58:FUJ58"/>
    <mergeCell ref="FUL58:FUN58"/>
    <mergeCell ref="FTB58:FTD58"/>
    <mergeCell ref="FTF58:FTH58"/>
    <mergeCell ref="FTJ58:FTL58"/>
    <mergeCell ref="FTN58:FTP58"/>
    <mergeCell ref="FTR58:FTT58"/>
    <mergeCell ref="FSH58:FSJ58"/>
    <mergeCell ref="FSL58:FSN58"/>
    <mergeCell ref="FSP58:FSR58"/>
    <mergeCell ref="FST58:FSV58"/>
    <mergeCell ref="FSX58:FSZ58"/>
    <mergeCell ref="FRN58:FRP58"/>
    <mergeCell ref="FRR58:FRT58"/>
    <mergeCell ref="FRV58:FRX58"/>
    <mergeCell ref="FRZ58:FSB58"/>
    <mergeCell ref="FSD58:FSF58"/>
    <mergeCell ref="FQT58:FQV58"/>
    <mergeCell ref="FQX58:FQZ58"/>
    <mergeCell ref="FRB58:FRD58"/>
    <mergeCell ref="FRF58:FRH58"/>
    <mergeCell ref="FRJ58:FRL58"/>
    <mergeCell ref="FPZ58:FQB58"/>
    <mergeCell ref="FQD58:FQF58"/>
    <mergeCell ref="FQH58:FQJ58"/>
    <mergeCell ref="FQL58:FQN58"/>
    <mergeCell ref="FQP58:FQR58"/>
    <mergeCell ref="FPF58:FPH58"/>
    <mergeCell ref="FPJ58:FPL58"/>
    <mergeCell ref="FPN58:FPP58"/>
    <mergeCell ref="FPR58:FPT58"/>
    <mergeCell ref="FPV58:FPX58"/>
    <mergeCell ref="FOL58:FON58"/>
    <mergeCell ref="FOP58:FOR58"/>
    <mergeCell ref="FOT58:FOV58"/>
    <mergeCell ref="FOX58:FOZ58"/>
    <mergeCell ref="FPB58:FPD58"/>
    <mergeCell ref="FNR58:FNT58"/>
    <mergeCell ref="FNV58:FNX58"/>
    <mergeCell ref="FNZ58:FOB58"/>
    <mergeCell ref="FOD58:FOF58"/>
    <mergeCell ref="FOH58:FOJ58"/>
    <mergeCell ref="FMX58:FMZ58"/>
    <mergeCell ref="FNB58:FND58"/>
    <mergeCell ref="FNF58:FNH58"/>
    <mergeCell ref="FNJ58:FNL58"/>
    <mergeCell ref="FNN58:FNP58"/>
    <mergeCell ref="FMD58:FMF58"/>
    <mergeCell ref="FMH58:FMJ58"/>
    <mergeCell ref="FML58:FMN58"/>
    <mergeCell ref="FMP58:FMR58"/>
    <mergeCell ref="FMT58:FMV58"/>
    <mergeCell ref="FLJ58:FLL58"/>
    <mergeCell ref="FLN58:FLP58"/>
    <mergeCell ref="FLR58:FLT58"/>
    <mergeCell ref="FLV58:FLX58"/>
    <mergeCell ref="FLZ58:FMB58"/>
    <mergeCell ref="FKP58:FKR58"/>
    <mergeCell ref="FKT58:FKV58"/>
    <mergeCell ref="FKX58:FKZ58"/>
    <mergeCell ref="FLB58:FLD58"/>
    <mergeCell ref="FLF58:FLH58"/>
    <mergeCell ref="FJV58:FJX58"/>
    <mergeCell ref="FJZ58:FKB58"/>
    <mergeCell ref="FKD58:FKF58"/>
    <mergeCell ref="FKH58:FKJ58"/>
    <mergeCell ref="FKL58:FKN58"/>
    <mergeCell ref="FJB58:FJD58"/>
    <mergeCell ref="FJF58:FJH58"/>
    <mergeCell ref="FJJ58:FJL58"/>
    <mergeCell ref="FJN58:FJP58"/>
    <mergeCell ref="FJR58:FJT58"/>
    <mergeCell ref="FIH58:FIJ58"/>
    <mergeCell ref="FIL58:FIN58"/>
    <mergeCell ref="FIP58:FIR58"/>
    <mergeCell ref="FIT58:FIV58"/>
    <mergeCell ref="FIX58:FIZ58"/>
    <mergeCell ref="FHN58:FHP58"/>
    <mergeCell ref="FHR58:FHT58"/>
    <mergeCell ref="FHV58:FHX58"/>
    <mergeCell ref="FHZ58:FIB58"/>
    <mergeCell ref="FID58:FIF58"/>
    <mergeCell ref="FGT58:FGV58"/>
    <mergeCell ref="FGX58:FGZ58"/>
    <mergeCell ref="FHB58:FHD58"/>
    <mergeCell ref="FHF58:FHH58"/>
    <mergeCell ref="FHJ58:FHL58"/>
    <mergeCell ref="FFZ58:FGB58"/>
    <mergeCell ref="FGD58:FGF58"/>
    <mergeCell ref="FGH58:FGJ58"/>
    <mergeCell ref="FGL58:FGN58"/>
    <mergeCell ref="FGP58:FGR58"/>
    <mergeCell ref="FFF58:FFH58"/>
    <mergeCell ref="FFJ58:FFL58"/>
    <mergeCell ref="FFN58:FFP58"/>
    <mergeCell ref="FFR58:FFT58"/>
    <mergeCell ref="FFV58:FFX58"/>
    <mergeCell ref="FEL58:FEN58"/>
    <mergeCell ref="FEP58:FER58"/>
    <mergeCell ref="FET58:FEV58"/>
    <mergeCell ref="FEX58:FEZ58"/>
    <mergeCell ref="FFB58:FFD58"/>
    <mergeCell ref="FDR58:FDT58"/>
    <mergeCell ref="FDV58:FDX58"/>
    <mergeCell ref="FDZ58:FEB58"/>
    <mergeCell ref="FED58:FEF58"/>
    <mergeCell ref="FEH58:FEJ58"/>
    <mergeCell ref="FCX58:FCZ58"/>
    <mergeCell ref="FDB58:FDD58"/>
    <mergeCell ref="FDF58:FDH58"/>
    <mergeCell ref="FDJ58:FDL58"/>
    <mergeCell ref="FDN58:FDP58"/>
    <mergeCell ref="FCD58:FCF58"/>
    <mergeCell ref="FCH58:FCJ58"/>
    <mergeCell ref="FCL58:FCN58"/>
    <mergeCell ref="FCP58:FCR58"/>
    <mergeCell ref="FCT58:FCV58"/>
    <mergeCell ref="FBJ58:FBL58"/>
    <mergeCell ref="FBN58:FBP58"/>
    <mergeCell ref="FBR58:FBT58"/>
    <mergeCell ref="FBV58:FBX58"/>
    <mergeCell ref="FBZ58:FCB58"/>
    <mergeCell ref="FAP58:FAR58"/>
    <mergeCell ref="FAT58:FAV58"/>
    <mergeCell ref="FAX58:FAZ58"/>
    <mergeCell ref="FBB58:FBD58"/>
    <mergeCell ref="FBF58:FBH58"/>
    <mergeCell ref="EZV58:EZX58"/>
    <mergeCell ref="EZZ58:FAB58"/>
    <mergeCell ref="FAD58:FAF58"/>
    <mergeCell ref="FAH58:FAJ58"/>
    <mergeCell ref="FAL58:FAN58"/>
    <mergeCell ref="EZB58:EZD58"/>
    <mergeCell ref="EZF58:EZH58"/>
    <mergeCell ref="EZJ58:EZL58"/>
    <mergeCell ref="EZN58:EZP58"/>
    <mergeCell ref="EZR58:EZT58"/>
    <mergeCell ref="EYH58:EYJ58"/>
    <mergeCell ref="EYL58:EYN58"/>
    <mergeCell ref="EYP58:EYR58"/>
    <mergeCell ref="EYT58:EYV58"/>
    <mergeCell ref="EYX58:EYZ58"/>
    <mergeCell ref="EXN58:EXP58"/>
    <mergeCell ref="EXR58:EXT58"/>
    <mergeCell ref="EXV58:EXX58"/>
    <mergeCell ref="EXZ58:EYB58"/>
    <mergeCell ref="EYD58:EYF58"/>
    <mergeCell ref="EWT58:EWV58"/>
    <mergeCell ref="EWX58:EWZ58"/>
    <mergeCell ref="EXB58:EXD58"/>
    <mergeCell ref="EXF58:EXH58"/>
    <mergeCell ref="EXJ58:EXL58"/>
    <mergeCell ref="EVZ58:EWB58"/>
    <mergeCell ref="EWD58:EWF58"/>
    <mergeCell ref="EWH58:EWJ58"/>
    <mergeCell ref="EWL58:EWN58"/>
    <mergeCell ref="EWP58:EWR58"/>
    <mergeCell ref="EVF58:EVH58"/>
    <mergeCell ref="EVJ58:EVL58"/>
    <mergeCell ref="EVN58:EVP58"/>
    <mergeCell ref="EVR58:EVT58"/>
    <mergeCell ref="EVV58:EVX58"/>
    <mergeCell ref="EUL58:EUN58"/>
    <mergeCell ref="EUP58:EUR58"/>
    <mergeCell ref="EUT58:EUV58"/>
    <mergeCell ref="EUX58:EUZ58"/>
    <mergeCell ref="EVB58:EVD58"/>
    <mergeCell ref="ETR58:ETT58"/>
    <mergeCell ref="ETV58:ETX58"/>
    <mergeCell ref="ETZ58:EUB58"/>
    <mergeCell ref="EUD58:EUF58"/>
    <mergeCell ref="EUH58:EUJ58"/>
    <mergeCell ref="ESX58:ESZ58"/>
    <mergeCell ref="ETB58:ETD58"/>
    <mergeCell ref="ETF58:ETH58"/>
    <mergeCell ref="ETJ58:ETL58"/>
    <mergeCell ref="ETN58:ETP58"/>
    <mergeCell ref="ESD58:ESF58"/>
    <mergeCell ref="ESH58:ESJ58"/>
    <mergeCell ref="ESL58:ESN58"/>
    <mergeCell ref="ESP58:ESR58"/>
    <mergeCell ref="EST58:ESV58"/>
    <mergeCell ref="ERJ58:ERL58"/>
    <mergeCell ref="ERN58:ERP58"/>
    <mergeCell ref="ERR58:ERT58"/>
    <mergeCell ref="ERV58:ERX58"/>
    <mergeCell ref="ERZ58:ESB58"/>
    <mergeCell ref="EQP58:EQR58"/>
    <mergeCell ref="EQT58:EQV58"/>
    <mergeCell ref="EQX58:EQZ58"/>
    <mergeCell ref="ERB58:ERD58"/>
    <mergeCell ref="ERF58:ERH58"/>
    <mergeCell ref="EPV58:EPX58"/>
    <mergeCell ref="EPZ58:EQB58"/>
    <mergeCell ref="EQD58:EQF58"/>
    <mergeCell ref="EQH58:EQJ58"/>
    <mergeCell ref="EQL58:EQN58"/>
    <mergeCell ref="EPB58:EPD58"/>
    <mergeCell ref="EPF58:EPH58"/>
    <mergeCell ref="EPJ58:EPL58"/>
    <mergeCell ref="EPN58:EPP58"/>
    <mergeCell ref="EPR58:EPT58"/>
    <mergeCell ref="EOH58:EOJ58"/>
    <mergeCell ref="EOL58:EON58"/>
    <mergeCell ref="EOP58:EOR58"/>
    <mergeCell ref="EOT58:EOV58"/>
    <mergeCell ref="EOX58:EOZ58"/>
    <mergeCell ref="ENN58:ENP58"/>
    <mergeCell ref="ENR58:ENT58"/>
    <mergeCell ref="ENV58:ENX58"/>
    <mergeCell ref="ENZ58:EOB58"/>
    <mergeCell ref="EOD58:EOF58"/>
    <mergeCell ref="EMT58:EMV58"/>
    <mergeCell ref="EMX58:EMZ58"/>
    <mergeCell ref="ENB58:END58"/>
    <mergeCell ref="ENF58:ENH58"/>
    <mergeCell ref="ENJ58:ENL58"/>
    <mergeCell ref="ELZ58:EMB58"/>
    <mergeCell ref="EMD58:EMF58"/>
    <mergeCell ref="EMH58:EMJ58"/>
    <mergeCell ref="EML58:EMN58"/>
    <mergeCell ref="EMP58:EMR58"/>
    <mergeCell ref="ELF58:ELH58"/>
    <mergeCell ref="ELJ58:ELL58"/>
    <mergeCell ref="ELN58:ELP58"/>
    <mergeCell ref="ELR58:ELT58"/>
    <mergeCell ref="ELV58:ELX58"/>
    <mergeCell ref="EKL58:EKN58"/>
    <mergeCell ref="EKP58:EKR58"/>
    <mergeCell ref="EKT58:EKV58"/>
    <mergeCell ref="EKX58:EKZ58"/>
    <mergeCell ref="ELB58:ELD58"/>
    <mergeCell ref="EJR58:EJT58"/>
    <mergeCell ref="EJV58:EJX58"/>
    <mergeCell ref="EJZ58:EKB58"/>
    <mergeCell ref="EKD58:EKF58"/>
    <mergeCell ref="EKH58:EKJ58"/>
    <mergeCell ref="EIX58:EIZ58"/>
    <mergeCell ref="EJB58:EJD58"/>
    <mergeCell ref="EJF58:EJH58"/>
    <mergeCell ref="EJJ58:EJL58"/>
    <mergeCell ref="EJN58:EJP58"/>
    <mergeCell ref="EID58:EIF58"/>
    <mergeCell ref="EIH58:EIJ58"/>
    <mergeCell ref="EIL58:EIN58"/>
    <mergeCell ref="EIP58:EIR58"/>
    <mergeCell ref="EIT58:EIV58"/>
    <mergeCell ref="EHJ58:EHL58"/>
    <mergeCell ref="EHN58:EHP58"/>
    <mergeCell ref="EHR58:EHT58"/>
    <mergeCell ref="EHV58:EHX58"/>
    <mergeCell ref="EHZ58:EIB58"/>
    <mergeCell ref="EGP58:EGR58"/>
    <mergeCell ref="EGT58:EGV58"/>
    <mergeCell ref="EGX58:EGZ58"/>
    <mergeCell ref="EHB58:EHD58"/>
    <mergeCell ref="EHF58:EHH58"/>
    <mergeCell ref="EFV58:EFX58"/>
    <mergeCell ref="EFZ58:EGB58"/>
    <mergeCell ref="EGD58:EGF58"/>
    <mergeCell ref="EGH58:EGJ58"/>
    <mergeCell ref="EGL58:EGN58"/>
    <mergeCell ref="EFB58:EFD58"/>
    <mergeCell ref="EFF58:EFH58"/>
    <mergeCell ref="EFJ58:EFL58"/>
    <mergeCell ref="EFN58:EFP58"/>
    <mergeCell ref="EFR58:EFT58"/>
    <mergeCell ref="EEH58:EEJ58"/>
    <mergeCell ref="EEL58:EEN58"/>
    <mergeCell ref="EEP58:EER58"/>
    <mergeCell ref="EET58:EEV58"/>
    <mergeCell ref="EEX58:EEZ58"/>
    <mergeCell ref="EDN58:EDP58"/>
    <mergeCell ref="EDR58:EDT58"/>
    <mergeCell ref="EDV58:EDX58"/>
    <mergeCell ref="EDZ58:EEB58"/>
    <mergeCell ref="EED58:EEF58"/>
    <mergeCell ref="ECT58:ECV58"/>
    <mergeCell ref="ECX58:ECZ58"/>
    <mergeCell ref="EDB58:EDD58"/>
    <mergeCell ref="EDF58:EDH58"/>
    <mergeCell ref="EDJ58:EDL58"/>
    <mergeCell ref="EBZ58:ECB58"/>
    <mergeCell ref="ECD58:ECF58"/>
    <mergeCell ref="ECH58:ECJ58"/>
    <mergeCell ref="ECL58:ECN58"/>
    <mergeCell ref="ECP58:ECR58"/>
    <mergeCell ref="EBF58:EBH58"/>
    <mergeCell ref="EBJ58:EBL58"/>
    <mergeCell ref="EBN58:EBP58"/>
    <mergeCell ref="EBR58:EBT58"/>
    <mergeCell ref="EBV58:EBX58"/>
    <mergeCell ref="EAL58:EAN58"/>
    <mergeCell ref="EAP58:EAR58"/>
    <mergeCell ref="EAT58:EAV58"/>
    <mergeCell ref="EAX58:EAZ58"/>
    <mergeCell ref="EBB58:EBD58"/>
    <mergeCell ref="DZR58:DZT58"/>
    <mergeCell ref="DZV58:DZX58"/>
    <mergeCell ref="DZZ58:EAB58"/>
    <mergeCell ref="EAD58:EAF58"/>
    <mergeCell ref="EAH58:EAJ58"/>
    <mergeCell ref="DYX58:DYZ58"/>
    <mergeCell ref="DZB58:DZD58"/>
    <mergeCell ref="DZF58:DZH58"/>
    <mergeCell ref="DZJ58:DZL58"/>
    <mergeCell ref="DZN58:DZP58"/>
    <mergeCell ref="DYD58:DYF58"/>
    <mergeCell ref="DYH58:DYJ58"/>
    <mergeCell ref="DYL58:DYN58"/>
    <mergeCell ref="DYP58:DYR58"/>
    <mergeCell ref="DYT58:DYV58"/>
    <mergeCell ref="DXJ58:DXL58"/>
    <mergeCell ref="DXN58:DXP58"/>
    <mergeCell ref="DXR58:DXT58"/>
    <mergeCell ref="DXV58:DXX58"/>
    <mergeCell ref="DXZ58:DYB58"/>
    <mergeCell ref="DWP58:DWR58"/>
    <mergeCell ref="DWT58:DWV58"/>
    <mergeCell ref="DWX58:DWZ58"/>
    <mergeCell ref="DXB58:DXD58"/>
    <mergeCell ref="DXF58:DXH58"/>
    <mergeCell ref="DVV58:DVX58"/>
    <mergeCell ref="DVZ58:DWB58"/>
    <mergeCell ref="DWD58:DWF58"/>
    <mergeCell ref="DWH58:DWJ58"/>
    <mergeCell ref="DWL58:DWN58"/>
    <mergeCell ref="DVB58:DVD58"/>
    <mergeCell ref="DVF58:DVH58"/>
    <mergeCell ref="DVJ58:DVL58"/>
    <mergeCell ref="DVN58:DVP58"/>
    <mergeCell ref="DVR58:DVT58"/>
    <mergeCell ref="DUH58:DUJ58"/>
    <mergeCell ref="DUL58:DUN58"/>
    <mergeCell ref="DUP58:DUR58"/>
    <mergeCell ref="DUT58:DUV58"/>
    <mergeCell ref="DUX58:DUZ58"/>
    <mergeCell ref="DTN58:DTP58"/>
    <mergeCell ref="DTR58:DTT58"/>
    <mergeCell ref="DTV58:DTX58"/>
    <mergeCell ref="DTZ58:DUB58"/>
    <mergeCell ref="DUD58:DUF58"/>
    <mergeCell ref="DST58:DSV58"/>
    <mergeCell ref="DSX58:DSZ58"/>
    <mergeCell ref="DTB58:DTD58"/>
    <mergeCell ref="DTF58:DTH58"/>
    <mergeCell ref="DTJ58:DTL58"/>
    <mergeCell ref="DRZ58:DSB58"/>
    <mergeCell ref="DSD58:DSF58"/>
    <mergeCell ref="DSH58:DSJ58"/>
    <mergeCell ref="DSL58:DSN58"/>
    <mergeCell ref="DSP58:DSR58"/>
    <mergeCell ref="DRF58:DRH58"/>
    <mergeCell ref="DRJ58:DRL58"/>
    <mergeCell ref="DRN58:DRP58"/>
    <mergeCell ref="DRR58:DRT58"/>
    <mergeCell ref="DRV58:DRX58"/>
    <mergeCell ref="DQL58:DQN58"/>
    <mergeCell ref="DQP58:DQR58"/>
    <mergeCell ref="DQT58:DQV58"/>
    <mergeCell ref="DQX58:DQZ58"/>
    <mergeCell ref="DRB58:DRD58"/>
    <mergeCell ref="DPR58:DPT58"/>
    <mergeCell ref="DPV58:DPX58"/>
    <mergeCell ref="DPZ58:DQB58"/>
    <mergeCell ref="DQD58:DQF58"/>
    <mergeCell ref="DQH58:DQJ58"/>
    <mergeCell ref="DOX58:DOZ58"/>
    <mergeCell ref="DPB58:DPD58"/>
    <mergeCell ref="DPF58:DPH58"/>
    <mergeCell ref="DPJ58:DPL58"/>
    <mergeCell ref="DPN58:DPP58"/>
    <mergeCell ref="DOD58:DOF58"/>
    <mergeCell ref="DOH58:DOJ58"/>
    <mergeCell ref="DOL58:DON58"/>
    <mergeCell ref="DOP58:DOR58"/>
    <mergeCell ref="DOT58:DOV58"/>
    <mergeCell ref="DNJ58:DNL58"/>
    <mergeCell ref="DNN58:DNP58"/>
    <mergeCell ref="DNR58:DNT58"/>
    <mergeCell ref="DNV58:DNX58"/>
    <mergeCell ref="DNZ58:DOB58"/>
    <mergeCell ref="DMP58:DMR58"/>
    <mergeCell ref="DMT58:DMV58"/>
    <mergeCell ref="DMX58:DMZ58"/>
    <mergeCell ref="DNB58:DND58"/>
    <mergeCell ref="DNF58:DNH58"/>
    <mergeCell ref="DLV58:DLX58"/>
    <mergeCell ref="DLZ58:DMB58"/>
    <mergeCell ref="DMD58:DMF58"/>
    <mergeCell ref="DMH58:DMJ58"/>
    <mergeCell ref="DML58:DMN58"/>
    <mergeCell ref="DLB58:DLD58"/>
    <mergeCell ref="DLF58:DLH58"/>
    <mergeCell ref="DLJ58:DLL58"/>
    <mergeCell ref="DLN58:DLP58"/>
    <mergeCell ref="DLR58:DLT58"/>
    <mergeCell ref="DKH58:DKJ58"/>
    <mergeCell ref="DKL58:DKN58"/>
    <mergeCell ref="DKP58:DKR58"/>
    <mergeCell ref="DKT58:DKV58"/>
    <mergeCell ref="DKX58:DKZ58"/>
    <mergeCell ref="DJN58:DJP58"/>
    <mergeCell ref="DJR58:DJT58"/>
    <mergeCell ref="DJV58:DJX58"/>
    <mergeCell ref="DJZ58:DKB58"/>
    <mergeCell ref="DKD58:DKF58"/>
    <mergeCell ref="DIT58:DIV58"/>
    <mergeCell ref="DIX58:DIZ58"/>
    <mergeCell ref="DJB58:DJD58"/>
    <mergeCell ref="DJF58:DJH58"/>
    <mergeCell ref="DJJ58:DJL58"/>
    <mergeCell ref="DHZ58:DIB58"/>
    <mergeCell ref="DID58:DIF58"/>
    <mergeCell ref="DIH58:DIJ58"/>
    <mergeCell ref="DIL58:DIN58"/>
    <mergeCell ref="DIP58:DIR58"/>
    <mergeCell ref="DHF58:DHH58"/>
    <mergeCell ref="DHJ58:DHL58"/>
    <mergeCell ref="DHN58:DHP58"/>
    <mergeCell ref="DHR58:DHT58"/>
    <mergeCell ref="DHV58:DHX58"/>
    <mergeCell ref="DGL58:DGN58"/>
    <mergeCell ref="DGP58:DGR58"/>
    <mergeCell ref="DGT58:DGV58"/>
    <mergeCell ref="DGX58:DGZ58"/>
    <mergeCell ref="DHB58:DHD58"/>
    <mergeCell ref="DFR58:DFT58"/>
    <mergeCell ref="DFV58:DFX58"/>
    <mergeCell ref="DFZ58:DGB58"/>
    <mergeCell ref="DGD58:DGF58"/>
    <mergeCell ref="DGH58:DGJ58"/>
    <mergeCell ref="DEX58:DEZ58"/>
    <mergeCell ref="DFB58:DFD58"/>
    <mergeCell ref="DFF58:DFH58"/>
    <mergeCell ref="DFJ58:DFL58"/>
    <mergeCell ref="DFN58:DFP58"/>
    <mergeCell ref="DED58:DEF58"/>
    <mergeCell ref="DEH58:DEJ58"/>
    <mergeCell ref="DEL58:DEN58"/>
    <mergeCell ref="DEP58:DER58"/>
    <mergeCell ref="DET58:DEV58"/>
    <mergeCell ref="DDJ58:DDL58"/>
    <mergeCell ref="DDN58:DDP58"/>
    <mergeCell ref="DDR58:DDT58"/>
    <mergeCell ref="DDV58:DDX58"/>
    <mergeCell ref="DDZ58:DEB58"/>
    <mergeCell ref="DCP58:DCR58"/>
    <mergeCell ref="DCT58:DCV58"/>
    <mergeCell ref="DCX58:DCZ58"/>
    <mergeCell ref="DDB58:DDD58"/>
    <mergeCell ref="DDF58:DDH58"/>
    <mergeCell ref="DBV58:DBX58"/>
    <mergeCell ref="DBZ58:DCB58"/>
    <mergeCell ref="DCD58:DCF58"/>
    <mergeCell ref="DCH58:DCJ58"/>
    <mergeCell ref="DCL58:DCN58"/>
    <mergeCell ref="DBB58:DBD58"/>
    <mergeCell ref="DBF58:DBH58"/>
    <mergeCell ref="DBJ58:DBL58"/>
    <mergeCell ref="DBN58:DBP58"/>
    <mergeCell ref="DBR58:DBT58"/>
    <mergeCell ref="DAH58:DAJ58"/>
    <mergeCell ref="DAL58:DAN58"/>
    <mergeCell ref="DAP58:DAR58"/>
    <mergeCell ref="DAT58:DAV58"/>
    <mergeCell ref="DAX58:DAZ58"/>
    <mergeCell ref="CZN58:CZP58"/>
    <mergeCell ref="CZR58:CZT58"/>
    <mergeCell ref="CZV58:CZX58"/>
    <mergeCell ref="CZZ58:DAB58"/>
    <mergeCell ref="DAD58:DAF58"/>
    <mergeCell ref="CYT58:CYV58"/>
    <mergeCell ref="CYX58:CYZ58"/>
    <mergeCell ref="CZB58:CZD58"/>
    <mergeCell ref="CZF58:CZH58"/>
    <mergeCell ref="CZJ58:CZL58"/>
    <mergeCell ref="CXZ58:CYB58"/>
    <mergeCell ref="CYD58:CYF58"/>
    <mergeCell ref="CYH58:CYJ58"/>
    <mergeCell ref="CYL58:CYN58"/>
    <mergeCell ref="CYP58:CYR58"/>
    <mergeCell ref="CXF58:CXH58"/>
    <mergeCell ref="CXJ58:CXL58"/>
    <mergeCell ref="CXN58:CXP58"/>
    <mergeCell ref="CXR58:CXT58"/>
    <mergeCell ref="CXV58:CXX58"/>
    <mergeCell ref="CWL58:CWN58"/>
    <mergeCell ref="CWP58:CWR58"/>
    <mergeCell ref="CWT58:CWV58"/>
    <mergeCell ref="CWX58:CWZ58"/>
    <mergeCell ref="CXB58:CXD58"/>
    <mergeCell ref="CVR58:CVT58"/>
    <mergeCell ref="CVV58:CVX58"/>
    <mergeCell ref="CVZ58:CWB58"/>
    <mergeCell ref="CWD58:CWF58"/>
    <mergeCell ref="CWH58:CWJ58"/>
    <mergeCell ref="CUX58:CUZ58"/>
    <mergeCell ref="CVB58:CVD58"/>
    <mergeCell ref="CVF58:CVH58"/>
    <mergeCell ref="CVJ58:CVL58"/>
    <mergeCell ref="CVN58:CVP58"/>
    <mergeCell ref="CUD58:CUF58"/>
    <mergeCell ref="CUH58:CUJ58"/>
    <mergeCell ref="CUL58:CUN58"/>
    <mergeCell ref="CUP58:CUR58"/>
    <mergeCell ref="CUT58:CUV58"/>
    <mergeCell ref="CTJ58:CTL58"/>
    <mergeCell ref="CTN58:CTP58"/>
    <mergeCell ref="CTR58:CTT58"/>
    <mergeCell ref="CTV58:CTX58"/>
    <mergeCell ref="CTZ58:CUB58"/>
    <mergeCell ref="CSP58:CSR58"/>
    <mergeCell ref="CST58:CSV58"/>
    <mergeCell ref="CSX58:CSZ58"/>
    <mergeCell ref="CTB58:CTD58"/>
    <mergeCell ref="CTF58:CTH58"/>
    <mergeCell ref="CRV58:CRX58"/>
    <mergeCell ref="CRZ58:CSB58"/>
    <mergeCell ref="CSD58:CSF58"/>
    <mergeCell ref="CSH58:CSJ58"/>
    <mergeCell ref="CSL58:CSN58"/>
    <mergeCell ref="CRB58:CRD58"/>
    <mergeCell ref="CRF58:CRH58"/>
    <mergeCell ref="CRJ58:CRL58"/>
    <mergeCell ref="CRN58:CRP58"/>
    <mergeCell ref="CRR58:CRT58"/>
    <mergeCell ref="CQH58:CQJ58"/>
    <mergeCell ref="CQL58:CQN58"/>
    <mergeCell ref="CQP58:CQR58"/>
    <mergeCell ref="CQT58:CQV58"/>
    <mergeCell ref="CQX58:CQZ58"/>
    <mergeCell ref="CPN58:CPP58"/>
    <mergeCell ref="CPR58:CPT58"/>
    <mergeCell ref="CPV58:CPX58"/>
    <mergeCell ref="CPZ58:CQB58"/>
    <mergeCell ref="CQD58:CQF58"/>
    <mergeCell ref="COT58:COV58"/>
    <mergeCell ref="COX58:COZ58"/>
    <mergeCell ref="CPB58:CPD58"/>
    <mergeCell ref="CPF58:CPH58"/>
    <mergeCell ref="CPJ58:CPL58"/>
    <mergeCell ref="CNZ58:COB58"/>
    <mergeCell ref="COD58:COF58"/>
    <mergeCell ref="COH58:COJ58"/>
    <mergeCell ref="COL58:CON58"/>
    <mergeCell ref="COP58:COR58"/>
    <mergeCell ref="CNF58:CNH58"/>
    <mergeCell ref="CNJ58:CNL58"/>
    <mergeCell ref="CNN58:CNP58"/>
    <mergeCell ref="CNR58:CNT58"/>
    <mergeCell ref="CNV58:CNX58"/>
    <mergeCell ref="CML58:CMN58"/>
    <mergeCell ref="CMP58:CMR58"/>
    <mergeCell ref="CMT58:CMV58"/>
    <mergeCell ref="CMX58:CMZ58"/>
    <mergeCell ref="CNB58:CND58"/>
    <mergeCell ref="CLR58:CLT58"/>
    <mergeCell ref="CLV58:CLX58"/>
    <mergeCell ref="CLZ58:CMB58"/>
    <mergeCell ref="CMD58:CMF58"/>
    <mergeCell ref="CMH58:CMJ58"/>
    <mergeCell ref="CKX58:CKZ58"/>
    <mergeCell ref="CLB58:CLD58"/>
    <mergeCell ref="CLF58:CLH58"/>
    <mergeCell ref="CLJ58:CLL58"/>
    <mergeCell ref="CLN58:CLP58"/>
    <mergeCell ref="CKD58:CKF58"/>
    <mergeCell ref="CKH58:CKJ58"/>
    <mergeCell ref="CKL58:CKN58"/>
    <mergeCell ref="CKP58:CKR58"/>
    <mergeCell ref="CKT58:CKV58"/>
    <mergeCell ref="CJJ58:CJL58"/>
    <mergeCell ref="CJN58:CJP58"/>
    <mergeCell ref="CJR58:CJT58"/>
    <mergeCell ref="CJV58:CJX58"/>
    <mergeCell ref="CJZ58:CKB58"/>
    <mergeCell ref="CIP58:CIR58"/>
    <mergeCell ref="CIT58:CIV58"/>
    <mergeCell ref="CIX58:CIZ58"/>
    <mergeCell ref="CJB58:CJD58"/>
    <mergeCell ref="CJF58:CJH58"/>
    <mergeCell ref="CHV58:CHX58"/>
    <mergeCell ref="CHZ58:CIB58"/>
    <mergeCell ref="CID58:CIF58"/>
    <mergeCell ref="CIH58:CIJ58"/>
    <mergeCell ref="CIL58:CIN58"/>
    <mergeCell ref="CHB58:CHD58"/>
    <mergeCell ref="CHF58:CHH58"/>
    <mergeCell ref="CHJ58:CHL58"/>
    <mergeCell ref="CHN58:CHP58"/>
    <mergeCell ref="CHR58:CHT58"/>
    <mergeCell ref="CGH58:CGJ58"/>
    <mergeCell ref="CGL58:CGN58"/>
    <mergeCell ref="CGP58:CGR58"/>
    <mergeCell ref="CGT58:CGV58"/>
    <mergeCell ref="CGX58:CGZ58"/>
    <mergeCell ref="CFN58:CFP58"/>
    <mergeCell ref="CFR58:CFT58"/>
    <mergeCell ref="CFV58:CFX58"/>
    <mergeCell ref="CFZ58:CGB58"/>
    <mergeCell ref="CGD58:CGF58"/>
    <mergeCell ref="CET58:CEV58"/>
    <mergeCell ref="CEX58:CEZ58"/>
    <mergeCell ref="CFB58:CFD58"/>
    <mergeCell ref="CFF58:CFH58"/>
    <mergeCell ref="CFJ58:CFL58"/>
    <mergeCell ref="CDZ58:CEB58"/>
    <mergeCell ref="CED58:CEF58"/>
    <mergeCell ref="CEH58:CEJ58"/>
    <mergeCell ref="CEL58:CEN58"/>
    <mergeCell ref="CEP58:CER58"/>
    <mergeCell ref="CDF58:CDH58"/>
    <mergeCell ref="CDJ58:CDL58"/>
    <mergeCell ref="CDN58:CDP58"/>
    <mergeCell ref="CDR58:CDT58"/>
    <mergeCell ref="CDV58:CDX58"/>
    <mergeCell ref="CCL58:CCN58"/>
    <mergeCell ref="CCP58:CCR58"/>
    <mergeCell ref="CCT58:CCV58"/>
    <mergeCell ref="CCX58:CCZ58"/>
    <mergeCell ref="CDB58:CDD58"/>
    <mergeCell ref="CBR58:CBT58"/>
    <mergeCell ref="CBV58:CBX58"/>
    <mergeCell ref="CBZ58:CCB58"/>
    <mergeCell ref="CCD58:CCF58"/>
    <mergeCell ref="CCH58:CCJ58"/>
    <mergeCell ref="CAX58:CAZ58"/>
    <mergeCell ref="CBB58:CBD58"/>
    <mergeCell ref="CBF58:CBH58"/>
    <mergeCell ref="CBJ58:CBL58"/>
    <mergeCell ref="CBN58:CBP58"/>
    <mergeCell ref="CAD58:CAF58"/>
    <mergeCell ref="CAH58:CAJ58"/>
    <mergeCell ref="CAL58:CAN58"/>
    <mergeCell ref="CAP58:CAR58"/>
    <mergeCell ref="CAT58:CAV58"/>
    <mergeCell ref="BZJ58:BZL58"/>
    <mergeCell ref="BZN58:BZP58"/>
    <mergeCell ref="BZR58:BZT58"/>
    <mergeCell ref="BZV58:BZX58"/>
    <mergeCell ref="BZZ58:CAB58"/>
    <mergeCell ref="BYP58:BYR58"/>
    <mergeCell ref="BYT58:BYV58"/>
    <mergeCell ref="BYX58:BYZ58"/>
    <mergeCell ref="BZB58:BZD58"/>
    <mergeCell ref="BZF58:BZH58"/>
    <mergeCell ref="BXV58:BXX58"/>
    <mergeCell ref="BXZ58:BYB58"/>
    <mergeCell ref="BYD58:BYF58"/>
    <mergeCell ref="BYH58:BYJ58"/>
    <mergeCell ref="BYL58:BYN58"/>
    <mergeCell ref="BXB58:BXD58"/>
    <mergeCell ref="BXF58:BXH58"/>
    <mergeCell ref="BXJ58:BXL58"/>
    <mergeCell ref="BXN58:BXP58"/>
    <mergeCell ref="BXR58:BXT58"/>
    <mergeCell ref="BWH58:BWJ58"/>
    <mergeCell ref="BWL58:BWN58"/>
    <mergeCell ref="BWP58:BWR58"/>
    <mergeCell ref="BWT58:BWV58"/>
    <mergeCell ref="BWX58:BWZ58"/>
    <mergeCell ref="BVN58:BVP58"/>
    <mergeCell ref="BVR58:BVT58"/>
    <mergeCell ref="BVV58:BVX58"/>
    <mergeCell ref="BVZ58:BWB58"/>
    <mergeCell ref="BWD58:BWF58"/>
    <mergeCell ref="BUT58:BUV58"/>
    <mergeCell ref="BUX58:BUZ58"/>
    <mergeCell ref="BVB58:BVD58"/>
    <mergeCell ref="BVF58:BVH58"/>
    <mergeCell ref="BVJ58:BVL58"/>
    <mergeCell ref="BTZ58:BUB58"/>
    <mergeCell ref="BUD58:BUF58"/>
    <mergeCell ref="BUH58:BUJ58"/>
    <mergeCell ref="BUL58:BUN58"/>
    <mergeCell ref="BUP58:BUR58"/>
    <mergeCell ref="BTF58:BTH58"/>
    <mergeCell ref="BTJ58:BTL58"/>
    <mergeCell ref="BTN58:BTP58"/>
    <mergeCell ref="BTR58:BTT58"/>
    <mergeCell ref="BTV58:BTX58"/>
    <mergeCell ref="BSL58:BSN58"/>
    <mergeCell ref="BSP58:BSR58"/>
    <mergeCell ref="BST58:BSV58"/>
    <mergeCell ref="BSX58:BSZ58"/>
    <mergeCell ref="BTB58:BTD58"/>
    <mergeCell ref="BRR58:BRT58"/>
    <mergeCell ref="BRV58:BRX58"/>
    <mergeCell ref="BRZ58:BSB58"/>
    <mergeCell ref="BSD58:BSF58"/>
    <mergeCell ref="BSH58:BSJ58"/>
    <mergeCell ref="BQX58:BQZ58"/>
    <mergeCell ref="BRB58:BRD58"/>
    <mergeCell ref="BRF58:BRH58"/>
    <mergeCell ref="BRJ58:BRL58"/>
    <mergeCell ref="BRN58:BRP58"/>
    <mergeCell ref="BQD58:BQF58"/>
    <mergeCell ref="BQH58:BQJ58"/>
    <mergeCell ref="BQL58:BQN58"/>
    <mergeCell ref="BQP58:BQR58"/>
    <mergeCell ref="BQT58:BQV58"/>
    <mergeCell ref="BPJ58:BPL58"/>
    <mergeCell ref="BPN58:BPP58"/>
    <mergeCell ref="BPR58:BPT58"/>
    <mergeCell ref="BPV58:BPX58"/>
    <mergeCell ref="BPZ58:BQB58"/>
    <mergeCell ref="BOP58:BOR58"/>
    <mergeCell ref="BOT58:BOV58"/>
    <mergeCell ref="BOX58:BOZ58"/>
    <mergeCell ref="BPB58:BPD58"/>
    <mergeCell ref="BPF58:BPH58"/>
    <mergeCell ref="BNV58:BNX58"/>
    <mergeCell ref="BNZ58:BOB58"/>
    <mergeCell ref="BOD58:BOF58"/>
    <mergeCell ref="BOH58:BOJ58"/>
    <mergeCell ref="BOL58:BON58"/>
    <mergeCell ref="BNB58:BND58"/>
    <mergeCell ref="BNF58:BNH58"/>
    <mergeCell ref="BNJ58:BNL58"/>
    <mergeCell ref="BNN58:BNP58"/>
    <mergeCell ref="BNR58:BNT58"/>
    <mergeCell ref="BMH58:BMJ58"/>
    <mergeCell ref="BML58:BMN58"/>
    <mergeCell ref="BMP58:BMR58"/>
    <mergeCell ref="BMT58:BMV58"/>
    <mergeCell ref="BMX58:BMZ58"/>
    <mergeCell ref="BLN58:BLP58"/>
    <mergeCell ref="BLR58:BLT58"/>
    <mergeCell ref="BLV58:BLX58"/>
    <mergeCell ref="BLZ58:BMB58"/>
    <mergeCell ref="BMD58:BMF58"/>
    <mergeCell ref="BKT58:BKV58"/>
    <mergeCell ref="BKX58:BKZ58"/>
    <mergeCell ref="BLB58:BLD58"/>
    <mergeCell ref="BLF58:BLH58"/>
    <mergeCell ref="BLJ58:BLL58"/>
    <mergeCell ref="BJZ58:BKB58"/>
    <mergeCell ref="BKD58:BKF58"/>
    <mergeCell ref="BKH58:BKJ58"/>
    <mergeCell ref="BKL58:BKN58"/>
    <mergeCell ref="BKP58:BKR58"/>
    <mergeCell ref="BJF58:BJH58"/>
    <mergeCell ref="BJJ58:BJL58"/>
    <mergeCell ref="BJN58:BJP58"/>
    <mergeCell ref="BJR58:BJT58"/>
    <mergeCell ref="BJV58:BJX58"/>
    <mergeCell ref="BIL58:BIN58"/>
    <mergeCell ref="BIP58:BIR58"/>
    <mergeCell ref="BIT58:BIV58"/>
    <mergeCell ref="BIX58:BIZ58"/>
    <mergeCell ref="BJB58:BJD58"/>
    <mergeCell ref="BHR58:BHT58"/>
    <mergeCell ref="BHV58:BHX58"/>
    <mergeCell ref="BHZ58:BIB58"/>
    <mergeCell ref="BID58:BIF58"/>
    <mergeCell ref="BIH58:BIJ58"/>
    <mergeCell ref="BGX58:BGZ58"/>
    <mergeCell ref="BHB58:BHD58"/>
    <mergeCell ref="BHF58:BHH58"/>
    <mergeCell ref="BHJ58:BHL58"/>
    <mergeCell ref="BHN58:BHP58"/>
    <mergeCell ref="BGD58:BGF58"/>
    <mergeCell ref="BGH58:BGJ58"/>
    <mergeCell ref="BGL58:BGN58"/>
    <mergeCell ref="BGP58:BGR58"/>
    <mergeCell ref="BGT58:BGV58"/>
    <mergeCell ref="BFJ58:BFL58"/>
    <mergeCell ref="BFN58:BFP58"/>
    <mergeCell ref="BFR58:BFT58"/>
    <mergeCell ref="BFV58:BFX58"/>
    <mergeCell ref="BFZ58:BGB58"/>
    <mergeCell ref="BEP58:BER58"/>
    <mergeCell ref="BET58:BEV58"/>
    <mergeCell ref="BEX58:BEZ58"/>
    <mergeCell ref="BFB58:BFD58"/>
    <mergeCell ref="BFF58:BFH58"/>
    <mergeCell ref="BDV58:BDX58"/>
    <mergeCell ref="BDZ58:BEB58"/>
    <mergeCell ref="BED58:BEF58"/>
    <mergeCell ref="BEH58:BEJ58"/>
    <mergeCell ref="BEL58:BEN58"/>
    <mergeCell ref="BDB58:BDD58"/>
    <mergeCell ref="BDF58:BDH58"/>
    <mergeCell ref="BDJ58:BDL58"/>
    <mergeCell ref="BDN58:BDP58"/>
    <mergeCell ref="BDR58:BDT58"/>
    <mergeCell ref="BCH58:BCJ58"/>
    <mergeCell ref="BCL58:BCN58"/>
    <mergeCell ref="BCP58:BCR58"/>
    <mergeCell ref="BCT58:BCV58"/>
    <mergeCell ref="BCX58:BCZ58"/>
    <mergeCell ref="BBN58:BBP58"/>
    <mergeCell ref="BBR58:BBT58"/>
    <mergeCell ref="BBV58:BBX58"/>
    <mergeCell ref="BBZ58:BCB58"/>
    <mergeCell ref="BCD58:BCF58"/>
    <mergeCell ref="BAT58:BAV58"/>
    <mergeCell ref="BAX58:BAZ58"/>
    <mergeCell ref="BBB58:BBD58"/>
    <mergeCell ref="BBF58:BBH58"/>
    <mergeCell ref="BBJ58:BBL58"/>
    <mergeCell ref="AZZ58:BAB58"/>
    <mergeCell ref="BAD58:BAF58"/>
    <mergeCell ref="BAH58:BAJ58"/>
    <mergeCell ref="BAL58:BAN58"/>
    <mergeCell ref="BAP58:BAR58"/>
    <mergeCell ref="AZF58:AZH58"/>
    <mergeCell ref="AZJ58:AZL58"/>
    <mergeCell ref="AZN58:AZP58"/>
    <mergeCell ref="AZR58:AZT58"/>
    <mergeCell ref="AZV58:AZX58"/>
    <mergeCell ref="AYL58:AYN58"/>
    <mergeCell ref="AYP58:AYR58"/>
    <mergeCell ref="AYT58:AYV58"/>
    <mergeCell ref="AYX58:AYZ58"/>
    <mergeCell ref="AZB58:AZD58"/>
    <mergeCell ref="AXR58:AXT58"/>
    <mergeCell ref="AXV58:AXX58"/>
    <mergeCell ref="AXZ58:AYB58"/>
    <mergeCell ref="AYD58:AYF58"/>
    <mergeCell ref="AYH58:AYJ58"/>
    <mergeCell ref="AWX58:AWZ58"/>
    <mergeCell ref="AXB58:AXD58"/>
    <mergeCell ref="AXF58:AXH58"/>
    <mergeCell ref="AXJ58:AXL58"/>
    <mergeCell ref="AXN58:AXP58"/>
    <mergeCell ref="AWD58:AWF58"/>
    <mergeCell ref="AWH58:AWJ58"/>
    <mergeCell ref="AWL58:AWN58"/>
    <mergeCell ref="AWP58:AWR58"/>
    <mergeCell ref="AWT58:AWV58"/>
    <mergeCell ref="AVJ58:AVL58"/>
    <mergeCell ref="AVN58:AVP58"/>
    <mergeCell ref="AVR58:AVT58"/>
    <mergeCell ref="AVV58:AVX58"/>
    <mergeCell ref="AVZ58:AWB58"/>
    <mergeCell ref="AUP58:AUR58"/>
    <mergeCell ref="AUT58:AUV58"/>
    <mergeCell ref="AUX58:AUZ58"/>
    <mergeCell ref="AVB58:AVD58"/>
    <mergeCell ref="AVF58:AVH58"/>
    <mergeCell ref="ATV58:ATX58"/>
    <mergeCell ref="ATZ58:AUB58"/>
    <mergeCell ref="AUD58:AUF58"/>
    <mergeCell ref="AUH58:AUJ58"/>
    <mergeCell ref="AUL58:AUN58"/>
    <mergeCell ref="ATB58:ATD58"/>
    <mergeCell ref="ATF58:ATH58"/>
    <mergeCell ref="ATJ58:ATL58"/>
    <mergeCell ref="ATN58:ATP58"/>
    <mergeCell ref="ATR58:ATT58"/>
    <mergeCell ref="ASH58:ASJ58"/>
    <mergeCell ref="ASL58:ASN58"/>
    <mergeCell ref="ASP58:ASR58"/>
    <mergeCell ref="AST58:ASV58"/>
    <mergeCell ref="ASX58:ASZ58"/>
    <mergeCell ref="ARN58:ARP58"/>
    <mergeCell ref="ARR58:ART58"/>
    <mergeCell ref="ARV58:ARX58"/>
    <mergeCell ref="ARZ58:ASB58"/>
    <mergeCell ref="ASD58:ASF58"/>
    <mergeCell ref="AQT58:AQV58"/>
    <mergeCell ref="AQX58:AQZ58"/>
    <mergeCell ref="ARB58:ARD58"/>
    <mergeCell ref="ARF58:ARH58"/>
    <mergeCell ref="ARJ58:ARL58"/>
    <mergeCell ref="APZ58:AQB58"/>
    <mergeCell ref="AQD58:AQF58"/>
    <mergeCell ref="AQH58:AQJ58"/>
    <mergeCell ref="AQL58:AQN58"/>
    <mergeCell ref="AQP58:AQR58"/>
    <mergeCell ref="APF58:APH58"/>
    <mergeCell ref="APJ58:APL58"/>
    <mergeCell ref="APN58:APP58"/>
    <mergeCell ref="APR58:APT58"/>
    <mergeCell ref="APV58:APX58"/>
    <mergeCell ref="AOL58:AON58"/>
    <mergeCell ref="AOP58:AOR58"/>
    <mergeCell ref="AOT58:AOV58"/>
    <mergeCell ref="AOX58:AOZ58"/>
    <mergeCell ref="APB58:APD58"/>
    <mergeCell ref="ANR58:ANT58"/>
    <mergeCell ref="ANV58:ANX58"/>
    <mergeCell ref="ANZ58:AOB58"/>
    <mergeCell ref="AOD58:AOF58"/>
    <mergeCell ref="AOH58:AOJ58"/>
    <mergeCell ref="AMX58:AMZ58"/>
    <mergeCell ref="ANB58:AND58"/>
    <mergeCell ref="ANF58:ANH58"/>
    <mergeCell ref="ANJ58:ANL58"/>
    <mergeCell ref="ANN58:ANP58"/>
    <mergeCell ref="AMD58:AMF58"/>
    <mergeCell ref="AMH58:AMJ58"/>
    <mergeCell ref="AML58:AMN58"/>
    <mergeCell ref="AMP58:AMR58"/>
    <mergeCell ref="AMT58:AMV58"/>
    <mergeCell ref="ALJ58:ALL58"/>
    <mergeCell ref="ALN58:ALP58"/>
    <mergeCell ref="ALR58:ALT58"/>
    <mergeCell ref="ALV58:ALX58"/>
    <mergeCell ref="ALZ58:AMB58"/>
    <mergeCell ref="AKP58:AKR58"/>
    <mergeCell ref="AKT58:AKV58"/>
    <mergeCell ref="AKX58:AKZ58"/>
    <mergeCell ref="ALB58:ALD58"/>
    <mergeCell ref="ALF58:ALH58"/>
    <mergeCell ref="AJV58:AJX58"/>
    <mergeCell ref="AJZ58:AKB58"/>
    <mergeCell ref="AKD58:AKF58"/>
    <mergeCell ref="AKH58:AKJ58"/>
    <mergeCell ref="AKL58:AKN58"/>
    <mergeCell ref="AJB58:AJD58"/>
    <mergeCell ref="AJF58:AJH58"/>
    <mergeCell ref="AJJ58:AJL58"/>
    <mergeCell ref="AJN58:AJP58"/>
    <mergeCell ref="AJR58:AJT58"/>
    <mergeCell ref="AIH58:AIJ58"/>
    <mergeCell ref="AIL58:AIN58"/>
    <mergeCell ref="AIP58:AIR58"/>
    <mergeCell ref="AIT58:AIV58"/>
    <mergeCell ref="AIX58:AIZ58"/>
    <mergeCell ref="AHN58:AHP58"/>
    <mergeCell ref="AHR58:AHT58"/>
    <mergeCell ref="AHV58:AHX58"/>
    <mergeCell ref="AHZ58:AIB58"/>
    <mergeCell ref="AID58:AIF58"/>
    <mergeCell ref="AGT58:AGV58"/>
    <mergeCell ref="AGX58:AGZ58"/>
    <mergeCell ref="AHB58:AHD58"/>
    <mergeCell ref="AHF58:AHH58"/>
    <mergeCell ref="AHJ58:AHL58"/>
    <mergeCell ref="AFZ58:AGB58"/>
    <mergeCell ref="AGD58:AGF58"/>
    <mergeCell ref="AGH58:AGJ58"/>
    <mergeCell ref="AGL58:AGN58"/>
    <mergeCell ref="AGP58:AGR58"/>
    <mergeCell ref="AFF58:AFH58"/>
    <mergeCell ref="AFJ58:AFL58"/>
    <mergeCell ref="AFN58:AFP58"/>
    <mergeCell ref="AFR58:AFT58"/>
    <mergeCell ref="AFV58:AFX58"/>
    <mergeCell ref="AEL58:AEN58"/>
    <mergeCell ref="AEP58:AER58"/>
    <mergeCell ref="AET58:AEV58"/>
    <mergeCell ref="AEX58:AEZ58"/>
    <mergeCell ref="AFB58:AFD58"/>
    <mergeCell ref="ADR58:ADT58"/>
    <mergeCell ref="ADV58:ADX58"/>
    <mergeCell ref="ADZ58:AEB58"/>
    <mergeCell ref="AED58:AEF58"/>
    <mergeCell ref="AEH58:AEJ58"/>
    <mergeCell ref="ACX58:ACZ58"/>
    <mergeCell ref="ADB58:ADD58"/>
    <mergeCell ref="ADF58:ADH58"/>
    <mergeCell ref="ADJ58:ADL58"/>
    <mergeCell ref="ADN58:ADP58"/>
    <mergeCell ref="ACD58:ACF58"/>
    <mergeCell ref="ACH58:ACJ58"/>
    <mergeCell ref="ACL58:ACN58"/>
    <mergeCell ref="ACP58:ACR58"/>
    <mergeCell ref="ACT58:ACV58"/>
    <mergeCell ref="ABJ58:ABL58"/>
    <mergeCell ref="ABN58:ABP58"/>
    <mergeCell ref="ABR58:ABT58"/>
    <mergeCell ref="ABV58:ABX58"/>
    <mergeCell ref="ABZ58:ACB58"/>
    <mergeCell ref="AAP58:AAR58"/>
    <mergeCell ref="AAT58:AAV58"/>
    <mergeCell ref="AAX58:AAZ58"/>
    <mergeCell ref="ABB58:ABD58"/>
    <mergeCell ref="ABF58:ABH58"/>
    <mergeCell ref="ZV58:ZX58"/>
    <mergeCell ref="ZZ58:AAB58"/>
    <mergeCell ref="AAD58:AAF58"/>
    <mergeCell ref="AAH58:AAJ58"/>
    <mergeCell ref="AAL58:AAN58"/>
    <mergeCell ref="ZB58:ZD58"/>
    <mergeCell ref="ZF58:ZH58"/>
    <mergeCell ref="ZJ58:ZL58"/>
    <mergeCell ref="ZN58:ZP58"/>
    <mergeCell ref="ZR58:ZT58"/>
    <mergeCell ref="YH58:YJ58"/>
    <mergeCell ref="YL58:YN58"/>
    <mergeCell ref="YP58:YR58"/>
    <mergeCell ref="YT58:YV58"/>
    <mergeCell ref="YX58:YZ58"/>
    <mergeCell ref="XN58:XP58"/>
    <mergeCell ref="XR58:XT58"/>
    <mergeCell ref="XV58:XX58"/>
    <mergeCell ref="XZ58:YB58"/>
    <mergeCell ref="YD58:YF58"/>
    <mergeCell ref="WT58:WV58"/>
    <mergeCell ref="WX58:WZ58"/>
    <mergeCell ref="XB58:XD58"/>
    <mergeCell ref="XF58:XH58"/>
    <mergeCell ref="XJ58:XL58"/>
    <mergeCell ref="VZ58:WB58"/>
    <mergeCell ref="WD58:WF58"/>
    <mergeCell ref="WH58:WJ58"/>
    <mergeCell ref="WL58:WN58"/>
    <mergeCell ref="WP58:WR58"/>
    <mergeCell ref="VF58:VH58"/>
    <mergeCell ref="VJ58:VL58"/>
    <mergeCell ref="VN58:VP58"/>
    <mergeCell ref="VR58:VT58"/>
    <mergeCell ref="VV58:VX58"/>
    <mergeCell ref="UL58:UN58"/>
    <mergeCell ref="UP58:UR58"/>
    <mergeCell ref="UT58:UV58"/>
    <mergeCell ref="UX58:UZ58"/>
    <mergeCell ref="VB58:VD58"/>
    <mergeCell ref="TR58:TT58"/>
    <mergeCell ref="TV58:TX58"/>
    <mergeCell ref="TZ58:UB58"/>
    <mergeCell ref="UD58:UF58"/>
    <mergeCell ref="UH58:UJ58"/>
    <mergeCell ref="SX58:SZ58"/>
    <mergeCell ref="TB58:TD58"/>
    <mergeCell ref="TF58:TH58"/>
    <mergeCell ref="TJ58:TL58"/>
    <mergeCell ref="TN58:TP58"/>
    <mergeCell ref="SD58:SF58"/>
    <mergeCell ref="SH58:SJ58"/>
    <mergeCell ref="SL58:SN58"/>
    <mergeCell ref="SP58:SR58"/>
    <mergeCell ref="ST58:SV58"/>
    <mergeCell ref="RJ58:RL58"/>
    <mergeCell ref="RN58:RP58"/>
    <mergeCell ref="RR58:RT58"/>
    <mergeCell ref="RV58:RX58"/>
    <mergeCell ref="RZ58:SB58"/>
    <mergeCell ref="QP58:QR58"/>
    <mergeCell ref="QT58:QV58"/>
    <mergeCell ref="QX58:QZ58"/>
    <mergeCell ref="RB58:RD58"/>
    <mergeCell ref="RF58:RH58"/>
    <mergeCell ref="PV58:PX58"/>
    <mergeCell ref="PZ58:QB58"/>
    <mergeCell ref="QD58:QF58"/>
    <mergeCell ref="QH58:QJ58"/>
    <mergeCell ref="QL58:QN58"/>
    <mergeCell ref="PB58:PD58"/>
    <mergeCell ref="PF58:PH58"/>
    <mergeCell ref="PJ58:PL58"/>
    <mergeCell ref="PN58:PP58"/>
    <mergeCell ref="PR58:PT58"/>
    <mergeCell ref="OH58:OJ58"/>
    <mergeCell ref="OL58:ON58"/>
    <mergeCell ref="OP58:OR58"/>
    <mergeCell ref="OT58:OV58"/>
    <mergeCell ref="OX58:OZ58"/>
    <mergeCell ref="NN58:NP58"/>
    <mergeCell ref="NR58:NT58"/>
    <mergeCell ref="NV58:NX58"/>
    <mergeCell ref="NZ58:OB58"/>
    <mergeCell ref="OD58:OF58"/>
    <mergeCell ref="MT58:MV58"/>
    <mergeCell ref="MX58:MZ58"/>
    <mergeCell ref="NB58:ND58"/>
    <mergeCell ref="NF58:NH58"/>
    <mergeCell ref="NJ58:NL58"/>
    <mergeCell ref="LZ58:MB58"/>
    <mergeCell ref="MD58:MF58"/>
    <mergeCell ref="MH58:MJ58"/>
    <mergeCell ref="ML58:MN58"/>
    <mergeCell ref="MP58:MR58"/>
    <mergeCell ref="LF58:LH58"/>
    <mergeCell ref="LJ58:LL58"/>
    <mergeCell ref="LN58:LP58"/>
    <mergeCell ref="LR58:LT58"/>
    <mergeCell ref="LV58:LX58"/>
    <mergeCell ref="KL58:KN58"/>
    <mergeCell ref="KP58:KR58"/>
    <mergeCell ref="KT58:KV58"/>
    <mergeCell ref="KX58:KZ58"/>
    <mergeCell ref="LB58:LD58"/>
    <mergeCell ref="JR58:JT58"/>
    <mergeCell ref="JV58:JX58"/>
    <mergeCell ref="JZ58:KB58"/>
    <mergeCell ref="KD58:KF58"/>
    <mergeCell ref="KH58:KJ58"/>
    <mergeCell ref="IX58:IZ58"/>
    <mergeCell ref="JB58:JD58"/>
    <mergeCell ref="JF58:JH58"/>
    <mergeCell ref="JJ58:JL58"/>
    <mergeCell ref="JN58:JP58"/>
    <mergeCell ref="ID58:IF58"/>
    <mergeCell ref="IH58:IJ58"/>
    <mergeCell ref="IL58:IN58"/>
    <mergeCell ref="IP58:IR58"/>
    <mergeCell ref="IT58:IV58"/>
    <mergeCell ref="HJ58:HL58"/>
    <mergeCell ref="HN58:HP58"/>
    <mergeCell ref="HR58:HT58"/>
    <mergeCell ref="HV58:HX58"/>
    <mergeCell ref="HZ58:IB58"/>
    <mergeCell ref="GP58:GR58"/>
    <mergeCell ref="GT58:GV58"/>
    <mergeCell ref="GX58:GZ58"/>
    <mergeCell ref="HB58:HD58"/>
    <mergeCell ref="HF58:HH58"/>
    <mergeCell ref="FZ58:GB58"/>
    <mergeCell ref="GD58:GF58"/>
    <mergeCell ref="GH58:GJ58"/>
    <mergeCell ref="GL58:GN58"/>
    <mergeCell ref="FB58:FD58"/>
    <mergeCell ref="FF58:FH58"/>
    <mergeCell ref="FJ58:FL58"/>
    <mergeCell ref="FN58:FP58"/>
    <mergeCell ref="FR58:FT58"/>
    <mergeCell ref="EH58:EJ58"/>
    <mergeCell ref="EL58:EN58"/>
    <mergeCell ref="EP58:ER58"/>
    <mergeCell ref="ET58:EV58"/>
    <mergeCell ref="EX58:EZ58"/>
    <mergeCell ref="DN58:DP58"/>
    <mergeCell ref="DR58:DT58"/>
    <mergeCell ref="DV58:DX58"/>
    <mergeCell ref="DZ58:EB58"/>
    <mergeCell ref="ED58:EF58"/>
    <mergeCell ref="CT58:CV58"/>
    <mergeCell ref="CX58:CZ58"/>
    <mergeCell ref="DB58:DD58"/>
    <mergeCell ref="DF58:DH58"/>
    <mergeCell ref="DJ58:DL58"/>
    <mergeCell ref="BZ58:CB58"/>
    <mergeCell ref="CD58:CF58"/>
    <mergeCell ref="CH58:CJ58"/>
    <mergeCell ref="CL58:CN58"/>
    <mergeCell ref="CP58:CR58"/>
    <mergeCell ref="BF58:BH58"/>
    <mergeCell ref="BJ58:BL58"/>
    <mergeCell ref="BN58:BP58"/>
    <mergeCell ref="BR58:BT58"/>
    <mergeCell ref="BV58:BX58"/>
    <mergeCell ref="AL58:AN58"/>
    <mergeCell ref="AP58:AR58"/>
    <mergeCell ref="AT58:AV58"/>
    <mergeCell ref="AX58:AZ58"/>
    <mergeCell ref="BB58:BD58"/>
    <mergeCell ref="R58:T58"/>
    <mergeCell ref="V58:X58"/>
    <mergeCell ref="Z58:AB58"/>
    <mergeCell ref="AD58:AF58"/>
    <mergeCell ref="AH58:AJ58"/>
    <mergeCell ref="J58:L58"/>
    <mergeCell ref="N58:P58"/>
    <mergeCell ref="XCP57:XCR57"/>
    <mergeCell ref="XCT57:XCV57"/>
    <mergeCell ref="XCX57:XCZ57"/>
    <mergeCell ref="XDB57:XDD57"/>
    <mergeCell ref="B58:D58"/>
    <mergeCell ref="F58:G58"/>
    <mergeCell ref="XBV57:XBX57"/>
    <mergeCell ref="XBZ57:XCB57"/>
    <mergeCell ref="XCD57:XCF57"/>
    <mergeCell ref="XCH57:XCJ57"/>
    <mergeCell ref="XCL57:XCN57"/>
    <mergeCell ref="XBB57:XBD57"/>
    <mergeCell ref="XBF57:XBH57"/>
    <mergeCell ref="XBJ57:XBL57"/>
    <mergeCell ref="XBN57:XBP57"/>
    <mergeCell ref="XBR57:XBT57"/>
    <mergeCell ref="XAH57:XAJ57"/>
    <mergeCell ref="XAL57:XAN57"/>
    <mergeCell ref="XAP57:XAR57"/>
    <mergeCell ref="XAT57:XAV57"/>
    <mergeCell ref="XAX57:XAZ57"/>
    <mergeCell ref="WZN57:WZP57"/>
    <mergeCell ref="WZR57:WZT57"/>
    <mergeCell ref="WZV57:WZX57"/>
    <mergeCell ref="WZZ57:XAB57"/>
    <mergeCell ref="XAD57:XAF57"/>
    <mergeCell ref="WYT57:WYV57"/>
    <mergeCell ref="WYX57:WYZ57"/>
    <mergeCell ref="WZB57:WZD57"/>
    <mergeCell ref="WZF57:WZH57"/>
    <mergeCell ref="WZJ57:WZL57"/>
    <mergeCell ref="WXZ57:WYB57"/>
    <mergeCell ref="WYD57:WYF57"/>
    <mergeCell ref="WYH57:WYJ57"/>
    <mergeCell ref="WYL57:WYN57"/>
    <mergeCell ref="WYP57:WYR57"/>
    <mergeCell ref="WXF57:WXH57"/>
    <mergeCell ref="WXJ57:WXL57"/>
    <mergeCell ref="WXN57:WXP57"/>
    <mergeCell ref="FV58:FX58"/>
    <mergeCell ref="WXR57:WXT57"/>
    <mergeCell ref="WXV57:WXX57"/>
    <mergeCell ref="WWL57:WWN57"/>
    <mergeCell ref="WWP57:WWR57"/>
    <mergeCell ref="WWT57:WWV57"/>
    <mergeCell ref="WWX57:WWZ57"/>
    <mergeCell ref="WXB57:WXD57"/>
    <mergeCell ref="WVR57:WVT57"/>
    <mergeCell ref="WVV57:WVX57"/>
    <mergeCell ref="WVZ57:WWB57"/>
    <mergeCell ref="WWD57:WWF57"/>
    <mergeCell ref="WWH57:WWJ57"/>
    <mergeCell ref="WUX57:WUZ57"/>
    <mergeCell ref="WVB57:WVD57"/>
    <mergeCell ref="WVF57:WVH57"/>
    <mergeCell ref="WVJ57:WVL57"/>
    <mergeCell ref="WVN57:WVP57"/>
    <mergeCell ref="WUD57:WUF57"/>
    <mergeCell ref="WUH57:WUJ57"/>
    <mergeCell ref="WUL57:WUN57"/>
    <mergeCell ref="WUP57:WUR57"/>
    <mergeCell ref="WUT57:WUV57"/>
    <mergeCell ref="WTJ57:WTL57"/>
    <mergeCell ref="WTN57:WTP57"/>
    <mergeCell ref="WTR57:WTT57"/>
    <mergeCell ref="WTV57:WTX57"/>
    <mergeCell ref="WTZ57:WUB57"/>
    <mergeCell ref="WSP57:WSR57"/>
    <mergeCell ref="WST57:WSV57"/>
    <mergeCell ref="WSX57:WSZ57"/>
    <mergeCell ref="WTB57:WTD57"/>
    <mergeCell ref="WTF57:WTH57"/>
    <mergeCell ref="WRV57:WRX57"/>
    <mergeCell ref="WRZ57:WSB57"/>
    <mergeCell ref="WSD57:WSF57"/>
    <mergeCell ref="WSH57:WSJ57"/>
    <mergeCell ref="WSL57:WSN57"/>
    <mergeCell ref="WRB57:WRD57"/>
    <mergeCell ref="WRF57:WRH57"/>
    <mergeCell ref="WRJ57:WRL57"/>
    <mergeCell ref="WRN57:WRP57"/>
    <mergeCell ref="WRR57:WRT57"/>
    <mergeCell ref="WQH57:WQJ57"/>
    <mergeCell ref="WQL57:WQN57"/>
    <mergeCell ref="WQP57:WQR57"/>
    <mergeCell ref="WQT57:WQV57"/>
    <mergeCell ref="WQX57:WQZ57"/>
    <mergeCell ref="WPN57:WPP57"/>
    <mergeCell ref="WPR57:WPT57"/>
    <mergeCell ref="WPV57:WPX57"/>
    <mergeCell ref="WPZ57:WQB57"/>
    <mergeCell ref="WQD57:WQF57"/>
    <mergeCell ref="WOT57:WOV57"/>
    <mergeCell ref="WOX57:WOZ57"/>
    <mergeCell ref="WPB57:WPD57"/>
    <mergeCell ref="WPF57:WPH57"/>
    <mergeCell ref="WPJ57:WPL57"/>
    <mergeCell ref="WNZ57:WOB57"/>
    <mergeCell ref="WOD57:WOF57"/>
    <mergeCell ref="WOH57:WOJ57"/>
    <mergeCell ref="WOL57:WON57"/>
    <mergeCell ref="WOP57:WOR57"/>
    <mergeCell ref="WNF57:WNH57"/>
    <mergeCell ref="WNJ57:WNL57"/>
    <mergeCell ref="WNN57:WNP57"/>
    <mergeCell ref="WNR57:WNT57"/>
    <mergeCell ref="WNV57:WNX57"/>
    <mergeCell ref="WML57:WMN57"/>
    <mergeCell ref="WMP57:WMR57"/>
    <mergeCell ref="WMT57:WMV57"/>
    <mergeCell ref="WMX57:WMZ57"/>
    <mergeCell ref="WNB57:WND57"/>
    <mergeCell ref="WLR57:WLT57"/>
    <mergeCell ref="WLV57:WLX57"/>
    <mergeCell ref="WLZ57:WMB57"/>
    <mergeCell ref="WMD57:WMF57"/>
    <mergeCell ref="WMH57:WMJ57"/>
    <mergeCell ref="WKX57:WKZ57"/>
    <mergeCell ref="WLB57:WLD57"/>
    <mergeCell ref="WLF57:WLH57"/>
    <mergeCell ref="WLJ57:WLL57"/>
    <mergeCell ref="WLN57:WLP57"/>
    <mergeCell ref="WKD57:WKF57"/>
    <mergeCell ref="WKH57:WKJ57"/>
    <mergeCell ref="WKL57:WKN57"/>
    <mergeCell ref="WKP57:WKR57"/>
    <mergeCell ref="WKT57:WKV57"/>
    <mergeCell ref="WJJ57:WJL57"/>
    <mergeCell ref="WJN57:WJP57"/>
    <mergeCell ref="WJR57:WJT57"/>
    <mergeCell ref="WJV57:WJX57"/>
    <mergeCell ref="WJZ57:WKB57"/>
    <mergeCell ref="WIP57:WIR57"/>
    <mergeCell ref="WIT57:WIV57"/>
    <mergeCell ref="WIX57:WIZ57"/>
    <mergeCell ref="WJB57:WJD57"/>
    <mergeCell ref="WJF57:WJH57"/>
    <mergeCell ref="WHV57:WHX57"/>
    <mergeCell ref="WHZ57:WIB57"/>
    <mergeCell ref="WID57:WIF57"/>
    <mergeCell ref="WIH57:WIJ57"/>
    <mergeCell ref="WIL57:WIN57"/>
    <mergeCell ref="WHB57:WHD57"/>
    <mergeCell ref="WHF57:WHH57"/>
    <mergeCell ref="WHJ57:WHL57"/>
    <mergeCell ref="WHN57:WHP57"/>
    <mergeCell ref="WHR57:WHT57"/>
    <mergeCell ref="WGH57:WGJ57"/>
    <mergeCell ref="WGL57:WGN57"/>
    <mergeCell ref="WGP57:WGR57"/>
    <mergeCell ref="WGT57:WGV57"/>
    <mergeCell ref="WGX57:WGZ57"/>
    <mergeCell ref="WFN57:WFP57"/>
    <mergeCell ref="WFR57:WFT57"/>
    <mergeCell ref="WFV57:WFX57"/>
    <mergeCell ref="WFZ57:WGB57"/>
    <mergeCell ref="WGD57:WGF57"/>
    <mergeCell ref="WET57:WEV57"/>
    <mergeCell ref="WEX57:WEZ57"/>
    <mergeCell ref="WFB57:WFD57"/>
    <mergeCell ref="WFF57:WFH57"/>
    <mergeCell ref="WFJ57:WFL57"/>
    <mergeCell ref="WDZ57:WEB57"/>
    <mergeCell ref="WED57:WEF57"/>
    <mergeCell ref="WEH57:WEJ57"/>
    <mergeCell ref="WEL57:WEN57"/>
    <mergeCell ref="WEP57:WER57"/>
    <mergeCell ref="WDF57:WDH57"/>
    <mergeCell ref="WDJ57:WDL57"/>
    <mergeCell ref="WDN57:WDP57"/>
    <mergeCell ref="WDR57:WDT57"/>
    <mergeCell ref="WDV57:WDX57"/>
    <mergeCell ref="WCL57:WCN57"/>
    <mergeCell ref="WCP57:WCR57"/>
    <mergeCell ref="WCT57:WCV57"/>
    <mergeCell ref="WCX57:WCZ57"/>
    <mergeCell ref="WDB57:WDD57"/>
    <mergeCell ref="WBR57:WBT57"/>
    <mergeCell ref="WBV57:WBX57"/>
    <mergeCell ref="WBZ57:WCB57"/>
    <mergeCell ref="WCD57:WCF57"/>
    <mergeCell ref="WCH57:WCJ57"/>
    <mergeCell ref="WAX57:WAZ57"/>
    <mergeCell ref="WBB57:WBD57"/>
    <mergeCell ref="WBF57:WBH57"/>
    <mergeCell ref="WBJ57:WBL57"/>
    <mergeCell ref="WBN57:WBP57"/>
    <mergeCell ref="WAD57:WAF57"/>
    <mergeCell ref="WAH57:WAJ57"/>
    <mergeCell ref="WAL57:WAN57"/>
    <mergeCell ref="WAP57:WAR57"/>
    <mergeCell ref="WAT57:WAV57"/>
    <mergeCell ref="VZJ57:VZL57"/>
    <mergeCell ref="VZN57:VZP57"/>
    <mergeCell ref="VZR57:VZT57"/>
    <mergeCell ref="VZV57:VZX57"/>
    <mergeCell ref="VZZ57:WAB57"/>
    <mergeCell ref="VYP57:VYR57"/>
    <mergeCell ref="VYT57:VYV57"/>
    <mergeCell ref="VYX57:VYZ57"/>
    <mergeCell ref="VZB57:VZD57"/>
    <mergeCell ref="VZF57:VZH57"/>
    <mergeCell ref="VXV57:VXX57"/>
    <mergeCell ref="VXZ57:VYB57"/>
    <mergeCell ref="VYD57:VYF57"/>
    <mergeCell ref="VYH57:VYJ57"/>
    <mergeCell ref="VYL57:VYN57"/>
    <mergeCell ref="VXB57:VXD57"/>
    <mergeCell ref="VXF57:VXH57"/>
    <mergeCell ref="VXJ57:VXL57"/>
    <mergeCell ref="VXN57:VXP57"/>
    <mergeCell ref="VXR57:VXT57"/>
    <mergeCell ref="VWH57:VWJ57"/>
    <mergeCell ref="VWL57:VWN57"/>
    <mergeCell ref="VWP57:VWR57"/>
    <mergeCell ref="VWT57:VWV57"/>
    <mergeCell ref="VWX57:VWZ57"/>
    <mergeCell ref="VVN57:VVP57"/>
    <mergeCell ref="VVR57:VVT57"/>
    <mergeCell ref="VVV57:VVX57"/>
    <mergeCell ref="VVZ57:VWB57"/>
    <mergeCell ref="VWD57:VWF57"/>
    <mergeCell ref="VUT57:VUV57"/>
    <mergeCell ref="VUX57:VUZ57"/>
    <mergeCell ref="VVB57:VVD57"/>
    <mergeCell ref="VVF57:VVH57"/>
    <mergeCell ref="VVJ57:VVL57"/>
    <mergeCell ref="VTZ57:VUB57"/>
    <mergeCell ref="VUD57:VUF57"/>
    <mergeCell ref="VUH57:VUJ57"/>
    <mergeCell ref="VUL57:VUN57"/>
    <mergeCell ref="VUP57:VUR57"/>
    <mergeCell ref="VTF57:VTH57"/>
    <mergeCell ref="VTJ57:VTL57"/>
    <mergeCell ref="VTN57:VTP57"/>
    <mergeCell ref="VTR57:VTT57"/>
    <mergeCell ref="VTV57:VTX57"/>
    <mergeCell ref="VSL57:VSN57"/>
    <mergeCell ref="VSP57:VSR57"/>
    <mergeCell ref="VST57:VSV57"/>
    <mergeCell ref="VSX57:VSZ57"/>
    <mergeCell ref="VTB57:VTD57"/>
    <mergeCell ref="VRR57:VRT57"/>
    <mergeCell ref="VRV57:VRX57"/>
    <mergeCell ref="VRZ57:VSB57"/>
    <mergeCell ref="VSD57:VSF57"/>
    <mergeCell ref="VSH57:VSJ57"/>
    <mergeCell ref="VQX57:VQZ57"/>
    <mergeCell ref="VRB57:VRD57"/>
    <mergeCell ref="VRF57:VRH57"/>
    <mergeCell ref="VRJ57:VRL57"/>
    <mergeCell ref="VRN57:VRP57"/>
    <mergeCell ref="VQD57:VQF57"/>
    <mergeCell ref="VQH57:VQJ57"/>
    <mergeCell ref="VQL57:VQN57"/>
    <mergeCell ref="VQP57:VQR57"/>
    <mergeCell ref="VQT57:VQV57"/>
    <mergeCell ref="VPJ57:VPL57"/>
    <mergeCell ref="VPN57:VPP57"/>
    <mergeCell ref="VPR57:VPT57"/>
    <mergeCell ref="VPV57:VPX57"/>
    <mergeCell ref="VPZ57:VQB57"/>
    <mergeCell ref="VOP57:VOR57"/>
    <mergeCell ref="VOT57:VOV57"/>
    <mergeCell ref="VOX57:VOZ57"/>
    <mergeCell ref="VPB57:VPD57"/>
    <mergeCell ref="VPF57:VPH57"/>
    <mergeCell ref="VNV57:VNX57"/>
    <mergeCell ref="VNZ57:VOB57"/>
    <mergeCell ref="VOD57:VOF57"/>
    <mergeCell ref="VOH57:VOJ57"/>
    <mergeCell ref="VOL57:VON57"/>
    <mergeCell ref="VNB57:VND57"/>
    <mergeCell ref="VNF57:VNH57"/>
    <mergeCell ref="VNJ57:VNL57"/>
    <mergeCell ref="VNN57:VNP57"/>
    <mergeCell ref="VNR57:VNT57"/>
    <mergeCell ref="VMH57:VMJ57"/>
    <mergeCell ref="VML57:VMN57"/>
    <mergeCell ref="VMP57:VMR57"/>
    <mergeCell ref="VMT57:VMV57"/>
    <mergeCell ref="VMX57:VMZ57"/>
    <mergeCell ref="VLN57:VLP57"/>
    <mergeCell ref="VLR57:VLT57"/>
    <mergeCell ref="VLV57:VLX57"/>
    <mergeCell ref="VLZ57:VMB57"/>
    <mergeCell ref="VMD57:VMF57"/>
    <mergeCell ref="VKT57:VKV57"/>
    <mergeCell ref="VKX57:VKZ57"/>
    <mergeCell ref="VLB57:VLD57"/>
    <mergeCell ref="VLF57:VLH57"/>
    <mergeCell ref="VLJ57:VLL57"/>
    <mergeCell ref="VJZ57:VKB57"/>
    <mergeCell ref="VKD57:VKF57"/>
    <mergeCell ref="VKH57:VKJ57"/>
    <mergeCell ref="VKL57:VKN57"/>
    <mergeCell ref="VKP57:VKR57"/>
    <mergeCell ref="VJF57:VJH57"/>
    <mergeCell ref="VJJ57:VJL57"/>
    <mergeCell ref="VJN57:VJP57"/>
    <mergeCell ref="VJR57:VJT57"/>
    <mergeCell ref="VJV57:VJX57"/>
    <mergeCell ref="VIL57:VIN57"/>
    <mergeCell ref="VIP57:VIR57"/>
    <mergeCell ref="VIT57:VIV57"/>
    <mergeCell ref="VIX57:VIZ57"/>
    <mergeCell ref="VJB57:VJD57"/>
    <mergeCell ref="VHR57:VHT57"/>
    <mergeCell ref="VHV57:VHX57"/>
    <mergeCell ref="VHZ57:VIB57"/>
    <mergeCell ref="VID57:VIF57"/>
    <mergeCell ref="VIH57:VIJ57"/>
    <mergeCell ref="VGX57:VGZ57"/>
    <mergeCell ref="VHB57:VHD57"/>
    <mergeCell ref="VHF57:VHH57"/>
    <mergeCell ref="VHJ57:VHL57"/>
    <mergeCell ref="VHN57:VHP57"/>
    <mergeCell ref="VGD57:VGF57"/>
    <mergeCell ref="VGH57:VGJ57"/>
    <mergeCell ref="VGL57:VGN57"/>
    <mergeCell ref="VGP57:VGR57"/>
    <mergeCell ref="VGT57:VGV57"/>
    <mergeCell ref="VFJ57:VFL57"/>
    <mergeCell ref="VFN57:VFP57"/>
    <mergeCell ref="VFR57:VFT57"/>
    <mergeCell ref="VFV57:VFX57"/>
    <mergeCell ref="VFZ57:VGB57"/>
    <mergeCell ref="VEP57:VER57"/>
    <mergeCell ref="VET57:VEV57"/>
    <mergeCell ref="VEX57:VEZ57"/>
    <mergeCell ref="VFB57:VFD57"/>
    <mergeCell ref="VFF57:VFH57"/>
    <mergeCell ref="VDV57:VDX57"/>
    <mergeCell ref="VDZ57:VEB57"/>
    <mergeCell ref="VED57:VEF57"/>
    <mergeCell ref="VEH57:VEJ57"/>
    <mergeCell ref="VEL57:VEN57"/>
    <mergeCell ref="VDB57:VDD57"/>
    <mergeCell ref="VDF57:VDH57"/>
    <mergeCell ref="VDJ57:VDL57"/>
    <mergeCell ref="VDN57:VDP57"/>
    <mergeCell ref="VDR57:VDT57"/>
    <mergeCell ref="VCH57:VCJ57"/>
    <mergeCell ref="VCL57:VCN57"/>
    <mergeCell ref="VCP57:VCR57"/>
    <mergeCell ref="VCT57:VCV57"/>
    <mergeCell ref="VCX57:VCZ57"/>
    <mergeCell ref="VBN57:VBP57"/>
    <mergeCell ref="VBR57:VBT57"/>
    <mergeCell ref="VBV57:VBX57"/>
    <mergeCell ref="VBZ57:VCB57"/>
    <mergeCell ref="VCD57:VCF57"/>
    <mergeCell ref="VAT57:VAV57"/>
    <mergeCell ref="VAX57:VAZ57"/>
    <mergeCell ref="VBB57:VBD57"/>
    <mergeCell ref="VBF57:VBH57"/>
    <mergeCell ref="VBJ57:VBL57"/>
    <mergeCell ref="UZZ57:VAB57"/>
    <mergeCell ref="VAD57:VAF57"/>
    <mergeCell ref="VAH57:VAJ57"/>
    <mergeCell ref="VAL57:VAN57"/>
    <mergeCell ref="VAP57:VAR57"/>
    <mergeCell ref="UZF57:UZH57"/>
    <mergeCell ref="UZJ57:UZL57"/>
    <mergeCell ref="UZN57:UZP57"/>
    <mergeCell ref="UZR57:UZT57"/>
    <mergeCell ref="UZV57:UZX57"/>
    <mergeCell ref="UYL57:UYN57"/>
    <mergeCell ref="UYP57:UYR57"/>
    <mergeCell ref="UYT57:UYV57"/>
    <mergeCell ref="UYX57:UYZ57"/>
    <mergeCell ref="UZB57:UZD57"/>
    <mergeCell ref="UXR57:UXT57"/>
    <mergeCell ref="UXV57:UXX57"/>
    <mergeCell ref="UXZ57:UYB57"/>
    <mergeCell ref="UYD57:UYF57"/>
    <mergeCell ref="UYH57:UYJ57"/>
    <mergeCell ref="UWX57:UWZ57"/>
    <mergeCell ref="UXB57:UXD57"/>
    <mergeCell ref="UXF57:UXH57"/>
    <mergeCell ref="UXJ57:UXL57"/>
    <mergeCell ref="UXN57:UXP57"/>
    <mergeCell ref="UWD57:UWF57"/>
    <mergeCell ref="UWH57:UWJ57"/>
    <mergeCell ref="UWL57:UWN57"/>
    <mergeCell ref="UWP57:UWR57"/>
    <mergeCell ref="UWT57:UWV57"/>
    <mergeCell ref="UVJ57:UVL57"/>
    <mergeCell ref="UVN57:UVP57"/>
    <mergeCell ref="UVR57:UVT57"/>
    <mergeCell ref="UVV57:UVX57"/>
    <mergeCell ref="UVZ57:UWB57"/>
    <mergeCell ref="UUP57:UUR57"/>
    <mergeCell ref="UUT57:UUV57"/>
    <mergeCell ref="UUX57:UUZ57"/>
    <mergeCell ref="UVB57:UVD57"/>
    <mergeCell ref="UVF57:UVH57"/>
    <mergeCell ref="UTV57:UTX57"/>
    <mergeCell ref="UTZ57:UUB57"/>
    <mergeCell ref="UUD57:UUF57"/>
    <mergeCell ref="UUH57:UUJ57"/>
    <mergeCell ref="UUL57:UUN57"/>
    <mergeCell ref="UTB57:UTD57"/>
    <mergeCell ref="UTF57:UTH57"/>
    <mergeCell ref="UTJ57:UTL57"/>
    <mergeCell ref="UTN57:UTP57"/>
    <mergeCell ref="UTR57:UTT57"/>
    <mergeCell ref="USH57:USJ57"/>
    <mergeCell ref="USL57:USN57"/>
    <mergeCell ref="USP57:USR57"/>
    <mergeCell ref="UST57:USV57"/>
    <mergeCell ref="USX57:USZ57"/>
    <mergeCell ref="URN57:URP57"/>
    <mergeCell ref="URR57:URT57"/>
    <mergeCell ref="URV57:URX57"/>
    <mergeCell ref="URZ57:USB57"/>
    <mergeCell ref="USD57:USF57"/>
    <mergeCell ref="UQT57:UQV57"/>
    <mergeCell ref="UQX57:UQZ57"/>
    <mergeCell ref="URB57:URD57"/>
    <mergeCell ref="URF57:URH57"/>
    <mergeCell ref="URJ57:URL57"/>
    <mergeCell ref="UPZ57:UQB57"/>
    <mergeCell ref="UQD57:UQF57"/>
    <mergeCell ref="UQH57:UQJ57"/>
    <mergeCell ref="UQL57:UQN57"/>
    <mergeCell ref="UQP57:UQR57"/>
    <mergeCell ref="UPF57:UPH57"/>
    <mergeCell ref="UPJ57:UPL57"/>
    <mergeCell ref="UPN57:UPP57"/>
    <mergeCell ref="UPR57:UPT57"/>
    <mergeCell ref="UPV57:UPX57"/>
    <mergeCell ref="UOL57:UON57"/>
    <mergeCell ref="UOP57:UOR57"/>
    <mergeCell ref="UOT57:UOV57"/>
    <mergeCell ref="UOX57:UOZ57"/>
    <mergeCell ref="UPB57:UPD57"/>
    <mergeCell ref="UNR57:UNT57"/>
    <mergeCell ref="UNV57:UNX57"/>
    <mergeCell ref="UNZ57:UOB57"/>
    <mergeCell ref="UOD57:UOF57"/>
    <mergeCell ref="UOH57:UOJ57"/>
    <mergeCell ref="UMX57:UMZ57"/>
    <mergeCell ref="UNB57:UND57"/>
    <mergeCell ref="UNF57:UNH57"/>
    <mergeCell ref="UNJ57:UNL57"/>
    <mergeCell ref="UNN57:UNP57"/>
    <mergeCell ref="UMD57:UMF57"/>
    <mergeCell ref="UMH57:UMJ57"/>
    <mergeCell ref="UML57:UMN57"/>
    <mergeCell ref="UMP57:UMR57"/>
    <mergeCell ref="UMT57:UMV57"/>
    <mergeCell ref="ULJ57:ULL57"/>
    <mergeCell ref="ULN57:ULP57"/>
    <mergeCell ref="ULR57:ULT57"/>
    <mergeCell ref="ULV57:ULX57"/>
    <mergeCell ref="ULZ57:UMB57"/>
    <mergeCell ref="UKP57:UKR57"/>
    <mergeCell ref="UKT57:UKV57"/>
    <mergeCell ref="UKX57:UKZ57"/>
    <mergeCell ref="ULB57:ULD57"/>
    <mergeCell ref="ULF57:ULH57"/>
    <mergeCell ref="UJV57:UJX57"/>
    <mergeCell ref="UJZ57:UKB57"/>
    <mergeCell ref="UKD57:UKF57"/>
    <mergeCell ref="UKH57:UKJ57"/>
    <mergeCell ref="UKL57:UKN57"/>
    <mergeCell ref="UJB57:UJD57"/>
    <mergeCell ref="UJF57:UJH57"/>
    <mergeCell ref="UJJ57:UJL57"/>
    <mergeCell ref="UJN57:UJP57"/>
    <mergeCell ref="UJR57:UJT57"/>
    <mergeCell ref="UIH57:UIJ57"/>
    <mergeCell ref="UIL57:UIN57"/>
    <mergeCell ref="UIP57:UIR57"/>
    <mergeCell ref="UIT57:UIV57"/>
    <mergeCell ref="UIX57:UIZ57"/>
    <mergeCell ref="UHN57:UHP57"/>
    <mergeCell ref="UHR57:UHT57"/>
    <mergeCell ref="UHV57:UHX57"/>
    <mergeCell ref="UHZ57:UIB57"/>
    <mergeCell ref="UID57:UIF57"/>
    <mergeCell ref="UGT57:UGV57"/>
    <mergeCell ref="UGX57:UGZ57"/>
    <mergeCell ref="UHB57:UHD57"/>
    <mergeCell ref="UHF57:UHH57"/>
    <mergeCell ref="UHJ57:UHL57"/>
    <mergeCell ref="UFZ57:UGB57"/>
    <mergeCell ref="UGD57:UGF57"/>
    <mergeCell ref="UGH57:UGJ57"/>
    <mergeCell ref="UGL57:UGN57"/>
    <mergeCell ref="UGP57:UGR57"/>
    <mergeCell ref="UFF57:UFH57"/>
    <mergeCell ref="UFJ57:UFL57"/>
    <mergeCell ref="UFN57:UFP57"/>
    <mergeCell ref="UFR57:UFT57"/>
    <mergeCell ref="UFV57:UFX57"/>
    <mergeCell ref="UEL57:UEN57"/>
    <mergeCell ref="UEP57:UER57"/>
    <mergeCell ref="UET57:UEV57"/>
    <mergeCell ref="UEX57:UEZ57"/>
    <mergeCell ref="UFB57:UFD57"/>
    <mergeCell ref="UDR57:UDT57"/>
    <mergeCell ref="UDV57:UDX57"/>
    <mergeCell ref="UDZ57:UEB57"/>
    <mergeCell ref="UED57:UEF57"/>
    <mergeCell ref="UEH57:UEJ57"/>
    <mergeCell ref="UCX57:UCZ57"/>
    <mergeCell ref="UDB57:UDD57"/>
    <mergeCell ref="UDF57:UDH57"/>
    <mergeCell ref="UDJ57:UDL57"/>
    <mergeCell ref="UDN57:UDP57"/>
    <mergeCell ref="UCD57:UCF57"/>
    <mergeCell ref="UCH57:UCJ57"/>
    <mergeCell ref="UCL57:UCN57"/>
    <mergeCell ref="UCP57:UCR57"/>
    <mergeCell ref="UCT57:UCV57"/>
    <mergeCell ref="UBJ57:UBL57"/>
    <mergeCell ref="UBN57:UBP57"/>
    <mergeCell ref="UBR57:UBT57"/>
    <mergeCell ref="UBV57:UBX57"/>
    <mergeCell ref="UBZ57:UCB57"/>
    <mergeCell ref="UAP57:UAR57"/>
    <mergeCell ref="UAT57:UAV57"/>
    <mergeCell ref="UAX57:UAZ57"/>
    <mergeCell ref="UBB57:UBD57"/>
    <mergeCell ref="UBF57:UBH57"/>
    <mergeCell ref="TZV57:TZX57"/>
    <mergeCell ref="TZZ57:UAB57"/>
    <mergeCell ref="UAD57:UAF57"/>
    <mergeCell ref="UAH57:UAJ57"/>
    <mergeCell ref="UAL57:UAN57"/>
    <mergeCell ref="TZB57:TZD57"/>
    <mergeCell ref="TZF57:TZH57"/>
    <mergeCell ref="TZJ57:TZL57"/>
    <mergeCell ref="TZN57:TZP57"/>
    <mergeCell ref="TZR57:TZT57"/>
    <mergeCell ref="TYH57:TYJ57"/>
    <mergeCell ref="TYL57:TYN57"/>
    <mergeCell ref="TYP57:TYR57"/>
    <mergeCell ref="TYT57:TYV57"/>
    <mergeCell ref="TYX57:TYZ57"/>
    <mergeCell ref="TXN57:TXP57"/>
    <mergeCell ref="TXR57:TXT57"/>
    <mergeCell ref="TXV57:TXX57"/>
    <mergeCell ref="TXZ57:TYB57"/>
    <mergeCell ref="TYD57:TYF57"/>
    <mergeCell ref="TWT57:TWV57"/>
    <mergeCell ref="TWX57:TWZ57"/>
    <mergeCell ref="TXB57:TXD57"/>
    <mergeCell ref="TXF57:TXH57"/>
    <mergeCell ref="TXJ57:TXL57"/>
    <mergeCell ref="TVZ57:TWB57"/>
    <mergeCell ref="TWD57:TWF57"/>
    <mergeCell ref="TWH57:TWJ57"/>
    <mergeCell ref="TWL57:TWN57"/>
    <mergeCell ref="TWP57:TWR57"/>
    <mergeCell ref="TVF57:TVH57"/>
    <mergeCell ref="TVJ57:TVL57"/>
    <mergeCell ref="TVN57:TVP57"/>
    <mergeCell ref="TVR57:TVT57"/>
    <mergeCell ref="TVV57:TVX57"/>
    <mergeCell ref="TUL57:TUN57"/>
    <mergeCell ref="TUP57:TUR57"/>
    <mergeCell ref="TUT57:TUV57"/>
    <mergeCell ref="TUX57:TUZ57"/>
    <mergeCell ref="TVB57:TVD57"/>
    <mergeCell ref="TTR57:TTT57"/>
    <mergeCell ref="TTV57:TTX57"/>
    <mergeCell ref="TTZ57:TUB57"/>
    <mergeCell ref="TUD57:TUF57"/>
    <mergeCell ref="TUH57:TUJ57"/>
    <mergeCell ref="TSX57:TSZ57"/>
    <mergeCell ref="TTB57:TTD57"/>
    <mergeCell ref="TTF57:TTH57"/>
    <mergeCell ref="TTJ57:TTL57"/>
    <mergeCell ref="TTN57:TTP57"/>
    <mergeCell ref="TSD57:TSF57"/>
    <mergeCell ref="TSH57:TSJ57"/>
    <mergeCell ref="TSL57:TSN57"/>
    <mergeCell ref="TSP57:TSR57"/>
    <mergeCell ref="TST57:TSV57"/>
    <mergeCell ref="TRJ57:TRL57"/>
    <mergeCell ref="TRN57:TRP57"/>
    <mergeCell ref="TRR57:TRT57"/>
    <mergeCell ref="TRV57:TRX57"/>
    <mergeCell ref="TRZ57:TSB57"/>
    <mergeCell ref="TQP57:TQR57"/>
    <mergeCell ref="TQT57:TQV57"/>
    <mergeCell ref="TQX57:TQZ57"/>
    <mergeCell ref="TRB57:TRD57"/>
    <mergeCell ref="TRF57:TRH57"/>
    <mergeCell ref="TPV57:TPX57"/>
    <mergeCell ref="TPZ57:TQB57"/>
    <mergeCell ref="TQD57:TQF57"/>
    <mergeCell ref="TQH57:TQJ57"/>
    <mergeCell ref="TQL57:TQN57"/>
    <mergeCell ref="TPB57:TPD57"/>
    <mergeCell ref="TPF57:TPH57"/>
    <mergeCell ref="TPJ57:TPL57"/>
    <mergeCell ref="TPN57:TPP57"/>
    <mergeCell ref="TPR57:TPT57"/>
    <mergeCell ref="TOH57:TOJ57"/>
    <mergeCell ref="TOL57:TON57"/>
    <mergeCell ref="TOP57:TOR57"/>
    <mergeCell ref="TOT57:TOV57"/>
    <mergeCell ref="TOX57:TOZ57"/>
    <mergeCell ref="TNN57:TNP57"/>
    <mergeCell ref="TNR57:TNT57"/>
    <mergeCell ref="TNV57:TNX57"/>
    <mergeCell ref="TNZ57:TOB57"/>
    <mergeCell ref="TOD57:TOF57"/>
    <mergeCell ref="TMT57:TMV57"/>
    <mergeCell ref="TMX57:TMZ57"/>
    <mergeCell ref="TNB57:TND57"/>
    <mergeCell ref="TNF57:TNH57"/>
    <mergeCell ref="TNJ57:TNL57"/>
    <mergeCell ref="TLZ57:TMB57"/>
    <mergeCell ref="TMD57:TMF57"/>
    <mergeCell ref="TMH57:TMJ57"/>
    <mergeCell ref="TML57:TMN57"/>
    <mergeCell ref="TMP57:TMR57"/>
    <mergeCell ref="TLF57:TLH57"/>
    <mergeCell ref="TLJ57:TLL57"/>
    <mergeCell ref="TLN57:TLP57"/>
    <mergeCell ref="TLR57:TLT57"/>
    <mergeCell ref="TLV57:TLX57"/>
    <mergeCell ref="TKL57:TKN57"/>
    <mergeCell ref="TKP57:TKR57"/>
    <mergeCell ref="TKT57:TKV57"/>
    <mergeCell ref="TKX57:TKZ57"/>
    <mergeCell ref="TLB57:TLD57"/>
    <mergeCell ref="TJR57:TJT57"/>
    <mergeCell ref="TJV57:TJX57"/>
    <mergeCell ref="TJZ57:TKB57"/>
    <mergeCell ref="TKD57:TKF57"/>
    <mergeCell ref="TKH57:TKJ57"/>
    <mergeCell ref="TIX57:TIZ57"/>
    <mergeCell ref="TJB57:TJD57"/>
    <mergeCell ref="TJF57:TJH57"/>
    <mergeCell ref="TJJ57:TJL57"/>
    <mergeCell ref="TJN57:TJP57"/>
    <mergeCell ref="TID57:TIF57"/>
    <mergeCell ref="TIH57:TIJ57"/>
    <mergeCell ref="TIL57:TIN57"/>
    <mergeCell ref="TIP57:TIR57"/>
    <mergeCell ref="TIT57:TIV57"/>
    <mergeCell ref="THJ57:THL57"/>
    <mergeCell ref="THN57:THP57"/>
    <mergeCell ref="THR57:THT57"/>
    <mergeCell ref="THV57:THX57"/>
    <mergeCell ref="THZ57:TIB57"/>
    <mergeCell ref="TGP57:TGR57"/>
    <mergeCell ref="TGT57:TGV57"/>
    <mergeCell ref="TGX57:TGZ57"/>
    <mergeCell ref="THB57:THD57"/>
    <mergeCell ref="THF57:THH57"/>
    <mergeCell ref="TFV57:TFX57"/>
    <mergeCell ref="TFZ57:TGB57"/>
    <mergeCell ref="TGD57:TGF57"/>
    <mergeCell ref="TGH57:TGJ57"/>
    <mergeCell ref="TGL57:TGN57"/>
    <mergeCell ref="TFB57:TFD57"/>
    <mergeCell ref="TFF57:TFH57"/>
    <mergeCell ref="TFJ57:TFL57"/>
    <mergeCell ref="TFN57:TFP57"/>
    <mergeCell ref="TFR57:TFT57"/>
    <mergeCell ref="TEH57:TEJ57"/>
    <mergeCell ref="TEL57:TEN57"/>
    <mergeCell ref="TEP57:TER57"/>
    <mergeCell ref="TET57:TEV57"/>
    <mergeCell ref="TEX57:TEZ57"/>
    <mergeCell ref="TDN57:TDP57"/>
    <mergeCell ref="TDR57:TDT57"/>
    <mergeCell ref="TDV57:TDX57"/>
    <mergeCell ref="TDZ57:TEB57"/>
    <mergeCell ref="TED57:TEF57"/>
    <mergeCell ref="TCT57:TCV57"/>
    <mergeCell ref="TCX57:TCZ57"/>
    <mergeCell ref="TDB57:TDD57"/>
    <mergeCell ref="TDF57:TDH57"/>
    <mergeCell ref="TDJ57:TDL57"/>
    <mergeCell ref="TBZ57:TCB57"/>
    <mergeCell ref="TCD57:TCF57"/>
    <mergeCell ref="TCH57:TCJ57"/>
    <mergeCell ref="TCL57:TCN57"/>
    <mergeCell ref="TCP57:TCR57"/>
    <mergeCell ref="TBF57:TBH57"/>
    <mergeCell ref="TBJ57:TBL57"/>
    <mergeCell ref="TBN57:TBP57"/>
    <mergeCell ref="TBR57:TBT57"/>
    <mergeCell ref="TBV57:TBX57"/>
    <mergeCell ref="TAL57:TAN57"/>
    <mergeCell ref="TAP57:TAR57"/>
    <mergeCell ref="TAT57:TAV57"/>
    <mergeCell ref="TAX57:TAZ57"/>
    <mergeCell ref="TBB57:TBD57"/>
    <mergeCell ref="SZR57:SZT57"/>
    <mergeCell ref="SZV57:SZX57"/>
    <mergeCell ref="SZZ57:TAB57"/>
    <mergeCell ref="TAD57:TAF57"/>
    <mergeCell ref="TAH57:TAJ57"/>
    <mergeCell ref="SYX57:SYZ57"/>
    <mergeCell ref="SZB57:SZD57"/>
    <mergeCell ref="SZF57:SZH57"/>
    <mergeCell ref="SZJ57:SZL57"/>
    <mergeCell ref="SZN57:SZP57"/>
    <mergeCell ref="SYD57:SYF57"/>
    <mergeCell ref="SYH57:SYJ57"/>
    <mergeCell ref="SYL57:SYN57"/>
    <mergeCell ref="SYP57:SYR57"/>
    <mergeCell ref="SYT57:SYV57"/>
    <mergeCell ref="SXJ57:SXL57"/>
    <mergeCell ref="SXN57:SXP57"/>
    <mergeCell ref="SXR57:SXT57"/>
    <mergeCell ref="SXV57:SXX57"/>
    <mergeCell ref="SXZ57:SYB57"/>
    <mergeCell ref="SWP57:SWR57"/>
    <mergeCell ref="SWT57:SWV57"/>
    <mergeCell ref="SWX57:SWZ57"/>
    <mergeCell ref="SXB57:SXD57"/>
    <mergeCell ref="SXF57:SXH57"/>
    <mergeCell ref="SVV57:SVX57"/>
    <mergeCell ref="SVZ57:SWB57"/>
    <mergeCell ref="SWD57:SWF57"/>
    <mergeCell ref="SWH57:SWJ57"/>
    <mergeCell ref="SWL57:SWN57"/>
    <mergeCell ref="SVB57:SVD57"/>
    <mergeCell ref="SVF57:SVH57"/>
    <mergeCell ref="SVJ57:SVL57"/>
    <mergeCell ref="SVN57:SVP57"/>
    <mergeCell ref="SVR57:SVT57"/>
    <mergeCell ref="SUH57:SUJ57"/>
    <mergeCell ref="SUL57:SUN57"/>
    <mergeCell ref="SUP57:SUR57"/>
    <mergeCell ref="SUT57:SUV57"/>
    <mergeCell ref="SUX57:SUZ57"/>
    <mergeCell ref="STN57:STP57"/>
    <mergeCell ref="STR57:STT57"/>
    <mergeCell ref="STV57:STX57"/>
    <mergeCell ref="STZ57:SUB57"/>
    <mergeCell ref="SUD57:SUF57"/>
    <mergeCell ref="SST57:SSV57"/>
    <mergeCell ref="SSX57:SSZ57"/>
    <mergeCell ref="STB57:STD57"/>
    <mergeCell ref="STF57:STH57"/>
    <mergeCell ref="STJ57:STL57"/>
    <mergeCell ref="SRZ57:SSB57"/>
    <mergeCell ref="SSD57:SSF57"/>
    <mergeCell ref="SSH57:SSJ57"/>
    <mergeCell ref="SSL57:SSN57"/>
    <mergeCell ref="SSP57:SSR57"/>
    <mergeCell ref="SRF57:SRH57"/>
    <mergeCell ref="SRJ57:SRL57"/>
    <mergeCell ref="SRN57:SRP57"/>
    <mergeCell ref="SRR57:SRT57"/>
    <mergeCell ref="SRV57:SRX57"/>
    <mergeCell ref="SQL57:SQN57"/>
    <mergeCell ref="SQP57:SQR57"/>
    <mergeCell ref="SQT57:SQV57"/>
    <mergeCell ref="SQX57:SQZ57"/>
    <mergeCell ref="SRB57:SRD57"/>
    <mergeCell ref="SPR57:SPT57"/>
    <mergeCell ref="SPV57:SPX57"/>
    <mergeCell ref="SPZ57:SQB57"/>
    <mergeCell ref="SQD57:SQF57"/>
    <mergeCell ref="SQH57:SQJ57"/>
    <mergeCell ref="SOX57:SOZ57"/>
    <mergeCell ref="SPB57:SPD57"/>
    <mergeCell ref="SPF57:SPH57"/>
    <mergeCell ref="SPJ57:SPL57"/>
    <mergeCell ref="SPN57:SPP57"/>
    <mergeCell ref="SOD57:SOF57"/>
    <mergeCell ref="SOH57:SOJ57"/>
    <mergeCell ref="SOL57:SON57"/>
    <mergeCell ref="SOP57:SOR57"/>
    <mergeCell ref="SOT57:SOV57"/>
    <mergeCell ref="SNJ57:SNL57"/>
    <mergeCell ref="SNN57:SNP57"/>
    <mergeCell ref="SNR57:SNT57"/>
    <mergeCell ref="SNV57:SNX57"/>
    <mergeCell ref="SNZ57:SOB57"/>
    <mergeCell ref="SMP57:SMR57"/>
    <mergeCell ref="SMT57:SMV57"/>
    <mergeCell ref="SMX57:SMZ57"/>
    <mergeCell ref="SNB57:SND57"/>
    <mergeCell ref="SNF57:SNH57"/>
    <mergeCell ref="SLV57:SLX57"/>
    <mergeCell ref="SLZ57:SMB57"/>
    <mergeCell ref="SMD57:SMF57"/>
    <mergeCell ref="SMH57:SMJ57"/>
    <mergeCell ref="SML57:SMN57"/>
    <mergeCell ref="SLB57:SLD57"/>
    <mergeCell ref="SLF57:SLH57"/>
    <mergeCell ref="SLJ57:SLL57"/>
    <mergeCell ref="SLN57:SLP57"/>
    <mergeCell ref="SLR57:SLT57"/>
    <mergeCell ref="SKH57:SKJ57"/>
    <mergeCell ref="SKL57:SKN57"/>
    <mergeCell ref="SKP57:SKR57"/>
    <mergeCell ref="SKT57:SKV57"/>
    <mergeCell ref="SKX57:SKZ57"/>
    <mergeCell ref="SJN57:SJP57"/>
    <mergeCell ref="SJR57:SJT57"/>
    <mergeCell ref="SJV57:SJX57"/>
    <mergeCell ref="SJZ57:SKB57"/>
    <mergeCell ref="SKD57:SKF57"/>
    <mergeCell ref="SIT57:SIV57"/>
    <mergeCell ref="SIX57:SIZ57"/>
    <mergeCell ref="SJB57:SJD57"/>
    <mergeCell ref="SJF57:SJH57"/>
    <mergeCell ref="SJJ57:SJL57"/>
    <mergeCell ref="SHZ57:SIB57"/>
    <mergeCell ref="SID57:SIF57"/>
    <mergeCell ref="SIH57:SIJ57"/>
    <mergeCell ref="SIL57:SIN57"/>
    <mergeCell ref="SIP57:SIR57"/>
    <mergeCell ref="SHF57:SHH57"/>
    <mergeCell ref="SHJ57:SHL57"/>
    <mergeCell ref="SHN57:SHP57"/>
    <mergeCell ref="SHR57:SHT57"/>
    <mergeCell ref="SHV57:SHX57"/>
    <mergeCell ref="SGL57:SGN57"/>
    <mergeCell ref="SGP57:SGR57"/>
    <mergeCell ref="SGT57:SGV57"/>
    <mergeCell ref="SGX57:SGZ57"/>
    <mergeCell ref="SHB57:SHD57"/>
    <mergeCell ref="SFR57:SFT57"/>
    <mergeCell ref="SFV57:SFX57"/>
    <mergeCell ref="SFZ57:SGB57"/>
    <mergeCell ref="SGD57:SGF57"/>
    <mergeCell ref="SGH57:SGJ57"/>
    <mergeCell ref="SEX57:SEZ57"/>
    <mergeCell ref="SFB57:SFD57"/>
    <mergeCell ref="SFF57:SFH57"/>
    <mergeCell ref="SFJ57:SFL57"/>
    <mergeCell ref="SFN57:SFP57"/>
    <mergeCell ref="SED57:SEF57"/>
    <mergeCell ref="SEH57:SEJ57"/>
    <mergeCell ref="SEL57:SEN57"/>
    <mergeCell ref="SEP57:SER57"/>
    <mergeCell ref="SET57:SEV57"/>
    <mergeCell ref="SDJ57:SDL57"/>
    <mergeCell ref="SDN57:SDP57"/>
    <mergeCell ref="SDR57:SDT57"/>
    <mergeCell ref="SDV57:SDX57"/>
    <mergeCell ref="SDZ57:SEB57"/>
    <mergeCell ref="SCP57:SCR57"/>
    <mergeCell ref="SCT57:SCV57"/>
    <mergeCell ref="SCX57:SCZ57"/>
    <mergeCell ref="SDB57:SDD57"/>
    <mergeCell ref="SDF57:SDH57"/>
    <mergeCell ref="SBV57:SBX57"/>
    <mergeCell ref="SBZ57:SCB57"/>
    <mergeCell ref="SCD57:SCF57"/>
    <mergeCell ref="SCH57:SCJ57"/>
    <mergeCell ref="SCL57:SCN57"/>
    <mergeCell ref="SBB57:SBD57"/>
    <mergeCell ref="SBF57:SBH57"/>
    <mergeCell ref="SBJ57:SBL57"/>
    <mergeCell ref="SBN57:SBP57"/>
    <mergeCell ref="SBR57:SBT57"/>
    <mergeCell ref="SAH57:SAJ57"/>
    <mergeCell ref="SAL57:SAN57"/>
    <mergeCell ref="SAP57:SAR57"/>
    <mergeCell ref="SAT57:SAV57"/>
    <mergeCell ref="SAX57:SAZ57"/>
    <mergeCell ref="RZN57:RZP57"/>
    <mergeCell ref="RZR57:RZT57"/>
    <mergeCell ref="RZV57:RZX57"/>
    <mergeCell ref="RZZ57:SAB57"/>
    <mergeCell ref="SAD57:SAF57"/>
    <mergeCell ref="RYT57:RYV57"/>
    <mergeCell ref="RYX57:RYZ57"/>
    <mergeCell ref="RZB57:RZD57"/>
    <mergeCell ref="RZF57:RZH57"/>
    <mergeCell ref="RZJ57:RZL57"/>
    <mergeCell ref="RXZ57:RYB57"/>
    <mergeCell ref="RYD57:RYF57"/>
    <mergeCell ref="RYH57:RYJ57"/>
    <mergeCell ref="RYL57:RYN57"/>
    <mergeCell ref="RYP57:RYR57"/>
    <mergeCell ref="RXF57:RXH57"/>
    <mergeCell ref="RXJ57:RXL57"/>
    <mergeCell ref="RXN57:RXP57"/>
    <mergeCell ref="RXR57:RXT57"/>
    <mergeCell ref="RXV57:RXX57"/>
    <mergeCell ref="RWL57:RWN57"/>
    <mergeCell ref="RWP57:RWR57"/>
    <mergeCell ref="RWT57:RWV57"/>
    <mergeCell ref="RWX57:RWZ57"/>
    <mergeCell ref="RXB57:RXD57"/>
    <mergeCell ref="RVR57:RVT57"/>
    <mergeCell ref="RVV57:RVX57"/>
    <mergeCell ref="RVZ57:RWB57"/>
    <mergeCell ref="RWD57:RWF57"/>
    <mergeCell ref="RWH57:RWJ57"/>
    <mergeCell ref="RUX57:RUZ57"/>
    <mergeCell ref="RVB57:RVD57"/>
    <mergeCell ref="RVF57:RVH57"/>
    <mergeCell ref="RVJ57:RVL57"/>
    <mergeCell ref="RVN57:RVP57"/>
    <mergeCell ref="RUD57:RUF57"/>
    <mergeCell ref="RUH57:RUJ57"/>
    <mergeCell ref="RUL57:RUN57"/>
    <mergeCell ref="RUP57:RUR57"/>
    <mergeCell ref="RUT57:RUV57"/>
    <mergeCell ref="RTJ57:RTL57"/>
    <mergeCell ref="RTN57:RTP57"/>
    <mergeCell ref="RTR57:RTT57"/>
    <mergeCell ref="RTV57:RTX57"/>
    <mergeCell ref="RTZ57:RUB57"/>
    <mergeCell ref="RSP57:RSR57"/>
    <mergeCell ref="RST57:RSV57"/>
    <mergeCell ref="RSX57:RSZ57"/>
    <mergeCell ref="RTB57:RTD57"/>
    <mergeCell ref="RTF57:RTH57"/>
    <mergeCell ref="RRV57:RRX57"/>
    <mergeCell ref="RRZ57:RSB57"/>
    <mergeCell ref="RSD57:RSF57"/>
    <mergeCell ref="RSH57:RSJ57"/>
    <mergeCell ref="RSL57:RSN57"/>
    <mergeCell ref="RRB57:RRD57"/>
    <mergeCell ref="RRF57:RRH57"/>
    <mergeCell ref="RRJ57:RRL57"/>
    <mergeCell ref="RRN57:RRP57"/>
    <mergeCell ref="RRR57:RRT57"/>
    <mergeCell ref="RQH57:RQJ57"/>
    <mergeCell ref="RQL57:RQN57"/>
    <mergeCell ref="RQP57:RQR57"/>
    <mergeCell ref="RQT57:RQV57"/>
    <mergeCell ref="RQX57:RQZ57"/>
    <mergeCell ref="RPN57:RPP57"/>
    <mergeCell ref="RPR57:RPT57"/>
    <mergeCell ref="RPV57:RPX57"/>
    <mergeCell ref="RPZ57:RQB57"/>
    <mergeCell ref="RQD57:RQF57"/>
    <mergeCell ref="ROT57:ROV57"/>
    <mergeCell ref="ROX57:ROZ57"/>
    <mergeCell ref="RPB57:RPD57"/>
    <mergeCell ref="RPF57:RPH57"/>
    <mergeCell ref="RPJ57:RPL57"/>
    <mergeCell ref="RNZ57:ROB57"/>
    <mergeCell ref="ROD57:ROF57"/>
    <mergeCell ref="ROH57:ROJ57"/>
    <mergeCell ref="ROL57:RON57"/>
    <mergeCell ref="ROP57:ROR57"/>
    <mergeCell ref="RNF57:RNH57"/>
    <mergeCell ref="RNJ57:RNL57"/>
    <mergeCell ref="RNN57:RNP57"/>
    <mergeCell ref="RNR57:RNT57"/>
    <mergeCell ref="RNV57:RNX57"/>
    <mergeCell ref="RML57:RMN57"/>
    <mergeCell ref="RMP57:RMR57"/>
    <mergeCell ref="RMT57:RMV57"/>
    <mergeCell ref="RMX57:RMZ57"/>
    <mergeCell ref="RNB57:RND57"/>
    <mergeCell ref="RLR57:RLT57"/>
    <mergeCell ref="RLV57:RLX57"/>
    <mergeCell ref="RLZ57:RMB57"/>
    <mergeCell ref="RMD57:RMF57"/>
    <mergeCell ref="RMH57:RMJ57"/>
    <mergeCell ref="RKX57:RKZ57"/>
    <mergeCell ref="RLB57:RLD57"/>
    <mergeCell ref="RLF57:RLH57"/>
    <mergeCell ref="RLJ57:RLL57"/>
    <mergeCell ref="RLN57:RLP57"/>
    <mergeCell ref="RKD57:RKF57"/>
    <mergeCell ref="RKH57:RKJ57"/>
    <mergeCell ref="RKL57:RKN57"/>
    <mergeCell ref="RKP57:RKR57"/>
    <mergeCell ref="RKT57:RKV57"/>
    <mergeCell ref="RJJ57:RJL57"/>
    <mergeCell ref="RJN57:RJP57"/>
    <mergeCell ref="RJR57:RJT57"/>
    <mergeCell ref="RJV57:RJX57"/>
    <mergeCell ref="RJZ57:RKB57"/>
    <mergeCell ref="RIP57:RIR57"/>
    <mergeCell ref="RIT57:RIV57"/>
    <mergeCell ref="RIX57:RIZ57"/>
    <mergeCell ref="RJB57:RJD57"/>
    <mergeCell ref="RJF57:RJH57"/>
    <mergeCell ref="RHV57:RHX57"/>
    <mergeCell ref="RHZ57:RIB57"/>
    <mergeCell ref="RID57:RIF57"/>
    <mergeCell ref="RIH57:RIJ57"/>
    <mergeCell ref="RIL57:RIN57"/>
    <mergeCell ref="RHB57:RHD57"/>
    <mergeCell ref="RHF57:RHH57"/>
    <mergeCell ref="RHJ57:RHL57"/>
    <mergeCell ref="RHN57:RHP57"/>
    <mergeCell ref="RHR57:RHT57"/>
    <mergeCell ref="RGH57:RGJ57"/>
    <mergeCell ref="RGL57:RGN57"/>
    <mergeCell ref="RGP57:RGR57"/>
    <mergeCell ref="RGT57:RGV57"/>
    <mergeCell ref="RGX57:RGZ57"/>
    <mergeCell ref="RFN57:RFP57"/>
    <mergeCell ref="RFR57:RFT57"/>
    <mergeCell ref="RFV57:RFX57"/>
    <mergeCell ref="RFZ57:RGB57"/>
    <mergeCell ref="RGD57:RGF57"/>
    <mergeCell ref="RET57:REV57"/>
    <mergeCell ref="REX57:REZ57"/>
    <mergeCell ref="RFB57:RFD57"/>
    <mergeCell ref="RFF57:RFH57"/>
    <mergeCell ref="RFJ57:RFL57"/>
    <mergeCell ref="RDZ57:REB57"/>
    <mergeCell ref="RED57:REF57"/>
    <mergeCell ref="REH57:REJ57"/>
    <mergeCell ref="REL57:REN57"/>
    <mergeCell ref="REP57:RER57"/>
    <mergeCell ref="RDF57:RDH57"/>
    <mergeCell ref="RDJ57:RDL57"/>
    <mergeCell ref="RDN57:RDP57"/>
    <mergeCell ref="RDR57:RDT57"/>
    <mergeCell ref="RDV57:RDX57"/>
    <mergeCell ref="RCL57:RCN57"/>
    <mergeCell ref="RCP57:RCR57"/>
    <mergeCell ref="RCT57:RCV57"/>
    <mergeCell ref="RCX57:RCZ57"/>
    <mergeCell ref="RDB57:RDD57"/>
    <mergeCell ref="RBR57:RBT57"/>
    <mergeCell ref="RBV57:RBX57"/>
    <mergeCell ref="RBZ57:RCB57"/>
    <mergeCell ref="RCD57:RCF57"/>
    <mergeCell ref="RCH57:RCJ57"/>
    <mergeCell ref="RAX57:RAZ57"/>
    <mergeCell ref="RBB57:RBD57"/>
    <mergeCell ref="RBF57:RBH57"/>
    <mergeCell ref="RBJ57:RBL57"/>
    <mergeCell ref="RBN57:RBP57"/>
    <mergeCell ref="RAD57:RAF57"/>
    <mergeCell ref="RAH57:RAJ57"/>
    <mergeCell ref="RAL57:RAN57"/>
    <mergeCell ref="RAP57:RAR57"/>
    <mergeCell ref="RAT57:RAV57"/>
    <mergeCell ref="QZJ57:QZL57"/>
    <mergeCell ref="QZN57:QZP57"/>
    <mergeCell ref="QZR57:QZT57"/>
    <mergeCell ref="QZV57:QZX57"/>
    <mergeCell ref="QZZ57:RAB57"/>
    <mergeCell ref="QYP57:QYR57"/>
    <mergeCell ref="QYT57:QYV57"/>
    <mergeCell ref="QYX57:QYZ57"/>
    <mergeCell ref="QZB57:QZD57"/>
    <mergeCell ref="QZF57:QZH57"/>
    <mergeCell ref="QXV57:QXX57"/>
    <mergeCell ref="QXZ57:QYB57"/>
    <mergeCell ref="QYD57:QYF57"/>
    <mergeCell ref="QYH57:QYJ57"/>
    <mergeCell ref="QYL57:QYN57"/>
    <mergeCell ref="QXB57:QXD57"/>
    <mergeCell ref="QXF57:QXH57"/>
    <mergeCell ref="QXJ57:QXL57"/>
    <mergeCell ref="QXN57:QXP57"/>
    <mergeCell ref="QXR57:QXT57"/>
    <mergeCell ref="QWH57:QWJ57"/>
    <mergeCell ref="QWL57:QWN57"/>
    <mergeCell ref="QWP57:QWR57"/>
    <mergeCell ref="QWT57:QWV57"/>
    <mergeCell ref="QWX57:QWZ57"/>
    <mergeCell ref="QVN57:QVP57"/>
    <mergeCell ref="QVR57:QVT57"/>
    <mergeCell ref="QVV57:QVX57"/>
    <mergeCell ref="QVZ57:QWB57"/>
    <mergeCell ref="QWD57:QWF57"/>
    <mergeCell ref="QUT57:QUV57"/>
    <mergeCell ref="QUX57:QUZ57"/>
    <mergeCell ref="QVB57:QVD57"/>
    <mergeCell ref="QVF57:QVH57"/>
    <mergeCell ref="QVJ57:QVL57"/>
    <mergeCell ref="QTZ57:QUB57"/>
    <mergeCell ref="QUD57:QUF57"/>
    <mergeCell ref="QUH57:QUJ57"/>
    <mergeCell ref="QUL57:QUN57"/>
    <mergeCell ref="QUP57:QUR57"/>
    <mergeCell ref="QTF57:QTH57"/>
    <mergeCell ref="QTJ57:QTL57"/>
    <mergeCell ref="QTN57:QTP57"/>
    <mergeCell ref="QTR57:QTT57"/>
    <mergeCell ref="QTV57:QTX57"/>
    <mergeCell ref="QSL57:QSN57"/>
    <mergeCell ref="QSP57:QSR57"/>
    <mergeCell ref="QST57:QSV57"/>
    <mergeCell ref="QSX57:QSZ57"/>
    <mergeCell ref="QTB57:QTD57"/>
    <mergeCell ref="QRR57:QRT57"/>
    <mergeCell ref="QRV57:QRX57"/>
    <mergeCell ref="QRZ57:QSB57"/>
    <mergeCell ref="QSD57:QSF57"/>
    <mergeCell ref="QSH57:QSJ57"/>
    <mergeCell ref="QQX57:QQZ57"/>
    <mergeCell ref="QRB57:QRD57"/>
    <mergeCell ref="QRF57:QRH57"/>
    <mergeCell ref="QRJ57:QRL57"/>
    <mergeCell ref="QRN57:QRP57"/>
    <mergeCell ref="QQD57:QQF57"/>
    <mergeCell ref="QQH57:QQJ57"/>
    <mergeCell ref="QQL57:QQN57"/>
    <mergeCell ref="QQP57:QQR57"/>
    <mergeCell ref="QQT57:QQV57"/>
    <mergeCell ref="QPJ57:QPL57"/>
    <mergeCell ref="QPN57:QPP57"/>
    <mergeCell ref="QPR57:QPT57"/>
    <mergeCell ref="QPV57:QPX57"/>
    <mergeCell ref="QPZ57:QQB57"/>
    <mergeCell ref="QOP57:QOR57"/>
    <mergeCell ref="QOT57:QOV57"/>
    <mergeCell ref="QOX57:QOZ57"/>
    <mergeCell ref="QPB57:QPD57"/>
    <mergeCell ref="QPF57:QPH57"/>
    <mergeCell ref="QNV57:QNX57"/>
    <mergeCell ref="QNZ57:QOB57"/>
    <mergeCell ref="QOD57:QOF57"/>
    <mergeCell ref="QOH57:QOJ57"/>
    <mergeCell ref="QOL57:QON57"/>
    <mergeCell ref="QNB57:QND57"/>
    <mergeCell ref="QNF57:QNH57"/>
    <mergeCell ref="QNJ57:QNL57"/>
    <mergeCell ref="QNN57:QNP57"/>
    <mergeCell ref="QNR57:QNT57"/>
    <mergeCell ref="QMH57:QMJ57"/>
    <mergeCell ref="QML57:QMN57"/>
    <mergeCell ref="QMP57:QMR57"/>
    <mergeCell ref="QMT57:QMV57"/>
    <mergeCell ref="QMX57:QMZ57"/>
    <mergeCell ref="QLN57:QLP57"/>
    <mergeCell ref="QLR57:QLT57"/>
    <mergeCell ref="QLV57:QLX57"/>
    <mergeCell ref="QLZ57:QMB57"/>
    <mergeCell ref="QMD57:QMF57"/>
    <mergeCell ref="QKT57:QKV57"/>
    <mergeCell ref="QKX57:QKZ57"/>
    <mergeCell ref="QLB57:QLD57"/>
    <mergeCell ref="QLF57:QLH57"/>
    <mergeCell ref="QLJ57:QLL57"/>
    <mergeCell ref="QJZ57:QKB57"/>
    <mergeCell ref="QKD57:QKF57"/>
    <mergeCell ref="QKH57:QKJ57"/>
    <mergeCell ref="QKL57:QKN57"/>
    <mergeCell ref="QKP57:QKR57"/>
    <mergeCell ref="QJF57:QJH57"/>
    <mergeCell ref="QJJ57:QJL57"/>
    <mergeCell ref="QJN57:QJP57"/>
    <mergeCell ref="QJR57:QJT57"/>
    <mergeCell ref="QJV57:QJX57"/>
    <mergeCell ref="QIL57:QIN57"/>
    <mergeCell ref="QIP57:QIR57"/>
    <mergeCell ref="QIT57:QIV57"/>
    <mergeCell ref="QIX57:QIZ57"/>
    <mergeCell ref="QJB57:QJD57"/>
    <mergeCell ref="QHR57:QHT57"/>
    <mergeCell ref="QHV57:QHX57"/>
    <mergeCell ref="QHZ57:QIB57"/>
    <mergeCell ref="QID57:QIF57"/>
    <mergeCell ref="QIH57:QIJ57"/>
    <mergeCell ref="QGX57:QGZ57"/>
    <mergeCell ref="QHB57:QHD57"/>
    <mergeCell ref="QHF57:QHH57"/>
    <mergeCell ref="QHJ57:QHL57"/>
    <mergeCell ref="QHN57:QHP57"/>
    <mergeCell ref="QGD57:QGF57"/>
    <mergeCell ref="QGH57:QGJ57"/>
    <mergeCell ref="QGL57:QGN57"/>
    <mergeCell ref="QGP57:QGR57"/>
    <mergeCell ref="QGT57:QGV57"/>
    <mergeCell ref="QFJ57:QFL57"/>
    <mergeCell ref="QFN57:QFP57"/>
    <mergeCell ref="QFR57:QFT57"/>
    <mergeCell ref="QFV57:QFX57"/>
    <mergeCell ref="QFZ57:QGB57"/>
    <mergeCell ref="QEP57:QER57"/>
    <mergeCell ref="QET57:QEV57"/>
    <mergeCell ref="QEX57:QEZ57"/>
    <mergeCell ref="QFB57:QFD57"/>
    <mergeCell ref="QFF57:QFH57"/>
    <mergeCell ref="QDV57:QDX57"/>
    <mergeCell ref="QDZ57:QEB57"/>
    <mergeCell ref="QED57:QEF57"/>
    <mergeCell ref="QEH57:QEJ57"/>
    <mergeCell ref="QEL57:QEN57"/>
    <mergeCell ref="QDB57:QDD57"/>
    <mergeCell ref="QDF57:QDH57"/>
    <mergeCell ref="QDJ57:QDL57"/>
    <mergeCell ref="QDN57:QDP57"/>
    <mergeCell ref="QDR57:QDT57"/>
    <mergeCell ref="QCH57:QCJ57"/>
    <mergeCell ref="QCL57:QCN57"/>
    <mergeCell ref="QCP57:QCR57"/>
    <mergeCell ref="QCT57:QCV57"/>
    <mergeCell ref="QCX57:QCZ57"/>
    <mergeCell ref="QBN57:QBP57"/>
    <mergeCell ref="QBR57:QBT57"/>
    <mergeCell ref="QBV57:QBX57"/>
    <mergeCell ref="QBZ57:QCB57"/>
    <mergeCell ref="QCD57:QCF57"/>
    <mergeCell ref="QAT57:QAV57"/>
    <mergeCell ref="QAX57:QAZ57"/>
    <mergeCell ref="QBB57:QBD57"/>
    <mergeCell ref="QBF57:QBH57"/>
    <mergeCell ref="QBJ57:QBL57"/>
    <mergeCell ref="PZZ57:QAB57"/>
    <mergeCell ref="QAD57:QAF57"/>
    <mergeCell ref="QAH57:QAJ57"/>
    <mergeCell ref="QAL57:QAN57"/>
    <mergeCell ref="QAP57:QAR57"/>
    <mergeCell ref="PZF57:PZH57"/>
    <mergeCell ref="PZJ57:PZL57"/>
    <mergeCell ref="PZN57:PZP57"/>
    <mergeCell ref="PZR57:PZT57"/>
    <mergeCell ref="PZV57:PZX57"/>
    <mergeCell ref="PYL57:PYN57"/>
    <mergeCell ref="PYP57:PYR57"/>
    <mergeCell ref="PYT57:PYV57"/>
    <mergeCell ref="PYX57:PYZ57"/>
    <mergeCell ref="PZB57:PZD57"/>
    <mergeCell ref="PXR57:PXT57"/>
    <mergeCell ref="PXV57:PXX57"/>
    <mergeCell ref="PXZ57:PYB57"/>
    <mergeCell ref="PYD57:PYF57"/>
    <mergeCell ref="PYH57:PYJ57"/>
    <mergeCell ref="PWX57:PWZ57"/>
    <mergeCell ref="PXB57:PXD57"/>
    <mergeCell ref="PXF57:PXH57"/>
    <mergeCell ref="PXJ57:PXL57"/>
    <mergeCell ref="PXN57:PXP57"/>
    <mergeCell ref="PWD57:PWF57"/>
    <mergeCell ref="PWH57:PWJ57"/>
    <mergeCell ref="PWL57:PWN57"/>
    <mergeCell ref="PWP57:PWR57"/>
    <mergeCell ref="PWT57:PWV57"/>
    <mergeCell ref="PVJ57:PVL57"/>
    <mergeCell ref="PVN57:PVP57"/>
    <mergeCell ref="PVR57:PVT57"/>
    <mergeCell ref="PVV57:PVX57"/>
    <mergeCell ref="PVZ57:PWB57"/>
    <mergeCell ref="PUP57:PUR57"/>
    <mergeCell ref="PUT57:PUV57"/>
    <mergeCell ref="PUX57:PUZ57"/>
    <mergeCell ref="PVB57:PVD57"/>
    <mergeCell ref="PVF57:PVH57"/>
    <mergeCell ref="PTV57:PTX57"/>
    <mergeCell ref="PTZ57:PUB57"/>
    <mergeCell ref="PUD57:PUF57"/>
    <mergeCell ref="PUH57:PUJ57"/>
    <mergeCell ref="PUL57:PUN57"/>
    <mergeCell ref="PTB57:PTD57"/>
    <mergeCell ref="PTF57:PTH57"/>
    <mergeCell ref="PTJ57:PTL57"/>
    <mergeCell ref="PTN57:PTP57"/>
    <mergeCell ref="PTR57:PTT57"/>
    <mergeCell ref="PSH57:PSJ57"/>
    <mergeCell ref="PSL57:PSN57"/>
    <mergeCell ref="PSP57:PSR57"/>
    <mergeCell ref="PST57:PSV57"/>
    <mergeCell ref="PSX57:PSZ57"/>
    <mergeCell ref="PRN57:PRP57"/>
    <mergeCell ref="PRR57:PRT57"/>
    <mergeCell ref="PRV57:PRX57"/>
    <mergeCell ref="PRZ57:PSB57"/>
    <mergeCell ref="PSD57:PSF57"/>
    <mergeCell ref="PQT57:PQV57"/>
    <mergeCell ref="PQX57:PQZ57"/>
    <mergeCell ref="PRB57:PRD57"/>
    <mergeCell ref="PRF57:PRH57"/>
    <mergeCell ref="PRJ57:PRL57"/>
    <mergeCell ref="PPZ57:PQB57"/>
    <mergeCell ref="PQD57:PQF57"/>
    <mergeCell ref="PQH57:PQJ57"/>
    <mergeCell ref="PQL57:PQN57"/>
    <mergeCell ref="PQP57:PQR57"/>
    <mergeCell ref="PPF57:PPH57"/>
    <mergeCell ref="PPJ57:PPL57"/>
    <mergeCell ref="PPN57:PPP57"/>
    <mergeCell ref="PPR57:PPT57"/>
    <mergeCell ref="PPV57:PPX57"/>
    <mergeCell ref="POL57:PON57"/>
    <mergeCell ref="POP57:POR57"/>
    <mergeCell ref="POT57:POV57"/>
    <mergeCell ref="POX57:POZ57"/>
    <mergeCell ref="PPB57:PPD57"/>
    <mergeCell ref="PNR57:PNT57"/>
    <mergeCell ref="PNV57:PNX57"/>
    <mergeCell ref="PNZ57:POB57"/>
    <mergeCell ref="POD57:POF57"/>
    <mergeCell ref="POH57:POJ57"/>
    <mergeCell ref="PMX57:PMZ57"/>
    <mergeCell ref="PNB57:PND57"/>
    <mergeCell ref="PNF57:PNH57"/>
    <mergeCell ref="PNJ57:PNL57"/>
    <mergeCell ref="PNN57:PNP57"/>
    <mergeCell ref="PMD57:PMF57"/>
    <mergeCell ref="PMH57:PMJ57"/>
    <mergeCell ref="PML57:PMN57"/>
    <mergeCell ref="PMP57:PMR57"/>
    <mergeCell ref="PMT57:PMV57"/>
    <mergeCell ref="PLJ57:PLL57"/>
    <mergeCell ref="PLN57:PLP57"/>
    <mergeCell ref="PLR57:PLT57"/>
    <mergeCell ref="PLV57:PLX57"/>
    <mergeCell ref="PLZ57:PMB57"/>
    <mergeCell ref="PKP57:PKR57"/>
    <mergeCell ref="PKT57:PKV57"/>
    <mergeCell ref="PKX57:PKZ57"/>
    <mergeCell ref="PLB57:PLD57"/>
    <mergeCell ref="PLF57:PLH57"/>
    <mergeCell ref="PJV57:PJX57"/>
    <mergeCell ref="PJZ57:PKB57"/>
    <mergeCell ref="PKD57:PKF57"/>
    <mergeCell ref="PKH57:PKJ57"/>
    <mergeCell ref="PKL57:PKN57"/>
    <mergeCell ref="PJB57:PJD57"/>
    <mergeCell ref="PJF57:PJH57"/>
    <mergeCell ref="PJJ57:PJL57"/>
    <mergeCell ref="PJN57:PJP57"/>
    <mergeCell ref="PJR57:PJT57"/>
    <mergeCell ref="PIH57:PIJ57"/>
    <mergeCell ref="PIL57:PIN57"/>
    <mergeCell ref="PIP57:PIR57"/>
    <mergeCell ref="PIT57:PIV57"/>
    <mergeCell ref="PIX57:PIZ57"/>
    <mergeCell ref="PHN57:PHP57"/>
    <mergeCell ref="PHR57:PHT57"/>
    <mergeCell ref="PHV57:PHX57"/>
    <mergeCell ref="PHZ57:PIB57"/>
    <mergeCell ref="PID57:PIF57"/>
    <mergeCell ref="PGT57:PGV57"/>
    <mergeCell ref="PGX57:PGZ57"/>
    <mergeCell ref="PHB57:PHD57"/>
    <mergeCell ref="PHF57:PHH57"/>
    <mergeCell ref="PHJ57:PHL57"/>
    <mergeCell ref="PFZ57:PGB57"/>
    <mergeCell ref="PGD57:PGF57"/>
    <mergeCell ref="PGH57:PGJ57"/>
    <mergeCell ref="PGL57:PGN57"/>
    <mergeCell ref="PGP57:PGR57"/>
    <mergeCell ref="PFF57:PFH57"/>
    <mergeCell ref="PFJ57:PFL57"/>
    <mergeCell ref="PFN57:PFP57"/>
    <mergeCell ref="PFR57:PFT57"/>
    <mergeCell ref="PFV57:PFX57"/>
    <mergeCell ref="PEL57:PEN57"/>
    <mergeCell ref="PEP57:PER57"/>
    <mergeCell ref="PET57:PEV57"/>
    <mergeCell ref="PEX57:PEZ57"/>
    <mergeCell ref="PFB57:PFD57"/>
    <mergeCell ref="PDR57:PDT57"/>
    <mergeCell ref="PDV57:PDX57"/>
    <mergeCell ref="PDZ57:PEB57"/>
    <mergeCell ref="PED57:PEF57"/>
    <mergeCell ref="PEH57:PEJ57"/>
    <mergeCell ref="PCX57:PCZ57"/>
    <mergeCell ref="PDB57:PDD57"/>
    <mergeCell ref="PDF57:PDH57"/>
    <mergeCell ref="PDJ57:PDL57"/>
    <mergeCell ref="PDN57:PDP57"/>
    <mergeCell ref="PCD57:PCF57"/>
    <mergeCell ref="PCH57:PCJ57"/>
    <mergeCell ref="PCL57:PCN57"/>
    <mergeCell ref="PCP57:PCR57"/>
    <mergeCell ref="PCT57:PCV57"/>
    <mergeCell ref="PBJ57:PBL57"/>
    <mergeCell ref="PBN57:PBP57"/>
    <mergeCell ref="PBR57:PBT57"/>
    <mergeCell ref="PBV57:PBX57"/>
    <mergeCell ref="PBZ57:PCB57"/>
    <mergeCell ref="PAP57:PAR57"/>
    <mergeCell ref="PAT57:PAV57"/>
    <mergeCell ref="PAX57:PAZ57"/>
    <mergeCell ref="PBB57:PBD57"/>
    <mergeCell ref="PBF57:PBH57"/>
    <mergeCell ref="OZV57:OZX57"/>
    <mergeCell ref="OZZ57:PAB57"/>
    <mergeCell ref="PAD57:PAF57"/>
    <mergeCell ref="PAH57:PAJ57"/>
    <mergeCell ref="PAL57:PAN57"/>
    <mergeCell ref="OZB57:OZD57"/>
    <mergeCell ref="OZF57:OZH57"/>
    <mergeCell ref="OZJ57:OZL57"/>
    <mergeCell ref="OZN57:OZP57"/>
    <mergeCell ref="OZR57:OZT57"/>
    <mergeCell ref="OYH57:OYJ57"/>
    <mergeCell ref="OYL57:OYN57"/>
    <mergeCell ref="OYP57:OYR57"/>
    <mergeCell ref="OYT57:OYV57"/>
    <mergeCell ref="OYX57:OYZ57"/>
    <mergeCell ref="OXN57:OXP57"/>
    <mergeCell ref="OXR57:OXT57"/>
    <mergeCell ref="OXV57:OXX57"/>
    <mergeCell ref="OXZ57:OYB57"/>
    <mergeCell ref="OYD57:OYF57"/>
    <mergeCell ref="OWT57:OWV57"/>
    <mergeCell ref="OWX57:OWZ57"/>
    <mergeCell ref="OXB57:OXD57"/>
    <mergeCell ref="OXF57:OXH57"/>
    <mergeCell ref="OXJ57:OXL57"/>
    <mergeCell ref="OVZ57:OWB57"/>
    <mergeCell ref="OWD57:OWF57"/>
    <mergeCell ref="OWH57:OWJ57"/>
    <mergeCell ref="OWL57:OWN57"/>
    <mergeCell ref="OWP57:OWR57"/>
    <mergeCell ref="OVF57:OVH57"/>
    <mergeCell ref="OVJ57:OVL57"/>
    <mergeCell ref="OVN57:OVP57"/>
    <mergeCell ref="OVR57:OVT57"/>
    <mergeCell ref="OVV57:OVX57"/>
    <mergeCell ref="OUL57:OUN57"/>
    <mergeCell ref="OUP57:OUR57"/>
    <mergeCell ref="OUT57:OUV57"/>
    <mergeCell ref="OUX57:OUZ57"/>
    <mergeCell ref="OVB57:OVD57"/>
    <mergeCell ref="OTR57:OTT57"/>
    <mergeCell ref="OTV57:OTX57"/>
    <mergeCell ref="OTZ57:OUB57"/>
    <mergeCell ref="OUD57:OUF57"/>
    <mergeCell ref="OUH57:OUJ57"/>
    <mergeCell ref="OSX57:OSZ57"/>
    <mergeCell ref="OTB57:OTD57"/>
    <mergeCell ref="OTF57:OTH57"/>
    <mergeCell ref="OTJ57:OTL57"/>
    <mergeCell ref="OTN57:OTP57"/>
    <mergeCell ref="OSD57:OSF57"/>
    <mergeCell ref="OSH57:OSJ57"/>
    <mergeCell ref="OSL57:OSN57"/>
    <mergeCell ref="OSP57:OSR57"/>
    <mergeCell ref="OST57:OSV57"/>
    <mergeCell ref="ORJ57:ORL57"/>
    <mergeCell ref="ORN57:ORP57"/>
    <mergeCell ref="ORR57:ORT57"/>
    <mergeCell ref="ORV57:ORX57"/>
    <mergeCell ref="ORZ57:OSB57"/>
    <mergeCell ref="OQP57:OQR57"/>
    <mergeCell ref="OQT57:OQV57"/>
    <mergeCell ref="OQX57:OQZ57"/>
    <mergeCell ref="ORB57:ORD57"/>
    <mergeCell ref="ORF57:ORH57"/>
    <mergeCell ref="OPV57:OPX57"/>
    <mergeCell ref="OPZ57:OQB57"/>
    <mergeCell ref="OQD57:OQF57"/>
    <mergeCell ref="OQH57:OQJ57"/>
    <mergeCell ref="OQL57:OQN57"/>
    <mergeCell ref="OPB57:OPD57"/>
    <mergeCell ref="OPF57:OPH57"/>
    <mergeCell ref="OPJ57:OPL57"/>
    <mergeCell ref="OPN57:OPP57"/>
    <mergeCell ref="OPR57:OPT57"/>
    <mergeCell ref="OOH57:OOJ57"/>
    <mergeCell ref="OOL57:OON57"/>
    <mergeCell ref="OOP57:OOR57"/>
    <mergeCell ref="OOT57:OOV57"/>
    <mergeCell ref="OOX57:OOZ57"/>
    <mergeCell ref="ONN57:ONP57"/>
    <mergeCell ref="ONR57:ONT57"/>
    <mergeCell ref="ONV57:ONX57"/>
    <mergeCell ref="ONZ57:OOB57"/>
    <mergeCell ref="OOD57:OOF57"/>
    <mergeCell ref="OMT57:OMV57"/>
    <mergeCell ref="OMX57:OMZ57"/>
    <mergeCell ref="ONB57:OND57"/>
    <mergeCell ref="ONF57:ONH57"/>
    <mergeCell ref="ONJ57:ONL57"/>
    <mergeCell ref="OLZ57:OMB57"/>
    <mergeCell ref="OMD57:OMF57"/>
    <mergeCell ref="OMH57:OMJ57"/>
    <mergeCell ref="OML57:OMN57"/>
    <mergeCell ref="OMP57:OMR57"/>
    <mergeCell ref="OLF57:OLH57"/>
    <mergeCell ref="OLJ57:OLL57"/>
    <mergeCell ref="OLN57:OLP57"/>
    <mergeCell ref="OLR57:OLT57"/>
    <mergeCell ref="OLV57:OLX57"/>
    <mergeCell ref="OKL57:OKN57"/>
    <mergeCell ref="OKP57:OKR57"/>
    <mergeCell ref="OKT57:OKV57"/>
    <mergeCell ref="OKX57:OKZ57"/>
    <mergeCell ref="OLB57:OLD57"/>
    <mergeCell ref="OJR57:OJT57"/>
    <mergeCell ref="OJV57:OJX57"/>
    <mergeCell ref="OJZ57:OKB57"/>
    <mergeCell ref="OKD57:OKF57"/>
    <mergeCell ref="OKH57:OKJ57"/>
    <mergeCell ref="OIX57:OIZ57"/>
    <mergeCell ref="OJB57:OJD57"/>
    <mergeCell ref="OJF57:OJH57"/>
    <mergeCell ref="OJJ57:OJL57"/>
    <mergeCell ref="OJN57:OJP57"/>
    <mergeCell ref="OID57:OIF57"/>
    <mergeCell ref="OIH57:OIJ57"/>
    <mergeCell ref="OIL57:OIN57"/>
    <mergeCell ref="OIP57:OIR57"/>
    <mergeCell ref="OIT57:OIV57"/>
    <mergeCell ref="OHJ57:OHL57"/>
    <mergeCell ref="OHN57:OHP57"/>
    <mergeCell ref="OHR57:OHT57"/>
    <mergeCell ref="OHV57:OHX57"/>
    <mergeCell ref="OHZ57:OIB57"/>
    <mergeCell ref="OGP57:OGR57"/>
    <mergeCell ref="OGT57:OGV57"/>
    <mergeCell ref="OGX57:OGZ57"/>
    <mergeCell ref="OHB57:OHD57"/>
    <mergeCell ref="OHF57:OHH57"/>
    <mergeCell ref="OFV57:OFX57"/>
    <mergeCell ref="OFZ57:OGB57"/>
    <mergeCell ref="OGD57:OGF57"/>
    <mergeCell ref="OGH57:OGJ57"/>
    <mergeCell ref="OGL57:OGN57"/>
    <mergeCell ref="OFB57:OFD57"/>
    <mergeCell ref="OFF57:OFH57"/>
    <mergeCell ref="OFJ57:OFL57"/>
    <mergeCell ref="OFN57:OFP57"/>
    <mergeCell ref="OFR57:OFT57"/>
    <mergeCell ref="OEH57:OEJ57"/>
    <mergeCell ref="OEL57:OEN57"/>
    <mergeCell ref="OEP57:OER57"/>
    <mergeCell ref="OET57:OEV57"/>
    <mergeCell ref="OEX57:OEZ57"/>
    <mergeCell ref="ODN57:ODP57"/>
    <mergeCell ref="ODR57:ODT57"/>
    <mergeCell ref="ODV57:ODX57"/>
    <mergeCell ref="ODZ57:OEB57"/>
    <mergeCell ref="OED57:OEF57"/>
    <mergeCell ref="OCT57:OCV57"/>
    <mergeCell ref="OCX57:OCZ57"/>
    <mergeCell ref="ODB57:ODD57"/>
    <mergeCell ref="ODF57:ODH57"/>
    <mergeCell ref="ODJ57:ODL57"/>
    <mergeCell ref="OBZ57:OCB57"/>
    <mergeCell ref="OCD57:OCF57"/>
    <mergeCell ref="OCH57:OCJ57"/>
    <mergeCell ref="OCL57:OCN57"/>
    <mergeCell ref="OCP57:OCR57"/>
    <mergeCell ref="OBF57:OBH57"/>
    <mergeCell ref="OBJ57:OBL57"/>
    <mergeCell ref="OBN57:OBP57"/>
    <mergeCell ref="OBR57:OBT57"/>
    <mergeCell ref="OBV57:OBX57"/>
    <mergeCell ref="OAL57:OAN57"/>
    <mergeCell ref="OAP57:OAR57"/>
    <mergeCell ref="OAT57:OAV57"/>
    <mergeCell ref="OAX57:OAZ57"/>
    <mergeCell ref="OBB57:OBD57"/>
    <mergeCell ref="NZR57:NZT57"/>
    <mergeCell ref="NZV57:NZX57"/>
    <mergeCell ref="NZZ57:OAB57"/>
    <mergeCell ref="OAD57:OAF57"/>
    <mergeCell ref="OAH57:OAJ57"/>
    <mergeCell ref="NYX57:NYZ57"/>
    <mergeCell ref="NZB57:NZD57"/>
    <mergeCell ref="NZF57:NZH57"/>
    <mergeCell ref="NZJ57:NZL57"/>
    <mergeCell ref="NZN57:NZP57"/>
    <mergeCell ref="NYD57:NYF57"/>
    <mergeCell ref="NYH57:NYJ57"/>
    <mergeCell ref="NYL57:NYN57"/>
    <mergeCell ref="NYP57:NYR57"/>
    <mergeCell ref="NYT57:NYV57"/>
    <mergeCell ref="NXJ57:NXL57"/>
    <mergeCell ref="NXN57:NXP57"/>
    <mergeCell ref="NXR57:NXT57"/>
    <mergeCell ref="NXV57:NXX57"/>
    <mergeCell ref="NXZ57:NYB57"/>
    <mergeCell ref="NWP57:NWR57"/>
    <mergeCell ref="NWT57:NWV57"/>
    <mergeCell ref="NWX57:NWZ57"/>
    <mergeCell ref="NXB57:NXD57"/>
    <mergeCell ref="NXF57:NXH57"/>
    <mergeCell ref="NVV57:NVX57"/>
    <mergeCell ref="NVZ57:NWB57"/>
    <mergeCell ref="NWD57:NWF57"/>
    <mergeCell ref="NWH57:NWJ57"/>
    <mergeCell ref="NWL57:NWN57"/>
    <mergeCell ref="NVB57:NVD57"/>
    <mergeCell ref="NVF57:NVH57"/>
    <mergeCell ref="NVJ57:NVL57"/>
    <mergeCell ref="NVN57:NVP57"/>
    <mergeCell ref="NVR57:NVT57"/>
    <mergeCell ref="NUH57:NUJ57"/>
    <mergeCell ref="NUL57:NUN57"/>
    <mergeCell ref="NUP57:NUR57"/>
    <mergeCell ref="NUT57:NUV57"/>
    <mergeCell ref="NUX57:NUZ57"/>
    <mergeCell ref="NTN57:NTP57"/>
    <mergeCell ref="NTR57:NTT57"/>
    <mergeCell ref="NTV57:NTX57"/>
    <mergeCell ref="NTZ57:NUB57"/>
    <mergeCell ref="NUD57:NUF57"/>
    <mergeCell ref="NST57:NSV57"/>
    <mergeCell ref="NSX57:NSZ57"/>
    <mergeCell ref="NTB57:NTD57"/>
    <mergeCell ref="NTF57:NTH57"/>
    <mergeCell ref="NTJ57:NTL57"/>
    <mergeCell ref="NRZ57:NSB57"/>
    <mergeCell ref="NSD57:NSF57"/>
    <mergeCell ref="NSH57:NSJ57"/>
    <mergeCell ref="NSL57:NSN57"/>
    <mergeCell ref="NSP57:NSR57"/>
    <mergeCell ref="NRF57:NRH57"/>
    <mergeCell ref="NRJ57:NRL57"/>
    <mergeCell ref="NRN57:NRP57"/>
    <mergeCell ref="NRR57:NRT57"/>
    <mergeCell ref="NRV57:NRX57"/>
    <mergeCell ref="NQL57:NQN57"/>
    <mergeCell ref="NQP57:NQR57"/>
    <mergeCell ref="NQT57:NQV57"/>
    <mergeCell ref="NQX57:NQZ57"/>
    <mergeCell ref="NRB57:NRD57"/>
    <mergeCell ref="NPR57:NPT57"/>
    <mergeCell ref="NPV57:NPX57"/>
    <mergeCell ref="NPZ57:NQB57"/>
    <mergeCell ref="NQD57:NQF57"/>
    <mergeCell ref="NQH57:NQJ57"/>
    <mergeCell ref="NOX57:NOZ57"/>
    <mergeCell ref="NPB57:NPD57"/>
    <mergeCell ref="NPF57:NPH57"/>
    <mergeCell ref="NPJ57:NPL57"/>
    <mergeCell ref="NPN57:NPP57"/>
    <mergeCell ref="NOD57:NOF57"/>
    <mergeCell ref="NOH57:NOJ57"/>
    <mergeCell ref="NOL57:NON57"/>
    <mergeCell ref="NOP57:NOR57"/>
    <mergeCell ref="NOT57:NOV57"/>
    <mergeCell ref="NNJ57:NNL57"/>
    <mergeCell ref="NNN57:NNP57"/>
    <mergeCell ref="NNR57:NNT57"/>
    <mergeCell ref="NNV57:NNX57"/>
    <mergeCell ref="NNZ57:NOB57"/>
    <mergeCell ref="NMP57:NMR57"/>
    <mergeCell ref="NMT57:NMV57"/>
    <mergeCell ref="NMX57:NMZ57"/>
    <mergeCell ref="NNB57:NND57"/>
    <mergeCell ref="NNF57:NNH57"/>
    <mergeCell ref="NLV57:NLX57"/>
    <mergeCell ref="NLZ57:NMB57"/>
    <mergeCell ref="NMD57:NMF57"/>
    <mergeCell ref="NMH57:NMJ57"/>
    <mergeCell ref="NML57:NMN57"/>
    <mergeCell ref="NLB57:NLD57"/>
    <mergeCell ref="NLF57:NLH57"/>
    <mergeCell ref="NLJ57:NLL57"/>
    <mergeCell ref="NLN57:NLP57"/>
    <mergeCell ref="NLR57:NLT57"/>
    <mergeCell ref="NKH57:NKJ57"/>
    <mergeCell ref="NKL57:NKN57"/>
    <mergeCell ref="NKP57:NKR57"/>
    <mergeCell ref="NKT57:NKV57"/>
    <mergeCell ref="NKX57:NKZ57"/>
    <mergeCell ref="NJN57:NJP57"/>
    <mergeCell ref="NJR57:NJT57"/>
    <mergeCell ref="NJV57:NJX57"/>
    <mergeCell ref="NJZ57:NKB57"/>
    <mergeCell ref="NKD57:NKF57"/>
    <mergeCell ref="NIT57:NIV57"/>
    <mergeCell ref="NIX57:NIZ57"/>
    <mergeCell ref="NJB57:NJD57"/>
    <mergeCell ref="NJF57:NJH57"/>
    <mergeCell ref="NJJ57:NJL57"/>
    <mergeCell ref="NHZ57:NIB57"/>
    <mergeCell ref="NID57:NIF57"/>
    <mergeCell ref="NIH57:NIJ57"/>
    <mergeCell ref="NIL57:NIN57"/>
    <mergeCell ref="NIP57:NIR57"/>
    <mergeCell ref="NHF57:NHH57"/>
    <mergeCell ref="NHJ57:NHL57"/>
    <mergeCell ref="NHN57:NHP57"/>
    <mergeCell ref="NHR57:NHT57"/>
    <mergeCell ref="NHV57:NHX57"/>
    <mergeCell ref="NGL57:NGN57"/>
    <mergeCell ref="NGP57:NGR57"/>
    <mergeCell ref="NGT57:NGV57"/>
    <mergeCell ref="NGX57:NGZ57"/>
    <mergeCell ref="NHB57:NHD57"/>
    <mergeCell ref="NFR57:NFT57"/>
    <mergeCell ref="NFV57:NFX57"/>
    <mergeCell ref="NFZ57:NGB57"/>
    <mergeCell ref="NGD57:NGF57"/>
    <mergeCell ref="NGH57:NGJ57"/>
    <mergeCell ref="NEX57:NEZ57"/>
    <mergeCell ref="NFB57:NFD57"/>
    <mergeCell ref="NFF57:NFH57"/>
    <mergeCell ref="NFJ57:NFL57"/>
    <mergeCell ref="NFN57:NFP57"/>
    <mergeCell ref="NED57:NEF57"/>
    <mergeCell ref="NEH57:NEJ57"/>
    <mergeCell ref="NEL57:NEN57"/>
    <mergeCell ref="NEP57:NER57"/>
    <mergeCell ref="NET57:NEV57"/>
    <mergeCell ref="NDJ57:NDL57"/>
    <mergeCell ref="NDN57:NDP57"/>
    <mergeCell ref="NDR57:NDT57"/>
    <mergeCell ref="NDV57:NDX57"/>
    <mergeCell ref="NDZ57:NEB57"/>
    <mergeCell ref="NCP57:NCR57"/>
    <mergeCell ref="NCT57:NCV57"/>
    <mergeCell ref="NCX57:NCZ57"/>
    <mergeCell ref="NDB57:NDD57"/>
    <mergeCell ref="NDF57:NDH57"/>
    <mergeCell ref="NBV57:NBX57"/>
    <mergeCell ref="NBZ57:NCB57"/>
    <mergeCell ref="NCD57:NCF57"/>
    <mergeCell ref="NCH57:NCJ57"/>
    <mergeCell ref="NCL57:NCN57"/>
    <mergeCell ref="NBB57:NBD57"/>
    <mergeCell ref="NBF57:NBH57"/>
    <mergeCell ref="NBJ57:NBL57"/>
    <mergeCell ref="NBN57:NBP57"/>
    <mergeCell ref="NBR57:NBT57"/>
    <mergeCell ref="NAH57:NAJ57"/>
    <mergeCell ref="NAL57:NAN57"/>
    <mergeCell ref="NAP57:NAR57"/>
    <mergeCell ref="NAT57:NAV57"/>
    <mergeCell ref="NAX57:NAZ57"/>
    <mergeCell ref="MZN57:MZP57"/>
    <mergeCell ref="MZR57:MZT57"/>
    <mergeCell ref="MZV57:MZX57"/>
    <mergeCell ref="MZZ57:NAB57"/>
    <mergeCell ref="NAD57:NAF57"/>
    <mergeCell ref="MYT57:MYV57"/>
    <mergeCell ref="MYX57:MYZ57"/>
    <mergeCell ref="MZB57:MZD57"/>
    <mergeCell ref="MZF57:MZH57"/>
    <mergeCell ref="MZJ57:MZL57"/>
    <mergeCell ref="MXZ57:MYB57"/>
    <mergeCell ref="MYD57:MYF57"/>
    <mergeCell ref="MYH57:MYJ57"/>
    <mergeCell ref="MYL57:MYN57"/>
    <mergeCell ref="MYP57:MYR57"/>
    <mergeCell ref="MXF57:MXH57"/>
    <mergeCell ref="MXJ57:MXL57"/>
    <mergeCell ref="MXN57:MXP57"/>
    <mergeCell ref="MXR57:MXT57"/>
    <mergeCell ref="MXV57:MXX57"/>
    <mergeCell ref="MWL57:MWN57"/>
    <mergeCell ref="MWP57:MWR57"/>
    <mergeCell ref="MWT57:MWV57"/>
    <mergeCell ref="MWX57:MWZ57"/>
    <mergeCell ref="MXB57:MXD57"/>
    <mergeCell ref="MVR57:MVT57"/>
    <mergeCell ref="MVV57:MVX57"/>
    <mergeCell ref="MVZ57:MWB57"/>
    <mergeCell ref="MWD57:MWF57"/>
    <mergeCell ref="MWH57:MWJ57"/>
    <mergeCell ref="MUX57:MUZ57"/>
    <mergeCell ref="MVB57:MVD57"/>
    <mergeCell ref="MVF57:MVH57"/>
    <mergeCell ref="MVJ57:MVL57"/>
    <mergeCell ref="MVN57:MVP57"/>
    <mergeCell ref="MUD57:MUF57"/>
    <mergeCell ref="MUH57:MUJ57"/>
    <mergeCell ref="MUL57:MUN57"/>
    <mergeCell ref="MUP57:MUR57"/>
    <mergeCell ref="MUT57:MUV57"/>
    <mergeCell ref="MTJ57:MTL57"/>
    <mergeCell ref="MTN57:MTP57"/>
    <mergeCell ref="MTR57:MTT57"/>
    <mergeCell ref="MTV57:MTX57"/>
    <mergeCell ref="MTZ57:MUB57"/>
    <mergeCell ref="MSP57:MSR57"/>
    <mergeCell ref="MST57:MSV57"/>
    <mergeCell ref="MSX57:MSZ57"/>
    <mergeCell ref="MTB57:MTD57"/>
    <mergeCell ref="MTF57:MTH57"/>
    <mergeCell ref="MRV57:MRX57"/>
    <mergeCell ref="MRZ57:MSB57"/>
    <mergeCell ref="MSD57:MSF57"/>
    <mergeCell ref="MSH57:MSJ57"/>
    <mergeCell ref="MSL57:MSN57"/>
    <mergeCell ref="MRB57:MRD57"/>
    <mergeCell ref="MRF57:MRH57"/>
    <mergeCell ref="MRJ57:MRL57"/>
    <mergeCell ref="MRN57:MRP57"/>
    <mergeCell ref="MRR57:MRT57"/>
    <mergeCell ref="MQH57:MQJ57"/>
    <mergeCell ref="MQL57:MQN57"/>
    <mergeCell ref="MQP57:MQR57"/>
    <mergeCell ref="MQT57:MQV57"/>
    <mergeCell ref="MQX57:MQZ57"/>
    <mergeCell ref="MPN57:MPP57"/>
    <mergeCell ref="MPR57:MPT57"/>
    <mergeCell ref="MPV57:MPX57"/>
    <mergeCell ref="MPZ57:MQB57"/>
    <mergeCell ref="MQD57:MQF57"/>
    <mergeCell ref="MOT57:MOV57"/>
    <mergeCell ref="MOX57:MOZ57"/>
    <mergeCell ref="MPB57:MPD57"/>
    <mergeCell ref="MPF57:MPH57"/>
    <mergeCell ref="MPJ57:MPL57"/>
    <mergeCell ref="MNZ57:MOB57"/>
    <mergeCell ref="MOD57:MOF57"/>
    <mergeCell ref="MOH57:MOJ57"/>
    <mergeCell ref="MOL57:MON57"/>
    <mergeCell ref="MOP57:MOR57"/>
    <mergeCell ref="MNF57:MNH57"/>
    <mergeCell ref="MNJ57:MNL57"/>
    <mergeCell ref="MNN57:MNP57"/>
    <mergeCell ref="MNR57:MNT57"/>
    <mergeCell ref="MNV57:MNX57"/>
    <mergeCell ref="MML57:MMN57"/>
    <mergeCell ref="MMP57:MMR57"/>
    <mergeCell ref="MMT57:MMV57"/>
    <mergeCell ref="MMX57:MMZ57"/>
    <mergeCell ref="MNB57:MND57"/>
    <mergeCell ref="MLR57:MLT57"/>
    <mergeCell ref="MLV57:MLX57"/>
    <mergeCell ref="MLZ57:MMB57"/>
    <mergeCell ref="MMD57:MMF57"/>
    <mergeCell ref="MMH57:MMJ57"/>
    <mergeCell ref="MKX57:MKZ57"/>
    <mergeCell ref="MLB57:MLD57"/>
    <mergeCell ref="MLF57:MLH57"/>
    <mergeCell ref="MLJ57:MLL57"/>
    <mergeCell ref="MLN57:MLP57"/>
    <mergeCell ref="MKD57:MKF57"/>
    <mergeCell ref="MKH57:MKJ57"/>
    <mergeCell ref="MKL57:MKN57"/>
    <mergeCell ref="MKP57:MKR57"/>
    <mergeCell ref="MKT57:MKV57"/>
    <mergeCell ref="MJJ57:MJL57"/>
    <mergeCell ref="MJN57:MJP57"/>
    <mergeCell ref="MJR57:MJT57"/>
    <mergeCell ref="MJV57:MJX57"/>
    <mergeCell ref="MJZ57:MKB57"/>
    <mergeCell ref="MIP57:MIR57"/>
    <mergeCell ref="MIT57:MIV57"/>
    <mergeCell ref="MIX57:MIZ57"/>
    <mergeCell ref="MJB57:MJD57"/>
    <mergeCell ref="MJF57:MJH57"/>
    <mergeCell ref="MHV57:MHX57"/>
    <mergeCell ref="MHZ57:MIB57"/>
    <mergeCell ref="MID57:MIF57"/>
    <mergeCell ref="MIH57:MIJ57"/>
    <mergeCell ref="MIL57:MIN57"/>
    <mergeCell ref="MHB57:MHD57"/>
    <mergeCell ref="MHF57:MHH57"/>
    <mergeCell ref="MHJ57:MHL57"/>
    <mergeCell ref="MHN57:MHP57"/>
    <mergeCell ref="MHR57:MHT57"/>
    <mergeCell ref="MGH57:MGJ57"/>
    <mergeCell ref="MGL57:MGN57"/>
    <mergeCell ref="MGP57:MGR57"/>
    <mergeCell ref="MGT57:MGV57"/>
    <mergeCell ref="MGX57:MGZ57"/>
    <mergeCell ref="MFN57:MFP57"/>
    <mergeCell ref="MFR57:MFT57"/>
    <mergeCell ref="MFV57:MFX57"/>
    <mergeCell ref="MFZ57:MGB57"/>
    <mergeCell ref="MGD57:MGF57"/>
    <mergeCell ref="MET57:MEV57"/>
    <mergeCell ref="MEX57:MEZ57"/>
    <mergeCell ref="MFB57:MFD57"/>
    <mergeCell ref="MFF57:MFH57"/>
    <mergeCell ref="MFJ57:MFL57"/>
    <mergeCell ref="MDZ57:MEB57"/>
    <mergeCell ref="MED57:MEF57"/>
    <mergeCell ref="MEH57:MEJ57"/>
    <mergeCell ref="MEL57:MEN57"/>
    <mergeCell ref="MEP57:MER57"/>
    <mergeCell ref="MDF57:MDH57"/>
    <mergeCell ref="MDJ57:MDL57"/>
    <mergeCell ref="MDN57:MDP57"/>
    <mergeCell ref="MDR57:MDT57"/>
    <mergeCell ref="MDV57:MDX57"/>
    <mergeCell ref="MCL57:MCN57"/>
    <mergeCell ref="MCP57:MCR57"/>
    <mergeCell ref="MCT57:MCV57"/>
    <mergeCell ref="MCX57:MCZ57"/>
    <mergeCell ref="MDB57:MDD57"/>
    <mergeCell ref="MBR57:MBT57"/>
    <mergeCell ref="MBV57:MBX57"/>
    <mergeCell ref="MBZ57:MCB57"/>
    <mergeCell ref="MCD57:MCF57"/>
    <mergeCell ref="MCH57:MCJ57"/>
    <mergeCell ref="MAX57:MAZ57"/>
    <mergeCell ref="MBB57:MBD57"/>
    <mergeCell ref="MBF57:MBH57"/>
    <mergeCell ref="MBJ57:MBL57"/>
    <mergeCell ref="MBN57:MBP57"/>
    <mergeCell ref="MAD57:MAF57"/>
    <mergeCell ref="MAH57:MAJ57"/>
    <mergeCell ref="MAL57:MAN57"/>
    <mergeCell ref="MAP57:MAR57"/>
    <mergeCell ref="MAT57:MAV57"/>
    <mergeCell ref="LZJ57:LZL57"/>
    <mergeCell ref="LZN57:LZP57"/>
    <mergeCell ref="LZR57:LZT57"/>
    <mergeCell ref="LZV57:LZX57"/>
    <mergeCell ref="LZZ57:MAB57"/>
    <mergeCell ref="LYP57:LYR57"/>
    <mergeCell ref="LYT57:LYV57"/>
    <mergeCell ref="LYX57:LYZ57"/>
    <mergeCell ref="LZB57:LZD57"/>
    <mergeCell ref="LZF57:LZH57"/>
    <mergeCell ref="LXV57:LXX57"/>
    <mergeCell ref="LXZ57:LYB57"/>
    <mergeCell ref="LYD57:LYF57"/>
    <mergeCell ref="LYH57:LYJ57"/>
    <mergeCell ref="LYL57:LYN57"/>
    <mergeCell ref="LXB57:LXD57"/>
    <mergeCell ref="LXF57:LXH57"/>
    <mergeCell ref="LXJ57:LXL57"/>
    <mergeCell ref="LXN57:LXP57"/>
    <mergeCell ref="LXR57:LXT57"/>
    <mergeCell ref="LWH57:LWJ57"/>
    <mergeCell ref="LWL57:LWN57"/>
    <mergeCell ref="LWP57:LWR57"/>
    <mergeCell ref="LWT57:LWV57"/>
    <mergeCell ref="LWX57:LWZ57"/>
    <mergeCell ref="LVN57:LVP57"/>
    <mergeCell ref="LVR57:LVT57"/>
    <mergeCell ref="LVV57:LVX57"/>
    <mergeCell ref="LVZ57:LWB57"/>
    <mergeCell ref="LWD57:LWF57"/>
    <mergeCell ref="LUT57:LUV57"/>
    <mergeCell ref="LUX57:LUZ57"/>
    <mergeCell ref="LVB57:LVD57"/>
    <mergeCell ref="LVF57:LVH57"/>
    <mergeCell ref="LVJ57:LVL57"/>
    <mergeCell ref="LTZ57:LUB57"/>
    <mergeCell ref="LUD57:LUF57"/>
    <mergeCell ref="LUH57:LUJ57"/>
    <mergeCell ref="LUL57:LUN57"/>
    <mergeCell ref="LUP57:LUR57"/>
    <mergeCell ref="LTF57:LTH57"/>
    <mergeCell ref="LTJ57:LTL57"/>
    <mergeCell ref="LTN57:LTP57"/>
    <mergeCell ref="LTR57:LTT57"/>
    <mergeCell ref="LTV57:LTX57"/>
    <mergeCell ref="LSL57:LSN57"/>
    <mergeCell ref="LSP57:LSR57"/>
    <mergeCell ref="LST57:LSV57"/>
    <mergeCell ref="LSX57:LSZ57"/>
    <mergeCell ref="LTB57:LTD57"/>
    <mergeCell ref="LRR57:LRT57"/>
    <mergeCell ref="LRV57:LRX57"/>
    <mergeCell ref="LRZ57:LSB57"/>
    <mergeCell ref="LSD57:LSF57"/>
    <mergeCell ref="LSH57:LSJ57"/>
    <mergeCell ref="LQX57:LQZ57"/>
    <mergeCell ref="LRB57:LRD57"/>
    <mergeCell ref="LRF57:LRH57"/>
    <mergeCell ref="LRJ57:LRL57"/>
    <mergeCell ref="LRN57:LRP57"/>
    <mergeCell ref="LQD57:LQF57"/>
    <mergeCell ref="LQH57:LQJ57"/>
    <mergeCell ref="LQL57:LQN57"/>
    <mergeCell ref="LQP57:LQR57"/>
    <mergeCell ref="LQT57:LQV57"/>
    <mergeCell ref="LPJ57:LPL57"/>
    <mergeCell ref="LPN57:LPP57"/>
    <mergeCell ref="LPR57:LPT57"/>
    <mergeCell ref="LPV57:LPX57"/>
    <mergeCell ref="LPZ57:LQB57"/>
    <mergeCell ref="LOP57:LOR57"/>
    <mergeCell ref="LOT57:LOV57"/>
    <mergeCell ref="LOX57:LOZ57"/>
    <mergeCell ref="LPB57:LPD57"/>
    <mergeCell ref="LPF57:LPH57"/>
    <mergeCell ref="LNV57:LNX57"/>
    <mergeCell ref="LNZ57:LOB57"/>
    <mergeCell ref="LOD57:LOF57"/>
    <mergeCell ref="LOH57:LOJ57"/>
    <mergeCell ref="LOL57:LON57"/>
    <mergeCell ref="LNB57:LND57"/>
    <mergeCell ref="LNF57:LNH57"/>
    <mergeCell ref="LNJ57:LNL57"/>
    <mergeCell ref="LNN57:LNP57"/>
    <mergeCell ref="LNR57:LNT57"/>
    <mergeCell ref="LMH57:LMJ57"/>
    <mergeCell ref="LML57:LMN57"/>
    <mergeCell ref="LMP57:LMR57"/>
    <mergeCell ref="LMT57:LMV57"/>
    <mergeCell ref="LMX57:LMZ57"/>
    <mergeCell ref="LLN57:LLP57"/>
    <mergeCell ref="LLR57:LLT57"/>
    <mergeCell ref="LLV57:LLX57"/>
    <mergeCell ref="LLZ57:LMB57"/>
    <mergeCell ref="LMD57:LMF57"/>
    <mergeCell ref="LKT57:LKV57"/>
    <mergeCell ref="LKX57:LKZ57"/>
    <mergeCell ref="LLB57:LLD57"/>
    <mergeCell ref="LLF57:LLH57"/>
    <mergeCell ref="LLJ57:LLL57"/>
    <mergeCell ref="LJZ57:LKB57"/>
    <mergeCell ref="LKD57:LKF57"/>
    <mergeCell ref="LKH57:LKJ57"/>
    <mergeCell ref="LKL57:LKN57"/>
    <mergeCell ref="LKP57:LKR57"/>
    <mergeCell ref="LJF57:LJH57"/>
    <mergeCell ref="LJJ57:LJL57"/>
    <mergeCell ref="LJN57:LJP57"/>
    <mergeCell ref="LJR57:LJT57"/>
    <mergeCell ref="LJV57:LJX57"/>
    <mergeCell ref="LIL57:LIN57"/>
    <mergeCell ref="LIP57:LIR57"/>
    <mergeCell ref="LIT57:LIV57"/>
    <mergeCell ref="LIX57:LIZ57"/>
    <mergeCell ref="LJB57:LJD57"/>
    <mergeCell ref="LHR57:LHT57"/>
    <mergeCell ref="LHV57:LHX57"/>
    <mergeCell ref="LHZ57:LIB57"/>
    <mergeCell ref="LID57:LIF57"/>
    <mergeCell ref="LIH57:LIJ57"/>
    <mergeCell ref="LGX57:LGZ57"/>
    <mergeCell ref="LHB57:LHD57"/>
    <mergeCell ref="LHF57:LHH57"/>
    <mergeCell ref="LHJ57:LHL57"/>
    <mergeCell ref="LHN57:LHP57"/>
    <mergeCell ref="LGD57:LGF57"/>
    <mergeCell ref="LGH57:LGJ57"/>
    <mergeCell ref="LGL57:LGN57"/>
    <mergeCell ref="LGP57:LGR57"/>
    <mergeCell ref="LGT57:LGV57"/>
    <mergeCell ref="LFJ57:LFL57"/>
    <mergeCell ref="LFN57:LFP57"/>
    <mergeCell ref="LFR57:LFT57"/>
    <mergeCell ref="LFV57:LFX57"/>
    <mergeCell ref="LFZ57:LGB57"/>
    <mergeCell ref="LEP57:LER57"/>
    <mergeCell ref="LET57:LEV57"/>
    <mergeCell ref="LEX57:LEZ57"/>
    <mergeCell ref="LFB57:LFD57"/>
    <mergeCell ref="LFF57:LFH57"/>
    <mergeCell ref="LDV57:LDX57"/>
    <mergeCell ref="LDZ57:LEB57"/>
    <mergeCell ref="LED57:LEF57"/>
    <mergeCell ref="LEH57:LEJ57"/>
    <mergeCell ref="LEL57:LEN57"/>
    <mergeCell ref="LDB57:LDD57"/>
    <mergeCell ref="LDF57:LDH57"/>
    <mergeCell ref="LDJ57:LDL57"/>
    <mergeCell ref="LDN57:LDP57"/>
    <mergeCell ref="LDR57:LDT57"/>
    <mergeCell ref="LCH57:LCJ57"/>
    <mergeCell ref="LCL57:LCN57"/>
    <mergeCell ref="LCP57:LCR57"/>
    <mergeCell ref="LCT57:LCV57"/>
    <mergeCell ref="LCX57:LCZ57"/>
    <mergeCell ref="LBN57:LBP57"/>
    <mergeCell ref="LBR57:LBT57"/>
    <mergeCell ref="LBV57:LBX57"/>
    <mergeCell ref="LBZ57:LCB57"/>
    <mergeCell ref="LCD57:LCF57"/>
    <mergeCell ref="LAT57:LAV57"/>
    <mergeCell ref="LAX57:LAZ57"/>
    <mergeCell ref="LBB57:LBD57"/>
    <mergeCell ref="LBF57:LBH57"/>
    <mergeCell ref="LBJ57:LBL57"/>
    <mergeCell ref="KZZ57:LAB57"/>
    <mergeCell ref="LAD57:LAF57"/>
    <mergeCell ref="LAH57:LAJ57"/>
    <mergeCell ref="LAL57:LAN57"/>
    <mergeCell ref="LAP57:LAR57"/>
    <mergeCell ref="KZF57:KZH57"/>
    <mergeCell ref="KZJ57:KZL57"/>
    <mergeCell ref="KZN57:KZP57"/>
    <mergeCell ref="KZR57:KZT57"/>
    <mergeCell ref="KZV57:KZX57"/>
    <mergeCell ref="KYL57:KYN57"/>
    <mergeCell ref="KYP57:KYR57"/>
    <mergeCell ref="KYT57:KYV57"/>
    <mergeCell ref="KYX57:KYZ57"/>
    <mergeCell ref="KZB57:KZD57"/>
    <mergeCell ref="KXR57:KXT57"/>
    <mergeCell ref="KXV57:KXX57"/>
    <mergeCell ref="KXZ57:KYB57"/>
    <mergeCell ref="KYD57:KYF57"/>
    <mergeCell ref="KYH57:KYJ57"/>
    <mergeCell ref="KWX57:KWZ57"/>
    <mergeCell ref="KXB57:KXD57"/>
    <mergeCell ref="KXF57:KXH57"/>
    <mergeCell ref="KXJ57:KXL57"/>
    <mergeCell ref="KXN57:KXP57"/>
    <mergeCell ref="KWD57:KWF57"/>
    <mergeCell ref="KWH57:KWJ57"/>
    <mergeCell ref="KWL57:KWN57"/>
    <mergeCell ref="KWP57:KWR57"/>
    <mergeCell ref="KWT57:KWV57"/>
    <mergeCell ref="KVJ57:KVL57"/>
    <mergeCell ref="KVN57:KVP57"/>
    <mergeCell ref="KVR57:KVT57"/>
    <mergeCell ref="KVV57:KVX57"/>
    <mergeCell ref="KVZ57:KWB57"/>
    <mergeCell ref="KUP57:KUR57"/>
    <mergeCell ref="KUT57:KUV57"/>
    <mergeCell ref="KUX57:KUZ57"/>
    <mergeCell ref="KVB57:KVD57"/>
    <mergeCell ref="KVF57:KVH57"/>
    <mergeCell ref="KTV57:KTX57"/>
    <mergeCell ref="KTZ57:KUB57"/>
    <mergeCell ref="KUD57:KUF57"/>
    <mergeCell ref="KUH57:KUJ57"/>
    <mergeCell ref="KUL57:KUN57"/>
    <mergeCell ref="KTB57:KTD57"/>
    <mergeCell ref="KTF57:KTH57"/>
    <mergeCell ref="KTJ57:KTL57"/>
    <mergeCell ref="KTN57:KTP57"/>
    <mergeCell ref="KTR57:KTT57"/>
    <mergeCell ref="KSH57:KSJ57"/>
    <mergeCell ref="KSL57:KSN57"/>
    <mergeCell ref="KSP57:KSR57"/>
    <mergeCell ref="KST57:KSV57"/>
    <mergeCell ref="KSX57:KSZ57"/>
    <mergeCell ref="KRN57:KRP57"/>
    <mergeCell ref="KRR57:KRT57"/>
    <mergeCell ref="KRV57:KRX57"/>
    <mergeCell ref="KRZ57:KSB57"/>
    <mergeCell ref="KSD57:KSF57"/>
    <mergeCell ref="KQT57:KQV57"/>
    <mergeCell ref="KQX57:KQZ57"/>
    <mergeCell ref="KRB57:KRD57"/>
    <mergeCell ref="KRF57:KRH57"/>
    <mergeCell ref="KRJ57:KRL57"/>
    <mergeCell ref="KPZ57:KQB57"/>
    <mergeCell ref="KQD57:KQF57"/>
    <mergeCell ref="KQH57:KQJ57"/>
    <mergeCell ref="KQL57:KQN57"/>
    <mergeCell ref="KQP57:KQR57"/>
    <mergeCell ref="KPF57:KPH57"/>
    <mergeCell ref="KPJ57:KPL57"/>
    <mergeCell ref="KPN57:KPP57"/>
    <mergeCell ref="KPR57:KPT57"/>
    <mergeCell ref="KPV57:KPX57"/>
    <mergeCell ref="KOL57:KON57"/>
    <mergeCell ref="KOP57:KOR57"/>
    <mergeCell ref="KOT57:KOV57"/>
    <mergeCell ref="KOX57:KOZ57"/>
    <mergeCell ref="KPB57:KPD57"/>
    <mergeCell ref="KNR57:KNT57"/>
    <mergeCell ref="KNV57:KNX57"/>
    <mergeCell ref="KNZ57:KOB57"/>
    <mergeCell ref="KOD57:KOF57"/>
    <mergeCell ref="KOH57:KOJ57"/>
    <mergeCell ref="KMX57:KMZ57"/>
    <mergeCell ref="KNB57:KND57"/>
    <mergeCell ref="KNF57:KNH57"/>
    <mergeCell ref="KNJ57:KNL57"/>
    <mergeCell ref="KNN57:KNP57"/>
    <mergeCell ref="KMD57:KMF57"/>
    <mergeCell ref="KMH57:KMJ57"/>
    <mergeCell ref="KML57:KMN57"/>
    <mergeCell ref="KMP57:KMR57"/>
    <mergeCell ref="KMT57:KMV57"/>
    <mergeCell ref="KLJ57:KLL57"/>
    <mergeCell ref="KLN57:KLP57"/>
    <mergeCell ref="KLR57:KLT57"/>
    <mergeCell ref="KLV57:KLX57"/>
    <mergeCell ref="KLZ57:KMB57"/>
    <mergeCell ref="KKP57:KKR57"/>
    <mergeCell ref="KKT57:KKV57"/>
    <mergeCell ref="KKX57:KKZ57"/>
    <mergeCell ref="KLB57:KLD57"/>
    <mergeCell ref="KLF57:KLH57"/>
    <mergeCell ref="KJV57:KJX57"/>
    <mergeCell ref="KJZ57:KKB57"/>
    <mergeCell ref="KKD57:KKF57"/>
    <mergeCell ref="KKH57:KKJ57"/>
    <mergeCell ref="KKL57:KKN57"/>
    <mergeCell ref="KJB57:KJD57"/>
    <mergeCell ref="KJF57:KJH57"/>
    <mergeCell ref="KJJ57:KJL57"/>
    <mergeCell ref="KJN57:KJP57"/>
    <mergeCell ref="KJR57:KJT57"/>
    <mergeCell ref="KIH57:KIJ57"/>
    <mergeCell ref="KIL57:KIN57"/>
    <mergeCell ref="KIP57:KIR57"/>
    <mergeCell ref="KIT57:KIV57"/>
    <mergeCell ref="KIX57:KIZ57"/>
    <mergeCell ref="KHN57:KHP57"/>
    <mergeCell ref="KHR57:KHT57"/>
    <mergeCell ref="KHV57:KHX57"/>
    <mergeCell ref="KHZ57:KIB57"/>
    <mergeCell ref="KID57:KIF57"/>
    <mergeCell ref="KGT57:KGV57"/>
    <mergeCell ref="KGX57:KGZ57"/>
    <mergeCell ref="KHB57:KHD57"/>
    <mergeCell ref="KHF57:KHH57"/>
    <mergeCell ref="KHJ57:KHL57"/>
    <mergeCell ref="KFZ57:KGB57"/>
    <mergeCell ref="KGD57:KGF57"/>
    <mergeCell ref="KGH57:KGJ57"/>
    <mergeCell ref="KGL57:KGN57"/>
    <mergeCell ref="KGP57:KGR57"/>
    <mergeCell ref="KFF57:KFH57"/>
    <mergeCell ref="KFJ57:KFL57"/>
    <mergeCell ref="KFN57:KFP57"/>
    <mergeCell ref="KFR57:KFT57"/>
    <mergeCell ref="KFV57:KFX57"/>
    <mergeCell ref="KEL57:KEN57"/>
    <mergeCell ref="KEP57:KER57"/>
    <mergeCell ref="KET57:KEV57"/>
    <mergeCell ref="KEX57:KEZ57"/>
    <mergeCell ref="KFB57:KFD57"/>
    <mergeCell ref="KDR57:KDT57"/>
    <mergeCell ref="KDV57:KDX57"/>
    <mergeCell ref="KDZ57:KEB57"/>
    <mergeCell ref="KED57:KEF57"/>
    <mergeCell ref="KEH57:KEJ57"/>
    <mergeCell ref="KCX57:KCZ57"/>
    <mergeCell ref="KDB57:KDD57"/>
    <mergeCell ref="KDF57:KDH57"/>
    <mergeCell ref="KDJ57:KDL57"/>
    <mergeCell ref="KDN57:KDP57"/>
    <mergeCell ref="KCD57:KCF57"/>
    <mergeCell ref="KCH57:KCJ57"/>
    <mergeCell ref="KCL57:KCN57"/>
    <mergeCell ref="KCP57:KCR57"/>
    <mergeCell ref="KCT57:KCV57"/>
    <mergeCell ref="KBJ57:KBL57"/>
    <mergeCell ref="KBN57:KBP57"/>
    <mergeCell ref="KBR57:KBT57"/>
    <mergeCell ref="KBV57:KBX57"/>
    <mergeCell ref="KBZ57:KCB57"/>
    <mergeCell ref="KAP57:KAR57"/>
    <mergeCell ref="KAT57:KAV57"/>
    <mergeCell ref="KAX57:KAZ57"/>
    <mergeCell ref="KBB57:KBD57"/>
    <mergeCell ref="KBF57:KBH57"/>
    <mergeCell ref="JZV57:JZX57"/>
    <mergeCell ref="JZZ57:KAB57"/>
    <mergeCell ref="KAD57:KAF57"/>
    <mergeCell ref="KAH57:KAJ57"/>
    <mergeCell ref="KAL57:KAN57"/>
    <mergeCell ref="JZB57:JZD57"/>
    <mergeCell ref="JZF57:JZH57"/>
    <mergeCell ref="JZJ57:JZL57"/>
    <mergeCell ref="JZN57:JZP57"/>
    <mergeCell ref="JZR57:JZT57"/>
    <mergeCell ref="JYH57:JYJ57"/>
    <mergeCell ref="JYL57:JYN57"/>
    <mergeCell ref="JYP57:JYR57"/>
    <mergeCell ref="JYT57:JYV57"/>
    <mergeCell ref="JYX57:JYZ57"/>
    <mergeCell ref="JXN57:JXP57"/>
    <mergeCell ref="JXR57:JXT57"/>
    <mergeCell ref="JXV57:JXX57"/>
    <mergeCell ref="JXZ57:JYB57"/>
    <mergeCell ref="JYD57:JYF57"/>
    <mergeCell ref="JWT57:JWV57"/>
    <mergeCell ref="JWX57:JWZ57"/>
    <mergeCell ref="JXB57:JXD57"/>
    <mergeCell ref="JXF57:JXH57"/>
    <mergeCell ref="JXJ57:JXL57"/>
    <mergeCell ref="JVZ57:JWB57"/>
    <mergeCell ref="JWD57:JWF57"/>
    <mergeCell ref="JWH57:JWJ57"/>
    <mergeCell ref="JWL57:JWN57"/>
    <mergeCell ref="JWP57:JWR57"/>
    <mergeCell ref="JVF57:JVH57"/>
    <mergeCell ref="JVJ57:JVL57"/>
    <mergeCell ref="JVN57:JVP57"/>
    <mergeCell ref="JVR57:JVT57"/>
    <mergeCell ref="JVV57:JVX57"/>
    <mergeCell ref="JUL57:JUN57"/>
    <mergeCell ref="JUP57:JUR57"/>
    <mergeCell ref="JUT57:JUV57"/>
    <mergeCell ref="JUX57:JUZ57"/>
    <mergeCell ref="JVB57:JVD57"/>
    <mergeCell ref="JTR57:JTT57"/>
    <mergeCell ref="JTV57:JTX57"/>
    <mergeCell ref="JTZ57:JUB57"/>
    <mergeCell ref="JUD57:JUF57"/>
    <mergeCell ref="JUH57:JUJ57"/>
    <mergeCell ref="JSX57:JSZ57"/>
    <mergeCell ref="JTB57:JTD57"/>
    <mergeCell ref="JTF57:JTH57"/>
    <mergeCell ref="JTJ57:JTL57"/>
    <mergeCell ref="JTN57:JTP57"/>
    <mergeCell ref="JSD57:JSF57"/>
    <mergeCell ref="JSH57:JSJ57"/>
    <mergeCell ref="JSL57:JSN57"/>
    <mergeCell ref="JSP57:JSR57"/>
    <mergeCell ref="JST57:JSV57"/>
    <mergeCell ref="JRJ57:JRL57"/>
    <mergeCell ref="JRN57:JRP57"/>
    <mergeCell ref="JRR57:JRT57"/>
    <mergeCell ref="JRV57:JRX57"/>
    <mergeCell ref="JRZ57:JSB57"/>
    <mergeCell ref="JQP57:JQR57"/>
    <mergeCell ref="JQT57:JQV57"/>
    <mergeCell ref="JQX57:JQZ57"/>
    <mergeCell ref="JRB57:JRD57"/>
    <mergeCell ref="JRF57:JRH57"/>
    <mergeCell ref="JPV57:JPX57"/>
    <mergeCell ref="JPZ57:JQB57"/>
    <mergeCell ref="JQD57:JQF57"/>
    <mergeCell ref="JQH57:JQJ57"/>
    <mergeCell ref="JQL57:JQN57"/>
    <mergeCell ref="JPB57:JPD57"/>
    <mergeCell ref="JPF57:JPH57"/>
    <mergeCell ref="JPJ57:JPL57"/>
    <mergeCell ref="JPN57:JPP57"/>
    <mergeCell ref="JPR57:JPT57"/>
    <mergeCell ref="JOH57:JOJ57"/>
    <mergeCell ref="JOL57:JON57"/>
    <mergeCell ref="JOP57:JOR57"/>
    <mergeCell ref="JOT57:JOV57"/>
    <mergeCell ref="JOX57:JOZ57"/>
    <mergeCell ref="JNN57:JNP57"/>
    <mergeCell ref="JNR57:JNT57"/>
    <mergeCell ref="JNV57:JNX57"/>
    <mergeCell ref="JNZ57:JOB57"/>
    <mergeCell ref="JOD57:JOF57"/>
    <mergeCell ref="JMT57:JMV57"/>
    <mergeCell ref="JMX57:JMZ57"/>
    <mergeCell ref="JNB57:JND57"/>
    <mergeCell ref="JNF57:JNH57"/>
    <mergeCell ref="JNJ57:JNL57"/>
    <mergeCell ref="JLZ57:JMB57"/>
    <mergeCell ref="JMD57:JMF57"/>
    <mergeCell ref="JMH57:JMJ57"/>
    <mergeCell ref="JML57:JMN57"/>
    <mergeCell ref="JMP57:JMR57"/>
    <mergeCell ref="JLF57:JLH57"/>
    <mergeCell ref="JLJ57:JLL57"/>
    <mergeCell ref="JLN57:JLP57"/>
    <mergeCell ref="JLR57:JLT57"/>
    <mergeCell ref="JLV57:JLX57"/>
    <mergeCell ref="JKL57:JKN57"/>
    <mergeCell ref="JKP57:JKR57"/>
    <mergeCell ref="JKT57:JKV57"/>
    <mergeCell ref="JKX57:JKZ57"/>
    <mergeCell ref="JLB57:JLD57"/>
    <mergeCell ref="JJR57:JJT57"/>
    <mergeCell ref="JJV57:JJX57"/>
    <mergeCell ref="JJZ57:JKB57"/>
    <mergeCell ref="JKD57:JKF57"/>
    <mergeCell ref="JKH57:JKJ57"/>
    <mergeCell ref="JIX57:JIZ57"/>
    <mergeCell ref="JJB57:JJD57"/>
    <mergeCell ref="JJF57:JJH57"/>
    <mergeCell ref="JJJ57:JJL57"/>
    <mergeCell ref="JJN57:JJP57"/>
    <mergeCell ref="JID57:JIF57"/>
    <mergeCell ref="JIH57:JIJ57"/>
    <mergeCell ref="JIL57:JIN57"/>
    <mergeCell ref="JIP57:JIR57"/>
    <mergeCell ref="JIT57:JIV57"/>
    <mergeCell ref="JHJ57:JHL57"/>
    <mergeCell ref="JHN57:JHP57"/>
    <mergeCell ref="JHR57:JHT57"/>
    <mergeCell ref="JHV57:JHX57"/>
    <mergeCell ref="JHZ57:JIB57"/>
    <mergeCell ref="JGP57:JGR57"/>
    <mergeCell ref="JGT57:JGV57"/>
    <mergeCell ref="JGX57:JGZ57"/>
    <mergeCell ref="JHB57:JHD57"/>
    <mergeCell ref="JHF57:JHH57"/>
    <mergeCell ref="JFV57:JFX57"/>
    <mergeCell ref="JFZ57:JGB57"/>
    <mergeCell ref="JGD57:JGF57"/>
    <mergeCell ref="JGH57:JGJ57"/>
    <mergeCell ref="JGL57:JGN57"/>
    <mergeCell ref="JFB57:JFD57"/>
    <mergeCell ref="JFF57:JFH57"/>
    <mergeCell ref="JFJ57:JFL57"/>
    <mergeCell ref="JFN57:JFP57"/>
    <mergeCell ref="JFR57:JFT57"/>
    <mergeCell ref="JEH57:JEJ57"/>
    <mergeCell ref="JEL57:JEN57"/>
    <mergeCell ref="JEP57:JER57"/>
    <mergeCell ref="JET57:JEV57"/>
    <mergeCell ref="JEX57:JEZ57"/>
    <mergeCell ref="JDN57:JDP57"/>
    <mergeCell ref="JDR57:JDT57"/>
    <mergeCell ref="JDV57:JDX57"/>
    <mergeCell ref="JDZ57:JEB57"/>
    <mergeCell ref="JED57:JEF57"/>
    <mergeCell ref="JCT57:JCV57"/>
    <mergeCell ref="JCX57:JCZ57"/>
    <mergeCell ref="JDB57:JDD57"/>
    <mergeCell ref="JDF57:JDH57"/>
    <mergeCell ref="JDJ57:JDL57"/>
    <mergeCell ref="JBZ57:JCB57"/>
    <mergeCell ref="JCD57:JCF57"/>
    <mergeCell ref="JCH57:JCJ57"/>
    <mergeCell ref="JCL57:JCN57"/>
    <mergeCell ref="JCP57:JCR57"/>
    <mergeCell ref="JBF57:JBH57"/>
    <mergeCell ref="JBJ57:JBL57"/>
    <mergeCell ref="JBN57:JBP57"/>
    <mergeCell ref="JBR57:JBT57"/>
    <mergeCell ref="JBV57:JBX57"/>
    <mergeCell ref="JAL57:JAN57"/>
    <mergeCell ref="JAP57:JAR57"/>
    <mergeCell ref="JAT57:JAV57"/>
    <mergeCell ref="JAX57:JAZ57"/>
    <mergeCell ref="JBB57:JBD57"/>
    <mergeCell ref="IZR57:IZT57"/>
    <mergeCell ref="IZV57:IZX57"/>
    <mergeCell ref="IZZ57:JAB57"/>
    <mergeCell ref="JAD57:JAF57"/>
    <mergeCell ref="JAH57:JAJ57"/>
    <mergeCell ref="IYX57:IYZ57"/>
    <mergeCell ref="IZB57:IZD57"/>
    <mergeCell ref="IZF57:IZH57"/>
    <mergeCell ref="IZJ57:IZL57"/>
    <mergeCell ref="IZN57:IZP57"/>
    <mergeCell ref="IYD57:IYF57"/>
    <mergeCell ref="IYH57:IYJ57"/>
    <mergeCell ref="IYL57:IYN57"/>
    <mergeCell ref="IYP57:IYR57"/>
    <mergeCell ref="IYT57:IYV57"/>
    <mergeCell ref="IXJ57:IXL57"/>
    <mergeCell ref="IXN57:IXP57"/>
    <mergeCell ref="IXR57:IXT57"/>
    <mergeCell ref="IXV57:IXX57"/>
    <mergeCell ref="IXZ57:IYB57"/>
    <mergeCell ref="IWP57:IWR57"/>
    <mergeCell ref="IWT57:IWV57"/>
    <mergeCell ref="IWX57:IWZ57"/>
    <mergeCell ref="IXB57:IXD57"/>
    <mergeCell ref="IXF57:IXH57"/>
    <mergeCell ref="IVV57:IVX57"/>
    <mergeCell ref="IVZ57:IWB57"/>
    <mergeCell ref="IWD57:IWF57"/>
    <mergeCell ref="IWH57:IWJ57"/>
    <mergeCell ref="IWL57:IWN57"/>
    <mergeCell ref="IVB57:IVD57"/>
    <mergeCell ref="IVF57:IVH57"/>
    <mergeCell ref="IVJ57:IVL57"/>
    <mergeCell ref="IVN57:IVP57"/>
    <mergeCell ref="IVR57:IVT57"/>
    <mergeCell ref="IUH57:IUJ57"/>
    <mergeCell ref="IUL57:IUN57"/>
    <mergeCell ref="IUP57:IUR57"/>
    <mergeCell ref="IUT57:IUV57"/>
    <mergeCell ref="IUX57:IUZ57"/>
    <mergeCell ref="ITN57:ITP57"/>
    <mergeCell ref="ITR57:ITT57"/>
    <mergeCell ref="ITV57:ITX57"/>
    <mergeCell ref="ITZ57:IUB57"/>
    <mergeCell ref="IUD57:IUF57"/>
    <mergeCell ref="IST57:ISV57"/>
    <mergeCell ref="ISX57:ISZ57"/>
    <mergeCell ref="ITB57:ITD57"/>
    <mergeCell ref="ITF57:ITH57"/>
    <mergeCell ref="ITJ57:ITL57"/>
    <mergeCell ref="IRZ57:ISB57"/>
    <mergeCell ref="ISD57:ISF57"/>
    <mergeCell ref="ISH57:ISJ57"/>
    <mergeCell ref="ISL57:ISN57"/>
    <mergeCell ref="ISP57:ISR57"/>
    <mergeCell ref="IRF57:IRH57"/>
    <mergeCell ref="IRJ57:IRL57"/>
    <mergeCell ref="IRN57:IRP57"/>
    <mergeCell ref="IRR57:IRT57"/>
    <mergeCell ref="IRV57:IRX57"/>
    <mergeCell ref="IQL57:IQN57"/>
    <mergeCell ref="IQP57:IQR57"/>
    <mergeCell ref="IQT57:IQV57"/>
    <mergeCell ref="IQX57:IQZ57"/>
    <mergeCell ref="IRB57:IRD57"/>
    <mergeCell ref="IPR57:IPT57"/>
    <mergeCell ref="IPV57:IPX57"/>
    <mergeCell ref="IPZ57:IQB57"/>
    <mergeCell ref="IQD57:IQF57"/>
    <mergeCell ref="IQH57:IQJ57"/>
    <mergeCell ref="IOX57:IOZ57"/>
    <mergeCell ref="IPB57:IPD57"/>
    <mergeCell ref="IPF57:IPH57"/>
    <mergeCell ref="IPJ57:IPL57"/>
    <mergeCell ref="IPN57:IPP57"/>
    <mergeCell ref="IOD57:IOF57"/>
    <mergeCell ref="IOH57:IOJ57"/>
    <mergeCell ref="IOL57:ION57"/>
    <mergeCell ref="IOP57:IOR57"/>
    <mergeCell ref="IOT57:IOV57"/>
    <mergeCell ref="INJ57:INL57"/>
    <mergeCell ref="INN57:INP57"/>
    <mergeCell ref="INR57:INT57"/>
    <mergeCell ref="INV57:INX57"/>
    <mergeCell ref="INZ57:IOB57"/>
    <mergeCell ref="IMP57:IMR57"/>
    <mergeCell ref="IMT57:IMV57"/>
    <mergeCell ref="IMX57:IMZ57"/>
    <mergeCell ref="INB57:IND57"/>
    <mergeCell ref="INF57:INH57"/>
    <mergeCell ref="ILV57:ILX57"/>
    <mergeCell ref="ILZ57:IMB57"/>
    <mergeCell ref="IMD57:IMF57"/>
    <mergeCell ref="IMH57:IMJ57"/>
    <mergeCell ref="IML57:IMN57"/>
    <mergeCell ref="ILB57:ILD57"/>
    <mergeCell ref="ILF57:ILH57"/>
    <mergeCell ref="ILJ57:ILL57"/>
    <mergeCell ref="ILN57:ILP57"/>
    <mergeCell ref="ILR57:ILT57"/>
    <mergeCell ref="IKH57:IKJ57"/>
    <mergeCell ref="IKL57:IKN57"/>
    <mergeCell ref="IKP57:IKR57"/>
    <mergeCell ref="IKT57:IKV57"/>
    <mergeCell ref="IKX57:IKZ57"/>
    <mergeCell ref="IJN57:IJP57"/>
    <mergeCell ref="IJR57:IJT57"/>
    <mergeCell ref="IJV57:IJX57"/>
    <mergeCell ref="IJZ57:IKB57"/>
    <mergeCell ref="IKD57:IKF57"/>
    <mergeCell ref="IIT57:IIV57"/>
    <mergeCell ref="IIX57:IIZ57"/>
    <mergeCell ref="IJB57:IJD57"/>
    <mergeCell ref="IJF57:IJH57"/>
    <mergeCell ref="IJJ57:IJL57"/>
    <mergeCell ref="IHZ57:IIB57"/>
    <mergeCell ref="IID57:IIF57"/>
    <mergeCell ref="IIH57:IIJ57"/>
    <mergeCell ref="IIL57:IIN57"/>
    <mergeCell ref="IIP57:IIR57"/>
    <mergeCell ref="IHF57:IHH57"/>
    <mergeCell ref="IHJ57:IHL57"/>
    <mergeCell ref="IHN57:IHP57"/>
    <mergeCell ref="IHR57:IHT57"/>
    <mergeCell ref="IHV57:IHX57"/>
    <mergeCell ref="IGL57:IGN57"/>
    <mergeCell ref="IGP57:IGR57"/>
    <mergeCell ref="IGT57:IGV57"/>
    <mergeCell ref="IGX57:IGZ57"/>
    <mergeCell ref="IHB57:IHD57"/>
    <mergeCell ref="IFR57:IFT57"/>
    <mergeCell ref="IFV57:IFX57"/>
    <mergeCell ref="IFZ57:IGB57"/>
    <mergeCell ref="IGD57:IGF57"/>
    <mergeCell ref="IGH57:IGJ57"/>
    <mergeCell ref="IEX57:IEZ57"/>
    <mergeCell ref="IFB57:IFD57"/>
    <mergeCell ref="IFF57:IFH57"/>
    <mergeCell ref="IFJ57:IFL57"/>
    <mergeCell ref="IFN57:IFP57"/>
    <mergeCell ref="IED57:IEF57"/>
    <mergeCell ref="IEH57:IEJ57"/>
    <mergeCell ref="IEL57:IEN57"/>
    <mergeCell ref="IEP57:IER57"/>
    <mergeCell ref="IET57:IEV57"/>
    <mergeCell ref="IDJ57:IDL57"/>
    <mergeCell ref="IDN57:IDP57"/>
    <mergeCell ref="IDR57:IDT57"/>
    <mergeCell ref="IDV57:IDX57"/>
    <mergeCell ref="IDZ57:IEB57"/>
    <mergeCell ref="ICP57:ICR57"/>
    <mergeCell ref="ICT57:ICV57"/>
    <mergeCell ref="ICX57:ICZ57"/>
    <mergeCell ref="IDB57:IDD57"/>
    <mergeCell ref="IDF57:IDH57"/>
    <mergeCell ref="IBV57:IBX57"/>
    <mergeCell ref="IBZ57:ICB57"/>
    <mergeCell ref="ICD57:ICF57"/>
    <mergeCell ref="ICH57:ICJ57"/>
    <mergeCell ref="ICL57:ICN57"/>
    <mergeCell ref="IBB57:IBD57"/>
    <mergeCell ref="IBF57:IBH57"/>
    <mergeCell ref="IBJ57:IBL57"/>
    <mergeCell ref="IBN57:IBP57"/>
    <mergeCell ref="IBR57:IBT57"/>
    <mergeCell ref="IAH57:IAJ57"/>
    <mergeCell ref="IAL57:IAN57"/>
    <mergeCell ref="IAP57:IAR57"/>
    <mergeCell ref="IAT57:IAV57"/>
    <mergeCell ref="IAX57:IAZ57"/>
    <mergeCell ref="HZN57:HZP57"/>
    <mergeCell ref="HZR57:HZT57"/>
    <mergeCell ref="HZV57:HZX57"/>
    <mergeCell ref="HZZ57:IAB57"/>
    <mergeCell ref="IAD57:IAF57"/>
    <mergeCell ref="HYT57:HYV57"/>
    <mergeCell ref="HYX57:HYZ57"/>
    <mergeCell ref="HZB57:HZD57"/>
    <mergeCell ref="HZF57:HZH57"/>
    <mergeCell ref="HZJ57:HZL57"/>
    <mergeCell ref="HXZ57:HYB57"/>
    <mergeCell ref="HYD57:HYF57"/>
    <mergeCell ref="HYH57:HYJ57"/>
    <mergeCell ref="HYL57:HYN57"/>
    <mergeCell ref="HYP57:HYR57"/>
    <mergeCell ref="HXF57:HXH57"/>
    <mergeCell ref="HXJ57:HXL57"/>
    <mergeCell ref="HXN57:HXP57"/>
    <mergeCell ref="HXR57:HXT57"/>
    <mergeCell ref="HXV57:HXX57"/>
    <mergeCell ref="HWL57:HWN57"/>
    <mergeCell ref="HWP57:HWR57"/>
    <mergeCell ref="HWT57:HWV57"/>
    <mergeCell ref="HWX57:HWZ57"/>
    <mergeCell ref="HXB57:HXD57"/>
    <mergeCell ref="HVR57:HVT57"/>
    <mergeCell ref="HVV57:HVX57"/>
    <mergeCell ref="HVZ57:HWB57"/>
    <mergeCell ref="HWD57:HWF57"/>
    <mergeCell ref="HWH57:HWJ57"/>
    <mergeCell ref="HUX57:HUZ57"/>
    <mergeCell ref="HVB57:HVD57"/>
    <mergeCell ref="HVF57:HVH57"/>
    <mergeCell ref="HVJ57:HVL57"/>
    <mergeCell ref="HVN57:HVP57"/>
    <mergeCell ref="HUD57:HUF57"/>
    <mergeCell ref="HUH57:HUJ57"/>
    <mergeCell ref="HUL57:HUN57"/>
    <mergeCell ref="HUP57:HUR57"/>
    <mergeCell ref="HUT57:HUV57"/>
    <mergeCell ref="HTJ57:HTL57"/>
    <mergeCell ref="HTN57:HTP57"/>
    <mergeCell ref="HTR57:HTT57"/>
    <mergeCell ref="HTV57:HTX57"/>
    <mergeCell ref="HTZ57:HUB57"/>
    <mergeCell ref="HSP57:HSR57"/>
    <mergeCell ref="HST57:HSV57"/>
    <mergeCell ref="HSX57:HSZ57"/>
    <mergeCell ref="HTB57:HTD57"/>
    <mergeCell ref="HTF57:HTH57"/>
    <mergeCell ref="HRV57:HRX57"/>
    <mergeCell ref="HRZ57:HSB57"/>
    <mergeCell ref="HSD57:HSF57"/>
    <mergeCell ref="HSH57:HSJ57"/>
    <mergeCell ref="HSL57:HSN57"/>
    <mergeCell ref="HRB57:HRD57"/>
    <mergeCell ref="HRF57:HRH57"/>
    <mergeCell ref="HRJ57:HRL57"/>
    <mergeCell ref="HRN57:HRP57"/>
    <mergeCell ref="HRR57:HRT57"/>
    <mergeCell ref="HQH57:HQJ57"/>
    <mergeCell ref="HQL57:HQN57"/>
    <mergeCell ref="HQP57:HQR57"/>
    <mergeCell ref="HQT57:HQV57"/>
    <mergeCell ref="HQX57:HQZ57"/>
    <mergeCell ref="HPN57:HPP57"/>
    <mergeCell ref="HPR57:HPT57"/>
    <mergeCell ref="HPV57:HPX57"/>
    <mergeCell ref="HPZ57:HQB57"/>
    <mergeCell ref="HQD57:HQF57"/>
    <mergeCell ref="HOT57:HOV57"/>
    <mergeCell ref="HOX57:HOZ57"/>
    <mergeCell ref="HPB57:HPD57"/>
    <mergeCell ref="HPF57:HPH57"/>
    <mergeCell ref="HPJ57:HPL57"/>
    <mergeCell ref="HNZ57:HOB57"/>
    <mergeCell ref="HOD57:HOF57"/>
    <mergeCell ref="HOH57:HOJ57"/>
    <mergeCell ref="HOL57:HON57"/>
    <mergeCell ref="HOP57:HOR57"/>
    <mergeCell ref="HNF57:HNH57"/>
    <mergeCell ref="HNJ57:HNL57"/>
    <mergeCell ref="HNN57:HNP57"/>
    <mergeCell ref="HNR57:HNT57"/>
    <mergeCell ref="HNV57:HNX57"/>
    <mergeCell ref="HML57:HMN57"/>
    <mergeCell ref="HMP57:HMR57"/>
    <mergeCell ref="HMT57:HMV57"/>
    <mergeCell ref="HMX57:HMZ57"/>
    <mergeCell ref="HNB57:HND57"/>
    <mergeCell ref="HLR57:HLT57"/>
    <mergeCell ref="HLV57:HLX57"/>
    <mergeCell ref="HLZ57:HMB57"/>
    <mergeCell ref="HMD57:HMF57"/>
    <mergeCell ref="HMH57:HMJ57"/>
    <mergeCell ref="HKX57:HKZ57"/>
    <mergeCell ref="HLB57:HLD57"/>
    <mergeCell ref="HLF57:HLH57"/>
    <mergeCell ref="HLJ57:HLL57"/>
    <mergeCell ref="HLN57:HLP57"/>
    <mergeCell ref="HKD57:HKF57"/>
    <mergeCell ref="HKH57:HKJ57"/>
    <mergeCell ref="HKL57:HKN57"/>
    <mergeCell ref="HKP57:HKR57"/>
    <mergeCell ref="HKT57:HKV57"/>
    <mergeCell ref="HJJ57:HJL57"/>
    <mergeCell ref="HJN57:HJP57"/>
    <mergeCell ref="HJR57:HJT57"/>
    <mergeCell ref="HJV57:HJX57"/>
    <mergeCell ref="HJZ57:HKB57"/>
    <mergeCell ref="HIP57:HIR57"/>
    <mergeCell ref="HIT57:HIV57"/>
    <mergeCell ref="HIX57:HIZ57"/>
    <mergeCell ref="HJB57:HJD57"/>
    <mergeCell ref="HJF57:HJH57"/>
    <mergeCell ref="HHV57:HHX57"/>
    <mergeCell ref="HHZ57:HIB57"/>
    <mergeCell ref="HID57:HIF57"/>
    <mergeCell ref="HIH57:HIJ57"/>
    <mergeCell ref="HIL57:HIN57"/>
    <mergeCell ref="HHB57:HHD57"/>
    <mergeCell ref="HHF57:HHH57"/>
    <mergeCell ref="HHJ57:HHL57"/>
    <mergeCell ref="HHN57:HHP57"/>
    <mergeCell ref="HHR57:HHT57"/>
    <mergeCell ref="HGH57:HGJ57"/>
    <mergeCell ref="HGL57:HGN57"/>
    <mergeCell ref="HGP57:HGR57"/>
    <mergeCell ref="HGT57:HGV57"/>
    <mergeCell ref="HGX57:HGZ57"/>
    <mergeCell ref="HFN57:HFP57"/>
    <mergeCell ref="HFR57:HFT57"/>
    <mergeCell ref="HFV57:HFX57"/>
    <mergeCell ref="HFZ57:HGB57"/>
    <mergeCell ref="HGD57:HGF57"/>
    <mergeCell ref="HET57:HEV57"/>
    <mergeCell ref="HEX57:HEZ57"/>
    <mergeCell ref="HFB57:HFD57"/>
    <mergeCell ref="HFF57:HFH57"/>
    <mergeCell ref="HFJ57:HFL57"/>
    <mergeCell ref="HDZ57:HEB57"/>
    <mergeCell ref="HED57:HEF57"/>
    <mergeCell ref="HEH57:HEJ57"/>
    <mergeCell ref="HEL57:HEN57"/>
    <mergeCell ref="HEP57:HER57"/>
    <mergeCell ref="HDF57:HDH57"/>
    <mergeCell ref="HDJ57:HDL57"/>
    <mergeCell ref="HDN57:HDP57"/>
    <mergeCell ref="HDR57:HDT57"/>
    <mergeCell ref="HDV57:HDX57"/>
    <mergeCell ref="HCL57:HCN57"/>
    <mergeCell ref="HCP57:HCR57"/>
    <mergeCell ref="HCT57:HCV57"/>
    <mergeCell ref="HCX57:HCZ57"/>
    <mergeCell ref="HDB57:HDD57"/>
    <mergeCell ref="HBR57:HBT57"/>
    <mergeCell ref="HBV57:HBX57"/>
    <mergeCell ref="HBZ57:HCB57"/>
    <mergeCell ref="HCD57:HCF57"/>
    <mergeCell ref="HCH57:HCJ57"/>
    <mergeCell ref="HAX57:HAZ57"/>
    <mergeCell ref="HBB57:HBD57"/>
    <mergeCell ref="HBF57:HBH57"/>
    <mergeCell ref="HBJ57:HBL57"/>
    <mergeCell ref="HBN57:HBP57"/>
    <mergeCell ref="HAD57:HAF57"/>
    <mergeCell ref="HAH57:HAJ57"/>
    <mergeCell ref="HAL57:HAN57"/>
    <mergeCell ref="HAP57:HAR57"/>
    <mergeCell ref="HAT57:HAV57"/>
    <mergeCell ref="GZJ57:GZL57"/>
    <mergeCell ref="GZN57:GZP57"/>
    <mergeCell ref="GZR57:GZT57"/>
    <mergeCell ref="GZV57:GZX57"/>
    <mergeCell ref="GZZ57:HAB57"/>
    <mergeCell ref="GYP57:GYR57"/>
    <mergeCell ref="GYT57:GYV57"/>
    <mergeCell ref="GYX57:GYZ57"/>
    <mergeCell ref="GZB57:GZD57"/>
    <mergeCell ref="GZF57:GZH57"/>
    <mergeCell ref="GXV57:GXX57"/>
    <mergeCell ref="GXZ57:GYB57"/>
    <mergeCell ref="GYD57:GYF57"/>
    <mergeCell ref="GYH57:GYJ57"/>
    <mergeCell ref="GYL57:GYN57"/>
    <mergeCell ref="GXB57:GXD57"/>
    <mergeCell ref="GXF57:GXH57"/>
    <mergeCell ref="GXJ57:GXL57"/>
    <mergeCell ref="GXN57:GXP57"/>
    <mergeCell ref="GXR57:GXT57"/>
    <mergeCell ref="GWH57:GWJ57"/>
    <mergeCell ref="GWL57:GWN57"/>
    <mergeCell ref="GWP57:GWR57"/>
    <mergeCell ref="GWT57:GWV57"/>
    <mergeCell ref="GWX57:GWZ57"/>
    <mergeCell ref="GVN57:GVP57"/>
    <mergeCell ref="GVR57:GVT57"/>
    <mergeCell ref="GVV57:GVX57"/>
    <mergeCell ref="GVZ57:GWB57"/>
    <mergeCell ref="GWD57:GWF57"/>
    <mergeCell ref="GUT57:GUV57"/>
    <mergeCell ref="GUX57:GUZ57"/>
    <mergeCell ref="GVB57:GVD57"/>
    <mergeCell ref="GVF57:GVH57"/>
    <mergeCell ref="GVJ57:GVL57"/>
    <mergeCell ref="GTZ57:GUB57"/>
    <mergeCell ref="GUD57:GUF57"/>
    <mergeCell ref="GUH57:GUJ57"/>
    <mergeCell ref="GUL57:GUN57"/>
    <mergeCell ref="GUP57:GUR57"/>
    <mergeCell ref="GTF57:GTH57"/>
    <mergeCell ref="GTJ57:GTL57"/>
    <mergeCell ref="GTN57:GTP57"/>
    <mergeCell ref="GTR57:GTT57"/>
    <mergeCell ref="GTV57:GTX57"/>
    <mergeCell ref="GSL57:GSN57"/>
    <mergeCell ref="GSP57:GSR57"/>
    <mergeCell ref="GST57:GSV57"/>
    <mergeCell ref="GSX57:GSZ57"/>
    <mergeCell ref="GTB57:GTD57"/>
    <mergeCell ref="GRR57:GRT57"/>
    <mergeCell ref="GRV57:GRX57"/>
    <mergeCell ref="GRZ57:GSB57"/>
    <mergeCell ref="GSD57:GSF57"/>
    <mergeCell ref="GSH57:GSJ57"/>
    <mergeCell ref="GQX57:GQZ57"/>
    <mergeCell ref="GRB57:GRD57"/>
    <mergeCell ref="GRF57:GRH57"/>
    <mergeCell ref="GRJ57:GRL57"/>
    <mergeCell ref="GRN57:GRP57"/>
    <mergeCell ref="GQD57:GQF57"/>
    <mergeCell ref="GQH57:GQJ57"/>
    <mergeCell ref="GQL57:GQN57"/>
    <mergeCell ref="GQP57:GQR57"/>
    <mergeCell ref="GQT57:GQV57"/>
    <mergeCell ref="GPJ57:GPL57"/>
    <mergeCell ref="GPN57:GPP57"/>
    <mergeCell ref="GPR57:GPT57"/>
    <mergeCell ref="GPV57:GPX57"/>
    <mergeCell ref="GPZ57:GQB57"/>
    <mergeCell ref="GOP57:GOR57"/>
    <mergeCell ref="GOT57:GOV57"/>
    <mergeCell ref="GOX57:GOZ57"/>
    <mergeCell ref="GPB57:GPD57"/>
    <mergeCell ref="GPF57:GPH57"/>
    <mergeCell ref="GNV57:GNX57"/>
    <mergeCell ref="GNZ57:GOB57"/>
    <mergeCell ref="GOD57:GOF57"/>
    <mergeCell ref="GOH57:GOJ57"/>
    <mergeCell ref="GOL57:GON57"/>
    <mergeCell ref="GNB57:GND57"/>
    <mergeCell ref="GNF57:GNH57"/>
    <mergeCell ref="GNJ57:GNL57"/>
    <mergeCell ref="GNN57:GNP57"/>
    <mergeCell ref="GNR57:GNT57"/>
    <mergeCell ref="GMH57:GMJ57"/>
    <mergeCell ref="GML57:GMN57"/>
    <mergeCell ref="GMP57:GMR57"/>
    <mergeCell ref="GMT57:GMV57"/>
    <mergeCell ref="GMX57:GMZ57"/>
    <mergeCell ref="GLN57:GLP57"/>
    <mergeCell ref="GLR57:GLT57"/>
    <mergeCell ref="GLV57:GLX57"/>
    <mergeCell ref="GLZ57:GMB57"/>
    <mergeCell ref="GMD57:GMF57"/>
    <mergeCell ref="GKT57:GKV57"/>
    <mergeCell ref="GKX57:GKZ57"/>
    <mergeCell ref="GLB57:GLD57"/>
    <mergeCell ref="GLF57:GLH57"/>
    <mergeCell ref="GLJ57:GLL57"/>
    <mergeCell ref="GJZ57:GKB57"/>
    <mergeCell ref="GKD57:GKF57"/>
    <mergeCell ref="GKH57:GKJ57"/>
    <mergeCell ref="GKL57:GKN57"/>
    <mergeCell ref="GKP57:GKR57"/>
    <mergeCell ref="GJF57:GJH57"/>
    <mergeCell ref="GJJ57:GJL57"/>
    <mergeCell ref="GJN57:GJP57"/>
    <mergeCell ref="GJR57:GJT57"/>
    <mergeCell ref="GJV57:GJX57"/>
    <mergeCell ref="GIL57:GIN57"/>
    <mergeCell ref="GIP57:GIR57"/>
    <mergeCell ref="GIT57:GIV57"/>
    <mergeCell ref="GIX57:GIZ57"/>
    <mergeCell ref="GJB57:GJD57"/>
    <mergeCell ref="GHR57:GHT57"/>
    <mergeCell ref="GHV57:GHX57"/>
    <mergeCell ref="GHZ57:GIB57"/>
    <mergeCell ref="GID57:GIF57"/>
    <mergeCell ref="GIH57:GIJ57"/>
    <mergeCell ref="GGX57:GGZ57"/>
    <mergeCell ref="GHB57:GHD57"/>
    <mergeCell ref="GHF57:GHH57"/>
    <mergeCell ref="GHJ57:GHL57"/>
    <mergeCell ref="GHN57:GHP57"/>
    <mergeCell ref="GGD57:GGF57"/>
    <mergeCell ref="GGH57:GGJ57"/>
    <mergeCell ref="GGL57:GGN57"/>
    <mergeCell ref="GGP57:GGR57"/>
    <mergeCell ref="GGT57:GGV57"/>
    <mergeCell ref="GFJ57:GFL57"/>
    <mergeCell ref="GFN57:GFP57"/>
    <mergeCell ref="GFR57:GFT57"/>
    <mergeCell ref="GFV57:GFX57"/>
    <mergeCell ref="GFZ57:GGB57"/>
    <mergeCell ref="GEP57:GER57"/>
    <mergeCell ref="GET57:GEV57"/>
    <mergeCell ref="GEX57:GEZ57"/>
    <mergeCell ref="GFB57:GFD57"/>
    <mergeCell ref="GFF57:GFH57"/>
    <mergeCell ref="GDV57:GDX57"/>
    <mergeCell ref="GDZ57:GEB57"/>
    <mergeCell ref="GED57:GEF57"/>
    <mergeCell ref="GEH57:GEJ57"/>
    <mergeCell ref="GEL57:GEN57"/>
    <mergeCell ref="GDB57:GDD57"/>
    <mergeCell ref="GDF57:GDH57"/>
    <mergeCell ref="GDJ57:GDL57"/>
    <mergeCell ref="GDN57:GDP57"/>
    <mergeCell ref="GDR57:GDT57"/>
    <mergeCell ref="GCH57:GCJ57"/>
    <mergeCell ref="GCL57:GCN57"/>
    <mergeCell ref="GCP57:GCR57"/>
    <mergeCell ref="GCT57:GCV57"/>
    <mergeCell ref="GCX57:GCZ57"/>
    <mergeCell ref="GBN57:GBP57"/>
    <mergeCell ref="GBR57:GBT57"/>
    <mergeCell ref="GBV57:GBX57"/>
    <mergeCell ref="GBZ57:GCB57"/>
    <mergeCell ref="GCD57:GCF57"/>
    <mergeCell ref="GAT57:GAV57"/>
    <mergeCell ref="GAX57:GAZ57"/>
    <mergeCell ref="GBB57:GBD57"/>
    <mergeCell ref="GBF57:GBH57"/>
    <mergeCell ref="GBJ57:GBL57"/>
    <mergeCell ref="FZZ57:GAB57"/>
    <mergeCell ref="GAD57:GAF57"/>
    <mergeCell ref="GAH57:GAJ57"/>
    <mergeCell ref="GAL57:GAN57"/>
    <mergeCell ref="GAP57:GAR57"/>
    <mergeCell ref="FZF57:FZH57"/>
    <mergeCell ref="FZJ57:FZL57"/>
    <mergeCell ref="FZN57:FZP57"/>
    <mergeCell ref="FZR57:FZT57"/>
    <mergeCell ref="FZV57:FZX57"/>
    <mergeCell ref="FYL57:FYN57"/>
    <mergeCell ref="FYP57:FYR57"/>
    <mergeCell ref="FYT57:FYV57"/>
    <mergeCell ref="FYX57:FYZ57"/>
    <mergeCell ref="FZB57:FZD57"/>
    <mergeCell ref="FXR57:FXT57"/>
    <mergeCell ref="FXV57:FXX57"/>
    <mergeCell ref="FXZ57:FYB57"/>
    <mergeCell ref="FYD57:FYF57"/>
    <mergeCell ref="FYH57:FYJ57"/>
    <mergeCell ref="FWX57:FWZ57"/>
    <mergeCell ref="FXB57:FXD57"/>
    <mergeCell ref="FXF57:FXH57"/>
    <mergeCell ref="FXJ57:FXL57"/>
    <mergeCell ref="FXN57:FXP57"/>
    <mergeCell ref="FWD57:FWF57"/>
    <mergeCell ref="FWH57:FWJ57"/>
    <mergeCell ref="FWL57:FWN57"/>
    <mergeCell ref="FWP57:FWR57"/>
    <mergeCell ref="FWT57:FWV57"/>
    <mergeCell ref="FVJ57:FVL57"/>
    <mergeCell ref="FVN57:FVP57"/>
    <mergeCell ref="FVR57:FVT57"/>
    <mergeCell ref="FVV57:FVX57"/>
    <mergeCell ref="FVZ57:FWB57"/>
    <mergeCell ref="FUP57:FUR57"/>
    <mergeCell ref="FUT57:FUV57"/>
    <mergeCell ref="FUX57:FUZ57"/>
    <mergeCell ref="FVB57:FVD57"/>
    <mergeCell ref="FVF57:FVH57"/>
    <mergeCell ref="FTV57:FTX57"/>
    <mergeCell ref="FTZ57:FUB57"/>
    <mergeCell ref="FUD57:FUF57"/>
    <mergeCell ref="FUH57:FUJ57"/>
    <mergeCell ref="FUL57:FUN57"/>
    <mergeCell ref="FTB57:FTD57"/>
    <mergeCell ref="FTF57:FTH57"/>
    <mergeCell ref="FTJ57:FTL57"/>
    <mergeCell ref="FTN57:FTP57"/>
    <mergeCell ref="FTR57:FTT57"/>
    <mergeCell ref="FSH57:FSJ57"/>
    <mergeCell ref="FSL57:FSN57"/>
    <mergeCell ref="FSP57:FSR57"/>
    <mergeCell ref="FST57:FSV57"/>
    <mergeCell ref="FSX57:FSZ57"/>
    <mergeCell ref="FRN57:FRP57"/>
    <mergeCell ref="FRR57:FRT57"/>
    <mergeCell ref="FRV57:FRX57"/>
    <mergeCell ref="FRZ57:FSB57"/>
    <mergeCell ref="FSD57:FSF57"/>
    <mergeCell ref="FQT57:FQV57"/>
    <mergeCell ref="FQX57:FQZ57"/>
    <mergeCell ref="FRB57:FRD57"/>
    <mergeCell ref="FRF57:FRH57"/>
    <mergeCell ref="FRJ57:FRL57"/>
    <mergeCell ref="FPZ57:FQB57"/>
    <mergeCell ref="FQD57:FQF57"/>
    <mergeCell ref="FQH57:FQJ57"/>
    <mergeCell ref="FQL57:FQN57"/>
    <mergeCell ref="FQP57:FQR57"/>
    <mergeCell ref="FPF57:FPH57"/>
    <mergeCell ref="FPJ57:FPL57"/>
    <mergeCell ref="FPN57:FPP57"/>
    <mergeCell ref="FPR57:FPT57"/>
    <mergeCell ref="FPV57:FPX57"/>
    <mergeCell ref="FOL57:FON57"/>
    <mergeCell ref="FOP57:FOR57"/>
    <mergeCell ref="FOT57:FOV57"/>
    <mergeCell ref="FOX57:FOZ57"/>
    <mergeCell ref="FPB57:FPD57"/>
    <mergeCell ref="FNR57:FNT57"/>
    <mergeCell ref="FNV57:FNX57"/>
    <mergeCell ref="FNZ57:FOB57"/>
    <mergeCell ref="FOD57:FOF57"/>
    <mergeCell ref="FOH57:FOJ57"/>
    <mergeCell ref="FMX57:FMZ57"/>
    <mergeCell ref="FNB57:FND57"/>
    <mergeCell ref="FNF57:FNH57"/>
    <mergeCell ref="FNJ57:FNL57"/>
    <mergeCell ref="FNN57:FNP57"/>
    <mergeCell ref="FMD57:FMF57"/>
    <mergeCell ref="FMH57:FMJ57"/>
    <mergeCell ref="FML57:FMN57"/>
    <mergeCell ref="FMP57:FMR57"/>
    <mergeCell ref="FMT57:FMV57"/>
    <mergeCell ref="FLJ57:FLL57"/>
    <mergeCell ref="FLN57:FLP57"/>
    <mergeCell ref="FLR57:FLT57"/>
    <mergeCell ref="FLV57:FLX57"/>
    <mergeCell ref="FLZ57:FMB57"/>
    <mergeCell ref="FKP57:FKR57"/>
    <mergeCell ref="FKT57:FKV57"/>
    <mergeCell ref="FKX57:FKZ57"/>
    <mergeCell ref="FLB57:FLD57"/>
    <mergeCell ref="FLF57:FLH57"/>
    <mergeCell ref="FJV57:FJX57"/>
    <mergeCell ref="FJZ57:FKB57"/>
    <mergeCell ref="FKD57:FKF57"/>
    <mergeCell ref="FKH57:FKJ57"/>
    <mergeCell ref="FKL57:FKN57"/>
    <mergeCell ref="FJB57:FJD57"/>
    <mergeCell ref="FJF57:FJH57"/>
    <mergeCell ref="FJJ57:FJL57"/>
    <mergeCell ref="FJN57:FJP57"/>
    <mergeCell ref="FJR57:FJT57"/>
    <mergeCell ref="FIH57:FIJ57"/>
    <mergeCell ref="FIL57:FIN57"/>
    <mergeCell ref="FIP57:FIR57"/>
    <mergeCell ref="FIT57:FIV57"/>
    <mergeCell ref="FIX57:FIZ57"/>
    <mergeCell ref="FHN57:FHP57"/>
    <mergeCell ref="FHR57:FHT57"/>
    <mergeCell ref="FHV57:FHX57"/>
    <mergeCell ref="FHZ57:FIB57"/>
    <mergeCell ref="FID57:FIF57"/>
    <mergeCell ref="FGT57:FGV57"/>
    <mergeCell ref="FGX57:FGZ57"/>
    <mergeCell ref="FHB57:FHD57"/>
    <mergeCell ref="FHF57:FHH57"/>
    <mergeCell ref="FHJ57:FHL57"/>
    <mergeCell ref="FFZ57:FGB57"/>
    <mergeCell ref="FGD57:FGF57"/>
    <mergeCell ref="FGH57:FGJ57"/>
    <mergeCell ref="FGL57:FGN57"/>
    <mergeCell ref="FGP57:FGR57"/>
    <mergeCell ref="FFF57:FFH57"/>
    <mergeCell ref="FFJ57:FFL57"/>
    <mergeCell ref="FFN57:FFP57"/>
    <mergeCell ref="FFR57:FFT57"/>
    <mergeCell ref="FFV57:FFX57"/>
    <mergeCell ref="FEL57:FEN57"/>
    <mergeCell ref="FEP57:FER57"/>
    <mergeCell ref="FET57:FEV57"/>
    <mergeCell ref="FEX57:FEZ57"/>
    <mergeCell ref="FFB57:FFD57"/>
    <mergeCell ref="FDR57:FDT57"/>
    <mergeCell ref="FDV57:FDX57"/>
    <mergeCell ref="FDZ57:FEB57"/>
    <mergeCell ref="FED57:FEF57"/>
    <mergeCell ref="FEH57:FEJ57"/>
    <mergeCell ref="FCX57:FCZ57"/>
    <mergeCell ref="FDB57:FDD57"/>
    <mergeCell ref="FDF57:FDH57"/>
    <mergeCell ref="FDJ57:FDL57"/>
    <mergeCell ref="FDN57:FDP57"/>
    <mergeCell ref="FCD57:FCF57"/>
    <mergeCell ref="FCH57:FCJ57"/>
    <mergeCell ref="FCL57:FCN57"/>
    <mergeCell ref="FCP57:FCR57"/>
    <mergeCell ref="FCT57:FCV57"/>
    <mergeCell ref="FBJ57:FBL57"/>
    <mergeCell ref="FBN57:FBP57"/>
    <mergeCell ref="FBR57:FBT57"/>
    <mergeCell ref="FBV57:FBX57"/>
    <mergeCell ref="FBZ57:FCB57"/>
    <mergeCell ref="FAP57:FAR57"/>
    <mergeCell ref="FAT57:FAV57"/>
    <mergeCell ref="FAX57:FAZ57"/>
    <mergeCell ref="FBB57:FBD57"/>
    <mergeCell ref="FBF57:FBH57"/>
    <mergeCell ref="EZV57:EZX57"/>
    <mergeCell ref="EZZ57:FAB57"/>
    <mergeCell ref="FAD57:FAF57"/>
    <mergeCell ref="FAH57:FAJ57"/>
    <mergeCell ref="FAL57:FAN57"/>
    <mergeCell ref="EZB57:EZD57"/>
    <mergeCell ref="EZF57:EZH57"/>
    <mergeCell ref="EZJ57:EZL57"/>
    <mergeCell ref="EZN57:EZP57"/>
    <mergeCell ref="EZR57:EZT57"/>
    <mergeCell ref="EYH57:EYJ57"/>
    <mergeCell ref="EYL57:EYN57"/>
    <mergeCell ref="EYP57:EYR57"/>
    <mergeCell ref="EYT57:EYV57"/>
    <mergeCell ref="EYX57:EYZ57"/>
    <mergeCell ref="EXN57:EXP57"/>
    <mergeCell ref="EXR57:EXT57"/>
    <mergeCell ref="EXV57:EXX57"/>
    <mergeCell ref="EXZ57:EYB57"/>
    <mergeCell ref="EYD57:EYF57"/>
    <mergeCell ref="EWT57:EWV57"/>
    <mergeCell ref="EWX57:EWZ57"/>
    <mergeCell ref="EXB57:EXD57"/>
    <mergeCell ref="EXF57:EXH57"/>
    <mergeCell ref="EXJ57:EXL57"/>
    <mergeCell ref="EVZ57:EWB57"/>
    <mergeCell ref="EWD57:EWF57"/>
    <mergeCell ref="EWH57:EWJ57"/>
    <mergeCell ref="EWL57:EWN57"/>
    <mergeCell ref="EWP57:EWR57"/>
    <mergeCell ref="EVF57:EVH57"/>
    <mergeCell ref="EVJ57:EVL57"/>
    <mergeCell ref="EVN57:EVP57"/>
    <mergeCell ref="EVR57:EVT57"/>
    <mergeCell ref="EVV57:EVX57"/>
    <mergeCell ref="EUL57:EUN57"/>
    <mergeCell ref="EUP57:EUR57"/>
    <mergeCell ref="EUT57:EUV57"/>
    <mergeCell ref="EUX57:EUZ57"/>
    <mergeCell ref="EVB57:EVD57"/>
    <mergeCell ref="ETR57:ETT57"/>
    <mergeCell ref="ETV57:ETX57"/>
    <mergeCell ref="ETZ57:EUB57"/>
    <mergeCell ref="EUD57:EUF57"/>
    <mergeCell ref="EUH57:EUJ57"/>
    <mergeCell ref="ESX57:ESZ57"/>
    <mergeCell ref="ETB57:ETD57"/>
    <mergeCell ref="ETF57:ETH57"/>
    <mergeCell ref="ETJ57:ETL57"/>
    <mergeCell ref="ETN57:ETP57"/>
    <mergeCell ref="ESD57:ESF57"/>
    <mergeCell ref="ESH57:ESJ57"/>
    <mergeCell ref="ESL57:ESN57"/>
    <mergeCell ref="ESP57:ESR57"/>
    <mergeCell ref="EST57:ESV57"/>
    <mergeCell ref="ERJ57:ERL57"/>
    <mergeCell ref="ERN57:ERP57"/>
    <mergeCell ref="ERR57:ERT57"/>
    <mergeCell ref="ERV57:ERX57"/>
    <mergeCell ref="ERZ57:ESB57"/>
    <mergeCell ref="EQP57:EQR57"/>
    <mergeCell ref="EQT57:EQV57"/>
    <mergeCell ref="EQX57:EQZ57"/>
    <mergeCell ref="ERB57:ERD57"/>
    <mergeCell ref="ERF57:ERH57"/>
    <mergeCell ref="EPV57:EPX57"/>
    <mergeCell ref="EPZ57:EQB57"/>
    <mergeCell ref="EQD57:EQF57"/>
    <mergeCell ref="EQH57:EQJ57"/>
    <mergeCell ref="EQL57:EQN57"/>
    <mergeCell ref="EPB57:EPD57"/>
    <mergeCell ref="EPF57:EPH57"/>
    <mergeCell ref="EPJ57:EPL57"/>
    <mergeCell ref="EPN57:EPP57"/>
    <mergeCell ref="EPR57:EPT57"/>
    <mergeCell ref="EOH57:EOJ57"/>
    <mergeCell ref="EOL57:EON57"/>
    <mergeCell ref="EOP57:EOR57"/>
    <mergeCell ref="EOT57:EOV57"/>
    <mergeCell ref="EOX57:EOZ57"/>
    <mergeCell ref="ENN57:ENP57"/>
    <mergeCell ref="ENR57:ENT57"/>
    <mergeCell ref="ENV57:ENX57"/>
    <mergeCell ref="ENZ57:EOB57"/>
    <mergeCell ref="EOD57:EOF57"/>
    <mergeCell ref="EMT57:EMV57"/>
    <mergeCell ref="EMX57:EMZ57"/>
    <mergeCell ref="ENB57:END57"/>
    <mergeCell ref="ENF57:ENH57"/>
    <mergeCell ref="ENJ57:ENL57"/>
    <mergeCell ref="ELZ57:EMB57"/>
    <mergeCell ref="EMD57:EMF57"/>
    <mergeCell ref="EMH57:EMJ57"/>
    <mergeCell ref="EML57:EMN57"/>
    <mergeCell ref="EMP57:EMR57"/>
    <mergeCell ref="ELF57:ELH57"/>
    <mergeCell ref="ELJ57:ELL57"/>
    <mergeCell ref="ELN57:ELP57"/>
    <mergeCell ref="ELR57:ELT57"/>
    <mergeCell ref="ELV57:ELX57"/>
    <mergeCell ref="EKL57:EKN57"/>
    <mergeCell ref="EKP57:EKR57"/>
    <mergeCell ref="EKT57:EKV57"/>
    <mergeCell ref="EKX57:EKZ57"/>
    <mergeCell ref="ELB57:ELD57"/>
    <mergeCell ref="EJR57:EJT57"/>
    <mergeCell ref="EJV57:EJX57"/>
    <mergeCell ref="EJZ57:EKB57"/>
    <mergeCell ref="EKD57:EKF57"/>
    <mergeCell ref="EKH57:EKJ57"/>
    <mergeCell ref="EIX57:EIZ57"/>
    <mergeCell ref="EJB57:EJD57"/>
    <mergeCell ref="EJF57:EJH57"/>
    <mergeCell ref="EJJ57:EJL57"/>
    <mergeCell ref="EJN57:EJP57"/>
    <mergeCell ref="EID57:EIF57"/>
    <mergeCell ref="EIH57:EIJ57"/>
    <mergeCell ref="EIL57:EIN57"/>
    <mergeCell ref="EIP57:EIR57"/>
    <mergeCell ref="EIT57:EIV57"/>
    <mergeCell ref="EHJ57:EHL57"/>
    <mergeCell ref="EHN57:EHP57"/>
    <mergeCell ref="EHR57:EHT57"/>
    <mergeCell ref="EHV57:EHX57"/>
    <mergeCell ref="EHZ57:EIB57"/>
    <mergeCell ref="EGP57:EGR57"/>
    <mergeCell ref="EGT57:EGV57"/>
    <mergeCell ref="EGX57:EGZ57"/>
    <mergeCell ref="EHB57:EHD57"/>
    <mergeCell ref="EHF57:EHH57"/>
    <mergeCell ref="EFV57:EFX57"/>
    <mergeCell ref="EFZ57:EGB57"/>
    <mergeCell ref="EGD57:EGF57"/>
    <mergeCell ref="EGH57:EGJ57"/>
    <mergeCell ref="EGL57:EGN57"/>
    <mergeCell ref="EFB57:EFD57"/>
    <mergeCell ref="EFF57:EFH57"/>
    <mergeCell ref="EFJ57:EFL57"/>
    <mergeCell ref="EFN57:EFP57"/>
    <mergeCell ref="EFR57:EFT57"/>
    <mergeCell ref="EEH57:EEJ57"/>
    <mergeCell ref="EEL57:EEN57"/>
    <mergeCell ref="EEP57:EER57"/>
    <mergeCell ref="EET57:EEV57"/>
    <mergeCell ref="EEX57:EEZ57"/>
    <mergeCell ref="EDN57:EDP57"/>
    <mergeCell ref="EDR57:EDT57"/>
    <mergeCell ref="EDV57:EDX57"/>
    <mergeCell ref="EDZ57:EEB57"/>
    <mergeCell ref="EED57:EEF57"/>
    <mergeCell ref="ECT57:ECV57"/>
    <mergeCell ref="ECX57:ECZ57"/>
    <mergeCell ref="EDB57:EDD57"/>
    <mergeCell ref="EDF57:EDH57"/>
    <mergeCell ref="EDJ57:EDL57"/>
    <mergeCell ref="EBZ57:ECB57"/>
    <mergeCell ref="ECD57:ECF57"/>
    <mergeCell ref="ECH57:ECJ57"/>
    <mergeCell ref="ECL57:ECN57"/>
    <mergeCell ref="ECP57:ECR57"/>
    <mergeCell ref="EBF57:EBH57"/>
    <mergeCell ref="EBJ57:EBL57"/>
    <mergeCell ref="EBN57:EBP57"/>
    <mergeCell ref="EBR57:EBT57"/>
    <mergeCell ref="EBV57:EBX57"/>
    <mergeCell ref="EAL57:EAN57"/>
    <mergeCell ref="EAP57:EAR57"/>
    <mergeCell ref="EAT57:EAV57"/>
    <mergeCell ref="EAX57:EAZ57"/>
    <mergeCell ref="EBB57:EBD57"/>
    <mergeCell ref="DZR57:DZT57"/>
    <mergeCell ref="DZV57:DZX57"/>
    <mergeCell ref="DZZ57:EAB57"/>
    <mergeCell ref="EAD57:EAF57"/>
    <mergeCell ref="EAH57:EAJ57"/>
    <mergeCell ref="DYX57:DYZ57"/>
    <mergeCell ref="DZB57:DZD57"/>
    <mergeCell ref="DZF57:DZH57"/>
    <mergeCell ref="DZJ57:DZL57"/>
    <mergeCell ref="DZN57:DZP57"/>
    <mergeCell ref="DYD57:DYF57"/>
    <mergeCell ref="DYH57:DYJ57"/>
    <mergeCell ref="DYL57:DYN57"/>
    <mergeCell ref="DYP57:DYR57"/>
    <mergeCell ref="DYT57:DYV57"/>
    <mergeCell ref="DXJ57:DXL57"/>
    <mergeCell ref="DXN57:DXP57"/>
    <mergeCell ref="DXR57:DXT57"/>
    <mergeCell ref="DXV57:DXX57"/>
    <mergeCell ref="DXZ57:DYB57"/>
    <mergeCell ref="DWP57:DWR57"/>
    <mergeCell ref="DWT57:DWV57"/>
    <mergeCell ref="DWX57:DWZ57"/>
    <mergeCell ref="DXB57:DXD57"/>
    <mergeCell ref="DXF57:DXH57"/>
    <mergeCell ref="DVV57:DVX57"/>
    <mergeCell ref="DVZ57:DWB57"/>
    <mergeCell ref="DWD57:DWF57"/>
    <mergeCell ref="DWH57:DWJ57"/>
    <mergeCell ref="DWL57:DWN57"/>
    <mergeCell ref="DVB57:DVD57"/>
    <mergeCell ref="DVF57:DVH57"/>
    <mergeCell ref="DVJ57:DVL57"/>
    <mergeCell ref="DVN57:DVP57"/>
    <mergeCell ref="DVR57:DVT57"/>
    <mergeCell ref="DUH57:DUJ57"/>
    <mergeCell ref="DUL57:DUN57"/>
    <mergeCell ref="DUP57:DUR57"/>
    <mergeCell ref="DUT57:DUV57"/>
    <mergeCell ref="DUX57:DUZ57"/>
    <mergeCell ref="DTN57:DTP57"/>
    <mergeCell ref="DTR57:DTT57"/>
    <mergeCell ref="DTV57:DTX57"/>
    <mergeCell ref="DTZ57:DUB57"/>
    <mergeCell ref="DUD57:DUF57"/>
    <mergeCell ref="DST57:DSV57"/>
    <mergeCell ref="DSX57:DSZ57"/>
    <mergeCell ref="DTB57:DTD57"/>
    <mergeCell ref="DTF57:DTH57"/>
    <mergeCell ref="DTJ57:DTL57"/>
    <mergeCell ref="DRZ57:DSB57"/>
    <mergeCell ref="DSD57:DSF57"/>
    <mergeCell ref="DSH57:DSJ57"/>
    <mergeCell ref="DSL57:DSN57"/>
    <mergeCell ref="DSP57:DSR57"/>
    <mergeCell ref="DRF57:DRH57"/>
    <mergeCell ref="DRJ57:DRL57"/>
    <mergeCell ref="DRN57:DRP57"/>
    <mergeCell ref="DRR57:DRT57"/>
    <mergeCell ref="DRV57:DRX57"/>
    <mergeCell ref="DQL57:DQN57"/>
    <mergeCell ref="DQP57:DQR57"/>
    <mergeCell ref="DQT57:DQV57"/>
    <mergeCell ref="DQX57:DQZ57"/>
    <mergeCell ref="DRB57:DRD57"/>
    <mergeCell ref="DPR57:DPT57"/>
    <mergeCell ref="DPV57:DPX57"/>
    <mergeCell ref="DPZ57:DQB57"/>
    <mergeCell ref="DQD57:DQF57"/>
    <mergeCell ref="DQH57:DQJ57"/>
    <mergeCell ref="DOX57:DOZ57"/>
    <mergeCell ref="DPB57:DPD57"/>
    <mergeCell ref="DPF57:DPH57"/>
    <mergeCell ref="DPJ57:DPL57"/>
    <mergeCell ref="DPN57:DPP57"/>
    <mergeCell ref="DOD57:DOF57"/>
    <mergeCell ref="DOH57:DOJ57"/>
    <mergeCell ref="DOL57:DON57"/>
    <mergeCell ref="DOP57:DOR57"/>
    <mergeCell ref="DOT57:DOV57"/>
    <mergeCell ref="DNJ57:DNL57"/>
    <mergeCell ref="DNN57:DNP57"/>
    <mergeCell ref="DNR57:DNT57"/>
    <mergeCell ref="DNV57:DNX57"/>
    <mergeCell ref="DNZ57:DOB57"/>
    <mergeCell ref="DMP57:DMR57"/>
    <mergeCell ref="DMT57:DMV57"/>
    <mergeCell ref="DMX57:DMZ57"/>
    <mergeCell ref="DNB57:DND57"/>
    <mergeCell ref="DNF57:DNH57"/>
    <mergeCell ref="DLV57:DLX57"/>
    <mergeCell ref="DLZ57:DMB57"/>
    <mergeCell ref="DMD57:DMF57"/>
    <mergeCell ref="DMH57:DMJ57"/>
    <mergeCell ref="DML57:DMN57"/>
    <mergeCell ref="DLB57:DLD57"/>
    <mergeCell ref="DLF57:DLH57"/>
    <mergeCell ref="DLJ57:DLL57"/>
    <mergeCell ref="DLN57:DLP57"/>
    <mergeCell ref="DLR57:DLT57"/>
    <mergeCell ref="DKH57:DKJ57"/>
    <mergeCell ref="DKL57:DKN57"/>
    <mergeCell ref="DKP57:DKR57"/>
    <mergeCell ref="DKT57:DKV57"/>
    <mergeCell ref="DKX57:DKZ57"/>
    <mergeCell ref="DJN57:DJP57"/>
    <mergeCell ref="DJR57:DJT57"/>
    <mergeCell ref="DJV57:DJX57"/>
    <mergeCell ref="DJZ57:DKB57"/>
    <mergeCell ref="DKD57:DKF57"/>
    <mergeCell ref="DIT57:DIV57"/>
    <mergeCell ref="DIX57:DIZ57"/>
    <mergeCell ref="DJB57:DJD57"/>
    <mergeCell ref="DJF57:DJH57"/>
    <mergeCell ref="DJJ57:DJL57"/>
    <mergeCell ref="DHZ57:DIB57"/>
    <mergeCell ref="DID57:DIF57"/>
    <mergeCell ref="DIH57:DIJ57"/>
    <mergeCell ref="DIL57:DIN57"/>
    <mergeCell ref="DIP57:DIR57"/>
    <mergeCell ref="DHF57:DHH57"/>
    <mergeCell ref="DHJ57:DHL57"/>
    <mergeCell ref="DHN57:DHP57"/>
    <mergeCell ref="DHR57:DHT57"/>
    <mergeCell ref="DHV57:DHX57"/>
    <mergeCell ref="DGL57:DGN57"/>
    <mergeCell ref="DGP57:DGR57"/>
    <mergeCell ref="DGT57:DGV57"/>
    <mergeCell ref="DGX57:DGZ57"/>
    <mergeCell ref="DHB57:DHD57"/>
    <mergeCell ref="DFR57:DFT57"/>
    <mergeCell ref="DFV57:DFX57"/>
    <mergeCell ref="DFZ57:DGB57"/>
    <mergeCell ref="DGD57:DGF57"/>
    <mergeCell ref="DGH57:DGJ57"/>
    <mergeCell ref="DEX57:DEZ57"/>
    <mergeCell ref="DFB57:DFD57"/>
    <mergeCell ref="DFF57:DFH57"/>
    <mergeCell ref="DFJ57:DFL57"/>
    <mergeCell ref="DFN57:DFP57"/>
    <mergeCell ref="DED57:DEF57"/>
    <mergeCell ref="DEH57:DEJ57"/>
    <mergeCell ref="DEL57:DEN57"/>
    <mergeCell ref="DEP57:DER57"/>
    <mergeCell ref="DET57:DEV57"/>
    <mergeCell ref="DDJ57:DDL57"/>
    <mergeCell ref="DDN57:DDP57"/>
    <mergeCell ref="DDR57:DDT57"/>
    <mergeCell ref="DDV57:DDX57"/>
    <mergeCell ref="DDZ57:DEB57"/>
    <mergeCell ref="DCP57:DCR57"/>
    <mergeCell ref="DCT57:DCV57"/>
    <mergeCell ref="DCX57:DCZ57"/>
    <mergeCell ref="DDB57:DDD57"/>
    <mergeCell ref="DDF57:DDH57"/>
    <mergeCell ref="DBV57:DBX57"/>
    <mergeCell ref="DBZ57:DCB57"/>
    <mergeCell ref="DCD57:DCF57"/>
    <mergeCell ref="DCH57:DCJ57"/>
    <mergeCell ref="DCL57:DCN57"/>
    <mergeCell ref="DBB57:DBD57"/>
    <mergeCell ref="DBF57:DBH57"/>
    <mergeCell ref="DBJ57:DBL57"/>
    <mergeCell ref="DBN57:DBP57"/>
    <mergeCell ref="DBR57:DBT57"/>
    <mergeCell ref="DAH57:DAJ57"/>
    <mergeCell ref="DAL57:DAN57"/>
    <mergeCell ref="DAP57:DAR57"/>
    <mergeCell ref="DAT57:DAV57"/>
    <mergeCell ref="DAX57:DAZ57"/>
    <mergeCell ref="CZN57:CZP57"/>
    <mergeCell ref="CZR57:CZT57"/>
    <mergeCell ref="CZV57:CZX57"/>
    <mergeCell ref="CZZ57:DAB57"/>
    <mergeCell ref="DAD57:DAF57"/>
    <mergeCell ref="CYT57:CYV57"/>
    <mergeCell ref="CYX57:CYZ57"/>
    <mergeCell ref="CZB57:CZD57"/>
    <mergeCell ref="CZF57:CZH57"/>
    <mergeCell ref="CZJ57:CZL57"/>
    <mergeCell ref="CXZ57:CYB57"/>
    <mergeCell ref="CYD57:CYF57"/>
    <mergeCell ref="CYH57:CYJ57"/>
    <mergeCell ref="CYL57:CYN57"/>
    <mergeCell ref="CYP57:CYR57"/>
    <mergeCell ref="CXF57:CXH57"/>
    <mergeCell ref="CXJ57:CXL57"/>
    <mergeCell ref="CXN57:CXP57"/>
    <mergeCell ref="CXR57:CXT57"/>
    <mergeCell ref="CXV57:CXX57"/>
    <mergeCell ref="CWL57:CWN57"/>
    <mergeCell ref="CWP57:CWR57"/>
    <mergeCell ref="CWT57:CWV57"/>
    <mergeCell ref="CWX57:CWZ57"/>
    <mergeCell ref="CXB57:CXD57"/>
    <mergeCell ref="CVR57:CVT57"/>
    <mergeCell ref="CVV57:CVX57"/>
    <mergeCell ref="CVZ57:CWB57"/>
    <mergeCell ref="CWD57:CWF57"/>
    <mergeCell ref="CWH57:CWJ57"/>
    <mergeCell ref="CUX57:CUZ57"/>
    <mergeCell ref="CVB57:CVD57"/>
    <mergeCell ref="CVF57:CVH57"/>
    <mergeCell ref="CVJ57:CVL57"/>
    <mergeCell ref="CVN57:CVP57"/>
    <mergeCell ref="CUD57:CUF57"/>
    <mergeCell ref="CUH57:CUJ57"/>
    <mergeCell ref="CUL57:CUN57"/>
    <mergeCell ref="CUP57:CUR57"/>
    <mergeCell ref="CUT57:CUV57"/>
    <mergeCell ref="CTJ57:CTL57"/>
    <mergeCell ref="CTN57:CTP57"/>
    <mergeCell ref="CTR57:CTT57"/>
    <mergeCell ref="CTV57:CTX57"/>
    <mergeCell ref="CTZ57:CUB57"/>
    <mergeCell ref="CSP57:CSR57"/>
    <mergeCell ref="CST57:CSV57"/>
    <mergeCell ref="CSX57:CSZ57"/>
    <mergeCell ref="CTB57:CTD57"/>
    <mergeCell ref="CTF57:CTH57"/>
    <mergeCell ref="CRV57:CRX57"/>
    <mergeCell ref="CRZ57:CSB57"/>
    <mergeCell ref="CSD57:CSF57"/>
    <mergeCell ref="CSH57:CSJ57"/>
    <mergeCell ref="CSL57:CSN57"/>
    <mergeCell ref="CRB57:CRD57"/>
    <mergeCell ref="CRF57:CRH57"/>
    <mergeCell ref="CRJ57:CRL57"/>
    <mergeCell ref="CRN57:CRP57"/>
    <mergeCell ref="CRR57:CRT57"/>
    <mergeCell ref="CQH57:CQJ57"/>
    <mergeCell ref="CQL57:CQN57"/>
    <mergeCell ref="CQP57:CQR57"/>
    <mergeCell ref="CQT57:CQV57"/>
    <mergeCell ref="CQX57:CQZ57"/>
    <mergeCell ref="CPN57:CPP57"/>
    <mergeCell ref="CPR57:CPT57"/>
    <mergeCell ref="CPV57:CPX57"/>
    <mergeCell ref="CPZ57:CQB57"/>
    <mergeCell ref="CQD57:CQF57"/>
    <mergeCell ref="COT57:COV57"/>
    <mergeCell ref="COX57:COZ57"/>
    <mergeCell ref="CPB57:CPD57"/>
    <mergeCell ref="CPF57:CPH57"/>
    <mergeCell ref="CPJ57:CPL57"/>
    <mergeCell ref="CNZ57:COB57"/>
    <mergeCell ref="COD57:COF57"/>
    <mergeCell ref="COH57:COJ57"/>
    <mergeCell ref="COL57:CON57"/>
    <mergeCell ref="COP57:COR57"/>
    <mergeCell ref="CNF57:CNH57"/>
    <mergeCell ref="CNJ57:CNL57"/>
    <mergeCell ref="CNN57:CNP57"/>
    <mergeCell ref="CNR57:CNT57"/>
    <mergeCell ref="CNV57:CNX57"/>
    <mergeCell ref="CML57:CMN57"/>
    <mergeCell ref="CMP57:CMR57"/>
    <mergeCell ref="CMT57:CMV57"/>
    <mergeCell ref="CMX57:CMZ57"/>
    <mergeCell ref="CNB57:CND57"/>
    <mergeCell ref="CLR57:CLT57"/>
    <mergeCell ref="CLV57:CLX57"/>
    <mergeCell ref="CLZ57:CMB57"/>
    <mergeCell ref="CMD57:CMF57"/>
    <mergeCell ref="CMH57:CMJ57"/>
    <mergeCell ref="CKX57:CKZ57"/>
    <mergeCell ref="CLB57:CLD57"/>
    <mergeCell ref="CLF57:CLH57"/>
    <mergeCell ref="CLJ57:CLL57"/>
    <mergeCell ref="CLN57:CLP57"/>
    <mergeCell ref="CKD57:CKF57"/>
    <mergeCell ref="CKH57:CKJ57"/>
    <mergeCell ref="CKL57:CKN57"/>
    <mergeCell ref="CKP57:CKR57"/>
    <mergeCell ref="CKT57:CKV57"/>
    <mergeCell ref="CJJ57:CJL57"/>
    <mergeCell ref="CJN57:CJP57"/>
    <mergeCell ref="CJR57:CJT57"/>
    <mergeCell ref="CJV57:CJX57"/>
    <mergeCell ref="CJZ57:CKB57"/>
    <mergeCell ref="CIP57:CIR57"/>
    <mergeCell ref="CIT57:CIV57"/>
    <mergeCell ref="CIX57:CIZ57"/>
    <mergeCell ref="CJB57:CJD57"/>
    <mergeCell ref="CJF57:CJH57"/>
    <mergeCell ref="CHV57:CHX57"/>
    <mergeCell ref="CHZ57:CIB57"/>
    <mergeCell ref="CID57:CIF57"/>
    <mergeCell ref="CIH57:CIJ57"/>
    <mergeCell ref="CIL57:CIN57"/>
    <mergeCell ref="CHB57:CHD57"/>
    <mergeCell ref="CHF57:CHH57"/>
    <mergeCell ref="CHJ57:CHL57"/>
    <mergeCell ref="CHN57:CHP57"/>
    <mergeCell ref="CHR57:CHT57"/>
    <mergeCell ref="CGH57:CGJ57"/>
    <mergeCell ref="CGL57:CGN57"/>
    <mergeCell ref="CGP57:CGR57"/>
    <mergeCell ref="CGT57:CGV57"/>
    <mergeCell ref="CGX57:CGZ57"/>
    <mergeCell ref="CFN57:CFP57"/>
    <mergeCell ref="CFR57:CFT57"/>
    <mergeCell ref="CFV57:CFX57"/>
    <mergeCell ref="CFZ57:CGB57"/>
    <mergeCell ref="CGD57:CGF57"/>
    <mergeCell ref="CET57:CEV57"/>
    <mergeCell ref="CEX57:CEZ57"/>
    <mergeCell ref="CFB57:CFD57"/>
    <mergeCell ref="CFF57:CFH57"/>
    <mergeCell ref="CFJ57:CFL57"/>
    <mergeCell ref="CDZ57:CEB57"/>
    <mergeCell ref="CED57:CEF57"/>
    <mergeCell ref="CEH57:CEJ57"/>
    <mergeCell ref="CEL57:CEN57"/>
    <mergeCell ref="CEP57:CER57"/>
    <mergeCell ref="CDF57:CDH57"/>
    <mergeCell ref="CDJ57:CDL57"/>
    <mergeCell ref="CDN57:CDP57"/>
    <mergeCell ref="CDR57:CDT57"/>
    <mergeCell ref="CDV57:CDX57"/>
    <mergeCell ref="CCL57:CCN57"/>
    <mergeCell ref="CCP57:CCR57"/>
    <mergeCell ref="CCT57:CCV57"/>
    <mergeCell ref="CCX57:CCZ57"/>
    <mergeCell ref="CDB57:CDD57"/>
    <mergeCell ref="CBR57:CBT57"/>
    <mergeCell ref="CBV57:CBX57"/>
    <mergeCell ref="CBZ57:CCB57"/>
    <mergeCell ref="CCD57:CCF57"/>
    <mergeCell ref="CCH57:CCJ57"/>
    <mergeCell ref="CAX57:CAZ57"/>
    <mergeCell ref="CBB57:CBD57"/>
    <mergeCell ref="CBF57:CBH57"/>
    <mergeCell ref="CBJ57:CBL57"/>
    <mergeCell ref="CBN57:CBP57"/>
    <mergeCell ref="CAD57:CAF57"/>
    <mergeCell ref="CAH57:CAJ57"/>
    <mergeCell ref="CAL57:CAN57"/>
    <mergeCell ref="CAP57:CAR57"/>
    <mergeCell ref="CAT57:CAV57"/>
    <mergeCell ref="BZJ57:BZL57"/>
    <mergeCell ref="BZN57:BZP57"/>
    <mergeCell ref="BZR57:BZT57"/>
    <mergeCell ref="BZV57:BZX57"/>
    <mergeCell ref="BZZ57:CAB57"/>
    <mergeCell ref="BYP57:BYR57"/>
    <mergeCell ref="BYT57:BYV57"/>
    <mergeCell ref="BYX57:BYZ57"/>
    <mergeCell ref="BZB57:BZD57"/>
    <mergeCell ref="BZF57:BZH57"/>
    <mergeCell ref="BXV57:BXX57"/>
    <mergeCell ref="BXZ57:BYB57"/>
    <mergeCell ref="BYD57:BYF57"/>
    <mergeCell ref="BYH57:BYJ57"/>
    <mergeCell ref="BYL57:BYN57"/>
    <mergeCell ref="BXB57:BXD57"/>
    <mergeCell ref="BXF57:BXH57"/>
    <mergeCell ref="BXJ57:BXL57"/>
    <mergeCell ref="BXN57:BXP57"/>
    <mergeCell ref="BXR57:BXT57"/>
    <mergeCell ref="BWH57:BWJ57"/>
    <mergeCell ref="BWL57:BWN57"/>
    <mergeCell ref="BWP57:BWR57"/>
    <mergeCell ref="BWT57:BWV57"/>
    <mergeCell ref="BWX57:BWZ57"/>
    <mergeCell ref="BVN57:BVP57"/>
    <mergeCell ref="BVR57:BVT57"/>
    <mergeCell ref="BVV57:BVX57"/>
    <mergeCell ref="BVZ57:BWB57"/>
    <mergeCell ref="BWD57:BWF57"/>
    <mergeCell ref="BUT57:BUV57"/>
    <mergeCell ref="BUX57:BUZ57"/>
    <mergeCell ref="BVB57:BVD57"/>
    <mergeCell ref="BVF57:BVH57"/>
    <mergeCell ref="BVJ57:BVL57"/>
    <mergeCell ref="BTZ57:BUB57"/>
    <mergeCell ref="BUD57:BUF57"/>
    <mergeCell ref="BUH57:BUJ57"/>
    <mergeCell ref="BUL57:BUN57"/>
    <mergeCell ref="BUP57:BUR57"/>
    <mergeCell ref="BTF57:BTH57"/>
    <mergeCell ref="BTJ57:BTL57"/>
    <mergeCell ref="BTN57:BTP57"/>
    <mergeCell ref="BTR57:BTT57"/>
    <mergeCell ref="BTV57:BTX57"/>
    <mergeCell ref="BSL57:BSN57"/>
    <mergeCell ref="BSP57:BSR57"/>
    <mergeCell ref="BST57:BSV57"/>
    <mergeCell ref="BSX57:BSZ57"/>
    <mergeCell ref="BTB57:BTD57"/>
    <mergeCell ref="BRR57:BRT57"/>
    <mergeCell ref="BRV57:BRX57"/>
    <mergeCell ref="BRZ57:BSB57"/>
    <mergeCell ref="BSD57:BSF57"/>
    <mergeCell ref="BSH57:BSJ57"/>
    <mergeCell ref="BQX57:BQZ57"/>
    <mergeCell ref="BRB57:BRD57"/>
    <mergeCell ref="BRF57:BRH57"/>
    <mergeCell ref="BRJ57:BRL57"/>
    <mergeCell ref="BRN57:BRP57"/>
    <mergeCell ref="BQD57:BQF57"/>
    <mergeCell ref="BQH57:BQJ57"/>
    <mergeCell ref="BQL57:BQN57"/>
    <mergeCell ref="BQP57:BQR57"/>
    <mergeCell ref="BQT57:BQV57"/>
    <mergeCell ref="BPJ57:BPL57"/>
    <mergeCell ref="BPN57:BPP57"/>
    <mergeCell ref="BPR57:BPT57"/>
    <mergeCell ref="BPV57:BPX57"/>
    <mergeCell ref="BPZ57:BQB57"/>
    <mergeCell ref="BOP57:BOR57"/>
    <mergeCell ref="BOT57:BOV57"/>
    <mergeCell ref="BOX57:BOZ57"/>
    <mergeCell ref="BPB57:BPD57"/>
    <mergeCell ref="BPF57:BPH57"/>
    <mergeCell ref="BNV57:BNX57"/>
    <mergeCell ref="BNZ57:BOB57"/>
    <mergeCell ref="BOD57:BOF57"/>
    <mergeCell ref="BOH57:BOJ57"/>
    <mergeCell ref="BOL57:BON57"/>
    <mergeCell ref="BNB57:BND57"/>
    <mergeCell ref="BNF57:BNH57"/>
    <mergeCell ref="BNJ57:BNL57"/>
    <mergeCell ref="BNN57:BNP57"/>
    <mergeCell ref="BNR57:BNT57"/>
    <mergeCell ref="BMH57:BMJ57"/>
    <mergeCell ref="BML57:BMN57"/>
    <mergeCell ref="BMP57:BMR57"/>
    <mergeCell ref="BMT57:BMV57"/>
    <mergeCell ref="BMX57:BMZ57"/>
    <mergeCell ref="BLN57:BLP57"/>
    <mergeCell ref="BLR57:BLT57"/>
    <mergeCell ref="BLV57:BLX57"/>
    <mergeCell ref="BLZ57:BMB57"/>
    <mergeCell ref="BMD57:BMF57"/>
    <mergeCell ref="BKT57:BKV57"/>
    <mergeCell ref="BKX57:BKZ57"/>
    <mergeCell ref="BLB57:BLD57"/>
    <mergeCell ref="BLF57:BLH57"/>
    <mergeCell ref="BLJ57:BLL57"/>
    <mergeCell ref="BJZ57:BKB57"/>
    <mergeCell ref="BKD57:BKF57"/>
    <mergeCell ref="BKH57:BKJ57"/>
    <mergeCell ref="BKL57:BKN57"/>
    <mergeCell ref="BKP57:BKR57"/>
    <mergeCell ref="BJF57:BJH57"/>
    <mergeCell ref="BJJ57:BJL57"/>
    <mergeCell ref="BJN57:BJP57"/>
    <mergeCell ref="BJR57:BJT57"/>
    <mergeCell ref="BJV57:BJX57"/>
    <mergeCell ref="BIL57:BIN57"/>
    <mergeCell ref="BIP57:BIR57"/>
    <mergeCell ref="BIT57:BIV57"/>
    <mergeCell ref="BIX57:BIZ57"/>
    <mergeCell ref="BJB57:BJD57"/>
    <mergeCell ref="BHR57:BHT57"/>
    <mergeCell ref="BHV57:BHX57"/>
    <mergeCell ref="BHZ57:BIB57"/>
    <mergeCell ref="BID57:BIF57"/>
    <mergeCell ref="BIH57:BIJ57"/>
    <mergeCell ref="BGX57:BGZ57"/>
    <mergeCell ref="BHB57:BHD57"/>
    <mergeCell ref="BHF57:BHH57"/>
    <mergeCell ref="BHJ57:BHL57"/>
    <mergeCell ref="BHN57:BHP57"/>
    <mergeCell ref="BGD57:BGF57"/>
    <mergeCell ref="BGH57:BGJ57"/>
    <mergeCell ref="BGL57:BGN57"/>
    <mergeCell ref="BGP57:BGR57"/>
    <mergeCell ref="BGT57:BGV57"/>
    <mergeCell ref="BFJ57:BFL57"/>
    <mergeCell ref="BFN57:BFP57"/>
    <mergeCell ref="BFR57:BFT57"/>
    <mergeCell ref="BFV57:BFX57"/>
    <mergeCell ref="BFZ57:BGB57"/>
    <mergeCell ref="BEP57:BER57"/>
    <mergeCell ref="BET57:BEV57"/>
    <mergeCell ref="BEX57:BEZ57"/>
    <mergeCell ref="BFB57:BFD57"/>
    <mergeCell ref="BFF57:BFH57"/>
    <mergeCell ref="BDV57:BDX57"/>
    <mergeCell ref="BDZ57:BEB57"/>
    <mergeCell ref="BED57:BEF57"/>
    <mergeCell ref="BEH57:BEJ57"/>
    <mergeCell ref="BEL57:BEN57"/>
    <mergeCell ref="BDB57:BDD57"/>
    <mergeCell ref="BDF57:BDH57"/>
    <mergeCell ref="BDJ57:BDL57"/>
    <mergeCell ref="BDN57:BDP57"/>
    <mergeCell ref="BDR57:BDT57"/>
    <mergeCell ref="BCH57:BCJ57"/>
    <mergeCell ref="BCL57:BCN57"/>
    <mergeCell ref="BCP57:BCR57"/>
    <mergeCell ref="BCT57:BCV57"/>
    <mergeCell ref="BCX57:BCZ57"/>
    <mergeCell ref="BBN57:BBP57"/>
    <mergeCell ref="BBR57:BBT57"/>
    <mergeCell ref="BBV57:BBX57"/>
    <mergeCell ref="BBZ57:BCB57"/>
    <mergeCell ref="BCD57:BCF57"/>
    <mergeCell ref="BAT57:BAV57"/>
    <mergeCell ref="BAX57:BAZ57"/>
    <mergeCell ref="BBB57:BBD57"/>
    <mergeCell ref="BBF57:BBH57"/>
    <mergeCell ref="BBJ57:BBL57"/>
    <mergeCell ref="AZZ57:BAB57"/>
    <mergeCell ref="BAD57:BAF57"/>
    <mergeCell ref="BAH57:BAJ57"/>
    <mergeCell ref="BAL57:BAN57"/>
    <mergeCell ref="BAP57:BAR57"/>
    <mergeCell ref="AZF57:AZH57"/>
    <mergeCell ref="AZJ57:AZL57"/>
    <mergeCell ref="AZN57:AZP57"/>
    <mergeCell ref="AZR57:AZT57"/>
    <mergeCell ref="AZV57:AZX57"/>
    <mergeCell ref="AYL57:AYN57"/>
    <mergeCell ref="AYP57:AYR57"/>
    <mergeCell ref="AYT57:AYV57"/>
    <mergeCell ref="AYX57:AYZ57"/>
    <mergeCell ref="AZB57:AZD57"/>
    <mergeCell ref="AXR57:AXT57"/>
    <mergeCell ref="AXV57:AXX57"/>
    <mergeCell ref="AXZ57:AYB57"/>
    <mergeCell ref="AYD57:AYF57"/>
    <mergeCell ref="AYH57:AYJ57"/>
    <mergeCell ref="AWX57:AWZ57"/>
    <mergeCell ref="AXB57:AXD57"/>
    <mergeCell ref="AXF57:AXH57"/>
    <mergeCell ref="AXJ57:AXL57"/>
    <mergeCell ref="AXN57:AXP57"/>
    <mergeCell ref="AWD57:AWF57"/>
    <mergeCell ref="AWH57:AWJ57"/>
    <mergeCell ref="AWL57:AWN57"/>
    <mergeCell ref="AWP57:AWR57"/>
    <mergeCell ref="AWT57:AWV57"/>
    <mergeCell ref="AVJ57:AVL57"/>
    <mergeCell ref="AVN57:AVP57"/>
    <mergeCell ref="AVR57:AVT57"/>
    <mergeCell ref="AVV57:AVX57"/>
    <mergeCell ref="AVZ57:AWB57"/>
    <mergeCell ref="AUP57:AUR57"/>
    <mergeCell ref="AUT57:AUV57"/>
    <mergeCell ref="AUX57:AUZ57"/>
    <mergeCell ref="AVB57:AVD57"/>
    <mergeCell ref="AVF57:AVH57"/>
    <mergeCell ref="ATV57:ATX57"/>
    <mergeCell ref="ATZ57:AUB57"/>
    <mergeCell ref="AUD57:AUF57"/>
    <mergeCell ref="AUH57:AUJ57"/>
    <mergeCell ref="AUL57:AUN57"/>
    <mergeCell ref="ATB57:ATD57"/>
    <mergeCell ref="ATF57:ATH57"/>
    <mergeCell ref="ATJ57:ATL57"/>
    <mergeCell ref="ATN57:ATP57"/>
    <mergeCell ref="ATR57:ATT57"/>
    <mergeCell ref="ASH57:ASJ57"/>
    <mergeCell ref="ASL57:ASN57"/>
    <mergeCell ref="ASP57:ASR57"/>
    <mergeCell ref="AST57:ASV57"/>
    <mergeCell ref="ASX57:ASZ57"/>
    <mergeCell ref="ARN57:ARP57"/>
    <mergeCell ref="ARR57:ART57"/>
    <mergeCell ref="ARV57:ARX57"/>
    <mergeCell ref="ARZ57:ASB57"/>
    <mergeCell ref="ASD57:ASF57"/>
    <mergeCell ref="AQT57:AQV57"/>
    <mergeCell ref="AQX57:AQZ57"/>
    <mergeCell ref="ARB57:ARD57"/>
    <mergeCell ref="ARF57:ARH57"/>
    <mergeCell ref="ARJ57:ARL57"/>
    <mergeCell ref="APZ57:AQB57"/>
    <mergeCell ref="AQD57:AQF57"/>
    <mergeCell ref="AQH57:AQJ57"/>
    <mergeCell ref="AQL57:AQN57"/>
    <mergeCell ref="AQP57:AQR57"/>
    <mergeCell ref="APF57:APH57"/>
    <mergeCell ref="APJ57:APL57"/>
    <mergeCell ref="APN57:APP57"/>
    <mergeCell ref="APR57:APT57"/>
    <mergeCell ref="APV57:APX57"/>
    <mergeCell ref="AOL57:AON57"/>
    <mergeCell ref="AOP57:AOR57"/>
    <mergeCell ref="AOT57:AOV57"/>
    <mergeCell ref="AOX57:AOZ57"/>
    <mergeCell ref="APB57:APD57"/>
    <mergeCell ref="ANR57:ANT57"/>
    <mergeCell ref="ANV57:ANX57"/>
    <mergeCell ref="ANZ57:AOB57"/>
    <mergeCell ref="AOD57:AOF57"/>
    <mergeCell ref="AOH57:AOJ57"/>
    <mergeCell ref="AMX57:AMZ57"/>
    <mergeCell ref="ANB57:AND57"/>
    <mergeCell ref="ANF57:ANH57"/>
    <mergeCell ref="ANJ57:ANL57"/>
    <mergeCell ref="ANN57:ANP57"/>
    <mergeCell ref="AMD57:AMF57"/>
    <mergeCell ref="AMH57:AMJ57"/>
    <mergeCell ref="AML57:AMN57"/>
    <mergeCell ref="AMP57:AMR57"/>
    <mergeCell ref="AMT57:AMV57"/>
    <mergeCell ref="ALJ57:ALL57"/>
    <mergeCell ref="ALN57:ALP57"/>
    <mergeCell ref="ALR57:ALT57"/>
    <mergeCell ref="ALV57:ALX57"/>
    <mergeCell ref="ALZ57:AMB57"/>
    <mergeCell ref="AKP57:AKR57"/>
    <mergeCell ref="AKT57:AKV57"/>
    <mergeCell ref="AKX57:AKZ57"/>
    <mergeCell ref="ALB57:ALD57"/>
    <mergeCell ref="ALF57:ALH57"/>
    <mergeCell ref="AJV57:AJX57"/>
    <mergeCell ref="AJZ57:AKB57"/>
    <mergeCell ref="AKD57:AKF57"/>
    <mergeCell ref="AKH57:AKJ57"/>
    <mergeCell ref="AKL57:AKN57"/>
    <mergeCell ref="AJB57:AJD57"/>
    <mergeCell ref="AJF57:AJH57"/>
    <mergeCell ref="AJJ57:AJL57"/>
    <mergeCell ref="AJN57:AJP57"/>
    <mergeCell ref="AJR57:AJT57"/>
    <mergeCell ref="AIH57:AIJ57"/>
    <mergeCell ref="AIL57:AIN57"/>
    <mergeCell ref="AIP57:AIR57"/>
    <mergeCell ref="AIT57:AIV57"/>
    <mergeCell ref="AIX57:AIZ57"/>
    <mergeCell ref="AHN57:AHP57"/>
    <mergeCell ref="AHR57:AHT57"/>
    <mergeCell ref="AHV57:AHX57"/>
    <mergeCell ref="AHZ57:AIB57"/>
    <mergeCell ref="AID57:AIF57"/>
    <mergeCell ref="AGT57:AGV57"/>
    <mergeCell ref="AGX57:AGZ57"/>
    <mergeCell ref="AHB57:AHD57"/>
    <mergeCell ref="AHF57:AHH57"/>
    <mergeCell ref="AHJ57:AHL57"/>
    <mergeCell ref="AFZ57:AGB57"/>
    <mergeCell ref="AGD57:AGF57"/>
    <mergeCell ref="AGH57:AGJ57"/>
    <mergeCell ref="AGL57:AGN57"/>
    <mergeCell ref="AGP57:AGR57"/>
    <mergeCell ref="AFF57:AFH57"/>
    <mergeCell ref="AFJ57:AFL57"/>
    <mergeCell ref="AFN57:AFP57"/>
    <mergeCell ref="AFR57:AFT57"/>
    <mergeCell ref="AFV57:AFX57"/>
    <mergeCell ref="AEL57:AEN57"/>
    <mergeCell ref="AEP57:AER57"/>
    <mergeCell ref="AET57:AEV57"/>
    <mergeCell ref="AEX57:AEZ57"/>
    <mergeCell ref="AFB57:AFD57"/>
    <mergeCell ref="ADR57:ADT57"/>
    <mergeCell ref="ADV57:ADX57"/>
    <mergeCell ref="ADZ57:AEB57"/>
    <mergeCell ref="AED57:AEF57"/>
    <mergeCell ref="AEH57:AEJ57"/>
    <mergeCell ref="ACX57:ACZ57"/>
    <mergeCell ref="ADB57:ADD57"/>
    <mergeCell ref="ADF57:ADH57"/>
    <mergeCell ref="ADJ57:ADL57"/>
    <mergeCell ref="ADN57:ADP57"/>
    <mergeCell ref="ACD57:ACF57"/>
    <mergeCell ref="ACH57:ACJ57"/>
    <mergeCell ref="ACL57:ACN57"/>
    <mergeCell ref="ACP57:ACR57"/>
    <mergeCell ref="ACT57:ACV57"/>
    <mergeCell ref="ABJ57:ABL57"/>
    <mergeCell ref="ABN57:ABP57"/>
    <mergeCell ref="ABR57:ABT57"/>
    <mergeCell ref="ABV57:ABX57"/>
    <mergeCell ref="ABZ57:ACB57"/>
    <mergeCell ref="AAP57:AAR57"/>
    <mergeCell ref="AAT57:AAV57"/>
    <mergeCell ref="AAX57:AAZ57"/>
    <mergeCell ref="ABB57:ABD57"/>
    <mergeCell ref="ABF57:ABH57"/>
    <mergeCell ref="ZV57:ZX57"/>
    <mergeCell ref="ZZ57:AAB57"/>
    <mergeCell ref="AAD57:AAF57"/>
    <mergeCell ref="AAH57:AAJ57"/>
    <mergeCell ref="AAL57:AAN57"/>
    <mergeCell ref="ZB57:ZD57"/>
    <mergeCell ref="ZF57:ZH57"/>
    <mergeCell ref="ZJ57:ZL57"/>
    <mergeCell ref="ZN57:ZP57"/>
    <mergeCell ref="ZR57:ZT57"/>
    <mergeCell ref="YH57:YJ57"/>
    <mergeCell ref="YL57:YN57"/>
    <mergeCell ref="YP57:YR57"/>
    <mergeCell ref="YT57:YV57"/>
    <mergeCell ref="YX57:YZ57"/>
    <mergeCell ref="XN57:XP57"/>
    <mergeCell ref="XR57:XT57"/>
    <mergeCell ref="XV57:XX57"/>
    <mergeCell ref="XZ57:YB57"/>
    <mergeCell ref="YD57:YF57"/>
    <mergeCell ref="WT57:WV57"/>
    <mergeCell ref="WX57:WZ57"/>
    <mergeCell ref="XB57:XD57"/>
    <mergeCell ref="XF57:XH57"/>
    <mergeCell ref="XJ57:XL57"/>
    <mergeCell ref="VZ57:WB57"/>
    <mergeCell ref="WD57:WF57"/>
    <mergeCell ref="WH57:WJ57"/>
    <mergeCell ref="WL57:WN57"/>
    <mergeCell ref="WP57:WR57"/>
    <mergeCell ref="VF57:VH57"/>
    <mergeCell ref="VJ57:VL57"/>
    <mergeCell ref="VN57:VP57"/>
    <mergeCell ref="VR57:VT57"/>
    <mergeCell ref="VV57:VX57"/>
    <mergeCell ref="UL57:UN57"/>
    <mergeCell ref="UP57:UR57"/>
    <mergeCell ref="UT57:UV57"/>
    <mergeCell ref="UX57:UZ57"/>
    <mergeCell ref="VB57:VD57"/>
    <mergeCell ref="TR57:TT57"/>
    <mergeCell ref="TV57:TX57"/>
    <mergeCell ref="TZ57:UB57"/>
    <mergeCell ref="UD57:UF57"/>
    <mergeCell ref="UH57:UJ57"/>
    <mergeCell ref="SX57:SZ57"/>
    <mergeCell ref="TB57:TD57"/>
    <mergeCell ref="TF57:TH57"/>
    <mergeCell ref="TJ57:TL57"/>
    <mergeCell ref="TN57:TP57"/>
    <mergeCell ref="SD57:SF57"/>
    <mergeCell ref="SH57:SJ57"/>
    <mergeCell ref="SL57:SN57"/>
    <mergeCell ref="SP57:SR57"/>
    <mergeCell ref="ST57:SV57"/>
    <mergeCell ref="RJ57:RL57"/>
    <mergeCell ref="RN57:RP57"/>
    <mergeCell ref="RR57:RT57"/>
    <mergeCell ref="RV57:RX57"/>
    <mergeCell ref="RZ57:SB57"/>
    <mergeCell ref="QP57:QR57"/>
    <mergeCell ref="QT57:QV57"/>
    <mergeCell ref="QX57:QZ57"/>
    <mergeCell ref="RB57:RD57"/>
    <mergeCell ref="RF57:RH57"/>
    <mergeCell ref="PV57:PX57"/>
    <mergeCell ref="PZ57:QB57"/>
    <mergeCell ref="QD57:QF57"/>
    <mergeCell ref="QH57:QJ57"/>
    <mergeCell ref="QL57:QN57"/>
    <mergeCell ref="PB57:PD57"/>
    <mergeCell ref="PF57:PH57"/>
    <mergeCell ref="PJ57:PL57"/>
    <mergeCell ref="PN57:PP57"/>
    <mergeCell ref="PR57:PT57"/>
    <mergeCell ref="OH57:OJ57"/>
    <mergeCell ref="OL57:ON57"/>
    <mergeCell ref="OP57:OR57"/>
    <mergeCell ref="OT57:OV57"/>
    <mergeCell ref="OX57:OZ57"/>
    <mergeCell ref="NN57:NP57"/>
    <mergeCell ref="NR57:NT57"/>
    <mergeCell ref="NV57:NX57"/>
    <mergeCell ref="NZ57:OB57"/>
    <mergeCell ref="OD57:OF57"/>
    <mergeCell ref="MT57:MV57"/>
    <mergeCell ref="MX57:MZ57"/>
    <mergeCell ref="NB57:ND57"/>
    <mergeCell ref="NF57:NH57"/>
    <mergeCell ref="NJ57:NL57"/>
    <mergeCell ref="LZ57:MB57"/>
    <mergeCell ref="MD57:MF57"/>
    <mergeCell ref="MH57:MJ57"/>
    <mergeCell ref="ML57:MN57"/>
    <mergeCell ref="MP57:MR57"/>
    <mergeCell ref="LF57:LH57"/>
    <mergeCell ref="LJ57:LL57"/>
    <mergeCell ref="LN57:LP57"/>
    <mergeCell ref="LR57:LT57"/>
    <mergeCell ref="LV57:LX57"/>
    <mergeCell ref="KL57:KN57"/>
    <mergeCell ref="KP57:KR57"/>
    <mergeCell ref="KT57:KV57"/>
    <mergeCell ref="KX57:KZ57"/>
    <mergeCell ref="LB57:LD57"/>
    <mergeCell ref="JR57:JT57"/>
    <mergeCell ref="JV57:JX57"/>
    <mergeCell ref="JZ57:KB57"/>
    <mergeCell ref="KD57:KF57"/>
    <mergeCell ref="KH57:KJ57"/>
    <mergeCell ref="IX57:IZ57"/>
    <mergeCell ref="JB57:JD57"/>
    <mergeCell ref="JF57:JH57"/>
    <mergeCell ref="JJ57:JL57"/>
    <mergeCell ref="JN57:JP57"/>
    <mergeCell ref="ID57:IF57"/>
    <mergeCell ref="IH57:IJ57"/>
    <mergeCell ref="IL57:IN57"/>
    <mergeCell ref="IP57:IR57"/>
    <mergeCell ref="IT57:IV57"/>
    <mergeCell ref="HJ57:HL57"/>
    <mergeCell ref="HN57:HP57"/>
    <mergeCell ref="HR57:HT57"/>
    <mergeCell ref="HV57:HX57"/>
    <mergeCell ref="HZ57:IB57"/>
    <mergeCell ref="GP57:GR57"/>
    <mergeCell ref="GT57:GV57"/>
    <mergeCell ref="GX57:GZ57"/>
    <mergeCell ref="HB57:HD57"/>
    <mergeCell ref="HF57:HH57"/>
    <mergeCell ref="FV57:FX57"/>
    <mergeCell ref="FZ57:GB57"/>
    <mergeCell ref="GD57:GF57"/>
    <mergeCell ref="GH57:GJ57"/>
    <mergeCell ref="GL57:GN57"/>
    <mergeCell ref="R57:T57"/>
    <mergeCell ref="V57:X57"/>
    <mergeCell ref="Z57:AB57"/>
    <mergeCell ref="AD57:AF57"/>
    <mergeCell ref="AH57:AJ57"/>
    <mergeCell ref="J57:L57"/>
    <mergeCell ref="N57:P57"/>
    <mergeCell ref="A5:B5"/>
    <mergeCell ref="A1:B3"/>
    <mergeCell ref="C1:G1"/>
    <mergeCell ref="C2:G2"/>
    <mergeCell ref="C3:E3"/>
    <mergeCell ref="F3:F4"/>
    <mergeCell ref="A4:B4"/>
    <mergeCell ref="B57:D57"/>
    <mergeCell ref="F57:G57"/>
    <mergeCell ref="FB57:FD57"/>
    <mergeCell ref="FF57:FH57"/>
    <mergeCell ref="FJ57:FL57"/>
    <mergeCell ref="FN57:FP57"/>
    <mergeCell ref="FR57:FT57"/>
    <mergeCell ref="EH57:EJ57"/>
    <mergeCell ref="EL57:EN57"/>
    <mergeCell ref="EP57:ER57"/>
    <mergeCell ref="ET57:EV57"/>
    <mergeCell ref="EX57:EZ57"/>
    <mergeCell ref="DN57:DP57"/>
    <mergeCell ref="DR57:DT57"/>
    <mergeCell ref="DV57:DX57"/>
    <mergeCell ref="DZ57:EB57"/>
    <mergeCell ref="ED57:EF57"/>
    <mergeCell ref="CT57:CV57"/>
    <mergeCell ref="CX57:CZ57"/>
    <mergeCell ref="DB57:DD57"/>
    <mergeCell ref="DF57:DH57"/>
    <mergeCell ref="DJ57:DL57"/>
    <mergeCell ref="BZ57:CB57"/>
    <mergeCell ref="CD57:CF57"/>
    <mergeCell ref="CH57:CJ57"/>
    <mergeCell ref="CL57:CN57"/>
    <mergeCell ref="CP57:CR57"/>
    <mergeCell ref="BF57:BH57"/>
    <mergeCell ref="BJ57:BL57"/>
    <mergeCell ref="BN57:BP57"/>
    <mergeCell ref="BR57:BT57"/>
    <mergeCell ref="BV57:BX57"/>
    <mergeCell ref="AL57:AN57"/>
    <mergeCell ref="AP57:AR57"/>
    <mergeCell ref="AT57:AV57"/>
    <mergeCell ref="AX57:AZ57"/>
    <mergeCell ref="BB57:BD57"/>
  </mergeCells>
  <phoneticPr fontId="51" type="noConversion"/>
  <pageMargins left="1.0899999999999999" right="0.7" top="0.75" bottom="0.75" header="0.3" footer="0.3"/>
  <pageSetup paperSize="9" scale="1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547"/>
  <sheetViews>
    <sheetView zoomScale="80" zoomScaleNormal="80" workbookViewId="0">
      <pane xSplit="8" ySplit="7" topLeftCell="I337" activePane="bottomRight" state="frozen"/>
      <selection pane="topRight" activeCell="I1" sqref="I1"/>
      <selection pane="bottomLeft" activeCell="A8" sqref="A8"/>
      <selection pane="bottomRight" sqref="A1:XFD1048576"/>
    </sheetView>
  </sheetViews>
  <sheetFormatPr defaultRowHeight="13.8" x14ac:dyDescent="0.25"/>
  <cols>
    <col min="1" max="1" width="13.88671875" style="499" bestFit="1" customWidth="1"/>
    <col min="2" max="2" width="11.5546875" style="499" bestFit="1" customWidth="1"/>
    <col min="3" max="5" width="11.44140625" style="499" customWidth="1"/>
    <col min="6" max="6" width="14.5546875" style="499" customWidth="1"/>
    <col min="7" max="8" width="11.44140625" style="499" customWidth="1"/>
    <col min="9" max="9" width="4.88671875" style="499" customWidth="1"/>
    <col min="10" max="11" width="10.44140625" style="499" bestFit="1" customWidth="1"/>
    <col min="12" max="12" width="11.33203125" style="499" bestFit="1" customWidth="1"/>
    <col min="13" max="14" width="9.109375" style="499"/>
    <col min="15" max="15" width="11.33203125" style="499" bestFit="1" customWidth="1"/>
    <col min="16" max="16" width="9.109375" style="499"/>
    <col min="17" max="17" width="19.6640625" style="499" bestFit="1" customWidth="1"/>
    <col min="18" max="161" width="9.109375" style="499"/>
    <col min="162" max="162" width="44.33203125" style="499" customWidth="1"/>
    <col min="163" max="186" width="9.109375" style="499" customWidth="1"/>
    <col min="187" max="187" width="0.109375" style="499" customWidth="1"/>
    <col min="188" max="197" width="9.109375" style="499" customWidth="1"/>
    <col min="198" max="203" width="11.44140625" style="499" customWidth="1"/>
    <col min="204" max="204" width="10.44140625" style="499" bestFit="1" customWidth="1"/>
    <col min="205" max="417" width="9.109375" style="499"/>
    <col min="418" max="418" width="44.33203125" style="499" customWidth="1"/>
    <col min="419" max="442" width="9.109375" style="499" customWidth="1"/>
    <col min="443" max="443" width="0.109375" style="499" customWidth="1"/>
    <col min="444" max="453" width="9.109375" style="499" customWidth="1"/>
    <col min="454" max="459" width="11.44140625" style="499" customWidth="1"/>
    <col min="460" max="460" width="10.44140625" style="499" bestFit="1" customWidth="1"/>
    <col min="461" max="673" width="9.109375" style="499"/>
    <col min="674" max="674" width="44.33203125" style="499" customWidth="1"/>
    <col min="675" max="698" width="9.109375" style="499" customWidth="1"/>
    <col min="699" max="699" width="0.109375" style="499" customWidth="1"/>
    <col min="700" max="709" width="9.109375" style="499" customWidth="1"/>
    <col min="710" max="715" width="11.44140625" style="499" customWidth="1"/>
    <col min="716" max="716" width="10.44140625" style="499" bestFit="1" customWidth="1"/>
    <col min="717" max="929" width="9.109375" style="499"/>
    <col min="930" max="930" width="44.33203125" style="499" customWidth="1"/>
    <col min="931" max="954" width="9.109375" style="499" customWidth="1"/>
    <col min="955" max="955" width="0.109375" style="499" customWidth="1"/>
    <col min="956" max="965" width="9.109375" style="499" customWidth="1"/>
    <col min="966" max="971" width="11.44140625" style="499" customWidth="1"/>
    <col min="972" max="972" width="10.44140625" style="499" bestFit="1" customWidth="1"/>
    <col min="973" max="1185" width="9.109375" style="499"/>
    <col min="1186" max="1186" width="44.33203125" style="499" customWidth="1"/>
    <col min="1187" max="1210" width="9.109375" style="499" customWidth="1"/>
    <col min="1211" max="1211" width="0.109375" style="499" customWidth="1"/>
    <col min="1212" max="1221" width="9.109375" style="499" customWidth="1"/>
    <col min="1222" max="1227" width="11.44140625" style="499" customWidth="1"/>
    <col min="1228" max="1228" width="10.44140625" style="499" bestFit="1" customWidth="1"/>
    <col min="1229" max="1441" width="9.109375" style="499"/>
    <col min="1442" max="1442" width="44.33203125" style="499" customWidth="1"/>
    <col min="1443" max="1466" width="9.109375" style="499" customWidth="1"/>
    <col min="1467" max="1467" width="0.109375" style="499" customWidth="1"/>
    <col min="1468" max="1477" width="9.109375" style="499" customWidth="1"/>
    <col min="1478" max="1483" width="11.44140625" style="499" customWidth="1"/>
    <col min="1484" max="1484" width="10.44140625" style="499" bestFit="1" customWidth="1"/>
    <col min="1485" max="1697" width="9.109375" style="499"/>
    <col min="1698" max="1698" width="44.33203125" style="499" customWidth="1"/>
    <col min="1699" max="1722" width="9.109375" style="499" customWidth="1"/>
    <col min="1723" max="1723" width="0.109375" style="499" customWidth="1"/>
    <col min="1724" max="1733" width="9.109375" style="499" customWidth="1"/>
    <col min="1734" max="1739" width="11.44140625" style="499" customWidth="1"/>
    <col min="1740" max="1740" width="10.44140625" style="499" bestFit="1" customWidth="1"/>
    <col min="1741" max="1953" width="9.109375" style="499"/>
    <col min="1954" max="1954" width="44.33203125" style="499" customWidth="1"/>
    <col min="1955" max="1978" width="9.109375" style="499" customWidth="1"/>
    <col min="1979" max="1979" width="0.109375" style="499" customWidth="1"/>
    <col min="1980" max="1989" width="9.109375" style="499" customWidth="1"/>
    <col min="1990" max="1995" width="11.44140625" style="499" customWidth="1"/>
    <col min="1996" max="1996" width="10.44140625" style="499" bestFit="1" customWidth="1"/>
    <col min="1997" max="2209" width="9.109375" style="499"/>
    <col min="2210" max="2210" width="44.33203125" style="499" customWidth="1"/>
    <col min="2211" max="2234" width="9.109375" style="499" customWidth="1"/>
    <col min="2235" max="2235" width="0.109375" style="499" customWidth="1"/>
    <col min="2236" max="2245" width="9.109375" style="499" customWidth="1"/>
    <col min="2246" max="2251" width="11.44140625" style="499" customWidth="1"/>
    <col min="2252" max="2252" width="10.44140625" style="499" bestFit="1" customWidth="1"/>
    <col min="2253" max="2465" width="9.109375" style="499"/>
    <col min="2466" max="2466" width="44.33203125" style="499" customWidth="1"/>
    <col min="2467" max="2490" width="9.109375" style="499" customWidth="1"/>
    <col min="2491" max="2491" width="0.109375" style="499" customWidth="1"/>
    <col min="2492" max="2501" width="9.109375" style="499" customWidth="1"/>
    <col min="2502" max="2507" width="11.44140625" style="499" customWidth="1"/>
    <col min="2508" max="2508" width="10.44140625" style="499" bestFit="1" customWidth="1"/>
    <col min="2509" max="2721" width="9.109375" style="499"/>
    <col min="2722" max="2722" width="44.33203125" style="499" customWidth="1"/>
    <col min="2723" max="2746" width="9.109375" style="499" customWidth="1"/>
    <col min="2747" max="2747" width="0.109375" style="499" customWidth="1"/>
    <col min="2748" max="2757" width="9.109375" style="499" customWidth="1"/>
    <col min="2758" max="2763" width="11.44140625" style="499" customWidth="1"/>
    <col min="2764" max="2764" width="10.44140625" style="499" bestFit="1" customWidth="1"/>
    <col min="2765" max="2977" width="9.109375" style="499"/>
    <col min="2978" max="2978" width="44.33203125" style="499" customWidth="1"/>
    <col min="2979" max="3002" width="9.109375" style="499" customWidth="1"/>
    <col min="3003" max="3003" width="0.109375" style="499" customWidth="1"/>
    <col min="3004" max="3013" width="9.109375" style="499" customWidth="1"/>
    <col min="3014" max="3019" width="11.44140625" style="499" customWidth="1"/>
    <col min="3020" max="3020" width="10.44140625" style="499" bestFit="1" customWidth="1"/>
    <col min="3021" max="3233" width="9.109375" style="499"/>
    <col min="3234" max="3234" width="44.33203125" style="499" customWidth="1"/>
    <col min="3235" max="3258" width="9.109375" style="499" customWidth="1"/>
    <col min="3259" max="3259" width="0.109375" style="499" customWidth="1"/>
    <col min="3260" max="3269" width="9.109375" style="499" customWidth="1"/>
    <col min="3270" max="3275" width="11.44140625" style="499" customWidth="1"/>
    <col min="3276" max="3276" width="10.44140625" style="499" bestFit="1" customWidth="1"/>
    <col min="3277" max="3489" width="9.109375" style="499"/>
    <col min="3490" max="3490" width="44.33203125" style="499" customWidth="1"/>
    <col min="3491" max="3514" width="9.109375" style="499" customWidth="1"/>
    <col min="3515" max="3515" width="0.109375" style="499" customWidth="1"/>
    <col min="3516" max="3525" width="9.109375" style="499" customWidth="1"/>
    <col min="3526" max="3531" width="11.44140625" style="499" customWidth="1"/>
    <col min="3532" max="3532" width="10.44140625" style="499" bestFit="1" customWidth="1"/>
    <col min="3533" max="3745" width="9.109375" style="499"/>
    <col min="3746" max="3746" width="44.33203125" style="499" customWidth="1"/>
    <col min="3747" max="3770" width="9.109375" style="499" customWidth="1"/>
    <col min="3771" max="3771" width="0.109375" style="499" customWidth="1"/>
    <col min="3772" max="3781" width="9.109375" style="499" customWidth="1"/>
    <col min="3782" max="3787" width="11.44140625" style="499" customWidth="1"/>
    <col min="3788" max="3788" width="10.44140625" style="499" bestFit="1" customWidth="1"/>
    <col min="3789" max="4001" width="9.109375" style="499"/>
    <col min="4002" max="4002" width="44.33203125" style="499" customWidth="1"/>
    <col min="4003" max="4026" width="9.109375" style="499" customWidth="1"/>
    <col min="4027" max="4027" width="0.109375" style="499" customWidth="1"/>
    <col min="4028" max="4037" width="9.109375" style="499" customWidth="1"/>
    <col min="4038" max="4043" width="11.44140625" style="499" customWidth="1"/>
    <col min="4044" max="4044" width="10.44140625" style="499" bestFit="1" customWidth="1"/>
    <col min="4045" max="4257" width="9.109375" style="499"/>
    <col min="4258" max="4258" width="44.33203125" style="499" customWidth="1"/>
    <col min="4259" max="4282" width="9.109375" style="499" customWidth="1"/>
    <col min="4283" max="4283" width="0.109375" style="499" customWidth="1"/>
    <col min="4284" max="4293" width="9.109375" style="499" customWidth="1"/>
    <col min="4294" max="4299" width="11.44140625" style="499" customWidth="1"/>
    <col min="4300" max="4300" width="10.44140625" style="499" bestFit="1" customWidth="1"/>
    <col min="4301" max="4513" width="9.109375" style="499"/>
    <col min="4514" max="4514" width="44.33203125" style="499" customWidth="1"/>
    <col min="4515" max="4538" width="9.109375" style="499" customWidth="1"/>
    <col min="4539" max="4539" width="0.109375" style="499" customWidth="1"/>
    <col min="4540" max="4549" width="9.109375" style="499" customWidth="1"/>
    <col min="4550" max="4555" width="11.44140625" style="499" customWidth="1"/>
    <col min="4556" max="4556" width="10.44140625" style="499" bestFit="1" customWidth="1"/>
    <col min="4557" max="4769" width="9.109375" style="499"/>
    <col min="4770" max="4770" width="44.33203125" style="499" customWidth="1"/>
    <col min="4771" max="4794" width="9.109375" style="499" customWidth="1"/>
    <col min="4795" max="4795" width="0.109375" style="499" customWidth="1"/>
    <col min="4796" max="4805" width="9.109375" style="499" customWidth="1"/>
    <col min="4806" max="4811" width="11.44140625" style="499" customWidth="1"/>
    <col min="4812" max="4812" width="10.44140625" style="499" bestFit="1" customWidth="1"/>
    <col min="4813" max="5025" width="9.109375" style="499"/>
    <col min="5026" max="5026" width="44.33203125" style="499" customWidth="1"/>
    <col min="5027" max="5050" width="9.109375" style="499" customWidth="1"/>
    <col min="5051" max="5051" width="0.109375" style="499" customWidth="1"/>
    <col min="5052" max="5061" width="9.109375" style="499" customWidth="1"/>
    <col min="5062" max="5067" width="11.44140625" style="499" customWidth="1"/>
    <col min="5068" max="5068" width="10.44140625" style="499" bestFit="1" customWidth="1"/>
    <col min="5069" max="5281" width="9.109375" style="499"/>
    <col min="5282" max="5282" width="44.33203125" style="499" customWidth="1"/>
    <col min="5283" max="5306" width="9.109375" style="499" customWidth="1"/>
    <col min="5307" max="5307" width="0.109375" style="499" customWidth="1"/>
    <col min="5308" max="5317" width="9.109375" style="499" customWidth="1"/>
    <col min="5318" max="5323" width="11.44140625" style="499" customWidth="1"/>
    <col min="5324" max="5324" width="10.44140625" style="499" bestFit="1" customWidth="1"/>
    <col min="5325" max="5537" width="9.109375" style="499"/>
    <col min="5538" max="5538" width="44.33203125" style="499" customWidth="1"/>
    <col min="5539" max="5562" width="9.109375" style="499" customWidth="1"/>
    <col min="5563" max="5563" width="0.109375" style="499" customWidth="1"/>
    <col min="5564" max="5573" width="9.109375" style="499" customWidth="1"/>
    <col min="5574" max="5579" width="11.44140625" style="499" customWidth="1"/>
    <col min="5580" max="5580" width="10.44140625" style="499" bestFit="1" customWidth="1"/>
    <col min="5581" max="5793" width="9.109375" style="499"/>
    <col min="5794" max="5794" width="44.33203125" style="499" customWidth="1"/>
    <col min="5795" max="5818" width="9.109375" style="499" customWidth="1"/>
    <col min="5819" max="5819" width="0.109375" style="499" customWidth="1"/>
    <col min="5820" max="5829" width="9.109375" style="499" customWidth="1"/>
    <col min="5830" max="5835" width="11.44140625" style="499" customWidth="1"/>
    <col min="5836" max="5836" width="10.44140625" style="499" bestFit="1" customWidth="1"/>
    <col min="5837" max="6049" width="9.109375" style="499"/>
    <col min="6050" max="6050" width="44.33203125" style="499" customWidth="1"/>
    <col min="6051" max="6074" width="9.109375" style="499" customWidth="1"/>
    <col min="6075" max="6075" width="0.109375" style="499" customWidth="1"/>
    <col min="6076" max="6085" width="9.109375" style="499" customWidth="1"/>
    <col min="6086" max="6091" width="11.44140625" style="499" customWidth="1"/>
    <col min="6092" max="6092" width="10.44140625" style="499" bestFit="1" customWidth="1"/>
    <col min="6093" max="6305" width="9.109375" style="499"/>
    <col min="6306" max="6306" width="44.33203125" style="499" customWidth="1"/>
    <col min="6307" max="6330" width="9.109375" style="499" customWidth="1"/>
    <col min="6331" max="6331" width="0.109375" style="499" customWidth="1"/>
    <col min="6332" max="6341" width="9.109375" style="499" customWidth="1"/>
    <col min="6342" max="6347" width="11.44140625" style="499" customWidth="1"/>
    <col min="6348" max="6348" width="10.44140625" style="499" bestFit="1" customWidth="1"/>
    <col min="6349" max="6561" width="9.109375" style="499"/>
    <col min="6562" max="6562" width="44.33203125" style="499" customWidth="1"/>
    <col min="6563" max="6586" width="9.109375" style="499" customWidth="1"/>
    <col min="6587" max="6587" width="0.109375" style="499" customWidth="1"/>
    <col min="6588" max="6597" width="9.109375" style="499" customWidth="1"/>
    <col min="6598" max="6603" width="11.44140625" style="499" customWidth="1"/>
    <col min="6604" max="6604" width="10.44140625" style="499" bestFit="1" customWidth="1"/>
    <col min="6605" max="6817" width="9.109375" style="499"/>
    <col min="6818" max="6818" width="44.33203125" style="499" customWidth="1"/>
    <col min="6819" max="6842" width="9.109375" style="499" customWidth="1"/>
    <col min="6843" max="6843" width="0.109375" style="499" customWidth="1"/>
    <col min="6844" max="6853" width="9.109375" style="499" customWidth="1"/>
    <col min="6854" max="6859" width="11.44140625" style="499" customWidth="1"/>
    <col min="6860" max="6860" width="10.44140625" style="499" bestFit="1" customWidth="1"/>
    <col min="6861" max="7073" width="9.109375" style="499"/>
    <col min="7074" max="7074" width="44.33203125" style="499" customWidth="1"/>
    <col min="7075" max="7098" width="9.109375" style="499" customWidth="1"/>
    <col min="7099" max="7099" width="0.109375" style="499" customWidth="1"/>
    <col min="7100" max="7109" width="9.109375" style="499" customWidth="1"/>
    <col min="7110" max="7115" width="11.44140625" style="499" customWidth="1"/>
    <col min="7116" max="7116" width="10.44140625" style="499" bestFit="1" customWidth="1"/>
    <col min="7117" max="7329" width="9.109375" style="499"/>
    <col min="7330" max="7330" width="44.33203125" style="499" customWidth="1"/>
    <col min="7331" max="7354" width="9.109375" style="499" customWidth="1"/>
    <col min="7355" max="7355" width="0.109375" style="499" customWidth="1"/>
    <col min="7356" max="7365" width="9.109375" style="499" customWidth="1"/>
    <col min="7366" max="7371" width="11.44140625" style="499" customWidth="1"/>
    <col min="7372" max="7372" width="10.44140625" style="499" bestFit="1" customWidth="1"/>
    <col min="7373" max="7585" width="9.109375" style="499"/>
    <col min="7586" max="7586" width="44.33203125" style="499" customWidth="1"/>
    <col min="7587" max="7610" width="9.109375" style="499" customWidth="1"/>
    <col min="7611" max="7611" width="0.109375" style="499" customWidth="1"/>
    <col min="7612" max="7621" width="9.109375" style="499" customWidth="1"/>
    <col min="7622" max="7627" width="11.44140625" style="499" customWidth="1"/>
    <col min="7628" max="7628" width="10.44140625" style="499" bestFit="1" customWidth="1"/>
    <col min="7629" max="7841" width="9.109375" style="499"/>
    <col min="7842" max="7842" width="44.33203125" style="499" customWidth="1"/>
    <col min="7843" max="7866" width="9.109375" style="499" customWidth="1"/>
    <col min="7867" max="7867" width="0.109375" style="499" customWidth="1"/>
    <col min="7868" max="7877" width="9.109375" style="499" customWidth="1"/>
    <col min="7878" max="7883" width="11.44140625" style="499" customWidth="1"/>
    <col min="7884" max="7884" width="10.44140625" style="499" bestFit="1" customWidth="1"/>
    <col min="7885" max="8097" width="9.109375" style="499"/>
    <col min="8098" max="8098" width="44.33203125" style="499" customWidth="1"/>
    <col min="8099" max="8122" width="9.109375" style="499" customWidth="1"/>
    <col min="8123" max="8123" width="0.109375" style="499" customWidth="1"/>
    <col min="8124" max="8133" width="9.109375" style="499" customWidth="1"/>
    <col min="8134" max="8139" width="11.44140625" style="499" customWidth="1"/>
    <col min="8140" max="8140" width="10.44140625" style="499" bestFit="1" customWidth="1"/>
    <col min="8141" max="8353" width="9.109375" style="499"/>
    <col min="8354" max="8354" width="44.33203125" style="499" customWidth="1"/>
    <col min="8355" max="8378" width="9.109375" style="499" customWidth="1"/>
    <col min="8379" max="8379" width="0.109375" style="499" customWidth="1"/>
    <col min="8380" max="8389" width="9.109375" style="499" customWidth="1"/>
    <col min="8390" max="8395" width="11.44140625" style="499" customWidth="1"/>
    <col min="8396" max="8396" width="10.44140625" style="499" bestFit="1" customWidth="1"/>
    <col min="8397" max="8609" width="9.109375" style="499"/>
    <col min="8610" max="8610" width="44.33203125" style="499" customWidth="1"/>
    <col min="8611" max="8634" width="9.109375" style="499" customWidth="1"/>
    <col min="8635" max="8635" width="0.109375" style="499" customWidth="1"/>
    <col min="8636" max="8645" width="9.109375" style="499" customWidth="1"/>
    <col min="8646" max="8651" width="11.44140625" style="499" customWidth="1"/>
    <col min="8652" max="8652" width="10.44140625" style="499" bestFit="1" customWidth="1"/>
    <col min="8653" max="8865" width="9.109375" style="499"/>
    <col min="8866" max="8866" width="44.33203125" style="499" customWidth="1"/>
    <col min="8867" max="8890" width="9.109375" style="499" customWidth="1"/>
    <col min="8891" max="8891" width="0.109375" style="499" customWidth="1"/>
    <col min="8892" max="8901" width="9.109375" style="499" customWidth="1"/>
    <col min="8902" max="8907" width="11.44140625" style="499" customWidth="1"/>
    <col min="8908" max="8908" width="10.44140625" style="499" bestFit="1" customWidth="1"/>
    <col min="8909" max="9121" width="9.109375" style="499"/>
    <col min="9122" max="9122" width="44.33203125" style="499" customWidth="1"/>
    <col min="9123" max="9146" width="9.109375" style="499" customWidth="1"/>
    <col min="9147" max="9147" width="0.109375" style="499" customWidth="1"/>
    <col min="9148" max="9157" width="9.109375" style="499" customWidth="1"/>
    <col min="9158" max="9163" width="11.44140625" style="499" customWidth="1"/>
    <col min="9164" max="9164" width="10.44140625" style="499" bestFit="1" customWidth="1"/>
    <col min="9165" max="9377" width="9.109375" style="499"/>
    <col min="9378" max="9378" width="44.33203125" style="499" customWidth="1"/>
    <col min="9379" max="9402" width="9.109375" style="499" customWidth="1"/>
    <col min="9403" max="9403" width="0.109375" style="499" customWidth="1"/>
    <col min="9404" max="9413" width="9.109375" style="499" customWidth="1"/>
    <col min="9414" max="9419" width="11.44140625" style="499" customWidth="1"/>
    <col min="9420" max="9420" width="10.44140625" style="499" bestFit="1" customWidth="1"/>
    <col min="9421" max="9633" width="9.109375" style="499"/>
    <col min="9634" max="9634" width="44.33203125" style="499" customWidth="1"/>
    <col min="9635" max="9658" width="9.109375" style="499" customWidth="1"/>
    <col min="9659" max="9659" width="0.109375" style="499" customWidth="1"/>
    <col min="9660" max="9669" width="9.109375" style="499" customWidth="1"/>
    <col min="9670" max="9675" width="11.44140625" style="499" customWidth="1"/>
    <col min="9676" max="9676" width="10.44140625" style="499" bestFit="1" customWidth="1"/>
    <col min="9677" max="9889" width="9.109375" style="499"/>
    <col min="9890" max="9890" width="44.33203125" style="499" customWidth="1"/>
    <col min="9891" max="9914" width="9.109375" style="499" customWidth="1"/>
    <col min="9915" max="9915" width="0.109375" style="499" customWidth="1"/>
    <col min="9916" max="9925" width="9.109375" style="499" customWidth="1"/>
    <col min="9926" max="9931" width="11.44140625" style="499" customWidth="1"/>
    <col min="9932" max="9932" width="10.44140625" style="499" bestFit="1" customWidth="1"/>
    <col min="9933" max="10145" width="9.109375" style="499"/>
    <col min="10146" max="10146" width="44.33203125" style="499" customWidth="1"/>
    <col min="10147" max="10170" width="9.109375" style="499" customWidth="1"/>
    <col min="10171" max="10171" width="0.109375" style="499" customWidth="1"/>
    <col min="10172" max="10181" width="9.109375" style="499" customWidth="1"/>
    <col min="10182" max="10187" width="11.44140625" style="499" customWidth="1"/>
    <col min="10188" max="10188" width="10.44140625" style="499" bestFit="1" customWidth="1"/>
    <col min="10189" max="10401" width="9.109375" style="499"/>
    <col min="10402" max="10402" width="44.33203125" style="499" customWidth="1"/>
    <col min="10403" max="10426" width="9.109375" style="499" customWidth="1"/>
    <col min="10427" max="10427" width="0.109375" style="499" customWidth="1"/>
    <col min="10428" max="10437" width="9.109375" style="499" customWidth="1"/>
    <col min="10438" max="10443" width="11.44140625" style="499" customWidth="1"/>
    <col min="10444" max="10444" width="10.44140625" style="499" bestFit="1" customWidth="1"/>
    <col min="10445" max="10657" width="9.109375" style="499"/>
    <col min="10658" max="10658" width="44.33203125" style="499" customWidth="1"/>
    <col min="10659" max="10682" width="9.109375" style="499" customWidth="1"/>
    <col min="10683" max="10683" width="0.109375" style="499" customWidth="1"/>
    <col min="10684" max="10693" width="9.109375" style="499" customWidth="1"/>
    <col min="10694" max="10699" width="11.44140625" style="499" customWidth="1"/>
    <col min="10700" max="10700" width="10.44140625" style="499" bestFit="1" customWidth="1"/>
    <col min="10701" max="10913" width="9.109375" style="499"/>
    <col min="10914" max="10914" width="44.33203125" style="499" customWidth="1"/>
    <col min="10915" max="10938" width="9.109375" style="499" customWidth="1"/>
    <col min="10939" max="10939" width="0.109375" style="499" customWidth="1"/>
    <col min="10940" max="10949" width="9.109375" style="499" customWidth="1"/>
    <col min="10950" max="10955" width="11.44140625" style="499" customWidth="1"/>
    <col min="10956" max="10956" width="10.44140625" style="499" bestFit="1" customWidth="1"/>
    <col min="10957" max="11169" width="9.109375" style="499"/>
    <col min="11170" max="11170" width="44.33203125" style="499" customWidth="1"/>
    <col min="11171" max="11194" width="9.109375" style="499" customWidth="1"/>
    <col min="11195" max="11195" width="0.109375" style="499" customWidth="1"/>
    <col min="11196" max="11205" width="9.109375" style="499" customWidth="1"/>
    <col min="11206" max="11211" width="11.44140625" style="499" customWidth="1"/>
    <col min="11212" max="11212" width="10.44140625" style="499" bestFit="1" customWidth="1"/>
    <col min="11213" max="11425" width="9.109375" style="499"/>
    <col min="11426" max="11426" width="44.33203125" style="499" customWidth="1"/>
    <col min="11427" max="11450" width="9.109375" style="499" customWidth="1"/>
    <col min="11451" max="11451" width="0.109375" style="499" customWidth="1"/>
    <col min="11452" max="11461" width="9.109375" style="499" customWidth="1"/>
    <col min="11462" max="11467" width="11.44140625" style="499" customWidth="1"/>
    <col min="11468" max="11468" width="10.44140625" style="499" bestFit="1" customWidth="1"/>
    <col min="11469" max="11681" width="9.109375" style="499"/>
    <col min="11682" max="11682" width="44.33203125" style="499" customWidth="1"/>
    <col min="11683" max="11706" width="9.109375" style="499" customWidth="1"/>
    <col min="11707" max="11707" width="0.109375" style="499" customWidth="1"/>
    <col min="11708" max="11717" width="9.109375" style="499" customWidth="1"/>
    <col min="11718" max="11723" width="11.44140625" style="499" customWidth="1"/>
    <col min="11724" max="11724" width="10.44140625" style="499" bestFit="1" customWidth="1"/>
    <col min="11725" max="11937" width="9.109375" style="499"/>
    <col min="11938" max="11938" width="44.33203125" style="499" customWidth="1"/>
    <col min="11939" max="11962" width="9.109375" style="499" customWidth="1"/>
    <col min="11963" max="11963" width="0.109375" style="499" customWidth="1"/>
    <col min="11964" max="11973" width="9.109375" style="499" customWidth="1"/>
    <col min="11974" max="11979" width="11.44140625" style="499" customWidth="1"/>
    <col min="11980" max="11980" width="10.44140625" style="499" bestFit="1" customWidth="1"/>
    <col min="11981" max="12193" width="9.109375" style="499"/>
    <col min="12194" max="12194" width="44.33203125" style="499" customWidth="1"/>
    <col min="12195" max="12218" width="9.109375" style="499" customWidth="1"/>
    <col min="12219" max="12219" width="0.109375" style="499" customWidth="1"/>
    <col min="12220" max="12229" width="9.109375" style="499" customWidth="1"/>
    <col min="12230" max="12235" width="11.44140625" style="499" customWidth="1"/>
    <col min="12236" max="12236" width="10.44140625" style="499" bestFit="1" customWidth="1"/>
    <col min="12237" max="12449" width="9.109375" style="499"/>
    <col min="12450" max="12450" width="44.33203125" style="499" customWidth="1"/>
    <col min="12451" max="12474" width="9.109375" style="499" customWidth="1"/>
    <col min="12475" max="12475" width="0.109375" style="499" customWidth="1"/>
    <col min="12476" max="12485" width="9.109375" style="499" customWidth="1"/>
    <col min="12486" max="12491" width="11.44140625" style="499" customWidth="1"/>
    <col min="12492" max="12492" width="10.44140625" style="499" bestFit="1" customWidth="1"/>
    <col min="12493" max="12705" width="9.109375" style="499"/>
    <col min="12706" max="12706" width="44.33203125" style="499" customWidth="1"/>
    <col min="12707" max="12730" width="9.109375" style="499" customWidth="1"/>
    <col min="12731" max="12731" width="0.109375" style="499" customWidth="1"/>
    <col min="12732" max="12741" width="9.109375" style="499" customWidth="1"/>
    <col min="12742" max="12747" width="11.44140625" style="499" customWidth="1"/>
    <col min="12748" max="12748" width="10.44140625" style="499" bestFit="1" customWidth="1"/>
    <col min="12749" max="12961" width="9.109375" style="499"/>
    <col min="12962" max="12962" width="44.33203125" style="499" customWidth="1"/>
    <col min="12963" max="12986" width="9.109375" style="499" customWidth="1"/>
    <col min="12987" max="12987" width="0.109375" style="499" customWidth="1"/>
    <col min="12988" max="12997" width="9.109375" style="499" customWidth="1"/>
    <col min="12998" max="13003" width="11.44140625" style="499" customWidth="1"/>
    <col min="13004" max="13004" width="10.44140625" style="499" bestFit="1" customWidth="1"/>
    <col min="13005" max="13217" width="9.109375" style="499"/>
    <col min="13218" max="13218" width="44.33203125" style="499" customWidth="1"/>
    <col min="13219" max="13242" width="9.109375" style="499" customWidth="1"/>
    <col min="13243" max="13243" width="0.109375" style="499" customWidth="1"/>
    <col min="13244" max="13253" width="9.109375" style="499" customWidth="1"/>
    <col min="13254" max="13259" width="11.44140625" style="499" customWidth="1"/>
    <col min="13260" max="13260" width="10.44140625" style="499" bestFit="1" customWidth="1"/>
    <col min="13261" max="13473" width="9.109375" style="499"/>
    <col min="13474" max="13474" width="44.33203125" style="499" customWidth="1"/>
    <col min="13475" max="13498" width="9.109375" style="499" customWidth="1"/>
    <col min="13499" max="13499" width="0.109375" style="499" customWidth="1"/>
    <col min="13500" max="13509" width="9.109375" style="499" customWidth="1"/>
    <col min="13510" max="13515" width="11.44140625" style="499" customWidth="1"/>
    <col min="13516" max="13516" width="10.44140625" style="499" bestFit="1" customWidth="1"/>
    <col min="13517" max="13729" width="9.109375" style="499"/>
    <col min="13730" max="13730" width="44.33203125" style="499" customWidth="1"/>
    <col min="13731" max="13754" width="9.109375" style="499" customWidth="1"/>
    <col min="13755" max="13755" width="0.109375" style="499" customWidth="1"/>
    <col min="13756" max="13765" width="9.109375" style="499" customWidth="1"/>
    <col min="13766" max="13771" width="11.44140625" style="499" customWidth="1"/>
    <col min="13772" max="13772" width="10.44140625" style="499" bestFit="1" customWidth="1"/>
    <col min="13773" max="13985" width="9.109375" style="499"/>
    <col min="13986" max="13986" width="44.33203125" style="499" customWidth="1"/>
    <col min="13987" max="14010" width="9.109375" style="499" customWidth="1"/>
    <col min="14011" max="14011" width="0.109375" style="499" customWidth="1"/>
    <col min="14012" max="14021" width="9.109375" style="499" customWidth="1"/>
    <col min="14022" max="14027" width="11.44140625" style="499" customWidth="1"/>
    <col min="14028" max="14028" width="10.44140625" style="499" bestFit="1" customWidth="1"/>
    <col min="14029" max="14241" width="9.109375" style="499"/>
    <col min="14242" max="14242" width="44.33203125" style="499" customWidth="1"/>
    <col min="14243" max="14266" width="9.109375" style="499" customWidth="1"/>
    <col min="14267" max="14267" width="0.109375" style="499" customWidth="1"/>
    <col min="14268" max="14277" width="9.109375" style="499" customWidth="1"/>
    <col min="14278" max="14283" width="11.44140625" style="499" customWidth="1"/>
    <col min="14284" max="14284" width="10.44140625" style="499" bestFit="1" customWidth="1"/>
    <col min="14285" max="14497" width="9.109375" style="499"/>
    <col min="14498" max="14498" width="44.33203125" style="499" customWidth="1"/>
    <col min="14499" max="14522" width="9.109375" style="499" customWidth="1"/>
    <col min="14523" max="14523" width="0.109375" style="499" customWidth="1"/>
    <col min="14524" max="14533" width="9.109375" style="499" customWidth="1"/>
    <col min="14534" max="14539" width="11.44140625" style="499" customWidth="1"/>
    <col min="14540" max="14540" width="10.44140625" style="499" bestFit="1" customWidth="1"/>
    <col min="14541" max="14753" width="9.109375" style="499"/>
    <col min="14754" max="14754" width="44.33203125" style="499" customWidth="1"/>
    <col min="14755" max="14778" width="9.109375" style="499" customWidth="1"/>
    <col min="14779" max="14779" width="0.109375" style="499" customWidth="1"/>
    <col min="14780" max="14789" width="9.109375" style="499" customWidth="1"/>
    <col min="14790" max="14795" width="11.44140625" style="499" customWidth="1"/>
    <col min="14796" max="14796" width="10.44140625" style="499" bestFit="1" customWidth="1"/>
    <col min="14797" max="15009" width="9.109375" style="499"/>
    <col min="15010" max="15010" width="44.33203125" style="499" customWidth="1"/>
    <col min="15011" max="15034" width="9.109375" style="499" customWidth="1"/>
    <col min="15035" max="15035" width="0.109375" style="499" customWidth="1"/>
    <col min="15036" max="15045" width="9.109375" style="499" customWidth="1"/>
    <col min="15046" max="15051" width="11.44140625" style="499" customWidth="1"/>
    <col min="15052" max="15052" width="10.44140625" style="499" bestFit="1" customWidth="1"/>
    <col min="15053" max="15265" width="9.109375" style="499"/>
    <col min="15266" max="15266" width="44.33203125" style="499" customWidth="1"/>
    <col min="15267" max="15290" width="9.109375" style="499" customWidth="1"/>
    <col min="15291" max="15291" width="0.109375" style="499" customWidth="1"/>
    <col min="15292" max="15301" width="9.109375" style="499" customWidth="1"/>
    <col min="15302" max="15307" width="11.44140625" style="499" customWidth="1"/>
    <col min="15308" max="15308" width="10.44140625" style="499" bestFit="1" customWidth="1"/>
    <col min="15309" max="15521" width="9.109375" style="499"/>
    <col min="15522" max="15522" width="44.33203125" style="499" customWidth="1"/>
    <col min="15523" max="15546" width="9.109375" style="499" customWidth="1"/>
    <col min="15547" max="15547" width="0.109375" style="499" customWidth="1"/>
    <col min="15548" max="15557" width="9.109375" style="499" customWidth="1"/>
    <col min="15558" max="15563" width="11.44140625" style="499" customWidth="1"/>
    <col min="15564" max="15564" width="10.44140625" style="499" bestFit="1" customWidth="1"/>
    <col min="15565" max="15777" width="9.109375" style="499"/>
    <col min="15778" max="15778" width="44.33203125" style="499" customWidth="1"/>
    <col min="15779" max="15802" width="9.109375" style="499" customWidth="1"/>
    <col min="15803" max="15803" width="0.109375" style="499" customWidth="1"/>
    <col min="15804" max="15813" width="9.109375" style="499" customWidth="1"/>
    <col min="15814" max="15819" width="11.44140625" style="499" customWidth="1"/>
    <col min="15820" max="15820" width="10.44140625" style="499" bestFit="1" customWidth="1"/>
    <col min="15821" max="16033" width="9.109375" style="499"/>
    <col min="16034" max="16034" width="44.33203125" style="499" customWidth="1"/>
    <col min="16035" max="16058" width="9.109375" style="499" customWidth="1"/>
    <col min="16059" max="16059" width="0.109375" style="499" customWidth="1"/>
    <col min="16060" max="16069" width="9.109375" style="499" customWidth="1"/>
    <col min="16070" max="16075" width="11.44140625" style="499" customWidth="1"/>
    <col min="16076" max="16076" width="10.44140625" style="499" bestFit="1" customWidth="1"/>
    <col min="16077" max="16384" width="9.109375" style="499"/>
  </cols>
  <sheetData>
    <row r="1" spans="1:18" s="499" customFormat="1" ht="18.75" customHeight="1" x14ac:dyDescent="0.3">
      <c r="A1" s="775" t="s">
        <v>300</v>
      </c>
      <c r="B1" s="775"/>
      <c r="C1" s="776" t="s">
        <v>301</v>
      </c>
      <c r="D1" s="777"/>
      <c r="E1" s="777"/>
      <c r="F1" s="777"/>
      <c r="G1" s="777"/>
      <c r="H1" s="777"/>
    </row>
    <row r="2" spans="1:18" s="499" customFormat="1" x14ac:dyDescent="0.25">
      <c r="A2" s="778"/>
      <c r="B2" s="778"/>
      <c r="C2" s="779" t="s">
        <v>302</v>
      </c>
      <c r="D2" s="778"/>
      <c r="E2" s="778"/>
      <c r="F2" s="778"/>
      <c r="G2" s="778"/>
      <c r="H2" s="778"/>
    </row>
    <row r="3" spans="1:18" s="499" customFormat="1" x14ac:dyDescent="0.25">
      <c r="A3" s="780" t="s">
        <v>303</v>
      </c>
      <c r="B3" s="780"/>
      <c r="C3" s="781">
        <v>1</v>
      </c>
      <c r="D3" s="781">
        <v>2</v>
      </c>
      <c r="E3" s="781">
        <v>3</v>
      </c>
      <c r="F3" s="779">
        <v>4</v>
      </c>
      <c r="G3" s="778"/>
      <c r="H3" s="778"/>
    </row>
    <row r="4" spans="1:18" s="499" customFormat="1" ht="15" customHeight="1" x14ac:dyDescent="0.25">
      <c r="A4" s="780"/>
      <c r="B4" s="780"/>
      <c r="C4" s="782" t="s">
        <v>304</v>
      </c>
      <c r="D4" s="782" t="s">
        <v>305</v>
      </c>
      <c r="E4" s="782" t="s">
        <v>306</v>
      </c>
      <c r="F4" s="783" t="s">
        <v>307</v>
      </c>
      <c r="G4" s="778"/>
      <c r="H4" s="778"/>
    </row>
    <row r="5" spans="1:18" s="499" customFormat="1" x14ac:dyDescent="0.25">
      <c r="A5" s="780"/>
      <c r="B5" s="780"/>
      <c r="C5" s="496"/>
      <c r="D5" s="781">
        <v>2.1</v>
      </c>
      <c r="E5" s="781">
        <v>3.2</v>
      </c>
      <c r="F5" s="782">
        <v>4.2</v>
      </c>
      <c r="G5" s="782">
        <v>4.4000000000000004</v>
      </c>
      <c r="H5" s="496"/>
    </row>
    <row r="6" spans="1:18" s="499" customFormat="1" ht="61.5" customHeight="1" x14ac:dyDescent="0.25">
      <c r="A6" s="784" t="s">
        <v>308</v>
      </c>
      <c r="B6" s="784"/>
      <c r="C6" s="785"/>
      <c r="D6" s="786" t="s">
        <v>309</v>
      </c>
      <c r="E6" s="786" t="s">
        <v>310</v>
      </c>
      <c r="F6" s="786" t="s">
        <v>311</v>
      </c>
      <c r="G6" s="786" t="s">
        <v>11</v>
      </c>
      <c r="H6" s="787" t="s">
        <v>312</v>
      </c>
    </row>
    <row r="7" spans="1:18" s="499" customFormat="1" ht="14.25" customHeight="1" x14ac:dyDescent="0.25">
      <c r="A7" s="788" t="s">
        <v>313</v>
      </c>
      <c r="B7" s="788"/>
      <c r="C7" s="788"/>
      <c r="D7" s="788"/>
      <c r="E7" s="788"/>
      <c r="F7" s="788"/>
      <c r="G7" s="788"/>
      <c r="H7" s="788"/>
    </row>
    <row r="8" spans="1:18" s="499" customFormat="1" ht="14.4" x14ac:dyDescent="0.3">
      <c r="A8" s="663">
        <v>2017</v>
      </c>
      <c r="B8" s="789" t="s">
        <v>120</v>
      </c>
      <c r="C8" s="458">
        <v>225249</v>
      </c>
      <c r="D8" s="458">
        <v>675748</v>
      </c>
      <c r="E8" s="458">
        <v>0</v>
      </c>
      <c r="F8" s="458">
        <v>0</v>
      </c>
      <c r="G8" s="458">
        <v>0</v>
      </c>
      <c r="H8" s="324">
        <v>900997</v>
      </c>
      <c r="I8" s="790"/>
    </row>
    <row r="9" spans="1:18" s="499" customFormat="1" ht="14.4" x14ac:dyDescent="0.3">
      <c r="A9" s="663"/>
      <c r="B9" s="789" t="s">
        <v>121</v>
      </c>
      <c r="C9" s="458">
        <v>15858</v>
      </c>
      <c r="D9" s="458">
        <v>63433</v>
      </c>
      <c r="E9" s="458">
        <v>0</v>
      </c>
      <c r="F9" s="458">
        <v>0</v>
      </c>
      <c r="G9" s="458">
        <v>0</v>
      </c>
      <c r="H9" s="12">
        <v>79291.592000000004</v>
      </c>
      <c r="I9" s="790"/>
    </row>
    <row r="10" spans="1:18" s="499" customFormat="1" ht="14.4" x14ac:dyDescent="0.3">
      <c r="A10" s="663"/>
      <c r="B10" s="789" t="s">
        <v>87</v>
      </c>
      <c r="C10" s="458">
        <v>4939</v>
      </c>
      <c r="D10" s="458">
        <v>27985</v>
      </c>
      <c r="E10" s="458">
        <v>0</v>
      </c>
      <c r="F10" s="458">
        <v>0</v>
      </c>
      <c r="G10" s="458">
        <v>0</v>
      </c>
      <c r="H10" s="12">
        <v>32923.747000000003</v>
      </c>
      <c r="I10" s="790"/>
    </row>
    <row r="11" spans="1:18" s="499" customFormat="1" ht="14.4" x14ac:dyDescent="0.3">
      <c r="A11" s="663">
        <v>2018</v>
      </c>
      <c r="B11" s="789" t="s">
        <v>120</v>
      </c>
      <c r="C11" s="458">
        <v>234861</v>
      </c>
      <c r="D11" s="458">
        <v>704582</v>
      </c>
      <c r="E11" s="458">
        <v>0</v>
      </c>
      <c r="F11" s="458">
        <v>0</v>
      </c>
      <c r="G11" s="458">
        <v>0</v>
      </c>
      <c r="H11" s="324">
        <v>939443.29799999995</v>
      </c>
      <c r="I11" s="790"/>
    </row>
    <row r="12" spans="1:18" s="499" customFormat="1" ht="14.4" x14ac:dyDescent="0.3">
      <c r="A12" s="663"/>
      <c r="B12" s="789" t="s">
        <v>121</v>
      </c>
      <c r="C12" s="458">
        <v>14212</v>
      </c>
      <c r="D12" s="458">
        <v>56849</v>
      </c>
      <c r="E12" s="458">
        <v>0</v>
      </c>
      <c r="F12" s="458">
        <v>0</v>
      </c>
      <c r="G12" s="458">
        <v>0</v>
      </c>
      <c r="H12" s="324">
        <v>71061.078000000009</v>
      </c>
      <c r="I12" s="790"/>
      <c r="R12" s="79"/>
    </row>
    <row r="13" spans="1:18" s="499" customFormat="1" ht="14.4" x14ac:dyDescent="0.3">
      <c r="A13" s="663"/>
      <c r="B13" s="789" t="s">
        <v>87</v>
      </c>
      <c r="C13" s="458">
        <v>7222</v>
      </c>
      <c r="D13" s="458">
        <v>40921</v>
      </c>
      <c r="E13" s="458">
        <v>0</v>
      </c>
      <c r="F13" s="458">
        <v>0</v>
      </c>
      <c r="G13" s="458">
        <v>0</v>
      </c>
      <c r="H13" s="324">
        <v>48143.377999999997</v>
      </c>
      <c r="I13" s="790"/>
      <c r="R13" s="79"/>
    </row>
    <row r="14" spans="1:18" s="499" customFormat="1" ht="14.4" x14ac:dyDescent="0.3">
      <c r="A14" s="663">
        <v>2019</v>
      </c>
      <c r="B14" s="789" t="s">
        <v>120</v>
      </c>
      <c r="C14" s="458">
        <v>257828</v>
      </c>
      <c r="D14" s="458">
        <v>773485</v>
      </c>
      <c r="E14" s="458">
        <v>0</v>
      </c>
      <c r="F14" s="458">
        <v>0</v>
      </c>
      <c r="G14" s="458">
        <v>0</v>
      </c>
      <c r="H14" s="324">
        <v>1031312.6470000001</v>
      </c>
      <c r="I14" s="790"/>
      <c r="R14" s="79"/>
    </row>
    <row r="15" spans="1:18" s="499" customFormat="1" ht="14.4" x14ac:dyDescent="0.3">
      <c r="A15" s="663"/>
      <c r="B15" s="789" t="s">
        <v>121</v>
      </c>
      <c r="C15" s="458">
        <v>18053</v>
      </c>
      <c r="D15" s="458">
        <v>72210</v>
      </c>
      <c r="E15" s="458">
        <v>0</v>
      </c>
      <c r="F15" s="458">
        <v>0</v>
      </c>
      <c r="G15" s="458">
        <v>0</v>
      </c>
      <c r="H15" s="324">
        <v>90262.857000000004</v>
      </c>
      <c r="I15" s="790"/>
      <c r="R15" s="79"/>
    </row>
    <row r="16" spans="1:18" s="499" customFormat="1" ht="14.4" x14ac:dyDescent="0.3">
      <c r="A16" s="663"/>
      <c r="B16" s="789" t="s">
        <v>87</v>
      </c>
      <c r="C16" s="459">
        <v>5975</v>
      </c>
      <c r="D16" s="458">
        <v>33860</v>
      </c>
      <c r="E16" s="458">
        <v>0</v>
      </c>
      <c r="F16" s="458">
        <v>0</v>
      </c>
      <c r="G16" s="458">
        <v>0</v>
      </c>
      <c r="H16" s="324">
        <v>39834.588999999993</v>
      </c>
      <c r="I16" s="790"/>
      <c r="R16" s="79"/>
    </row>
    <row r="17" spans="1:18" s="499" customFormat="1" ht="14.4" x14ac:dyDescent="0.3">
      <c r="A17" s="663">
        <v>2020</v>
      </c>
      <c r="B17" s="789" t="s">
        <v>120</v>
      </c>
      <c r="C17" s="458">
        <v>207162</v>
      </c>
      <c r="D17" s="458">
        <v>621488</v>
      </c>
      <c r="E17" s="458">
        <v>0</v>
      </c>
      <c r="F17" s="458">
        <v>0</v>
      </c>
      <c r="G17" s="458">
        <v>0</v>
      </c>
      <c r="H17" s="324">
        <v>828649.70200000005</v>
      </c>
      <c r="I17" s="790"/>
      <c r="R17" s="79"/>
    </row>
    <row r="18" spans="1:18" s="499" customFormat="1" ht="14.4" x14ac:dyDescent="0.3">
      <c r="A18" s="663"/>
      <c r="B18" s="789" t="s">
        <v>121</v>
      </c>
      <c r="C18" s="458">
        <v>16989</v>
      </c>
      <c r="D18" s="458">
        <v>67955</v>
      </c>
      <c r="E18" s="458">
        <v>0</v>
      </c>
      <c r="F18" s="458">
        <v>0</v>
      </c>
      <c r="G18" s="458">
        <v>0</v>
      </c>
      <c r="H18" s="324">
        <v>84944</v>
      </c>
      <c r="I18" s="790"/>
      <c r="R18" s="79"/>
    </row>
    <row r="19" spans="1:18" s="499" customFormat="1" ht="14.4" x14ac:dyDescent="0.3">
      <c r="A19" s="663"/>
      <c r="B19" s="789" t="s">
        <v>87</v>
      </c>
      <c r="C19" s="458">
        <v>2159</v>
      </c>
      <c r="D19" s="458">
        <v>12237</v>
      </c>
      <c r="E19" s="458">
        <v>0</v>
      </c>
      <c r="F19" s="458">
        <v>0</v>
      </c>
      <c r="G19" s="458">
        <v>0</v>
      </c>
      <c r="H19" s="324">
        <v>14396</v>
      </c>
      <c r="I19" s="790"/>
      <c r="R19" s="79"/>
    </row>
    <row r="20" spans="1:18" s="499" customFormat="1" ht="15.6" x14ac:dyDescent="0.3">
      <c r="A20" s="663">
        <v>2021</v>
      </c>
      <c r="B20" s="789" t="s">
        <v>120</v>
      </c>
      <c r="C20" s="459">
        <v>235317</v>
      </c>
      <c r="D20" s="458">
        <v>705953</v>
      </c>
      <c r="E20" s="458">
        <v>0</v>
      </c>
      <c r="F20" s="458">
        <v>0</v>
      </c>
      <c r="G20" s="458">
        <v>0</v>
      </c>
      <c r="H20" s="12">
        <v>941269.9</v>
      </c>
      <c r="I20" s="790"/>
      <c r="R20" s="124"/>
    </row>
    <row r="21" spans="1:18" s="499" customFormat="1" ht="15.6" x14ac:dyDescent="0.3">
      <c r="A21" s="663"/>
      <c r="B21" s="789" t="s">
        <v>121</v>
      </c>
      <c r="C21" s="459">
        <v>13118</v>
      </c>
      <c r="D21" s="458">
        <v>52473</v>
      </c>
      <c r="E21" s="458">
        <v>0</v>
      </c>
      <c r="F21" s="458">
        <v>0</v>
      </c>
      <c r="G21" s="458">
        <v>0</v>
      </c>
      <c r="H21" s="12">
        <v>65591.399999999994</v>
      </c>
      <c r="I21" s="790"/>
      <c r="R21" s="124"/>
    </row>
    <row r="22" spans="1:18" s="499" customFormat="1" ht="15.6" x14ac:dyDescent="0.3">
      <c r="A22" s="663"/>
      <c r="B22" s="789" t="s">
        <v>87</v>
      </c>
      <c r="C22" s="458">
        <v>1218</v>
      </c>
      <c r="D22" s="458">
        <v>6900</v>
      </c>
      <c r="E22" s="458">
        <v>0</v>
      </c>
      <c r="F22" s="458">
        <v>0</v>
      </c>
      <c r="G22" s="458">
        <v>0</v>
      </c>
      <c r="H22" s="12">
        <v>8118.1</v>
      </c>
      <c r="I22" s="790"/>
      <c r="J22" s="459"/>
      <c r="K22" s="78"/>
      <c r="L22" s="78"/>
      <c r="M22" s="78"/>
      <c r="N22" s="78"/>
      <c r="O22" s="78"/>
      <c r="P22" s="78"/>
      <c r="Q22" s="78"/>
      <c r="R22" s="124"/>
    </row>
    <row r="23" spans="1:18" s="499" customFormat="1" x14ac:dyDescent="0.25">
      <c r="A23" s="663" t="s">
        <v>337</v>
      </c>
      <c r="B23" s="789" t="s">
        <v>120</v>
      </c>
      <c r="C23" s="458">
        <f t="shared" ref="C23:H25" si="0">SUM(C295,C298,C301,C304,C307,C310,C313,C316,C319,C322,C325,C328)</f>
        <v>69087</v>
      </c>
      <c r="D23" s="458">
        <f t="shared" si="0"/>
        <v>1118483</v>
      </c>
      <c r="E23" s="458">
        <f t="shared" si="0"/>
        <v>0</v>
      </c>
      <c r="F23" s="458">
        <f t="shared" si="0"/>
        <v>0</v>
      </c>
      <c r="G23" s="458">
        <f t="shared" si="0"/>
        <v>0</v>
      </c>
      <c r="H23" s="458">
        <f t="shared" si="0"/>
        <v>1187570</v>
      </c>
      <c r="I23" s="790"/>
      <c r="K23" s="78"/>
      <c r="L23" s="78"/>
      <c r="M23" s="78"/>
      <c r="N23" s="78"/>
      <c r="O23" s="78"/>
      <c r="P23" s="78"/>
      <c r="Q23" s="78"/>
      <c r="R23" s="78"/>
    </row>
    <row r="24" spans="1:18" s="499" customFormat="1" x14ac:dyDescent="0.25">
      <c r="A24" s="663"/>
      <c r="B24" s="789" t="s">
        <v>121</v>
      </c>
      <c r="C24" s="458">
        <f t="shared" si="0"/>
        <v>10018</v>
      </c>
      <c r="D24" s="458">
        <f t="shared" si="0"/>
        <v>74397</v>
      </c>
      <c r="E24" s="458">
        <f t="shared" si="0"/>
        <v>0</v>
      </c>
      <c r="F24" s="458">
        <f t="shared" si="0"/>
        <v>0</v>
      </c>
      <c r="G24" s="458">
        <f t="shared" si="0"/>
        <v>0</v>
      </c>
      <c r="H24" s="458">
        <f t="shared" si="0"/>
        <v>84415</v>
      </c>
      <c r="I24" s="790"/>
      <c r="J24" s="497"/>
      <c r="K24" s="500"/>
    </row>
    <row r="25" spans="1:18" s="499" customFormat="1" ht="21" customHeight="1" x14ac:dyDescent="0.45">
      <c r="A25" s="663"/>
      <c r="B25" s="789" t="s">
        <v>87</v>
      </c>
      <c r="C25" s="458">
        <f t="shared" si="0"/>
        <v>13895</v>
      </c>
      <c r="D25" s="458">
        <f t="shared" si="0"/>
        <v>14003</v>
      </c>
      <c r="E25" s="458">
        <f t="shared" si="0"/>
        <v>0</v>
      </c>
      <c r="F25" s="458">
        <f t="shared" si="0"/>
        <v>0</v>
      </c>
      <c r="G25" s="458">
        <f t="shared" si="0"/>
        <v>0</v>
      </c>
      <c r="H25" s="458">
        <f>SUM(H297,H300,H303,H306,H309,H312,H315,H318,H321,H324,H327,H330)</f>
        <v>27898</v>
      </c>
      <c r="I25" s="790"/>
      <c r="J25" s="791"/>
    </row>
    <row r="26" spans="1:18" s="499" customFormat="1" ht="19.2" customHeight="1" x14ac:dyDescent="0.45">
      <c r="A26" s="664" t="s">
        <v>343</v>
      </c>
      <c r="B26" s="789" t="s">
        <v>120</v>
      </c>
      <c r="C26" s="458">
        <f t="shared" ref="C26:D28" si="1">SUM(C331,C334,C337,C340,C343,C346,C349,C352,C355,C358,C361,C364)</f>
        <v>71037</v>
      </c>
      <c r="D26" s="458">
        <f t="shared" si="1"/>
        <v>1211520</v>
      </c>
      <c r="E26" s="458">
        <f t="shared" ref="E26:G28" si="2">SUM(E331,E334,E337,E340,E343,E346)</f>
        <v>0</v>
      </c>
      <c r="F26" s="458">
        <f t="shared" si="2"/>
        <v>0</v>
      </c>
      <c r="G26" s="458">
        <f t="shared" si="2"/>
        <v>0</v>
      </c>
      <c r="H26" s="458">
        <f>SUM(H331,H334,H337,H340,H343,H346,H349,H352,H355,H358,H361,H364)</f>
        <v>1282557</v>
      </c>
      <c r="I26" s="790"/>
      <c r="J26" s="791"/>
    </row>
    <row r="27" spans="1:18" s="499" customFormat="1" ht="15.6" customHeight="1" x14ac:dyDescent="0.45">
      <c r="A27" s="665"/>
      <c r="B27" s="789" t="s">
        <v>121</v>
      </c>
      <c r="C27" s="458">
        <f t="shared" si="1"/>
        <v>8158</v>
      </c>
      <c r="D27" s="458">
        <f t="shared" si="1"/>
        <v>59951</v>
      </c>
      <c r="E27" s="458">
        <f t="shared" si="2"/>
        <v>0</v>
      </c>
      <c r="F27" s="458">
        <f t="shared" si="2"/>
        <v>0</v>
      </c>
      <c r="G27" s="458">
        <f t="shared" si="2"/>
        <v>0</v>
      </c>
      <c r="H27" s="458">
        <f>SUM(H332,H335,H338,H341,H344,H347,H350,H353,H356,H359,H362,H365)</f>
        <v>68109</v>
      </c>
      <c r="I27" s="790"/>
      <c r="J27" s="791"/>
      <c r="O27" s="497"/>
    </row>
    <row r="28" spans="1:18" s="499" customFormat="1" ht="15" customHeight="1" x14ac:dyDescent="0.45">
      <c r="A28" s="666"/>
      <c r="B28" s="789" t="s">
        <v>87</v>
      </c>
      <c r="C28" s="458">
        <f t="shared" si="1"/>
        <v>27095</v>
      </c>
      <c r="D28" s="458">
        <f t="shared" si="1"/>
        <v>20614</v>
      </c>
      <c r="E28" s="458">
        <f t="shared" si="2"/>
        <v>0</v>
      </c>
      <c r="F28" s="458">
        <f t="shared" si="2"/>
        <v>0</v>
      </c>
      <c r="G28" s="458">
        <f t="shared" si="2"/>
        <v>0</v>
      </c>
      <c r="H28" s="458">
        <f>SUM(H333,H336,H339,H342,H345,H348,H351,H354,H357,H360,H363,H366)</f>
        <v>47709</v>
      </c>
      <c r="I28" s="790"/>
      <c r="J28" s="791"/>
      <c r="K28" s="81"/>
      <c r="L28" s="81"/>
      <c r="M28" s="81"/>
      <c r="N28" s="81"/>
      <c r="O28" s="81"/>
    </row>
    <row r="29" spans="1:18" s="499" customFormat="1" x14ac:dyDescent="0.25">
      <c r="A29" s="792"/>
      <c r="B29" s="792"/>
      <c r="C29" s="792"/>
      <c r="D29" s="792"/>
      <c r="E29" s="792"/>
      <c r="F29" s="792"/>
      <c r="G29" s="792"/>
      <c r="H29" s="792"/>
      <c r="I29" s="790"/>
    </row>
    <row r="30" spans="1:18" s="499" customFormat="1" hidden="1" x14ac:dyDescent="0.25">
      <c r="A30" s="788" t="s">
        <v>315</v>
      </c>
      <c r="B30" s="788"/>
      <c r="C30" s="788"/>
      <c r="D30" s="788"/>
      <c r="E30" s="788"/>
      <c r="F30" s="788"/>
      <c r="G30" s="788"/>
      <c r="H30" s="788"/>
      <c r="I30" s="498"/>
    </row>
    <row r="31" spans="1:18" s="499" customFormat="1" ht="9.75" hidden="1" customHeight="1" x14ac:dyDescent="0.25">
      <c r="A31" s="779"/>
      <c r="B31" s="779"/>
      <c r="C31" s="779"/>
      <c r="D31" s="779"/>
      <c r="E31" s="779"/>
      <c r="F31" s="779"/>
      <c r="G31" s="779"/>
      <c r="H31" s="779"/>
      <c r="I31" s="498"/>
    </row>
    <row r="32" spans="1:18" s="499" customFormat="1" hidden="1" x14ac:dyDescent="0.25">
      <c r="A32" s="793">
        <v>2015</v>
      </c>
      <c r="B32" s="779"/>
      <c r="C32" s="779"/>
      <c r="D32" s="779"/>
      <c r="E32" s="779"/>
      <c r="F32" s="779"/>
      <c r="G32" s="779"/>
      <c r="H32" s="779"/>
      <c r="I32" s="498"/>
    </row>
    <row r="33" spans="1:9" s="499" customFormat="1" hidden="1" x14ac:dyDescent="0.25">
      <c r="A33" s="793" t="s">
        <v>316</v>
      </c>
      <c r="B33" s="496" t="s">
        <v>317</v>
      </c>
      <c r="C33" s="498">
        <v>35728</v>
      </c>
      <c r="D33" s="498">
        <v>299059.239</v>
      </c>
      <c r="E33" s="459">
        <v>0</v>
      </c>
      <c r="F33" s="498">
        <v>284.89699999999999</v>
      </c>
      <c r="G33" s="498">
        <v>8720.7610000000004</v>
      </c>
      <c r="H33" s="498">
        <v>343792.897</v>
      </c>
      <c r="I33" s="498"/>
    </row>
    <row r="34" spans="1:9" s="499" customFormat="1" hidden="1" x14ac:dyDescent="0.25">
      <c r="A34" s="793"/>
      <c r="B34" s="496" t="s">
        <v>318</v>
      </c>
      <c r="C34" s="498">
        <v>20449</v>
      </c>
      <c r="D34" s="498">
        <v>50192</v>
      </c>
      <c r="E34" s="459">
        <v>0</v>
      </c>
      <c r="F34" s="498">
        <v>0</v>
      </c>
      <c r="G34" s="498">
        <v>0</v>
      </c>
      <c r="H34" s="498">
        <v>70641</v>
      </c>
      <c r="I34" s="498"/>
    </row>
    <row r="35" spans="1:9" s="499" customFormat="1" hidden="1" x14ac:dyDescent="0.25">
      <c r="A35" s="793"/>
      <c r="B35" s="496" t="s">
        <v>319</v>
      </c>
      <c r="C35" s="498">
        <v>28027</v>
      </c>
      <c r="D35" s="498">
        <v>56830.093000000001</v>
      </c>
      <c r="E35" s="459">
        <v>0</v>
      </c>
      <c r="F35" s="498">
        <v>0</v>
      </c>
      <c r="G35" s="498">
        <v>6062.9070000000002</v>
      </c>
      <c r="H35" s="498">
        <v>90920</v>
      </c>
      <c r="I35" s="498"/>
    </row>
    <row r="36" spans="1:9" s="499" customFormat="1" hidden="1" x14ac:dyDescent="0.25">
      <c r="A36" s="793" t="s">
        <v>320</v>
      </c>
      <c r="B36" s="496" t="s">
        <v>317</v>
      </c>
      <c r="C36" s="498">
        <v>39727</v>
      </c>
      <c r="D36" s="498">
        <v>285475.07799999998</v>
      </c>
      <c r="E36" s="459">
        <v>0</v>
      </c>
      <c r="F36" s="498">
        <v>354.99099999999999</v>
      </c>
      <c r="G36" s="498">
        <v>7174.9219999999996</v>
      </c>
      <c r="H36" s="498">
        <v>332731.99099999998</v>
      </c>
      <c r="I36" s="498"/>
    </row>
    <row r="37" spans="1:9" s="499" customFormat="1" hidden="1" x14ac:dyDescent="0.25">
      <c r="A37" s="793"/>
      <c r="B37" s="496" t="s">
        <v>318</v>
      </c>
      <c r="C37" s="498">
        <v>22997</v>
      </c>
      <c r="D37" s="498">
        <v>40624</v>
      </c>
      <c r="E37" s="459">
        <v>0</v>
      </c>
      <c r="F37" s="498">
        <v>0</v>
      </c>
      <c r="G37" s="498">
        <v>0</v>
      </c>
      <c r="H37" s="498">
        <v>63621</v>
      </c>
      <c r="I37" s="498"/>
    </row>
    <row r="38" spans="1:9" s="499" customFormat="1" hidden="1" x14ac:dyDescent="0.25">
      <c r="A38" s="793"/>
      <c r="B38" s="496" t="s">
        <v>319</v>
      </c>
      <c r="C38" s="498">
        <v>13538</v>
      </c>
      <c r="D38" s="498">
        <v>50735.146000000001</v>
      </c>
      <c r="E38" s="459">
        <v>0</v>
      </c>
      <c r="F38" s="498">
        <v>62</v>
      </c>
      <c r="G38" s="498">
        <v>11607.853999999999</v>
      </c>
      <c r="H38" s="498">
        <v>75943</v>
      </c>
      <c r="I38" s="498"/>
    </row>
    <row r="39" spans="1:9" s="499" customFormat="1" hidden="1" x14ac:dyDescent="0.25">
      <c r="A39" s="793" t="s">
        <v>152</v>
      </c>
      <c r="B39" s="496" t="s">
        <v>317</v>
      </c>
      <c r="C39" s="498">
        <v>43467</v>
      </c>
      <c r="D39" s="498">
        <v>300766.77899999998</v>
      </c>
      <c r="E39" s="459">
        <v>0</v>
      </c>
      <c r="F39" s="498">
        <v>283.28699999999998</v>
      </c>
      <c r="G39" s="498">
        <v>900.221</v>
      </c>
      <c r="H39" s="498">
        <v>345417.28700000001</v>
      </c>
      <c r="I39" s="498"/>
    </row>
    <row r="40" spans="1:9" s="499" customFormat="1" hidden="1" x14ac:dyDescent="0.25">
      <c r="A40" s="793"/>
      <c r="B40" s="496" t="s">
        <v>318</v>
      </c>
      <c r="C40" s="498">
        <v>25702</v>
      </c>
      <c r="D40" s="498">
        <v>55390</v>
      </c>
      <c r="E40" s="459">
        <v>0</v>
      </c>
      <c r="F40" s="498">
        <v>0</v>
      </c>
      <c r="G40" s="498">
        <v>0</v>
      </c>
      <c r="H40" s="498">
        <v>81092</v>
      </c>
      <c r="I40" s="498"/>
    </row>
    <row r="41" spans="1:9" s="499" customFormat="1" hidden="1" x14ac:dyDescent="0.25">
      <c r="A41" s="793"/>
      <c r="B41" s="496" t="s">
        <v>319</v>
      </c>
      <c r="C41" s="498">
        <v>18682</v>
      </c>
      <c r="D41" s="498">
        <v>48279.186999999998</v>
      </c>
      <c r="E41" s="459">
        <v>0</v>
      </c>
      <c r="F41" s="498">
        <v>0</v>
      </c>
      <c r="G41" s="498">
        <v>8870.8130000000001</v>
      </c>
      <c r="H41" s="498">
        <v>75832</v>
      </c>
      <c r="I41" s="498"/>
    </row>
    <row r="42" spans="1:9" s="499" customFormat="1" hidden="1" x14ac:dyDescent="0.25">
      <c r="A42" s="793" t="s">
        <v>321</v>
      </c>
      <c r="B42" s="496" t="s">
        <v>317</v>
      </c>
      <c r="C42" s="498">
        <v>43099</v>
      </c>
      <c r="D42" s="498">
        <v>294974.158</v>
      </c>
      <c r="E42" s="459">
        <v>0</v>
      </c>
      <c r="F42" s="498">
        <v>179.07599999999999</v>
      </c>
      <c r="G42" s="498">
        <v>9156.8420000000006</v>
      </c>
      <c r="H42" s="498">
        <v>347409.076</v>
      </c>
      <c r="I42" s="498"/>
    </row>
    <row r="43" spans="1:9" s="499" customFormat="1" hidden="1" x14ac:dyDescent="0.25">
      <c r="A43" s="793"/>
      <c r="B43" s="496" t="s">
        <v>318</v>
      </c>
      <c r="C43" s="498">
        <v>22144</v>
      </c>
      <c r="D43" s="498">
        <v>63938</v>
      </c>
      <c r="E43" s="459">
        <v>0</v>
      </c>
      <c r="F43" s="498">
        <v>0</v>
      </c>
      <c r="G43" s="498">
        <v>0</v>
      </c>
      <c r="H43" s="498">
        <v>86082</v>
      </c>
      <c r="I43" s="498"/>
    </row>
    <row r="44" spans="1:9" s="499" customFormat="1" hidden="1" x14ac:dyDescent="0.25">
      <c r="A44" s="793"/>
      <c r="B44" s="496" t="s">
        <v>319</v>
      </c>
      <c r="C44" s="498">
        <v>21851</v>
      </c>
      <c r="D44" s="498">
        <v>44266.616999999998</v>
      </c>
      <c r="E44" s="459">
        <v>0</v>
      </c>
      <c r="F44" s="498">
        <v>0</v>
      </c>
      <c r="G44" s="498">
        <v>8173.3829999999998</v>
      </c>
      <c r="H44" s="498">
        <v>74291</v>
      </c>
      <c r="I44" s="498"/>
    </row>
    <row r="45" spans="1:9" s="499" customFormat="1" hidden="1" x14ac:dyDescent="0.25">
      <c r="A45" s="793" t="s">
        <v>322</v>
      </c>
      <c r="B45" s="496" t="s">
        <v>317</v>
      </c>
      <c r="C45" s="498">
        <v>122791</v>
      </c>
      <c r="D45" s="498">
        <v>264082.049</v>
      </c>
      <c r="E45" s="459">
        <v>0</v>
      </c>
      <c r="F45" s="498">
        <v>431.65</v>
      </c>
      <c r="G45" s="498">
        <v>8546.9509999999991</v>
      </c>
      <c r="H45" s="498">
        <v>395851.65</v>
      </c>
      <c r="I45" s="498"/>
    </row>
    <row r="46" spans="1:9" s="499" customFormat="1" hidden="1" x14ac:dyDescent="0.25">
      <c r="A46" s="793"/>
      <c r="B46" s="496" t="s">
        <v>318</v>
      </c>
      <c r="C46" s="498">
        <v>21686</v>
      </c>
      <c r="D46" s="498">
        <v>66462</v>
      </c>
      <c r="E46" s="459">
        <v>0</v>
      </c>
      <c r="F46" s="498">
        <v>0</v>
      </c>
      <c r="G46" s="498">
        <v>0</v>
      </c>
      <c r="H46" s="498">
        <v>88148</v>
      </c>
      <c r="I46" s="498"/>
    </row>
    <row r="47" spans="1:9" s="499" customFormat="1" hidden="1" x14ac:dyDescent="0.25">
      <c r="A47" s="793"/>
      <c r="B47" s="496" t="s">
        <v>319</v>
      </c>
      <c r="C47" s="498">
        <v>10076</v>
      </c>
      <c r="D47" s="498">
        <v>52556.377</v>
      </c>
      <c r="E47" s="459">
        <v>0</v>
      </c>
      <c r="F47" s="498">
        <v>0</v>
      </c>
      <c r="G47" s="498">
        <v>4563.6229999999996</v>
      </c>
      <c r="H47" s="498">
        <v>67196</v>
      </c>
      <c r="I47" s="498"/>
    </row>
    <row r="48" spans="1:9" s="499" customFormat="1" hidden="1" x14ac:dyDescent="0.25">
      <c r="A48" s="793" t="s">
        <v>323</v>
      </c>
      <c r="B48" s="496" t="s">
        <v>317</v>
      </c>
      <c r="C48" s="498">
        <v>65267</v>
      </c>
      <c r="D48" s="498">
        <v>298743.24400000001</v>
      </c>
      <c r="E48" s="459">
        <v>0</v>
      </c>
      <c r="F48" s="498">
        <v>210.048</v>
      </c>
      <c r="G48" s="498">
        <v>3321.7559999999999</v>
      </c>
      <c r="H48" s="498">
        <v>367542.04800000001</v>
      </c>
      <c r="I48" s="498"/>
    </row>
    <row r="49" spans="1:9" s="499" customFormat="1" hidden="1" x14ac:dyDescent="0.25">
      <c r="A49" s="793"/>
      <c r="B49" s="496" t="s">
        <v>318</v>
      </c>
      <c r="C49" s="498">
        <v>20039</v>
      </c>
      <c r="D49" s="498">
        <v>59880</v>
      </c>
      <c r="E49" s="459">
        <v>0</v>
      </c>
      <c r="F49" s="498">
        <v>0</v>
      </c>
      <c r="G49" s="498">
        <v>0</v>
      </c>
      <c r="H49" s="498">
        <v>79919</v>
      </c>
      <c r="I49" s="498"/>
    </row>
    <row r="50" spans="1:9" s="499" customFormat="1" hidden="1" x14ac:dyDescent="0.25">
      <c r="A50" s="793"/>
      <c r="B50" s="496" t="s">
        <v>319</v>
      </c>
      <c r="C50" s="498">
        <v>15195</v>
      </c>
      <c r="D50" s="498">
        <v>44695.591</v>
      </c>
      <c r="E50" s="459">
        <v>0</v>
      </c>
      <c r="F50" s="498">
        <v>0</v>
      </c>
      <c r="G50" s="498">
        <v>18347.409</v>
      </c>
      <c r="H50" s="498">
        <v>78238</v>
      </c>
      <c r="I50" s="498"/>
    </row>
    <row r="51" spans="1:9" s="499" customFormat="1" hidden="1" x14ac:dyDescent="0.25">
      <c r="A51" s="793" t="s">
        <v>324</v>
      </c>
      <c r="B51" s="496" t="s">
        <v>317</v>
      </c>
      <c r="C51" s="498">
        <v>49958</v>
      </c>
      <c r="D51" s="498">
        <v>438435.67099999997</v>
      </c>
      <c r="E51" s="459">
        <v>0</v>
      </c>
      <c r="F51" s="498">
        <v>391.26600000000002</v>
      </c>
      <c r="G51" s="498">
        <v>9594.3289999999997</v>
      </c>
      <c r="H51" s="498">
        <v>498379.266</v>
      </c>
      <c r="I51" s="498"/>
    </row>
    <row r="52" spans="1:9" s="499" customFormat="1" hidden="1" x14ac:dyDescent="0.25">
      <c r="A52" s="793"/>
      <c r="B52" s="496" t="s">
        <v>318</v>
      </c>
      <c r="C52" s="498">
        <v>17876</v>
      </c>
      <c r="D52" s="498">
        <v>82831</v>
      </c>
      <c r="E52" s="459">
        <v>0</v>
      </c>
      <c r="F52" s="498">
        <v>16</v>
      </c>
      <c r="G52" s="498">
        <v>0</v>
      </c>
      <c r="H52" s="498">
        <v>100723</v>
      </c>
      <c r="I52" s="498"/>
    </row>
    <row r="53" spans="1:9" s="499" customFormat="1" hidden="1" x14ac:dyDescent="0.25">
      <c r="A53" s="793"/>
      <c r="B53" s="496" t="s">
        <v>319</v>
      </c>
      <c r="C53" s="498">
        <v>20596</v>
      </c>
      <c r="D53" s="498">
        <v>55623.85</v>
      </c>
      <c r="E53" s="459">
        <v>0</v>
      </c>
      <c r="F53" s="498">
        <v>0</v>
      </c>
      <c r="G53" s="498">
        <v>4736.1499999999996</v>
      </c>
      <c r="H53" s="498">
        <v>80956</v>
      </c>
      <c r="I53" s="498"/>
    </row>
    <row r="54" spans="1:9" s="499" customFormat="1" hidden="1" x14ac:dyDescent="0.25">
      <c r="A54" s="793" t="s">
        <v>325</v>
      </c>
      <c r="B54" s="496" t="s">
        <v>317</v>
      </c>
      <c r="C54" s="498">
        <v>63811</v>
      </c>
      <c r="D54" s="498">
        <v>333248.315</v>
      </c>
      <c r="E54" s="459">
        <v>0</v>
      </c>
      <c r="F54" s="498">
        <v>326.98500000000001</v>
      </c>
      <c r="G54" s="498">
        <v>11385.684999999999</v>
      </c>
      <c r="H54" s="498">
        <v>408771.98499999999</v>
      </c>
      <c r="I54" s="498"/>
    </row>
    <row r="55" spans="1:9" s="499" customFormat="1" hidden="1" x14ac:dyDescent="0.25">
      <c r="A55" s="793"/>
      <c r="B55" s="496" t="s">
        <v>318</v>
      </c>
      <c r="C55" s="498">
        <v>23796</v>
      </c>
      <c r="D55" s="498">
        <v>135370</v>
      </c>
      <c r="E55" s="459">
        <v>0</v>
      </c>
      <c r="F55" s="498">
        <v>5</v>
      </c>
      <c r="G55" s="498">
        <v>0</v>
      </c>
      <c r="H55" s="498">
        <v>159171</v>
      </c>
      <c r="I55" s="498"/>
    </row>
    <row r="56" spans="1:9" s="499" customFormat="1" hidden="1" x14ac:dyDescent="0.25">
      <c r="A56" s="793"/>
      <c r="B56" s="496" t="s">
        <v>319</v>
      </c>
      <c r="C56" s="498">
        <v>12674</v>
      </c>
      <c r="D56" s="498">
        <v>47840.146999999997</v>
      </c>
      <c r="E56" s="459">
        <v>0</v>
      </c>
      <c r="F56" s="498">
        <v>0</v>
      </c>
      <c r="G56" s="498">
        <v>4608.8530000000001</v>
      </c>
      <c r="H56" s="498">
        <v>65123</v>
      </c>
      <c r="I56" s="498"/>
    </row>
    <row r="57" spans="1:9" s="499" customFormat="1" hidden="1" x14ac:dyDescent="0.25">
      <c r="A57" s="793" t="s">
        <v>77</v>
      </c>
      <c r="B57" s="496" t="s">
        <v>317</v>
      </c>
      <c r="C57" s="498">
        <v>48613</v>
      </c>
      <c r="D57" s="498">
        <v>383118.71799999999</v>
      </c>
      <c r="E57" s="459">
        <v>0</v>
      </c>
      <c r="F57" s="498">
        <v>299.86500000000001</v>
      </c>
      <c r="G57" s="498">
        <v>10801.281999999999</v>
      </c>
      <c r="H57" s="498">
        <v>442832.86499999999</v>
      </c>
      <c r="I57" s="498"/>
    </row>
    <row r="58" spans="1:9" s="499" customFormat="1" hidden="1" x14ac:dyDescent="0.25">
      <c r="A58" s="793"/>
      <c r="B58" s="496" t="s">
        <v>318</v>
      </c>
      <c r="C58" s="498">
        <v>18999</v>
      </c>
      <c r="D58" s="498">
        <v>89019</v>
      </c>
      <c r="E58" s="459">
        <v>0</v>
      </c>
      <c r="F58" s="498">
        <v>44</v>
      </c>
      <c r="G58" s="498">
        <v>0</v>
      </c>
      <c r="H58" s="498">
        <v>108062</v>
      </c>
      <c r="I58" s="498"/>
    </row>
    <row r="59" spans="1:9" s="499" customFormat="1" hidden="1" x14ac:dyDescent="0.25">
      <c r="A59" s="793"/>
      <c r="B59" s="496" t="s">
        <v>319</v>
      </c>
      <c r="C59" s="498">
        <v>19490</v>
      </c>
      <c r="D59" s="498">
        <v>55998.76</v>
      </c>
      <c r="E59" s="459">
        <v>0</v>
      </c>
      <c r="F59" s="498">
        <v>44</v>
      </c>
      <c r="G59" s="498">
        <v>6527.24</v>
      </c>
      <c r="H59" s="498">
        <v>82060.000000000015</v>
      </c>
      <c r="I59" s="498"/>
    </row>
    <row r="60" spans="1:9" s="499" customFormat="1" hidden="1" x14ac:dyDescent="0.25">
      <c r="A60" s="793" t="s">
        <v>326</v>
      </c>
      <c r="B60" s="496" t="s">
        <v>317</v>
      </c>
      <c r="C60" s="498">
        <v>55670</v>
      </c>
      <c r="D60" s="498">
        <v>337760.11200000002</v>
      </c>
      <c r="E60" s="459">
        <v>0</v>
      </c>
      <c r="F60" s="498">
        <v>359.529</v>
      </c>
      <c r="G60" s="498">
        <v>455.88799999999998</v>
      </c>
      <c r="H60" s="498">
        <v>394245.52899999998</v>
      </c>
      <c r="I60" s="498"/>
    </row>
    <row r="61" spans="1:9" s="499" customFormat="1" hidden="1" x14ac:dyDescent="0.25">
      <c r="A61" s="793"/>
      <c r="B61" s="496" t="s">
        <v>318</v>
      </c>
      <c r="C61" s="498">
        <v>22353</v>
      </c>
      <c r="D61" s="498">
        <v>92883</v>
      </c>
      <c r="E61" s="459">
        <v>0</v>
      </c>
      <c r="F61" s="498">
        <v>4</v>
      </c>
      <c r="G61" s="498">
        <v>0</v>
      </c>
      <c r="H61" s="498">
        <v>115240</v>
      </c>
      <c r="I61" s="498"/>
    </row>
    <row r="62" spans="1:9" s="499" customFormat="1" hidden="1" x14ac:dyDescent="0.25">
      <c r="A62" s="793"/>
      <c r="B62" s="496" t="s">
        <v>319</v>
      </c>
      <c r="C62" s="498">
        <v>5504</v>
      </c>
      <c r="D62" s="498">
        <v>43262.661999999997</v>
      </c>
      <c r="E62" s="459">
        <v>0</v>
      </c>
      <c r="F62" s="498">
        <v>0</v>
      </c>
      <c r="G62" s="498">
        <v>5801.3379999999997</v>
      </c>
      <c r="H62" s="498">
        <v>54568</v>
      </c>
      <c r="I62" s="498"/>
    </row>
    <row r="63" spans="1:9" s="499" customFormat="1" hidden="1" x14ac:dyDescent="0.25">
      <c r="A63" s="793" t="s">
        <v>327</v>
      </c>
      <c r="B63" s="496" t="s">
        <v>317</v>
      </c>
      <c r="C63" s="498">
        <v>48627</v>
      </c>
      <c r="D63" s="498">
        <v>320532.31099999999</v>
      </c>
      <c r="E63" s="459">
        <v>0</v>
      </c>
      <c r="F63" s="498">
        <v>287.46499999999997</v>
      </c>
      <c r="G63" s="498">
        <v>7067.6890000000003</v>
      </c>
      <c r="H63" s="498">
        <v>376514.46500000003</v>
      </c>
      <c r="I63" s="498"/>
    </row>
    <row r="64" spans="1:9" s="499" customFormat="1" hidden="1" x14ac:dyDescent="0.25">
      <c r="A64" s="793"/>
      <c r="B64" s="496" t="s">
        <v>318</v>
      </c>
      <c r="C64" s="498">
        <v>20621</v>
      </c>
      <c r="D64" s="498">
        <v>67689</v>
      </c>
      <c r="E64" s="459">
        <v>0</v>
      </c>
      <c r="F64" s="498">
        <v>17</v>
      </c>
      <c r="G64" s="498">
        <v>0</v>
      </c>
      <c r="H64" s="498">
        <v>88327</v>
      </c>
      <c r="I64" s="498"/>
    </row>
    <row r="65" spans="1:9" s="499" customFormat="1" hidden="1" x14ac:dyDescent="0.25">
      <c r="A65" s="793"/>
      <c r="B65" s="496" t="s">
        <v>319</v>
      </c>
      <c r="C65" s="498">
        <v>15568</v>
      </c>
      <c r="D65" s="498">
        <v>37533.133999999998</v>
      </c>
      <c r="E65" s="459">
        <v>0</v>
      </c>
      <c r="F65" s="498">
        <v>10</v>
      </c>
      <c r="G65" s="498">
        <v>13481.866</v>
      </c>
      <c r="H65" s="498">
        <v>66593</v>
      </c>
      <c r="I65" s="498"/>
    </row>
    <row r="66" spans="1:9" s="499" customFormat="1" hidden="1" x14ac:dyDescent="0.25">
      <c r="A66" s="793" t="s">
        <v>149</v>
      </c>
      <c r="B66" s="496" t="s">
        <v>317</v>
      </c>
      <c r="C66" s="498">
        <v>84445</v>
      </c>
      <c r="D66" s="498">
        <v>406545.571</v>
      </c>
      <c r="E66" s="459">
        <v>0</v>
      </c>
      <c r="F66" s="498">
        <v>364.851</v>
      </c>
      <c r="G66" s="498">
        <v>11979.429</v>
      </c>
      <c r="H66" s="498">
        <v>503334.85100000002</v>
      </c>
      <c r="I66" s="498"/>
    </row>
    <row r="67" spans="1:9" s="499" customFormat="1" hidden="1" x14ac:dyDescent="0.25">
      <c r="A67" s="781"/>
      <c r="B67" s="496" t="s">
        <v>318</v>
      </c>
      <c r="C67" s="498">
        <v>20324</v>
      </c>
      <c r="D67" s="498">
        <v>89604</v>
      </c>
      <c r="E67" s="459">
        <v>0</v>
      </c>
      <c r="F67" s="498">
        <v>15.175000000000001</v>
      </c>
      <c r="G67" s="498">
        <v>0</v>
      </c>
      <c r="H67" s="498">
        <v>109943.175</v>
      </c>
      <c r="I67" s="498"/>
    </row>
    <row r="68" spans="1:9" s="499" customFormat="1" hidden="1" x14ac:dyDescent="0.25">
      <c r="A68" s="781"/>
      <c r="B68" s="496" t="s">
        <v>319</v>
      </c>
      <c r="C68" s="498">
        <v>4155</v>
      </c>
      <c r="D68" s="498">
        <v>82688.899999999994</v>
      </c>
      <c r="E68" s="459">
        <v>0</v>
      </c>
      <c r="F68" s="498">
        <v>0</v>
      </c>
      <c r="G68" s="498">
        <v>9689.1</v>
      </c>
      <c r="H68" s="498">
        <v>96533</v>
      </c>
      <c r="I68" s="498"/>
    </row>
    <row r="69" spans="1:9" s="499" customFormat="1" hidden="1" x14ac:dyDescent="0.25">
      <c r="A69" s="779"/>
      <c r="B69" s="779"/>
      <c r="C69" s="779"/>
      <c r="D69" s="779"/>
      <c r="E69" s="779"/>
      <c r="F69" s="779"/>
      <c r="G69" s="779"/>
      <c r="H69" s="779"/>
      <c r="I69" s="498"/>
    </row>
    <row r="70" spans="1:9" s="499" customFormat="1" hidden="1" x14ac:dyDescent="0.25">
      <c r="A70" s="794">
        <v>2016</v>
      </c>
      <c r="B70" s="779"/>
      <c r="C70" s="779"/>
      <c r="D70" s="779"/>
      <c r="E70" s="779"/>
      <c r="F70" s="779"/>
      <c r="G70" s="779"/>
      <c r="H70" s="779"/>
      <c r="I70" s="498"/>
    </row>
    <row r="71" spans="1:9" s="499" customFormat="1" hidden="1" x14ac:dyDescent="0.25">
      <c r="A71" s="793" t="s">
        <v>316</v>
      </c>
      <c r="B71" s="496" t="s">
        <v>317</v>
      </c>
      <c r="C71" s="498">
        <v>39717.923999999999</v>
      </c>
      <c r="D71" s="498">
        <v>270567.11300000001</v>
      </c>
      <c r="E71" s="459">
        <v>0</v>
      </c>
      <c r="F71" s="498">
        <v>334.88600000000002</v>
      </c>
      <c r="G71" s="498">
        <v>1818</v>
      </c>
      <c r="H71" s="498">
        <v>312437.92300000001</v>
      </c>
      <c r="I71" s="498"/>
    </row>
    <row r="72" spans="1:9" s="499" customFormat="1" hidden="1" x14ac:dyDescent="0.25">
      <c r="A72" s="793"/>
      <c r="B72" s="496" t="s">
        <v>318</v>
      </c>
      <c r="C72" s="498">
        <v>24878.277999999998</v>
      </c>
      <c r="D72" s="498">
        <v>77571.239000000001</v>
      </c>
      <c r="E72" s="459">
        <v>0</v>
      </c>
      <c r="F72" s="498">
        <v>14.733000000000001</v>
      </c>
      <c r="G72" s="498">
        <v>0</v>
      </c>
      <c r="H72" s="498">
        <v>102464.24999999999</v>
      </c>
      <c r="I72" s="498"/>
    </row>
    <row r="73" spans="1:9" s="499" customFormat="1" hidden="1" x14ac:dyDescent="0.25">
      <c r="A73" s="793"/>
      <c r="B73" s="496" t="s">
        <v>319</v>
      </c>
      <c r="C73" s="498">
        <v>3327.9160000000002</v>
      </c>
      <c r="D73" s="498">
        <v>45979.547999999995</v>
      </c>
      <c r="E73" s="459">
        <v>0</v>
      </c>
      <c r="F73" s="498">
        <v>0</v>
      </c>
      <c r="G73" s="498">
        <v>13298.717000000001</v>
      </c>
      <c r="H73" s="498">
        <v>62606.180999999997</v>
      </c>
      <c r="I73" s="498"/>
    </row>
    <row r="74" spans="1:9" s="499" customFormat="1" hidden="1" x14ac:dyDescent="0.25">
      <c r="A74" s="793" t="s">
        <v>320</v>
      </c>
      <c r="B74" s="496" t="s">
        <v>317</v>
      </c>
      <c r="C74" s="498">
        <v>44429.521999999997</v>
      </c>
      <c r="D74" s="498">
        <v>227542.166</v>
      </c>
      <c r="E74" s="459">
        <v>0</v>
      </c>
      <c r="F74" s="498">
        <v>268.279</v>
      </c>
      <c r="G74" s="498">
        <v>4445.0169999999998</v>
      </c>
      <c r="H74" s="498">
        <v>276684.98399999994</v>
      </c>
      <c r="I74" s="498"/>
    </row>
    <row r="75" spans="1:9" s="499" customFormat="1" hidden="1" x14ac:dyDescent="0.25">
      <c r="A75" s="793"/>
      <c r="B75" s="496" t="s">
        <v>318</v>
      </c>
      <c r="C75" s="498">
        <v>20455.028999999999</v>
      </c>
      <c r="D75" s="498">
        <v>60800.224000000002</v>
      </c>
      <c r="E75" s="459">
        <v>0</v>
      </c>
      <c r="F75" s="498">
        <v>12.51</v>
      </c>
      <c r="G75" s="498">
        <v>0</v>
      </c>
      <c r="H75" s="498">
        <v>81267.762999999992</v>
      </c>
      <c r="I75" s="498"/>
    </row>
    <row r="76" spans="1:9" s="499" customFormat="1" hidden="1" x14ac:dyDescent="0.25">
      <c r="A76" s="793"/>
      <c r="B76" s="496" t="s">
        <v>319</v>
      </c>
      <c r="C76" s="498">
        <v>29771.309000000001</v>
      </c>
      <c r="D76" s="498">
        <v>28855.490000000005</v>
      </c>
      <c r="E76" s="459">
        <v>0</v>
      </c>
      <c r="F76" s="498">
        <v>0.2</v>
      </c>
      <c r="G76" s="498">
        <v>5998.384</v>
      </c>
      <c r="H76" s="498">
        <v>64625.383000000002</v>
      </c>
      <c r="I76" s="498"/>
    </row>
    <row r="77" spans="1:9" s="499" customFormat="1" hidden="1" x14ac:dyDescent="0.25">
      <c r="A77" s="793" t="s">
        <v>152</v>
      </c>
      <c r="B77" s="496" t="s">
        <v>317</v>
      </c>
      <c r="C77" s="498">
        <v>56202.997000000003</v>
      </c>
      <c r="D77" s="498">
        <v>276730.38100000005</v>
      </c>
      <c r="E77" s="459">
        <v>0</v>
      </c>
      <c r="F77" s="498">
        <v>375.18400000000003</v>
      </c>
      <c r="G77" s="498">
        <v>8041.1490000000003</v>
      </c>
      <c r="H77" s="498">
        <v>341349.71100000001</v>
      </c>
      <c r="I77" s="498"/>
    </row>
    <row r="78" spans="1:9" s="499" customFormat="1" hidden="1" x14ac:dyDescent="0.25">
      <c r="A78" s="793"/>
      <c r="B78" s="496" t="s">
        <v>318</v>
      </c>
      <c r="C78" s="498">
        <v>20406.534</v>
      </c>
      <c r="D78" s="498">
        <v>49126.466</v>
      </c>
      <c r="E78" s="459">
        <v>0</v>
      </c>
      <c r="F78" s="498">
        <v>17.718</v>
      </c>
      <c r="G78" s="498">
        <v>0</v>
      </c>
      <c r="H78" s="498">
        <v>69550.717999999993</v>
      </c>
      <c r="I78" s="498"/>
    </row>
    <row r="79" spans="1:9" s="499" customFormat="1" hidden="1" x14ac:dyDescent="0.25">
      <c r="A79" s="793"/>
      <c r="B79" s="496" t="s">
        <v>319</v>
      </c>
      <c r="C79" s="498">
        <v>9110.4069999999992</v>
      </c>
      <c r="D79" s="498">
        <v>33882.966</v>
      </c>
      <c r="E79" s="459">
        <v>0</v>
      </c>
      <c r="F79" s="498">
        <v>0</v>
      </c>
      <c r="G79" s="498">
        <v>2613.8870000000002</v>
      </c>
      <c r="H79" s="498">
        <v>45607.26</v>
      </c>
      <c r="I79" s="498"/>
    </row>
    <row r="80" spans="1:9" s="499" customFormat="1" hidden="1" x14ac:dyDescent="0.25">
      <c r="A80" s="793" t="s">
        <v>321</v>
      </c>
      <c r="B80" s="496" t="s">
        <v>317</v>
      </c>
      <c r="C80" s="498">
        <v>53818.118000000002</v>
      </c>
      <c r="D80" s="498">
        <v>285568.09899999999</v>
      </c>
      <c r="E80" s="459">
        <v>0</v>
      </c>
      <c r="F80" s="498">
        <v>3167.7350000000001</v>
      </c>
      <c r="G80" s="498">
        <v>11805.147000000001</v>
      </c>
      <c r="H80" s="498">
        <v>354359.09899999999</v>
      </c>
      <c r="I80" s="498"/>
    </row>
    <row r="81" spans="1:9" s="499" customFormat="1" hidden="1" x14ac:dyDescent="0.25">
      <c r="A81" s="793"/>
      <c r="B81" s="496" t="s">
        <v>318</v>
      </c>
      <c r="C81" s="498">
        <v>27591.932000000001</v>
      </c>
      <c r="D81" s="498">
        <v>69338.468999999997</v>
      </c>
      <c r="E81" s="459">
        <v>0</v>
      </c>
      <c r="F81" s="498">
        <v>10.292</v>
      </c>
      <c r="G81" s="498">
        <v>0</v>
      </c>
      <c r="H81" s="498">
        <v>96940.692999999999</v>
      </c>
      <c r="I81" s="498"/>
    </row>
    <row r="82" spans="1:9" s="499" customFormat="1" hidden="1" x14ac:dyDescent="0.25">
      <c r="A82" s="793"/>
      <c r="B82" s="496" t="s">
        <v>319</v>
      </c>
      <c r="C82" s="498">
        <v>29598.780999999999</v>
      </c>
      <c r="D82" s="498">
        <v>43458.879999999997</v>
      </c>
      <c r="E82" s="459">
        <v>0</v>
      </c>
      <c r="F82" s="498">
        <v>0</v>
      </c>
      <c r="G82" s="498">
        <v>4035.1880000000001</v>
      </c>
      <c r="H82" s="498">
        <v>77092.848999999987</v>
      </c>
      <c r="I82" s="498"/>
    </row>
    <row r="83" spans="1:9" s="499" customFormat="1" hidden="1" x14ac:dyDescent="0.25">
      <c r="A83" s="793" t="s">
        <v>322</v>
      </c>
      <c r="B83" s="496" t="s">
        <v>317</v>
      </c>
      <c r="C83" s="498">
        <v>61328.936999999998</v>
      </c>
      <c r="D83" s="498">
        <v>348454.049</v>
      </c>
      <c r="E83" s="459">
        <v>0</v>
      </c>
      <c r="F83" s="498">
        <v>8411.7829999999994</v>
      </c>
      <c r="G83" s="498">
        <v>9255.9210000000003</v>
      </c>
      <c r="H83" s="498">
        <v>427450.68999999994</v>
      </c>
      <c r="I83" s="498"/>
    </row>
    <row r="84" spans="1:9" s="499" customFormat="1" hidden="1" x14ac:dyDescent="0.25">
      <c r="A84" s="793"/>
      <c r="B84" s="496" t="s">
        <v>318</v>
      </c>
      <c r="C84" s="498">
        <v>25420.564999999999</v>
      </c>
      <c r="D84" s="498">
        <v>56599.360999999997</v>
      </c>
      <c r="E84" s="459">
        <v>0</v>
      </c>
      <c r="F84" s="498">
        <v>0.28999999999999998</v>
      </c>
      <c r="G84" s="498">
        <v>0</v>
      </c>
      <c r="H84" s="498">
        <v>82020.215999999986</v>
      </c>
      <c r="I84" s="498"/>
    </row>
    <row r="85" spans="1:9" s="499" customFormat="1" hidden="1" x14ac:dyDescent="0.25">
      <c r="A85" s="793"/>
      <c r="B85" s="496" t="s">
        <v>319</v>
      </c>
      <c r="C85" s="498">
        <v>25963.374</v>
      </c>
      <c r="D85" s="498">
        <v>33477.648000000001</v>
      </c>
      <c r="E85" s="459">
        <v>0</v>
      </c>
      <c r="F85" s="498">
        <v>0</v>
      </c>
      <c r="G85" s="498">
        <v>10743.528</v>
      </c>
      <c r="H85" s="498">
        <v>70184.55</v>
      </c>
      <c r="I85" s="498"/>
    </row>
    <row r="86" spans="1:9" s="499" customFormat="1" hidden="1" x14ac:dyDescent="0.25">
      <c r="A86" s="793" t="s">
        <v>323</v>
      </c>
      <c r="B86" s="496" t="s">
        <v>317</v>
      </c>
      <c r="C86" s="498">
        <v>58981.834999999999</v>
      </c>
      <c r="D86" s="498">
        <v>343190.571</v>
      </c>
      <c r="E86" s="459">
        <v>0</v>
      </c>
      <c r="F86" s="498">
        <v>4401.0959999999995</v>
      </c>
      <c r="G86" s="498">
        <v>13597.402</v>
      </c>
      <c r="H86" s="498">
        <v>420170.90400000004</v>
      </c>
      <c r="I86" s="498"/>
    </row>
    <row r="87" spans="1:9" s="499" customFormat="1" hidden="1" x14ac:dyDescent="0.25">
      <c r="A87" s="793"/>
      <c r="B87" s="496" t="s">
        <v>318</v>
      </c>
      <c r="C87" s="498">
        <v>21319.596000000001</v>
      </c>
      <c r="D87" s="498">
        <v>72009.417000000001</v>
      </c>
      <c r="E87" s="459">
        <v>0</v>
      </c>
      <c r="F87" s="498">
        <v>0.5</v>
      </c>
      <c r="G87" s="498">
        <v>0</v>
      </c>
      <c r="H87" s="498">
        <v>93329.513000000006</v>
      </c>
      <c r="I87" s="498"/>
    </row>
    <row r="88" spans="1:9" s="499" customFormat="1" hidden="1" x14ac:dyDescent="0.25">
      <c r="A88" s="793"/>
      <c r="B88" s="496" t="s">
        <v>319</v>
      </c>
      <c r="C88" s="498">
        <v>37488.464999999997</v>
      </c>
      <c r="D88" s="498">
        <v>45617.939999999995</v>
      </c>
      <c r="E88" s="459">
        <v>0</v>
      </c>
      <c r="F88" s="498">
        <v>0</v>
      </c>
      <c r="G88" s="498">
        <v>3754.2809999999999</v>
      </c>
      <c r="H88" s="498">
        <v>86860.686000000002</v>
      </c>
      <c r="I88" s="498"/>
    </row>
    <row r="89" spans="1:9" s="499" customFormat="1" hidden="1" x14ac:dyDescent="0.25">
      <c r="A89" s="793" t="s">
        <v>324</v>
      </c>
      <c r="B89" s="496" t="s">
        <v>317</v>
      </c>
      <c r="C89" s="498">
        <v>54814.754999999997</v>
      </c>
      <c r="D89" s="498">
        <v>341444.73</v>
      </c>
      <c r="E89" s="459">
        <v>0</v>
      </c>
      <c r="F89" s="498">
        <v>2564.2579999999998</v>
      </c>
      <c r="G89" s="498">
        <v>12517.856</v>
      </c>
      <c r="H89" s="498">
        <v>411341.59899999993</v>
      </c>
      <c r="I89" s="498"/>
    </row>
    <row r="90" spans="1:9" s="499" customFormat="1" hidden="1" x14ac:dyDescent="0.25">
      <c r="A90" s="793"/>
      <c r="B90" s="496" t="s">
        <v>318</v>
      </c>
      <c r="C90" s="498">
        <v>24476.294999999998</v>
      </c>
      <c r="D90" s="498">
        <v>86463.262000000002</v>
      </c>
      <c r="E90" s="459">
        <v>0</v>
      </c>
      <c r="F90" s="498">
        <v>0</v>
      </c>
      <c r="G90" s="498">
        <v>0</v>
      </c>
      <c r="H90" s="498">
        <v>110939.557</v>
      </c>
      <c r="I90" s="498"/>
    </row>
    <row r="91" spans="1:9" s="499" customFormat="1" hidden="1" x14ac:dyDescent="0.25">
      <c r="A91" s="793"/>
      <c r="B91" s="496" t="s">
        <v>319</v>
      </c>
      <c r="C91" s="498">
        <v>42178.504000000001</v>
      </c>
      <c r="D91" s="498">
        <v>35323.286999999997</v>
      </c>
      <c r="E91" s="459">
        <v>0</v>
      </c>
      <c r="F91" s="498">
        <v>0</v>
      </c>
      <c r="G91" s="498">
        <v>5974.732</v>
      </c>
      <c r="H91" s="498">
        <v>83476.523000000001</v>
      </c>
      <c r="I91" s="498"/>
    </row>
    <row r="92" spans="1:9" s="499" customFormat="1" hidden="1" x14ac:dyDescent="0.25">
      <c r="A92" s="793" t="s">
        <v>325</v>
      </c>
      <c r="B92" s="496" t="s">
        <v>317</v>
      </c>
      <c r="C92" s="498">
        <v>80484.301999999996</v>
      </c>
      <c r="D92" s="498">
        <v>387862.42099999997</v>
      </c>
      <c r="E92" s="459">
        <v>0</v>
      </c>
      <c r="F92" s="498">
        <v>11064.540999999999</v>
      </c>
      <c r="G92" s="498">
        <v>14564.916999999999</v>
      </c>
      <c r="H92" s="498">
        <v>493976.18100000004</v>
      </c>
      <c r="I92" s="498"/>
    </row>
    <row r="93" spans="1:9" s="499" customFormat="1" hidden="1" x14ac:dyDescent="0.25">
      <c r="A93" s="793"/>
      <c r="B93" s="496" t="s">
        <v>318</v>
      </c>
      <c r="C93" s="498">
        <v>23942.778999999999</v>
      </c>
      <c r="D93" s="498">
        <v>102270.167</v>
      </c>
      <c r="E93" s="459">
        <v>0</v>
      </c>
      <c r="F93" s="498">
        <v>0</v>
      </c>
      <c r="G93" s="498">
        <v>0</v>
      </c>
      <c r="H93" s="498">
        <v>126212.946</v>
      </c>
      <c r="I93" s="498"/>
    </row>
    <row r="94" spans="1:9" s="499" customFormat="1" hidden="1" x14ac:dyDescent="0.25">
      <c r="A94" s="793"/>
      <c r="B94" s="496" t="s">
        <v>319</v>
      </c>
      <c r="C94" s="498">
        <v>34848.228999999999</v>
      </c>
      <c r="D94" s="498">
        <v>34772.159</v>
      </c>
      <c r="E94" s="459">
        <v>0</v>
      </c>
      <c r="F94" s="498">
        <v>0</v>
      </c>
      <c r="G94" s="498">
        <v>6301.4489999999996</v>
      </c>
      <c r="H94" s="498">
        <v>75921.837</v>
      </c>
      <c r="I94" s="498"/>
    </row>
    <row r="95" spans="1:9" s="499" customFormat="1" hidden="1" x14ac:dyDescent="0.25">
      <c r="A95" s="793" t="s">
        <v>77</v>
      </c>
      <c r="B95" s="496" t="s">
        <v>317</v>
      </c>
      <c r="C95" s="498">
        <v>61843.273999999998</v>
      </c>
      <c r="D95" s="498">
        <v>432327.69199999998</v>
      </c>
      <c r="E95" s="459">
        <v>0</v>
      </c>
      <c r="F95" s="498">
        <v>6575.02</v>
      </c>
      <c r="G95" s="498">
        <v>10658.31</v>
      </c>
      <c r="H95" s="498">
        <v>511404.29599999997</v>
      </c>
      <c r="I95" s="498"/>
    </row>
    <row r="96" spans="1:9" s="499" customFormat="1" hidden="1" x14ac:dyDescent="0.25">
      <c r="A96" s="793"/>
      <c r="B96" s="496" t="s">
        <v>318</v>
      </c>
      <c r="C96" s="498">
        <v>27473.897000000001</v>
      </c>
      <c r="D96" s="498">
        <v>69864.039999999994</v>
      </c>
      <c r="E96" s="459">
        <v>0</v>
      </c>
      <c r="F96" s="498">
        <v>2.294</v>
      </c>
      <c r="G96" s="498">
        <v>0</v>
      </c>
      <c r="H96" s="498">
        <v>97340.230999999985</v>
      </c>
      <c r="I96" s="498"/>
    </row>
    <row r="97" spans="1:9" s="499" customFormat="1" hidden="1" x14ac:dyDescent="0.25">
      <c r="A97" s="793"/>
      <c r="B97" s="496" t="s">
        <v>319</v>
      </c>
      <c r="C97" s="498">
        <v>15145.194</v>
      </c>
      <c r="D97" s="498">
        <v>39496.178</v>
      </c>
      <c r="E97" s="459">
        <v>0</v>
      </c>
      <c r="F97" s="498">
        <v>0</v>
      </c>
      <c r="G97" s="498">
        <v>6920.2120000000004</v>
      </c>
      <c r="H97" s="498">
        <v>61561.584000000003</v>
      </c>
      <c r="I97" s="498"/>
    </row>
    <row r="98" spans="1:9" s="499" customFormat="1" hidden="1" x14ac:dyDescent="0.25">
      <c r="A98" s="793" t="s">
        <v>326</v>
      </c>
      <c r="B98" s="496" t="s">
        <v>317</v>
      </c>
      <c r="C98" s="498">
        <v>52874.565999999999</v>
      </c>
      <c r="D98" s="498">
        <v>315559.14</v>
      </c>
      <c r="E98" s="459">
        <v>0</v>
      </c>
      <c r="F98" s="498">
        <v>5311.6710000000003</v>
      </c>
      <c r="G98" s="498">
        <v>15244.888000000001</v>
      </c>
      <c r="H98" s="498">
        <v>388990.26499999996</v>
      </c>
      <c r="I98" s="498"/>
    </row>
    <row r="99" spans="1:9" s="499" customFormat="1" hidden="1" x14ac:dyDescent="0.25">
      <c r="A99" s="793"/>
      <c r="B99" s="496" t="s">
        <v>318</v>
      </c>
      <c r="C99" s="498">
        <v>23361.38</v>
      </c>
      <c r="D99" s="498">
        <v>76027.379000000001</v>
      </c>
      <c r="E99" s="459">
        <v>0</v>
      </c>
      <c r="F99" s="498">
        <v>0</v>
      </c>
      <c r="G99" s="498">
        <v>0</v>
      </c>
      <c r="H99" s="498">
        <v>99388.759000000005</v>
      </c>
      <c r="I99" s="498"/>
    </row>
    <row r="100" spans="1:9" s="499" customFormat="1" hidden="1" x14ac:dyDescent="0.25">
      <c r="A100" s="793"/>
      <c r="B100" s="496" t="s">
        <v>319</v>
      </c>
      <c r="C100" s="498">
        <v>15659.572</v>
      </c>
      <c r="D100" s="498">
        <v>31059.558999999997</v>
      </c>
      <c r="E100" s="459">
        <v>0</v>
      </c>
      <c r="F100" s="498">
        <v>3.1509999999999998</v>
      </c>
      <c r="G100" s="498">
        <v>7983.3270000000002</v>
      </c>
      <c r="H100" s="498">
        <v>54705.608999999989</v>
      </c>
      <c r="I100" s="498"/>
    </row>
    <row r="101" spans="1:9" s="499" customFormat="1" hidden="1" x14ac:dyDescent="0.25">
      <c r="A101" s="793" t="s">
        <v>327</v>
      </c>
      <c r="B101" s="496" t="s">
        <v>317</v>
      </c>
      <c r="C101" s="498">
        <v>60533.947</v>
      </c>
      <c r="D101" s="498">
        <v>400457.299</v>
      </c>
      <c r="E101" s="459">
        <v>0</v>
      </c>
      <c r="F101" s="498">
        <v>1293.1120000000001</v>
      </c>
      <c r="G101" s="498">
        <v>21943.243999999999</v>
      </c>
      <c r="H101" s="498">
        <v>484227.60200000001</v>
      </c>
      <c r="I101" s="498"/>
    </row>
    <row r="102" spans="1:9" s="499" customFormat="1" hidden="1" x14ac:dyDescent="0.25">
      <c r="A102" s="793"/>
      <c r="B102" s="496" t="s">
        <v>318</v>
      </c>
      <c r="C102" s="498">
        <v>19758.457999999999</v>
      </c>
      <c r="D102" s="498">
        <v>59704.483</v>
      </c>
      <c r="E102" s="459">
        <v>0</v>
      </c>
      <c r="F102" s="498">
        <v>0</v>
      </c>
      <c r="G102" s="498">
        <v>0</v>
      </c>
      <c r="H102" s="498">
        <v>79462.940999999992</v>
      </c>
      <c r="I102" s="498"/>
    </row>
    <row r="103" spans="1:9" s="499" customFormat="1" hidden="1" x14ac:dyDescent="0.25">
      <c r="A103" s="793"/>
      <c r="B103" s="496" t="s">
        <v>319</v>
      </c>
      <c r="C103" s="498">
        <v>21621.593000000001</v>
      </c>
      <c r="D103" s="498">
        <v>31152.857999999997</v>
      </c>
      <c r="E103" s="459">
        <v>0</v>
      </c>
      <c r="F103" s="498">
        <v>15.513999999999999</v>
      </c>
      <c r="G103" s="498">
        <v>8178.9650000000001</v>
      </c>
      <c r="H103" s="498">
        <v>60968.930000000008</v>
      </c>
      <c r="I103" s="498"/>
    </row>
    <row r="104" spans="1:9" s="499" customFormat="1" hidden="1" x14ac:dyDescent="0.25">
      <c r="A104" s="793" t="s">
        <v>149</v>
      </c>
      <c r="B104" s="496" t="s">
        <v>317</v>
      </c>
      <c r="C104" s="498">
        <v>55664.409</v>
      </c>
      <c r="D104" s="498">
        <v>324169.54800000001</v>
      </c>
      <c r="E104" s="459">
        <v>0</v>
      </c>
      <c r="F104" s="498">
        <v>12394.073</v>
      </c>
      <c r="G104" s="498">
        <v>5445.0209999999997</v>
      </c>
      <c r="H104" s="498">
        <v>397673.05099999998</v>
      </c>
      <c r="I104" s="498"/>
    </row>
    <row r="105" spans="1:9" s="499" customFormat="1" hidden="1" x14ac:dyDescent="0.25">
      <c r="A105" s="781"/>
      <c r="B105" s="496" t="s">
        <v>318</v>
      </c>
      <c r="C105" s="498">
        <v>27116.93</v>
      </c>
      <c r="D105" s="498">
        <v>70057.471999999994</v>
      </c>
      <c r="E105" s="459">
        <v>0</v>
      </c>
      <c r="F105" s="498">
        <v>0</v>
      </c>
      <c r="G105" s="498">
        <v>0</v>
      </c>
      <c r="H105" s="498">
        <v>97174.402000000002</v>
      </c>
      <c r="I105" s="498"/>
    </row>
    <row r="106" spans="1:9" s="499" customFormat="1" hidden="1" x14ac:dyDescent="0.25">
      <c r="A106" s="781"/>
      <c r="B106" s="496" t="s">
        <v>319</v>
      </c>
      <c r="C106" s="498">
        <v>13315.907999999999</v>
      </c>
      <c r="D106" s="498">
        <v>31921.621000000003</v>
      </c>
      <c r="E106" s="459">
        <v>0</v>
      </c>
      <c r="F106" s="498">
        <v>0</v>
      </c>
      <c r="G106" s="498">
        <v>5918.1390000000001</v>
      </c>
      <c r="H106" s="498">
        <v>51155.668000000005</v>
      </c>
      <c r="I106" s="498"/>
    </row>
    <row r="107" spans="1:9" s="499" customFormat="1" hidden="1" x14ac:dyDescent="0.25">
      <c r="A107" s="779"/>
      <c r="B107" s="779"/>
      <c r="C107" s="779"/>
      <c r="D107" s="779"/>
      <c r="E107" s="779"/>
      <c r="F107" s="779"/>
      <c r="G107" s="779"/>
      <c r="H107" s="779"/>
      <c r="I107" s="498"/>
    </row>
    <row r="108" spans="1:9" s="499" customFormat="1" hidden="1" x14ac:dyDescent="0.25">
      <c r="A108" s="793">
        <v>2017</v>
      </c>
      <c r="B108" s="779"/>
      <c r="C108" s="779"/>
      <c r="D108" s="779"/>
      <c r="E108" s="779"/>
      <c r="F108" s="779"/>
      <c r="G108" s="779"/>
      <c r="H108" s="779"/>
      <c r="I108" s="498"/>
    </row>
    <row r="109" spans="1:9" s="499" customFormat="1" hidden="1" x14ac:dyDescent="0.25">
      <c r="A109" s="793" t="s">
        <v>316</v>
      </c>
      <c r="B109" s="496" t="s">
        <v>317</v>
      </c>
      <c r="C109" s="498">
        <v>57704.836149999988</v>
      </c>
      <c r="D109" s="498">
        <v>336355.91896500101</v>
      </c>
      <c r="E109" s="459">
        <v>0</v>
      </c>
      <c r="F109" s="498">
        <v>10076.09792</v>
      </c>
      <c r="G109" s="498">
        <v>13227</v>
      </c>
      <c r="H109" s="498">
        <f>SUM(C109:G109)</f>
        <v>417363.85303500097</v>
      </c>
      <c r="I109" s="498"/>
    </row>
    <row r="110" spans="1:9" s="499" customFormat="1" hidden="1" x14ac:dyDescent="0.25">
      <c r="A110" s="793"/>
      <c r="B110" s="496" t="s">
        <v>318</v>
      </c>
      <c r="C110" s="498">
        <v>18101.578270000035</v>
      </c>
      <c r="D110" s="498">
        <v>52385.249530000096</v>
      </c>
      <c r="E110" s="459">
        <v>0</v>
      </c>
      <c r="F110" s="498">
        <v>0</v>
      </c>
      <c r="G110" s="498">
        <v>0</v>
      </c>
      <c r="H110" s="498">
        <f t="shared" ref="H110:H144" si="3">SUM(C110:G110)</f>
        <v>70486.82780000013</v>
      </c>
      <c r="I110" s="498"/>
    </row>
    <row r="111" spans="1:9" s="499" customFormat="1" hidden="1" x14ac:dyDescent="0.25">
      <c r="A111" s="793"/>
      <c r="B111" s="496" t="s">
        <v>319</v>
      </c>
      <c r="C111" s="498">
        <v>18121.477069999972</v>
      </c>
      <c r="D111" s="498">
        <v>38653.422990000028</v>
      </c>
      <c r="E111" s="459">
        <v>0</v>
      </c>
      <c r="F111" s="498">
        <v>0</v>
      </c>
      <c r="G111" s="498">
        <v>8485.9369999999999</v>
      </c>
      <c r="H111" s="498">
        <f t="shared" si="3"/>
        <v>65260.837059999998</v>
      </c>
      <c r="I111" s="498"/>
    </row>
    <row r="112" spans="1:9" s="499" customFormat="1" hidden="1" x14ac:dyDescent="0.25">
      <c r="A112" s="793" t="s">
        <v>320</v>
      </c>
      <c r="B112" s="496" t="s">
        <v>317</v>
      </c>
      <c r="C112" s="498">
        <v>48423.964834998995</v>
      </c>
      <c r="D112" s="498">
        <v>269670.98278000002</v>
      </c>
      <c r="E112" s="459">
        <v>0</v>
      </c>
      <c r="F112" s="498">
        <v>5566.1602599999978</v>
      </c>
      <c r="G112" s="498">
        <v>15569.175999999999</v>
      </c>
      <c r="H112" s="498">
        <f t="shared" si="3"/>
        <v>339230.28387499898</v>
      </c>
      <c r="I112" s="498"/>
    </row>
    <row r="113" spans="1:9" s="499" customFormat="1" hidden="1" x14ac:dyDescent="0.25">
      <c r="A113" s="793"/>
      <c r="B113" s="496" t="s">
        <v>318</v>
      </c>
      <c r="C113" s="498">
        <v>18206.837590000003</v>
      </c>
      <c r="D113" s="498">
        <v>54051.957179999998</v>
      </c>
      <c r="E113" s="459">
        <v>0</v>
      </c>
      <c r="F113" s="498">
        <v>0</v>
      </c>
      <c r="G113" s="498">
        <v>0</v>
      </c>
      <c r="H113" s="498">
        <f t="shared" si="3"/>
        <v>72258.794770000008</v>
      </c>
      <c r="I113" s="498"/>
    </row>
    <row r="114" spans="1:9" s="499" customFormat="1" hidden="1" x14ac:dyDescent="0.25">
      <c r="A114" s="793"/>
      <c r="B114" s="496" t="s">
        <v>319</v>
      </c>
      <c r="C114" s="498">
        <v>13471.320569999982</v>
      </c>
      <c r="D114" s="498">
        <v>26556.744659999993</v>
      </c>
      <c r="E114" s="459">
        <v>0</v>
      </c>
      <c r="F114" s="498">
        <v>255.81432999999998</v>
      </c>
      <c r="G114" s="498">
        <v>9128.2489999999998</v>
      </c>
      <c r="H114" s="498">
        <f t="shared" si="3"/>
        <v>49412.128559999983</v>
      </c>
      <c r="I114" s="498"/>
    </row>
    <row r="115" spans="1:9" s="499" customFormat="1" hidden="1" x14ac:dyDescent="0.25">
      <c r="A115" s="793" t="s">
        <v>152</v>
      </c>
      <c r="B115" s="496" t="s">
        <v>317</v>
      </c>
      <c r="C115" s="498">
        <v>66549.699669998998</v>
      </c>
      <c r="D115" s="498">
        <v>293264.43868999893</v>
      </c>
      <c r="E115" s="459">
        <v>0</v>
      </c>
      <c r="F115" s="498">
        <v>1010.4333699999993</v>
      </c>
      <c r="G115" s="498">
        <v>11405.117</v>
      </c>
      <c r="H115" s="498">
        <f t="shared" si="3"/>
        <v>372229.68872999796</v>
      </c>
      <c r="I115" s="498"/>
    </row>
    <row r="116" spans="1:9" s="499" customFormat="1" hidden="1" x14ac:dyDescent="0.25">
      <c r="A116" s="793"/>
      <c r="B116" s="496" t="s">
        <v>318</v>
      </c>
      <c r="C116" s="498">
        <v>17726.995469999969</v>
      </c>
      <c r="D116" s="498">
        <v>68894.216079999998</v>
      </c>
      <c r="E116" s="459">
        <v>0</v>
      </c>
      <c r="F116" s="498">
        <v>0</v>
      </c>
      <c r="G116" s="498">
        <v>0</v>
      </c>
      <c r="H116" s="498">
        <f t="shared" si="3"/>
        <v>86621.211549999964</v>
      </c>
      <c r="I116" s="498"/>
    </row>
    <row r="117" spans="1:9" s="499" customFormat="1" hidden="1" x14ac:dyDescent="0.25">
      <c r="A117" s="793"/>
      <c r="B117" s="496" t="s">
        <v>319</v>
      </c>
      <c r="C117" s="498">
        <v>14653.21092</v>
      </c>
      <c r="D117" s="498">
        <v>39460.272810000068</v>
      </c>
      <c r="E117" s="459">
        <v>0</v>
      </c>
      <c r="F117" s="498">
        <v>0</v>
      </c>
      <c r="G117" s="498">
        <v>8176.0690000000004</v>
      </c>
      <c r="H117" s="498">
        <f t="shared" si="3"/>
        <v>62289.552730000069</v>
      </c>
      <c r="I117" s="498"/>
    </row>
    <row r="118" spans="1:9" s="499" customFormat="1" hidden="1" x14ac:dyDescent="0.25">
      <c r="A118" s="793" t="s">
        <v>321</v>
      </c>
      <c r="B118" s="496" t="s">
        <v>317</v>
      </c>
      <c r="C118" s="498">
        <v>44426.304069999896</v>
      </c>
      <c r="D118" s="498">
        <v>300402.835819998</v>
      </c>
      <c r="E118" s="459">
        <v>0</v>
      </c>
      <c r="F118" s="498">
        <v>2755.9806100000001</v>
      </c>
      <c r="G118" s="498">
        <v>19623.201000000001</v>
      </c>
      <c r="H118" s="498">
        <f t="shared" si="3"/>
        <v>367208.32149999792</v>
      </c>
      <c r="I118" s="498"/>
    </row>
    <row r="119" spans="1:9" s="499" customFormat="1" hidden="1" x14ac:dyDescent="0.25">
      <c r="A119" s="793"/>
      <c r="B119" s="496" t="s">
        <v>318</v>
      </c>
      <c r="C119" s="498">
        <v>24463.445670000001</v>
      </c>
      <c r="D119" s="498">
        <v>75217.248579999999</v>
      </c>
      <c r="E119" s="459">
        <v>0</v>
      </c>
      <c r="F119" s="498">
        <v>0</v>
      </c>
      <c r="G119" s="498">
        <v>0</v>
      </c>
      <c r="H119" s="498">
        <f t="shared" si="3"/>
        <v>99680.69425</v>
      </c>
      <c r="I119" s="498"/>
    </row>
    <row r="120" spans="1:9" s="499" customFormat="1" hidden="1" x14ac:dyDescent="0.25">
      <c r="A120" s="793"/>
      <c r="B120" s="496" t="s">
        <v>319</v>
      </c>
      <c r="C120" s="498">
        <v>13613.301989999994</v>
      </c>
      <c r="D120" s="498">
        <v>37195.7455899997</v>
      </c>
      <c r="E120" s="459">
        <v>0</v>
      </c>
      <c r="F120" s="498">
        <v>0</v>
      </c>
      <c r="G120" s="498">
        <v>5974.4660000000003</v>
      </c>
      <c r="H120" s="498">
        <f t="shared" si="3"/>
        <v>56783.513579999693</v>
      </c>
      <c r="I120" s="498"/>
    </row>
    <row r="121" spans="1:9" s="499" customFormat="1" hidden="1" x14ac:dyDescent="0.25">
      <c r="A121" s="793" t="s">
        <v>322</v>
      </c>
      <c r="B121" s="496" t="s">
        <v>317</v>
      </c>
      <c r="C121" s="498">
        <v>69457.040104999804</v>
      </c>
      <c r="D121" s="498">
        <v>332357.28013000102</v>
      </c>
      <c r="E121" s="459">
        <v>0</v>
      </c>
      <c r="F121" s="498">
        <v>11070.81241</v>
      </c>
      <c r="G121" s="498">
        <v>16085.695</v>
      </c>
      <c r="H121" s="498">
        <f t="shared" si="3"/>
        <v>428970.82764500083</v>
      </c>
      <c r="I121" s="498"/>
    </row>
    <row r="122" spans="1:9" s="499" customFormat="1" hidden="1" x14ac:dyDescent="0.25">
      <c r="A122" s="793"/>
      <c r="B122" s="496" t="s">
        <v>318</v>
      </c>
      <c r="C122" s="498">
        <v>25083.320380000001</v>
      </c>
      <c r="D122" s="498">
        <v>86549.435310000001</v>
      </c>
      <c r="E122" s="459">
        <v>0</v>
      </c>
      <c r="F122" s="498">
        <v>0</v>
      </c>
      <c r="G122" s="498">
        <v>0</v>
      </c>
      <c r="H122" s="498">
        <f t="shared" si="3"/>
        <v>111632.75569000001</v>
      </c>
      <c r="I122" s="498"/>
    </row>
    <row r="123" spans="1:9" s="499" customFormat="1" hidden="1" x14ac:dyDescent="0.25">
      <c r="A123" s="793"/>
      <c r="B123" s="496" t="s">
        <v>319</v>
      </c>
      <c r="C123" s="498">
        <v>19718.734219999998</v>
      </c>
      <c r="D123" s="498">
        <v>45283.606769999897</v>
      </c>
      <c r="E123" s="459">
        <v>0</v>
      </c>
      <c r="F123" s="498">
        <v>0</v>
      </c>
      <c r="G123" s="498">
        <v>6651.86</v>
      </c>
      <c r="H123" s="498">
        <f t="shared" si="3"/>
        <v>71654.200989999896</v>
      </c>
      <c r="I123" s="498"/>
    </row>
    <row r="124" spans="1:9" s="499" customFormat="1" hidden="1" x14ac:dyDescent="0.25">
      <c r="A124" s="793" t="s">
        <v>323</v>
      </c>
      <c r="B124" s="496" t="s">
        <v>317</v>
      </c>
      <c r="C124" s="498">
        <v>63812.7288200002</v>
      </c>
      <c r="D124" s="498">
        <v>289866.00509499694</v>
      </c>
      <c r="E124" s="459">
        <v>0</v>
      </c>
      <c r="F124" s="498">
        <v>16116.100634999988</v>
      </c>
      <c r="G124" s="498">
        <v>7368.7259999999997</v>
      </c>
      <c r="H124" s="498">
        <f t="shared" si="3"/>
        <v>377163.56054999714</v>
      </c>
      <c r="I124" s="498"/>
    </row>
    <row r="125" spans="1:9" s="499" customFormat="1" hidden="1" x14ac:dyDescent="0.25">
      <c r="A125" s="793"/>
      <c r="B125" s="496" t="s">
        <v>318</v>
      </c>
      <c r="C125" s="498">
        <v>28392.714250000026</v>
      </c>
      <c r="D125" s="498">
        <v>65088.011240000102</v>
      </c>
      <c r="E125" s="459">
        <v>0</v>
      </c>
      <c r="F125" s="498">
        <v>0</v>
      </c>
      <c r="G125" s="498">
        <v>0</v>
      </c>
      <c r="H125" s="498">
        <f t="shared" si="3"/>
        <v>93480.725490000128</v>
      </c>
      <c r="I125" s="498"/>
    </row>
    <row r="126" spans="1:9" s="499" customFormat="1" hidden="1" x14ac:dyDescent="0.25">
      <c r="A126" s="793"/>
      <c r="B126" s="496" t="s">
        <v>319</v>
      </c>
      <c r="C126" s="498">
        <v>33068.542270000027</v>
      </c>
      <c r="D126" s="498">
        <v>43607.799439999901</v>
      </c>
      <c r="E126" s="459">
        <v>0</v>
      </c>
      <c r="F126" s="498">
        <v>192.84954000000002</v>
      </c>
      <c r="G126" s="498">
        <v>7431.3429999999998</v>
      </c>
      <c r="H126" s="498">
        <f t="shared" si="3"/>
        <v>84300.53424999991</v>
      </c>
      <c r="I126" s="498"/>
    </row>
    <row r="127" spans="1:9" s="499" customFormat="1" hidden="1" x14ac:dyDescent="0.25">
      <c r="A127" s="793" t="s">
        <v>324</v>
      </c>
      <c r="B127" s="496" t="s">
        <v>317</v>
      </c>
      <c r="C127" s="498">
        <v>65770.657205000025</v>
      </c>
      <c r="D127" s="498">
        <v>308060.500605001</v>
      </c>
      <c r="E127" s="459">
        <v>0</v>
      </c>
      <c r="F127" s="498">
        <v>20295.706129999995</v>
      </c>
      <c r="G127" s="498">
        <v>15666.546</v>
      </c>
      <c r="H127" s="498">
        <f t="shared" si="3"/>
        <v>409793.40994000103</v>
      </c>
      <c r="I127" s="498"/>
    </row>
    <row r="128" spans="1:9" s="499" customFormat="1" hidden="1" x14ac:dyDescent="0.25">
      <c r="A128" s="793"/>
      <c r="B128" s="496" t="s">
        <v>318</v>
      </c>
      <c r="C128" s="498">
        <v>23465.992659999974</v>
      </c>
      <c r="D128" s="498">
        <v>83202.647899999793</v>
      </c>
      <c r="E128" s="459">
        <v>0</v>
      </c>
      <c r="F128" s="498">
        <v>0</v>
      </c>
      <c r="G128" s="498">
        <v>0</v>
      </c>
      <c r="H128" s="498">
        <f t="shared" si="3"/>
        <v>106668.64055999977</v>
      </c>
      <c r="I128" s="498"/>
    </row>
    <row r="129" spans="1:9" s="499" customFormat="1" hidden="1" x14ac:dyDescent="0.25">
      <c r="A129" s="793"/>
      <c r="B129" s="496" t="s">
        <v>319</v>
      </c>
      <c r="C129" s="498">
        <v>37826.351029999998</v>
      </c>
      <c r="D129" s="498">
        <v>38147.952200000094</v>
      </c>
      <c r="E129" s="459">
        <v>0</v>
      </c>
      <c r="F129" s="498">
        <v>0</v>
      </c>
      <c r="G129" s="498">
        <v>8655.7810000000009</v>
      </c>
      <c r="H129" s="498">
        <f t="shared" si="3"/>
        <v>84630.084230000095</v>
      </c>
      <c r="I129" s="498"/>
    </row>
    <row r="130" spans="1:9" s="499" customFormat="1" hidden="1" x14ac:dyDescent="0.25">
      <c r="A130" s="793" t="s">
        <v>325</v>
      </c>
      <c r="B130" s="496" t="s">
        <v>317</v>
      </c>
      <c r="C130" s="498">
        <v>71047.407269999996</v>
      </c>
      <c r="D130" s="498">
        <v>350574.155800001</v>
      </c>
      <c r="E130" s="459">
        <v>0</v>
      </c>
      <c r="F130" s="498">
        <v>237.68516999999997</v>
      </c>
      <c r="G130" s="498">
        <v>11592.388999999999</v>
      </c>
      <c r="H130" s="498">
        <f t="shared" si="3"/>
        <v>433451.637240001</v>
      </c>
      <c r="I130" s="498"/>
    </row>
    <row r="131" spans="1:9" s="499" customFormat="1" hidden="1" x14ac:dyDescent="0.25">
      <c r="A131" s="793"/>
      <c r="B131" s="496" t="s">
        <v>318</v>
      </c>
      <c r="C131" s="498">
        <v>28894.684480000102</v>
      </c>
      <c r="D131" s="498">
        <v>98944.007379999908</v>
      </c>
      <c r="E131" s="459">
        <v>0</v>
      </c>
      <c r="F131" s="498">
        <v>0</v>
      </c>
      <c r="G131" s="498">
        <v>0</v>
      </c>
      <c r="H131" s="498">
        <f t="shared" si="3"/>
        <v>127838.69186000001</v>
      </c>
      <c r="I131" s="498"/>
    </row>
    <row r="132" spans="1:9" s="499" customFormat="1" hidden="1" x14ac:dyDescent="0.25">
      <c r="A132" s="793"/>
      <c r="B132" s="496" t="s">
        <v>319</v>
      </c>
      <c r="C132" s="498">
        <v>25369.79831000002</v>
      </c>
      <c r="D132" s="498">
        <v>52272.714680000092</v>
      </c>
      <c r="E132" s="459">
        <v>0</v>
      </c>
      <c r="F132" s="498">
        <v>75.95</v>
      </c>
      <c r="G132" s="498">
        <v>4905.4629999999997</v>
      </c>
      <c r="H132" s="498">
        <f t="shared" si="3"/>
        <v>82623.925990000105</v>
      </c>
      <c r="I132" s="498"/>
    </row>
    <row r="133" spans="1:9" s="499" customFormat="1" hidden="1" x14ac:dyDescent="0.25">
      <c r="A133" s="793" t="s">
        <v>77</v>
      </c>
      <c r="B133" s="496" t="s">
        <v>317</v>
      </c>
      <c r="C133" s="498">
        <v>54296.437929999724</v>
      </c>
      <c r="D133" s="498">
        <v>350850.690928592</v>
      </c>
      <c r="E133" s="459">
        <v>0</v>
      </c>
      <c r="F133" s="498">
        <v>16595.944159999999</v>
      </c>
      <c r="G133" s="498">
        <v>17295</v>
      </c>
      <c r="H133" s="498">
        <f t="shared" si="3"/>
        <v>439038.07301859173</v>
      </c>
      <c r="I133" s="498"/>
    </row>
    <row r="134" spans="1:9" s="499" customFormat="1" hidden="1" x14ac:dyDescent="0.25">
      <c r="A134" s="793"/>
      <c r="B134" s="496" t="s">
        <v>318</v>
      </c>
      <c r="C134" s="498">
        <v>23991.430529999987</v>
      </c>
      <c r="D134" s="498">
        <v>97216.277390000105</v>
      </c>
      <c r="E134" s="459">
        <v>0</v>
      </c>
      <c r="F134" s="498">
        <v>0</v>
      </c>
      <c r="G134" s="498">
        <v>0</v>
      </c>
      <c r="H134" s="498">
        <f t="shared" si="3"/>
        <v>121207.70792000009</v>
      </c>
      <c r="I134" s="498"/>
    </row>
    <row r="135" spans="1:9" s="499" customFormat="1" hidden="1" x14ac:dyDescent="0.25">
      <c r="A135" s="793"/>
      <c r="B135" s="496" t="s">
        <v>319</v>
      </c>
      <c r="C135" s="498">
        <v>44057.414319999967</v>
      </c>
      <c r="D135" s="498">
        <v>51448.5100699998</v>
      </c>
      <c r="E135" s="459">
        <v>0</v>
      </c>
      <c r="F135" s="498">
        <v>0</v>
      </c>
      <c r="G135" s="498">
        <v>6575.6419999999998</v>
      </c>
      <c r="H135" s="498">
        <f t="shared" si="3"/>
        <v>102081.56638999976</v>
      </c>
      <c r="I135" s="498"/>
    </row>
    <row r="136" spans="1:9" s="499" customFormat="1" hidden="1" x14ac:dyDescent="0.25">
      <c r="A136" s="793" t="s">
        <v>326</v>
      </c>
      <c r="B136" s="496" t="s">
        <v>317</v>
      </c>
      <c r="C136" s="498">
        <v>74463.192714999983</v>
      </c>
      <c r="D136" s="498">
        <v>362090.844455001</v>
      </c>
      <c r="E136" s="459">
        <v>0</v>
      </c>
      <c r="F136" s="498">
        <v>7558.1278899999979</v>
      </c>
      <c r="G136" s="498">
        <v>22032.794999999998</v>
      </c>
      <c r="H136" s="498">
        <f t="shared" si="3"/>
        <v>466144.96006000094</v>
      </c>
      <c r="I136" s="498"/>
    </row>
    <row r="137" spans="1:9" s="499" customFormat="1" hidden="1" x14ac:dyDescent="0.25">
      <c r="A137" s="793"/>
      <c r="B137" s="496" t="s">
        <v>318</v>
      </c>
      <c r="C137" s="498">
        <v>25761.636080000015</v>
      </c>
      <c r="D137" s="498">
        <v>104360.32854999999</v>
      </c>
      <c r="E137" s="459">
        <v>0</v>
      </c>
      <c r="F137" s="498">
        <v>0</v>
      </c>
      <c r="G137" s="498">
        <v>0</v>
      </c>
      <c r="H137" s="498">
        <f t="shared" si="3"/>
        <v>130121.96463</v>
      </c>
      <c r="I137" s="498"/>
    </row>
    <row r="138" spans="1:9" s="499" customFormat="1" hidden="1" x14ac:dyDescent="0.25">
      <c r="A138" s="793"/>
      <c r="B138" s="496" t="s">
        <v>319</v>
      </c>
      <c r="C138" s="498">
        <v>21816.360600000004</v>
      </c>
      <c r="D138" s="498">
        <v>43482.232329999795</v>
      </c>
      <c r="E138" s="459">
        <v>0</v>
      </c>
      <c r="F138" s="498">
        <v>231.65791000000002</v>
      </c>
      <c r="G138" s="498">
        <v>10119.047</v>
      </c>
      <c r="H138" s="498">
        <f t="shared" si="3"/>
        <v>75649.297839999796</v>
      </c>
      <c r="I138" s="498"/>
    </row>
    <row r="139" spans="1:9" s="499" customFormat="1" hidden="1" x14ac:dyDescent="0.25">
      <c r="A139" s="793" t="s">
        <v>327</v>
      </c>
      <c r="B139" s="496" t="s">
        <v>317</v>
      </c>
      <c r="C139" s="498">
        <v>72139.59861500001</v>
      </c>
      <c r="D139" s="498">
        <v>327727.20026999403</v>
      </c>
      <c r="E139" s="459">
        <v>0</v>
      </c>
      <c r="F139" s="498">
        <v>18075.315109999992</v>
      </c>
      <c r="G139" s="498">
        <v>5728.3969999999999</v>
      </c>
      <c r="H139" s="498">
        <f t="shared" si="3"/>
        <v>423670.51099499402</v>
      </c>
      <c r="I139" s="498"/>
    </row>
    <row r="140" spans="1:9" s="499" customFormat="1" hidden="1" x14ac:dyDescent="0.25">
      <c r="A140" s="793"/>
      <c r="B140" s="496" t="s">
        <v>318</v>
      </c>
      <c r="C140" s="498">
        <v>25431.600280000002</v>
      </c>
      <c r="D140" s="498">
        <v>64009.267710000095</v>
      </c>
      <c r="E140" s="459">
        <v>0</v>
      </c>
      <c r="F140" s="498">
        <v>0</v>
      </c>
      <c r="G140" s="498">
        <v>0</v>
      </c>
      <c r="H140" s="498">
        <f t="shared" si="3"/>
        <v>89440.867990000101</v>
      </c>
      <c r="I140" s="498"/>
    </row>
    <row r="141" spans="1:9" s="499" customFormat="1" hidden="1" x14ac:dyDescent="0.25">
      <c r="A141" s="793"/>
      <c r="B141" s="496" t="s">
        <v>319</v>
      </c>
      <c r="C141" s="498">
        <v>16284.275219999985</v>
      </c>
      <c r="D141" s="498">
        <v>34341.141889999999</v>
      </c>
      <c r="E141" s="459">
        <v>0</v>
      </c>
      <c r="F141" s="498">
        <v>0</v>
      </c>
      <c r="G141" s="498">
        <v>11605.314</v>
      </c>
      <c r="H141" s="498">
        <f t="shared" si="3"/>
        <v>62230.731109999979</v>
      </c>
      <c r="I141" s="498"/>
    </row>
    <row r="142" spans="1:9" s="499" customFormat="1" hidden="1" x14ac:dyDescent="0.25">
      <c r="A142" s="793" t="s">
        <v>149</v>
      </c>
      <c r="B142" s="496" t="s">
        <v>317</v>
      </c>
      <c r="C142" s="498">
        <v>58445.613955000088</v>
      </c>
      <c r="D142" s="498">
        <v>411179.10299999901</v>
      </c>
      <c r="E142" s="459">
        <v>0</v>
      </c>
      <c r="F142" s="498">
        <v>183.69200000000015</v>
      </c>
      <c r="G142" s="498">
        <v>28286.968000000001</v>
      </c>
      <c r="H142" s="498">
        <f t="shared" si="3"/>
        <v>498095.37695499905</v>
      </c>
      <c r="I142" s="498"/>
    </row>
    <row r="143" spans="1:9" s="499" customFormat="1" hidden="1" x14ac:dyDescent="0.25">
      <c r="A143" s="793"/>
      <c r="B143" s="496" t="s">
        <v>318</v>
      </c>
      <c r="C143" s="498">
        <v>26724.303549999975</v>
      </c>
      <c r="D143" s="498">
        <v>56699.175259999902</v>
      </c>
      <c r="E143" s="459">
        <v>0</v>
      </c>
      <c r="F143" s="498">
        <v>0</v>
      </c>
      <c r="G143" s="498">
        <v>0</v>
      </c>
      <c r="H143" s="498">
        <f t="shared" si="3"/>
        <v>83423.478809999884</v>
      </c>
      <c r="I143" s="498"/>
    </row>
    <row r="144" spans="1:9" s="499" customFormat="1" hidden="1" x14ac:dyDescent="0.25">
      <c r="A144" s="781"/>
      <c r="B144" s="496" t="s">
        <v>319</v>
      </c>
      <c r="C144" s="498">
        <v>16575.832000000002</v>
      </c>
      <c r="D144" s="498">
        <v>25404.607570000102</v>
      </c>
      <c r="E144" s="459">
        <v>0</v>
      </c>
      <c r="F144" s="498">
        <v>0</v>
      </c>
      <c r="G144" s="498">
        <v>7565.8289999999997</v>
      </c>
      <c r="H144" s="498">
        <f t="shared" si="3"/>
        <v>49546.268570000102</v>
      </c>
      <c r="I144" s="498"/>
    </row>
    <row r="145" spans="1:9" s="499" customFormat="1" hidden="1" x14ac:dyDescent="0.25">
      <c r="A145" s="779"/>
      <c r="B145" s="779"/>
      <c r="C145" s="779"/>
      <c r="D145" s="779"/>
      <c r="E145" s="779"/>
      <c r="F145" s="779"/>
      <c r="G145" s="779"/>
      <c r="H145" s="779"/>
      <c r="I145" s="496"/>
    </row>
    <row r="146" spans="1:9" s="499" customFormat="1" hidden="1" x14ac:dyDescent="0.25">
      <c r="A146" s="793">
        <v>2018</v>
      </c>
      <c r="B146" s="779"/>
      <c r="C146" s="779"/>
      <c r="D146" s="779"/>
      <c r="E146" s="779"/>
      <c r="F146" s="779"/>
      <c r="G146" s="779"/>
      <c r="H146" s="779"/>
      <c r="I146" s="498"/>
    </row>
    <row r="147" spans="1:9" s="499" customFormat="1" hidden="1" x14ac:dyDescent="0.25">
      <c r="A147" s="795" t="s">
        <v>316</v>
      </c>
      <c r="B147" s="496" t="s">
        <v>317</v>
      </c>
      <c r="C147" s="459">
        <v>55321.900765000006</v>
      </c>
      <c r="D147" s="459">
        <v>389246.38977999997</v>
      </c>
      <c r="E147" s="459">
        <v>0</v>
      </c>
      <c r="F147" s="459">
        <v>219.62242999999995</v>
      </c>
      <c r="G147" s="498">
        <v>13553.054</v>
      </c>
      <c r="H147" s="498">
        <f>SUM(C147:G147)</f>
        <v>458340.96697499999</v>
      </c>
      <c r="I147" s="498"/>
    </row>
    <row r="148" spans="1:9" s="499" customFormat="1" hidden="1" x14ac:dyDescent="0.25">
      <c r="A148" s="795"/>
      <c r="B148" s="496" t="s">
        <v>318</v>
      </c>
      <c r="C148" s="459">
        <v>21792.529800000048</v>
      </c>
      <c r="D148" s="459">
        <v>51135.620080000001</v>
      </c>
      <c r="E148" s="459">
        <v>0</v>
      </c>
      <c r="F148" s="459">
        <v>0</v>
      </c>
      <c r="G148" s="498">
        <v>0</v>
      </c>
      <c r="H148" s="498">
        <f t="shared" ref="H148:H182" si="4">SUM(C148:G148)</f>
        <v>72928.149880000041</v>
      </c>
      <c r="I148" s="498"/>
    </row>
    <row r="149" spans="1:9" s="499" customFormat="1" hidden="1" x14ac:dyDescent="0.25">
      <c r="A149" s="795"/>
      <c r="B149" s="496" t="s">
        <v>319</v>
      </c>
      <c r="C149" s="459">
        <v>9945.9547099999891</v>
      </c>
      <c r="D149" s="459">
        <v>43866.8755199999</v>
      </c>
      <c r="E149" s="459">
        <v>0</v>
      </c>
      <c r="F149" s="459">
        <v>270.88642000000004</v>
      </c>
      <c r="G149" s="498">
        <v>11355.075000000001</v>
      </c>
      <c r="H149" s="498">
        <f t="shared" si="4"/>
        <v>65438.791649999897</v>
      </c>
      <c r="I149" s="498"/>
    </row>
    <row r="150" spans="1:9" s="499" customFormat="1" hidden="1" x14ac:dyDescent="0.25">
      <c r="A150" s="795" t="s">
        <v>320</v>
      </c>
      <c r="B150" s="496" t="s">
        <v>317</v>
      </c>
      <c r="C150" s="459">
        <v>61643.949974999996</v>
      </c>
      <c r="D150" s="459">
        <v>314397.39162000403</v>
      </c>
      <c r="E150" s="459">
        <v>0</v>
      </c>
      <c r="F150" s="459">
        <v>253.8818400000003</v>
      </c>
      <c r="G150" s="498">
        <v>8930.6540000000005</v>
      </c>
      <c r="H150" s="498">
        <f t="shared" si="4"/>
        <v>385225.87743500399</v>
      </c>
      <c r="I150" s="498"/>
    </row>
    <row r="151" spans="1:9" s="499" customFormat="1" hidden="1" x14ac:dyDescent="0.25">
      <c r="A151" s="795"/>
      <c r="B151" s="496" t="s">
        <v>318</v>
      </c>
      <c r="C151" s="459">
        <v>23593.705019999801</v>
      </c>
      <c r="D151" s="459">
        <v>74074.704060000106</v>
      </c>
      <c r="E151" s="459">
        <v>0</v>
      </c>
      <c r="F151" s="459">
        <v>0</v>
      </c>
      <c r="G151" s="498">
        <v>0</v>
      </c>
      <c r="H151" s="498">
        <f t="shared" si="4"/>
        <v>97668.40907999991</v>
      </c>
      <c r="I151" s="498"/>
    </row>
    <row r="152" spans="1:9" s="499" customFormat="1" hidden="1" x14ac:dyDescent="0.25">
      <c r="A152" s="795"/>
      <c r="B152" s="496" t="s">
        <v>319</v>
      </c>
      <c r="C152" s="459">
        <v>17830.525640000014</v>
      </c>
      <c r="D152" s="459">
        <v>34053.494479999994</v>
      </c>
      <c r="E152" s="459">
        <v>0</v>
      </c>
      <c r="F152" s="459">
        <v>0</v>
      </c>
      <c r="G152" s="498">
        <v>3602.5819999999999</v>
      </c>
      <c r="H152" s="498">
        <f t="shared" si="4"/>
        <v>55486.60212000001</v>
      </c>
      <c r="I152" s="498"/>
    </row>
    <row r="153" spans="1:9" s="499" customFormat="1" hidden="1" x14ac:dyDescent="0.25">
      <c r="A153" s="795" t="s">
        <v>152</v>
      </c>
      <c r="B153" s="496" t="s">
        <v>317</v>
      </c>
      <c r="C153" s="459">
        <v>59888.508369999981</v>
      </c>
      <c r="D153" s="459">
        <v>349888.17462999996</v>
      </c>
      <c r="E153" s="459">
        <v>0</v>
      </c>
      <c r="F153" s="459">
        <v>13565.547249999992</v>
      </c>
      <c r="G153" s="498">
        <v>27480.883999999998</v>
      </c>
      <c r="H153" s="498">
        <f t="shared" si="4"/>
        <v>450823.11424999998</v>
      </c>
      <c r="I153" s="498"/>
    </row>
    <row r="154" spans="1:9" s="499" customFormat="1" hidden="1" x14ac:dyDescent="0.25">
      <c r="A154" s="795"/>
      <c r="B154" s="496" t="s">
        <v>318</v>
      </c>
      <c r="C154" s="459">
        <v>26792.655689999956</v>
      </c>
      <c r="D154" s="459">
        <v>69213.797450000202</v>
      </c>
      <c r="E154" s="459">
        <v>0</v>
      </c>
      <c r="F154" s="459">
        <v>0</v>
      </c>
      <c r="G154" s="498">
        <v>0</v>
      </c>
      <c r="H154" s="498">
        <f t="shared" si="4"/>
        <v>96006.453140000158</v>
      </c>
      <c r="I154" s="498"/>
    </row>
    <row r="155" spans="1:9" s="499" customFormat="1" hidden="1" x14ac:dyDescent="0.25">
      <c r="A155" s="795"/>
      <c r="B155" s="496" t="s">
        <v>319</v>
      </c>
      <c r="C155" s="459">
        <v>21667.205650000018</v>
      </c>
      <c r="D155" s="459">
        <v>45086.846879999895</v>
      </c>
      <c r="E155" s="459">
        <v>0</v>
      </c>
      <c r="F155" s="459">
        <v>0</v>
      </c>
      <c r="G155" s="498">
        <v>6910.0140000000001</v>
      </c>
      <c r="H155" s="498">
        <f t="shared" si="4"/>
        <v>73664.066529999909</v>
      </c>
      <c r="I155" s="498"/>
    </row>
    <row r="156" spans="1:9" s="499" customFormat="1" hidden="1" x14ac:dyDescent="0.25">
      <c r="A156" s="795" t="s">
        <v>321</v>
      </c>
      <c r="B156" s="496" t="s">
        <v>317</v>
      </c>
      <c r="C156" s="459">
        <v>63141.669010000114</v>
      </c>
      <c r="D156" s="459">
        <v>319911.58582283801</v>
      </c>
      <c r="E156" s="459">
        <v>0</v>
      </c>
      <c r="F156" s="459">
        <v>371.39069000000023</v>
      </c>
      <c r="G156" s="498">
        <v>18780.755000000001</v>
      </c>
      <c r="H156" s="498">
        <f t="shared" si="4"/>
        <v>402205.40052283817</v>
      </c>
      <c r="I156" s="498"/>
    </row>
    <row r="157" spans="1:9" s="499" customFormat="1" hidden="1" x14ac:dyDescent="0.25">
      <c r="A157" s="795"/>
      <c r="B157" s="496" t="s">
        <v>318</v>
      </c>
      <c r="C157" s="459">
        <v>20019.316430000039</v>
      </c>
      <c r="D157" s="459">
        <v>43115.665209999897</v>
      </c>
      <c r="E157" s="459">
        <v>0</v>
      </c>
      <c r="F157" s="459">
        <v>5.7427600000000005</v>
      </c>
      <c r="G157" s="498">
        <v>0</v>
      </c>
      <c r="H157" s="498">
        <f t="shared" si="4"/>
        <v>63140.724399999941</v>
      </c>
      <c r="I157" s="498"/>
    </row>
    <row r="158" spans="1:9" s="499" customFormat="1" hidden="1" x14ac:dyDescent="0.25">
      <c r="A158" s="795"/>
      <c r="B158" s="496" t="s">
        <v>319</v>
      </c>
      <c r="C158" s="459">
        <v>21022.636750000001</v>
      </c>
      <c r="D158" s="459">
        <v>37572.535010000109</v>
      </c>
      <c r="E158" s="459">
        <v>0</v>
      </c>
      <c r="F158" s="459">
        <v>0</v>
      </c>
      <c r="G158" s="498">
        <v>10167.592000000001</v>
      </c>
      <c r="H158" s="498">
        <f t="shared" si="4"/>
        <v>68762.763760000118</v>
      </c>
      <c r="I158" s="498"/>
    </row>
    <row r="159" spans="1:9" s="499" customFormat="1" hidden="1" x14ac:dyDescent="0.25">
      <c r="A159" s="795" t="s">
        <v>328</v>
      </c>
      <c r="B159" s="496" t="s">
        <v>317</v>
      </c>
      <c r="C159" s="459">
        <v>72359.418689999991</v>
      </c>
      <c r="D159" s="459">
        <v>442265.57168999396</v>
      </c>
      <c r="E159" s="459">
        <v>0</v>
      </c>
      <c r="F159" s="459">
        <v>190.63962999999998</v>
      </c>
      <c r="G159" s="498">
        <v>23743.043000000001</v>
      </c>
      <c r="H159" s="498">
        <f t="shared" si="4"/>
        <v>538558.67300999386</v>
      </c>
      <c r="I159" s="498"/>
    </row>
    <row r="160" spans="1:9" s="499" customFormat="1" hidden="1" x14ac:dyDescent="0.25">
      <c r="A160" s="795"/>
      <c r="B160" s="496" t="s">
        <v>318</v>
      </c>
      <c r="C160" s="459">
        <v>25040.026689999999</v>
      </c>
      <c r="D160" s="459">
        <v>58444.932700000005</v>
      </c>
      <c r="E160" s="459">
        <v>0</v>
      </c>
      <c r="F160" s="459">
        <v>0</v>
      </c>
      <c r="G160" s="498">
        <v>0</v>
      </c>
      <c r="H160" s="498">
        <f t="shared" si="4"/>
        <v>83484.959390000004</v>
      </c>
      <c r="I160" s="498"/>
    </row>
    <row r="161" spans="1:9" s="499" customFormat="1" hidden="1" x14ac:dyDescent="0.25">
      <c r="A161" s="795"/>
      <c r="B161" s="496" t="s">
        <v>319</v>
      </c>
      <c r="C161" s="459">
        <v>34375.320329999995</v>
      </c>
      <c r="D161" s="459">
        <v>54920.689319999998</v>
      </c>
      <c r="E161" s="459">
        <v>0</v>
      </c>
      <c r="F161" s="459">
        <v>0</v>
      </c>
      <c r="G161" s="498">
        <v>12551.49</v>
      </c>
      <c r="H161" s="498">
        <f t="shared" si="4"/>
        <v>101847.49965</v>
      </c>
      <c r="I161" s="498"/>
    </row>
    <row r="162" spans="1:9" s="499" customFormat="1" hidden="1" x14ac:dyDescent="0.25">
      <c r="A162" s="795" t="s">
        <v>329</v>
      </c>
      <c r="B162" s="496" t="s">
        <v>317</v>
      </c>
      <c r="C162" s="459">
        <v>67635.726749999565</v>
      </c>
      <c r="D162" s="459">
        <v>311569.812570001</v>
      </c>
      <c r="E162" s="459">
        <v>0</v>
      </c>
      <c r="F162" s="459">
        <v>133.46163000000004</v>
      </c>
      <c r="G162" s="498">
        <v>11553.337</v>
      </c>
      <c r="H162" s="498">
        <f t="shared" si="4"/>
        <v>390892.33795000054</v>
      </c>
      <c r="I162" s="498"/>
    </row>
    <row r="163" spans="1:9" s="499" customFormat="1" hidden="1" x14ac:dyDescent="0.25">
      <c r="A163" s="795"/>
      <c r="B163" s="496" t="s">
        <v>318</v>
      </c>
      <c r="C163" s="459">
        <v>21400.10851999998</v>
      </c>
      <c r="D163" s="459">
        <v>78624.587889999995</v>
      </c>
      <c r="E163" s="459">
        <v>0</v>
      </c>
      <c r="F163" s="459">
        <v>0</v>
      </c>
      <c r="G163" s="498">
        <v>0</v>
      </c>
      <c r="H163" s="498">
        <f t="shared" si="4"/>
        <v>100024.69640999998</v>
      </c>
      <c r="I163" s="498"/>
    </row>
    <row r="164" spans="1:9" s="499" customFormat="1" hidden="1" x14ac:dyDescent="0.25">
      <c r="A164" s="795"/>
      <c r="B164" s="496" t="s">
        <v>319</v>
      </c>
      <c r="C164" s="459">
        <v>46128.197979999983</v>
      </c>
      <c r="D164" s="459">
        <v>48839.112569999903</v>
      </c>
      <c r="E164" s="459">
        <v>0</v>
      </c>
      <c r="F164" s="459">
        <v>187.03441000000001</v>
      </c>
      <c r="G164" s="498">
        <v>6410.3249999999998</v>
      </c>
      <c r="H164" s="498">
        <f t="shared" si="4"/>
        <v>101564.66995999987</v>
      </c>
      <c r="I164" s="498"/>
    </row>
    <row r="165" spans="1:9" s="499" customFormat="1" hidden="1" x14ac:dyDescent="0.25">
      <c r="A165" s="794" t="s">
        <v>330</v>
      </c>
      <c r="B165" s="496" t="s">
        <v>317</v>
      </c>
      <c r="C165" s="459">
        <v>75624.112299999615</v>
      </c>
      <c r="D165" s="459">
        <v>392717.72359500203</v>
      </c>
      <c r="E165" s="459">
        <v>0</v>
      </c>
      <c r="F165" s="459">
        <v>189.30049999999983</v>
      </c>
      <c r="G165" s="498">
        <v>32446.056</v>
      </c>
      <c r="H165" s="498">
        <f t="shared" si="4"/>
        <v>500977.19239500165</v>
      </c>
      <c r="I165" s="498"/>
    </row>
    <row r="166" spans="1:9" s="499" customFormat="1" hidden="1" x14ac:dyDescent="0.25">
      <c r="A166" s="794"/>
      <c r="B166" s="496" t="s">
        <v>318</v>
      </c>
      <c r="C166" s="459">
        <v>25093.30157000004</v>
      </c>
      <c r="D166" s="459">
        <v>77530.130069999999</v>
      </c>
      <c r="E166" s="459">
        <v>0</v>
      </c>
      <c r="F166" s="459">
        <v>0</v>
      </c>
      <c r="G166" s="498">
        <v>0</v>
      </c>
      <c r="H166" s="498">
        <f t="shared" si="4"/>
        <v>102623.43164000004</v>
      </c>
      <c r="I166" s="498"/>
    </row>
    <row r="167" spans="1:9" s="499" customFormat="1" hidden="1" x14ac:dyDescent="0.25">
      <c r="A167" s="794"/>
      <c r="B167" s="496" t="s">
        <v>319</v>
      </c>
      <c r="C167" s="459">
        <v>38445.518080000002</v>
      </c>
      <c r="D167" s="459">
        <v>37967.581300000202</v>
      </c>
      <c r="E167" s="459">
        <v>0</v>
      </c>
      <c r="F167" s="459">
        <v>73.334999999999994</v>
      </c>
      <c r="G167" s="498">
        <v>6393.1660000000002</v>
      </c>
      <c r="H167" s="498">
        <f t="shared" si="4"/>
        <v>82879.600380000207</v>
      </c>
      <c r="I167" s="498"/>
    </row>
    <row r="168" spans="1:9" s="499" customFormat="1" hidden="1" x14ac:dyDescent="0.25">
      <c r="A168" s="794" t="s">
        <v>331</v>
      </c>
      <c r="B168" s="496" t="s">
        <v>317</v>
      </c>
      <c r="C168" s="459">
        <v>75012.432020000328</v>
      </c>
      <c r="D168" s="459">
        <v>408609.39641000301</v>
      </c>
      <c r="E168" s="459">
        <v>0</v>
      </c>
      <c r="F168" s="459">
        <v>320.28470999999979</v>
      </c>
      <c r="G168" s="498">
        <v>14641.451999999999</v>
      </c>
      <c r="H168" s="498">
        <f t="shared" si="4"/>
        <v>498583.56514000334</v>
      </c>
      <c r="I168" s="498"/>
    </row>
    <row r="169" spans="1:9" s="499" customFormat="1" hidden="1" x14ac:dyDescent="0.25">
      <c r="A169" s="794"/>
      <c r="B169" s="496" t="s">
        <v>318</v>
      </c>
      <c r="C169" s="459">
        <v>23857.324680000009</v>
      </c>
      <c r="D169" s="459">
        <v>65829.350590000002</v>
      </c>
      <c r="E169" s="459">
        <v>0</v>
      </c>
      <c r="F169" s="459">
        <v>2.3861999999999997</v>
      </c>
      <c r="G169" s="498">
        <v>0</v>
      </c>
      <c r="H169" s="498">
        <f t="shared" si="4"/>
        <v>89689.061470000001</v>
      </c>
      <c r="I169" s="498"/>
    </row>
    <row r="170" spans="1:9" s="499" customFormat="1" hidden="1" x14ac:dyDescent="0.25">
      <c r="A170" s="794"/>
      <c r="B170" s="496" t="s">
        <v>319</v>
      </c>
      <c r="C170" s="459">
        <v>24308.662680000001</v>
      </c>
      <c r="D170" s="459">
        <v>54424.971580000099</v>
      </c>
      <c r="E170" s="459">
        <v>0</v>
      </c>
      <c r="F170" s="459">
        <v>0</v>
      </c>
      <c r="G170" s="498">
        <v>9673.5329999999994</v>
      </c>
      <c r="H170" s="498">
        <f t="shared" si="4"/>
        <v>88407.167260000104</v>
      </c>
      <c r="I170" s="498"/>
    </row>
    <row r="171" spans="1:9" s="499" customFormat="1" hidden="1" x14ac:dyDescent="0.25">
      <c r="A171" s="794" t="s">
        <v>148</v>
      </c>
      <c r="B171" s="496" t="s">
        <v>317</v>
      </c>
      <c r="C171" s="459">
        <v>61619.982920000002</v>
      </c>
      <c r="D171" s="459">
        <v>377617.58671500097</v>
      </c>
      <c r="E171" s="459">
        <v>0</v>
      </c>
      <c r="F171" s="459">
        <v>1308.8231100000003</v>
      </c>
      <c r="G171" s="498">
        <v>35336.016000000003</v>
      </c>
      <c r="H171" s="498">
        <f t="shared" si="4"/>
        <v>475882.40874500095</v>
      </c>
      <c r="I171" s="498"/>
    </row>
    <row r="172" spans="1:9" s="499" customFormat="1" hidden="1" x14ac:dyDescent="0.25">
      <c r="A172" s="794"/>
      <c r="B172" s="496" t="s">
        <v>318</v>
      </c>
      <c r="C172" s="459">
        <v>21178.219740000019</v>
      </c>
      <c r="D172" s="459">
        <v>117737.73240000001</v>
      </c>
      <c r="E172" s="459">
        <v>0</v>
      </c>
      <c r="F172" s="459">
        <v>0</v>
      </c>
      <c r="G172" s="498">
        <v>0</v>
      </c>
      <c r="H172" s="498">
        <f t="shared" si="4"/>
        <v>138915.95214000004</v>
      </c>
      <c r="I172" s="498"/>
    </row>
    <row r="173" spans="1:9" s="499" customFormat="1" hidden="1" x14ac:dyDescent="0.25">
      <c r="A173" s="794"/>
      <c r="B173" s="496" t="s">
        <v>319</v>
      </c>
      <c r="C173" s="459">
        <v>26644.348929999975</v>
      </c>
      <c r="D173" s="459">
        <v>42912.112490000203</v>
      </c>
      <c r="E173" s="459">
        <v>0</v>
      </c>
      <c r="F173" s="459">
        <v>0</v>
      </c>
      <c r="G173" s="498">
        <v>4303.1390000000001</v>
      </c>
      <c r="H173" s="498">
        <f t="shared" si="4"/>
        <v>73859.600420000177</v>
      </c>
      <c r="I173" s="498"/>
    </row>
    <row r="174" spans="1:9" s="499" customFormat="1" hidden="1" x14ac:dyDescent="0.25">
      <c r="A174" s="794" t="s">
        <v>332</v>
      </c>
      <c r="B174" s="496" t="s">
        <v>317</v>
      </c>
      <c r="C174" s="459">
        <v>67579.753580000106</v>
      </c>
      <c r="D174" s="459">
        <v>462658.373315009</v>
      </c>
      <c r="E174" s="459">
        <v>0</v>
      </c>
      <c r="F174" s="459">
        <v>224.71545</v>
      </c>
      <c r="G174" s="498">
        <v>20220.392</v>
      </c>
      <c r="H174" s="498">
        <f t="shared" si="4"/>
        <v>550683.23434500908</v>
      </c>
      <c r="I174" s="498"/>
    </row>
    <row r="175" spans="1:9" s="499" customFormat="1" hidden="1" x14ac:dyDescent="0.25">
      <c r="A175" s="794"/>
      <c r="B175" s="496" t="s">
        <v>318</v>
      </c>
      <c r="C175" s="459">
        <v>22235.167829999999</v>
      </c>
      <c r="D175" s="459">
        <v>95792.658209999994</v>
      </c>
      <c r="E175" s="459">
        <v>0</v>
      </c>
      <c r="F175" s="459">
        <v>0</v>
      </c>
      <c r="G175" s="498">
        <v>0</v>
      </c>
      <c r="H175" s="498">
        <f t="shared" si="4"/>
        <v>118027.82603999999</v>
      </c>
      <c r="I175" s="498"/>
    </row>
    <row r="176" spans="1:9" s="499" customFormat="1" hidden="1" x14ac:dyDescent="0.25">
      <c r="A176" s="794"/>
      <c r="B176" s="496" t="s">
        <v>319</v>
      </c>
      <c r="C176" s="459">
        <v>23172.80307000002</v>
      </c>
      <c r="D176" s="459">
        <v>50900.415209999999</v>
      </c>
      <c r="E176" s="459">
        <v>0</v>
      </c>
      <c r="F176" s="459">
        <v>184.37592000000001</v>
      </c>
      <c r="G176" s="498">
        <v>6902.6040000000003</v>
      </c>
      <c r="H176" s="498">
        <f t="shared" si="4"/>
        <v>81160.198200000028</v>
      </c>
      <c r="I176" s="498"/>
    </row>
    <row r="177" spans="1:9" s="499" customFormat="1" hidden="1" x14ac:dyDescent="0.25">
      <c r="A177" s="794" t="s">
        <v>333</v>
      </c>
      <c r="B177" s="496" t="s">
        <v>317</v>
      </c>
      <c r="C177" s="459">
        <v>66201.378829200403</v>
      </c>
      <c r="D177" s="459">
        <v>398289.476840002</v>
      </c>
      <c r="E177" s="459">
        <v>0</v>
      </c>
      <c r="F177" s="459">
        <v>205.66748000000001</v>
      </c>
      <c r="G177" s="498">
        <v>30379.062000000002</v>
      </c>
      <c r="H177" s="498">
        <f t="shared" si="4"/>
        <v>495075.58514920238</v>
      </c>
      <c r="I177" s="498"/>
    </row>
    <row r="178" spans="1:9" s="499" customFormat="1" hidden="1" x14ac:dyDescent="0.25">
      <c r="A178" s="794"/>
      <c r="B178" s="496" t="s">
        <v>318</v>
      </c>
      <c r="C178" s="459">
        <v>21865.678960000005</v>
      </c>
      <c r="D178" s="459">
        <v>104982.50223</v>
      </c>
      <c r="E178" s="459">
        <v>0</v>
      </c>
      <c r="F178" s="459">
        <v>0</v>
      </c>
      <c r="G178" s="498">
        <v>0</v>
      </c>
      <c r="H178" s="498">
        <f t="shared" si="4"/>
        <v>126848.18119</v>
      </c>
      <c r="I178" s="498"/>
    </row>
    <row r="179" spans="1:9" s="499" customFormat="1" hidden="1" x14ac:dyDescent="0.25">
      <c r="A179" s="794"/>
      <c r="B179" s="496" t="s">
        <v>319</v>
      </c>
      <c r="C179" s="459">
        <v>21606.685060000022</v>
      </c>
      <c r="D179" s="459">
        <v>36448.687009999798</v>
      </c>
      <c r="E179" s="459">
        <v>0</v>
      </c>
      <c r="F179" s="459">
        <v>0</v>
      </c>
      <c r="G179" s="498">
        <v>16388.449000000001</v>
      </c>
      <c r="H179" s="498">
        <f t="shared" si="4"/>
        <v>74443.821069999831</v>
      </c>
      <c r="I179" s="498"/>
    </row>
    <row r="180" spans="1:9" s="499" customFormat="1" hidden="1" x14ac:dyDescent="0.25">
      <c r="A180" s="794" t="s">
        <v>149</v>
      </c>
      <c r="B180" s="496" t="s">
        <v>317</v>
      </c>
      <c r="C180" s="459">
        <v>178047.911315</v>
      </c>
      <c r="D180" s="459">
        <v>355669.55551999802</v>
      </c>
      <c r="E180" s="459">
        <v>0</v>
      </c>
      <c r="F180" s="459">
        <v>389.18299999999977</v>
      </c>
      <c r="G180" s="498">
        <v>15328.679</v>
      </c>
      <c r="H180" s="498">
        <f t="shared" si="4"/>
        <v>549435.32883499796</v>
      </c>
      <c r="I180" s="498"/>
    </row>
    <row r="181" spans="1:9" s="499" customFormat="1" hidden="1" x14ac:dyDescent="0.25">
      <c r="A181" s="794"/>
      <c r="B181" s="496" t="s">
        <v>318</v>
      </c>
      <c r="C181" s="459">
        <v>25715.697530000027</v>
      </c>
      <c r="D181" s="459">
        <v>59897.716399999998</v>
      </c>
      <c r="E181" s="459">
        <v>0</v>
      </c>
      <c r="F181" s="459">
        <v>0</v>
      </c>
      <c r="G181" s="498">
        <v>0</v>
      </c>
      <c r="H181" s="498">
        <f t="shared" si="4"/>
        <v>85613.413930000024</v>
      </c>
      <c r="I181" s="498"/>
    </row>
    <row r="182" spans="1:9" s="499" customFormat="1" hidden="1" x14ac:dyDescent="0.25">
      <c r="A182" s="794"/>
      <c r="B182" s="496" t="s">
        <v>319</v>
      </c>
      <c r="C182" s="796">
        <v>14790.944449999999</v>
      </c>
      <c r="D182" s="459">
        <v>37892.621580000101</v>
      </c>
      <c r="E182" s="459">
        <v>0</v>
      </c>
      <c r="F182" s="796">
        <v>0</v>
      </c>
      <c r="G182" s="498">
        <v>6818.1009999999997</v>
      </c>
      <c r="H182" s="498">
        <f t="shared" si="4"/>
        <v>59501.667030000106</v>
      </c>
      <c r="I182" s="498"/>
    </row>
    <row r="183" spans="1:9" s="499" customFormat="1" hidden="1" x14ac:dyDescent="0.25">
      <c r="A183" s="797"/>
      <c r="B183" s="797"/>
      <c r="C183" s="797"/>
      <c r="D183" s="797"/>
      <c r="E183" s="797"/>
      <c r="F183" s="797"/>
      <c r="G183" s="797"/>
      <c r="H183" s="797"/>
      <c r="I183" s="498"/>
    </row>
    <row r="184" spans="1:9" s="499" customFormat="1" hidden="1" x14ac:dyDescent="0.25">
      <c r="A184" s="793">
        <v>2019</v>
      </c>
      <c r="B184" s="496" t="s">
        <v>317</v>
      </c>
      <c r="C184" s="798">
        <v>160897.9455399999</v>
      </c>
      <c r="D184" s="501">
        <v>418919.74668000103</v>
      </c>
      <c r="E184" s="459">
        <v>0</v>
      </c>
      <c r="F184" s="790">
        <v>6016.5079099999994</v>
      </c>
      <c r="G184" s="498">
        <v>17318</v>
      </c>
      <c r="H184" s="798">
        <f>SUM(C184:G184)</f>
        <v>603152.20013000094</v>
      </c>
      <c r="I184" s="498"/>
    </row>
    <row r="185" spans="1:9" s="499" customFormat="1" hidden="1" x14ac:dyDescent="0.25">
      <c r="A185" s="794" t="s">
        <v>316</v>
      </c>
      <c r="B185" s="496" t="s">
        <v>318</v>
      </c>
      <c r="C185" s="798">
        <v>19239.228170000009</v>
      </c>
      <c r="D185" s="501">
        <v>56331.086229999994</v>
      </c>
      <c r="E185" s="459">
        <v>0</v>
      </c>
      <c r="F185" s="790">
        <v>0</v>
      </c>
      <c r="G185" s="498">
        <v>0</v>
      </c>
      <c r="H185" s="798">
        <f t="shared" ref="H185:H219" si="5">SUM(C185:G185)</f>
        <v>75570.314400000003</v>
      </c>
      <c r="I185" s="498"/>
    </row>
    <row r="186" spans="1:9" s="499" customFormat="1" hidden="1" x14ac:dyDescent="0.25">
      <c r="A186" s="794"/>
      <c r="B186" s="496" t="s">
        <v>319</v>
      </c>
      <c r="C186" s="798">
        <v>63037.545449999998</v>
      </c>
      <c r="D186" s="501">
        <v>62193.171200000215</v>
      </c>
      <c r="E186" s="459">
        <v>0</v>
      </c>
      <c r="F186" s="790">
        <v>255.93178</v>
      </c>
      <c r="G186" s="498">
        <v>8095</v>
      </c>
      <c r="H186" s="798">
        <f t="shared" si="5"/>
        <v>133581.64843000023</v>
      </c>
      <c r="I186" s="498"/>
    </row>
    <row r="187" spans="1:9" s="499" customFormat="1" hidden="1" x14ac:dyDescent="0.25">
      <c r="A187" s="794" t="s">
        <v>334</v>
      </c>
      <c r="B187" s="496" t="s">
        <v>317</v>
      </c>
      <c r="C187" s="459">
        <v>48430.439575000069</v>
      </c>
      <c r="D187" s="501">
        <v>297873.40529500297</v>
      </c>
      <c r="E187" s="459">
        <v>0</v>
      </c>
      <c r="F187" s="459">
        <v>337.62687999999997</v>
      </c>
      <c r="G187" s="498">
        <v>14702.341</v>
      </c>
      <c r="H187" s="798">
        <f t="shared" si="5"/>
        <v>361343.81275000307</v>
      </c>
      <c r="I187" s="498"/>
    </row>
    <row r="188" spans="1:9" s="499" customFormat="1" hidden="1" x14ac:dyDescent="0.25">
      <c r="A188" s="794"/>
      <c r="B188" s="496" t="s">
        <v>318</v>
      </c>
      <c r="C188" s="459">
        <v>21660.805000000008</v>
      </c>
      <c r="D188" s="501">
        <v>63286.022320000098</v>
      </c>
      <c r="E188" s="459">
        <v>0</v>
      </c>
      <c r="F188" s="459">
        <v>0</v>
      </c>
      <c r="G188" s="498">
        <v>0</v>
      </c>
      <c r="H188" s="798">
        <f t="shared" si="5"/>
        <v>84946.827320000099</v>
      </c>
      <c r="I188" s="498"/>
    </row>
    <row r="189" spans="1:9" s="499" customFormat="1" hidden="1" x14ac:dyDescent="0.25">
      <c r="A189" s="794"/>
      <c r="B189" s="496" t="s">
        <v>319</v>
      </c>
      <c r="C189" s="459">
        <v>24858.935869999994</v>
      </c>
      <c r="D189" s="501">
        <v>31861.725479999943</v>
      </c>
      <c r="E189" s="459">
        <v>0</v>
      </c>
      <c r="F189" s="459">
        <v>0</v>
      </c>
      <c r="G189" s="498">
        <v>9777.7810000000009</v>
      </c>
      <c r="H189" s="798">
        <f t="shared" si="5"/>
        <v>66498.442349999939</v>
      </c>
      <c r="I189" s="498"/>
    </row>
    <row r="190" spans="1:9" s="499" customFormat="1" hidden="1" x14ac:dyDescent="0.25">
      <c r="A190" s="794" t="s">
        <v>152</v>
      </c>
      <c r="B190" s="496" t="s">
        <v>317</v>
      </c>
      <c r="C190" s="459">
        <v>65617.149740000212</v>
      </c>
      <c r="D190" s="501">
        <v>290109.51498000079</v>
      </c>
      <c r="E190" s="459">
        <v>0</v>
      </c>
      <c r="F190" s="459">
        <v>12249.370560000012</v>
      </c>
      <c r="G190" s="498">
        <v>18819</v>
      </c>
      <c r="H190" s="798">
        <f t="shared" si="5"/>
        <v>386795.035280001</v>
      </c>
      <c r="I190" s="498"/>
    </row>
    <row r="191" spans="1:9" s="499" customFormat="1" hidden="1" x14ac:dyDescent="0.25">
      <c r="A191" s="794"/>
      <c r="B191" s="496" t="s">
        <v>318</v>
      </c>
      <c r="C191" s="459">
        <v>27841.966779999981</v>
      </c>
      <c r="D191" s="501">
        <v>46891.733840000001</v>
      </c>
      <c r="E191" s="459">
        <v>0</v>
      </c>
      <c r="F191" s="459">
        <v>0</v>
      </c>
      <c r="G191" s="498"/>
      <c r="H191" s="798">
        <f t="shared" si="5"/>
        <v>74733.700619999989</v>
      </c>
      <c r="I191" s="498"/>
    </row>
    <row r="192" spans="1:9" s="499" customFormat="1" hidden="1" x14ac:dyDescent="0.25">
      <c r="A192" s="794"/>
      <c r="B192" s="496" t="s">
        <v>319</v>
      </c>
      <c r="C192" s="459">
        <v>34450.570409999971</v>
      </c>
      <c r="D192" s="501">
        <v>53681.686650000105</v>
      </c>
      <c r="E192" s="459">
        <v>0</v>
      </c>
      <c r="F192" s="459">
        <v>0</v>
      </c>
      <c r="G192" s="498">
        <v>5547</v>
      </c>
      <c r="H192" s="798">
        <f t="shared" si="5"/>
        <v>93679.257060000076</v>
      </c>
      <c r="I192" s="498"/>
    </row>
    <row r="193" spans="1:9" s="499" customFormat="1" hidden="1" x14ac:dyDescent="0.25">
      <c r="A193" s="794" t="s">
        <v>335</v>
      </c>
      <c r="B193" s="496" t="s">
        <v>317</v>
      </c>
      <c r="C193" s="459">
        <v>64867.13482499995</v>
      </c>
      <c r="D193" s="501">
        <v>346064.03654639999</v>
      </c>
      <c r="E193" s="459">
        <v>0</v>
      </c>
      <c r="F193" s="799">
        <v>242.06264999999991</v>
      </c>
      <c r="G193" s="498">
        <v>17197.726999999999</v>
      </c>
      <c r="H193" s="798">
        <f t="shared" si="5"/>
        <v>428370.96102139994</v>
      </c>
      <c r="I193" s="498"/>
    </row>
    <row r="194" spans="1:9" s="499" customFormat="1" hidden="1" x14ac:dyDescent="0.25">
      <c r="A194" s="794"/>
      <c r="B194" s="496" t="s">
        <v>318</v>
      </c>
      <c r="C194" s="459">
        <v>19913.70967000004</v>
      </c>
      <c r="D194" s="501">
        <v>58344.540079999999</v>
      </c>
      <c r="E194" s="459">
        <v>0</v>
      </c>
      <c r="F194" s="800">
        <v>0</v>
      </c>
      <c r="G194" s="498">
        <v>0</v>
      </c>
      <c r="H194" s="798">
        <f t="shared" si="5"/>
        <v>78258.249750000046</v>
      </c>
      <c r="I194" s="498"/>
    </row>
    <row r="195" spans="1:9" s="499" customFormat="1" hidden="1" x14ac:dyDescent="0.25">
      <c r="A195" s="794"/>
      <c r="B195" s="496" t="s">
        <v>319</v>
      </c>
      <c r="C195" s="459">
        <v>44009.803859999985</v>
      </c>
      <c r="D195" s="501">
        <v>37861.036129999884</v>
      </c>
      <c r="E195" s="459">
        <v>0</v>
      </c>
      <c r="F195" s="800">
        <v>0</v>
      </c>
      <c r="G195" s="498">
        <v>6636.4489999999996</v>
      </c>
      <c r="H195" s="798">
        <f t="shared" si="5"/>
        <v>88507.288989999855</v>
      </c>
      <c r="I195" s="498"/>
    </row>
    <row r="196" spans="1:9" s="499" customFormat="1" hidden="1" x14ac:dyDescent="0.25">
      <c r="A196" s="794" t="s">
        <v>328</v>
      </c>
      <c r="B196" s="496" t="s">
        <v>317</v>
      </c>
      <c r="C196" s="459">
        <v>64871.256019999819</v>
      </c>
      <c r="D196" s="501">
        <v>373981.86419999402</v>
      </c>
      <c r="E196" s="459">
        <v>0</v>
      </c>
      <c r="F196" s="459">
        <v>333.74149999999969</v>
      </c>
      <c r="G196" s="498">
        <v>23561</v>
      </c>
      <c r="H196" s="798">
        <f t="shared" si="5"/>
        <v>462747.86171999382</v>
      </c>
      <c r="I196" s="498"/>
    </row>
    <row r="197" spans="1:9" s="499" customFormat="1" hidden="1" x14ac:dyDescent="0.25">
      <c r="A197" s="794"/>
      <c r="B197" s="496" t="s">
        <v>318</v>
      </c>
      <c r="C197" s="459">
        <v>26389.530409999999</v>
      </c>
      <c r="D197" s="501">
        <v>61671.383479999982</v>
      </c>
      <c r="E197" s="459">
        <v>0</v>
      </c>
      <c r="F197" s="459">
        <v>0</v>
      </c>
      <c r="G197" s="498">
        <v>0</v>
      </c>
      <c r="H197" s="798">
        <f t="shared" si="5"/>
        <v>88060.913889999982</v>
      </c>
      <c r="I197" s="498"/>
    </row>
    <row r="198" spans="1:9" s="499" customFormat="1" hidden="1" x14ac:dyDescent="0.25">
      <c r="A198" s="794"/>
      <c r="B198" s="496" t="s">
        <v>319</v>
      </c>
      <c r="C198" s="459">
        <v>32104.04032</v>
      </c>
      <c r="D198" s="501">
        <v>49167.882049999978</v>
      </c>
      <c r="E198" s="459">
        <v>0</v>
      </c>
      <c r="F198" s="459">
        <v>0</v>
      </c>
      <c r="G198" s="498">
        <v>9791.0650000000005</v>
      </c>
      <c r="H198" s="798">
        <f t="shared" si="5"/>
        <v>91062.987369999988</v>
      </c>
      <c r="I198" s="498"/>
    </row>
    <row r="199" spans="1:9" s="499" customFormat="1" hidden="1" x14ac:dyDescent="0.25">
      <c r="A199" s="794" t="s">
        <v>329</v>
      </c>
      <c r="B199" s="496" t="s">
        <v>317</v>
      </c>
      <c r="C199" s="459">
        <v>60841.464025000067</v>
      </c>
      <c r="D199" s="501">
        <v>304763.40495499602</v>
      </c>
      <c r="E199" s="459">
        <v>0</v>
      </c>
      <c r="F199" s="459">
        <v>318.96858999999989</v>
      </c>
      <c r="G199" s="498">
        <v>11157.316000000001</v>
      </c>
      <c r="H199" s="798">
        <f t="shared" si="5"/>
        <v>377081.15356999607</v>
      </c>
      <c r="I199" s="498"/>
    </row>
    <row r="200" spans="1:9" s="499" customFormat="1" hidden="1" x14ac:dyDescent="0.25">
      <c r="A200" s="794"/>
      <c r="B200" s="496" t="s">
        <v>318</v>
      </c>
      <c r="C200" s="459">
        <v>21959.272109999987</v>
      </c>
      <c r="D200" s="501">
        <v>64398.956310000001</v>
      </c>
      <c r="E200" s="459">
        <v>0</v>
      </c>
      <c r="F200" s="459">
        <v>0</v>
      </c>
      <c r="G200" s="498">
        <v>0</v>
      </c>
      <c r="H200" s="798">
        <f t="shared" si="5"/>
        <v>86358.228419999985</v>
      </c>
      <c r="I200" s="498"/>
    </row>
    <row r="201" spans="1:9" s="499" customFormat="1" hidden="1" x14ac:dyDescent="0.25">
      <c r="A201" s="794"/>
      <c r="B201" s="496" t="s">
        <v>319</v>
      </c>
      <c r="C201" s="459">
        <v>19626.417400000002</v>
      </c>
      <c r="D201" s="501">
        <v>34689.313090000127</v>
      </c>
      <c r="E201" s="459">
        <v>0</v>
      </c>
      <c r="F201" s="459">
        <v>180.19738000000001</v>
      </c>
      <c r="G201" s="498">
        <v>7752.4340000000002</v>
      </c>
      <c r="H201" s="798">
        <f t="shared" si="5"/>
        <v>62248.361870000132</v>
      </c>
      <c r="I201" s="498"/>
    </row>
    <row r="202" spans="1:9" s="499" customFormat="1" ht="15.6" hidden="1" x14ac:dyDescent="0.3">
      <c r="A202" s="794" t="s">
        <v>330</v>
      </c>
      <c r="B202" s="496" t="s">
        <v>317</v>
      </c>
      <c r="C202" s="459">
        <v>68408.929829999965</v>
      </c>
      <c r="D202" s="501">
        <v>378822.38704500196</v>
      </c>
      <c r="E202" s="459">
        <v>0</v>
      </c>
      <c r="F202" s="801">
        <v>1627.5768499999999</v>
      </c>
      <c r="G202" s="498">
        <f>28486466/1000</f>
        <v>28486.466</v>
      </c>
      <c r="H202" s="798">
        <f t="shared" si="5"/>
        <v>477345.35972500197</v>
      </c>
      <c r="I202" s="498"/>
    </row>
    <row r="203" spans="1:9" s="499" customFormat="1" ht="15.6" hidden="1" x14ac:dyDescent="0.3">
      <c r="A203" s="794"/>
      <c r="B203" s="496" t="s">
        <v>318</v>
      </c>
      <c r="C203" s="459">
        <v>24718.420479999986</v>
      </c>
      <c r="D203" s="501">
        <v>101205.08151</v>
      </c>
      <c r="E203" s="459">
        <v>0</v>
      </c>
      <c r="F203" s="801">
        <v>0</v>
      </c>
      <c r="G203" s="498">
        <v>0</v>
      </c>
      <c r="H203" s="798">
        <f t="shared" si="5"/>
        <v>125923.50198999999</v>
      </c>
      <c r="I203" s="498"/>
    </row>
    <row r="204" spans="1:9" s="499" customFormat="1" ht="15.6" hidden="1" x14ac:dyDescent="0.3">
      <c r="A204" s="794"/>
      <c r="B204" s="496" t="s">
        <v>319</v>
      </c>
      <c r="C204" s="459">
        <v>33710.897219999992</v>
      </c>
      <c r="D204" s="501">
        <v>48740.66932000003</v>
      </c>
      <c r="E204" s="459">
        <v>0</v>
      </c>
      <c r="F204" s="801">
        <v>0</v>
      </c>
      <c r="G204" s="498">
        <f>6935982/1000</f>
        <v>6935.982</v>
      </c>
      <c r="H204" s="798">
        <f t="shared" si="5"/>
        <v>89387.548540000033</v>
      </c>
      <c r="I204" s="498"/>
    </row>
    <row r="205" spans="1:9" s="499" customFormat="1" ht="15.6" hidden="1" x14ac:dyDescent="0.3">
      <c r="A205" s="794" t="s">
        <v>331</v>
      </c>
      <c r="B205" s="496" t="s">
        <v>317</v>
      </c>
      <c r="C205" s="459">
        <v>47424.31041999998</v>
      </c>
      <c r="D205" s="501">
        <v>338704.08259500004</v>
      </c>
      <c r="E205" s="459">
        <v>0</v>
      </c>
      <c r="F205" s="801">
        <v>332.39277999999985</v>
      </c>
      <c r="G205" s="498">
        <f>10893876/1000</f>
        <v>10893.876</v>
      </c>
      <c r="H205" s="798">
        <f t="shared" si="5"/>
        <v>397354.66179500002</v>
      </c>
      <c r="I205" s="498"/>
    </row>
    <row r="206" spans="1:9" s="499" customFormat="1" ht="15.6" hidden="1" x14ac:dyDescent="0.3">
      <c r="A206" s="794"/>
      <c r="B206" s="496" t="s">
        <v>318</v>
      </c>
      <c r="C206" s="459">
        <v>28210.658629999987</v>
      </c>
      <c r="D206" s="501">
        <v>120464.40394500011</v>
      </c>
      <c r="E206" s="459">
        <v>0</v>
      </c>
      <c r="F206" s="801">
        <v>0</v>
      </c>
      <c r="G206" s="498">
        <v>0</v>
      </c>
      <c r="H206" s="798">
        <f t="shared" si="5"/>
        <v>148675.06257500011</v>
      </c>
      <c r="I206" s="498"/>
    </row>
    <row r="207" spans="1:9" s="499" customFormat="1" ht="15.6" hidden="1" x14ac:dyDescent="0.3">
      <c r="A207" s="794"/>
      <c r="B207" s="496" t="s">
        <v>319</v>
      </c>
      <c r="C207" s="459">
        <v>29125.32421000001</v>
      </c>
      <c r="D207" s="501">
        <v>49100.627109999979</v>
      </c>
      <c r="E207" s="459">
        <v>0</v>
      </c>
      <c r="F207" s="801">
        <v>28.045369999999998</v>
      </c>
      <c r="G207" s="498">
        <v>6137</v>
      </c>
      <c r="H207" s="798">
        <f t="shared" si="5"/>
        <v>84390.99669</v>
      </c>
      <c r="I207" s="498"/>
    </row>
    <row r="208" spans="1:9" s="499" customFormat="1" hidden="1" x14ac:dyDescent="0.25">
      <c r="A208" s="794" t="s">
        <v>148</v>
      </c>
      <c r="B208" s="496" t="s">
        <v>317</v>
      </c>
      <c r="C208" s="459">
        <v>63244.48880500035</v>
      </c>
      <c r="D208" s="501">
        <v>397054.72495999903</v>
      </c>
      <c r="E208" s="459">
        <v>0</v>
      </c>
      <c r="F208" s="459">
        <v>241.93012000000004</v>
      </c>
      <c r="G208" s="498">
        <f>38167892/1000</f>
        <v>38167.892</v>
      </c>
      <c r="H208" s="798">
        <f t="shared" si="5"/>
        <v>498709.03588499938</v>
      </c>
      <c r="I208" s="498"/>
    </row>
    <row r="209" spans="1:9" s="499" customFormat="1" hidden="1" x14ac:dyDescent="0.25">
      <c r="A209" s="794"/>
      <c r="B209" s="496" t="s">
        <v>318</v>
      </c>
      <c r="C209" s="459">
        <v>23382.26131999998</v>
      </c>
      <c r="D209" s="501">
        <v>88503.00688000003</v>
      </c>
      <c r="E209" s="459">
        <v>0</v>
      </c>
      <c r="F209" s="459">
        <v>0</v>
      </c>
      <c r="G209" s="498">
        <v>0</v>
      </c>
      <c r="H209" s="798">
        <f t="shared" si="5"/>
        <v>111885.26820000001</v>
      </c>
      <c r="I209" s="498"/>
    </row>
    <row r="210" spans="1:9" s="499" customFormat="1" hidden="1" x14ac:dyDescent="0.25">
      <c r="A210" s="794"/>
      <c r="B210" s="496" t="s">
        <v>319</v>
      </c>
      <c r="C210" s="459">
        <v>45376.005629999985</v>
      </c>
      <c r="D210" s="501">
        <v>60719.776310000059</v>
      </c>
      <c r="E210" s="459">
        <v>0</v>
      </c>
      <c r="F210" s="459">
        <v>0</v>
      </c>
      <c r="G210" s="498">
        <v>10565</v>
      </c>
      <c r="H210" s="798">
        <f t="shared" si="5"/>
        <v>116660.78194000004</v>
      </c>
      <c r="I210" s="498"/>
    </row>
    <row r="211" spans="1:9" s="499" customFormat="1" hidden="1" x14ac:dyDescent="0.25">
      <c r="A211" s="794" t="s">
        <v>326</v>
      </c>
      <c r="B211" s="496" t="s">
        <v>317</v>
      </c>
      <c r="C211" s="459">
        <v>69673.471980000308</v>
      </c>
      <c r="D211" s="501">
        <v>341383.36545000103</v>
      </c>
      <c r="E211" s="459">
        <v>0</v>
      </c>
      <c r="F211" s="459">
        <v>372.93598999999983</v>
      </c>
      <c r="G211" s="498">
        <v>24931.17</v>
      </c>
      <c r="H211" s="798">
        <f t="shared" si="5"/>
        <v>436360.94342000136</v>
      </c>
      <c r="I211" s="498"/>
    </row>
    <row r="212" spans="1:9" s="499" customFormat="1" hidden="1" x14ac:dyDescent="0.25">
      <c r="A212" s="794"/>
      <c r="B212" s="496" t="s">
        <v>318</v>
      </c>
      <c r="C212" s="459">
        <v>24661.733560000037</v>
      </c>
      <c r="D212" s="501">
        <v>82484.538390000002</v>
      </c>
      <c r="E212" s="459">
        <v>0</v>
      </c>
      <c r="F212" s="459">
        <v>0</v>
      </c>
      <c r="G212" s="498">
        <v>0</v>
      </c>
      <c r="H212" s="798">
        <f t="shared" si="5"/>
        <v>107146.27195000004</v>
      </c>
      <c r="I212" s="498"/>
    </row>
    <row r="213" spans="1:9" s="499" customFormat="1" hidden="1" x14ac:dyDescent="0.25">
      <c r="A213" s="794"/>
      <c r="B213" s="496" t="s">
        <v>319</v>
      </c>
      <c r="C213" s="459">
        <v>29910.001510000013</v>
      </c>
      <c r="D213" s="501">
        <v>45348.658439999999</v>
      </c>
      <c r="E213" s="459">
        <v>0</v>
      </c>
      <c r="F213" s="459">
        <v>0</v>
      </c>
      <c r="G213" s="498">
        <v>8178</v>
      </c>
      <c r="H213" s="798">
        <f t="shared" si="5"/>
        <v>83436.659950000016</v>
      </c>
      <c r="I213" s="498"/>
    </row>
    <row r="214" spans="1:9" s="499" customFormat="1" hidden="1" x14ac:dyDescent="0.25">
      <c r="A214" s="794" t="s">
        <v>333</v>
      </c>
      <c r="B214" s="496" t="s">
        <v>317</v>
      </c>
      <c r="C214" s="459">
        <v>464567.05981999997</v>
      </c>
      <c r="D214" s="501">
        <v>332864.37611499784</v>
      </c>
      <c r="E214" s="459">
        <v>0</v>
      </c>
      <c r="F214" s="459">
        <v>530.0905600000001</v>
      </c>
      <c r="G214" s="498">
        <f>19871552/1000</f>
        <v>19871.552</v>
      </c>
      <c r="H214" s="798">
        <f t="shared" si="5"/>
        <v>817833.07849499793</v>
      </c>
      <c r="I214" s="498"/>
    </row>
    <row r="215" spans="1:9" s="499" customFormat="1" hidden="1" x14ac:dyDescent="0.25">
      <c r="A215" s="794"/>
      <c r="B215" s="496" t="s">
        <v>318</v>
      </c>
      <c r="C215" s="459">
        <v>27214.187170000034</v>
      </c>
      <c r="D215" s="501">
        <v>85448.794499999902</v>
      </c>
      <c r="E215" s="459">
        <v>0</v>
      </c>
      <c r="F215" s="459">
        <v>0</v>
      </c>
      <c r="G215" s="498">
        <v>0</v>
      </c>
      <c r="H215" s="798">
        <f t="shared" si="5"/>
        <v>112662.98166999994</v>
      </c>
      <c r="I215" s="498"/>
    </row>
    <row r="216" spans="1:9" s="499" customFormat="1" hidden="1" x14ac:dyDescent="0.25">
      <c r="A216" s="794"/>
      <c r="B216" s="496" t="s">
        <v>319</v>
      </c>
      <c r="C216" s="459">
        <v>23473.036370000005</v>
      </c>
      <c r="D216" s="501">
        <v>37266.269269999902</v>
      </c>
      <c r="E216" s="459">
        <v>0</v>
      </c>
      <c r="F216" s="459">
        <v>0</v>
      </c>
      <c r="G216" s="498">
        <f>10135611/1000</f>
        <v>10135.611000000001</v>
      </c>
      <c r="H216" s="798">
        <f t="shared" si="5"/>
        <v>70874.916639999909</v>
      </c>
      <c r="I216" s="498"/>
    </row>
    <row r="217" spans="1:9" s="499" customFormat="1" hidden="1" x14ac:dyDescent="0.25">
      <c r="A217" s="794" t="s">
        <v>149</v>
      </c>
      <c r="B217" s="496" t="s">
        <v>317</v>
      </c>
      <c r="C217" s="459">
        <v>475830.46911499952</v>
      </c>
      <c r="D217" s="501">
        <v>276317.12676999904</v>
      </c>
      <c r="E217" s="459">
        <v>0</v>
      </c>
      <c r="F217" s="459">
        <v>173.08261000000013</v>
      </c>
      <c r="G217" s="498">
        <v>9115</v>
      </c>
      <c r="H217" s="798">
        <f t="shared" si="5"/>
        <v>761435.6784949986</v>
      </c>
      <c r="I217" s="498"/>
    </row>
    <row r="218" spans="1:9" s="499" customFormat="1" hidden="1" x14ac:dyDescent="0.25">
      <c r="A218" s="794"/>
      <c r="B218" s="496" t="s">
        <v>318</v>
      </c>
      <c r="C218" s="459">
        <v>19749.842109999987</v>
      </c>
      <c r="D218" s="501">
        <v>53138.760669999989</v>
      </c>
      <c r="E218" s="459">
        <v>0</v>
      </c>
      <c r="F218" s="459">
        <v>0</v>
      </c>
      <c r="G218" s="498">
        <v>0</v>
      </c>
      <c r="H218" s="798">
        <f t="shared" si="5"/>
        <v>72888.602779999972</v>
      </c>
      <c r="I218" s="498"/>
    </row>
    <row r="219" spans="1:9" s="499" customFormat="1" hidden="1" x14ac:dyDescent="0.25">
      <c r="A219" s="794"/>
      <c r="B219" s="496" t="s">
        <v>319</v>
      </c>
      <c r="C219" s="459">
        <v>20249.247329999958</v>
      </c>
      <c r="D219" s="501">
        <v>42272.753570000001</v>
      </c>
      <c r="E219" s="459">
        <v>0</v>
      </c>
      <c r="F219" s="459">
        <v>0</v>
      </c>
      <c r="G219" s="498">
        <v>8738</v>
      </c>
      <c r="H219" s="798">
        <f t="shared" si="5"/>
        <v>71260.000899999955</v>
      </c>
      <c r="I219" s="498"/>
    </row>
    <row r="220" spans="1:9" s="499" customFormat="1" hidden="1" x14ac:dyDescent="0.25">
      <c r="A220" s="794"/>
      <c r="B220" s="496"/>
      <c r="C220" s="459"/>
      <c r="D220" s="501"/>
      <c r="E220" s="459"/>
      <c r="F220" s="459"/>
      <c r="G220" s="498"/>
      <c r="H220" s="798"/>
      <c r="I220" s="498"/>
    </row>
    <row r="221" spans="1:9" s="499" customFormat="1" hidden="1" x14ac:dyDescent="0.25">
      <c r="A221" s="794">
        <v>2020</v>
      </c>
      <c r="B221" s="496" t="s">
        <v>317</v>
      </c>
      <c r="C221" s="459">
        <v>51636</v>
      </c>
      <c r="D221" s="501">
        <v>349895</v>
      </c>
      <c r="E221" s="459">
        <v>0</v>
      </c>
      <c r="F221" s="802">
        <v>1472</v>
      </c>
      <c r="G221" s="459">
        <v>1471</v>
      </c>
      <c r="H221" s="798">
        <f t="shared" ref="H221:H256" si="6">SUM(C221:G221)</f>
        <v>404474</v>
      </c>
      <c r="I221" s="498"/>
    </row>
    <row r="222" spans="1:9" s="499" customFormat="1" hidden="1" x14ac:dyDescent="0.25">
      <c r="A222" s="794" t="s">
        <v>336</v>
      </c>
      <c r="B222" s="496" t="s">
        <v>318</v>
      </c>
      <c r="C222" s="459">
        <v>24638</v>
      </c>
      <c r="D222" s="501">
        <v>47264</v>
      </c>
      <c r="E222" s="459">
        <v>0</v>
      </c>
      <c r="F222" s="802">
        <v>0</v>
      </c>
      <c r="G222" s="459">
        <v>0</v>
      </c>
      <c r="H222" s="798">
        <f t="shared" si="6"/>
        <v>71902</v>
      </c>
      <c r="I222" s="498"/>
    </row>
    <row r="223" spans="1:9" s="499" customFormat="1" hidden="1" x14ac:dyDescent="0.25">
      <c r="A223" s="794"/>
      <c r="B223" s="496" t="s">
        <v>319</v>
      </c>
      <c r="C223" s="459">
        <v>21431</v>
      </c>
      <c r="D223" s="501">
        <v>44917.839</v>
      </c>
      <c r="E223" s="459">
        <v>0</v>
      </c>
      <c r="F223" s="802">
        <v>0</v>
      </c>
      <c r="G223" s="459">
        <f>7851161/1000</f>
        <v>7851.1610000000001</v>
      </c>
      <c r="H223" s="798">
        <f t="shared" si="6"/>
        <v>74200</v>
      </c>
      <c r="I223" s="498"/>
    </row>
    <row r="224" spans="1:9" s="499" customFormat="1" ht="14.4" hidden="1" x14ac:dyDescent="0.3">
      <c r="A224" s="794" t="s">
        <v>334</v>
      </c>
      <c r="B224" s="496" t="s">
        <v>317</v>
      </c>
      <c r="C224" s="803">
        <v>48583</v>
      </c>
      <c r="D224" s="501">
        <v>297207.12300000002</v>
      </c>
      <c r="E224" s="459">
        <v>0</v>
      </c>
      <c r="F224" s="802">
        <v>180</v>
      </c>
      <c r="G224" s="459">
        <f>17105877/1000</f>
        <v>17105.877</v>
      </c>
      <c r="H224" s="798">
        <f t="shared" si="6"/>
        <v>363076</v>
      </c>
      <c r="I224" s="498"/>
    </row>
    <row r="225" spans="1:9" s="499" customFormat="1" ht="14.4" hidden="1" x14ac:dyDescent="0.3">
      <c r="A225" s="794"/>
      <c r="B225" s="496" t="s">
        <v>318</v>
      </c>
      <c r="C225" s="803">
        <v>24595</v>
      </c>
      <c r="D225" s="501">
        <v>64719</v>
      </c>
      <c r="E225" s="459">
        <v>0</v>
      </c>
      <c r="F225" s="802">
        <v>0</v>
      </c>
      <c r="G225" s="459">
        <v>0</v>
      </c>
      <c r="H225" s="798">
        <f t="shared" si="6"/>
        <v>89314</v>
      </c>
      <c r="I225" s="498"/>
    </row>
    <row r="226" spans="1:9" s="499" customFormat="1" ht="14.4" hidden="1" x14ac:dyDescent="0.3">
      <c r="A226" s="794"/>
      <c r="B226" s="496" t="s">
        <v>319</v>
      </c>
      <c r="C226" s="803">
        <v>10925</v>
      </c>
      <c r="D226" s="501">
        <v>31733.364000000001</v>
      </c>
      <c r="E226" s="459">
        <v>0</v>
      </c>
      <c r="F226" s="802">
        <v>0</v>
      </c>
      <c r="G226" s="459">
        <f>11239636/1000</f>
        <v>11239.636</v>
      </c>
      <c r="H226" s="798">
        <f t="shared" si="6"/>
        <v>53898</v>
      </c>
      <c r="I226" s="498"/>
    </row>
    <row r="227" spans="1:9" s="499" customFormat="1" hidden="1" x14ac:dyDescent="0.25">
      <c r="A227" s="794" t="s">
        <v>152</v>
      </c>
      <c r="B227" s="496" t="s">
        <v>317</v>
      </c>
      <c r="C227" s="459">
        <v>44249</v>
      </c>
      <c r="D227" s="501">
        <v>265654.45</v>
      </c>
      <c r="E227" s="459">
        <v>0</v>
      </c>
      <c r="F227" s="802">
        <v>256</v>
      </c>
      <c r="G227" s="459">
        <f>13996550/1000</f>
        <v>13996.55</v>
      </c>
      <c r="H227" s="459">
        <f t="shared" si="6"/>
        <v>324156</v>
      </c>
      <c r="I227" s="498"/>
    </row>
    <row r="228" spans="1:9" s="499" customFormat="1" hidden="1" x14ac:dyDescent="0.25">
      <c r="A228" s="794"/>
      <c r="B228" s="496" t="s">
        <v>318</v>
      </c>
      <c r="C228" s="459">
        <v>21851</v>
      </c>
      <c r="D228" s="501">
        <v>53465</v>
      </c>
      <c r="E228" s="459">
        <v>0</v>
      </c>
      <c r="F228" s="802">
        <v>0</v>
      </c>
      <c r="G228" s="459">
        <v>0</v>
      </c>
      <c r="H228" s="459">
        <f t="shared" si="6"/>
        <v>75316</v>
      </c>
      <c r="I228" s="498"/>
    </row>
    <row r="229" spans="1:9" s="499" customFormat="1" hidden="1" x14ac:dyDescent="0.25">
      <c r="A229" s="794"/>
      <c r="B229" s="496" t="s">
        <v>319</v>
      </c>
      <c r="C229" s="459">
        <v>29040</v>
      </c>
      <c r="D229" s="501">
        <v>32515.807000000001</v>
      </c>
      <c r="E229" s="459">
        <v>0</v>
      </c>
      <c r="F229" s="802">
        <v>0</v>
      </c>
      <c r="G229" s="459">
        <f>7387193/1000</f>
        <v>7387.1930000000002</v>
      </c>
      <c r="H229" s="459">
        <f t="shared" si="6"/>
        <v>68943</v>
      </c>
      <c r="I229" s="498"/>
    </row>
    <row r="230" spans="1:9" s="499" customFormat="1" hidden="1" x14ac:dyDescent="0.25">
      <c r="A230" s="794" t="s">
        <v>335</v>
      </c>
      <c r="B230" s="496" t="s">
        <v>317</v>
      </c>
      <c r="C230" s="459">
        <v>33294</v>
      </c>
      <c r="D230" s="501">
        <v>241507.87400000001</v>
      </c>
      <c r="E230" s="459">
        <v>0</v>
      </c>
      <c r="F230" s="802">
        <v>834</v>
      </c>
      <c r="G230" s="459">
        <f>6317126/1000</f>
        <v>6317.1260000000002</v>
      </c>
      <c r="H230" s="459">
        <f t="shared" si="6"/>
        <v>281953</v>
      </c>
      <c r="I230" s="498"/>
    </row>
    <row r="231" spans="1:9" s="499" customFormat="1" hidden="1" x14ac:dyDescent="0.25">
      <c r="A231" s="794"/>
      <c r="B231" s="496" t="s">
        <v>318</v>
      </c>
      <c r="C231" s="459">
        <v>14224</v>
      </c>
      <c r="D231" s="501">
        <v>59852</v>
      </c>
      <c r="E231" s="459">
        <v>0</v>
      </c>
      <c r="F231" s="802">
        <v>0</v>
      </c>
      <c r="G231" s="459">
        <v>0</v>
      </c>
      <c r="H231" s="459">
        <f t="shared" si="6"/>
        <v>74076</v>
      </c>
      <c r="I231" s="498"/>
    </row>
    <row r="232" spans="1:9" s="499" customFormat="1" hidden="1" x14ac:dyDescent="0.25">
      <c r="A232" s="794"/>
      <c r="B232" s="496" t="s">
        <v>319</v>
      </c>
      <c r="C232" s="459">
        <v>2785</v>
      </c>
      <c r="D232" s="501">
        <v>30536.116000000002</v>
      </c>
      <c r="E232" s="459">
        <v>0</v>
      </c>
      <c r="F232" s="802">
        <v>0</v>
      </c>
      <c r="G232" s="459">
        <f>2293884/1000</f>
        <v>2293.884</v>
      </c>
      <c r="H232" s="459">
        <f t="shared" si="6"/>
        <v>35615</v>
      </c>
      <c r="I232" s="498"/>
    </row>
    <row r="233" spans="1:9" s="499" customFormat="1" hidden="1" x14ac:dyDescent="0.25">
      <c r="A233" s="794" t="s">
        <v>328</v>
      </c>
      <c r="B233" s="496" t="s">
        <v>317</v>
      </c>
      <c r="C233" s="459">
        <v>30914</v>
      </c>
      <c r="D233" s="501">
        <v>241127.55300000001</v>
      </c>
      <c r="E233" s="459">
        <v>0</v>
      </c>
      <c r="F233" s="802">
        <v>5841</v>
      </c>
      <c r="G233" s="459">
        <f>447/1000</f>
        <v>0.44700000000000001</v>
      </c>
      <c r="H233" s="459">
        <f t="shared" si="6"/>
        <v>277883</v>
      </c>
      <c r="I233" s="498"/>
    </row>
    <row r="234" spans="1:9" s="499" customFormat="1" hidden="1" x14ac:dyDescent="0.25">
      <c r="A234" s="794"/>
      <c r="B234" s="496" t="s">
        <v>318</v>
      </c>
      <c r="C234" s="459">
        <v>23199</v>
      </c>
      <c r="D234" s="501">
        <v>68082</v>
      </c>
      <c r="E234" s="459">
        <v>0</v>
      </c>
      <c r="F234" s="802">
        <v>0</v>
      </c>
      <c r="G234" s="459">
        <v>0</v>
      </c>
      <c r="H234" s="459">
        <f t="shared" si="6"/>
        <v>91281</v>
      </c>
      <c r="I234" s="498"/>
    </row>
    <row r="235" spans="1:9" s="499" customFormat="1" hidden="1" x14ac:dyDescent="0.25">
      <c r="A235" s="794"/>
      <c r="B235" s="496" t="s">
        <v>319</v>
      </c>
      <c r="C235" s="459">
        <v>8187</v>
      </c>
      <c r="D235" s="501">
        <v>45909.195999999996</v>
      </c>
      <c r="E235" s="459">
        <v>0</v>
      </c>
      <c r="F235" s="802">
        <v>0</v>
      </c>
      <c r="G235" s="459">
        <f>2154804/1000</f>
        <v>2154.8040000000001</v>
      </c>
      <c r="H235" s="459">
        <f t="shared" si="6"/>
        <v>56251</v>
      </c>
      <c r="I235" s="498"/>
    </row>
    <row r="236" spans="1:9" s="499" customFormat="1" hidden="1" x14ac:dyDescent="0.25">
      <c r="A236" s="794" t="s">
        <v>329</v>
      </c>
      <c r="B236" s="496" t="s">
        <v>317</v>
      </c>
      <c r="C236" s="459">
        <v>40274</v>
      </c>
      <c r="D236" s="501">
        <v>280210</v>
      </c>
      <c r="E236" s="459">
        <v>0</v>
      </c>
      <c r="F236" s="802">
        <v>107</v>
      </c>
      <c r="G236" s="459">
        <v>0</v>
      </c>
      <c r="H236" s="459">
        <f t="shared" si="6"/>
        <v>320591</v>
      </c>
      <c r="I236" s="498"/>
    </row>
    <row r="237" spans="1:9" s="499" customFormat="1" hidden="1" x14ac:dyDescent="0.25">
      <c r="A237" s="794"/>
      <c r="B237" s="496" t="s">
        <v>318</v>
      </c>
      <c r="C237" s="459">
        <v>18198</v>
      </c>
      <c r="D237" s="501">
        <v>61582</v>
      </c>
      <c r="E237" s="459">
        <v>0</v>
      </c>
      <c r="F237" s="802">
        <v>0</v>
      </c>
      <c r="G237" s="459">
        <v>0</v>
      </c>
      <c r="H237" s="459">
        <f t="shared" si="6"/>
        <v>79780</v>
      </c>
      <c r="I237" s="498"/>
    </row>
    <row r="238" spans="1:9" s="499" customFormat="1" hidden="1" x14ac:dyDescent="0.25">
      <c r="A238" s="794"/>
      <c r="B238" s="496" t="s">
        <v>319</v>
      </c>
      <c r="C238" s="459">
        <v>5563</v>
      </c>
      <c r="D238" s="501">
        <v>34087.769</v>
      </c>
      <c r="E238" s="459">
        <v>0</v>
      </c>
      <c r="F238" s="802">
        <v>0</v>
      </c>
      <c r="G238" s="459">
        <f>527231/1000</f>
        <v>527.23099999999999</v>
      </c>
      <c r="H238" s="459">
        <f t="shared" si="6"/>
        <v>40178</v>
      </c>
      <c r="I238" s="498"/>
    </row>
    <row r="239" spans="1:9" s="499" customFormat="1" hidden="1" x14ac:dyDescent="0.25">
      <c r="A239" s="794" t="s">
        <v>330</v>
      </c>
      <c r="B239" s="496" t="s">
        <v>317</v>
      </c>
      <c r="C239" s="459">
        <v>35023</v>
      </c>
      <c r="D239" s="501">
        <v>229865</v>
      </c>
      <c r="E239" s="459">
        <v>0</v>
      </c>
      <c r="F239" s="802">
        <v>522</v>
      </c>
      <c r="G239" s="459">
        <v>0</v>
      </c>
      <c r="H239" s="459">
        <f t="shared" si="6"/>
        <v>265410</v>
      </c>
      <c r="I239" s="498"/>
    </row>
    <row r="240" spans="1:9" s="499" customFormat="1" hidden="1" x14ac:dyDescent="0.25">
      <c r="A240" s="794"/>
      <c r="B240" s="496" t="s">
        <v>318</v>
      </c>
      <c r="C240" s="459">
        <v>23443</v>
      </c>
      <c r="D240" s="501">
        <v>90370</v>
      </c>
      <c r="E240" s="459">
        <v>0</v>
      </c>
      <c r="F240" s="802">
        <v>0</v>
      </c>
      <c r="G240" s="459">
        <v>0</v>
      </c>
      <c r="H240" s="459">
        <f t="shared" si="6"/>
        <v>113813</v>
      </c>
      <c r="I240" s="498"/>
    </row>
    <row r="241" spans="1:9" s="499" customFormat="1" hidden="1" x14ac:dyDescent="0.25">
      <c r="A241" s="794"/>
      <c r="B241" s="496" t="s">
        <v>319</v>
      </c>
      <c r="C241" s="459">
        <v>5684</v>
      </c>
      <c r="D241" s="501">
        <v>32949.279999999999</v>
      </c>
      <c r="E241" s="459">
        <v>0</v>
      </c>
      <c r="F241" s="802">
        <v>0</v>
      </c>
      <c r="G241" s="459">
        <f>2753720/1000</f>
        <v>2753.72</v>
      </c>
      <c r="H241" s="459">
        <f t="shared" si="6"/>
        <v>41387</v>
      </c>
      <c r="I241" s="498"/>
    </row>
    <row r="242" spans="1:9" s="499" customFormat="1" hidden="1" x14ac:dyDescent="0.25">
      <c r="A242" s="794" t="s">
        <v>331</v>
      </c>
      <c r="B242" s="496" t="s">
        <v>317</v>
      </c>
      <c r="C242" s="459">
        <v>76850</v>
      </c>
      <c r="D242" s="501">
        <v>235349.87899999999</v>
      </c>
      <c r="E242" s="459">
        <v>0</v>
      </c>
      <c r="F242" s="802">
        <v>54</v>
      </c>
      <c r="G242" s="459">
        <f>3536121/1000</f>
        <v>3536.1210000000001</v>
      </c>
      <c r="H242" s="459">
        <f t="shared" si="6"/>
        <v>315789.99999999994</v>
      </c>
      <c r="I242" s="498"/>
    </row>
    <row r="243" spans="1:9" s="499" customFormat="1" hidden="1" x14ac:dyDescent="0.25">
      <c r="A243" s="794"/>
      <c r="B243" s="496" t="s">
        <v>318</v>
      </c>
      <c r="C243" s="459">
        <v>19822</v>
      </c>
      <c r="D243" s="501">
        <v>102578</v>
      </c>
      <c r="E243" s="459">
        <v>0</v>
      </c>
      <c r="F243" s="802">
        <v>0</v>
      </c>
      <c r="G243" s="459">
        <v>0</v>
      </c>
      <c r="H243" s="459">
        <f t="shared" si="6"/>
        <v>122400</v>
      </c>
      <c r="I243" s="498"/>
    </row>
    <row r="244" spans="1:9" s="499" customFormat="1" hidden="1" x14ac:dyDescent="0.25">
      <c r="A244" s="794"/>
      <c r="B244" s="496" t="s">
        <v>319</v>
      </c>
      <c r="C244" s="459">
        <v>5160</v>
      </c>
      <c r="D244" s="501">
        <v>31195.567999999999</v>
      </c>
      <c r="E244" s="459">
        <v>0</v>
      </c>
      <c r="F244" s="802">
        <v>0</v>
      </c>
      <c r="G244" s="459">
        <f>2330432/1000</f>
        <v>2330.4319999999998</v>
      </c>
      <c r="H244" s="459">
        <f t="shared" si="6"/>
        <v>38686</v>
      </c>
      <c r="I244" s="498"/>
    </row>
    <row r="245" spans="1:9" s="499" customFormat="1" hidden="1" x14ac:dyDescent="0.25">
      <c r="A245" s="794" t="s">
        <v>148</v>
      </c>
      <c r="B245" s="496" t="s">
        <v>317</v>
      </c>
      <c r="C245" s="459">
        <v>37265</v>
      </c>
      <c r="D245" s="501">
        <v>259114.39199999999</v>
      </c>
      <c r="E245" s="459">
        <v>0</v>
      </c>
      <c r="F245" s="802">
        <v>24</v>
      </c>
      <c r="G245" s="459">
        <f>560608/1000</f>
        <v>560.60799999999995</v>
      </c>
      <c r="H245" s="459">
        <f t="shared" si="6"/>
        <v>296964</v>
      </c>
      <c r="I245" s="498"/>
    </row>
    <row r="246" spans="1:9" s="499" customFormat="1" hidden="1" x14ac:dyDescent="0.25">
      <c r="A246" s="794"/>
      <c r="B246" s="496" t="s">
        <v>318</v>
      </c>
      <c r="C246" s="459">
        <v>20500</v>
      </c>
      <c r="D246" s="501">
        <v>84971</v>
      </c>
      <c r="E246" s="459">
        <v>0</v>
      </c>
      <c r="F246" s="802">
        <v>0</v>
      </c>
      <c r="G246" s="459">
        <v>0</v>
      </c>
      <c r="H246" s="459">
        <f t="shared" si="6"/>
        <v>105471</v>
      </c>
      <c r="I246" s="498"/>
    </row>
    <row r="247" spans="1:9" s="499" customFormat="1" hidden="1" x14ac:dyDescent="0.25">
      <c r="A247" s="794"/>
      <c r="B247" s="496" t="s">
        <v>319</v>
      </c>
      <c r="C247" s="459">
        <v>62273</v>
      </c>
      <c r="D247" s="501">
        <v>47217.678</v>
      </c>
      <c r="E247" s="459">
        <v>0</v>
      </c>
      <c r="F247" s="802">
        <v>0</v>
      </c>
      <c r="G247" s="459">
        <f>900322/1000</f>
        <v>900.322</v>
      </c>
      <c r="H247" s="459">
        <f t="shared" si="6"/>
        <v>110391</v>
      </c>
      <c r="I247" s="498"/>
    </row>
    <row r="248" spans="1:9" s="499" customFormat="1" hidden="1" x14ac:dyDescent="0.25">
      <c r="A248" s="794" t="s">
        <v>326</v>
      </c>
      <c r="B248" s="496" t="s">
        <v>317</v>
      </c>
      <c r="C248" s="459">
        <v>44654</v>
      </c>
      <c r="D248" s="501">
        <v>265222.45199999999</v>
      </c>
      <c r="E248" s="459">
        <v>0</v>
      </c>
      <c r="F248" s="802">
        <v>241</v>
      </c>
      <c r="G248" s="459">
        <f>4886548/1000</f>
        <v>4886.5479999999998</v>
      </c>
      <c r="H248" s="459">
        <f t="shared" si="6"/>
        <v>315004</v>
      </c>
      <c r="I248" s="498"/>
    </row>
    <row r="249" spans="1:9" s="499" customFormat="1" hidden="1" x14ac:dyDescent="0.25">
      <c r="A249" s="794"/>
      <c r="B249" s="496" t="s">
        <v>318</v>
      </c>
      <c r="C249" s="459">
        <v>25781</v>
      </c>
      <c r="D249" s="501">
        <v>106722</v>
      </c>
      <c r="E249" s="459">
        <v>0</v>
      </c>
      <c r="F249" s="802">
        <v>0</v>
      </c>
      <c r="G249" s="459">
        <v>0</v>
      </c>
      <c r="H249" s="459">
        <f t="shared" si="6"/>
        <v>132503</v>
      </c>
      <c r="I249" s="498"/>
    </row>
    <row r="250" spans="1:9" s="499" customFormat="1" hidden="1" x14ac:dyDescent="0.25">
      <c r="A250" s="794"/>
      <c r="B250" s="496" t="s">
        <v>319</v>
      </c>
      <c r="C250" s="459">
        <v>10932</v>
      </c>
      <c r="D250" s="501">
        <v>43734.076999999997</v>
      </c>
      <c r="E250" s="459">
        <v>0</v>
      </c>
      <c r="F250" s="802">
        <v>0</v>
      </c>
      <c r="G250" s="459">
        <f>1001923/1000</f>
        <v>1001.923</v>
      </c>
      <c r="H250" s="459">
        <f t="shared" si="6"/>
        <v>55668</v>
      </c>
      <c r="I250" s="498"/>
    </row>
    <row r="251" spans="1:9" s="499" customFormat="1" hidden="1" x14ac:dyDescent="0.25">
      <c r="A251" s="794" t="s">
        <v>333</v>
      </c>
      <c r="B251" s="496" t="s">
        <v>317</v>
      </c>
      <c r="C251" s="459">
        <v>37257</v>
      </c>
      <c r="D251" s="501">
        <v>241537.16</v>
      </c>
      <c r="E251" s="459">
        <v>0</v>
      </c>
      <c r="F251" s="802">
        <v>55</v>
      </c>
      <c r="G251" s="459">
        <f>232840/1000</f>
        <v>232.84</v>
      </c>
      <c r="H251" s="459">
        <f t="shared" si="6"/>
        <v>279082.00000000006</v>
      </c>
      <c r="I251" s="498"/>
    </row>
    <row r="252" spans="1:9" s="499" customFormat="1" hidden="1" x14ac:dyDescent="0.25">
      <c r="A252" s="794"/>
      <c r="B252" s="496" t="s">
        <v>318</v>
      </c>
      <c r="C252" s="459">
        <v>22617</v>
      </c>
      <c r="D252" s="501">
        <v>72222</v>
      </c>
      <c r="E252" s="459">
        <v>0</v>
      </c>
      <c r="F252" s="802">
        <v>0</v>
      </c>
      <c r="G252" s="459">
        <v>0</v>
      </c>
      <c r="H252" s="459">
        <f t="shared" si="6"/>
        <v>94839</v>
      </c>
      <c r="I252" s="498"/>
    </row>
    <row r="253" spans="1:9" s="499" customFormat="1" hidden="1" x14ac:dyDescent="0.25">
      <c r="A253" s="794"/>
      <c r="B253" s="496" t="s">
        <v>319</v>
      </c>
      <c r="C253" s="459">
        <v>4469</v>
      </c>
      <c r="D253" s="501">
        <v>30436.464</v>
      </c>
      <c r="E253" s="459">
        <v>0</v>
      </c>
      <c r="F253" s="802">
        <v>0</v>
      </c>
      <c r="G253" s="459">
        <f>2044536/1000</f>
        <v>2044.5360000000001</v>
      </c>
      <c r="H253" s="459">
        <f t="shared" si="6"/>
        <v>36950</v>
      </c>
      <c r="I253" s="498"/>
    </row>
    <row r="254" spans="1:9" s="499" customFormat="1" hidden="1" x14ac:dyDescent="0.25">
      <c r="A254" s="794" t="s">
        <v>149</v>
      </c>
      <c r="B254" s="496" t="s">
        <v>317</v>
      </c>
      <c r="C254" s="459">
        <v>46623</v>
      </c>
      <c r="D254" s="501">
        <v>263192</v>
      </c>
      <c r="E254" s="459">
        <v>0</v>
      </c>
      <c r="F254" s="802">
        <v>115</v>
      </c>
      <c r="G254" s="459">
        <v>0</v>
      </c>
      <c r="H254" s="459">
        <f t="shared" si="6"/>
        <v>309930</v>
      </c>
      <c r="I254" s="498"/>
    </row>
    <row r="255" spans="1:9" s="499" customFormat="1" hidden="1" x14ac:dyDescent="0.25">
      <c r="A255" s="794"/>
      <c r="B255" s="496" t="s">
        <v>318</v>
      </c>
      <c r="C255" s="459">
        <v>27001</v>
      </c>
      <c r="D255" s="501">
        <v>68539</v>
      </c>
      <c r="E255" s="459">
        <v>0</v>
      </c>
      <c r="F255" s="802">
        <v>0</v>
      </c>
      <c r="G255" s="459">
        <v>0</v>
      </c>
      <c r="H255" s="459">
        <f t="shared" si="6"/>
        <v>95540</v>
      </c>
      <c r="I255" s="498"/>
    </row>
    <row r="256" spans="1:9" s="499" customFormat="1" hidden="1" x14ac:dyDescent="0.25">
      <c r="A256" s="794"/>
      <c r="B256" s="496" t="s">
        <v>319</v>
      </c>
      <c r="C256" s="459">
        <v>5331</v>
      </c>
      <c r="D256" s="501">
        <v>30948.544000000002</v>
      </c>
      <c r="E256" s="459">
        <v>0</v>
      </c>
      <c r="F256" s="802">
        <v>0</v>
      </c>
      <c r="G256" s="459">
        <f>460456/1000</f>
        <v>460.45600000000002</v>
      </c>
      <c r="H256" s="459">
        <f t="shared" si="6"/>
        <v>36740</v>
      </c>
      <c r="I256" s="498"/>
    </row>
    <row r="257" spans="1:9" s="499" customFormat="1" hidden="1" x14ac:dyDescent="0.25">
      <c r="A257" s="794"/>
      <c r="B257" s="496"/>
      <c r="C257" s="459"/>
      <c r="D257" s="501"/>
      <c r="E257" s="459"/>
      <c r="F257" s="802"/>
      <c r="G257" s="459"/>
      <c r="H257" s="459"/>
      <c r="I257" s="498"/>
    </row>
    <row r="258" spans="1:9" s="499" customFormat="1" hidden="1" x14ac:dyDescent="0.25">
      <c r="A258" s="794" t="s">
        <v>314</v>
      </c>
      <c r="B258" s="496" t="s">
        <v>317</v>
      </c>
      <c r="C258" s="459">
        <v>37666</v>
      </c>
      <c r="D258" s="501">
        <v>275916.45199999999</v>
      </c>
      <c r="E258" s="459">
        <v>0</v>
      </c>
      <c r="F258" s="802">
        <v>32</v>
      </c>
      <c r="G258" s="459">
        <f>3548/1000</f>
        <v>3.548</v>
      </c>
      <c r="H258" s="459">
        <f>SUM(C258:G258)</f>
        <v>313618</v>
      </c>
      <c r="I258" s="498"/>
    </row>
    <row r="259" spans="1:9" s="499" customFormat="1" hidden="1" x14ac:dyDescent="0.25">
      <c r="A259" s="794" t="s">
        <v>336</v>
      </c>
      <c r="B259" s="496" t="s">
        <v>318</v>
      </c>
      <c r="C259" s="459">
        <v>25158</v>
      </c>
      <c r="D259" s="501">
        <v>60194</v>
      </c>
      <c r="E259" s="459">
        <v>0</v>
      </c>
      <c r="F259" s="802">
        <v>0</v>
      </c>
      <c r="G259" s="459">
        <v>0</v>
      </c>
      <c r="H259" s="459">
        <f t="shared" ref="H259:H260" si="7">SUM(C259:G259)</f>
        <v>85352</v>
      </c>
      <c r="I259" s="498"/>
    </row>
    <row r="260" spans="1:9" s="499" customFormat="1" hidden="1" x14ac:dyDescent="0.25">
      <c r="A260" s="794"/>
      <c r="B260" s="496" t="s">
        <v>319</v>
      </c>
      <c r="C260" s="459">
        <v>6684</v>
      </c>
      <c r="D260" s="501">
        <v>31974.170999999998</v>
      </c>
      <c r="E260" s="459">
        <v>0</v>
      </c>
      <c r="F260" s="802">
        <v>0</v>
      </c>
      <c r="G260" s="459">
        <f>1421829/1000</f>
        <v>1421.829</v>
      </c>
      <c r="H260" s="459">
        <f t="shared" si="7"/>
        <v>40080</v>
      </c>
      <c r="I260" s="498"/>
    </row>
    <row r="261" spans="1:9" s="499" customFormat="1" hidden="1" x14ac:dyDescent="0.25">
      <c r="A261" s="794" t="s">
        <v>334</v>
      </c>
      <c r="B261" s="496" t="s">
        <v>317</v>
      </c>
      <c r="C261" s="459">
        <v>51271</v>
      </c>
      <c r="D261" s="501">
        <v>235860.53599999999</v>
      </c>
      <c r="E261" s="459">
        <v>0</v>
      </c>
      <c r="F261" s="802">
        <v>97</v>
      </c>
      <c r="G261" s="459">
        <f>5176464/1000</f>
        <v>5176.4639999999999</v>
      </c>
      <c r="H261" s="459">
        <f>SUM(C261:G261)</f>
        <v>292404.99999999994</v>
      </c>
      <c r="I261" s="498"/>
    </row>
    <row r="262" spans="1:9" s="499" customFormat="1" hidden="1" x14ac:dyDescent="0.25">
      <c r="A262" s="794"/>
      <c r="B262" s="496" t="s">
        <v>318</v>
      </c>
      <c r="C262" s="459">
        <v>19449</v>
      </c>
      <c r="D262" s="501">
        <v>71627</v>
      </c>
      <c r="E262" s="459">
        <v>0</v>
      </c>
      <c r="F262" s="802">
        <v>0</v>
      </c>
      <c r="G262" s="459">
        <v>0</v>
      </c>
      <c r="H262" s="459">
        <f t="shared" ref="H262:H293" si="8">SUM(C262:G262)</f>
        <v>91076</v>
      </c>
      <c r="I262" s="498"/>
    </row>
    <row r="263" spans="1:9" s="499" customFormat="1" ht="15.75" hidden="1" customHeight="1" x14ac:dyDescent="0.25">
      <c r="A263" s="794"/>
      <c r="B263" s="496" t="s">
        <v>319</v>
      </c>
      <c r="C263" s="459">
        <v>4279</v>
      </c>
      <c r="D263" s="501">
        <v>28817.172999999999</v>
      </c>
      <c r="E263" s="459">
        <v>0</v>
      </c>
      <c r="F263" s="802">
        <v>0</v>
      </c>
      <c r="G263" s="459">
        <f>1292827/1000</f>
        <v>1292.827</v>
      </c>
      <c r="H263" s="459">
        <f t="shared" si="8"/>
        <v>34388.999999999993</v>
      </c>
      <c r="I263" s="498"/>
    </row>
    <row r="264" spans="1:9" s="499" customFormat="1" hidden="1" x14ac:dyDescent="0.25">
      <c r="A264" s="794" t="s">
        <v>152</v>
      </c>
      <c r="B264" s="496" t="s">
        <v>317</v>
      </c>
      <c r="C264" s="459">
        <v>48069</v>
      </c>
      <c r="D264" s="501">
        <v>326949.54300000001</v>
      </c>
      <c r="E264" s="459">
        <v>0</v>
      </c>
      <c r="F264" s="802">
        <v>232</v>
      </c>
      <c r="G264" s="459">
        <f>1457/1000</f>
        <v>1.4570000000000001</v>
      </c>
      <c r="H264" s="459">
        <f t="shared" si="8"/>
        <v>375252</v>
      </c>
      <c r="I264" s="498"/>
    </row>
    <row r="265" spans="1:9" s="499" customFormat="1" hidden="1" x14ac:dyDescent="0.25">
      <c r="A265" s="794"/>
      <c r="B265" s="496" t="s">
        <v>318</v>
      </c>
      <c r="C265" s="459">
        <v>21911</v>
      </c>
      <c r="D265" s="501">
        <v>79600</v>
      </c>
      <c r="E265" s="459">
        <v>0</v>
      </c>
      <c r="F265" s="802">
        <v>0</v>
      </c>
      <c r="G265" s="459">
        <v>0</v>
      </c>
      <c r="H265" s="459">
        <f t="shared" si="8"/>
        <v>101511</v>
      </c>
      <c r="I265" s="498"/>
    </row>
    <row r="266" spans="1:9" s="499" customFormat="1" hidden="1" x14ac:dyDescent="0.25">
      <c r="A266" s="794"/>
      <c r="B266" s="496" t="s">
        <v>319</v>
      </c>
      <c r="C266" s="459">
        <v>6179</v>
      </c>
      <c r="D266" s="501">
        <v>40934.001000000004</v>
      </c>
      <c r="E266" s="459">
        <v>0</v>
      </c>
      <c r="F266" s="802">
        <v>0</v>
      </c>
      <c r="G266" s="459">
        <f>2755999/1000</f>
        <v>2755.9989999999998</v>
      </c>
      <c r="H266" s="459">
        <f t="shared" si="8"/>
        <v>49869</v>
      </c>
      <c r="I266" s="498"/>
    </row>
    <row r="267" spans="1:9" s="499" customFormat="1" hidden="1" x14ac:dyDescent="0.25">
      <c r="A267" s="794" t="s">
        <v>335</v>
      </c>
      <c r="B267" s="496" t="s">
        <v>317</v>
      </c>
      <c r="C267" s="459">
        <v>44783</v>
      </c>
      <c r="D267" s="501">
        <v>260122.44699999999</v>
      </c>
      <c r="E267" s="459">
        <v>0</v>
      </c>
      <c r="F267" s="802">
        <v>38</v>
      </c>
      <c r="G267" s="459">
        <f>10411553/1000</f>
        <v>10411.553</v>
      </c>
      <c r="H267" s="459">
        <f t="shared" si="8"/>
        <v>315355</v>
      </c>
      <c r="I267" s="498"/>
    </row>
    <row r="268" spans="1:9" s="499" customFormat="1" hidden="1" x14ac:dyDescent="0.25">
      <c r="A268" s="794"/>
      <c r="B268" s="496" t="s">
        <v>318</v>
      </c>
      <c r="C268" s="459">
        <v>21676</v>
      </c>
      <c r="D268" s="501">
        <v>60605</v>
      </c>
      <c r="E268" s="459">
        <v>0</v>
      </c>
      <c r="F268" s="802">
        <v>0</v>
      </c>
      <c r="G268" s="459">
        <v>0</v>
      </c>
      <c r="H268" s="459">
        <f t="shared" si="8"/>
        <v>82281</v>
      </c>
      <c r="I268" s="498"/>
    </row>
    <row r="269" spans="1:9" s="499" customFormat="1" hidden="1" x14ac:dyDescent="0.25">
      <c r="A269" s="794"/>
      <c r="B269" s="496" t="s">
        <v>319</v>
      </c>
      <c r="C269" s="459">
        <v>22008</v>
      </c>
      <c r="D269" s="501">
        <v>30280.850999999999</v>
      </c>
      <c r="E269" s="459">
        <v>0</v>
      </c>
      <c r="F269" s="802">
        <v>0</v>
      </c>
      <c r="G269" s="459">
        <f>1288149/1000</f>
        <v>1288.1489999999999</v>
      </c>
      <c r="H269" s="459">
        <f t="shared" si="8"/>
        <v>53576.999999999993</v>
      </c>
      <c r="I269" s="498"/>
    </row>
    <row r="270" spans="1:9" s="499" customFormat="1" hidden="1" x14ac:dyDescent="0.25">
      <c r="A270" s="794" t="s">
        <v>328</v>
      </c>
      <c r="B270" s="496" t="s">
        <v>317</v>
      </c>
      <c r="C270" s="459">
        <v>247685</v>
      </c>
      <c r="D270" s="501">
        <v>242499</v>
      </c>
      <c r="E270" s="459">
        <v>0</v>
      </c>
      <c r="F270" s="802">
        <v>462</v>
      </c>
      <c r="G270" s="459">
        <v>0</v>
      </c>
      <c r="H270" s="459">
        <f t="shared" si="8"/>
        <v>490646</v>
      </c>
      <c r="I270" s="498"/>
    </row>
    <row r="271" spans="1:9" s="499" customFormat="1" hidden="1" x14ac:dyDescent="0.25">
      <c r="A271" s="794"/>
      <c r="B271" s="496" t="s">
        <v>318</v>
      </c>
      <c r="C271" s="459">
        <v>17790</v>
      </c>
      <c r="D271" s="501">
        <v>70596</v>
      </c>
      <c r="E271" s="459">
        <v>0</v>
      </c>
      <c r="F271" s="802">
        <v>0</v>
      </c>
      <c r="G271" s="459">
        <v>0</v>
      </c>
      <c r="H271" s="459">
        <f t="shared" si="8"/>
        <v>88386</v>
      </c>
      <c r="I271" s="498"/>
    </row>
    <row r="272" spans="1:9" s="499" customFormat="1" hidden="1" x14ac:dyDescent="0.25">
      <c r="A272" s="794"/>
      <c r="B272" s="496" t="s">
        <v>319</v>
      </c>
      <c r="C272" s="459">
        <v>34491</v>
      </c>
      <c r="D272" s="501">
        <v>44303.63</v>
      </c>
      <c r="E272" s="459">
        <v>0</v>
      </c>
      <c r="F272" s="802">
        <v>0</v>
      </c>
      <c r="G272" s="459">
        <f>1650370/1000</f>
        <v>1650.37</v>
      </c>
      <c r="H272" s="459">
        <f t="shared" si="8"/>
        <v>80445</v>
      </c>
      <c r="I272" s="498"/>
    </row>
    <row r="273" spans="1:9" s="499" customFormat="1" hidden="1" x14ac:dyDescent="0.25">
      <c r="A273" s="794" t="s">
        <v>329</v>
      </c>
      <c r="B273" s="496" t="s">
        <v>317</v>
      </c>
      <c r="C273" s="459">
        <v>53373</v>
      </c>
      <c r="D273" s="501">
        <v>292752.89500000002</v>
      </c>
      <c r="E273" s="459">
        <v>0</v>
      </c>
      <c r="F273" s="802">
        <v>63</v>
      </c>
      <c r="G273" s="459">
        <f>5826105/1000</f>
        <v>5826.1049999999996</v>
      </c>
      <c r="H273" s="459">
        <f t="shared" si="8"/>
        <v>352015</v>
      </c>
      <c r="I273" s="498"/>
    </row>
    <row r="274" spans="1:9" s="499" customFormat="1" hidden="1" x14ac:dyDescent="0.25">
      <c r="A274" s="794"/>
      <c r="B274" s="496" t="s">
        <v>318</v>
      </c>
      <c r="C274" s="459">
        <v>20076</v>
      </c>
      <c r="D274" s="501">
        <v>68838</v>
      </c>
      <c r="E274" s="459">
        <v>0</v>
      </c>
      <c r="F274" s="802">
        <v>0</v>
      </c>
      <c r="G274" s="459">
        <v>0</v>
      </c>
      <c r="H274" s="459">
        <f t="shared" si="8"/>
        <v>88914</v>
      </c>
      <c r="I274" s="498"/>
    </row>
    <row r="275" spans="1:9" s="499" customFormat="1" hidden="1" x14ac:dyDescent="0.25">
      <c r="A275" s="794"/>
      <c r="B275" s="496" t="s">
        <v>319</v>
      </c>
      <c r="C275" s="459">
        <v>8123</v>
      </c>
      <c r="D275" s="501">
        <v>40568.156999999999</v>
      </c>
      <c r="E275" s="459">
        <v>0</v>
      </c>
      <c r="F275" s="802">
        <v>0</v>
      </c>
      <c r="G275" s="459">
        <f>1569843/1000</f>
        <v>1569.8430000000001</v>
      </c>
      <c r="H275" s="459">
        <f t="shared" si="8"/>
        <v>50261</v>
      </c>
      <c r="I275" s="498"/>
    </row>
    <row r="276" spans="1:9" s="499" customFormat="1" hidden="1" x14ac:dyDescent="0.25">
      <c r="A276" s="794" t="s">
        <v>330</v>
      </c>
      <c r="B276" s="496" t="s">
        <v>317</v>
      </c>
      <c r="C276" s="459">
        <v>159589</v>
      </c>
      <c r="D276" s="501">
        <v>331412.53399999999</v>
      </c>
      <c r="E276" s="459">
        <v>0</v>
      </c>
      <c r="F276" s="802">
        <v>403</v>
      </c>
      <c r="G276" s="459">
        <f>427466/1000</f>
        <v>427.46600000000001</v>
      </c>
      <c r="H276" s="459">
        <f t="shared" si="8"/>
        <v>491832</v>
      </c>
      <c r="I276" s="498"/>
    </row>
    <row r="277" spans="1:9" s="499" customFormat="1" hidden="1" x14ac:dyDescent="0.25">
      <c r="A277" s="794"/>
      <c r="B277" s="496" t="s">
        <v>318</v>
      </c>
      <c r="C277" s="459">
        <v>23712</v>
      </c>
      <c r="D277" s="501">
        <v>69981</v>
      </c>
      <c r="E277" s="459">
        <v>0</v>
      </c>
      <c r="F277" s="802">
        <v>0</v>
      </c>
      <c r="G277" s="459">
        <v>0</v>
      </c>
      <c r="H277" s="459">
        <f t="shared" si="8"/>
        <v>93693</v>
      </c>
      <c r="I277" s="498"/>
    </row>
    <row r="278" spans="1:9" s="499" customFormat="1" hidden="1" x14ac:dyDescent="0.25">
      <c r="A278" s="794"/>
      <c r="B278" s="496" t="s">
        <v>319</v>
      </c>
      <c r="C278" s="459">
        <v>3606</v>
      </c>
      <c r="D278" s="501">
        <v>35522</v>
      </c>
      <c r="E278" s="459">
        <v>0</v>
      </c>
      <c r="F278" s="802">
        <v>0</v>
      </c>
      <c r="G278" s="459">
        <v>1990</v>
      </c>
      <c r="H278" s="459">
        <f t="shared" si="8"/>
        <v>41118</v>
      </c>
      <c r="I278" s="498"/>
    </row>
    <row r="279" spans="1:9" s="499" customFormat="1" hidden="1" x14ac:dyDescent="0.25">
      <c r="A279" s="794" t="s">
        <v>331</v>
      </c>
      <c r="B279" s="496" t="s">
        <v>317</v>
      </c>
      <c r="C279" s="459">
        <v>62171</v>
      </c>
      <c r="D279" s="501">
        <v>261439.01</v>
      </c>
      <c r="E279" s="459">
        <v>0</v>
      </c>
      <c r="F279" s="802">
        <v>114</v>
      </c>
      <c r="G279" s="459">
        <f>548990/1000</f>
        <v>548.99</v>
      </c>
      <c r="H279" s="459">
        <f t="shared" si="8"/>
        <v>324273</v>
      </c>
      <c r="I279" s="498"/>
    </row>
    <row r="280" spans="1:9" s="499" customFormat="1" hidden="1" x14ac:dyDescent="0.25">
      <c r="A280" s="794"/>
      <c r="B280" s="496" t="s">
        <v>318</v>
      </c>
      <c r="C280" s="459">
        <v>20812</v>
      </c>
      <c r="D280" s="501">
        <v>79974</v>
      </c>
      <c r="E280" s="459">
        <v>0</v>
      </c>
      <c r="F280" s="802">
        <v>0</v>
      </c>
      <c r="G280" s="459">
        <v>0</v>
      </c>
      <c r="H280" s="459">
        <f t="shared" si="8"/>
        <v>100786</v>
      </c>
      <c r="I280" s="498"/>
    </row>
    <row r="281" spans="1:9" s="499" customFormat="1" hidden="1" x14ac:dyDescent="0.25">
      <c r="A281" s="794"/>
      <c r="B281" s="496" t="s">
        <v>319</v>
      </c>
      <c r="C281" s="459">
        <v>8582</v>
      </c>
      <c r="D281" s="501">
        <v>30347.178</v>
      </c>
      <c r="E281" s="459">
        <v>0</v>
      </c>
      <c r="F281" s="802">
        <v>0</v>
      </c>
      <c r="G281" s="459">
        <f>334822/1000</f>
        <v>334.822</v>
      </c>
      <c r="H281" s="459">
        <f t="shared" si="8"/>
        <v>39264</v>
      </c>
      <c r="I281" s="498"/>
    </row>
    <row r="282" spans="1:9" s="499" customFormat="1" hidden="1" x14ac:dyDescent="0.25">
      <c r="A282" s="794" t="s">
        <v>148</v>
      </c>
      <c r="B282" s="496" t="s">
        <v>317</v>
      </c>
      <c r="C282" s="459">
        <v>42436</v>
      </c>
      <c r="D282" s="501">
        <v>343275.467</v>
      </c>
      <c r="E282" s="459">
        <v>0</v>
      </c>
      <c r="F282" s="802">
        <v>150</v>
      </c>
      <c r="G282" s="459">
        <f>8906533/1000</f>
        <v>8906.5329999999994</v>
      </c>
      <c r="H282" s="459">
        <f t="shared" si="8"/>
        <v>394768</v>
      </c>
      <c r="I282" s="498"/>
    </row>
    <row r="283" spans="1:9" s="499" customFormat="1" hidden="1" x14ac:dyDescent="0.25">
      <c r="A283" s="794"/>
      <c r="B283" s="496" t="s">
        <v>318</v>
      </c>
      <c r="C283" s="459">
        <v>25007</v>
      </c>
      <c r="D283" s="501">
        <v>108108</v>
      </c>
      <c r="E283" s="459">
        <v>0</v>
      </c>
      <c r="F283" s="802">
        <v>0</v>
      </c>
      <c r="G283" s="459">
        <v>0</v>
      </c>
      <c r="H283" s="459">
        <f t="shared" si="8"/>
        <v>133115</v>
      </c>
      <c r="I283" s="498"/>
    </row>
    <row r="284" spans="1:9" s="499" customFormat="1" hidden="1" x14ac:dyDescent="0.25">
      <c r="A284" s="794"/>
      <c r="B284" s="496" t="s">
        <v>319</v>
      </c>
      <c r="C284" s="459">
        <v>9024</v>
      </c>
      <c r="D284" s="501">
        <v>50683.86</v>
      </c>
      <c r="E284" s="459">
        <v>0</v>
      </c>
      <c r="F284" s="802">
        <v>0</v>
      </c>
      <c r="G284" s="459">
        <f>3167140/1000</f>
        <v>3167.14</v>
      </c>
      <c r="H284" s="459">
        <f t="shared" si="8"/>
        <v>62875</v>
      </c>
      <c r="I284" s="498"/>
    </row>
    <row r="285" spans="1:9" s="499" customFormat="1" hidden="1" x14ac:dyDescent="0.25">
      <c r="A285" s="794" t="s">
        <v>326</v>
      </c>
      <c r="B285" s="496" t="s">
        <v>317</v>
      </c>
      <c r="C285" s="459">
        <v>51618</v>
      </c>
      <c r="D285" s="501">
        <v>245586.19</v>
      </c>
      <c r="E285" s="459">
        <v>0</v>
      </c>
      <c r="F285" s="802">
        <v>26</v>
      </c>
      <c r="G285" s="459">
        <f>1732810/1000</f>
        <v>1732.81</v>
      </c>
      <c r="H285" s="459">
        <f t="shared" si="8"/>
        <v>298963</v>
      </c>
      <c r="I285" s="498"/>
    </row>
    <row r="286" spans="1:9" s="499" customFormat="1" hidden="1" x14ac:dyDescent="0.25">
      <c r="A286" s="794"/>
      <c r="B286" s="496" t="s">
        <v>318</v>
      </c>
      <c r="C286" s="459">
        <v>25144</v>
      </c>
      <c r="D286" s="501">
        <v>131791</v>
      </c>
      <c r="E286" s="459">
        <v>0</v>
      </c>
      <c r="F286" s="802">
        <v>0</v>
      </c>
      <c r="G286" s="459">
        <v>0</v>
      </c>
      <c r="H286" s="459">
        <f t="shared" si="8"/>
        <v>156935</v>
      </c>
      <c r="I286" s="498"/>
    </row>
    <row r="287" spans="1:9" s="499" customFormat="1" hidden="1" x14ac:dyDescent="0.25">
      <c r="A287" s="794"/>
      <c r="B287" s="496" t="s">
        <v>319</v>
      </c>
      <c r="C287" s="459">
        <v>9059</v>
      </c>
      <c r="D287" s="501">
        <v>36550.309000000001</v>
      </c>
      <c r="E287" s="459">
        <v>0</v>
      </c>
      <c r="F287" s="802">
        <v>0</v>
      </c>
      <c r="G287" s="459">
        <f>3035691/1000</f>
        <v>3035.6909999999998</v>
      </c>
      <c r="H287" s="459">
        <f t="shared" si="8"/>
        <v>48645</v>
      </c>
      <c r="I287" s="498"/>
    </row>
    <row r="288" spans="1:9" s="499" customFormat="1" hidden="1" x14ac:dyDescent="0.25">
      <c r="A288" s="794" t="s">
        <v>333</v>
      </c>
      <c r="B288" s="496" t="s">
        <v>317</v>
      </c>
      <c r="C288" s="459">
        <v>68272</v>
      </c>
      <c r="D288" s="501">
        <v>329451.42300000001</v>
      </c>
      <c r="E288" s="459">
        <v>0</v>
      </c>
      <c r="F288" s="802">
        <v>129</v>
      </c>
      <c r="G288" s="459">
        <f>4169577/1000</f>
        <v>4169.5770000000002</v>
      </c>
      <c r="H288" s="459">
        <f t="shared" si="8"/>
        <v>402022</v>
      </c>
      <c r="I288" s="498"/>
    </row>
    <row r="289" spans="1:12" s="499" customFormat="1" hidden="1" x14ac:dyDescent="0.25">
      <c r="A289" s="794"/>
      <c r="B289" s="496" t="s">
        <v>318</v>
      </c>
      <c r="C289" s="459">
        <v>21293</v>
      </c>
      <c r="D289" s="501">
        <v>80448</v>
      </c>
      <c r="E289" s="459">
        <v>0</v>
      </c>
      <c r="F289" s="802">
        <v>0</v>
      </c>
      <c r="G289" s="459">
        <v>0</v>
      </c>
      <c r="H289" s="459">
        <f t="shared" si="8"/>
        <v>101741</v>
      </c>
      <c r="I289" s="498"/>
    </row>
    <row r="290" spans="1:12" s="499" customFormat="1" hidden="1" x14ac:dyDescent="0.25">
      <c r="A290" s="794"/>
      <c r="B290" s="496" t="s">
        <v>319</v>
      </c>
      <c r="C290" s="459">
        <v>8580</v>
      </c>
      <c r="D290" s="501">
        <v>36016.19</v>
      </c>
      <c r="E290" s="459">
        <v>0</v>
      </c>
      <c r="F290" s="802">
        <v>0</v>
      </c>
      <c r="G290" s="459">
        <f>2263810/1000</f>
        <v>2263.81</v>
      </c>
      <c r="H290" s="459">
        <f t="shared" si="8"/>
        <v>46860</v>
      </c>
      <c r="I290" s="498"/>
    </row>
    <row r="291" spans="1:12" s="499" customFormat="1" hidden="1" x14ac:dyDescent="0.25">
      <c r="A291" s="794" t="s">
        <v>149</v>
      </c>
      <c r="B291" s="496" t="s">
        <v>317</v>
      </c>
      <c r="C291" s="459">
        <v>64136</v>
      </c>
      <c r="D291" s="501">
        <v>350214.28600000002</v>
      </c>
      <c r="E291" s="459">
        <v>0</v>
      </c>
      <c r="F291" s="802">
        <v>116</v>
      </c>
      <c r="G291" s="459">
        <f>19298714/1000</f>
        <v>19298.714</v>
      </c>
      <c r="H291" s="459">
        <f t="shared" si="8"/>
        <v>433765</v>
      </c>
      <c r="I291" s="498"/>
    </row>
    <row r="292" spans="1:12" s="499" customFormat="1" hidden="1" x14ac:dyDescent="0.25">
      <c r="A292" s="794"/>
      <c r="B292" s="496" t="s">
        <v>318</v>
      </c>
      <c r="C292" s="459">
        <v>22182</v>
      </c>
      <c r="D292" s="501">
        <v>105479</v>
      </c>
      <c r="E292" s="459">
        <v>0</v>
      </c>
      <c r="F292" s="802">
        <v>0</v>
      </c>
      <c r="G292" s="459">
        <v>0</v>
      </c>
      <c r="H292" s="459">
        <f t="shared" si="8"/>
        <v>127661</v>
      </c>
      <c r="I292" s="498"/>
    </row>
    <row r="293" spans="1:12" s="499" customFormat="1" hidden="1" x14ac:dyDescent="0.25">
      <c r="A293" s="794"/>
      <c r="B293" s="496" t="s">
        <v>319</v>
      </c>
      <c r="C293" s="459">
        <v>7155</v>
      </c>
      <c r="D293" s="501">
        <v>37742.311000000002</v>
      </c>
      <c r="E293" s="459">
        <v>0</v>
      </c>
      <c r="F293" s="802">
        <v>0</v>
      </c>
      <c r="G293" s="459">
        <f>5807689/1000</f>
        <v>5807.6890000000003</v>
      </c>
      <c r="H293" s="459">
        <f t="shared" si="8"/>
        <v>50705</v>
      </c>
      <c r="I293" s="498"/>
    </row>
    <row r="294" spans="1:12" s="499" customFormat="1" x14ac:dyDescent="0.25">
      <c r="A294" s="794"/>
      <c r="B294" s="496"/>
      <c r="C294" s="459"/>
      <c r="D294" s="501"/>
      <c r="E294" s="459"/>
      <c r="F294" s="802"/>
      <c r="G294" s="459"/>
      <c r="H294" s="459"/>
      <c r="I294" s="498"/>
      <c r="L294" s="497"/>
    </row>
    <row r="295" spans="1:12" s="499" customFormat="1" hidden="1" x14ac:dyDescent="0.25">
      <c r="A295" s="794" t="s">
        <v>337</v>
      </c>
      <c r="B295" s="496" t="s">
        <v>317</v>
      </c>
      <c r="C295" s="459">
        <v>3442</v>
      </c>
      <c r="D295" s="501">
        <v>47888</v>
      </c>
      <c r="E295" s="459">
        <v>0</v>
      </c>
      <c r="F295" s="802">
        <v>0</v>
      </c>
      <c r="G295" s="459">
        <v>0</v>
      </c>
      <c r="H295" s="459">
        <f>SUM(C295:G295)</f>
        <v>51330</v>
      </c>
      <c r="I295" s="498"/>
    </row>
    <row r="296" spans="1:12" s="499" customFormat="1" hidden="1" x14ac:dyDescent="0.25">
      <c r="A296" s="794" t="s">
        <v>336</v>
      </c>
      <c r="B296" s="496" t="s">
        <v>318</v>
      </c>
      <c r="C296" s="459">
        <v>336</v>
      </c>
      <c r="D296" s="501">
        <v>3263</v>
      </c>
      <c r="E296" s="459">
        <v>0</v>
      </c>
      <c r="F296" s="802">
        <v>0</v>
      </c>
      <c r="G296" s="459">
        <v>0</v>
      </c>
      <c r="H296" s="459">
        <f t="shared" ref="H296:H340" si="9">SUM(C296:G296)</f>
        <v>3599</v>
      </c>
      <c r="I296" s="498"/>
    </row>
    <row r="297" spans="1:12" s="499" customFormat="1" hidden="1" x14ac:dyDescent="0.25">
      <c r="A297" s="794"/>
      <c r="B297" s="496" t="s">
        <v>319</v>
      </c>
      <c r="C297" s="459">
        <v>94</v>
      </c>
      <c r="D297" s="459">
        <v>830</v>
      </c>
      <c r="E297" s="459">
        <v>0</v>
      </c>
      <c r="F297" s="459">
        <v>0</v>
      </c>
      <c r="G297" s="459">
        <v>0</v>
      </c>
      <c r="H297" s="459">
        <f t="shared" si="9"/>
        <v>924</v>
      </c>
      <c r="I297" s="498"/>
    </row>
    <row r="298" spans="1:12" s="499" customFormat="1" hidden="1" x14ac:dyDescent="0.25">
      <c r="A298" s="794" t="s">
        <v>334</v>
      </c>
      <c r="B298" s="496" t="s">
        <v>317</v>
      </c>
      <c r="C298" s="459">
        <v>6213</v>
      </c>
      <c r="D298" s="459">
        <v>93794</v>
      </c>
      <c r="E298" s="459">
        <v>0</v>
      </c>
      <c r="F298" s="459">
        <v>0</v>
      </c>
      <c r="G298" s="459">
        <v>0</v>
      </c>
      <c r="H298" s="459">
        <f t="shared" si="9"/>
        <v>100007</v>
      </c>
      <c r="I298" s="498"/>
    </row>
    <row r="299" spans="1:12" s="499" customFormat="1" hidden="1" x14ac:dyDescent="0.25">
      <c r="A299" s="794"/>
      <c r="B299" s="496" t="s">
        <v>318</v>
      </c>
      <c r="C299" s="459">
        <v>893</v>
      </c>
      <c r="D299" s="459">
        <v>9372</v>
      </c>
      <c r="E299" s="459">
        <v>0</v>
      </c>
      <c r="F299" s="459">
        <v>0</v>
      </c>
      <c r="G299" s="459">
        <v>0</v>
      </c>
      <c r="H299" s="459">
        <f t="shared" si="9"/>
        <v>10265</v>
      </c>
      <c r="I299" s="498"/>
    </row>
    <row r="300" spans="1:12" s="499" customFormat="1" hidden="1" x14ac:dyDescent="0.25">
      <c r="A300" s="794"/>
      <c r="B300" s="496" t="s">
        <v>319</v>
      </c>
      <c r="C300" s="459">
        <v>109</v>
      </c>
      <c r="D300" s="459">
        <v>455</v>
      </c>
      <c r="E300" s="459">
        <v>0</v>
      </c>
      <c r="F300" s="459">
        <v>0</v>
      </c>
      <c r="G300" s="459">
        <v>0</v>
      </c>
      <c r="H300" s="459">
        <f t="shared" si="9"/>
        <v>564</v>
      </c>
      <c r="I300" s="498"/>
    </row>
    <row r="301" spans="1:12" s="499" customFormat="1" hidden="1" x14ac:dyDescent="0.25">
      <c r="A301" s="794" t="s">
        <v>152</v>
      </c>
      <c r="B301" s="496" t="s">
        <v>317</v>
      </c>
      <c r="C301" s="459">
        <v>6624</v>
      </c>
      <c r="D301" s="459">
        <v>56095</v>
      </c>
      <c r="E301" s="459">
        <v>0</v>
      </c>
      <c r="F301" s="459">
        <v>0</v>
      </c>
      <c r="G301" s="459">
        <v>0</v>
      </c>
      <c r="H301" s="459">
        <f t="shared" si="9"/>
        <v>62719</v>
      </c>
      <c r="I301" s="498"/>
    </row>
    <row r="302" spans="1:12" s="499" customFormat="1" hidden="1" x14ac:dyDescent="0.25">
      <c r="A302" s="794"/>
      <c r="B302" s="496" t="s">
        <v>318</v>
      </c>
      <c r="C302" s="459">
        <v>874</v>
      </c>
      <c r="D302" s="459">
        <v>4673</v>
      </c>
      <c r="E302" s="459">
        <v>0</v>
      </c>
      <c r="F302" s="459">
        <v>0</v>
      </c>
      <c r="G302" s="459">
        <v>0</v>
      </c>
      <c r="H302" s="459">
        <f t="shared" si="9"/>
        <v>5547</v>
      </c>
      <c r="I302" s="498"/>
    </row>
    <row r="303" spans="1:12" s="499" customFormat="1" hidden="1" x14ac:dyDescent="0.25">
      <c r="A303" s="794"/>
      <c r="B303" s="496" t="s">
        <v>319</v>
      </c>
      <c r="C303" s="459">
        <v>280</v>
      </c>
      <c r="D303" s="459">
        <v>805</v>
      </c>
      <c r="E303" s="459">
        <v>0</v>
      </c>
      <c r="F303" s="459">
        <v>0</v>
      </c>
      <c r="G303" s="459">
        <v>0</v>
      </c>
      <c r="H303" s="459">
        <f t="shared" si="9"/>
        <v>1085</v>
      </c>
      <c r="I303" s="498"/>
    </row>
    <row r="304" spans="1:12" s="499" customFormat="1" hidden="1" x14ac:dyDescent="0.25">
      <c r="A304" s="794" t="s">
        <v>335</v>
      </c>
      <c r="B304" s="496" t="s">
        <v>317</v>
      </c>
      <c r="C304" s="459">
        <v>6915</v>
      </c>
      <c r="D304" s="459">
        <v>85421</v>
      </c>
      <c r="E304" s="459">
        <v>0</v>
      </c>
      <c r="F304" s="459">
        <v>0</v>
      </c>
      <c r="G304" s="459">
        <v>0</v>
      </c>
      <c r="H304" s="459">
        <f t="shared" si="9"/>
        <v>92336</v>
      </c>
      <c r="I304" s="498"/>
    </row>
    <row r="305" spans="1:9" s="499" customFormat="1" hidden="1" x14ac:dyDescent="0.25">
      <c r="A305" s="794"/>
      <c r="B305" s="496" t="s">
        <v>318</v>
      </c>
      <c r="C305" s="459">
        <v>474</v>
      </c>
      <c r="D305" s="459">
        <v>4495</v>
      </c>
      <c r="E305" s="459">
        <v>0</v>
      </c>
      <c r="F305" s="459">
        <v>0</v>
      </c>
      <c r="G305" s="459">
        <v>0</v>
      </c>
      <c r="H305" s="459">
        <f t="shared" si="9"/>
        <v>4969</v>
      </c>
      <c r="I305" s="498"/>
    </row>
    <row r="306" spans="1:9" s="499" customFormat="1" hidden="1" x14ac:dyDescent="0.25">
      <c r="A306" s="794"/>
      <c r="B306" s="496" t="s">
        <v>319</v>
      </c>
      <c r="C306" s="459">
        <v>231</v>
      </c>
      <c r="D306" s="459">
        <v>771</v>
      </c>
      <c r="E306" s="459">
        <v>0</v>
      </c>
      <c r="F306" s="459">
        <v>0</v>
      </c>
      <c r="G306" s="459">
        <v>0</v>
      </c>
      <c r="H306" s="459">
        <f t="shared" si="9"/>
        <v>1002</v>
      </c>
      <c r="I306" s="498"/>
    </row>
    <row r="307" spans="1:9" s="499" customFormat="1" hidden="1" x14ac:dyDescent="0.25">
      <c r="A307" s="794" t="s">
        <v>328</v>
      </c>
      <c r="B307" s="496" t="s">
        <v>317</v>
      </c>
      <c r="C307" s="459">
        <v>7495</v>
      </c>
      <c r="D307" s="459">
        <v>87476</v>
      </c>
      <c r="E307" s="459">
        <v>0</v>
      </c>
      <c r="F307" s="459">
        <v>0</v>
      </c>
      <c r="G307" s="459">
        <v>0</v>
      </c>
      <c r="H307" s="459">
        <f t="shared" si="9"/>
        <v>94971</v>
      </c>
      <c r="I307" s="498"/>
    </row>
    <row r="308" spans="1:9" s="499" customFormat="1" hidden="1" x14ac:dyDescent="0.25">
      <c r="A308" s="794"/>
      <c r="B308" s="496" t="s">
        <v>318</v>
      </c>
      <c r="C308" s="459">
        <v>971</v>
      </c>
      <c r="D308" s="459">
        <v>7391</v>
      </c>
      <c r="E308" s="459">
        <v>0</v>
      </c>
      <c r="F308" s="459">
        <v>0</v>
      </c>
      <c r="G308" s="459">
        <v>0</v>
      </c>
      <c r="H308" s="459">
        <f t="shared" si="9"/>
        <v>8362</v>
      </c>
      <c r="I308" s="498"/>
    </row>
    <row r="309" spans="1:9" s="499" customFormat="1" hidden="1" x14ac:dyDescent="0.25">
      <c r="A309" s="794"/>
      <c r="B309" s="496" t="s">
        <v>319</v>
      </c>
      <c r="C309" s="459">
        <v>862</v>
      </c>
      <c r="D309" s="459">
        <v>0</v>
      </c>
      <c r="E309" s="459">
        <v>0</v>
      </c>
      <c r="F309" s="459">
        <v>0</v>
      </c>
      <c r="G309" s="459">
        <v>0</v>
      </c>
      <c r="H309" s="459">
        <f t="shared" si="9"/>
        <v>862</v>
      </c>
      <c r="I309" s="498"/>
    </row>
    <row r="310" spans="1:9" s="499" customFormat="1" hidden="1" x14ac:dyDescent="0.25">
      <c r="A310" s="794" t="s">
        <v>329</v>
      </c>
      <c r="B310" s="496" t="s">
        <v>317</v>
      </c>
      <c r="C310" s="459">
        <v>5965</v>
      </c>
      <c r="D310" s="459">
        <v>78186</v>
      </c>
      <c r="E310" s="459">
        <v>0</v>
      </c>
      <c r="F310" s="459">
        <v>0</v>
      </c>
      <c r="G310" s="459">
        <v>0</v>
      </c>
      <c r="H310" s="459">
        <f t="shared" si="9"/>
        <v>84151</v>
      </c>
      <c r="I310" s="498"/>
    </row>
    <row r="311" spans="1:9" s="499" customFormat="1" hidden="1" x14ac:dyDescent="0.25">
      <c r="A311" s="794"/>
      <c r="B311" s="496" t="s">
        <v>318</v>
      </c>
      <c r="C311" s="459">
        <v>2012</v>
      </c>
      <c r="D311" s="459">
        <v>5505</v>
      </c>
      <c r="E311" s="459">
        <v>0</v>
      </c>
      <c r="F311" s="459">
        <v>0</v>
      </c>
      <c r="G311" s="459">
        <v>0</v>
      </c>
      <c r="H311" s="459">
        <f t="shared" si="9"/>
        <v>7517</v>
      </c>
      <c r="I311" s="498"/>
    </row>
    <row r="312" spans="1:9" s="499" customFormat="1" hidden="1" x14ac:dyDescent="0.25">
      <c r="A312" s="794"/>
      <c r="B312" s="496" t="s">
        <v>319</v>
      </c>
      <c r="C312" s="459">
        <v>915</v>
      </c>
      <c r="D312" s="459">
        <v>1087</v>
      </c>
      <c r="E312" s="459">
        <v>0</v>
      </c>
      <c r="F312" s="459">
        <v>0</v>
      </c>
      <c r="G312" s="459">
        <v>0</v>
      </c>
      <c r="H312" s="459">
        <f t="shared" si="9"/>
        <v>2002</v>
      </c>
      <c r="I312" s="498"/>
    </row>
    <row r="313" spans="1:9" s="499" customFormat="1" hidden="1" x14ac:dyDescent="0.25">
      <c r="A313" s="794" t="s">
        <v>330</v>
      </c>
      <c r="B313" s="496" t="s">
        <v>317</v>
      </c>
      <c r="C313" s="459">
        <v>4223</v>
      </c>
      <c r="D313" s="459">
        <v>88179</v>
      </c>
      <c r="E313" s="459">
        <v>0</v>
      </c>
      <c r="F313" s="459">
        <v>0</v>
      </c>
      <c r="G313" s="459">
        <v>0</v>
      </c>
      <c r="H313" s="459">
        <f t="shared" si="9"/>
        <v>92402</v>
      </c>
      <c r="I313" s="498"/>
    </row>
    <row r="314" spans="1:9" s="499" customFormat="1" hidden="1" x14ac:dyDescent="0.25">
      <c r="A314" s="794"/>
      <c r="B314" s="496" t="s">
        <v>318</v>
      </c>
      <c r="C314" s="459">
        <v>765</v>
      </c>
      <c r="D314" s="459">
        <v>8267</v>
      </c>
      <c r="E314" s="459">
        <v>0</v>
      </c>
      <c r="F314" s="459">
        <v>0</v>
      </c>
      <c r="G314" s="459">
        <v>0</v>
      </c>
      <c r="H314" s="459">
        <f t="shared" si="9"/>
        <v>9032</v>
      </c>
      <c r="I314" s="498"/>
    </row>
    <row r="315" spans="1:9" s="499" customFormat="1" hidden="1" x14ac:dyDescent="0.25">
      <c r="A315" s="794"/>
      <c r="B315" s="496" t="s">
        <v>319</v>
      </c>
      <c r="C315" s="459">
        <v>867</v>
      </c>
      <c r="D315" s="459">
        <v>995</v>
      </c>
      <c r="E315" s="459">
        <v>0</v>
      </c>
      <c r="F315" s="459">
        <v>0</v>
      </c>
      <c r="G315" s="459">
        <v>0</v>
      </c>
      <c r="H315" s="459">
        <f t="shared" si="9"/>
        <v>1862</v>
      </c>
      <c r="I315" s="498"/>
    </row>
    <row r="316" spans="1:9" s="499" customFormat="1" hidden="1" x14ac:dyDescent="0.25">
      <c r="A316" s="794" t="s">
        <v>331</v>
      </c>
      <c r="B316" s="496" t="s">
        <v>317</v>
      </c>
      <c r="C316" s="459">
        <v>3521</v>
      </c>
      <c r="D316" s="459">
        <v>124591</v>
      </c>
      <c r="E316" s="459">
        <v>0</v>
      </c>
      <c r="F316" s="459">
        <v>0</v>
      </c>
      <c r="G316" s="459">
        <v>0</v>
      </c>
      <c r="H316" s="459">
        <f t="shared" si="9"/>
        <v>128112</v>
      </c>
      <c r="I316" s="498"/>
    </row>
    <row r="317" spans="1:9" s="499" customFormat="1" hidden="1" x14ac:dyDescent="0.25">
      <c r="A317" s="794"/>
      <c r="B317" s="496" t="s">
        <v>318</v>
      </c>
      <c r="C317" s="459">
        <v>911</v>
      </c>
      <c r="D317" s="459">
        <v>5413</v>
      </c>
      <c r="E317" s="459">
        <v>0</v>
      </c>
      <c r="F317" s="459">
        <v>0</v>
      </c>
      <c r="G317" s="459">
        <v>0</v>
      </c>
      <c r="H317" s="459">
        <f t="shared" si="9"/>
        <v>6324</v>
      </c>
      <c r="I317" s="498"/>
    </row>
    <row r="318" spans="1:9" s="499" customFormat="1" hidden="1" x14ac:dyDescent="0.25">
      <c r="A318" s="794"/>
      <c r="B318" s="496" t="s">
        <v>319</v>
      </c>
      <c r="C318" s="459">
        <v>2882</v>
      </c>
      <c r="D318" s="459">
        <v>897</v>
      </c>
      <c r="E318" s="459">
        <v>0</v>
      </c>
      <c r="F318" s="459">
        <v>0</v>
      </c>
      <c r="G318" s="459">
        <v>0</v>
      </c>
      <c r="H318" s="459">
        <f t="shared" si="9"/>
        <v>3779</v>
      </c>
      <c r="I318" s="498"/>
    </row>
    <row r="319" spans="1:9" s="499" customFormat="1" hidden="1" x14ac:dyDescent="0.25">
      <c r="A319" s="794" t="s">
        <v>148</v>
      </c>
      <c r="B319" s="496" t="s">
        <v>317</v>
      </c>
      <c r="C319" s="459">
        <v>5545</v>
      </c>
      <c r="D319" s="459">
        <v>111057</v>
      </c>
      <c r="E319" s="459">
        <v>0</v>
      </c>
      <c r="F319" s="459">
        <v>0</v>
      </c>
      <c r="G319" s="459">
        <v>0</v>
      </c>
      <c r="H319" s="459">
        <f t="shared" si="9"/>
        <v>116602</v>
      </c>
      <c r="I319" s="498"/>
    </row>
    <row r="320" spans="1:9" s="499" customFormat="1" hidden="1" x14ac:dyDescent="0.25">
      <c r="A320" s="794"/>
      <c r="B320" s="496" t="s">
        <v>318</v>
      </c>
      <c r="C320" s="459">
        <v>225</v>
      </c>
      <c r="D320" s="459">
        <v>8198</v>
      </c>
      <c r="E320" s="459">
        <v>0</v>
      </c>
      <c r="F320" s="459">
        <v>0</v>
      </c>
      <c r="G320" s="459">
        <v>0</v>
      </c>
      <c r="H320" s="459">
        <f t="shared" si="9"/>
        <v>8423</v>
      </c>
      <c r="I320" s="498"/>
    </row>
    <row r="321" spans="1:13" s="499" customFormat="1" hidden="1" x14ac:dyDescent="0.25">
      <c r="A321" s="794"/>
      <c r="B321" s="496" t="s">
        <v>319</v>
      </c>
      <c r="C321" s="459">
        <v>1860</v>
      </c>
      <c r="D321" s="459">
        <v>2158</v>
      </c>
      <c r="E321" s="459">
        <v>0</v>
      </c>
      <c r="F321" s="499">
        <v>0</v>
      </c>
      <c r="G321" s="459">
        <v>0</v>
      </c>
      <c r="H321" s="459">
        <f t="shared" si="9"/>
        <v>4018</v>
      </c>
      <c r="I321" s="498"/>
    </row>
    <row r="322" spans="1:13" s="499" customFormat="1" hidden="1" x14ac:dyDescent="0.25">
      <c r="A322" s="794" t="s">
        <v>326</v>
      </c>
      <c r="B322" s="496" t="s">
        <v>317</v>
      </c>
      <c r="C322" s="459">
        <v>4667</v>
      </c>
      <c r="D322" s="459">
        <v>116185</v>
      </c>
      <c r="E322" s="459">
        <v>0</v>
      </c>
      <c r="F322" s="459">
        <v>0</v>
      </c>
      <c r="G322" s="459">
        <v>0</v>
      </c>
      <c r="H322" s="459">
        <f t="shared" si="9"/>
        <v>120852</v>
      </c>
      <c r="I322" s="498"/>
    </row>
    <row r="323" spans="1:13" s="499" customFormat="1" hidden="1" x14ac:dyDescent="0.25">
      <c r="A323" s="794"/>
      <c r="B323" s="496" t="s">
        <v>318</v>
      </c>
      <c r="C323" s="459">
        <v>1176</v>
      </c>
      <c r="D323" s="459">
        <v>5316</v>
      </c>
      <c r="E323" s="459">
        <v>0</v>
      </c>
      <c r="F323" s="459">
        <v>0</v>
      </c>
      <c r="G323" s="459">
        <v>0</v>
      </c>
      <c r="H323" s="459">
        <f t="shared" si="9"/>
        <v>6492</v>
      </c>
      <c r="I323" s="498"/>
    </row>
    <row r="324" spans="1:13" s="499" customFormat="1" hidden="1" x14ac:dyDescent="0.25">
      <c r="A324" s="794"/>
      <c r="B324" s="496" t="s">
        <v>319</v>
      </c>
      <c r="C324" s="459">
        <v>1567</v>
      </c>
      <c r="D324" s="459">
        <v>1710</v>
      </c>
      <c r="E324" s="459">
        <v>0</v>
      </c>
      <c r="F324" s="499">
        <v>0</v>
      </c>
      <c r="G324" s="459">
        <v>0</v>
      </c>
      <c r="H324" s="459">
        <f t="shared" si="9"/>
        <v>3277</v>
      </c>
      <c r="I324" s="498"/>
    </row>
    <row r="325" spans="1:13" s="499" customFormat="1" hidden="1" x14ac:dyDescent="0.25">
      <c r="A325" s="794" t="s">
        <v>333</v>
      </c>
      <c r="B325" s="496" t="s">
        <v>317</v>
      </c>
      <c r="C325" s="459">
        <v>8447</v>
      </c>
      <c r="D325" s="459">
        <v>108517</v>
      </c>
      <c r="E325" s="459">
        <v>0</v>
      </c>
      <c r="F325" s="499">
        <v>0</v>
      </c>
      <c r="G325" s="459">
        <v>0</v>
      </c>
      <c r="H325" s="459">
        <f t="shared" si="9"/>
        <v>116964</v>
      </c>
      <c r="I325" s="498"/>
    </row>
    <row r="326" spans="1:13" s="499" customFormat="1" hidden="1" x14ac:dyDescent="0.25">
      <c r="A326" s="794"/>
      <c r="B326" s="496" t="s">
        <v>318</v>
      </c>
      <c r="C326" s="459">
        <v>826</v>
      </c>
      <c r="D326" s="459">
        <v>6302</v>
      </c>
      <c r="E326" s="459">
        <v>0</v>
      </c>
      <c r="F326" s="499">
        <v>0</v>
      </c>
      <c r="G326" s="459">
        <v>0</v>
      </c>
      <c r="H326" s="459">
        <f t="shared" si="9"/>
        <v>7128</v>
      </c>
      <c r="I326" s="498"/>
    </row>
    <row r="327" spans="1:13" s="499" customFormat="1" hidden="1" x14ac:dyDescent="0.25">
      <c r="A327" s="794"/>
      <c r="B327" s="496" t="s">
        <v>319</v>
      </c>
      <c r="C327" s="459">
        <v>1730</v>
      </c>
      <c r="D327" s="459">
        <v>1896</v>
      </c>
      <c r="E327" s="459">
        <v>0</v>
      </c>
      <c r="F327" s="499">
        <v>0</v>
      </c>
      <c r="G327" s="459">
        <v>0</v>
      </c>
      <c r="H327" s="459">
        <f t="shared" si="9"/>
        <v>3626</v>
      </c>
      <c r="I327" s="498"/>
    </row>
    <row r="328" spans="1:13" s="499" customFormat="1" hidden="1" x14ac:dyDescent="0.25">
      <c r="A328" s="794" t="s">
        <v>149</v>
      </c>
      <c r="B328" s="496" t="s">
        <v>317</v>
      </c>
      <c r="C328" s="459">
        <v>6030</v>
      </c>
      <c r="D328" s="459">
        <v>121094</v>
      </c>
      <c r="E328" s="459">
        <v>0</v>
      </c>
      <c r="F328" s="499">
        <v>0</v>
      </c>
      <c r="G328" s="459">
        <v>0</v>
      </c>
      <c r="H328" s="459">
        <f t="shared" si="9"/>
        <v>127124</v>
      </c>
      <c r="I328" s="498"/>
    </row>
    <row r="329" spans="1:13" s="499" customFormat="1" hidden="1" x14ac:dyDescent="0.25">
      <c r="A329" s="794"/>
      <c r="B329" s="496" t="s">
        <v>318</v>
      </c>
      <c r="C329" s="459">
        <v>555</v>
      </c>
      <c r="D329" s="459">
        <v>6202</v>
      </c>
      <c r="E329" s="459">
        <v>0</v>
      </c>
      <c r="F329" s="499">
        <v>0</v>
      </c>
      <c r="G329" s="459">
        <v>0</v>
      </c>
      <c r="H329" s="459">
        <f t="shared" si="9"/>
        <v>6757</v>
      </c>
      <c r="I329" s="498"/>
    </row>
    <row r="330" spans="1:13" s="499" customFormat="1" hidden="1" x14ac:dyDescent="0.25">
      <c r="A330" s="794"/>
      <c r="B330" s="496" t="s">
        <v>319</v>
      </c>
      <c r="C330" s="459">
        <v>2498</v>
      </c>
      <c r="D330" s="459">
        <v>2399</v>
      </c>
      <c r="E330" s="459">
        <v>0</v>
      </c>
      <c r="F330" s="499">
        <v>0</v>
      </c>
      <c r="G330" s="459">
        <v>0</v>
      </c>
      <c r="H330" s="459">
        <f t="shared" si="9"/>
        <v>4897</v>
      </c>
      <c r="I330" s="498"/>
    </row>
    <row r="331" spans="1:13" s="499" customFormat="1" x14ac:dyDescent="0.25">
      <c r="A331" s="794" t="s">
        <v>338</v>
      </c>
      <c r="B331" s="496" t="s">
        <v>317</v>
      </c>
      <c r="C331" s="459">
        <v>5176</v>
      </c>
      <c r="D331" s="459">
        <v>105993</v>
      </c>
      <c r="E331" s="459">
        <v>0</v>
      </c>
      <c r="F331" s="499">
        <v>0</v>
      </c>
      <c r="G331" s="459">
        <v>0</v>
      </c>
      <c r="H331" s="459">
        <f t="shared" si="9"/>
        <v>111169</v>
      </c>
      <c r="I331" s="498"/>
      <c r="L331" s="459"/>
      <c r="M331" s="500"/>
    </row>
    <row r="332" spans="1:13" s="499" customFormat="1" x14ac:dyDescent="0.25">
      <c r="A332" s="794" t="s">
        <v>336</v>
      </c>
      <c r="B332" s="496" t="s">
        <v>318</v>
      </c>
      <c r="C332" s="459">
        <v>308</v>
      </c>
      <c r="D332" s="459">
        <v>4011</v>
      </c>
      <c r="E332" s="459">
        <v>0</v>
      </c>
      <c r="F332" s="499">
        <v>0</v>
      </c>
      <c r="G332" s="459">
        <v>0</v>
      </c>
      <c r="H332" s="459">
        <f t="shared" si="9"/>
        <v>4319</v>
      </c>
      <c r="I332" s="498"/>
    </row>
    <row r="333" spans="1:13" s="499" customFormat="1" x14ac:dyDescent="0.25">
      <c r="A333" s="794"/>
      <c r="B333" s="496" t="s">
        <v>319</v>
      </c>
      <c r="C333" s="459">
        <v>1917</v>
      </c>
      <c r="D333" s="459">
        <v>884</v>
      </c>
      <c r="E333" s="459">
        <v>0</v>
      </c>
      <c r="F333" s="499">
        <v>0</v>
      </c>
      <c r="G333" s="459">
        <v>0</v>
      </c>
      <c r="H333" s="459">
        <f t="shared" si="9"/>
        <v>2801</v>
      </c>
      <c r="I333" s="498"/>
    </row>
    <row r="334" spans="1:13" s="499" customFormat="1" x14ac:dyDescent="0.25">
      <c r="A334" s="794" t="s">
        <v>334</v>
      </c>
      <c r="B334" s="496" t="s">
        <v>317</v>
      </c>
      <c r="C334" s="459">
        <v>4822</v>
      </c>
      <c r="D334" s="459">
        <v>69816</v>
      </c>
      <c r="E334" s="459">
        <v>0</v>
      </c>
      <c r="F334" s="499">
        <v>0</v>
      </c>
      <c r="G334" s="459">
        <v>0</v>
      </c>
      <c r="H334" s="459">
        <f t="shared" si="9"/>
        <v>74638</v>
      </c>
      <c r="I334" s="498"/>
    </row>
    <row r="335" spans="1:13" s="499" customFormat="1" x14ac:dyDescent="0.25">
      <c r="A335" s="794"/>
      <c r="B335" s="496" t="s">
        <v>318</v>
      </c>
      <c r="C335" s="459">
        <v>343</v>
      </c>
      <c r="D335" s="459">
        <v>4810</v>
      </c>
      <c r="E335" s="459">
        <v>0</v>
      </c>
      <c r="F335" s="499">
        <v>0</v>
      </c>
      <c r="G335" s="459">
        <v>0</v>
      </c>
      <c r="H335" s="459">
        <f t="shared" si="9"/>
        <v>5153</v>
      </c>
      <c r="I335" s="498"/>
    </row>
    <row r="336" spans="1:13" s="499" customFormat="1" x14ac:dyDescent="0.25">
      <c r="A336" s="794"/>
      <c r="B336" s="496" t="s">
        <v>319</v>
      </c>
      <c r="C336" s="459">
        <v>1173</v>
      </c>
      <c r="D336" s="459">
        <v>1004</v>
      </c>
      <c r="E336" s="459">
        <v>0</v>
      </c>
      <c r="F336" s="499">
        <v>0</v>
      </c>
      <c r="G336" s="459">
        <v>0</v>
      </c>
      <c r="H336" s="459">
        <f t="shared" si="9"/>
        <v>2177</v>
      </c>
      <c r="I336" s="498"/>
    </row>
    <row r="337" spans="1:11" s="499" customFormat="1" x14ac:dyDescent="0.25">
      <c r="A337" s="794" t="s">
        <v>152</v>
      </c>
      <c r="B337" s="496" t="s">
        <v>317</v>
      </c>
      <c r="C337" s="459">
        <v>7028</v>
      </c>
      <c r="D337" s="459">
        <v>98694</v>
      </c>
      <c r="E337" s="459">
        <v>0</v>
      </c>
      <c r="F337" s="499">
        <v>0</v>
      </c>
      <c r="G337" s="459">
        <v>0</v>
      </c>
      <c r="H337" s="459">
        <f t="shared" si="9"/>
        <v>105722</v>
      </c>
      <c r="I337" s="498"/>
    </row>
    <row r="338" spans="1:11" s="499" customFormat="1" x14ac:dyDescent="0.25">
      <c r="A338" s="794"/>
      <c r="B338" s="496" t="s">
        <v>318</v>
      </c>
      <c r="C338" s="459">
        <v>422</v>
      </c>
      <c r="D338" s="459">
        <v>6798</v>
      </c>
      <c r="E338" s="459">
        <v>0</v>
      </c>
      <c r="F338" s="499">
        <v>0</v>
      </c>
      <c r="G338" s="459">
        <v>0</v>
      </c>
      <c r="H338" s="459">
        <f t="shared" si="9"/>
        <v>7220</v>
      </c>
      <c r="I338" s="498"/>
    </row>
    <row r="339" spans="1:11" s="499" customFormat="1" x14ac:dyDescent="0.25">
      <c r="A339" s="794"/>
      <c r="B339" s="496" t="s">
        <v>319</v>
      </c>
      <c r="C339" s="459">
        <v>1223</v>
      </c>
      <c r="D339" s="459">
        <v>2180</v>
      </c>
      <c r="E339" s="459">
        <v>0</v>
      </c>
      <c r="F339" s="499">
        <v>0</v>
      </c>
      <c r="G339" s="459">
        <v>0</v>
      </c>
      <c r="H339" s="459">
        <f>SUM(C339:G339)</f>
        <v>3403</v>
      </c>
      <c r="I339" s="498"/>
    </row>
    <row r="340" spans="1:11" s="499" customFormat="1" x14ac:dyDescent="0.25">
      <c r="A340" s="794" t="s">
        <v>335</v>
      </c>
      <c r="B340" s="496" t="s">
        <v>317</v>
      </c>
      <c r="C340" s="459">
        <v>4545</v>
      </c>
      <c r="D340" s="459">
        <v>97537</v>
      </c>
      <c r="E340" s="459">
        <v>0</v>
      </c>
      <c r="F340" s="459">
        <v>0</v>
      </c>
      <c r="G340" s="459">
        <v>0</v>
      </c>
      <c r="H340" s="459">
        <f t="shared" si="9"/>
        <v>102082</v>
      </c>
      <c r="I340" s="498"/>
    </row>
    <row r="341" spans="1:11" s="499" customFormat="1" x14ac:dyDescent="0.25">
      <c r="A341" s="794"/>
      <c r="B341" s="496" t="s">
        <v>318</v>
      </c>
      <c r="C341" s="459">
        <v>257</v>
      </c>
      <c r="D341" s="459">
        <v>4018</v>
      </c>
      <c r="E341" s="459">
        <v>0</v>
      </c>
      <c r="F341" s="459">
        <v>0</v>
      </c>
      <c r="G341" s="459">
        <v>0</v>
      </c>
      <c r="H341" s="459">
        <f>SUM(C341:G341)</f>
        <v>4275</v>
      </c>
      <c r="I341" s="498"/>
    </row>
    <row r="342" spans="1:11" s="499" customFormat="1" x14ac:dyDescent="0.25">
      <c r="A342" s="794"/>
      <c r="B342" s="496" t="s">
        <v>319</v>
      </c>
      <c r="C342" s="459">
        <v>975</v>
      </c>
      <c r="D342" s="459">
        <v>1263</v>
      </c>
      <c r="E342" s="459">
        <v>0</v>
      </c>
      <c r="F342" s="459">
        <v>0</v>
      </c>
      <c r="G342" s="459">
        <v>0</v>
      </c>
      <c r="H342" s="459">
        <f t="shared" ref="H342:H348" si="10">SUM(C342:G342)</f>
        <v>2238</v>
      </c>
      <c r="I342" s="498"/>
    </row>
    <row r="343" spans="1:11" s="499" customFormat="1" x14ac:dyDescent="0.25">
      <c r="A343" s="794" t="s">
        <v>328</v>
      </c>
      <c r="B343" s="496" t="s">
        <v>317</v>
      </c>
      <c r="C343" s="459">
        <v>7446</v>
      </c>
      <c r="D343" s="459">
        <v>100403</v>
      </c>
      <c r="E343" s="459">
        <v>0</v>
      </c>
      <c r="F343" s="459">
        <v>0</v>
      </c>
      <c r="G343" s="459">
        <v>0</v>
      </c>
      <c r="H343" s="459">
        <f t="shared" si="10"/>
        <v>107849</v>
      </c>
      <c r="I343" s="498"/>
    </row>
    <row r="344" spans="1:11" s="499" customFormat="1" x14ac:dyDescent="0.25">
      <c r="A344" s="794"/>
      <c r="B344" s="496" t="s">
        <v>318</v>
      </c>
      <c r="C344" s="459">
        <v>1</v>
      </c>
      <c r="D344" s="459">
        <v>5416</v>
      </c>
      <c r="E344" s="459">
        <v>0</v>
      </c>
      <c r="F344" s="459">
        <v>0</v>
      </c>
      <c r="G344" s="459">
        <v>0</v>
      </c>
      <c r="H344" s="459">
        <f t="shared" si="10"/>
        <v>5417</v>
      </c>
      <c r="I344" s="498"/>
    </row>
    <row r="345" spans="1:11" s="499" customFormat="1" x14ac:dyDescent="0.25">
      <c r="A345" s="794"/>
      <c r="B345" s="496" t="s">
        <v>319</v>
      </c>
      <c r="C345" s="459">
        <v>3760</v>
      </c>
      <c r="D345" s="459">
        <v>894</v>
      </c>
      <c r="E345" s="459">
        <v>0</v>
      </c>
      <c r="F345" s="459">
        <v>0</v>
      </c>
      <c r="G345" s="459">
        <v>0</v>
      </c>
      <c r="H345" s="459">
        <f t="shared" si="10"/>
        <v>4654</v>
      </c>
      <c r="I345" s="498"/>
    </row>
    <row r="346" spans="1:11" s="499" customFormat="1" x14ac:dyDescent="0.25">
      <c r="A346" s="794" t="s">
        <v>268</v>
      </c>
      <c r="B346" s="496" t="s">
        <v>317</v>
      </c>
      <c r="C346" s="459">
        <v>7378</v>
      </c>
      <c r="D346" s="459">
        <v>104299</v>
      </c>
      <c r="E346" s="459">
        <v>0</v>
      </c>
      <c r="F346" s="459">
        <v>0</v>
      </c>
      <c r="G346" s="459">
        <v>0</v>
      </c>
      <c r="H346" s="459">
        <f t="shared" si="10"/>
        <v>111677</v>
      </c>
      <c r="I346" s="498"/>
    </row>
    <row r="347" spans="1:11" s="499" customFormat="1" x14ac:dyDescent="0.25">
      <c r="A347" s="794"/>
      <c r="B347" s="496" t="s">
        <v>318</v>
      </c>
      <c r="C347" s="459">
        <v>482</v>
      </c>
      <c r="D347" s="459">
        <f>7130-200</f>
        <v>6930</v>
      </c>
      <c r="E347" s="459">
        <v>0</v>
      </c>
      <c r="F347" s="459">
        <v>0</v>
      </c>
      <c r="G347" s="459">
        <v>0</v>
      </c>
      <c r="H347" s="459">
        <f t="shared" si="10"/>
        <v>7412</v>
      </c>
      <c r="I347" s="498"/>
    </row>
    <row r="348" spans="1:11" s="499" customFormat="1" x14ac:dyDescent="0.25">
      <c r="A348" s="794"/>
      <c r="B348" s="496" t="s">
        <v>319</v>
      </c>
      <c r="C348" s="459">
        <v>2731</v>
      </c>
      <c r="D348" s="459">
        <v>2152</v>
      </c>
      <c r="E348" s="459">
        <v>0</v>
      </c>
      <c r="F348" s="459">
        <v>0</v>
      </c>
      <c r="G348" s="459">
        <v>0</v>
      </c>
      <c r="H348" s="459">
        <f t="shared" si="10"/>
        <v>4883</v>
      </c>
      <c r="I348" s="498"/>
    </row>
    <row r="349" spans="1:11" s="499" customFormat="1" x14ac:dyDescent="0.25">
      <c r="A349" s="794" t="s">
        <v>347</v>
      </c>
      <c r="B349" s="496" t="s">
        <v>317</v>
      </c>
      <c r="C349" s="459">
        <v>5381</v>
      </c>
      <c r="D349" s="459">
        <v>90306</v>
      </c>
      <c r="E349" s="459">
        <v>0</v>
      </c>
      <c r="F349" s="459">
        <v>0</v>
      </c>
      <c r="G349" s="459">
        <v>0</v>
      </c>
      <c r="H349" s="459">
        <f>SUM(C349:G349)</f>
        <v>95687</v>
      </c>
      <c r="I349" s="498"/>
    </row>
    <row r="350" spans="1:11" s="499" customFormat="1" x14ac:dyDescent="0.25">
      <c r="A350" s="794"/>
      <c r="B350" s="496" t="s">
        <v>318</v>
      </c>
      <c r="C350" s="501">
        <v>2143</v>
      </c>
      <c r="D350" s="459">
        <f>2182+911</f>
        <v>3093</v>
      </c>
      <c r="E350" s="459">
        <v>0</v>
      </c>
      <c r="F350" s="459">
        <v>0</v>
      </c>
      <c r="G350" s="459">
        <v>0</v>
      </c>
      <c r="H350" s="459">
        <f>SUM(C350:G350)</f>
        <v>5236</v>
      </c>
      <c r="I350" s="498"/>
    </row>
    <row r="351" spans="1:11" s="499" customFormat="1" x14ac:dyDescent="0.25">
      <c r="A351" s="794"/>
      <c r="B351" s="496" t="s">
        <v>319</v>
      </c>
      <c r="C351" s="459">
        <v>1075</v>
      </c>
      <c r="D351" s="459">
        <v>2013</v>
      </c>
      <c r="E351" s="459">
        <v>0</v>
      </c>
      <c r="F351" s="459">
        <v>0</v>
      </c>
      <c r="G351" s="459">
        <v>0</v>
      </c>
      <c r="H351" s="459">
        <f t="shared" ref="H351:H356" si="11">SUM(C351:G351)</f>
        <v>3088</v>
      </c>
      <c r="I351" s="498"/>
      <c r="K351" s="459"/>
    </row>
    <row r="352" spans="1:11" s="499" customFormat="1" x14ac:dyDescent="0.25">
      <c r="A352" s="794" t="s">
        <v>331</v>
      </c>
      <c r="B352" s="496" t="s">
        <v>317</v>
      </c>
      <c r="C352" s="459">
        <v>5746</v>
      </c>
      <c r="D352" s="459">
        <v>105008</v>
      </c>
      <c r="E352" s="459">
        <v>0</v>
      </c>
      <c r="F352" s="459">
        <v>0</v>
      </c>
      <c r="G352" s="459">
        <v>0</v>
      </c>
      <c r="H352" s="459">
        <f t="shared" si="11"/>
        <v>110754</v>
      </c>
      <c r="I352" s="498"/>
      <c r="K352" s="459"/>
    </row>
    <row r="353" spans="1:16" s="499" customFormat="1" x14ac:dyDescent="0.25">
      <c r="A353" s="794"/>
      <c r="B353" s="496" t="s">
        <v>318</v>
      </c>
      <c r="C353" s="459">
        <v>421</v>
      </c>
      <c r="D353" s="459">
        <f>6381-202</f>
        <v>6179</v>
      </c>
      <c r="E353" s="459">
        <v>0</v>
      </c>
      <c r="F353" s="459">
        <v>0</v>
      </c>
      <c r="G353" s="459">
        <v>0</v>
      </c>
      <c r="H353" s="459">
        <f t="shared" si="11"/>
        <v>6600</v>
      </c>
      <c r="I353" s="498"/>
    </row>
    <row r="354" spans="1:16" s="499" customFormat="1" x14ac:dyDescent="0.25">
      <c r="A354" s="794"/>
      <c r="B354" s="496" t="s">
        <v>319</v>
      </c>
      <c r="C354" s="459">
        <v>2322</v>
      </c>
      <c r="D354" s="459">
        <v>1431</v>
      </c>
      <c r="E354" s="459">
        <v>0</v>
      </c>
      <c r="F354" s="459">
        <v>0</v>
      </c>
      <c r="G354" s="459">
        <v>0</v>
      </c>
      <c r="H354" s="459">
        <f t="shared" si="11"/>
        <v>3753</v>
      </c>
      <c r="I354" s="498"/>
    </row>
    <row r="355" spans="1:16" s="499" customFormat="1" x14ac:dyDescent="0.25">
      <c r="A355" s="794" t="s">
        <v>148</v>
      </c>
      <c r="B355" s="496" t="s">
        <v>317</v>
      </c>
      <c r="C355" s="459">
        <v>5417</v>
      </c>
      <c r="D355" s="459">
        <v>109884</v>
      </c>
      <c r="E355" s="459">
        <v>0</v>
      </c>
      <c r="F355" s="459">
        <v>0</v>
      </c>
      <c r="G355" s="459">
        <v>0</v>
      </c>
      <c r="H355" s="459">
        <f t="shared" si="11"/>
        <v>115301</v>
      </c>
      <c r="I355" s="498"/>
      <c r="K355" s="497"/>
    </row>
    <row r="356" spans="1:16" s="499" customFormat="1" x14ac:dyDescent="0.25">
      <c r="A356" s="794"/>
      <c r="B356" s="496" t="s">
        <v>318</v>
      </c>
      <c r="C356" s="459">
        <v>1943</v>
      </c>
      <c r="D356" s="459">
        <f>4485+334</f>
        <v>4819</v>
      </c>
      <c r="E356" s="459">
        <v>0</v>
      </c>
      <c r="F356" s="459">
        <v>0</v>
      </c>
      <c r="G356" s="459">
        <v>0</v>
      </c>
      <c r="H356" s="459">
        <f t="shared" si="11"/>
        <v>6762</v>
      </c>
      <c r="I356" s="498"/>
      <c r="K356" s="459"/>
      <c r="O356" s="497"/>
    </row>
    <row r="357" spans="1:16" s="499" customFormat="1" x14ac:dyDescent="0.25">
      <c r="A357" s="794"/>
      <c r="B357" s="496" t="s">
        <v>319</v>
      </c>
      <c r="C357" s="459">
        <v>2666</v>
      </c>
      <c r="D357" s="459">
        <v>2259</v>
      </c>
      <c r="E357" s="459">
        <v>0</v>
      </c>
      <c r="F357" s="459">
        <v>0</v>
      </c>
      <c r="G357" s="459">
        <v>0</v>
      </c>
      <c r="H357" s="459">
        <f>SUM(C357:G357)</f>
        <v>4925</v>
      </c>
      <c r="I357" s="498"/>
      <c r="K357" s="500"/>
      <c r="O357" s="459"/>
      <c r="P357" s="500"/>
    </row>
    <row r="358" spans="1:16" s="499" customFormat="1" x14ac:dyDescent="0.25">
      <c r="A358" s="794" t="s">
        <v>326</v>
      </c>
      <c r="B358" s="496" t="s">
        <v>317</v>
      </c>
      <c r="C358" s="459">
        <v>5228</v>
      </c>
      <c r="D358" s="459">
        <v>108789</v>
      </c>
      <c r="E358" s="459">
        <v>0</v>
      </c>
      <c r="F358" s="459">
        <v>0</v>
      </c>
      <c r="G358" s="459">
        <v>0</v>
      </c>
      <c r="H358" s="459">
        <f t="shared" ref="H358:H366" si="12">SUM(C358:G358)</f>
        <v>114017</v>
      </c>
      <c r="I358" s="498"/>
    </row>
    <row r="359" spans="1:16" s="499" customFormat="1" x14ac:dyDescent="0.25">
      <c r="A359" s="794"/>
      <c r="B359" s="496" t="s">
        <v>318</v>
      </c>
      <c r="C359" s="459">
        <v>455</v>
      </c>
      <c r="D359" s="459">
        <v>4481</v>
      </c>
      <c r="E359" s="459">
        <v>0</v>
      </c>
      <c r="F359" s="459">
        <v>0</v>
      </c>
      <c r="G359" s="459">
        <v>0</v>
      </c>
      <c r="H359" s="459">
        <f t="shared" si="12"/>
        <v>4936</v>
      </c>
      <c r="I359" s="498"/>
    </row>
    <row r="360" spans="1:16" s="499" customFormat="1" x14ac:dyDescent="0.25">
      <c r="A360" s="794"/>
      <c r="B360" s="496" t="s">
        <v>319</v>
      </c>
      <c r="C360" s="459">
        <v>1501</v>
      </c>
      <c r="D360" s="459">
        <v>3027</v>
      </c>
      <c r="E360" s="459">
        <v>0</v>
      </c>
      <c r="F360" s="459">
        <v>0</v>
      </c>
      <c r="G360" s="459">
        <v>0</v>
      </c>
      <c r="H360" s="459">
        <f t="shared" si="12"/>
        <v>4528</v>
      </c>
      <c r="I360" s="498"/>
    </row>
    <row r="361" spans="1:16" s="499" customFormat="1" x14ac:dyDescent="0.25">
      <c r="A361" s="794" t="s">
        <v>333</v>
      </c>
      <c r="B361" s="496" t="s">
        <v>317</v>
      </c>
      <c r="C361" s="459">
        <v>7288</v>
      </c>
      <c r="D361" s="459">
        <v>113035</v>
      </c>
      <c r="E361" s="459">
        <v>0</v>
      </c>
      <c r="F361" s="459">
        <v>0</v>
      </c>
      <c r="G361" s="459">
        <v>0</v>
      </c>
      <c r="H361" s="459">
        <f t="shared" si="12"/>
        <v>120323</v>
      </c>
      <c r="I361" s="498"/>
    </row>
    <row r="362" spans="1:16" s="499" customFormat="1" x14ac:dyDescent="0.25">
      <c r="A362" s="794"/>
      <c r="B362" s="496" t="s">
        <v>318</v>
      </c>
      <c r="C362" s="459">
        <v>945</v>
      </c>
      <c r="D362" s="459">
        <v>3621</v>
      </c>
      <c r="E362" s="459">
        <v>0</v>
      </c>
      <c r="F362" s="459">
        <v>0</v>
      </c>
      <c r="G362" s="459">
        <v>0</v>
      </c>
      <c r="H362" s="459">
        <f t="shared" si="12"/>
        <v>4566</v>
      </c>
      <c r="I362" s="498"/>
    </row>
    <row r="363" spans="1:16" s="499" customFormat="1" x14ac:dyDescent="0.25">
      <c r="A363" s="794"/>
      <c r="B363" s="496" t="s">
        <v>319</v>
      </c>
      <c r="C363" s="459">
        <v>3588</v>
      </c>
      <c r="D363" s="459">
        <v>2597</v>
      </c>
      <c r="E363" s="459">
        <v>0</v>
      </c>
      <c r="F363" s="459">
        <v>0</v>
      </c>
      <c r="G363" s="459">
        <v>0</v>
      </c>
      <c r="H363" s="459">
        <f t="shared" si="12"/>
        <v>6185</v>
      </c>
      <c r="I363" s="498"/>
    </row>
    <row r="364" spans="1:16" s="499" customFormat="1" x14ac:dyDescent="0.25">
      <c r="A364" s="794" t="s">
        <v>149</v>
      </c>
      <c r="B364" s="496" t="s">
        <v>317</v>
      </c>
      <c r="C364" s="459">
        <v>5582</v>
      </c>
      <c r="D364" s="459">
        <v>107756</v>
      </c>
      <c r="E364" s="459">
        <v>0</v>
      </c>
      <c r="F364" s="459">
        <v>0</v>
      </c>
      <c r="G364" s="459">
        <v>0</v>
      </c>
      <c r="H364" s="459">
        <f t="shared" si="12"/>
        <v>113338</v>
      </c>
      <c r="I364" s="498"/>
    </row>
    <row r="365" spans="1:16" s="499" customFormat="1" x14ac:dyDescent="0.25">
      <c r="A365" s="794"/>
      <c r="B365" s="496" t="s">
        <v>318</v>
      </c>
      <c r="C365" s="459">
        <v>438</v>
      </c>
      <c r="D365" s="459">
        <v>5775</v>
      </c>
      <c r="E365" s="459">
        <v>0</v>
      </c>
      <c r="F365" s="459">
        <v>0</v>
      </c>
      <c r="G365" s="459">
        <v>0</v>
      </c>
      <c r="H365" s="459">
        <f t="shared" si="12"/>
        <v>6213</v>
      </c>
      <c r="I365" s="498"/>
    </row>
    <row r="366" spans="1:16" s="499" customFormat="1" x14ac:dyDescent="0.25">
      <c r="A366" s="794"/>
      <c r="B366" s="496" t="s">
        <v>319</v>
      </c>
      <c r="C366" s="459">
        <v>4164</v>
      </c>
      <c r="D366" s="459">
        <v>910</v>
      </c>
      <c r="E366" s="459">
        <v>0</v>
      </c>
      <c r="F366" s="459">
        <v>0</v>
      </c>
      <c r="G366" s="459">
        <v>0</v>
      </c>
      <c r="H366" s="459">
        <f t="shared" si="12"/>
        <v>5074</v>
      </c>
      <c r="I366" s="498"/>
    </row>
    <row r="367" spans="1:16" s="499" customFormat="1" x14ac:dyDescent="0.25">
      <c r="A367" s="794"/>
      <c r="B367" s="496"/>
      <c r="C367" s="459"/>
      <c r="D367" s="459"/>
      <c r="E367" s="459"/>
      <c r="F367" s="459"/>
      <c r="G367" s="459"/>
      <c r="H367" s="459"/>
      <c r="I367" s="498"/>
    </row>
    <row r="368" spans="1:16" s="499" customFormat="1" x14ac:dyDescent="0.25">
      <c r="A368" s="794"/>
      <c r="B368" s="496"/>
      <c r="C368" s="459"/>
      <c r="D368" s="459"/>
      <c r="E368" s="459"/>
      <c r="F368" s="459"/>
      <c r="G368" s="459"/>
      <c r="H368" s="459"/>
      <c r="I368" s="498"/>
    </row>
    <row r="369" spans="1:11" s="499" customFormat="1" x14ac:dyDescent="0.25">
      <c r="A369" s="794"/>
      <c r="B369" s="496"/>
      <c r="C369" s="459"/>
      <c r="D369" s="459"/>
      <c r="E369" s="459"/>
      <c r="F369" s="459"/>
      <c r="G369" s="459"/>
      <c r="H369" s="459"/>
      <c r="I369" s="498"/>
    </row>
    <row r="370" spans="1:11" s="499" customFormat="1" x14ac:dyDescent="0.25">
      <c r="A370" s="794"/>
      <c r="B370" s="496"/>
      <c r="C370" s="459"/>
      <c r="D370" s="459"/>
      <c r="E370" s="459"/>
      <c r="F370" s="459"/>
      <c r="G370" s="459"/>
      <c r="H370" s="459"/>
      <c r="I370" s="498"/>
    </row>
    <row r="371" spans="1:11" s="499" customFormat="1" x14ac:dyDescent="0.25">
      <c r="A371" s="794"/>
      <c r="B371" s="496"/>
      <c r="C371" s="459"/>
      <c r="D371" s="459"/>
      <c r="E371" s="459"/>
      <c r="F371" s="459"/>
      <c r="G371" s="459"/>
      <c r="H371" s="459"/>
      <c r="I371" s="498"/>
    </row>
    <row r="372" spans="1:11" s="499" customFormat="1" x14ac:dyDescent="0.25">
      <c r="A372" s="794"/>
      <c r="B372" s="496"/>
      <c r="C372" s="459"/>
      <c r="D372" s="459"/>
      <c r="E372" s="459"/>
      <c r="F372" s="459"/>
      <c r="G372" s="459"/>
      <c r="H372" s="459"/>
      <c r="I372" s="498"/>
    </row>
    <row r="373" spans="1:11" s="499" customFormat="1" x14ac:dyDescent="0.25">
      <c r="A373" s="794"/>
      <c r="B373" s="496"/>
      <c r="C373" s="459"/>
      <c r="D373" s="459"/>
      <c r="E373" s="459"/>
      <c r="F373" s="459"/>
      <c r="G373" s="459"/>
      <c r="H373" s="459"/>
      <c r="I373" s="498"/>
    </row>
    <row r="374" spans="1:11" s="499" customFormat="1" x14ac:dyDescent="0.25">
      <c r="A374" s="794"/>
      <c r="B374" s="496"/>
      <c r="C374" s="459"/>
      <c r="D374" s="459"/>
      <c r="E374" s="459"/>
      <c r="F374" s="459"/>
      <c r="G374" s="459"/>
      <c r="H374" s="459"/>
      <c r="I374" s="498"/>
    </row>
    <row r="375" spans="1:11" s="499" customFormat="1" x14ac:dyDescent="0.25">
      <c r="A375" s="794"/>
      <c r="B375" s="496"/>
      <c r="C375" s="459"/>
      <c r="D375" s="459"/>
      <c r="E375" s="459"/>
      <c r="F375" s="459"/>
      <c r="G375" s="459"/>
      <c r="H375" s="459"/>
      <c r="I375" s="498"/>
    </row>
    <row r="376" spans="1:11" s="499" customFormat="1" x14ac:dyDescent="0.25">
      <c r="A376" s="794"/>
      <c r="B376" s="496"/>
      <c r="C376" s="459"/>
      <c r="D376" s="459"/>
      <c r="E376" s="459"/>
      <c r="F376" s="459"/>
      <c r="G376" s="459"/>
      <c r="H376" s="459"/>
      <c r="I376" s="498"/>
    </row>
    <row r="377" spans="1:11" s="499" customFormat="1" x14ac:dyDescent="0.25">
      <c r="A377" s="794"/>
      <c r="B377" s="496"/>
      <c r="C377" s="459"/>
      <c r="D377" s="459"/>
      <c r="E377" s="459"/>
      <c r="F377" s="459"/>
      <c r="G377" s="459"/>
      <c r="H377" s="459"/>
      <c r="I377" s="498"/>
    </row>
    <row r="378" spans="1:11" s="499" customFormat="1" x14ac:dyDescent="0.25">
      <c r="A378" s="794"/>
      <c r="B378" s="496"/>
      <c r="C378" s="459"/>
      <c r="D378" s="459"/>
      <c r="E378" s="459"/>
      <c r="F378" s="459"/>
      <c r="G378" s="459"/>
      <c r="H378" s="459"/>
      <c r="I378" s="498"/>
    </row>
    <row r="379" spans="1:11" s="499" customFormat="1" x14ac:dyDescent="0.25">
      <c r="A379" s="794"/>
      <c r="B379" s="496"/>
      <c r="C379" s="459"/>
      <c r="D379" s="459"/>
      <c r="E379" s="459"/>
      <c r="G379" s="459"/>
      <c r="H379" s="459"/>
      <c r="I379" s="498"/>
      <c r="K379" s="804"/>
    </row>
    <row r="380" spans="1:11" s="499" customFormat="1" hidden="1" x14ac:dyDescent="0.25">
      <c r="A380" s="794"/>
      <c r="B380" s="496"/>
      <c r="C380" s="459"/>
      <c r="D380" s="459"/>
      <c r="E380" s="459"/>
      <c r="G380" s="459"/>
      <c r="H380" s="459"/>
      <c r="I380" s="498"/>
    </row>
    <row r="381" spans="1:11" s="499" customFormat="1" hidden="1" x14ac:dyDescent="0.25">
      <c r="A381" s="794"/>
      <c r="B381" s="496"/>
      <c r="C381" s="459"/>
      <c r="D381" s="459"/>
      <c r="E381" s="459"/>
      <c r="G381" s="459"/>
      <c r="H381" s="459"/>
      <c r="I381" s="498"/>
    </row>
    <row r="382" spans="1:11" s="499" customFormat="1" hidden="1" x14ac:dyDescent="0.25">
      <c r="A382" s="794"/>
      <c r="B382" s="496"/>
      <c r="C382" s="459"/>
      <c r="D382" s="459"/>
      <c r="E382" s="459"/>
      <c r="G382" s="459"/>
      <c r="H382" s="459"/>
      <c r="I382" s="498"/>
    </row>
    <row r="383" spans="1:11" s="499" customFormat="1" hidden="1" x14ac:dyDescent="0.25">
      <c r="A383" s="794"/>
      <c r="B383" s="496"/>
      <c r="C383" s="459"/>
      <c r="D383" s="459"/>
      <c r="E383" s="459"/>
      <c r="G383" s="459"/>
      <c r="H383" s="459"/>
      <c r="I383" s="498"/>
    </row>
    <row r="384" spans="1:11" s="499" customFormat="1" hidden="1" x14ac:dyDescent="0.25">
      <c r="A384" s="794"/>
      <c r="B384" s="496"/>
      <c r="C384" s="459"/>
      <c r="D384" s="459"/>
      <c r="E384" s="459"/>
      <c r="G384" s="459"/>
      <c r="H384" s="459"/>
      <c r="I384" s="498"/>
    </row>
    <row r="385" spans="1:11" s="499" customFormat="1" hidden="1" x14ac:dyDescent="0.25">
      <c r="A385" s="794"/>
      <c r="B385" s="496"/>
      <c r="C385" s="459"/>
      <c r="D385" s="459"/>
      <c r="E385" s="459"/>
      <c r="G385" s="459"/>
      <c r="H385" s="459"/>
      <c r="I385" s="498"/>
    </row>
    <row r="386" spans="1:11" s="499" customFormat="1" hidden="1" x14ac:dyDescent="0.25">
      <c r="A386" s="794"/>
      <c r="B386" s="496"/>
      <c r="C386" s="459"/>
      <c r="D386" s="459"/>
      <c r="E386" s="459"/>
      <c r="G386" s="459"/>
      <c r="H386" s="459"/>
      <c r="I386" s="498"/>
    </row>
    <row r="387" spans="1:11" s="499" customFormat="1" hidden="1" x14ac:dyDescent="0.25">
      <c r="A387" s="794"/>
      <c r="B387" s="496"/>
      <c r="C387" s="459"/>
      <c r="D387" s="459"/>
      <c r="E387" s="459"/>
      <c r="G387" s="459"/>
      <c r="H387" s="459"/>
      <c r="I387" s="498"/>
    </row>
    <row r="388" spans="1:11" s="499" customFormat="1" hidden="1" x14ac:dyDescent="0.25">
      <c r="A388" s="794"/>
      <c r="B388" s="496"/>
      <c r="C388" s="459"/>
      <c r="D388" s="459"/>
      <c r="E388" s="459"/>
      <c r="G388" s="459"/>
      <c r="H388" s="459"/>
      <c r="I388" s="498"/>
    </row>
    <row r="389" spans="1:11" s="499" customFormat="1" hidden="1" x14ac:dyDescent="0.25">
      <c r="A389" s="794"/>
      <c r="B389" s="496"/>
      <c r="C389" s="459"/>
      <c r="D389" s="459"/>
      <c r="E389" s="459"/>
      <c r="G389" s="459"/>
      <c r="H389" s="459"/>
      <c r="I389" s="498"/>
    </row>
    <row r="390" spans="1:11" s="499" customFormat="1" hidden="1" x14ac:dyDescent="0.25">
      <c r="A390" s="794"/>
      <c r="B390" s="496"/>
      <c r="C390" s="459"/>
      <c r="D390" s="459"/>
      <c r="E390" s="459"/>
      <c r="G390" s="459"/>
      <c r="H390" s="459"/>
      <c r="I390" s="498"/>
    </row>
    <row r="391" spans="1:11" s="499" customFormat="1" x14ac:dyDescent="0.25">
      <c r="B391" s="805"/>
      <c r="K391" s="804"/>
    </row>
    <row r="392" spans="1:11" s="499" customFormat="1" x14ac:dyDescent="0.25">
      <c r="B392" s="805"/>
      <c r="K392" s="806"/>
    </row>
    <row r="393" spans="1:11" s="499" customFormat="1" ht="14.4" x14ac:dyDescent="0.3">
      <c r="A393" s="264" t="s">
        <v>169</v>
      </c>
      <c r="B393" s="510" t="s">
        <v>287</v>
      </c>
      <c r="C393" s="522"/>
      <c r="D393" s="522"/>
    </row>
    <row r="394" spans="1:11" s="499" customFormat="1" ht="14.4" x14ac:dyDescent="0.3">
      <c r="A394" s="154"/>
      <c r="B394" s="590" t="s">
        <v>170</v>
      </c>
      <c r="C394" s="591"/>
      <c r="D394" s="591"/>
    </row>
    <row r="395" spans="1:11" s="499" customFormat="1" ht="14.4" x14ac:dyDescent="0.3">
      <c r="A395" s="265" t="s">
        <v>80</v>
      </c>
      <c r="B395" s="662" t="s">
        <v>171</v>
      </c>
      <c r="C395" s="662"/>
      <c r="D395" s="662"/>
    </row>
    <row r="396" spans="1:11" s="499" customFormat="1" ht="14.4" x14ac:dyDescent="0.3">
      <c r="A396" s="266"/>
      <c r="B396" s="661" t="s">
        <v>172</v>
      </c>
      <c r="C396" s="661"/>
      <c r="D396" s="661"/>
    </row>
    <row r="397" spans="1:11" s="499" customFormat="1" ht="14.4" x14ac:dyDescent="0.3">
      <c r="A397" s="266"/>
      <c r="B397" s="661" t="s">
        <v>173</v>
      </c>
      <c r="C397" s="661"/>
      <c r="D397" s="661"/>
    </row>
    <row r="398" spans="1:11" s="499" customFormat="1" ht="14.4" x14ac:dyDescent="0.3">
      <c r="A398" s="49"/>
      <c r="B398" s="77"/>
      <c r="C398" s="31"/>
      <c r="D398" s="31"/>
    </row>
    <row r="399" spans="1:11" s="499" customFormat="1" x14ac:dyDescent="0.25">
      <c r="B399" s="805"/>
    </row>
    <row r="400" spans="1:11" s="499" customFormat="1" x14ac:dyDescent="0.25">
      <c r="B400" s="805"/>
    </row>
    <row r="401" spans="2:2" s="499" customFormat="1" x14ac:dyDescent="0.25">
      <c r="B401" s="805"/>
    </row>
    <row r="402" spans="2:2" s="499" customFormat="1" x14ac:dyDescent="0.25">
      <c r="B402" s="805"/>
    </row>
    <row r="403" spans="2:2" s="499" customFormat="1" x14ac:dyDescent="0.25">
      <c r="B403" s="805"/>
    </row>
    <row r="404" spans="2:2" s="499" customFormat="1" x14ac:dyDescent="0.25">
      <c r="B404" s="805"/>
    </row>
    <row r="405" spans="2:2" s="499" customFormat="1" x14ac:dyDescent="0.25">
      <c r="B405" s="805"/>
    </row>
    <row r="406" spans="2:2" s="499" customFormat="1" x14ac:dyDescent="0.25">
      <c r="B406" s="805"/>
    </row>
    <row r="407" spans="2:2" s="499" customFormat="1" x14ac:dyDescent="0.25">
      <c r="B407" s="805"/>
    </row>
    <row r="408" spans="2:2" s="499" customFormat="1" x14ac:dyDescent="0.25">
      <c r="B408" s="805"/>
    </row>
    <row r="409" spans="2:2" s="499" customFormat="1" x14ac:dyDescent="0.25">
      <c r="B409" s="805"/>
    </row>
    <row r="410" spans="2:2" s="499" customFormat="1" x14ac:dyDescent="0.25">
      <c r="B410" s="805"/>
    </row>
    <row r="411" spans="2:2" s="499" customFormat="1" x14ac:dyDescent="0.25">
      <c r="B411" s="805"/>
    </row>
    <row r="412" spans="2:2" s="499" customFormat="1" x14ac:dyDescent="0.25">
      <c r="B412" s="805"/>
    </row>
    <row r="413" spans="2:2" s="499" customFormat="1" x14ac:dyDescent="0.25">
      <c r="B413" s="805"/>
    </row>
    <row r="414" spans="2:2" s="499" customFormat="1" x14ac:dyDescent="0.25">
      <c r="B414" s="805"/>
    </row>
    <row r="415" spans="2:2" s="499" customFormat="1" x14ac:dyDescent="0.25">
      <c r="B415" s="805"/>
    </row>
    <row r="416" spans="2:2" s="499" customFormat="1" x14ac:dyDescent="0.25">
      <c r="B416" s="805"/>
    </row>
    <row r="417" spans="2:2" s="499" customFormat="1" x14ac:dyDescent="0.25">
      <c r="B417" s="805"/>
    </row>
    <row r="418" spans="2:2" s="499" customFormat="1" x14ac:dyDescent="0.25">
      <c r="B418" s="805"/>
    </row>
    <row r="419" spans="2:2" s="499" customFormat="1" x14ac:dyDescent="0.25">
      <c r="B419" s="805"/>
    </row>
    <row r="420" spans="2:2" s="499" customFormat="1" x14ac:dyDescent="0.25">
      <c r="B420" s="805"/>
    </row>
    <row r="421" spans="2:2" s="499" customFormat="1" x14ac:dyDescent="0.25">
      <c r="B421" s="805"/>
    </row>
    <row r="422" spans="2:2" s="499" customFormat="1" x14ac:dyDescent="0.25">
      <c r="B422" s="805"/>
    </row>
    <row r="423" spans="2:2" s="499" customFormat="1" x14ac:dyDescent="0.25">
      <c r="B423" s="805"/>
    </row>
    <row r="424" spans="2:2" s="499" customFormat="1" x14ac:dyDescent="0.25">
      <c r="B424" s="805"/>
    </row>
    <row r="425" spans="2:2" s="499" customFormat="1" x14ac:dyDescent="0.25">
      <c r="B425" s="805"/>
    </row>
    <row r="426" spans="2:2" s="499" customFormat="1" x14ac:dyDescent="0.25">
      <c r="B426" s="805"/>
    </row>
    <row r="427" spans="2:2" s="499" customFormat="1" x14ac:dyDescent="0.25">
      <c r="B427" s="805"/>
    </row>
    <row r="428" spans="2:2" s="499" customFormat="1" x14ac:dyDescent="0.25">
      <c r="B428" s="805"/>
    </row>
    <row r="429" spans="2:2" s="499" customFormat="1" x14ac:dyDescent="0.25">
      <c r="B429" s="805"/>
    </row>
    <row r="430" spans="2:2" s="499" customFormat="1" x14ac:dyDescent="0.25">
      <c r="B430" s="805"/>
    </row>
    <row r="431" spans="2:2" s="499" customFormat="1" x14ac:dyDescent="0.25">
      <c r="B431" s="805"/>
    </row>
    <row r="432" spans="2:2" s="499" customFormat="1" x14ac:dyDescent="0.25">
      <c r="B432" s="805"/>
    </row>
    <row r="433" spans="2:2" s="499" customFormat="1" x14ac:dyDescent="0.25">
      <c r="B433" s="805"/>
    </row>
    <row r="434" spans="2:2" s="499" customFormat="1" x14ac:dyDescent="0.25">
      <c r="B434" s="805"/>
    </row>
    <row r="435" spans="2:2" s="499" customFormat="1" x14ac:dyDescent="0.25">
      <c r="B435" s="805"/>
    </row>
    <row r="436" spans="2:2" s="499" customFormat="1" x14ac:dyDescent="0.25">
      <c r="B436" s="805"/>
    </row>
    <row r="437" spans="2:2" s="499" customFormat="1" x14ac:dyDescent="0.25">
      <c r="B437" s="805"/>
    </row>
    <row r="438" spans="2:2" s="499" customFormat="1" x14ac:dyDescent="0.25">
      <c r="B438" s="805"/>
    </row>
    <row r="439" spans="2:2" s="499" customFormat="1" x14ac:dyDescent="0.25">
      <c r="B439" s="805"/>
    </row>
    <row r="440" spans="2:2" s="499" customFormat="1" x14ac:dyDescent="0.25">
      <c r="B440" s="805"/>
    </row>
    <row r="441" spans="2:2" s="499" customFormat="1" x14ac:dyDescent="0.25">
      <c r="B441" s="805"/>
    </row>
    <row r="442" spans="2:2" s="499" customFormat="1" x14ac:dyDescent="0.25">
      <c r="B442" s="805"/>
    </row>
    <row r="443" spans="2:2" s="499" customFormat="1" x14ac:dyDescent="0.25">
      <c r="B443" s="805"/>
    </row>
    <row r="444" spans="2:2" s="499" customFormat="1" x14ac:dyDescent="0.25">
      <c r="B444" s="805"/>
    </row>
    <row r="445" spans="2:2" s="499" customFormat="1" x14ac:dyDescent="0.25">
      <c r="B445" s="805"/>
    </row>
    <row r="446" spans="2:2" s="499" customFormat="1" x14ac:dyDescent="0.25">
      <c r="B446" s="805"/>
    </row>
    <row r="447" spans="2:2" s="499" customFormat="1" x14ac:dyDescent="0.25">
      <c r="B447" s="805"/>
    </row>
    <row r="448" spans="2:2" s="499" customFormat="1" x14ac:dyDescent="0.25">
      <c r="B448" s="805"/>
    </row>
    <row r="449" spans="2:2" s="499" customFormat="1" x14ac:dyDescent="0.25">
      <c r="B449" s="805"/>
    </row>
    <row r="450" spans="2:2" s="499" customFormat="1" x14ac:dyDescent="0.25">
      <c r="B450" s="805"/>
    </row>
    <row r="451" spans="2:2" s="499" customFormat="1" x14ac:dyDescent="0.25">
      <c r="B451" s="805"/>
    </row>
    <row r="452" spans="2:2" s="499" customFormat="1" x14ac:dyDescent="0.25">
      <c r="B452" s="805"/>
    </row>
    <row r="453" spans="2:2" s="499" customFormat="1" x14ac:dyDescent="0.25">
      <c r="B453" s="805"/>
    </row>
    <row r="454" spans="2:2" s="499" customFormat="1" x14ac:dyDescent="0.25">
      <c r="B454" s="805"/>
    </row>
    <row r="455" spans="2:2" s="499" customFormat="1" x14ac:dyDescent="0.25">
      <c r="B455" s="805"/>
    </row>
    <row r="456" spans="2:2" s="499" customFormat="1" x14ac:dyDescent="0.25">
      <c r="B456" s="805"/>
    </row>
    <row r="457" spans="2:2" s="499" customFormat="1" x14ac:dyDescent="0.25">
      <c r="B457" s="805"/>
    </row>
    <row r="458" spans="2:2" s="499" customFormat="1" x14ac:dyDescent="0.25">
      <c r="B458" s="805"/>
    </row>
    <row r="459" spans="2:2" s="499" customFormat="1" x14ac:dyDescent="0.25">
      <c r="B459" s="805"/>
    </row>
    <row r="460" spans="2:2" s="499" customFormat="1" x14ac:dyDescent="0.25">
      <c r="B460" s="805"/>
    </row>
    <row r="461" spans="2:2" s="499" customFormat="1" x14ac:dyDescent="0.25">
      <c r="B461" s="805"/>
    </row>
    <row r="462" spans="2:2" s="499" customFormat="1" x14ac:dyDescent="0.25">
      <c r="B462" s="805"/>
    </row>
    <row r="463" spans="2:2" s="499" customFormat="1" x14ac:dyDescent="0.25">
      <c r="B463" s="805"/>
    </row>
    <row r="464" spans="2:2" s="499" customFormat="1" x14ac:dyDescent="0.25">
      <c r="B464" s="805"/>
    </row>
    <row r="465" spans="2:2" s="499" customFormat="1" x14ac:dyDescent="0.25">
      <c r="B465" s="805"/>
    </row>
    <row r="466" spans="2:2" s="499" customFormat="1" x14ac:dyDescent="0.25">
      <c r="B466" s="805"/>
    </row>
    <row r="467" spans="2:2" s="499" customFormat="1" x14ac:dyDescent="0.25">
      <c r="B467" s="805"/>
    </row>
    <row r="468" spans="2:2" s="499" customFormat="1" x14ac:dyDescent="0.25">
      <c r="B468" s="805"/>
    </row>
    <row r="469" spans="2:2" s="499" customFormat="1" x14ac:dyDescent="0.25">
      <c r="B469" s="805"/>
    </row>
    <row r="470" spans="2:2" s="499" customFormat="1" x14ac:dyDescent="0.25">
      <c r="B470" s="805"/>
    </row>
    <row r="471" spans="2:2" s="499" customFormat="1" x14ac:dyDescent="0.25">
      <c r="B471" s="805"/>
    </row>
    <row r="472" spans="2:2" s="499" customFormat="1" x14ac:dyDescent="0.25">
      <c r="B472" s="805"/>
    </row>
    <row r="473" spans="2:2" s="499" customFormat="1" x14ac:dyDescent="0.25">
      <c r="B473" s="805"/>
    </row>
    <row r="474" spans="2:2" s="499" customFormat="1" x14ac:dyDescent="0.25">
      <c r="B474" s="805"/>
    </row>
    <row r="475" spans="2:2" s="499" customFormat="1" x14ac:dyDescent="0.25">
      <c r="B475" s="805"/>
    </row>
    <row r="476" spans="2:2" s="499" customFormat="1" x14ac:dyDescent="0.25">
      <c r="B476" s="805"/>
    </row>
    <row r="477" spans="2:2" s="499" customFormat="1" x14ac:dyDescent="0.25">
      <c r="B477" s="805"/>
    </row>
    <row r="478" spans="2:2" s="499" customFormat="1" x14ac:dyDescent="0.25">
      <c r="B478" s="805"/>
    </row>
    <row r="479" spans="2:2" s="499" customFormat="1" x14ac:dyDescent="0.25">
      <c r="B479" s="805"/>
    </row>
    <row r="480" spans="2:2" s="499" customFormat="1" x14ac:dyDescent="0.25">
      <c r="B480" s="805"/>
    </row>
    <row r="481" spans="2:2" s="499" customFormat="1" x14ac:dyDescent="0.25">
      <c r="B481" s="805"/>
    </row>
    <row r="482" spans="2:2" s="499" customFormat="1" x14ac:dyDescent="0.25">
      <c r="B482" s="805"/>
    </row>
    <row r="483" spans="2:2" s="499" customFormat="1" x14ac:dyDescent="0.25">
      <c r="B483" s="805"/>
    </row>
    <row r="484" spans="2:2" s="499" customFormat="1" x14ac:dyDescent="0.25">
      <c r="B484" s="805"/>
    </row>
    <row r="485" spans="2:2" s="499" customFormat="1" x14ac:dyDescent="0.25">
      <c r="B485" s="805"/>
    </row>
    <row r="486" spans="2:2" s="499" customFormat="1" x14ac:dyDescent="0.25">
      <c r="B486" s="805"/>
    </row>
    <row r="487" spans="2:2" s="499" customFormat="1" x14ac:dyDescent="0.25">
      <c r="B487" s="805"/>
    </row>
    <row r="488" spans="2:2" s="499" customFormat="1" x14ac:dyDescent="0.25">
      <c r="B488" s="805"/>
    </row>
    <row r="489" spans="2:2" s="499" customFormat="1" x14ac:dyDescent="0.25">
      <c r="B489" s="805"/>
    </row>
    <row r="490" spans="2:2" s="499" customFormat="1" x14ac:dyDescent="0.25">
      <c r="B490" s="805"/>
    </row>
    <row r="491" spans="2:2" s="499" customFormat="1" x14ac:dyDescent="0.25">
      <c r="B491" s="805"/>
    </row>
    <row r="492" spans="2:2" s="499" customFormat="1" x14ac:dyDescent="0.25">
      <c r="B492" s="805"/>
    </row>
    <row r="493" spans="2:2" s="499" customFormat="1" x14ac:dyDescent="0.25">
      <c r="B493" s="805"/>
    </row>
    <row r="494" spans="2:2" s="499" customFormat="1" x14ac:dyDescent="0.25">
      <c r="B494" s="805"/>
    </row>
    <row r="495" spans="2:2" s="499" customFormat="1" x14ac:dyDescent="0.25">
      <c r="B495" s="805"/>
    </row>
    <row r="496" spans="2:2" s="499" customFormat="1" x14ac:dyDescent="0.25">
      <c r="B496" s="805"/>
    </row>
    <row r="497" spans="2:2" s="499" customFormat="1" x14ac:dyDescent="0.25">
      <c r="B497" s="805"/>
    </row>
    <row r="498" spans="2:2" s="499" customFormat="1" x14ac:dyDescent="0.25">
      <c r="B498" s="805"/>
    </row>
    <row r="499" spans="2:2" s="499" customFormat="1" x14ac:dyDescent="0.25">
      <c r="B499" s="805"/>
    </row>
    <row r="500" spans="2:2" s="499" customFormat="1" x14ac:dyDescent="0.25">
      <c r="B500" s="805"/>
    </row>
    <row r="501" spans="2:2" s="499" customFormat="1" x14ac:dyDescent="0.25">
      <c r="B501" s="805"/>
    </row>
    <row r="502" spans="2:2" s="499" customFormat="1" x14ac:dyDescent="0.25">
      <c r="B502" s="805"/>
    </row>
    <row r="503" spans="2:2" s="499" customFormat="1" x14ac:dyDescent="0.25">
      <c r="B503" s="805"/>
    </row>
    <row r="504" spans="2:2" s="499" customFormat="1" x14ac:dyDescent="0.25">
      <c r="B504" s="805"/>
    </row>
    <row r="505" spans="2:2" s="499" customFormat="1" x14ac:dyDescent="0.25">
      <c r="B505" s="805"/>
    </row>
    <row r="506" spans="2:2" s="499" customFormat="1" x14ac:dyDescent="0.25">
      <c r="B506" s="805"/>
    </row>
    <row r="507" spans="2:2" s="499" customFormat="1" x14ac:dyDescent="0.25">
      <c r="B507" s="805"/>
    </row>
    <row r="508" spans="2:2" s="499" customFormat="1" x14ac:dyDescent="0.25">
      <c r="B508" s="805"/>
    </row>
    <row r="509" spans="2:2" s="499" customFormat="1" x14ac:dyDescent="0.25">
      <c r="B509" s="805"/>
    </row>
    <row r="510" spans="2:2" s="499" customFormat="1" x14ac:dyDescent="0.25">
      <c r="B510" s="805"/>
    </row>
    <row r="511" spans="2:2" s="499" customFormat="1" x14ac:dyDescent="0.25">
      <c r="B511" s="805"/>
    </row>
    <row r="512" spans="2:2" s="499" customFormat="1" x14ac:dyDescent="0.25">
      <c r="B512" s="805"/>
    </row>
    <row r="513" spans="2:2" s="499" customFormat="1" x14ac:dyDescent="0.25">
      <c r="B513" s="805"/>
    </row>
    <row r="514" spans="2:2" s="499" customFormat="1" x14ac:dyDescent="0.25">
      <c r="B514" s="805"/>
    </row>
    <row r="515" spans="2:2" s="499" customFormat="1" x14ac:dyDescent="0.25">
      <c r="B515" s="805"/>
    </row>
    <row r="516" spans="2:2" s="499" customFormat="1" x14ac:dyDescent="0.25">
      <c r="B516" s="805"/>
    </row>
    <row r="517" spans="2:2" s="499" customFormat="1" x14ac:dyDescent="0.25">
      <c r="B517" s="805"/>
    </row>
    <row r="518" spans="2:2" s="499" customFormat="1" x14ac:dyDescent="0.25">
      <c r="B518" s="805"/>
    </row>
    <row r="519" spans="2:2" s="499" customFormat="1" x14ac:dyDescent="0.25">
      <c r="B519" s="805"/>
    </row>
    <row r="520" spans="2:2" s="499" customFormat="1" x14ac:dyDescent="0.25">
      <c r="B520" s="805"/>
    </row>
    <row r="521" spans="2:2" s="499" customFormat="1" x14ac:dyDescent="0.25">
      <c r="B521" s="805"/>
    </row>
    <row r="522" spans="2:2" s="499" customFormat="1" x14ac:dyDescent="0.25">
      <c r="B522" s="805"/>
    </row>
    <row r="523" spans="2:2" s="499" customFormat="1" x14ac:dyDescent="0.25">
      <c r="B523" s="805"/>
    </row>
    <row r="524" spans="2:2" s="499" customFormat="1" x14ac:dyDescent="0.25">
      <c r="B524" s="805"/>
    </row>
    <row r="525" spans="2:2" s="499" customFormat="1" x14ac:dyDescent="0.25">
      <c r="B525" s="805"/>
    </row>
    <row r="526" spans="2:2" s="499" customFormat="1" x14ac:dyDescent="0.25">
      <c r="B526" s="805"/>
    </row>
    <row r="527" spans="2:2" s="499" customFormat="1" x14ac:dyDescent="0.25">
      <c r="B527" s="805"/>
    </row>
    <row r="528" spans="2:2" s="499" customFormat="1" x14ac:dyDescent="0.25">
      <c r="B528" s="805"/>
    </row>
    <row r="529" spans="2:2" s="499" customFormat="1" x14ac:dyDescent="0.25">
      <c r="B529" s="805"/>
    </row>
    <row r="530" spans="2:2" s="499" customFormat="1" x14ac:dyDescent="0.25">
      <c r="B530" s="805"/>
    </row>
    <row r="531" spans="2:2" s="499" customFormat="1" x14ac:dyDescent="0.25">
      <c r="B531" s="805"/>
    </row>
    <row r="532" spans="2:2" s="499" customFormat="1" x14ac:dyDescent="0.25">
      <c r="B532" s="805"/>
    </row>
    <row r="533" spans="2:2" s="499" customFormat="1" x14ac:dyDescent="0.25">
      <c r="B533" s="805"/>
    </row>
    <row r="534" spans="2:2" s="499" customFormat="1" x14ac:dyDescent="0.25">
      <c r="B534" s="805"/>
    </row>
    <row r="535" spans="2:2" s="499" customFormat="1" x14ac:dyDescent="0.25">
      <c r="B535" s="805"/>
    </row>
    <row r="536" spans="2:2" s="499" customFormat="1" x14ac:dyDescent="0.25">
      <c r="B536" s="805"/>
    </row>
    <row r="537" spans="2:2" s="499" customFormat="1" x14ac:dyDescent="0.25">
      <c r="B537" s="805"/>
    </row>
    <row r="538" spans="2:2" s="499" customFormat="1" x14ac:dyDescent="0.25">
      <c r="B538" s="805"/>
    </row>
    <row r="539" spans="2:2" s="499" customFormat="1" x14ac:dyDescent="0.25">
      <c r="B539" s="805"/>
    </row>
    <row r="540" spans="2:2" s="499" customFormat="1" x14ac:dyDescent="0.25">
      <c r="B540" s="805"/>
    </row>
    <row r="541" spans="2:2" s="499" customFormat="1" x14ac:dyDescent="0.25">
      <c r="B541" s="805"/>
    </row>
    <row r="542" spans="2:2" s="499" customFormat="1" x14ac:dyDescent="0.25">
      <c r="B542" s="805"/>
    </row>
    <row r="543" spans="2:2" s="499" customFormat="1" x14ac:dyDescent="0.25">
      <c r="B543" s="805"/>
    </row>
    <row r="544" spans="2:2" s="499" customFormat="1" x14ac:dyDescent="0.25">
      <c r="B544" s="805"/>
    </row>
    <row r="545" spans="2:2" s="499" customFormat="1" x14ac:dyDescent="0.25">
      <c r="B545" s="805"/>
    </row>
    <row r="546" spans="2:2" s="499" customFormat="1" x14ac:dyDescent="0.25">
      <c r="B546" s="805"/>
    </row>
    <row r="547" spans="2:2" s="499" customFormat="1" x14ac:dyDescent="0.25">
      <c r="B547" s="805"/>
    </row>
  </sheetData>
  <mergeCells count="38">
    <mergeCell ref="A17:A19"/>
    <mergeCell ref="A1:B1"/>
    <mergeCell ref="C1:H1"/>
    <mergeCell ref="A2:B2"/>
    <mergeCell ref="C2:H2"/>
    <mergeCell ref="A3:B5"/>
    <mergeCell ref="F3:H3"/>
    <mergeCell ref="F4:H4"/>
    <mergeCell ref="A6:B6"/>
    <mergeCell ref="A7:H7"/>
    <mergeCell ref="A8:A10"/>
    <mergeCell ref="A11:A13"/>
    <mergeCell ref="A14:A16"/>
    <mergeCell ref="B146:H146"/>
    <mergeCell ref="A20:A22"/>
    <mergeCell ref="A23:A25"/>
    <mergeCell ref="A29:H29"/>
    <mergeCell ref="A30:H30"/>
    <mergeCell ref="A31:H31"/>
    <mergeCell ref="B32:H32"/>
    <mergeCell ref="A69:H69"/>
    <mergeCell ref="B70:H70"/>
    <mergeCell ref="A107:H107"/>
    <mergeCell ref="B108:H108"/>
    <mergeCell ref="A145:H145"/>
    <mergeCell ref="A26:A28"/>
    <mergeCell ref="B397:D397"/>
    <mergeCell ref="A147:A149"/>
    <mergeCell ref="A150:A152"/>
    <mergeCell ref="A153:A155"/>
    <mergeCell ref="A156:A158"/>
    <mergeCell ref="A159:A161"/>
    <mergeCell ref="A162:A164"/>
    <mergeCell ref="A183:H183"/>
    <mergeCell ref="B393:D393"/>
    <mergeCell ref="B394:D394"/>
    <mergeCell ref="B395:D395"/>
    <mergeCell ref="B396:D396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R53"/>
  <sheetViews>
    <sheetView zoomScale="80" zoomScaleNormal="80" workbookViewId="0">
      <pane xSplit="2" ySplit="5" topLeftCell="C12" activePane="bottomRight" state="frozen"/>
      <selection pane="topRight" activeCell="C1" sqref="C1"/>
      <selection pane="bottomLeft" activeCell="A6" sqref="A6"/>
      <selection pane="bottomRight" sqref="A1:XFD1048576"/>
    </sheetView>
  </sheetViews>
  <sheetFormatPr defaultColWidth="9.33203125" defaultRowHeight="14.4" x14ac:dyDescent="0.3"/>
  <cols>
    <col min="1" max="1" width="5.5546875" style="2" customWidth="1"/>
    <col min="2" max="2" width="15.5546875" style="2" customWidth="1"/>
    <col min="3" max="3" width="10.109375" style="3" customWidth="1"/>
    <col min="4" max="4" width="9.44140625" style="3" customWidth="1"/>
    <col min="5" max="5" width="12.6640625" style="3" customWidth="1"/>
    <col min="6" max="6" width="11.6640625" style="3" customWidth="1"/>
    <col min="7" max="7" width="10.5546875" style="3" customWidth="1"/>
    <col min="8" max="8" width="9.33203125" style="3"/>
    <col min="9" max="9" width="12.6640625" style="3" customWidth="1"/>
    <col min="10" max="10" width="9.33203125" style="3"/>
    <col min="11" max="11" width="11.33203125" style="3" customWidth="1"/>
    <col min="12" max="12" width="12.88671875" style="3" customWidth="1"/>
    <col min="13" max="15" width="9.33203125" style="3"/>
    <col min="16" max="16" width="11.33203125" style="3" bestFit="1" customWidth="1"/>
    <col min="17" max="16384" width="9.33203125" style="3"/>
  </cols>
  <sheetData>
    <row r="1" spans="1:14" s="397" customFormat="1" ht="15.6" x14ac:dyDescent="0.3">
      <c r="A1" s="692" t="s">
        <v>139</v>
      </c>
      <c r="B1" s="693"/>
      <c r="C1" s="667" t="s">
        <v>251</v>
      </c>
      <c r="D1" s="668"/>
      <c r="E1" s="668"/>
      <c r="F1" s="668"/>
      <c r="G1" s="668"/>
      <c r="H1" s="668"/>
      <c r="I1" s="668"/>
      <c r="J1" s="668"/>
      <c r="K1" s="668"/>
      <c r="L1" s="668"/>
      <c r="M1" s="669"/>
    </row>
    <row r="2" spans="1:14" s="2" customFormat="1" x14ac:dyDescent="0.3">
      <c r="A2" s="693"/>
      <c r="B2" s="693"/>
      <c r="C2" s="670" t="s">
        <v>185</v>
      </c>
      <c r="D2" s="671"/>
      <c r="E2" s="671"/>
      <c r="F2" s="671"/>
      <c r="G2" s="671"/>
      <c r="H2" s="671"/>
      <c r="I2" s="671"/>
      <c r="J2" s="671"/>
      <c r="K2" s="671"/>
      <c r="L2" s="671"/>
      <c r="M2" s="672"/>
    </row>
    <row r="3" spans="1:14" s="2" customFormat="1" ht="25.95" customHeight="1" x14ac:dyDescent="0.3">
      <c r="A3" s="678" t="s">
        <v>266</v>
      </c>
      <c r="B3" s="679"/>
      <c r="C3" s="398">
        <v>0</v>
      </c>
      <c r="D3" s="398">
        <v>1</v>
      </c>
      <c r="E3" s="398">
        <v>2</v>
      </c>
      <c r="F3" s="398">
        <v>3</v>
      </c>
      <c r="G3" s="398">
        <v>4</v>
      </c>
      <c r="H3" s="398">
        <v>5</v>
      </c>
      <c r="I3" s="398">
        <v>6</v>
      </c>
      <c r="J3" s="398">
        <v>7</v>
      </c>
      <c r="K3" s="398">
        <v>8</v>
      </c>
      <c r="L3" s="398">
        <v>9</v>
      </c>
      <c r="M3" s="677" t="s">
        <v>2</v>
      </c>
    </row>
    <row r="4" spans="1:14" s="2" customFormat="1" ht="74.25" customHeight="1" x14ac:dyDescent="0.3">
      <c r="A4" s="680" t="s">
        <v>267</v>
      </c>
      <c r="B4" s="681"/>
      <c r="C4" s="399" t="s">
        <v>132</v>
      </c>
      <c r="D4" s="399" t="s">
        <v>140</v>
      </c>
      <c r="E4" s="399" t="s">
        <v>133</v>
      </c>
      <c r="F4" s="399" t="s">
        <v>143</v>
      </c>
      <c r="G4" s="399" t="s">
        <v>141</v>
      </c>
      <c r="H4" s="399" t="s">
        <v>142</v>
      </c>
      <c r="I4" s="399" t="s">
        <v>144</v>
      </c>
      <c r="J4" s="399" t="s">
        <v>134</v>
      </c>
      <c r="K4" s="399" t="s">
        <v>145</v>
      </c>
      <c r="L4" s="399" t="s">
        <v>146</v>
      </c>
      <c r="M4" s="675"/>
    </row>
    <row r="5" spans="1:14" x14ac:dyDescent="0.3">
      <c r="A5" s="677" t="s">
        <v>1</v>
      </c>
      <c r="B5" s="677"/>
    </row>
    <row r="6" spans="1:14" x14ac:dyDescent="0.3">
      <c r="A6" s="687">
        <v>2011</v>
      </c>
      <c r="B6" s="687"/>
      <c r="C6" s="400">
        <v>25569.707999999999</v>
      </c>
      <c r="D6" s="400">
        <v>5675.5559999999996</v>
      </c>
      <c r="E6" s="400">
        <v>1288.2539999999999</v>
      </c>
      <c r="F6" s="400">
        <v>27440.84123439814</v>
      </c>
      <c r="G6" s="400">
        <v>8435.0020000000004</v>
      </c>
      <c r="H6" s="400">
        <v>358.88299999999998</v>
      </c>
      <c r="I6" s="400">
        <v>3620.6010000000001</v>
      </c>
      <c r="J6" s="400">
        <v>78393.790999999997</v>
      </c>
      <c r="K6" s="400">
        <v>2328.5259999999998</v>
      </c>
      <c r="L6" s="400">
        <v>0.129</v>
      </c>
      <c r="M6" s="400">
        <v>153111.16223439816</v>
      </c>
      <c r="N6" s="401"/>
    </row>
    <row r="7" spans="1:14" x14ac:dyDescent="0.3">
      <c r="A7" s="687">
        <v>2012</v>
      </c>
      <c r="B7" s="687"/>
      <c r="C7" s="400">
        <v>23363.167000000001</v>
      </c>
      <c r="D7" s="400">
        <v>13331.179</v>
      </c>
      <c r="E7" s="400">
        <v>935.93900000000008</v>
      </c>
      <c r="F7" s="400">
        <v>40557.677573255998</v>
      </c>
      <c r="G7" s="400">
        <v>8829.3469999999998</v>
      </c>
      <c r="H7" s="400">
        <v>397.35300000000007</v>
      </c>
      <c r="I7" s="400">
        <v>1492.684</v>
      </c>
      <c r="J7" s="400">
        <v>84482.981999999989</v>
      </c>
      <c r="K7" s="400">
        <v>991.92100000000005</v>
      </c>
      <c r="L7" s="400">
        <v>2044.3879999999999</v>
      </c>
      <c r="M7" s="400">
        <v>176427.61721881601</v>
      </c>
      <c r="N7" s="401"/>
    </row>
    <row r="8" spans="1:14" x14ac:dyDescent="0.3">
      <c r="A8" s="687">
        <v>2013</v>
      </c>
      <c r="B8" s="687"/>
      <c r="C8" s="400">
        <v>20451.796000000002</v>
      </c>
      <c r="D8" s="400">
        <v>13907.432000000001</v>
      </c>
      <c r="E8" s="400">
        <v>1629.5300000000002</v>
      </c>
      <c r="F8" s="400">
        <v>35090.336944631999</v>
      </c>
      <c r="G8" s="400">
        <v>1481.6389999999999</v>
      </c>
      <c r="H8" s="400">
        <v>933.07300000000009</v>
      </c>
      <c r="I8" s="400">
        <v>1593.1089999999999</v>
      </c>
      <c r="J8" s="400">
        <v>66422.815000000002</v>
      </c>
      <c r="K8" s="400">
        <v>2593.4690000000001</v>
      </c>
      <c r="L8" s="400">
        <v>0.129</v>
      </c>
      <c r="M8" s="400">
        <v>144103.19994463201</v>
      </c>
      <c r="N8" s="401"/>
    </row>
    <row r="9" spans="1:14" x14ac:dyDescent="0.3">
      <c r="A9" s="687">
        <v>2014</v>
      </c>
      <c r="B9" s="688"/>
      <c r="C9" s="400">
        <v>14933.052</v>
      </c>
      <c r="D9" s="400">
        <v>7680.5710000000008</v>
      </c>
      <c r="E9" s="400">
        <v>1021.741</v>
      </c>
      <c r="F9" s="400">
        <v>39416.558690000005</v>
      </c>
      <c r="G9" s="400">
        <v>4011.6849999999999</v>
      </c>
      <c r="H9" s="400">
        <v>145.19</v>
      </c>
      <c r="I9" s="400">
        <v>498.29199999999997</v>
      </c>
      <c r="J9" s="400">
        <v>47979.057000000001</v>
      </c>
      <c r="K9" s="400">
        <v>1714.0250000000001</v>
      </c>
      <c r="L9" s="400">
        <v>0.129</v>
      </c>
      <c r="M9" s="400">
        <v>117400.17169000002</v>
      </c>
      <c r="N9" s="401"/>
    </row>
    <row r="10" spans="1:14" x14ac:dyDescent="0.3">
      <c r="A10" s="687">
        <v>2015</v>
      </c>
      <c r="B10" s="688"/>
      <c r="C10" s="400">
        <v>47028.040000000008</v>
      </c>
      <c r="D10" s="400">
        <v>6788.0650000000005</v>
      </c>
      <c r="E10" s="400">
        <v>3474.0959999999995</v>
      </c>
      <c r="F10" s="400">
        <v>34395.731029000002</v>
      </c>
      <c r="G10" s="400">
        <v>2785.1179999999999</v>
      </c>
      <c r="H10" s="400">
        <v>249.63500000000002</v>
      </c>
      <c r="I10" s="400">
        <v>861.45100000000002</v>
      </c>
      <c r="J10" s="400">
        <v>38876.517000000007</v>
      </c>
      <c r="K10" s="400">
        <v>1559.1860000000001</v>
      </c>
      <c r="L10" s="400">
        <v>0.129</v>
      </c>
      <c r="M10" s="400">
        <v>136017.83902900002</v>
      </c>
      <c r="N10" s="401"/>
    </row>
    <row r="11" spans="1:14" x14ac:dyDescent="0.3">
      <c r="A11" s="687">
        <v>2016</v>
      </c>
      <c r="B11" s="688"/>
      <c r="C11" s="400">
        <v>60825.601000000002</v>
      </c>
      <c r="D11" s="400">
        <v>4531.8879999999999</v>
      </c>
      <c r="E11" s="400">
        <v>1992.6210000000001</v>
      </c>
      <c r="F11" s="400">
        <v>30888.221000000001</v>
      </c>
      <c r="G11" s="400">
        <v>2241.5140000000001</v>
      </c>
      <c r="H11" s="400">
        <v>248.82499999999999</v>
      </c>
      <c r="I11" s="400">
        <v>975.13200000000006</v>
      </c>
      <c r="J11" s="400">
        <v>40685.448000000004</v>
      </c>
      <c r="K11" s="400">
        <v>1365.787</v>
      </c>
      <c r="L11" s="400">
        <v>0.129</v>
      </c>
      <c r="M11" s="400">
        <v>143755.166</v>
      </c>
      <c r="N11" s="401"/>
    </row>
    <row r="12" spans="1:14" x14ac:dyDescent="0.3">
      <c r="A12" s="687">
        <v>2017</v>
      </c>
      <c r="B12" s="688"/>
      <c r="C12" s="400">
        <v>54897.502000000008</v>
      </c>
      <c r="D12" s="400">
        <v>5683.4069999999992</v>
      </c>
      <c r="E12" s="400">
        <v>2081.1309999999999</v>
      </c>
      <c r="F12" s="400">
        <v>32612.878000000004</v>
      </c>
      <c r="G12" s="400">
        <v>1397.76</v>
      </c>
      <c r="H12" s="400">
        <v>1446.9650000000004</v>
      </c>
      <c r="I12" s="400">
        <v>2548.4360000000006</v>
      </c>
      <c r="J12" s="400">
        <v>9475.4040000000005</v>
      </c>
      <c r="K12" s="400">
        <v>2071.8559999999998</v>
      </c>
      <c r="L12" s="400">
        <v>0.129</v>
      </c>
      <c r="M12" s="400">
        <v>112215.33900000001</v>
      </c>
      <c r="N12" s="401"/>
    </row>
    <row r="13" spans="1:14" x14ac:dyDescent="0.3">
      <c r="A13" s="687">
        <v>2018</v>
      </c>
      <c r="B13" s="688"/>
      <c r="C13" s="400">
        <f t="shared" ref="C13:K13" si="0">SUM(C24:C27)</f>
        <v>63597.963000000003</v>
      </c>
      <c r="D13" s="400">
        <f t="shared" si="0"/>
        <v>8011.8960000000006</v>
      </c>
      <c r="E13" s="400">
        <f t="shared" si="0"/>
        <v>1017.146</v>
      </c>
      <c r="F13" s="400">
        <f t="shared" si="0"/>
        <v>30656.43</v>
      </c>
      <c r="G13" s="400">
        <f t="shared" si="0"/>
        <v>1579.7280000000001</v>
      </c>
      <c r="H13" s="400">
        <f t="shared" si="0"/>
        <v>1649.2249999999999</v>
      </c>
      <c r="I13" s="400">
        <f t="shared" si="0"/>
        <v>2903.8099999999995</v>
      </c>
      <c r="J13" s="400">
        <f t="shared" si="0"/>
        <v>4211.5370000000003</v>
      </c>
      <c r="K13" s="400">
        <f t="shared" si="0"/>
        <v>5576.7209999999995</v>
      </c>
      <c r="L13" s="400">
        <v>0.129</v>
      </c>
      <c r="M13" s="400">
        <f>SUM(M24:M27)</f>
        <v>119204.45600000001</v>
      </c>
      <c r="N13" s="401"/>
    </row>
    <row r="14" spans="1:14" x14ac:dyDescent="0.3">
      <c r="A14" s="687">
        <v>2019</v>
      </c>
      <c r="B14" s="688"/>
      <c r="C14" s="400">
        <f>SUM(C28:C31)</f>
        <v>73253.755830000009</v>
      </c>
      <c r="D14" s="400">
        <f t="shared" ref="D14:M14" si="1">SUM(D28:D31)</f>
        <v>6563.3629700000001</v>
      </c>
      <c r="E14" s="400">
        <f t="shared" si="1"/>
        <v>910.31006000000002</v>
      </c>
      <c r="F14" s="400">
        <f t="shared" si="1"/>
        <v>32158.953853999999</v>
      </c>
      <c r="G14" s="400">
        <f t="shared" si="1"/>
        <v>1603.203</v>
      </c>
      <c r="H14" s="400">
        <f t="shared" si="1"/>
        <v>4445.6158599999999</v>
      </c>
      <c r="I14" s="400">
        <f t="shared" si="1"/>
        <v>2123.1779500000002</v>
      </c>
      <c r="J14" s="400">
        <f t="shared" si="1"/>
        <v>6381.6351299999997</v>
      </c>
      <c r="K14" s="400">
        <f t="shared" si="1"/>
        <v>2637.0410199999997</v>
      </c>
      <c r="L14" s="400">
        <f t="shared" si="1"/>
        <v>20.399999999999999</v>
      </c>
      <c r="M14" s="400">
        <f t="shared" si="1"/>
        <v>130097.45567400001</v>
      </c>
      <c r="N14" s="401"/>
    </row>
    <row r="15" spans="1:14" x14ac:dyDescent="0.3">
      <c r="A15" s="687">
        <v>2020</v>
      </c>
      <c r="B15" s="688"/>
      <c r="C15" s="400">
        <f t="shared" ref="C15:L15" si="2">C32+C33+C34+C35</f>
        <v>51302.080020000001</v>
      </c>
      <c r="D15" s="400">
        <f t="shared" si="2"/>
        <v>7731.9721799999998</v>
      </c>
      <c r="E15" s="400">
        <f t="shared" si="2"/>
        <v>1542.73973</v>
      </c>
      <c r="F15" s="400">
        <f t="shared" si="2"/>
        <v>14145.51506</v>
      </c>
      <c r="G15" s="400">
        <f t="shared" si="2"/>
        <v>7170.1992499999997</v>
      </c>
      <c r="H15" s="400">
        <f t="shared" si="2"/>
        <v>1791</v>
      </c>
      <c r="I15" s="400">
        <f t="shared" si="2"/>
        <v>2376.2107100000003</v>
      </c>
      <c r="J15" s="400">
        <f t="shared" si="2"/>
        <v>10338.974840000001</v>
      </c>
      <c r="K15" s="400">
        <f t="shared" si="2"/>
        <v>2931.0542799999998</v>
      </c>
      <c r="L15" s="400">
        <f t="shared" si="2"/>
        <v>11</v>
      </c>
      <c r="M15" s="400">
        <f>M32+M33+M34+M35</f>
        <v>99340.746069999994</v>
      </c>
      <c r="N15" s="401"/>
    </row>
    <row r="16" spans="1:14" s="2" customFormat="1" x14ac:dyDescent="0.3">
      <c r="A16" s="687">
        <v>2021</v>
      </c>
      <c r="B16" s="688"/>
      <c r="C16" s="402">
        <f>SUM(C36:C39)</f>
        <v>30856</v>
      </c>
      <c r="D16" s="402">
        <f t="shared" ref="D16:K16" si="3">SUM(D36:D39)</f>
        <v>8773</v>
      </c>
      <c r="E16" s="402">
        <f t="shared" si="3"/>
        <v>1645</v>
      </c>
      <c r="F16" s="402">
        <f t="shared" si="3"/>
        <v>8023</v>
      </c>
      <c r="G16" s="402">
        <f>SUM(G36:G39)</f>
        <v>124</v>
      </c>
      <c r="H16" s="402">
        <f t="shared" si="3"/>
        <v>11853</v>
      </c>
      <c r="I16" s="402">
        <f t="shared" si="3"/>
        <v>2006</v>
      </c>
      <c r="J16" s="402">
        <f t="shared" si="3"/>
        <v>8585</v>
      </c>
      <c r="K16" s="402">
        <f t="shared" si="3"/>
        <v>1842</v>
      </c>
      <c r="L16" s="402">
        <f>SUM(L36:L39)</f>
        <v>2</v>
      </c>
      <c r="M16" s="402">
        <f>SUM(M36:M39)</f>
        <v>73709</v>
      </c>
      <c r="N16" s="403"/>
    </row>
    <row r="17" spans="1:44" s="2" customFormat="1" x14ac:dyDescent="0.3">
      <c r="A17" s="689" t="s">
        <v>283</v>
      </c>
      <c r="B17" s="690"/>
      <c r="C17" s="402">
        <f>SUM(C40+C41+C42+C43)</f>
        <v>39372.351259999996</v>
      </c>
      <c r="D17" s="402">
        <f t="shared" ref="D17:L17" si="4">SUM(D40+D41+D42+D43)</f>
        <v>6764.4471400000002</v>
      </c>
      <c r="E17" s="402">
        <f t="shared" si="4"/>
        <v>2841.9503800000002</v>
      </c>
      <c r="F17" s="402">
        <f t="shared" si="4"/>
        <v>28871.503802799998</v>
      </c>
      <c r="G17" s="402">
        <f t="shared" si="4"/>
        <v>90.555999999999997</v>
      </c>
      <c r="H17" s="402">
        <f t="shared" si="4"/>
        <v>17656.84935</v>
      </c>
      <c r="I17" s="402">
        <f t="shared" si="4"/>
        <v>3354.10707</v>
      </c>
      <c r="J17" s="402">
        <f t="shared" si="4"/>
        <v>10755.497520000001</v>
      </c>
      <c r="K17" s="402">
        <f t="shared" si="4"/>
        <v>2523.1683800000001</v>
      </c>
      <c r="L17" s="402">
        <f t="shared" si="4"/>
        <v>0</v>
      </c>
      <c r="M17" s="402">
        <f>SUM(M40+M41+M42+M43)</f>
        <v>112230.4309028</v>
      </c>
      <c r="N17" s="403"/>
    </row>
    <row r="18" spans="1:44" s="2" customFormat="1" x14ac:dyDescent="0.3">
      <c r="A18" s="682" t="s">
        <v>298</v>
      </c>
      <c r="B18" s="807"/>
      <c r="C18" s="808">
        <f>C44+C45+C46+C47</f>
        <v>34365.194920000009</v>
      </c>
      <c r="D18" s="808">
        <f t="shared" ref="D18:L18" si="5">D44+D45+D46+D47</f>
        <v>2100.0845599999998</v>
      </c>
      <c r="E18" s="808">
        <f t="shared" si="5"/>
        <v>2255.04747</v>
      </c>
      <c r="F18" s="808">
        <f t="shared" si="5"/>
        <v>48539.542079999999</v>
      </c>
      <c r="G18" s="808">
        <f t="shared" si="5"/>
        <v>3608.4500200000002</v>
      </c>
      <c r="H18" s="808">
        <f t="shared" si="5"/>
        <v>7555.8667400000013</v>
      </c>
      <c r="I18" s="808">
        <f t="shared" si="5"/>
        <v>3488.82033</v>
      </c>
      <c r="J18" s="808">
        <f t="shared" si="5"/>
        <v>12160.902050000001</v>
      </c>
      <c r="K18" s="808">
        <f t="shared" si="5"/>
        <v>1732.38113</v>
      </c>
      <c r="L18" s="808">
        <f t="shared" si="5"/>
        <v>1</v>
      </c>
      <c r="M18" s="808">
        <f>M44+M45+M46+M47</f>
        <v>115807.2893</v>
      </c>
      <c r="N18" s="403"/>
    </row>
    <row r="19" spans="1:44" x14ac:dyDescent="0.3">
      <c r="A19" s="682"/>
      <c r="B19" s="605"/>
      <c r="C19" s="400"/>
      <c r="D19" s="400"/>
      <c r="E19" s="400"/>
      <c r="F19" s="400"/>
      <c r="G19" s="400"/>
      <c r="H19" s="400"/>
      <c r="I19" s="400"/>
      <c r="J19" s="400"/>
      <c r="K19" s="400"/>
      <c r="L19" s="400"/>
      <c r="M19" s="400"/>
    </row>
    <row r="20" spans="1:44" s="406" customFormat="1" ht="13.5" customHeight="1" x14ac:dyDescent="0.3">
      <c r="A20" s="694">
        <v>2017</v>
      </c>
      <c r="B20" s="405" t="s">
        <v>138</v>
      </c>
      <c r="C20" s="400">
        <v>8710.5990000000002</v>
      </c>
      <c r="D20" s="400">
        <v>1203.0920000000001</v>
      </c>
      <c r="E20" s="400">
        <v>609.447</v>
      </c>
      <c r="F20" s="400">
        <v>7424.6710000000003</v>
      </c>
      <c r="G20" s="400">
        <v>496.04600000000005</v>
      </c>
      <c r="H20" s="400">
        <v>544.87600000000009</v>
      </c>
      <c r="I20" s="400">
        <v>642.59000000000015</v>
      </c>
      <c r="J20" s="400">
        <v>5954.0570000000007</v>
      </c>
      <c r="K20" s="400">
        <v>285.60300000000001</v>
      </c>
      <c r="L20" s="400">
        <v>0.129</v>
      </c>
      <c r="M20" s="400">
        <v>25870.980999999996</v>
      </c>
      <c r="N20" s="401"/>
      <c r="O20" s="401"/>
      <c r="W20" s="401"/>
      <c r="X20" s="401"/>
      <c r="Y20" s="401"/>
      <c r="Z20" s="401"/>
      <c r="AA20" s="401"/>
      <c r="AB20" s="401"/>
      <c r="AC20" s="401"/>
      <c r="AD20" s="401"/>
      <c r="AE20" s="401"/>
      <c r="AF20" s="401"/>
      <c r="AG20" s="401"/>
      <c r="AH20" s="401"/>
      <c r="AI20" s="401"/>
      <c r="AJ20" s="401"/>
      <c r="AK20" s="401"/>
      <c r="AL20" s="401"/>
      <c r="AM20" s="401"/>
      <c r="AN20" s="401"/>
      <c r="AO20" s="401"/>
      <c r="AP20" s="401"/>
      <c r="AQ20" s="401"/>
      <c r="AR20" s="401"/>
    </row>
    <row r="21" spans="1:44" s="406" customFormat="1" ht="13.5" customHeight="1" x14ac:dyDescent="0.3">
      <c r="A21" s="694"/>
      <c r="B21" s="405" t="s">
        <v>135</v>
      </c>
      <c r="C21" s="400">
        <v>17313.351999999999</v>
      </c>
      <c r="D21" s="400">
        <v>1243.674</v>
      </c>
      <c r="E21" s="400">
        <v>658.14300000000003</v>
      </c>
      <c r="F21" s="400">
        <v>8335.4409999999989</v>
      </c>
      <c r="G21" s="400">
        <v>714.51199999999994</v>
      </c>
      <c r="H21" s="400">
        <v>143.50200000000001</v>
      </c>
      <c r="I21" s="400">
        <v>737.04700000000003</v>
      </c>
      <c r="J21" s="400">
        <v>1174.345</v>
      </c>
      <c r="K21" s="400">
        <v>817.67599999999993</v>
      </c>
      <c r="L21" s="400">
        <v>0.129</v>
      </c>
      <c r="M21" s="400">
        <v>31137.692000000003</v>
      </c>
      <c r="N21" s="401"/>
      <c r="O21" s="401"/>
      <c r="W21" s="401"/>
      <c r="X21" s="401"/>
      <c r="Y21" s="401"/>
      <c r="Z21" s="401"/>
      <c r="AA21" s="401"/>
      <c r="AB21" s="401"/>
      <c r="AC21" s="401"/>
      <c r="AD21" s="401"/>
      <c r="AE21" s="401"/>
      <c r="AF21" s="401"/>
      <c r="AG21" s="401"/>
      <c r="AH21" s="401"/>
      <c r="AI21" s="401"/>
      <c r="AJ21" s="401"/>
      <c r="AK21" s="401"/>
      <c r="AL21" s="401"/>
      <c r="AM21" s="401"/>
      <c r="AN21" s="401"/>
      <c r="AO21" s="401"/>
      <c r="AP21" s="401"/>
      <c r="AQ21" s="401"/>
      <c r="AR21" s="401"/>
    </row>
    <row r="22" spans="1:44" s="406" customFormat="1" ht="13.5" customHeight="1" x14ac:dyDescent="0.3">
      <c r="A22" s="694"/>
      <c r="B22" s="405" t="s">
        <v>136</v>
      </c>
      <c r="C22" s="400">
        <v>16606.482</v>
      </c>
      <c r="D22" s="400">
        <v>1377.5429999999999</v>
      </c>
      <c r="E22" s="400">
        <v>388.84800000000001</v>
      </c>
      <c r="F22" s="400">
        <v>8678.1190000000006</v>
      </c>
      <c r="G22" s="400">
        <v>173.572</v>
      </c>
      <c r="H22" s="400">
        <v>350.24399999999997</v>
      </c>
      <c r="I22" s="400">
        <v>755.91100000000006</v>
      </c>
      <c r="J22" s="400">
        <v>1894.3589999999999</v>
      </c>
      <c r="K22" s="400">
        <v>609.15899999999999</v>
      </c>
      <c r="L22" s="400">
        <v>0.129</v>
      </c>
      <c r="M22" s="400">
        <v>30834.237000000001</v>
      </c>
      <c r="N22" s="401"/>
      <c r="O22" s="401"/>
      <c r="W22" s="401"/>
      <c r="X22" s="401"/>
      <c r="Y22" s="401"/>
      <c r="Z22" s="401"/>
      <c r="AA22" s="401"/>
      <c r="AB22" s="401"/>
      <c r="AC22" s="401"/>
      <c r="AD22" s="401"/>
      <c r="AE22" s="401"/>
      <c r="AF22" s="401"/>
      <c r="AG22" s="401"/>
      <c r="AH22" s="401"/>
      <c r="AI22" s="401"/>
      <c r="AJ22" s="401"/>
      <c r="AK22" s="401"/>
      <c r="AL22" s="401"/>
      <c r="AM22" s="401"/>
      <c r="AN22" s="401"/>
      <c r="AO22" s="401"/>
      <c r="AP22" s="401"/>
      <c r="AQ22" s="401"/>
      <c r="AR22" s="401"/>
    </row>
    <row r="23" spans="1:44" x14ac:dyDescent="0.3">
      <c r="A23" s="694"/>
      <c r="B23" s="405" t="s">
        <v>137</v>
      </c>
      <c r="C23" s="400">
        <v>12267.069</v>
      </c>
      <c r="D23" s="400">
        <v>1859.0980000000002</v>
      </c>
      <c r="E23" s="400">
        <v>424.69299999999998</v>
      </c>
      <c r="F23" s="400">
        <v>8174.6469999999999</v>
      </c>
      <c r="G23" s="400">
        <v>13.63</v>
      </c>
      <c r="H23" s="400">
        <v>408.34300000000002</v>
      </c>
      <c r="I23" s="400">
        <v>412.88800000000003</v>
      </c>
      <c r="J23" s="400">
        <v>452.64300000000003</v>
      </c>
      <c r="K23" s="400">
        <v>359.41800000000001</v>
      </c>
      <c r="L23" s="400">
        <v>0.129</v>
      </c>
      <c r="M23" s="400">
        <v>24372.429000000004</v>
      </c>
      <c r="N23" s="401"/>
      <c r="O23" s="401" t="s">
        <v>80</v>
      </c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1"/>
      <c r="AM23" s="401"/>
      <c r="AN23" s="401"/>
      <c r="AO23" s="401"/>
      <c r="AP23" s="401"/>
      <c r="AQ23" s="401"/>
      <c r="AR23" s="401"/>
    </row>
    <row r="24" spans="1:44" x14ac:dyDescent="0.3">
      <c r="A24" s="694">
        <v>2018</v>
      </c>
      <c r="B24" s="405" t="s">
        <v>138</v>
      </c>
      <c r="C24" s="400">
        <v>10659.609</v>
      </c>
      <c r="D24" s="400">
        <v>1736.924</v>
      </c>
      <c r="E24" s="400">
        <v>257.822</v>
      </c>
      <c r="F24" s="400">
        <v>5848.027</v>
      </c>
      <c r="G24" s="400">
        <v>17.334</v>
      </c>
      <c r="H24" s="400">
        <v>320.072</v>
      </c>
      <c r="I24" s="400">
        <v>555.08699999999999</v>
      </c>
      <c r="J24" s="400">
        <v>416.11199999999997</v>
      </c>
      <c r="K24" s="400">
        <v>239.351</v>
      </c>
      <c r="L24" s="400">
        <v>0.129</v>
      </c>
      <c r="M24" s="400">
        <v>20050.338000000003</v>
      </c>
      <c r="N24" s="401"/>
      <c r="O24" s="401"/>
      <c r="W24" s="401"/>
      <c r="X24" s="401"/>
      <c r="Y24" s="401"/>
      <c r="Z24" s="401"/>
      <c r="AA24" s="401"/>
      <c r="AB24" s="401"/>
      <c r="AC24" s="401"/>
      <c r="AD24" s="401"/>
      <c r="AE24" s="401"/>
      <c r="AF24" s="401"/>
      <c r="AG24" s="401"/>
      <c r="AH24" s="401"/>
      <c r="AI24" s="401"/>
      <c r="AJ24" s="401"/>
      <c r="AK24" s="401"/>
      <c r="AL24" s="401"/>
      <c r="AM24" s="401"/>
      <c r="AN24" s="401"/>
      <c r="AO24" s="401"/>
      <c r="AP24" s="401"/>
      <c r="AQ24" s="401"/>
      <c r="AR24" s="401"/>
    </row>
    <row r="25" spans="1:44" x14ac:dyDescent="0.3">
      <c r="A25" s="694"/>
      <c r="B25" s="405" t="s">
        <v>135</v>
      </c>
      <c r="C25" s="400">
        <v>11857.463</v>
      </c>
      <c r="D25" s="400">
        <v>1983.48</v>
      </c>
      <c r="E25" s="400">
        <v>273.96100000000001</v>
      </c>
      <c r="F25" s="400">
        <v>7727.4220000000005</v>
      </c>
      <c r="G25" s="400">
        <v>425.43899999999996</v>
      </c>
      <c r="H25" s="400">
        <v>267.60899999999998</v>
      </c>
      <c r="I25" s="400">
        <v>890.60699999999997</v>
      </c>
      <c r="J25" s="400">
        <v>1030.432</v>
      </c>
      <c r="K25" s="400">
        <v>1401.1689999999999</v>
      </c>
      <c r="L25" s="400">
        <v>0.129</v>
      </c>
      <c r="M25" s="400">
        <v>25857.582000000002</v>
      </c>
      <c r="N25" s="401"/>
      <c r="O25" s="401"/>
      <c r="W25" s="401"/>
      <c r="X25" s="401"/>
      <c r="Y25" s="401"/>
      <c r="Z25" s="401"/>
      <c r="AA25" s="401"/>
      <c r="AB25" s="401"/>
      <c r="AC25" s="401"/>
      <c r="AD25" s="401"/>
      <c r="AE25" s="401"/>
      <c r="AF25" s="401"/>
      <c r="AG25" s="401"/>
      <c r="AH25" s="401"/>
      <c r="AI25" s="401"/>
      <c r="AJ25" s="401"/>
      <c r="AK25" s="401"/>
      <c r="AL25" s="401"/>
      <c r="AM25" s="401"/>
      <c r="AN25" s="401"/>
      <c r="AO25" s="401"/>
      <c r="AP25" s="401"/>
      <c r="AQ25" s="401"/>
      <c r="AR25" s="401"/>
    </row>
    <row r="26" spans="1:44" x14ac:dyDescent="0.3">
      <c r="A26" s="694"/>
      <c r="B26" s="405" t="s">
        <v>136</v>
      </c>
      <c r="C26" s="400">
        <v>21232.074000000001</v>
      </c>
      <c r="D26" s="400">
        <v>1852.3389999999999</v>
      </c>
      <c r="E26" s="400">
        <v>173.96899999999999</v>
      </c>
      <c r="F26" s="400">
        <v>7775.81</v>
      </c>
      <c r="G26" s="400">
        <v>720.65199999999993</v>
      </c>
      <c r="H26" s="400">
        <v>586.82299999999998</v>
      </c>
      <c r="I26" s="400">
        <v>835.50600000000009</v>
      </c>
      <c r="J26" s="400">
        <v>1694.8230000000001</v>
      </c>
      <c r="K26" s="400">
        <v>1148.7369999999999</v>
      </c>
      <c r="L26" s="400">
        <v>0.129</v>
      </c>
      <c r="M26" s="400">
        <v>36020.733</v>
      </c>
      <c r="N26" s="401"/>
      <c r="O26" s="401"/>
      <c r="W26" s="401"/>
      <c r="X26" s="401"/>
      <c r="Y26" s="401"/>
      <c r="Z26" s="401"/>
      <c r="AA26" s="401"/>
      <c r="AB26" s="401"/>
      <c r="AC26" s="401"/>
      <c r="AD26" s="401"/>
      <c r="AE26" s="401"/>
      <c r="AF26" s="401"/>
      <c r="AG26" s="401"/>
      <c r="AH26" s="401"/>
      <c r="AI26" s="401"/>
      <c r="AJ26" s="401"/>
      <c r="AK26" s="401"/>
      <c r="AL26" s="401"/>
      <c r="AM26" s="401"/>
      <c r="AN26" s="401"/>
      <c r="AO26" s="401"/>
      <c r="AP26" s="401"/>
      <c r="AQ26" s="401"/>
      <c r="AR26" s="401"/>
    </row>
    <row r="27" spans="1:44" x14ac:dyDescent="0.3">
      <c r="A27" s="694"/>
      <c r="B27" s="405" t="s">
        <v>137</v>
      </c>
      <c r="C27" s="400">
        <v>19848.816999999999</v>
      </c>
      <c r="D27" s="400">
        <v>2439.1530000000002</v>
      </c>
      <c r="E27" s="400">
        <v>311.39400000000001</v>
      </c>
      <c r="F27" s="400">
        <v>9305.1710000000003</v>
      </c>
      <c r="G27" s="400">
        <v>416.303</v>
      </c>
      <c r="H27" s="400">
        <v>474.721</v>
      </c>
      <c r="I27" s="400">
        <v>622.6099999999999</v>
      </c>
      <c r="J27" s="400">
        <v>1070.17</v>
      </c>
      <c r="K27" s="400">
        <v>2787.4639999999999</v>
      </c>
      <c r="L27" s="400">
        <v>0.129</v>
      </c>
      <c r="M27" s="400">
        <v>37275.803</v>
      </c>
      <c r="N27" s="401"/>
      <c r="O27" s="401"/>
      <c r="W27" s="401"/>
      <c r="X27" s="401"/>
      <c r="Y27" s="401"/>
      <c r="Z27" s="401"/>
      <c r="AA27" s="401"/>
      <c r="AB27" s="401"/>
      <c r="AC27" s="401"/>
      <c r="AD27" s="401"/>
      <c r="AE27" s="401"/>
      <c r="AF27" s="401"/>
      <c r="AG27" s="401"/>
      <c r="AH27" s="401"/>
      <c r="AI27" s="401"/>
      <c r="AJ27" s="401"/>
      <c r="AK27" s="401"/>
      <c r="AL27" s="401"/>
      <c r="AM27" s="401"/>
      <c r="AN27" s="401"/>
      <c r="AO27" s="401"/>
      <c r="AP27" s="401"/>
      <c r="AQ27" s="401"/>
      <c r="AR27" s="401"/>
    </row>
    <row r="28" spans="1:44" x14ac:dyDescent="0.3">
      <c r="A28" s="683">
        <v>2019</v>
      </c>
      <c r="B28" s="405" t="s">
        <v>138</v>
      </c>
      <c r="C28" s="400">
        <v>18610.063000000002</v>
      </c>
      <c r="D28" s="400">
        <v>1156.4690000000001</v>
      </c>
      <c r="E28" s="400">
        <v>228.304</v>
      </c>
      <c r="F28" s="400">
        <v>7104.4169999999995</v>
      </c>
      <c r="G28" s="400">
        <v>2.6890000000000001</v>
      </c>
      <c r="H28" s="400">
        <v>1257.4110000000001</v>
      </c>
      <c r="I28" s="400">
        <v>211.209</v>
      </c>
      <c r="J28" s="400">
        <v>1519.5360000000001</v>
      </c>
      <c r="K28" s="400">
        <v>593.322</v>
      </c>
      <c r="L28" s="400">
        <v>0</v>
      </c>
      <c r="M28" s="400">
        <f t="shared" ref="M28:M34" si="6">SUM(C28:L28)</f>
        <v>30683.420000000002</v>
      </c>
      <c r="N28" s="401"/>
      <c r="O28" s="401"/>
      <c r="P28" s="401"/>
      <c r="Q28" s="401"/>
      <c r="R28" s="401"/>
      <c r="S28" s="401"/>
      <c r="T28" s="401"/>
      <c r="U28" s="401"/>
      <c r="V28" s="401"/>
      <c r="W28" s="401"/>
      <c r="X28" s="401"/>
      <c r="Y28" s="401"/>
      <c r="Z28" s="401"/>
      <c r="AA28" s="401"/>
      <c r="AB28" s="401"/>
      <c r="AC28" s="401"/>
      <c r="AD28" s="401"/>
      <c r="AE28" s="401"/>
      <c r="AF28" s="401"/>
      <c r="AG28" s="401"/>
      <c r="AH28" s="401"/>
      <c r="AI28" s="401"/>
      <c r="AJ28" s="401"/>
      <c r="AK28" s="401"/>
      <c r="AL28" s="401"/>
      <c r="AM28" s="401"/>
      <c r="AN28" s="401"/>
      <c r="AO28" s="401"/>
      <c r="AP28" s="401"/>
      <c r="AQ28" s="401"/>
      <c r="AR28" s="401"/>
    </row>
    <row r="29" spans="1:44" x14ac:dyDescent="0.3">
      <c r="A29" s="684"/>
      <c r="B29" s="405" t="s">
        <v>135</v>
      </c>
      <c r="C29" s="400">
        <v>17284.781000000003</v>
      </c>
      <c r="D29" s="400">
        <v>1609.6</v>
      </c>
      <c r="E29" s="400">
        <v>298.096</v>
      </c>
      <c r="F29" s="400">
        <v>7571.6970000000001</v>
      </c>
      <c r="G29" s="400">
        <v>397.726</v>
      </c>
      <c r="H29" s="400">
        <v>1072.241</v>
      </c>
      <c r="I29" s="400">
        <v>792.41000000000008</v>
      </c>
      <c r="J29" s="400">
        <v>2080.5569999999998</v>
      </c>
      <c r="K29" s="400">
        <v>858.072</v>
      </c>
      <c r="L29" s="400">
        <v>0</v>
      </c>
      <c r="M29" s="400">
        <f t="shared" si="6"/>
        <v>31965.180000000004</v>
      </c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1"/>
      <c r="AG29" s="401"/>
      <c r="AH29" s="401"/>
      <c r="AI29" s="401"/>
      <c r="AJ29" s="401"/>
      <c r="AK29" s="401"/>
      <c r="AL29" s="401"/>
      <c r="AM29" s="401"/>
      <c r="AN29" s="401"/>
      <c r="AO29" s="401"/>
      <c r="AP29" s="401"/>
      <c r="AQ29" s="401"/>
      <c r="AR29" s="401"/>
    </row>
    <row r="30" spans="1:44" x14ac:dyDescent="0.3">
      <c r="A30" s="685"/>
      <c r="B30" s="405" t="s">
        <v>136</v>
      </c>
      <c r="C30" s="400">
        <v>19941.205000000002</v>
      </c>
      <c r="D30" s="400">
        <v>1707.4739999999999</v>
      </c>
      <c r="E30" s="400">
        <v>116.033</v>
      </c>
      <c r="F30" s="400">
        <v>9524.232</v>
      </c>
      <c r="G30" s="400">
        <v>198.126</v>
      </c>
      <c r="H30" s="400">
        <v>839.84100000000001</v>
      </c>
      <c r="I30" s="400">
        <v>571.73</v>
      </c>
      <c r="J30" s="400">
        <v>1270.9670000000001</v>
      </c>
      <c r="K30" s="400">
        <v>671.19899999999996</v>
      </c>
      <c r="L30" s="400">
        <v>0</v>
      </c>
      <c r="M30" s="400">
        <f t="shared" si="6"/>
        <v>34840.807000000001</v>
      </c>
      <c r="N30" s="401"/>
      <c r="O30" s="401"/>
      <c r="P30" s="401"/>
      <c r="Q30" s="401"/>
      <c r="R30" s="401"/>
      <c r="S30" s="401"/>
      <c r="T30" s="401"/>
      <c r="U30" s="401"/>
      <c r="V30" s="401"/>
      <c r="W30" s="401"/>
      <c r="X30" s="401"/>
      <c r="Y30" s="401"/>
      <c r="Z30" s="401"/>
      <c r="AA30" s="401"/>
      <c r="AB30" s="401"/>
      <c r="AC30" s="401"/>
      <c r="AD30" s="401"/>
      <c r="AE30" s="401"/>
      <c r="AF30" s="401"/>
      <c r="AG30" s="401"/>
      <c r="AH30" s="401"/>
      <c r="AI30" s="401"/>
      <c r="AJ30" s="401"/>
      <c r="AK30" s="401"/>
      <c r="AL30" s="401"/>
      <c r="AM30" s="401"/>
      <c r="AN30" s="401"/>
      <c r="AO30" s="401"/>
      <c r="AP30" s="401"/>
      <c r="AQ30" s="401"/>
      <c r="AR30" s="401"/>
    </row>
    <row r="31" spans="1:44" x14ac:dyDescent="0.3">
      <c r="A31" s="686"/>
      <c r="B31" s="405" t="s">
        <v>137</v>
      </c>
      <c r="C31" s="407">
        <v>17417.706830000003</v>
      </c>
      <c r="D31" s="402">
        <v>2089.81997</v>
      </c>
      <c r="E31" s="408">
        <v>267.87705999999997</v>
      </c>
      <c r="F31" s="402">
        <v>7958.6078539999999</v>
      </c>
      <c r="G31" s="402">
        <v>1004.662</v>
      </c>
      <c r="H31" s="402">
        <v>1276.1228599999999</v>
      </c>
      <c r="I31" s="402">
        <v>547.82894999999996</v>
      </c>
      <c r="J31" s="402">
        <v>1510.5751300000002</v>
      </c>
      <c r="K31" s="402">
        <v>514.44802000000004</v>
      </c>
      <c r="L31" s="402">
        <v>20.399999999999999</v>
      </c>
      <c r="M31" s="400">
        <f t="shared" si="6"/>
        <v>32608.048674000001</v>
      </c>
      <c r="N31" s="401"/>
      <c r="O31" s="401"/>
      <c r="P31" s="401"/>
      <c r="Q31" s="401"/>
      <c r="R31" s="401"/>
      <c r="S31" s="401"/>
      <c r="T31" s="401"/>
      <c r="U31" s="401"/>
      <c r="V31" s="401"/>
      <c r="W31" s="401"/>
      <c r="X31" s="401"/>
      <c r="Y31" s="401"/>
      <c r="Z31" s="401"/>
      <c r="AA31" s="401"/>
      <c r="AB31" s="401"/>
      <c r="AC31" s="401"/>
      <c r="AD31" s="401"/>
      <c r="AE31" s="401"/>
      <c r="AF31" s="401"/>
      <c r="AG31" s="401"/>
      <c r="AH31" s="401"/>
      <c r="AI31" s="401"/>
      <c r="AJ31" s="401"/>
      <c r="AK31" s="401"/>
      <c r="AL31" s="401"/>
      <c r="AM31" s="401"/>
      <c r="AN31" s="401"/>
      <c r="AO31" s="401"/>
      <c r="AP31" s="401"/>
      <c r="AQ31" s="401"/>
      <c r="AR31" s="401"/>
    </row>
    <row r="32" spans="1:44" ht="14.25" customHeight="1" x14ac:dyDescent="0.3">
      <c r="A32" s="683">
        <v>2020</v>
      </c>
      <c r="B32" s="405" t="s">
        <v>138</v>
      </c>
      <c r="C32" s="409">
        <v>11092.080019999999</v>
      </c>
      <c r="D32" s="402">
        <v>1933.97218</v>
      </c>
      <c r="E32" s="408">
        <v>227.73973000000001</v>
      </c>
      <c r="F32" s="402">
        <v>6983.5150599999997</v>
      </c>
      <c r="G32" s="402">
        <v>708.19925000000001</v>
      </c>
      <c r="H32" s="402">
        <v>216</v>
      </c>
      <c r="I32" s="402">
        <v>565.21071000000006</v>
      </c>
      <c r="J32" s="402">
        <v>1670.9748400000003</v>
      </c>
      <c r="K32" s="402">
        <v>1071.0542799999998</v>
      </c>
      <c r="L32" s="402">
        <v>10</v>
      </c>
      <c r="M32" s="400">
        <f t="shared" si="6"/>
        <v>24478.746069999997</v>
      </c>
      <c r="N32" s="401"/>
      <c r="O32" s="401"/>
      <c r="P32" s="401"/>
      <c r="Q32" s="401"/>
      <c r="R32" s="401"/>
      <c r="S32" s="401"/>
      <c r="T32" s="401"/>
      <c r="U32" s="401"/>
      <c r="V32" s="401"/>
      <c r="W32" s="401"/>
      <c r="X32" s="401"/>
      <c r="Y32" s="401"/>
      <c r="Z32" s="401"/>
      <c r="AA32" s="401"/>
      <c r="AB32" s="401"/>
      <c r="AC32" s="401"/>
      <c r="AD32" s="401"/>
      <c r="AE32" s="401"/>
      <c r="AF32" s="401"/>
      <c r="AG32" s="401"/>
      <c r="AH32" s="401"/>
      <c r="AI32" s="401"/>
      <c r="AJ32" s="401"/>
      <c r="AK32" s="401"/>
      <c r="AL32" s="401"/>
      <c r="AM32" s="401"/>
      <c r="AN32" s="401"/>
      <c r="AO32" s="401"/>
      <c r="AP32" s="401"/>
      <c r="AQ32" s="401"/>
      <c r="AR32" s="401"/>
    </row>
    <row r="33" spans="1:44" ht="17.25" customHeight="1" x14ac:dyDescent="0.3">
      <c r="A33" s="684"/>
      <c r="B33" s="405" t="s">
        <v>135</v>
      </c>
      <c r="C33" s="409">
        <v>12803</v>
      </c>
      <c r="D33" s="402">
        <v>1143</v>
      </c>
      <c r="E33" s="408">
        <v>413</v>
      </c>
      <c r="F33" s="404">
        <v>2258</v>
      </c>
      <c r="G33" s="404">
        <v>2626</v>
      </c>
      <c r="H33" s="402">
        <v>288</v>
      </c>
      <c r="I33" s="402">
        <v>886</v>
      </c>
      <c r="J33" s="402">
        <v>5619</v>
      </c>
      <c r="K33" s="402">
        <v>858</v>
      </c>
      <c r="L33" s="402">
        <v>0</v>
      </c>
      <c r="M33" s="400">
        <f t="shared" si="6"/>
        <v>26894</v>
      </c>
      <c r="N33" s="401"/>
      <c r="O33" s="401"/>
      <c r="P33" s="401"/>
      <c r="Q33" s="401"/>
      <c r="R33" s="401"/>
      <c r="S33" s="401"/>
      <c r="T33" s="401"/>
      <c r="U33" s="401"/>
      <c r="V33" s="401"/>
      <c r="W33" s="401"/>
      <c r="X33" s="401"/>
      <c r="Y33" s="401"/>
      <c r="Z33" s="401"/>
      <c r="AA33" s="401"/>
      <c r="AB33" s="401"/>
      <c r="AC33" s="401"/>
      <c r="AD33" s="401"/>
      <c r="AE33" s="401"/>
      <c r="AF33" s="401"/>
      <c r="AG33" s="401"/>
      <c r="AH33" s="401"/>
      <c r="AI33" s="401"/>
      <c r="AJ33" s="401"/>
      <c r="AK33" s="401"/>
      <c r="AL33" s="401"/>
      <c r="AM33" s="401"/>
      <c r="AN33" s="401"/>
      <c r="AO33" s="401"/>
      <c r="AP33" s="401"/>
      <c r="AQ33" s="401"/>
      <c r="AR33" s="401"/>
    </row>
    <row r="34" spans="1:44" ht="16.5" customHeight="1" x14ac:dyDescent="0.3">
      <c r="A34" s="684"/>
      <c r="B34" s="405" t="s">
        <v>271</v>
      </c>
      <c r="C34" s="409">
        <v>14993</v>
      </c>
      <c r="D34" s="402">
        <v>2225</v>
      </c>
      <c r="E34" s="408">
        <v>434</v>
      </c>
      <c r="F34" s="402">
        <v>2567</v>
      </c>
      <c r="G34" s="402">
        <v>2079</v>
      </c>
      <c r="H34" s="402">
        <v>419</v>
      </c>
      <c r="I34" s="402">
        <v>645</v>
      </c>
      <c r="J34" s="402">
        <v>2150</v>
      </c>
      <c r="K34" s="402">
        <v>490</v>
      </c>
      <c r="L34" s="402">
        <v>0</v>
      </c>
      <c r="M34" s="400">
        <f t="shared" si="6"/>
        <v>26002</v>
      </c>
      <c r="N34" s="401"/>
      <c r="O34" s="401"/>
      <c r="P34" s="401"/>
      <c r="Q34" s="401"/>
      <c r="R34" s="401"/>
      <c r="S34" s="401"/>
      <c r="T34" s="401"/>
      <c r="U34" s="401"/>
      <c r="V34" s="401"/>
      <c r="W34" s="401"/>
      <c r="X34" s="401"/>
      <c r="Y34" s="401"/>
      <c r="Z34" s="401"/>
      <c r="AA34" s="401"/>
      <c r="AB34" s="401"/>
      <c r="AC34" s="401"/>
      <c r="AD34" s="401"/>
      <c r="AE34" s="401"/>
      <c r="AF34" s="401"/>
      <c r="AG34" s="401"/>
      <c r="AH34" s="401"/>
      <c r="AI34" s="401"/>
      <c r="AJ34" s="401"/>
      <c r="AK34" s="401"/>
      <c r="AL34" s="401"/>
      <c r="AM34" s="401"/>
      <c r="AN34" s="401"/>
      <c r="AO34" s="401"/>
      <c r="AP34" s="401"/>
      <c r="AQ34" s="401"/>
      <c r="AR34" s="401"/>
    </row>
    <row r="35" spans="1:44" ht="16.5" customHeight="1" x14ac:dyDescent="0.3">
      <c r="A35" s="691"/>
      <c r="B35" s="405" t="s">
        <v>137</v>
      </c>
      <c r="C35" s="409">
        <v>12414</v>
      </c>
      <c r="D35" s="402">
        <v>2430</v>
      </c>
      <c r="E35" s="408">
        <v>468</v>
      </c>
      <c r="F35" s="402">
        <v>2337</v>
      </c>
      <c r="G35" s="402">
        <v>1757</v>
      </c>
      <c r="H35" s="402">
        <v>868</v>
      </c>
      <c r="I35" s="402">
        <v>280</v>
      </c>
      <c r="J35" s="402">
        <v>899</v>
      </c>
      <c r="K35" s="402">
        <v>512</v>
      </c>
      <c r="L35" s="402">
        <v>1</v>
      </c>
      <c r="M35" s="400">
        <f t="shared" ref="M35:M41" si="7">SUM(C35:L35)</f>
        <v>21966</v>
      </c>
      <c r="N35" s="401"/>
      <c r="O35" s="401"/>
      <c r="P35" s="401"/>
      <c r="Q35" s="401"/>
      <c r="R35" s="401"/>
      <c r="S35" s="401"/>
      <c r="T35" s="401"/>
      <c r="U35" s="401"/>
      <c r="V35" s="401"/>
      <c r="W35" s="401"/>
      <c r="X35" s="401"/>
      <c r="Y35" s="401"/>
      <c r="Z35" s="401"/>
      <c r="AA35" s="401"/>
      <c r="AB35" s="401"/>
      <c r="AC35" s="401"/>
      <c r="AD35" s="401"/>
      <c r="AE35" s="401"/>
      <c r="AF35" s="401"/>
      <c r="AG35" s="401"/>
      <c r="AH35" s="401"/>
      <c r="AI35" s="401"/>
      <c r="AJ35" s="401"/>
      <c r="AK35" s="401"/>
      <c r="AL35" s="401"/>
      <c r="AM35" s="401"/>
      <c r="AN35" s="401"/>
      <c r="AO35" s="401"/>
      <c r="AP35" s="401"/>
      <c r="AQ35" s="401"/>
      <c r="AR35" s="401"/>
    </row>
    <row r="36" spans="1:44" ht="16.5" customHeight="1" x14ac:dyDescent="0.3">
      <c r="A36" s="683">
        <v>2021</v>
      </c>
      <c r="B36" s="405" t="s">
        <v>138</v>
      </c>
      <c r="C36" s="409">
        <v>10719</v>
      </c>
      <c r="D36" s="402">
        <v>2107</v>
      </c>
      <c r="E36" s="408">
        <v>282</v>
      </c>
      <c r="F36" s="402">
        <v>2148</v>
      </c>
      <c r="G36" s="402">
        <v>0</v>
      </c>
      <c r="H36" s="402">
        <v>2151</v>
      </c>
      <c r="I36" s="402">
        <v>512</v>
      </c>
      <c r="J36" s="402">
        <v>1025</v>
      </c>
      <c r="K36" s="402">
        <v>283</v>
      </c>
      <c r="L36" s="402">
        <v>0</v>
      </c>
      <c r="M36" s="400">
        <f t="shared" si="7"/>
        <v>19227</v>
      </c>
      <c r="N36" s="401"/>
      <c r="O36" s="401"/>
      <c r="P36" s="401"/>
      <c r="Q36" s="401"/>
      <c r="R36" s="401"/>
      <c r="S36" s="401"/>
      <c r="T36" s="401"/>
      <c r="U36" s="401"/>
      <c r="V36" s="401"/>
      <c r="W36" s="401"/>
      <c r="X36" s="401"/>
      <c r="Y36" s="401"/>
      <c r="Z36" s="401"/>
      <c r="AA36" s="401"/>
      <c r="AB36" s="401"/>
      <c r="AC36" s="401"/>
      <c r="AD36" s="401"/>
      <c r="AE36" s="401"/>
      <c r="AF36" s="401"/>
      <c r="AG36" s="401"/>
      <c r="AH36" s="401"/>
      <c r="AI36" s="401"/>
      <c r="AJ36" s="401"/>
      <c r="AK36" s="401"/>
      <c r="AL36" s="401"/>
      <c r="AM36" s="401"/>
      <c r="AN36" s="401"/>
      <c r="AO36" s="401"/>
      <c r="AP36" s="401"/>
      <c r="AQ36" s="401"/>
      <c r="AR36" s="401"/>
    </row>
    <row r="37" spans="1:44" ht="16.5" customHeight="1" x14ac:dyDescent="0.3">
      <c r="A37" s="684"/>
      <c r="B37" s="411" t="s">
        <v>274</v>
      </c>
      <c r="C37" s="409">
        <v>8532</v>
      </c>
      <c r="D37" s="402">
        <v>2132</v>
      </c>
      <c r="E37" s="409">
        <v>428</v>
      </c>
      <c r="F37" s="409">
        <v>2184</v>
      </c>
      <c r="G37" s="409">
        <v>10</v>
      </c>
      <c r="H37" s="409">
        <v>2585</v>
      </c>
      <c r="I37" s="409">
        <v>382</v>
      </c>
      <c r="J37" s="409">
        <v>1645</v>
      </c>
      <c r="K37" s="409">
        <v>550</v>
      </c>
      <c r="L37" s="409">
        <v>1</v>
      </c>
      <c r="M37" s="400">
        <f t="shared" si="7"/>
        <v>18449</v>
      </c>
      <c r="N37" s="401"/>
      <c r="O37" s="401"/>
      <c r="P37" s="401"/>
      <c r="Q37" s="401"/>
      <c r="R37" s="401"/>
      <c r="S37" s="401"/>
      <c r="T37" s="401"/>
      <c r="U37" s="401"/>
      <c r="V37" s="401"/>
      <c r="W37" s="401"/>
      <c r="X37" s="401"/>
      <c r="Y37" s="401"/>
      <c r="Z37" s="401"/>
      <c r="AA37" s="401"/>
      <c r="AB37" s="401"/>
      <c r="AC37" s="401"/>
      <c r="AD37" s="401"/>
      <c r="AE37" s="401"/>
      <c r="AF37" s="401"/>
      <c r="AG37" s="401"/>
      <c r="AH37" s="401"/>
      <c r="AI37" s="401"/>
      <c r="AJ37" s="401"/>
      <c r="AK37" s="401"/>
      <c r="AL37" s="401"/>
      <c r="AM37" s="401"/>
      <c r="AN37" s="401"/>
      <c r="AO37" s="401"/>
      <c r="AP37" s="401"/>
      <c r="AQ37" s="401"/>
      <c r="AR37" s="401"/>
    </row>
    <row r="38" spans="1:44" ht="16.5" customHeight="1" x14ac:dyDescent="0.3">
      <c r="A38" s="684"/>
      <c r="B38" s="411" t="s">
        <v>136</v>
      </c>
      <c r="C38" s="409">
        <v>4429</v>
      </c>
      <c r="D38" s="402">
        <v>2282</v>
      </c>
      <c r="E38" s="408">
        <v>562</v>
      </c>
      <c r="F38" s="402">
        <v>1390</v>
      </c>
      <c r="G38" s="402">
        <v>11</v>
      </c>
      <c r="H38" s="402">
        <v>3250</v>
      </c>
      <c r="I38" s="402">
        <v>570</v>
      </c>
      <c r="J38" s="402">
        <v>2814</v>
      </c>
      <c r="K38" s="402">
        <v>511</v>
      </c>
      <c r="L38" s="402">
        <v>1</v>
      </c>
      <c r="M38" s="400">
        <f t="shared" si="7"/>
        <v>15820</v>
      </c>
      <c r="N38" s="401"/>
      <c r="O38" s="401"/>
      <c r="P38" s="401"/>
      <c r="Q38" s="401"/>
      <c r="R38" s="401"/>
      <c r="S38" s="401"/>
      <c r="T38" s="401"/>
      <c r="U38" s="401"/>
      <c r="V38" s="401"/>
      <c r="W38" s="401"/>
      <c r="X38" s="401"/>
      <c r="Y38" s="401"/>
      <c r="Z38" s="401"/>
      <c r="AA38" s="401"/>
      <c r="AB38" s="401"/>
      <c r="AC38" s="401"/>
      <c r="AD38" s="401"/>
      <c r="AE38" s="401"/>
      <c r="AF38" s="401"/>
      <c r="AG38" s="401"/>
      <c r="AH38" s="401"/>
      <c r="AI38" s="401"/>
      <c r="AJ38" s="401"/>
      <c r="AK38" s="401"/>
      <c r="AL38" s="401"/>
      <c r="AM38" s="401"/>
      <c r="AN38" s="401"/>
      <c r="AO38" s="401"/>
      <c r="AP38" s="401"/>
      <c r="AQ38" s="401"/>
      <c r="AR38" s="401"/>
    </row>
    <row r="39" spans="1:44" ht="16.5" customHeight="1" x14ac:dyDescent="0.3">
      <c r="A39" s="691"/>
      <c r="B39" s="412" t="s">
        <v>281</v>
      </c>
      <c r="C39" s="409">
        <v>7176</v>
      </c>
      <c r="D39" s="402">
        <v>2252</v>
      </c>
      <c r="E39" s="408">
        <v>373</v>
      </c>
      <c r="F39" s="402">
        <v>2301</v>
      </c>
      <c r="G39" s="402">
        <v>103</v>
      </c>
      <c r="H39" s="402">
        <v>3867</v>
      </c>
      <c r="I39" s="402">
        <v>542</v>
      </c>
      <c r="J39" s="402">
        <v>3101</v>
      </c>
      <c r="K39" s="402">
        <v>498</v>
      </c>
      <c r="L39" s="402">
        <v>0</v>
      </c>
      <c r="M39" s="400">
        <f t="shared" si="7"/>
        <v>20213</v>
      </c>
      <c r="N39" s="401"/>
      <c r="O39" s="401"/>
      <c r="P39" s="401"/>
      <c r="Q39" s="401"/>
      <c r="R39" s="401"/>
      <c r="S39" s="401"/>
      <c r="T39" s="401"/>
      <c r="U39" s="401"/>
      <c r="V39" s="401"/>
      <c r="W39" s="401"/>
      <c r="X39" s="401"/>
      <c r="Y39" s="401"/>
      <c r="Z39" s="401"/>
      <c r="AA39" s="401"/>
      <c r="AB39" s="401"/>
      <c r="AC39" s="401"/>
      <c r="AD39" s="401"/>
      <c r="AE39" s="401"/>
      <c r="AF39" s="401"/>
      <c r="AG39" s="401"/>
      <c r="AH39" s="401"/>
      <c r="AI39" s="401"/>
      <c r="AJ39" s="401"/>
      <c r="AK39" s="401"/>
      <c r="AL39" s="401"/>
      <c r="AM39" s="401"/>
      <c r="AN39" s="401"/>
      <c r="AO39" s="401"/>
      <c r="AP39" s="401"/>
      <c r="AQ39" s="401"/>
      <c r="AR39" s="401"/>
    </row>
    <row r="40" spans="1:44" ht="16.5" customHeight="1" x14ac:dyDescent="0.3">
      <c r="A40" s="683">
        <v>2022</v>
      </c>
      <c r="B40" s="412" t="s">
        <v>292</v>
      </c>
      <c r="C40" s="402">
        <v>5420</v>
      </c>
      <c r="D40" s="402">
        <v>2225</v>
      </c>
      <c r="E40" s="402">
        <v>474</v>
      </c>
      <c r="F40" s="402">
        <v>2759</v>
      </c>
      <c r="G40" s="402">
        <v>14</v>
      </c>
      <c r="H40" s="402">
        <v>7787</v>
      </c>
      <c r="I40" s="402">
        <v>601</v>
      </c>
      <c r="J40" s="402">
        <v>2280</v>
      </c>
      <c r="K40" s="402">
        <v>392</v>
      </c>
      <c r="L40" s="402">
        <v>0</v>
      </c>
      <c r="M40" s="400">
        <f t="shared" si="7"/>
        <v>21952</v>
      </c>
      <c r="N40" s="401"/>
      <c r="O40" s="401"/>
      <c r="P40" s="401"/>
      <c r="Q40" s="401"/>
      <c r="R40" s="401"/>
      <c r="S40" s="401"/>
      <c r="T40" s="401"/>
      <c r="U40" s="401"/>
      <c r="V40" s="401"/>
      <c r="W40" s="401"/>
      <c r="X40" s="401"/>
      <c r="Y40" s="401"/>
      <c r="Z40" s="401"/>
      <c r="AA40" s="401"/>
      <c r="AB40" s="401"/>
      <c r="AC40" s="401"/>
      <c r="AD40" s="401"/>
      <c r="AE40" s="401"/>
      <c r="AF40" s="401"/>
      <c r="AG40" s="401"/>
      <c r="AH40" s="401"/>
      <c r="AI40" s="401"/>
      <c r="AJ40" s="401"/>
      <c r="AK40" s="401"/>
      <c r="AL40" s="401"/>
      <c r="AM40" s="401"/>
      <c r="AN40" s="401"/>
      <c r="AO40" s="401"/>
      <c r="AP40" s="401"/>
      <c r="AQ40" s="401"/>
      <c r="AR40" s="401"/>
    </row>
    <row r="41" spans="1:44" ht="16.5" customHeight="1" x14ac:dyDescent="0.3">
      <c r="A41" s="684"/>
      <c r="B41" s="411" t="s">
        <v>135</v>
      </c>
      <c r="C41" s="402">
        <v>9875</v>
      </c>
      <c r="D41" s="402">
        <v>2053</v>
      </c>
      <c r="E41" s="402">
        <v>764</v>
      </c>
      <c r="F41" s="402">
        <v>4379</v>
      </c>
      <c r="G41" s="402">
        <v>52</v>
      </c>
      <c r="H41" s="402">
        <v>2325</v>
      </c>
      <c r="I41" s="402">
        <v>1098</v>
      </c>
      <c r="J41" s="402">
        <v>2990</v>
      </c>
      <c r="K41" s="402">
        <v>1157</v>
      </c>
      <c r="L41" s="402">
        <v>0</v>
      </c>
      <c r="M41" s="400">
        <f t="shared" si="7"/>
        <v>24693</v>
      </c>
      <c r="N41" s="401"/>
      <c r="O41" s="401"/>
      <c r="P41" s="401"/>
      <c r="Q41" s="401"/>
      <c r="R41" s="401"/>
      <c r="S41" s="401"/>
      <c r="T41" s="401"/>
      <c r="U41" s="401"/>
      <c r="V41" s="401"/>
      <c r="W41" s="401"/>
      <c r="X41" s="401"/>
      <c r="Y41" s="401"/>
      <c r="Z41" s="401"/>
      <c r="AA41" s="401"/>
      <c r="AB41" s="401"/>
      <c r="AC41" s="401"/>
      <c r="AD41" s="401"/>
      <c r="AE41" s="401"/>
      <c r="AF41" s="401"/>
      <c r="AG41" s="401"/>
      <c r="AH41" s="401"/>
      <c r="AI41" s="401"/>
      <c r="AJ41" s="401"/>
      <c r="AK41" s="401"/>
      <c r="AL41" s="401"/>
      <c r="AM41" s="401"/>
      <c r="AN41" s="401"/>
      <c r="AO41" s="401"/>
      <c r="AP41" s="401"/>
      <c r="AQ41" s="401"/>
      <c r="AR41" s="401"/>
    </row>
    <row r="42" spans="1:44" ht="16.5" customHeight="1" x14ac:dyDescent="0.3">
      <c r="A42" s="684"/>
      <c r="B42" s="412" t="s">
        <v>136</v>
      </c>
      <c r="C42" s="402">
        <v>12113</v>
      </c>
      <c r="D42" s="402">
        <v>1462</v>
      </c>
      <c r="E42" s="402">
        <v>782</v>
      </c>
      <c r="F42" s="402">
        <v>9758</v>
      </c>
      <c r="G42" s="402">
        <v>21</v>
      </c>
      <c r="H42" s="402">
        <v>5527</v>
      </c>
      <c r="I42" s="402">
        <v>863</v>
      </c>
      <c r="J42" s="402">
        <v>2396</v>
      </c>
      <c r="K42" s="402">
        <v>504</v>
      </c>
      <c r="L42" s="402">
        <v>0</v>
      </c>
      <c r="M42" s="400">
        <f t="shared" ref="M42" si="8">SUM(C42:L42)</f>
        <v>33426</v>
      </c>
      <c r="N42" s="401"/>
      <c r="O42" s="401"/>
      <c r="P42" s="401"/>
      <c r="Q42" s="401"/>
      <c r="R42" s="401"/>
      <c r="S42" s="401"/>
      <c r="T42" s="401"/>
      <c r="U42" s="401"/>
      <c r="V42" s="401"/>
      <c r="W42" s="401"/>
      <c r="X42" s="401"/>
      <c r="Y42" s="401"/>
      <c r="Z42" s="401"/>
      <c r="AA42" s="401"/>
      <c r="AB42" s="401"/>
      <c r="AC42" s="401"/>
      <c r="AD42" s="401"/>
      <c r="AE42" s="401"/>
      <c r="AF42" s="401"/>
      <c r="AG42" s="401"/>
      <c r="AH42" s="401"/>
      <c r="AI42" s="401"/>
      <c r="AJ42" s="401"/>
      <c r="AK42" s="401"/>
      <c r="AL42" s="401"/>
      <c r="AM42" s="401"/>
      <c r="AN42" s="401"/>
      <c r="AO42" s="401"/>
      <c r="AP42" s="401"/>
      <c r="AQ42" s="401"/>
      <c r="AR42" s="401"/>
    </row>
    <row r="43" spans="1:44" ht="16.5" customHeight="1" x14ac:dyDescent="0.3">
      <c r="A43" s="691"/>
      <c r="B43" s="412" t="s">
        <v>137</v>
      </c>
      <c r="C43" s="402">
        <v>11964.351259999999</v>
      </c>
      <c r="D43" s="402">
        <v>1024.4471400000002</v>
      </c>
      <c r="E43" s="402">
        <v>821.95038000000011</v>
      </c>
      <c r="F43" s="402">
        <v>11975.5038028</v>
      </c>
      <c r="G43" s="402">
        <v>3.556</v>
      </c>
      <c r="H43" s="402">
        <v>2017.8493500000002</v>
      </c>
      <c r="I43" s="402">
        <v>792.10707000000002</v>
      </c>
      <c r="J43" s="402">
        <v>3089.4975200000008</v>
      </c>
      <c r="K43" s="402">
        <v>470.16838000000007</v>
      </c>
      <c r="L43" s="402">
        <v>0</v>
      </c>
      <c r="M43" s="400">
        <f t="shared" ref="M43:M44" si="9">SUM(C43:L43)</f>
        <v>32159.430902799999</v>
      </c>
      <c r="N43" s="401"/>
      <c r="U43" s="401"/>
      <c r="V43" s="401"/>
      <c r="W43" s="401"/>
      <c r="X43" s="401"/>
      <c r="Y43" s="401"/>
      <c r="Z43" s="401"/>
      <c r="AA43" s="401"/>
      <c r="AB43" s="401"/>
      <c r="AC43" s="401"/>
      <c r="AD43" s="401"/>
      <c r="AE43" s="401"/>
      <c r="AF43" s="401"/>
      <c r="AG43" s="401"/>
      <c r="AH43" s="401"/>
      <c r="AI43" s="401"/>
      <c r="AJ43" s="401"/>
      <c r="AK43" s="401"/>
      <c r="AL43" s="401"/>
      <c r="AM43" s="401"/>
      <c r="AN43" s="401"/>
      <c r="AO43" s="401"/>
      <c r="AP43" s="401"/>
      <c r="AQ43" s="401"/>
      <c r="AR43" s="401"/>
    </row>
    <row r="44" spans="1:44" ht="16.5" customHeight="1" x14ac:dyDescent="0.3">
      <c r="A44" s="410">
        <v>2023</v>
      </c>
      <c r="B44" s="412" t="s">
        <v>138</v>
      </c>
      <c r="C44" s="402">
        <v>8899.1350900000016</v>
      </c>
      <c r="D44" s="402">
        <v>414.36144999999999</v>
      </c>
      <c r="E44" s="402">
        <v>321.04505999999998</v>
      </c>
      <c r="F44" s="402">
        <v>8473.8448599999992</v>
      </c>
      <c r="G44" s="402">
        <v>7.88009</v>
      </c>
      <c r="H44" s="402">
        <v>4341.1156400000009</v>
      </c>
      <c r="I44" s="402">
        <v>486.75038999999998</v>
      </c>
      <c r="J44" s="402">
        <v>1716.45866</v>
      </c>
      <c r="K44" s="402">
        <v>391.60501999999997</v>
      </c>
      <c r="L44" s="402">
        <v>0</v>
      </c>
      <c r="M44" s="400">
        <f t="shared" si="9"/>
        <v>25052.196260000001</v>
      </c>
      <c r="N44" s="401"/>
      <c r="P44" s="153"/>
      <c r="U44" s="401"/>
      <c r="V44" s="401"/>
      <c r="W44" s="401"/>
      <c r="X44" s="401"/>
      <c r="Y44" s="401"/>
      <c r="Z44" s="401"/>
      <c r="AA44" s="401"/>
      <c r="AB44" s="401"/>
      <c r="AC44" s="401"/>
      <c r="AD44" s="401"/>
      <c r="AE44" s="401"/>
      <c r="AF44" s="401"/>
      <c r="AG44" s="401"/>
      <c r="AH44" s="401"/>
      <c r="AI44" s="401"/>
      <c r="AJ44" s="401"/>
      <c r="AK44" s="401"/>
      <c r="AL44" s="401"/>
      <c r="AM44" s="401"/>
      <c r="AN44" s="401"/>
      <c r="AO44" s="401"/>
      <c r="AP44" s="401"/>
      <c r="AQ44" s="401"/>
      <c r="AR44" s="401"/>
    </row>
    <row r="45" spans="1:44" ht="16.5" customHeight="1" x14ac:dyDescent="0.3">
      <c r="A45" s="410"/>
      <c r="B45" s="412" t="s">
        <v>274</v>
      </c>
      <c r="C45" s="402">
        <v>6304</v>
      </c>
      <c r="D45" s="402">
        <v>493</v>
      </c>
      <c r="E45" s="402">
        <v>436</v>
      </c>
      <c r="F45" s="402">
        <v>11999</v>
      </c>
      <c r="G45" s="402">
        <v>9</v>
      </c>
      <c r="H45" s="402">
        <v>2286</v>
      </c>
      <c r="I45" s="402">
        <v>1289</v>
      </c>
      <c r="J45" s="402">
        <v>5749</v>
      </c>
      <c r="K45" s="402">
        <f>927-593</f>
        <v>334</v>
      </c>
      <c r="L45" s="402">
        <v>1</v>
      </c>
      <c r="M45" s="400">
        <f>SUM(C45:L45)</f>
        <v>28900</v>
      </c>
      <c r="N45" s="401"/>
      <c r="P45" s="308"/>
      <c r="Q45" s="502"/>
      <c r="U45" s="401"/>
      <c r="V45" s="401"/>
      <c r="W45" s="401"/>
      <c r="X45" s="401"/>
      <c r="Y45" s="401"/>
      <c r="Z45" s="401"/>
      <c r="AA45" s="401"/>
      <c r="AB45" s="401"/>
      <c r="AC45" s="401"/>
      <c r="AD45" s="401"/>
      <c r="AE45" s="401"/>
      <c r="AF45" s="401"/>
      <c r="AG45" s="401"/>
      <c r="AH45" s="401"/>
      <c r="AI45" s="401"/>
      <c r="AJ45" s="401"/>
      <c r="AK45" s="401"/>
      <c r="AL45" s="401"/>
      <c r="AM45" s="401"/>
      <c r="AN45" s="401"/>
      <c r="AO45" s="401"/>
      <c r="AP45" s="401"/>
      <c r="AQ45" s="401"/>
      <c r="AR45" s="401"/>
    </row>
    <row r="46" spans="1:44" ht="16.5" customHeight="1" x14ac:dyDescent="0.3">
      <c r="A46" s="410"/>
      <c r="B46" s="412" t="s">
        <v>348</v>
      </c>
      <c r="C46" s="402">
        <v>9742</v>
      </c>
      <c r="D46" s="402">
        <v>505</v>
      </c>
      <c r="E46" s="402">
        <v>747</v>
      </c>
      <c r="F46" s="402">
        <v>12113</v>
      </c>
      <c r="G46" s="402">
        <v>2754</v>
      </c>
      <c r="H46" s="402">
        <v>228</v>
      </c>
      <c r="I46" s="402">
        <v>1063</v>
      </c>
      <c r="J46" s="402">
        <v>2628</v>
      </c>
      <c r="K46" s="402">
        <v>584</v>
      </c>
      <c r="L46" s="402">
        <v>0</v>
      </c>
      <c r="M46" s="400">
        <f>SUM(C46:L46)</f>
        <v>30364</v>
      </c>
      <c r="N46" s="401"/>
      <c r="U46" s="401"/>
      <c r="V46" s="401"/>
      <c r="W46" s="401"/>
      <c r="X46" s="401"/>
      <c r="Y46" s="401"/>
      <c r="Z46" s="401"/>
      <c r="AA46" s="401"/>
      <c r="AB46" s="401"/>
      <c r="AC46" s="401"/>
      <c r="AD46" s="401"/>
      <c r="AE46" s="401"/>
      <c r="AF46" s="401"/>
      <c r="AG46" s="401"/>
      <c r="AH46" s="401"/>
      <c r="AI46" s="401"/>
      <c r="AJ46" s="401"/>
      <c r="AK46" s="401"/>
      <c r="AL46" s="401"/>
      <c r="AM46" s="401"/>
      <c r="AN46" s="401"/>
      <c r="AO46" s="401"/>
      <c r="AP46" s="401"/>
      <c r="AQ46" s="401"/>
      <c r="AR46" s="401"/>
    </row>
    <row r="47" spans="1:44" ht="16.5" customHeight="1" x14ac:dyDescent="0.3">
      <c r="A47" s="410"/>
      <c r="B47" s="411" t="s">
        <v>351</v>
      </c>
      <c r="C47" s="402">
        <v>9420.059830000002</v>
      </c>
      <c r="D47" s="402">
        <v>687.72311000000002</v>
      </c>
      <c r="E47" s="402">
        <v>751.00241000000005</v>
      </c>
      <c r="F47" s="402">
        <v>15953.697219999998</v>
      </c>
      <c r="G47" s="402">
        <v>837.56993</v>
      </c>
      <c r="H47" s="402">
        <v>700.75109999999995</v>
      </c>
      <c r="I47" s="402">
        <v>650.06993999999986</v>
      </c>
      <c r="J47" s="402">
        <v>2067.4433899999999</v>
      </c>
      <c r="K47" s="402">
        <v>422.77611000000007</v>
      </c>
      <c r="L47" s="402">
        <v>0</v>
      </c>
      <c r="M47" s="400">
        <f>SUM(C47:L47)</f>
        <v>31491.093040000003</v>
      </c>
      <c r="N47" s="401"/>
      <c r="U47" s="401"/>
      <c r="V47" s="401"/>
      <c r="W47" s="401"/>
      <c r="X47" s="401"/>
      <c r="Y47" s="401"/>
      <c r="Z47" s="401"/>
      <c r="AA47" s="401"/>
      <c r="AB47" s="401"/>
      <c r="AC47" s="401"/>
      <c r="AD47" s="401"/>
      <c r="AE47" s="401"/>
      <c r="AF47" s="401"/>
      <c r="AG47" s="401"/>
      <c r="AH47" s="401"/>
      <c r="AI47" s="401"/>
      <c r="AJ47" s="401"/>
      <c r="AK47" s="401"/>
      <c r="AL47" s="401"/>
      <c r="AM47" s="401"/>
      <c r="AN47" s="401"/>
      <c r="AO47" s="401"/>
      <c r="AP47" s="401"/>
      <c r="AQ47" s="401"/>
      <c r="AR47" s="401"/>
    </row>
    <row r="48" spans="1:44" ht="16.5" customHeight="1" x14ac:dyDescent="0.3">
      <c r="A48" s="410"/>
      <c r="B48" s="411"/>
      <c r="C48" s="402"/>
      <c r="D48" s="402"/>
      <c r="E48" s="402"/>
      <c r="F48" s="402"/>
      <c r="G48" s="402"/>
      <c r="H48" s="402"/>
      <c r="I48" s="402"/>
      <c r="J48" s="402"/>
      <c r="K48" s="402"/>
      <c r="L48" s="402"/>
      <c r="M48" s="400"/>
      <c r="N48" s="401"/>
      <c r="O48" s="401"/>
      <c r="P48" s="401"/>
      <c r="Q48" s="401"/>
      <c r="R48" s="401"/>
      <c r="S48" s="401"/>
      <c r="T48" s="401"/>
      <c r="U48" s="401"/>
      <c r="V48" s="401"/>
      <c r="W48" s="401"/>
      <c r="X48" s="401"/>
      <c r="Y48" s="401"/>
      <c r="Z48" s="401"/>
      <c r="AA48" s="401"/>
      <c r="AB48" s="401"/>
      <c r="AC48" s="401"/>
      <c r="AD48" s="401"/>
      <c r="AE48" s="401"/>
      <c r="AF48" s="401"/>
      <c r="AG48" s="401"/>
      <c r="AH48" s="401"/>
      <c r="AI48" s="401"/>
      <c r="AJ48" s="401"/>
      <c r="AK48" s="401"/>
      <c r="AL48" s="401"/>
      <c r="AM48" s="401"/>
      <c r="AN48" s="401"/>
      <c r="AO48" s="401"/>
      <c r="AP48" s="401"/>
      <c r="AQ48" s="401"/>
      <c r="AR48" s="401"/>
    </row>
    <row r="49" spans="1:13" s="92" customFormat="1" ht="12.75" customHeight="1" x14ac:dyDescent="0.3">
      <c r="A49" s="312" t="s">
        <v>169</v>
      </c>
      <c r="B49" s="673" t="s">
        <v>184</v>
      </c>
      <c r="C49" s="674"/>
      <c r="D49" s="675"/>
      <c r="E49" s="675"/>
      <c r="F49" s="7"/>
      <c r="G49" s="7"/>
      <c r="M49" s="93"/>
    </row>
    <row r="50" spans="1:13" s="92" customFormat="1" ht="12.75" customHeight="1" x14ac:dyDescent="0.3">
      <c r="A50" s="30"/>
      <c r="B50" s="676" t="s">
        <v>170</v>
      </c>
      <c r="C50" s="674"/>
      <c r="D50" s="675"/>
      <c r="E50" s="675"/>
      <c r="F50" s="7"/>
      <c r="G50" s="7"/>
      <c r="M50" s="93"/>
    </row>
    <row r="51" spans="1:13" s="92" customFormat="1" ht="12.75" customHeight="1" x14ac:dyDescent="0.3">
      <c r="A51" s="313" t="s">
        <v>80</v>
      </c>
      <c r="B51" s="695" t="s">
        <v>171</v>
      </c>
      <c r="C51" s="695"/>
      <c r="D51" s="7"/>
      <c r="E51" s="7"/>
      <c r="F51" s="7"/>
      <c r="G51" s="7"/>
      <c r="M51" s="93"/>
    </row>
    <row r="52" spans="1:13" s="92" customFormat="1" ht="12.75" customHeight="1" x14ac:dyDescent="0.3">
      <c r="A52" s="244"/>
      <c r="B52" s="673" t="s">
        <v>172</v>
      </c>
      <c r="C52" s="673"/>
      <c r="D52" s="7"/>
      <c r="E52" s="7"/>
      <c r="F52" s="7"/>
      <c r="G52" s="7"/>
      <c r="H52" s="7"/>
      <c r="I52" s="7"/>
    </row>
    <row r="53" spans="1:13" s="92" customFormat="1" ht="12.75" customHeight="1" x14ac:dyDescent="0.3">
      <c r="A53" s="244"/>
      <c r="B53" s="673" t="s">
        <v>173</v>
      </c>
      <c r="C53" s="673"/>
      <c r="D53" s="675"/>
      <c r="E53" s="675"/>
      <c r="F53" s="7"/>
      <c r="G53" s="7"/>
      <c r="H53" s="7"/>
      <c r="I53" s="7"/>
    </row>
  </sheetData>
  <mergeCells count="32">
    <mergeCell ref="B53:E53"/>
    <mergeCell ref="A9:B9"/>
    <mergeCell ref="A10:B10"/>
    <mergeCell ref="A5:B5"/>
    <mergeCell ref="A24:A27"/>
    <mergeCell ref="B51:C51"/>
    <mergeCell ref="A20:A23"/>
    <mergeCell ref="A6:B6"/>
    <mergeCell ref="A7:B7"/>
    <mergeCell ref="A8:B8"/>
    <mergeCell ref="A11:B11"/>
    <mergeCell ref="A13:B13"/>
    <mergeCell ref="A12:B12"/>
    <mergeCell ref="A14:B14"/>
    <mergeCell ref="A15:B15"/>
    <mergeCell ref="A18:B18"/>
    <mergeCell ref="C1:M1"/>
    <mergeCell ref="C2:M2"/>
    <mergeCell ref="B52:C52"/>
    <mergeCell ref="B49:E49"/>
    <mergeCell ref="B50:E50"/>
    <mergeCell ref="M3:M4"/>
    <mergeCell ref="A3:B3"/>
    <mergeCell ref="A4:B4"/>
    <mergeCell ref="A19:B19"/>
    <mergeCell ref="A28:A31"/>
    <mergeCell ref="A16:B16"/>
    <mergeCell ref="A17:B17"/>
    <mergeCell ref="A32:A35"/>
    <mergeCell ref="A36:A39"/>
    <mergeCell ref="A40:A43"/>
    <mergeCell ref="A1:B2"/>
  </mergeCells>
  <phoneticPr fontId="51" type="noConversion"/>
  <pageMargins left="0.7" right="0.7" top="0.75" bottom="0.75" header="0.3" footer="0.3"/>
  <pageSetup paperSize="9" scale="20" orientation="portrait" r:id="rId1"/>
  <ignoredErrors>
    <ignoredError sqref="C13:K13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55"/>
  <sheetViews>
    <sheetView zoomScale="80" zoomScaleNormal="80" workbookViewId="0">
      <pane xSplit="2" ySplit="5" topLeftCell="C9" activePane="bottomRight" state="frozen"/>
      <selection pane="topRight" activeCell="C1" sqref="C1"/>
      <selection pane="bottomLeft" activeCell="A6" sqref="A6"/>
      <selection pane="bottomRight" sqref="A1:XFD1048576"/>
    </sheetView>
  </sheetViews>
  <sheetFormatPr defaultColWidth="9.33203125" defaultRowHeight="14.4" x14ac:dyDescent="0.3"/>
  <cols>
    <col min="1" max="1" width="5.5546875" style="3" customWidth="1"/>
    <col min="2" max="2" width="13.6640625" style="3" customWidth="1"/>
    <col min="3" max="3" width="8.5546875" style="3" customWidth="1"/>
    <col min="4" max="4" width="9.88671875" style="3" customWidth="1"/>
    <col min="5" max="5" width="11.44140625" style="3" customWidth="1"/>
    <col min="6" max="6" width="13.88671875" style="3" customWidth="1"/>
    <col min="7" max="7" width="11" style="3" customWidth="1"/>
    <col min="8" max="8" width="12" style="3" customWidth="1"/>
    <col min="9" max="9" width="15" style="3" customWidth="1"/>
    <col min="10" max="10" width="11" style="3" customWidth="1"/>
    <col min="11" max="11" width="14.5546875" style="3" customWidth="1"/>
    <col min="12" max="12" width="15" style="3" customWidth="1"/>
    <col min="13" max="13" width="11.5546875" style="3" customWidth="1"/>
    <col min="14" max="14" width="9.33203125" style="3"/>
    <col min="15" max="15" width="10.88671875" style="3" bestFit="1" customWidth="1"/>
    <col min="16" max="16384" width="9.33203125" style="3"/>
  </cols>
  <sheetData>
    <row r="1" spans="1:13" s="397" customFormat="1" ht="15.6" x14ac:dyDescent="0.3">
      <c r="A1" s="703" t="s">
        <v>147</v>
      </c>
      <c r="B1" s="704"/>
      <c r="C1" s="667" t="s">
        <v>252</v>
      </c>
      <c r="D1" s="668"/>
      <c r="E1" s="668"/>
      <c r="F1" s="668"/>
      <c r="G1" s="668"/>
      <c r="H1" s="668"/>
      <c r="I1" s="668"/>
      <c r="J1" s="668"/>
      <c r="K1" s="668"/>
      <c r="L1" s="668"/>
      <c r="M1" s="669"/>
    </row>
    <row r="2" spans="1:13" s="2" customFormat="1" x14ac:dyDescent="0.3">
      <c r="A2" s="705"/>
      <c r="B2" s="706"/>
      <c r="C2" s="670" t="s">
        <v>185</v>
      </c>
      <c r="D2" s="671"/>
      <c r="E2" s="671"/>
      <c r="F2" s="671"/>
      <c r="G2" s="671"/>
      <c r="H2" s="671"/>
      <c r="I2" s="671"/>
      <c r="J2" s="671"/>
      <c r="K2" s="671"/>
      <c r="L2" s="671"/>
      <c r="M2" s="672"/>
    </row>
    <row r="3" spans="1:13" s="2" customFormat="1" ht="18.75" customHeight="1" x14ac:dyDescent="0.3">
      <c r="A3" s="699" t="s">
        <v>266</v>
      </c>
      <c r="B3" s="679"/>
      <c r="C3" s="9">
        <v>0</v>
      </c>
      <c r="D3" s="9">
        <v>1</v>
      </c>
      <c r="E3" s="9">
        <v>2</v>
      </c>
      <c r="F3" s="9">
        <v>3</v>
      </c>
      <c r="G3" s="9">
        <v>4</v>
      </c>
      <c r="H3" s="9">
        <v>5</v>
      </c>
      <c r="I3" s="9">
        <v>6</v>
      </c>
      <c r="J3" s="9">
        <v>7</v>
      </c>
      <c r="K3" s="9">
        <v>8</v>
      </c>
      <c r="L3" s="9">
        <v>9</v>
      </c>
    </row>
    <row r="4" spans="1:13" s="2" customFormat="1" ht="71.25" customHeight="1" x14ac:dyDescent="0.3">
      <c r="A4" s="680" t="s">
        <v>267</v>
      </c>
      <c r="B4" s="681"/>
      <c r="C4" s="414" t="s">
        <v>132</v>
      </c>
      <c r="D4" s="414" t="s">
        <v>140</v>
      </c>
      <c r="E4" s="414" t="s">
        <v>133</v>
      </c>
      <c r="F4" s="414" t="s">
        <v>143</v>
      </c>
      <c r="G4" s="414" t="s">
        <v>141</v>
      </c>
      <c r="H4" s="414" t="s">
        <v>142</v>
      </c>
      <c r="I4" s="414" t="s">
        <v>144</v>
      </c>
      <c r="J4" s="414" t="s">
        <v>134</v>
      </c>
      <c r="K4" s="414" t="s">
        <v>145</v>
      </c>
      <c r="L4" s="414" t="s">
        <v>146</v>
      </c>
      <c r="M4" s="414" t="s">
        <v>2</v>
      </c>
    </row>
    <row r="5" spans="1:13" x14ac:dyDescent="0.3">
      <c r="A5" s="677" t="s">
        <v>1</v>
      </c>
      <c r="B5" s="677"/>
    </row>
    <row r="6" spans="1:13" x14ac:dyDescent="0.3">
      <c r="A6" s="687">
        <v>2011</v>
      </c>
      <c r="B6" s="687"/>
      <c r="C6" s="402">
        <v>193692.21</v>
      </c>
      <c r="D6" s="402">
        <v>9964.6929999999993</v>
      </c>
      <c r="E6" s="402">
        <v>23472.152999999998</v>
      </c>
      <c r="F6" s="402">
        <v>170299.13399999999</v>
      </c>
      <c r="G6" s="402">
        <v>5340.1480000000001</v>
      </c>
      <c r="H6" s="402">
        <v>46862.481</v>
      </c>
      <c r="I6" s="402">
        <v>122751.944</v>
      </c>
      <c r="J6" s="402">
        <v>173194.70300000001</v>
      </c>
      <c r="K6" s="402">
        <v>56360.014000000003</v>
      </c>
      <c r="L6" s="402">
        <v>3814.2379999999998</v>
      </c>
      <c r="M6" s="402">
        <v>805751.71799999999</v>
      </c>
    </row>
    <row r="7" spans="1:13" x14ac:dyDescent="0.3">
      <c r="A7" s="687">
        <v>2012</v>
      </c>
      <c r="B7" s="687"/>
      <c r="C7" s="402">
        <v>202861.41200000001</v>
      </c>
      <c r="D7" s="402">
        <v>10161.41</v>
      </c>
      <c r="E7" s="402">
        <v>23921.087</v>
      </c>
      <c r="F7" s="402">
        <v>179846.005</v>
      </c>
      <c r="G7" s="402">
        <v>3424.105</v>
      </c>
      <c r="H7" s="402">
        <v>48500.216999999997</v>
      </c>
      <c r="I7" s="402">
        <v>123730.66800000001</v>
      </c>
      <c r="J7" s="402">
        <v>132605.717</v>
      </c>
      <c r="K7" s="402">
        <v>64792.860999999997</v>
      </c>
      <c r="L7" s="402">
        <v>2130.3200000000002</v>
      </c>
      <c r="M7" s="402">
        <v>791973.80200000003</v>
      </c>
    </row>
    <row r="8" spans="1:13" x14ac:dyDescent="0.3">
      <c r="A8" s="687">
        <v>2013</v>
      </c>
      <c r="B8" s="687"/>
      <c r="C8" s="402">
        <v>218036.74400000001</v>
      </c>
      <c r="D8" s="402">
        <v>10596.459000000001</v>
      </c>
      <c r="E8" s="402">
        <v>29164.266000000003</v>
      </c>
      <c r="F8" s="402">
        <v>187138.68799999999</v>
      </c>
      <c r="G8" s="402">
        <v>3497.2460000000001</v>
      </c>
      <c r="H8" s="402">
        <v>54433.697</v>
      </c>
      <c r="I8" s="402">
        <v>136335.639</v>
      </c>
      <c r="J8" s="402">
        <v>136353.83900000001</v>
      </c>
      <c r="K8" s="402">
        <v>75452.381999999998</v>
      </c>
      <c r="L8" s="402">
        <v>283.19400000000002</v>
      </c>
      <c r="M8" s="402">
        <v>851292.15399999998</v>
      </c>
    </row>
    <row r="9" spans="1:13" x14ac:dyDescent="0.3">
      <c r="A9" s="687">
        <v>2014</v>
      </c>
      <c r="B9" s="688"/>
      <c r="C9" s="402">
        <v>204677.36300000001</v>
      </c>
      <c r="D9" s="402">
        <v>8107.0109999999995</v>
      </c>
      <c r="E9" s="402">
        <v>25341.795000000002</v>
      </c>
      <c r="F9" s="402">
        <v>216581.60700000002</v>
      </c>
      <c r="G9" s="402">
        <v>4496.1570000000002</v>
      </c>
      <c r="H9" s="402">
        <v>62018.377</v>
      </c>
      <c r="I9" s="402">
        <v>131926.74</v>
      </c>
      <c r="J9" s="402">
        <v>150072.353</v>
      </c>
      <c r="K9" s="402">
        <v>90601.433000000005</v>
      </c>
      <c r="L9" s="402">
        <v>1503.1450000000002</v>
      </c>
      <c r="M9" s="402">
        <v>895325.98099999991</v>
      </c>
    </row>
    <row r="10" spans="1:13" x14ac:dyDescent="0.3">
      <c r="A10" s="687">
        <v>2015</v>
      </c>
      <c r="B10" s="688"/>
      <c r="C10" s="402">
        <v>214576.429</v>
      </c>
      <c r="D10" s="402">
        <v>10140.502</v>
      </c>
      <c r="E10" s="402">
        <v>20135.986000000001</v>
      </c>
      <c r="F10" s="402">
        <v>126996.27600000001</v>
      </c>
      <c r="G10" s="402">
        <v>4834.5540000000001</v>
      </c>
      <c r="H10" s="402">
        <v>68999.926999999996</v>
      </c>
      <c r="I10" s="402">
        <v>151598.76999999999</v>
      </c>
      <c r="J10" s="402">
        <v>157331.76699999999</v>
      </c>
      <c r="K10" s="402">
        <v>100721.54800000001</v>
      </c>
      <c r="L10" s="402">
        <v>53.904000000000003</v>
      </c>
      <c r="M10" s="402">
        <v>855389.66299999994</v>
      </c>
    </row>
    <row r="11" spans="1:13" x14ac:dyDescent="0.3">
      <c r="A11" s="687">
        <v>2016</v>
      </c>
      <c r="B11" s="688"/>
      <c r="C11" s="402">
        <v>235809.27</v>
      </c>
      <c r="D11" s="402">
        <v>12568.608999999999</v>
      </c>
      <c r="E11" s="402">
        <v>21316.796000000002</v>
      </c>
      <c r="F11" s="402">
        <v>122284.345</v>
      </c>
      <c r="G11" s="402">
        <v>5654.6120000000001</v>
      </c>
      <c r="H11" s="402">
        <v>67572.763999999996</v>
      </c>
      <c r="I11" s="402">
        <v>144925.53300000002</v>
      </c>
      <c r="J11" s="402">
        <v>190595.101</v>
      </c>
      <c r="K11" s="402">
        <v>98260.251000000004</v>
      </c>
      <c r="L11" s="402">
        <v>18.23</v>
      </c>
      <c r="M11" s="402">
        <v>899005.51099999994</v>
      </c>
    </row>
    <row r="12" spans="1:13" x14ac:dyDescent="0.3">
      <c r="A12" s="687">
        <v>2017</v>
      </c>
      <c r="B12" s="688"/>
      <c r="C12" s="402">
        <v>232794.36699999997</v>
      </c>
      <c r="D12" s="402">
        <v>11547.919</v>
      </c>
      <c r="E12" s="402">
        <v>24438.244000000002</v>
      </c>
      <c r="F12" s="402">
        <v>143388.98500000002</v>
      </c>
      <c r="G12" s="402">
        <v>5766.2330000000002</v>
      </c>
      <c r="H12" s="402">
        <v>62072.482000000011</v>
      </c>
      <c r="I12" s="402">
        <v>148194.37700000001</v>
      </c>
      <c r="J12" s="402">
        <v>178973.47600000002</v>
      </c>
      <c r="K12" s="402">
        <v>93808.58600000001</v>
      </c>
      <c r="L12" s="402">
        <v>12.754999999999999</v>
      </c>
      <c r="M12" s="402">
        <v>900997.42400000023</v>
      </c>
    </row>
    <row r="13" spans="1:13" x14ac:dyDescent="0.3">
      <c r="A13" s="687">
        <v>2018</v>
      </c>
      <c r="B13" s="688"/>
      <c r="C13" s="402">
        <f t="shared" ref="C13:L13" si="0">SUM(C24:C27)</f>
        <v>249568.28899999999</v>
      </c>
      <c r="D13" s="402">
        <f t="shared" si="0"/>
        <v>11226.130000000001</v>
      </c>
      <c r="E13" s="402">
        <f t="shared" si="0"/>
        <v>31810.474000000002</v>
      </c>
      <c r="F13" s="402">
        <f t="shared" si="0"/>
        <v>173370.258</v>
      </c>
      <c r="G13" s="402">
        <f t="shared" si="0"/>
        <v>6143.5430000000006</v>
      </c>
      <c r="H13" s="402">
        <f t="shared" si="0"/>
        <v>70209.115000000005</v>
      </c>
      <c r="I13" s="402">
        <f t="shared" si="0"/>
        <v>139555.13500000001</v>
      </c>
      <c r="J13" s="402">
        <f t="shared" si="0"/>
        <v>175742.402</v>
      </c>
      <c r="K13" s="402">
        <f t="shared" si="0"/>
        <v>81782.657999999996</v>
      </c>
      <c r="L13" s="402">
        <f t="shared" si="0"/>
        <v>35.294000000000004</v>
      </c>
      <c r="M13" s="402">
        <f>SUM(M24:M27)</f>
        <v>939443.29799999995</v>
      </c>
    </row>
    <row r="14" spans="1:13" x14ac:dyDescent="0.3">
      <c r="A14" s="687">
        <v>2019</v>
      </c>
      <c r="B14" s="688"/>
      <c r="C14" s="402">
        <f>SUM(C28:C31)</f>
        <v>246219.63299999997</v>
      </c>
      <c r="D14" s="402">
        <f t="shared" ref="D14:M14" si="1">SUM(D28:D31)</f>
        <v>10100.397000000001</v>
      </c>
      <c r="E14" s="402">
        <f t="shared" si="1"/>
        <v>35062.483</v>
      </c>
      <c r="F14" s="402">
        <f t="shared" si="1"/>
        <v>175246.02799999999</v>
      </c>
      <c r="G14" s="402">
        <f t="shared" si="1"/>
        <v>5940.2089999999998</v>
      </c>
      <c r="H14" s="402">
        <f t="shared" si="1"/>
        <v>69883.72099999999</v>
      </c>
      <c r="I14" s="402">
        <f t="shared" si="1"/>
        <v>159098.00900000002</v>
      </c>
      <c r="J14" s="402">
        <f t="shared" si="1"/>
        <v>230974.24200000003</v>
      </c>
      <c r="K14" s="402">
        <f t="shared" si="1"/>
        <v>98776.513000000006</v>
      </c>
      <c r="L14" s="402">
        <f t="shared" si="1"/>
        <v>11.411999999999999</v>
      </c>
      <c r="M14" s="402">
        <f t="shared" si="1"/>
        <v>1031312.647</v>
      </c>
    </row>
    <row r="15" spans="1:13" s="154" customFormat="1" x14ac:dyDescent="0.3">
      <c r="A15" s="700">
        <v>2020</v>
      </c>
      <c r="B15" s="574"/>
      <c r="C15" s="415">
        <f t="shared" ref="C15:K15" si="2">SUM(C32:C35)</f>
        <v>239225.42800000001</v>
      </c>
      <c r="D15" s="415">
        <f t="shared" si="2"/>
        <v>7259.8119999999999</v>
      </c>
      <c r="E15" s="415">
        <f t="shared" si="2"/>
        <v>26189.904999999999</v>
      </c>
      <c r="F15" s="415">
        <f t="shared" si="2"/>
        <v>112034.395</v>
      </c>
      <c r="G15" s="415">
        <f t="shared" si="2"/>
        <v>6489.0230000000001</v>
      </c>
      <c r="H15" s="415">
        <f t="shared" si="2"/>
        <v>75048.232000000004</v>
      </c>
      <c r="I15" s="415">
        <f t="shared" si="2"/>
        <v>118934.792</v>
      </c>
      <c r="J15" s="415">
        <f t="shared" si="2"/>
        <v>171299.486</v>
      </c>
      <c r="K15" s="415">
        <f t="shared" si="2"/>
        <v>72100.811000000002</v>
      </c>
      <c r="L15" s="415">
        <f>SUM(L32:L35)</f>
        <v>69</v>
      </c>
      <c r="M15" s="415">
        <f>SUM(M32:M35)</f>
        <v>828650.88400000008</v>
      </c>
    </row>
    <row r="16" spans="1:13" s="154" customFormat="1" x14ac:dyDescent="0.3">
      <c r="A16" s="700">
        <v>2021</v>
      </c>
      <c r="B16" s="574"/>
      <c r="C16" s="400">
        <f>SUM(C36:C39)</f>
        <v>269947</v>
      </c>
      <c r="D16" s="400">
        <f t="shared" ref="D16:L16" si="3">SUM(D36:D39)</f>
        <v>12514</v>
      </c>
      <c r="E16" s="400">
        <f t="shared" si="3"/>
        <v>35187</v>
      </c>
      <c r="F16" s="400">
        <f t="shared" si="3"/>
        <v>149740</v>
      </c>
      <c r="G16" s="400">
        <f t="shared" si="3"/>
        <v>8137</v>
      </c>
      <c r="H16" s="400">
        <f t="shared" si="3"/>
        <v>74182</v>
      </c>
      <c r="I16" s="400">
        <f t="shared" si="3"/>
        <v>132980</v>
      </c>
      <c r="J16" s="400">
        <f t="shared" si="3"/>
        <v>171925</v>
      </c>
      <c r="K16" s="400">
        <f t="shared" si="3"/>
        <v>86619</v>
      </c>
      <c r="L16" s="400">
        <f t="shared" si="3"/>
        <v>39</v>
      </c>
      <c r="M16" s="400">
        <f>SUM(M36:M39)</f>
        <v>941270</v>
      </c>
    </row>
    <row r="17" spans="1:15" s="154" customFormat="1" x14ac:dyDescent="0.3">
      <c r="A17" s="700" t="s">
        <v>284</v>
      </c>
      <c r="B17" s="574"/>
      <c r="C17" s="400">
        <f t="shared" ref="C17:M17" si="4">SUM(C40+C41+C42+C43)</f>
        <v>318966.859</v>
      </c>
      <c r="D17" s="400">
        <f t="shared" si="4"/>
        <v>15563.366</v>
      </c>
      <c r="E17" s="400">
        <f t="shared" si="4"/>
        <v>33448.191999999995</v>
      </c>
      <c r="F17" s="400">
        <f t="shared" si="4"/>
        <v>241401.32199999999</v>
      </c>
      <c r="G17" s="400">
        <f t="shared" si="4"/>
        <v>15228.826000000001</v>
      </c>
      <c r="H17" s="400">
        <f t="shared" si="4"/>
        <v>81457.850000000006</v>
      </c>
      <c r="I17" s="400">
        <f t="shared" si="4"/>
        <v>159030.43099999998</v>
      </c>
      <c r="J17" s="400">
        <f t="shared" si="4"/>
        <v>221181.179</v>
      </c>
      <c r="K17" s="400">
        <f t="shared" si="4"/>
        <v>101235.963</v>
      </c>
      <c r="L17" s="400">
        <f t="shared" si="4"/>
        <v>73.373999999999995</v>
      </c>
      <c r="M17" s="400">
        <f t="shared" si="4"/>
        <v>1187587.362</v>
      </c>
    </row>
    <row r="18" spans="1:15" s="154" customFormat="1" x14ac:dyDescent="0.3">
      <c r="A18" s="701" t="s">
        <v>340</v>
      </c>
      <c r="B18" s="809"/>
      <c r="C18" s="810">
        <f>SUM(C44,C45,C46,C47)</f>
        <v>354110.49</v>
      </c>
      <c r="D18" s="810">
        <f t="shared" ref="D18:L18" si="5">SUM(D44,D45,D46,D47)</f>
        <v>27343.909</v>
      </c>
      <c r="E18" s="810">
        <f t="shared" si="5"/>
        <v>30838.966999999997</v>
      </c>
      <c r="F18" s="810">
        <f t="shared" si="5"/>
        <v>291279.30900000001</v>
      </c>
      <c r="G18" s="810">
        <f t="shared" si="5"/>
        <v>3939.6880000000001</v>
      </c>
      <c r="H18" s="810">
        <f t="shared" si="5"/>
        <v>84920.845000000001</v>
      </c>
      <c r="I18" s="810">
        <f t="shared" si="5"/>
        <v>173857.71799999999</v>
      </c>
      <c r="J18" s="810">
        <f t="shared" si="5"/>
        <v>202986.71000000002</v>
      </c>
      <c r="K18" s="810">
        <f>SUM(K44,K45,K46,K47)</f>
        <v>113203.905</v>
      </c>
      <c r="L18" s="810">
        <f t="shared" si="5"/>
        <v>75.202999999999989</v>
      </c>
      <c r="M18" s="810">
        <f>SUM(M44,M45,M46,M47)</f>
        <v>1282556.7439999999</v>
      </c>
    </row>
    <row r="19" spans="1:15" s="45" customFormat="1" x14ac:dyDescent="0.3">
      <c r="A19" s="701"/>
      <c r="B19" s="702"/>
      <c r="N19" s="147" t="s">
        <v>80</v>
      </c>
    </row>
    <row r="20" spans="1:15" s="417" customFormat="1" ht="13.5" hidden="1" customHeight="1" x14ac:dyDescent="0.3">
      <c r="A20" s="694">
        <v>2017</v>
      </c>
      <c r="B20" s="405" t="s">
        <v>138</v>
      </c>
      <c r="C20" s="402">
        <v>54924.399999999994</v>
      </c>
      <c r="D20" s="402">
        <v>2755.8959999999997</v>
      </c>
      <c r="E20" s="402">
        <v>6199.3010000000004</v>
      </c>
      <c r="F20" s="402">
        <v>35106.836000000003</v>
      </c>
      <c r="G20" s="402">
        <v>927.62100000000009</v>
      </c>
      <c r="H20" s="402">
        <v>13679.321</v>
      </c>
      <c r="I20" s="402">
        <v>35651.456999999995</v>
      </c>
      <c r="J20" s="402">
        <v>43988.917000000001</v>
      </c>
      <c r="K20" s="402">
        <v>16891.485000000001</v>
      </c>
      <c r="L20" s="402">
        <v>1.056</v>
      </c>
      <c r="M20" s="402">
        <v>210126.28999999998</v>
      </c>
      <c r="N20" s="416"/>
    </row>
    <row r="21" spans="1:15" s="417" customFormat="1" ht="13.5" hidden="1" customHeight="1" x14ac:dyDescent="0.3">
      <c r="A21" s="694"/>
      <c r="B21" s="405" t="s">
        <v>135</v>
      </c>
      <c r="C21" s="402">
        <v>51563.038</v>
      </c>
      <c r="D21" s="402">
        <v>2654.7760000000003</v>
      </c>
      <c r="E21" s="402">
        <v>6860.9100000000008</v>
      </c>
      <c r="F21" s="402">
        <v>35995.481</v>
      </c>
      <c r="G21" s="402">
        <v>1684.6839999999997</v>
      </c>
      <c r="H21" s="402">
        <v>15340.716</v>
      </c>
      <c r="I21" s="402">
        <v>39582.542999999998</v>
      </c>
      <c r="J21" s="402">
        <v>31709.776000000005</v>
      </c>
      <c r="K21" s="402">
        <v>25287.072</v>
      </c>
      <c r="L21" s="402">
        <v>4.5529999999999999</v>
      </c>
      <c r="M21" s="402">
        <v>210683.549</v>
      </c>
      <c r="N21" s="416"/>
    </row>
    <row r="22" spans="1:15" s="417" customFormat="1" ht="13.5" hidden="1" customHeight="1" x14ac:dyDescent="0.3">
      <c r="A22" s="694"/>
      <c r="B22" s="405" t="s">
        <v>136</v>
      </c>
      <c r="C22" s="402">
        <v>64018.759000000005</v>
      </c>
      <c r="D22" s="402">
        <v>3051.8519999999999</v>
      </c>
      <c r="E22" s="402">
        <v>5035.7179999999998</v>
      </c>
      <c r="F22" s="402">
        <v>32745.887000000002</v>
      </c>
      <c r="G22" s="402">
        <v>1498.1970000000001</v>
      </c>
      <c r="H22" s="402">
        <v>16811.786</v>
      </c>
      <c r="I22" s="402">
        <v>36595.65</v>
      </c>
      <c r="J22" s="402">
        <v>50007.235999999997</v>
      </c>
      <c r="K22" s="402">
        <v>25707.639000000003</v>
      </c>
      <c r="L22" s="402">
        <v>2.4690000000000003</v>
      </c>
      <c r="M22" s="402">
        <v>235475.19300000003</v>
      </c>
      <c r="N22" s="416"/>
    </row>
    <row r="23" spans="1:15" hidden="1" x14ac:dyDescent="0.3">
      <c r="A23" s="694"/>
      <c r="B23" s="405" t="s">
        <v>137</v>
      </c>
      <c r="C23" s="400">
        <v>62288.17</v>
      </c>
      <c r="D23" s="400">
        <v>3085.3949999999995</v>
      </c>
      <c r="E23" s="400">
        <v>6342.3150000000005</v>
      </c>
      <c r="F23" s="400">
        <v>39540.781000000003</v>
      </c>
      <c r="G23" s="400">
        <v>1655.731</v>
      </c>
      <c r="H23" s="400">
        <v>16240.659</v>
      </c>
      <c r="I23" s="400">
        <v>36364.726999999999</v>
      </c>
      <c r="J23" s="400">
        <v>53267.546999999991</v>
      </c>
      <c r="K23" s="400">
        <v>25922.39</v>
      </c>
      <c r="L23" s="400">
        <v>4.6769999999999996</v>
      </c>
      <c r="M23" s="400">
        <v>244712.39199999999</v>
      </c>
    </row>
    <row r="24" spans="1:15" hidden="1" x14ac:dyDescent="0.3">
      <c r="A24" s="694">
        <v>2018</v>
      </c>
      <c r="B24" s="405" t="s">
        <v>138</v>
      </c>
      <c r="C24" s="400">
        <v>54433.897999999994</v>
      </c>
      <c r="D24" s="400">
        <v>3197.2380000000003</v>
      </c>
      <c r="E24" s="400">
        <v>3684.7799999999997</v>
      </c>
      <c r="F24" s="400">
        <v>31254.016000000003</v>
      </c>
      <c r="G24" s="400">
        <v>1129.019</v>
      </c>
      <c r="H24" s="400">
        <v>16254.769</v>
      </c>
      <c r="I24" s="400">
        <v>30286.911</v>
      </c>
      <c r="J24" s="400">
        <v>40212.733</v>
      </c>
      <c r="K24" s="400">
        <v>16558.844000000001</v>
      </c>
      <c r="L24" s="400">
        <v>7.423</v>
      </c>
      <c r="M24" s="400">
        <v>197019.63099999999</v>
      </c>
    </row>
    <row r="25" spans="1:15" hidden="1" x14ac:dyDescent="0.3">
      <c r="A25" s="694"/>
      <c r="B25" s="405" t="s">
        <v>135</v>
      </c>
      <c r="C25" s="400">
        <v>58856.081999999995</v>
      </c>
      <c r="D25" s="400">
        <v>2570.9760000000001</v>
      </c>
      <c r="E25" s="400">
        <v>8384.16</v>
      </c>
      <c r="F25" s="400">
        <v>46305.67</v>
      </c>
      <c r="G25" s="400">
        <v>1630.7040000000002</v>
      </c>
      <c r="H25" s="400">
        <v>15466.654000000002</v>
      </c>
      <c r="I25" s="400">
        <v>31856.831999999999</v>
      </c>
      <c r="J25" s="400">
        <v>44295.839000000007</v>
      </c>
      <c r="K25" s="400">
        <v>18277.342000000001</v>
      </c>
      <c r="L25" s="400">
        <v>7.4820000000000002</v>
      </c>
      <c r="M25" s="400">
        <v>227651.74099999998</v>
      </c>
    </row>
    <row r="26" spans="1:15" hidden="1" x14ac:dyDescent="0.3">
      <c r="A26" s="694"/>
      <c r="B26" s="405" t="s">
        <v>136</v>
      </c>
      <c r="C26" s="400">
        <v>63637.864000000001</v>
      </c>
      <c r="D26" s="400">
        <v>2530.0410000000002</v>
      </c>
      <c r="E26" s="400">
        <v>9624.3280000000013</v>
      </c>
      <c r="F26" s="400">
        <v>52854.149999999994</v>
      </c>
      <c r="G26" s="400">
        <v>1574.297</v>
      </c>
      <c r="H26" s="400">
        <v>18539.571</v>
      </c>
      <c r="I26" s="400">
        <v>34989.978000000003</v>
      </c>
      <c r="J26" s="400">
        <v>44785.633999999998</v>
      </c>
      <c r="K26" s="400">
        <v>21584.893</v>
      </c>
      <c r="L26" s="400">
        <v>2.4870000000000001</v>
      </c>
      <c r="M26" s="400">
        <v>250123.24300000002</v>
      </c>
    </row>
    <row r="27" spans="1:15" hidden="1" x14ac:dyDescent="0.3">
      <c r="A27" s="694"/>
      <c r="B27" s="405" t="s">
        <v>137</v>
      </c>
      <c r="C27" s="400">
        <v>72640.445000000007</v>
      </c>
      <c r="D27" s="400">
        <v>2927.875</v>
      </c>
      <c r="E27" s="400">
        <v>10117.206</v>
      </c>
      <c r="F27" s="400">
        <v>42956.422000000006</v>
      </c>
      <c r="G27" s="400">
        <v>1809.5230000000001</v>
      </c>
      <c r="H27" s="400">
        <v>19948.120999999999</v>
      </c>
      <c r="I27" s="400">
        <v>42421.414000000004</v>
      </c>
      <c r="J27" s="400">
        <v>46448.195999999996</v>
      </c>
      <c r="K27" s="400">
        <v>25361.579000000002</v>
      </c>
      <c r="L27" s="400">
        <v>17.902000000000001</v>
      </c>
      <c r="M27" s="400">
        <v>264648.68299999996</v>
      </c>
    </row>
    <row r="28" spans="1:15" x14ac:dyDescent="0.3">
      <c r="A28" s="683">
        <v>2019</v>
      </c>
      <c r="B28" s="405" t="s">
        <v>138</v>
      </c>
      <c r="C28" s="400">
        <v>49630.482000000004</v>
      </c>
      <c r="D28" s="400">
        <v>1615.2429999999999</v>
      </c>
      <c r="E28" s="400">
        <v>7055.3310000000001</v>
      </c>
      <c r="F28" s="400">
        <v>45377.267999999996</v>
      </c>
      <c r="G28" s="400">
        <v>1254.414</v>
      </c>
      <c r="H28" s="400">
        <v>14426.279</v>
      </c>
      <c r="I28" s="400">
        <v>40545.932999999997</v>
      </c>
      <c r="J28" s="400">
        <v>46207.029000000002</v>
      </c>
      <c r="K28" s="400">
        <v>20782.816999999999</v>
      </c>
      <c r="L28" s="400">
        <v>3.5510000000000002</v>
      </c>
      <c r="M28" s="400">
        <f t="shared" ref="M28:M36" si="6">SUM(C28:L28)</f>
        <v>226898.34700000001</v>
      </c>
    </row>
    <row r="29" spans="1:15" x14ac:dyDescent="0.3">
      <c r="A29" s="684"/>
      <c r="B29" s="405" t="s">
        <v>135</v>
      </c>
      <c r="C29" s="400">
        <v>59256.012999999999</v>
      </c>
      <c r="D29" s="400">
        <v>3013.2129999999997</v>
      </c>
      <c r="E29" s="400">
        <v>10067.813</v>
      </c>
      <c r="F29" s="400">
        <v>32563.35</v>
      </c>
      <c r="G29" s="400">
        <v>1432.0619999999999</v>
      </c>
      <c r="H29" s="400">
        <v>17496.285</v>
      </c>
      <c r="I29" s="400">
        <v>39242.800000000003</v>
      </c>
      <c r="J29" s="400">
        <v>62158.222999999998</v>
      </c>
      <c r="K29" s="400">
        <v>30455.305</v>
      </c>
      <c r="L29" s="400">
        <v>1.972</v>
      </c>
      <c r="M29" s="400">
        <f t="shared" si="6"/>
        <v>255687.03600000002</v>
      </c>
    </row>
    <row r="30" spans="1:15" x14ac:dyDescent="0.3">
      <c r="A30" s="685"/>
      <c r="B30" s="405" t="s">
        <v>136</v>
      </c>
      <c r="C30" s="400">
        <v>64850.142999999996</v>
      </c>
      <c r="D30" s="400">
        <v>3049.7040000000002</v>
      </c>
      <c r="E30" s="400">
        <v>7695.87</v>
      </c>
      <c r="F30" s="400">
        <v>44806.072</v>
      </c>
      <c r="G30" s="400">
        <v>1853.8710000000001</v>
      </c>
      <c r="H30" s="400">
        <v>18994.004000000001</v>
      </c>
      <c r="I30" s="400">
        <v>33494.495000000003</v>
      </c>
      <c r="J30" s="400">
        <v>55594.555999999997</v>
      </c>
      <c r="K30" s="400">
        <v>21225.302</v>
      </c>
      <c r="L30" s="400">
        <v>2.3479999999999999</v>
      </c>
      <c r="M30" s="400">
        <f t="shared" si="6"/>
        <v>251566.36499999996</v>
      </c>
      <c r="O30" s="34"/>
    </row>
    <row r="31" spans="1:15" x14ac:dyDescent="0.3">
      <c r="A31" s="686"/>
      <c r="B31" s="405" t="s">
        <v>137</v>
      </c>
      <c r="C31" s="400">
        <v>72482.994999999995</v>
      </c>
      <c r="D31" s="400">
        <v>2422.2370000000001</v>
      </c>
      <c r="E31" s="400">
        <v>10243.468999999999</v>
      </c>
      <c r="F31" s="400">
        <v>52499.338000000003</v>
      </c>
      <c r="G31" s="400">
        <v>1399.8620000000001</v>
      </c>
      <c r="H31" s="400">
        <v>18967.152999999998</v>
      </c>
      <c r="I31" s="400">
        <v>45814.781000000003</v>
      </c>
      <c r="J31" s="400">
        <v>67014.433999999994</v>
      </c>
      <c r="K31" s="400">
        <v>26313.089</v>
      </c>
      <c r="L31" s="400">
        <v>3.5409999999999999</v>
      </c>
      <c r="M31" s="400">
        <f t="shared" si="6"/>
        <v>297160.89899999998</v>
      </c>
      <c r="O31" s="34"/>
    </row>
    <row r="32" spans="1:15" x14ac:dyDescent="0.3">
      <c r="A32" s="683">
        <v>2020</v>
      </c>
      <c r="B32" s="405" t="s">
        <v>138</v>
      </c>
      <c r="C32" s="400">
        <v>55446.428</v>
      </c>
      <c r="D32" s="400">
        <v>1991.8119999999999</v>
      </c>
      <c r="E32" s="400">
        <v>3610.9049999999997</v>
      </c>
      <c r="F32" s="400">
        <v>39806.395000000004</v>
      </c>
      <c r="G32" s="400">
        <v>1139.0230000000001</v>
      </c>
      <c r="H32" s="400">
        <v>13886.232</v>
      </c>
      <c r="I32" s="400">
        <v>30436.792000000001</v>
      </c>
      <c r="J32" s="400">
        <v>41971.486000000004</v>
      </c>
      <c r="K32" s="400">
        <v>18130.811000000002</v>
      </c>
      <c r="L32" s="400">
        <v>4</v>
      </c>
      <c r="M32" s="400">
        <f t="shared" si="6"/>
        <v>206423.88400000002</v>
      </c>
    </row>
    <row r="33" spans="1:14" x14ac:dyDescent="0.3">
      <c r="A33" s="684"/>
      <c r="B33" s="405" t="s">
        <v>135</v>
      </c>
      <c r="C33" s="400">
        <v>57112</v>
      </c>
      <c r="D33" s="400">
        <v>2021</v>
      </c>
      <c r="E33" s="400">
        <v>5111</v>
      </c>
      <c r="F33" s="400">
        <v>19635</v>
      </c>
      <c r="G33" s="400">
        <v>2059</v>
      </c>
      <c r="H33" s="400">
        <v>15345</v>
      </c>
      <c r="I33" s="400">
        <v>20214</v>
      </c>
      <c r="J33" s="400">
        <v>36586</v>
      </c>
      <c r="K33" s="400">
        <v>17269</v>
      </c>
      <c r="L33" s="400">
        <v>14</v>
      </c>
      <c r="M33" s="400">
        <f t="shared" si="6"/>
        <v>175366</v>
      </c>
    </row>
    <row r="34" spans="1:14" x14ac:dyDescent="0.3">
      <c r="A34" s="684"/>
      <c r="B34" s="405" t="s">
        <v>271</v>
      </c>
      <c r="C34" s="400">
        <v>62915</v>
      </c>
      <c r="D34" s="400">
        <v>1103</v>
      </c>
      <c r="E34" s="400">
        <v>8732</v>
      </c>
      <c r="F34" s="400">
        <v>25249</v>
      </c>
      <c r="G34" s="400">
        <v>1731</v>
      </c>
      <c r="H34" s="400">
        <v>16356</v>
      </c>
      <c r="I34" s="400">
        <v>33588</v>
      </c>
      <c r="J34" s="400">
        <v>42261</v>
      </c>
      <c r="K34" s="400">
        <v>16188</v>
      </c>
      <c r="L34" s="400">
        <v>13</v>
      </c>
      <c r="M34" s="400">
        <f t="shared" si="6"/>
        <v>208136</v>
      </c>
    </row>
    <row r="35" spans="1:14" x14ac:dyDescent="0.3">
      <c r="A35" s="691"/>
      <c r="B35" s="405" t="s">
        <v>137</v>
      </c>
      <c r="C35" s="400">
        <v>63752</v>
      </c>
      <c r="D35" s="400">
        <v>2144</v>
      </c>
      <c r="E35" s="400">
        <v>8736</v>
      </c>
      <c r="F35" s="400">
        <v>27344</v>
      </c>
      <c r="G35" s="400">
        <v>1560</v>
      </c>
      <c r="H35" s="400">
        <v>29461</v>
      </c>
      <c r="I35" s="400">
        <v>34696</v>
      </c>
      <c r="J35" s="400">
        <v>50481</v>
      </c>
      <c r="K35" s="400">
        <v>20513</v>
      </c>
      <c r="L35" s="400">
        <v>38</v>
      </c>
      <c r="M35" s="400">
        <f t="shared" si="6"/>
        <v>238725</v>
      </c>
      <c r="N35" s="153"/>
    </row>
    <row r="36" spans="1:14" x14ac:dyDescent="0.3">
      <c r="A36" s="683">
        <v>2021</v>
      </c>
      <c r="B36" s="405" t="s">
        <v>138</v>
      </c>
      <c r="C36" s="400">
        <v>59646</v>
      </c>
      <c r="D36" s="400">
        <v>2621</v>
      </c>
      <c r="E36" s="400">
        <v>8657</v>
      </c>
      <c r="F36" s="400">
        <v>30996</v>
      </c>
      <c r="G36" s="400">
        <v>1510</v>
      </c>
      <c r="H36" s="400">
        <v>15457</v>
      </c>
      <c r="I36" s="400">
        <v>33941</v>
      </c>
      <c r="J36" s="400">
        <v>50389</v>
      </c>
      <c r="K36" s="400">
        <v>22317</v>
      </c>
      <c r="L36" s="400">
        <v>5</v>
      </c>
      <c r="M36" s="400">
        <f t="shared" si="6"/>
        <v>225539</v>
      </c>
    </row>
    <row r="37" spans="1:14" x14ac:dyDescent="0.3">
      <c r="A37" s="684"/>
      <c r="B37" s="405" t="s">
        <v>135</v>
      </c>
      <c r="C37" s="400">
        <v>71923</v>
      </c>
      <c r="D37" s="400">
        <v>3926</v>
      </c>
      <c r="E37" s="400">
        <v>9923</v>
      </c>
      <c r="F37" s="400">
        <v>24561</v>
      </c>
      <c r="G37" s="400">
        <v>3068</v>
      </c>
      <c r="H37" s="400">
        <v>18664</v>
      </c>
      <c r="I37" s="400">
        <v>32255</v>
      </c>
      <c r="J37" s="400">
        <v>40882</v>
      </c>
      <c r="K37" s="400">
        <v>17313</v>
      </c>
      <c r="L37" s="400">
        <v>15</v>
      </c>
      <c r="M37" s="400">
        <v>222530</v>
      </c>
    </row>
    <row r="38" spans="1:14" x14ac:dyDescent="0.3">
      <c r="A38" s="684"/>
      <c r="B38" s="405" t="s">
        <v>136</v>
      </c>
      <c r="C38" s="400">
        <v>60786</v>
      </c>
      <c r="D38" s="400">
        <v>2468</v>
      </c>
      <c r="E38" s="400">
        <v>4886</v>
      </c>
      <c r="F38" s="400">
        <v>43746</v>
      </c>
      <c r="G38" s="400">
        <v>1352</v>
      </c>
      <c r="H38" s="400">
        <v>20234</v>
      </c>
      <c r="I38" s="400">
        <v>24689</v>
      </c>
      <c r="J38" s="400">
        <v>36833</v>
      </c>
      <c r="K38" s="400">
        <v>21189</v>
      </c>
      <c r="L38" s="400">
        <v>15</v>
      </c>
      <c r="M38" s="400">
        <f>SUM(C38:L38)</f>
        <v>216198</v>
      </c>
    </row>
    <row r="39" spans="1:14" x14ac:dyDescent="0.3">
      <c r="A39" s="691"/>
      <c r="B39" s="405" t="s">
        <v>282</v>
      </c>
      <c r="C39" s="400">
        <v>77592</v>
      </c>
      <c r="D39" s="400">
        <v>3499</v>
      </c>
      <c r="E39" s="400">
        <v>11721</v>
      </c>
      <c r="F39" s="400">
        <v>50437</v>
      </c>
      <c r="G39" s="400">
        <v>2207</v>
      </c>
      <c r="H39" s="400">
        <v>19827</v>
      </c>
      <c r="I39" s="400">
        <v>42095</v>
      </c>
      <c r="J39" s="400">
        <v>43821</v>
      </c>
      <c r="K39" s="400">
        <v>25800</v>
      </c>
      <c r="L39" s="400">
        <v>4</v>
      </c>
      <c r="M39" s="400">
        <f>SUM(C39:L39)</f>
        <v>277003</v>
      </c>
    </row>
    <row r="40" spans="1:14" x14ac:dyDescent="0.3">
      <c r="A40" s="683">
        <v>2022</v>
      </c>
      <c r="B40" s="432" t="s">
        <v>293</v>
      </c>
      <c r="C40" s="400">
        <v>67577</v>
      </c>
      <c r="D40" s="400">
        <v>1710</v>
      </c>
      <c r="E40" s="400">
        <v>8057</v>
      </c>
      <c r="F40" s="400">
        <v>18626</v>
      </c>
      <c r="G40" s="400">
        <v>1415</v>
      </c>
      <c r="H40" s="400">
        <v>17095</v>
      </c>
      <c r="I40" s="400">
        <v>38699</v>
      </c>
      <c r="J40" s="400">
        <v>40042</v>
      </c>
      <c r="K40" s="400">
        <v>20813</v>
      </c>
      <c r="L40" s="400">
        <v>22</v>
      </c>
      <c r="M40" s="400">
        <f>SUM(C40:L40)</f>
        <v>214056</v>
      </c>
    </row>
    <row r="41" spans="1:14" x14ac:dyDescent="0.3">
      <c r="A41" s="684"/>
      <c r="B41" s="432" t="s">
        <v>294</v>
      </c>
      <c r="C41" s="433">
        <v>76842</v>
      </c>
      <c r="D41" s="433">
        <v>3522</v>
      </c>
      <c r="E41" s="434">
        <v>6551</v>
      </c>
      <c r="F41" s="400">
        <v>50363</v>
      </c>
      <c r="G41" s="400">
        <v>3521</v>
      </c>
      <c r="H41" s="400">
        <v>20810</v>
      </c>
      <c r="I41" s="400">
        <v>39460</v>
      </c>
      <c r="J41" s="400">
        <v>46693</v>
      </c>
      <c r="K41" s="400">
        <v>23697</v>
      </c>
      <c r="L41" s="400">
        <v>14</v>
      </c>
      <c r="M41" s="400">
        <f>SUM(C41:L41)</f>
        <v>271473</v>
      </c>
    </row>
    <row r="42" spans="1:14" x14ac:dyDescent="0.3">
      <c r="A42" s="684"/>
      <c r="B42" s="432" t="s">
        <v>299</v>
      </c>
      <c r="C42" s="433">
        <v>81151</v>
      </c>
      <c r="D42" s="433">
        <v>3933</v>
      </c>
      <c r="E42" s="434">
        <v>7551</v>
      </c>
      <c r="F42" s="400">
        <v>103694</v>
      </c>
      <c r="G42" s="400">
        <v>4369</v>
      </c>
      <c r="H42" s="400">
        <v>20490</v>
      </c>
      <c r="I42" s="400">
        <v>37591</v>
      </c>
      <c r="J42" s="400">
        <v>52988</v>
      </c>
      <c r="K42" s="400">
        <v>25330</v>
      </c>
      <c r="L42" s="400">
        <v>20</v>
      </c>
      <c r="M42" s="400">
        <f>SUM(C42:L42)</f>
        <v>337117</v>
      </c>
    </row>
    <row r="43" spans="1:14" x14ac:dyDescent="0.3">
      <c r="A43" s="691"/>
      <c r="B43" s="432" t="s">
        <v>137</v>
      </c>
      <c r="C43" s="433">
        <v>93396.858999999997</v>
      </c>
      <c r="D43" s="433">
        <v>6398.366</v>
      </c>
      <c r="E43" s="434">
        <v>11289.191999999999</v>
      </c>
      <c r="F43" s="400">
        <v>68718.322</v>
      </c>
      <c r="G43" s="400">
        <v>5923.826</v>
      </c>
      <c r="H43" s="400">
        <v>23062.85</v>
      </c>
      <c r="I43" s="400">
        <v>43280.430999999997</v>
      </c>
      <c r="J43" s="400">
        <v>81458.179000000004</v>
      </c>
      <c r="K43" s="400">
        <v>31395.963</v>
      </c>
      <c r="L43" s="400">
        <v>17.373999999999999</v>
      </c>
      <c r="M43" s="400">
        <f t="shared" ref="M43:M44" si="7">SUM(C43:L43)</f>
        <v>364941.36200000002</v>
      </c>
    </row>
    <row r="44" spans="1:14" x14ac:dyDescent="0.3">
      <c r="A44" s="243">
        <v>2023</v>
      </c>
      <c r="B44" s="432" t="s">
        <v>138</v>
      </c>
      <c r="C44" s="433">
        <v>77345.732000000004</v>
      </c>
      <c r="D44" s="433">
        <v>6867.9080000000004</v>
      </c>
      <c r="E44" s="434">
        <v>8572.6890000000003</v>
      </c>
      <c r="F44" s="400">
        <v>61695.284</v>
      </c>
      <c r="G44" s="400">
        <v>1279.991</v>
      </c>
      <c r="H44" s="400">
        <v>19622.232</v>
      </c>
      <c r="I44" s="400">
        <v>48673.457000000002</v>
      </c>
      <c r="J44" s="400">
        <v>42166.322999999997</v>
      </c>
      <c r="K44" s="400">
        <v>25281.615000000002</v>
      </c>
      <c r="L44" s="400">
        <v>23.231000000000002</v>
      </c>
      <c r="M44" s="400">
        <f t="shared" si="7"/>
        <v>291528.462</v>
      </c>
    </row>
    <row r="45" spans="1:14" x14ac:dyDescent="0.3">
      <c r="A45" s="243"/>
      <c r="B45" s="405" t="s">
        <v>274</v>
      </c>
      <c r="C45" s="433">
        <v>87512</v>
      </c>
      <c r="D45" s="433">
        <v>6610</v>
      </c>
      <c r="E45" s="434">
        <v>8546</v>
      </c>
      <c r="F45" s="400">
        <v>75309</v>
      </c>
      <c r="G45" s="400">
        <v>792</v>
      </c>
      <c r="H45" s="400">
        <v>19997</v>
      </c>
      <c r="I45" s="400">
        <v>42644</v>
      </c>
      <c r="J45" s="400">
        <v>50691</v>
      </c>
      <c r="K45" s="400">
        <v>29484</v>
      </c>
      <c r="L45" s="400">
        <v>23</v>
      </c>
      <c r="M45" s="400">
        <f>SUM(C45:L45)</f>
        <v>321608</v>
      </c>
    </row>
    <row r="46" spans="1:14" x14ac:dyDescent="0.3">
      <c r="A46" s="243"/>
      <c r="B46" s="432" t="s">
        <v>348</v>
      </c>
      <c r="C46" s="433">
        <v>99301</v>
      </c>
      <c r="D46" s="433">
        <v>6760</v>
      </c>
      <c r="E46" s="434">
        <v>5998</v>
      </c>
      <c r="F46" s="400">
        <v>69164</v>
      </c>
      <c r="G46" s="400">
        <v>690</v>
      </c>
      <c r="H46" s="400">
        <v>21963</v>
      </c>
      <c r="I46" s="400">
        <v>39183</v>
      </c>
      <c r="J46" s="400">
        <v>51237</v>
      </c>
      <c r="K46" s="400">
        <v>27426</v>
      </c>
      <c r="L46" s="400">
        <v>20</v>
      </c>
      <c r="M46" s="400">
        <f>SUM(C46:L46)</f>
        <v>321742</v>
      </c>
    </row>
    <row r="47" spans="1:14" x14ac:dyDescent="0.3">
      <c r="A47" s="243"/>
      <c r="B47" s="811" t="s">
        <v>351</v>
      </c>
      <c r="C47" s="812">
        <v>89951.758000000002</v>
      </c>
      <c r="D47" s="812">
        <v>7106.0010000000002</v>
      </c>
      <c r="E47" s="813">
        <v>7722.2780000000002</v>
      </c>
      <c r="F47" s="810">
        <v>85111.024999999994</v>
      </c>
      <c r="G47" s="810">
        <v>1177.6969999999999</v>
      </c>
      <c r="H47" s="810">
        <v>23338.613000000001</v>
      </c>
      <c r="I47" s="810">
        <v>43357.260999999999</v>
      </c>
      <c r="J47" s="810">
        <v>58892.387000000002</v>
      </c>
      <c r="K47" s="810">
        <v>31012.29</v>
      </c>
      <c r="L47" s="810">
        <v>8.9719999999999995</v>
      </c>
      <c r="M47" s="400">
        <f>SUM(C47:L47)</f>
        <v>347678.28200000001</v>
      </c>
    </row>
    <row r="48" spans="1:14" x14ac:dyDescent="0.3">
      <c r="A48" s="243"/>
      <c r="B48" s="413"/>
      <c r="C48" s="314"/>
      <c r="D48" s="314"/>
      <c r="E48" s="315"/>
      <c r="F48" s="201"/>
      <c r="G48" s="201"/>
      <c r="H48" s="201"/>
      <c r="I48" s="201"/>
      <c r="J48" s="201"/>
      <c r="K48" s="201"/>
      <c r="L48" s="201"/>
      <c r="M48" s="201"/>
    </row>
    <row r="49" spans="1:13" x14ac:dyDescent="0.3">
      <c r="A49" s="316" t="s">
        <v>169</v>
      </c>
      <c r="B49" s="707" t="s">
        <v>184</v>
      </c>
      <c r="C49" s="697"/>
      <c r="D49" s="698"/>
      <c r="E49" s="672"/>
      <c r="F49" s="6"/>
      <c r="G49" s="6"/>
      <c r="H49" s="6"/>
    </row>
    <row r="50" spans="1:13" x14ac:dyDescent="0.3">
      <c r="A50" s="317"/>
      <c r="B50" s="696" t="s">
        <v>170</v>
      </c>
      <c r="C50" s="697"/>
      <c r="D50" s="698"/>
      <c r="E50" s="672"/>
      <c r="F50" s="6"/>
      <c r="G50" s="6"/>
      <c r="H50" s="6"/>
    </row>
    <row r="51" spans="1:13" x14ac:dyDescent="0.3">
      <c r="A51" s="318" t="s">
        <v>80</v>
      </c>
      <c r="B51" s="709" t="s">
        <v>171</v>
      </c>
      <c r="C51" s="710"/>
      <c r="D51" s="7"/>
      <c r="E51" s="7"/>
      <c r="F51" s="6"/>
      <c r="G51" s="6"/>
      <c r="H51" s="6"/>
      <c r="K51" s="153"/>
      <c r="M51" s="153"/>
    </row>
    <row r="52" spans="1:13" ht="15.6" x14ac:dyDescent="0.3">
      <c r="A52" s="319"/>
      <c r="B52" s="707" t="s">
        <v>172</v>
      </c>
      <c r="C52" s="711"/>
      <c r="D52" s="7"/>
      <c r="E52" s="7"/>
      <c r="F52" s="6"/>
      <c r="G52" s="6"/>
      <c r="H52" s="6"/>
      <c r="I52" s="6"/>
      <c r="J52" s="6"/>
      <c r="K52" s="504"/>
      <c r="L52" s="6"/>
    </row>
    <row r="53" spans="1:13" x14ac:dyDescent="0.3">
      <c r="A53" s="319"/>
      <c r="B53" s="707" t="s">
        <v>173</v>
      </c>
      <c r="C53" s="708"/>
      <c r="D53" s="698"/>
      <c r="E53" s="672"/>
      <c r="F53" s="6"/>
      <c r="G53" s="6"/>
      <c r="H53" s="6"/>
      <c r="I53" s="6"/>
      <c r="J53" s="6"/>
      <c r="K53" s="6"/>
      <c r="L53" s="6"/>
    </row>
    <row r="54" spans="1:13" x14ac:dyDescent="0.3">
      <c r="A54" s="320"/>
      <c r="B54" s="1"/>
      <c r="C54" s="6"/>
      <c r="D54" s="6"/>
      <c r="E54" s="6"/>
      <c r="F54" s="6"/>
      <c r="G54" s="6"/>
      <c r="H54" s="6"/>
      <c r="I54" s="6"/>
      <c r="J54" s="6"/>
      <c r="K54" s="6"/>
      <c r="L54" s="6"/>
    </row>
    <row r="55" spans="1:13" x14ac:dyDescent="0.3">
      <c r="A55" s="8"/>
      <c r="B55" s="1"/>
      <c r="C55" s="6"/>
      <c r="D55" s="6"/>
      <c r="E55" s="6"/>
      <c r="F55" s="6"/>
      <c r="G55" s="6"/>
      <c r="H55" s="6"/>
      <c r="I55" s="6"/>
      <c r="J55" s="6"/>
      <c r="K55" s="6"/>
      <c r="L55" s="6"/>
    </row>
  </sheetData>
  <mergeCells count="31">
    <mergeCell ref="A1:B2"/>
    <mergeCell ref="C1:M1"/>
    <mergeCell ref="C2:M2"/>
    <mergeCell ref="B53:E53"/>
    <mergeCell ref="A7:B7"/>
    <mergeCell ref="A8:B8"/>
    <mergeCell ref="A9:B9"/>
    <mergeCell ref="A10:B10"/>
    <mergeCell ref="A11:B11"/>
    <mergeCell ref="A12:B12"/>
    <mergeCell ref="A20:A23"/>
    <mergeCell ref="B51:C51"/>
    <mergeCell ref="B52:C52"/>
    <mergeCell ref="B49:E49"/>
    <mergeCell ref="A24:A27"/>
    <mergeCell ref="A13:B13"/>
    <mergeCell ref="A28:A31"/>
    <mergeCell ref="B50:E50"/>
    <mergeCell ref="A5:B5"/>
    <mergeCell ref="A6:B6"/>
    <mergeCell ref="A3:B3"/>
    <mergeCell ref="A4:B4"/>
    <mergeCell ref="A14:B14"/>
    <mergeCell ref="A15:B15"/>
    <mergeCell ref="A19:B19"/>
    <mergeCell ref="A32:A35"/>
    <mergeCell ref="A16:B16"/>
    <mergeCell ref="A17:B17"/>
    <mergeCell ref="A36:A39"/>
    <mergeCell ref="A18:B18"/>
    <mergeCell ref="A40:A43"/>
  </mergeCells>
  <phoneticPr fontId="51" type="noConversion"/>
  <pageMargins left="0.7" right="0.7" top="0.75" bottom="0.75" header="0.3" footer="0.3"/>
  <pageSetup scale="65" orientation="landscape" r:id="rId1"/>
  <ignoredErrors>
    <ignoredError sqref="C13:L13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O1660"/>
  <sheetViews>
    <sheetView tabSelected="1" zoomScale="80" zoomScaleNormal="80" workbookViewId="0">
      <pane xSplit="4" ySplit="5" topLeftCell="E21" activePane="bottomRight" state="frozen"/>
      <selection pane="topRight" activeCell="E1" sqref="E1"/>
      <selection pane="bottomLeft" activeCell="A6" sqref="A6"/>
      <selection pane="bottomRight" activeCell="B27" sqref="B27"/>
    </sheetView>
  </sheetViews>
  <sheetFormatPr defaultRowHeight="13.8" outlineLevelCol="1" x14ac:dyDescent="0.3"/>
  <cols>
    <col min="1" max="1" width="11.6640625" style="4" customWidth="1"/>
    <col min="2" max="2" width="45.44140625" style="4" customWidth="1"/>
    <col min="3" max="3" width="8.33203125" style="4" customWidth="1" outlineLevel="1"/>
    <col min="4" max="4" width="8" style="4" customWidth="1" outlineLevel="1"/>
    <col min="5" max="5" width="9.109375" style="4" customWidth="1"/>
    <col min="6" max="6" width="8.88671875" style="4" customWidth="1"/>
    <col min="7" max="7" width="9.44140625" style="323" customWidth="1"/>
    <col min="8" max="8" width="8.44140625" style="323" customWidth="1"/>
    <col min="9" max="9" width="9.88671875" style="323" customWidth="1"/>
    <col min="10" max="10" width="10.44140625" style="323" customWidth="1"/>
    <col min="11" max="11" width="8.44140625" style="4" customWidth="1" outlineLevel="1"/>
    <col min="12" max="12" width="9.21875" style="4" customWidth="1" outlineLevel="1"/>
    <col min="13" max="14" width="9" style="4" customWidth="1" outlineLevel="1"/>
    <col min="15" max="15" width="9" style="4" customWidth="1"/>
    <col min="16" max="16" width="8.44140625" style="4" customWidth="1"/>
    <col min="17" max="17" width="8.33203125" style="4" customWidth="1"/>
    <col min="18" max="18" width="8.6640625" style="4" customWidth="1"/>
    <col min="19" max="19" width="8.33203125" style="4" customWidth="1"/>
    <col min="20" max="20" width="9.109375" style="4" customWidth="1"/>
    <col min="21" max="21" width="10.5546875" style="4" customWidth="1"/>
    <col min="22" max="22" width="8.33203125" style="96" customWidth="1"/>
    <col min="23" max="23" width="9.109375" style="96" customWidth="1"/>
    <col min="24" max="25" width="9" style="96" customWidth="1"/>
    <col min="26" max="26" width="8.44140625" style="96" customWidth="1"/>
    <col min="27" max="27" width="8.6640625" style="96" customWidth="1"/>
    <col min="28" max="28" width="9.109375" style="4" customWidth="1"/>
    <col min="29" max="29" width="9" style="4" customWidth="1"/>
    <col min="30" max="30" width="9.109375" style="4" customWidth="1"/>
    <col min="31" max="31" width="9.44140625" style="4" customWidth="1"/>
    <col min="32" max="32" width="8.44140625" style="4" customWidth="1"/>
    <col min="33" max="33" width="8.6640625" style="4"/>
    <col min="34" max="34" width="11.33203125" style="4" bestFit="1" customWidth="1"/>
    <col min="35" max="35" width="12.33203125" style="4" bestFit="1" customWidth="1"/>
    <col min="36" max="36" width="13" style="4" customWidth="1"/>
    <col min="37" max="37" width="12.33203125" style="4" bestFit="1" customWidth="1"/>
    <col min="38" max="38" width="14.88671875" style="39" bestFit="1" customWidth="1"/>
    <col min="39" max="39" width="8.6640625" style="4"/>
    <col min="40" max="40" width="15.109375" style="4" bestFit="1" customWidth="1"/>
    <col min="41" max="41" width="11.33203125" style="4" bestFit="1" customWidth="1"/>
    <col min="42" max="200" width="8.6640625" style="4"/>
    <col min="201" max="201" width="6.44140625" style="4" customWidth="1"/>
    <col min="202" max="202" width="53.44140625" style="4" customWidth="1"/>
    <col min="203" max="206" width="9.33203125" style="4" customWidth="1"/>
    <col min="207" max="207" width="12" style="4" customWidth="1"/>
    <col min="208" max="211" width="12.6640625" style="4" customWidth="1"/>
    <col min="212" max="212" width="10.6640625" style="4" bestFit="1" customWidth="1"/>
    <col min="213" max="456" width="8.6640625" style="4"/>
    <col min="457" max="457" width="6.44140625" style="4" customWidth="1"/>
    <col min="458" max="458" width="53.44140625" style="4" customWidth="1"/>
    <col min="459" max="462" width="9.33203125" style="4" customWidth="1"/>
    <col min="463" max="463" width="12" style="4" customWidth="1"/>
    <col min="464" max="467" width="12.6640625" style="4" customWidth="1"/>
    <col min="468" max="468" width="10.6640625" style="4" bestFit="1" customWidth="1"/>
    <col min="469" max="712" width="8.6640625" style="4"/>
    <col min="713" max="713" width="6.44140625" style="4" customWidth="1"/>
    <col min="714" max="714" width="53.44140625" style="4" customWidth="1"/>
    <col min="715" max="718" width="9.33203125" style="4" customWidth="1"/>
    <col min="719" max="719" width="12" style="4" customWidth="1"/>
    <col min="720" max="723" width="12.6640625" style="4" customWidth="1"/>
    <col min="724" max="724" width="10.6640625" style="4" bestFit="1" customWidth="1"/>
    <col min="725" max="968" width="8.6640625" style="4"/>
    <col min="969" max="969" width="6.44140625" style="4" customWidth="1"/>
    <col min="970" max="970" width="53.44140625" style="4" customWidth="1"/>
    <col min="971" max="974" width="9.33203125" style="4" customWidth="1"/>
    <col min="975" max="975" width="12" style="4" customWidth="1"/>
    <col min="976" max="979" width="12.6640625" style="4" customWidth="1"/>
    <col min="980" max="980" width="10.6640625" style="4" bestFit="1" customWidth="1"/>
    <col min="981" max="1224" width="8.6640625" style="4"/>
    <col min="1225" max="1225" width="6.44140625" style="4" customWidth="1"/>
    <col min="1226" max="1226" width="53.44140625" style="4" customWidth="1"/>
    <col min="1227" max="1230" width="9.33203125" style="4" customWidth="1"/>
    <col min="1231" max="1231" width="12" style="4" customWidth="1"/>
    <col min="1232" max="1235" width="12.6640625" style="4" customWidth="1"/>
    <col min="1236" max="1236" width="10.6640625" style="4" bestFit="1" customWidth="1"/>
    <col min="1237" max="1480" width="8.6640625" style="4"/>
    <col min="1481" max="1481" width="6.44140625" style="4" customWidth="1"/>
    <col min="1482" max="1482" width="53.44140625" style="4" customWidth="1"/>
    <col min="1483" max="1486" width="9.33203125" style="4" customWidth="1"/>
    <col min="1487" max="1487" width="12" style="4" customWidth="1"/>
    <col min="1488" max="1491" width="12.6640625" style="4" customWidth="1"/>
    <col min="1492" max="1492" width="10.6640625" style="4" bestFit="1" customWidth="1"/>
    <col min="1493" max="1736" width="8.6640625" style="4"/>
    <col min="1737" max="1737" width="6.44140625" style="4" customWidth="1"/>
    <col min="1738" max="1738" width="53.44140625" style="4" customWidth="1"/>
    <col min="1739" max="1742" width="9.33203125" style="4" customWidth="1"/>
    <col min="1743" max="1743" width="12" style="4" customWidth="1"/>
    <col min="1744" max="1747" width="12.6640625" style="4" customWidth="1"/>
    <col min="1748" max="1748" width="10.6640625" style="4" bestFit="1" customWidth="1"/>
    <col min="1749" max="1992" width="8.6640625" style="4"/>
    <col min="1993" max="1993" width="6.44140625" style="4" customWidth="1"/>
    <col min="1994" max="1994" width="53.44140625" style="4" customWidth="1"/>
    <col min="1995" max="1998" width="9.33203125" style="4" customWidth="1"/>
    <col min="1999" max="1999" width="12" style="4" customWidth="1"/>
    <col min="2000" max="2003" width="12.6640625" style="4" customWidth="1"/>
    <col min="2004" max="2004" width="10.6640625" style="4" bestFit="1" customWidth="1"/>
    <col min="2005" max="2248" width="8.6640625" style="4"/>
    <col min="2249" max="2249" width="6.44140625" style="4" customWidth="1"/>
    <col min="2250" max="2250" width="53.44140625" style="4" customWidth="1"/>
    <col min="2251" max="2254" width="9.33203125" style="4" customWidth="1"/>
    <col min="2255" max="2255" width="12" style="4" customWidth="1"/>
    <col min="2256" max="2259" width="12.6640625" style="4" customWidth="1"/>
    <col min="2260" max="2260" width="10.6640625" style="4" bestFit="1" customWidth="1"/>
    <col min="2261" max="2504" width="8.6640625" style="4"/>
    <col min="2505" max="2505" width="6.44140625" style="4" customWidth="1"/>
    <col min="2506" max="2506" width="53.44140625" style="4" customWidth="1"/>
    <col min="2507" max="2510" width="9.33203125" style="4" customWidth="1"/>
    <col min="2511" max="2511" width="12" style="4" customWidth="1"/>
    <col min="2512" max="2515" width="12.6640625" style="4" customWidth="1"/>
    <col min="2516" max="2516" width="10.6640625" style="4" bestFit="1" customWidth="1"/>
    <col min="2517" max="2760" width="8.6640625" style="4"/>
    <col min="2761" max="2761" width="6.44140625" style="4" customWidth="1"/>
    <col min="2762" max="2762" width="53.44140625" style="4" customWidth="1"/>
    <col min="2763" max="2766" width="9.33203125" style="4" customWidth="1"/>
    <col min="2767" max="2767" width="12" style="4" customWidth="1"/>
    <col min="2768" max="2771" width="12.6640625" style="4" customWidth="1"/>
    <col min="2772" max="2772" width="10.6640625" style="4" bestFit="1" customWidth="1"/>
    <col min="2773" max="3016" width="8.6640625" style="4"/>
    <col min="3017" max="3017" width="6.44140625" style="4" customWidth="1"/>
    <col min="3018" max="3018" width="53.44140625" style="4" customWidth="1"/>
    <col min="3019" max="3022" width="9.33203125" style="4" customWidth="1"/>
    <col min="3023" max="3023" width="12" style="4" customWidth="1"/>
    <col min="3024" max="3027" width="12.6640625" style="4" customWidth="1"/>
    <col min="3028" max="3028" width="10.6640625" style="4" bestFit="1" customWidth="1"/>
    <col min="3029" max="3272" width="8.6640625" style="4"/>
    <col min="3273" max="3273" width="6.44140625" style="4" customWidth="1"/>
    <col min="3274" max="3274" width="53.44140625" style="4" customWidth="1"/>
    <col min="3275" max="3278" width="9.33203125" style="4" customWidth="1"/>
    <col min="3279" max="3279" width="12" style="4" customWidth="1"/>
    <col min="3280" max="3283" width="12.6640625" style="4" customWidth="1"/>
    <col min="3284" max="3284" width="10.6640625" style="4" bestFit="1" customWidth="1"/>
    <col min="3285" max="3528" width="8.6640625" style="4"/>
    <col min="3529" max="3529" width="6.44140625" style="4" customWidth="1"/>
    <col min="3530" max="3530" width="53.44140625" style="4" customWidth="1"/>
    <col min="3531" max="3534" width="9.33203125" style="4" customWidth="1"/>
    <col min="3535" max="3535" width="12" style="4" customWidth="1"/>
    <col min="3536" max="3539" width="12.6640625" style="4" customWidth="1"/>
    <col min="3540" max="3540" width="10.6640625" style="4" bestFit="1" customWidth="1"/>
    <col min="3541" max="3784" width="8.6640625" style="4"/>
    <col min="3785" max="3785" width="6.44140625" style="4" customWidth="1"/>
    <col min="3786" max="3786" width="53.44140625" style="4" customWidth="1"/>
    <col min="3787" max="3790" width="9.33203125" style="4" customWidth="1"/>
    <col min="3791" max="3791" width="12" style="4" customWidth="1"/>
    <col min="3792" max="3795" width="12.6640625" style="4" customWidth="1"/>
    <col min="3796" max="3796" width="10.6640625" style="4" bestFit="1" customWidth="1"/>
    <col min="3797" max="4040" width="8.6640625" style="4"/>
    <col min="4041" max="4041" width="6.44140625" style="4" customWidth="1"/>
    <col min="4042" max="4042" width="53.44140625" style="4" customWidth="1"/>
    <col min="4043" max="4046" width="9.33203125" style="4" customWidth="1"/>
    <col min="4047" max="4047" width="12" style="4" customWidth="1"/>
    <col min="4048" max="4051" width="12.6640625" style="4" customWidth="1"/>
    <col min="4052" max="4052" width="10.6640625" style="4" bestFit="1" customWidth="1"/>
    <col min="4053" max="4296" width="8.6640625" style="4"/>
    <col min="4297" max="4297" width="6.44140625" style="4" customWidth="1"/>
    <col min="4298" max="4298" width="53.44140625" style="4" customWidth="1"/>
    <col min="4299" max="4302" width="9.33203125" style="4" customWidth="1"/>
    <col min="4303" max="4303" width="12" style="4" customWidth="1"/>
    <col min="4304" max="4307" width="12.6640625" style="4" customWidth="1"/>
    <col min="4308" max="4308" width="10.6640625" style="4" bestFit="1" customWidth="1"/>
    <col min="4309" max="4552" width="8.6640625" style="4"/>
    <col min="4553" max="4553" width="6.44140625" style="4" customWidth="1"/>
    <col min="4554" max="4554" width="53.44140625" style="4" customWidth="1"/>
    <col min="4555" max="4558" width="9.33203125" style="4" customWidth="1"/>
    <col min="4559" max="4559" width="12" style="4" customWidth="1"/>
    <col min="4560" max="4563" width="12.6640625" style="4" customWidth="1"/>
    <col min="4564" max="4564" width="10.6640625" style="4" bestFit="1" customWidth="1"/>
    <col min="4565" max="4808" width="8.6640625" style="4"/>
    <col min="4809" max="4809" width="6.44140625" style="4" customWidth="1"/>
    <col min="4810" max="4810" width="53.44140625" style="4" customWidth="1"/>
    <col min="4811" max="4814" width="9.33203125" style="4" customWidth="1"/>
    <col min="4815" max="4815" width="12" style="4" customWidth="1"/>
    <col min="4816" max="4819" width="12.6640625" style="4" customWidth="1"/>
    <col min="4820" max="4820" width="10.6640625" style="4" bestFit="1" customWidth="1"/>
    <col min="4821" max="5064" width="8.6640625" style="4"/>
    <col min="5065" max="5065" width="6.44140625" style="4" customWidth="1"/>
    <col min="5066" max="5066" width="53.44140625" style="4" customWidth="1"/>
    <col min="5067" max="5070" width="9.33203125" style="4" customWidth="1"/>
    <col min="5071" max="5071" width="12" style="4" customWidth="1"/>
    <col min="5072" max="5075" width="12.6640625" style="4" customWidth="1"/>
    <col min="5076" max="5076" width="10.6640625" style="4" bestFit="1" customWidth="1"/>
    <col min="5077" max="5320" width="8.6640625" style="4"/>
    <col min="5321" max="5321" width="6.44140625" style="4" customWidth="1"/>
    <col min="5322" max="5322" width="53.44140625" style="4" customWidth="1"/>
    <col min="5323" max="5326" width="9.33203125" style="4" customWidth="1"/>
    <col min="5327" max="5327" width="12" style="4" customWidth="1"/>
    <col min="5328" max="5331" width="12.6640625" style="4" customWidth="1"/>
    <col min="5332" max="5332" width="10.6640625" style="4" bestFit="1" customWidth="1"/>
    <col min="5333" max="5576" width="8.6640625" style="4"/>
    <col min="5577" max="5577" width="6.44140625" style="4" customWidth="1"/>
    <col min="5578" max="5578" width="53.44140625" style="4" customWidth="1"/>
    <col min="5579" max="5582" width="9.33203125" style="4" customWidth="1"/>
    <col min="5583" max="5583" width="12" style="4" customWidth="1"/>
    <col min="5584" max="5587" width="12.6640625" style="4" customWidth="1"/>
    <col min="5588" max="5588" width="10.6640625" style="4" bestFit="1" customWidth="1"/>
    <col min="5589" max="5832" width="8.6640625" style="4"/>
    <col min="5833" max="5833" width="6.44140625" style="4" customWidth="1"/>
    <col min="5834" max="5834" width="53.44140625" style="4" customWidth="1"/>
    <col min="5835" max="5838" width="9.33203125" style="4" customWidth="1"/>
    <col min="5839" max="5839" width="12" style="4" customWidth="1"/>
    <col min="5840" max="5843" width="12.6640625" style="4" customWidth="1"/>
    <col min="5844" max="5844" width="10.6640625" style="4" bestFit="1" customWidth="1"/>
    <col min="5845" max="6088" width="8.6640625" style="4"/>
    <col min="6089" max="6089" width="6.44140625" style="4" customWidth="1"/>
    <col min="6090" max="6090" width="53.44140625" style="4" customWidth="1"/>
    <col min="6091" max="6094" width="9.33203125" style="4" customWidth="1"/>
    <col min="6095" max="6095" width="12" style="4" customWidth="1"/>
    <col min="6096" max="6099" width="12.6640625" style="4" customWidth="1"/>
    <col min="6100" max="6100" width="10.6640625" style="4" bestFit="1" customWidth="1"/>
    <col min="6101" max="6344" width="8.6640625" style="4"/>
    <col min="6345" max="6345" width="6.44140625" style="4" customWidth="1"/>
    <col min="6346" max="6346" width="53.44140625" style="4" customWidth="1"/>
    <col min="6347" max="6350" width="9.33203125" style="4" customWidth="1"/>
    <col min="6351" max="6351" width="12" style="4" customWidth="1"/>
    <col min="6352" max="6355" width="12.6640625" style="4" customWidth="1"/>
    <col min="6356" max="6356" width="10.6640625" style="4" bestFit="1" customWidth="1"/>
    <col min="6357" max="6600" width="8.6640625" style="4"/>
    <col min="6601" max="6601" width="6.44140625" style="4" customWidth="1"/>
    <col min="6602" max="6602" width="53.44140625" style="4" customWidth="1"/>
    <col min="6603" max="6606" width="9.33203125" style="4" customWidth="1"/>
    <col min="6607" max="6607" width="12" style="4" customWidth="1"/>
    <col min="6608" max="6611" width="12.6640625" style="4" customWidth="1"/>
    <col min="6612" max="6612" width="10.6640625" style="4" bestFit="1" customWidth="1"/>
    <col min="6613" max="6856" width="8.6640625" style="4"/>
    <col min="6857" max="6857" width="6.44140625" style="4" customWidth="1"/>
    <col min="6858" max="6858" width="53.44140625" style="4" customWidth="1"/>
    <col min="6859" max="6862" width="9.33203125" style="4" customWidth="1"/>
    <col min="6863" max="6863" width="12" style="4" customWidth="1"/>
    <col min="6864" max="6867" width="12.6640625" style="4" customWidth="1"/>
    <col min="6868" max="6868" width="10.6640625" style="4" bestFit="1" customWidth="1"/>
    <col min="6869" max="7112" width="8.6640625" style="4"/>
    <col min="7113" max="7113" width="6.44140625" style="4" customWidth="1"/>
    <col min="7114" max="7114" width="53.44140625" style="4" customWidth="1"/>
    <col min="7115" max="7118" width="9.33203125" style="4" customWidth="1"/>
    <col min="7119" max="7119" width="12" style="4" customWidth="1"/>
    <col min="7120" max="7123" width="12.6640625" style="4" customWidth="1"/>
    <col min="7124" max="7124" width="10.6640625" style="4" bestFit="1" customWidth="1"/>
    <col min="7125" max="7368" width="8.6640625" style="4"/>
    <col min="7369" max="7369" width="6.44140625" style="4" customWidth="1"/>
    <col min="7370" max="7370" width="53.44140625" style="4" customWidth="1"/>
    <col min="7371" max="7374" width="9.33203125" style="4" customWidth="1"/>
    <col min="7375" max="7375" width="12" style="4" customWidth="1"/>
    <col min="7376" max="7379" width="12.6640625" style="4" customWidth="1"/>
    <col min="7380" max="7380" width="10.6640625" style="4" bestFit="1" customWidth="1"/>
    <col min="7381" max="7624" width="8.6640625" style="4"/>
    <col min="7625" max="7625" width="6.44140625" style="4" customWidth="1"/>
    <col min="7626" max="7626" width="53.44140625" style="4" customWidth="1"/>
    <col min="7627" max="7630" width="9.33203125" style="4" customWidth="1"/>
    <col min="7631" max="7631" width="12" style="4" customWidth="1"/>
    <col min="7632" max="7635" width="12.6640625" style="4" customWidth="1"/>
    <col min="7636" max="7636" width="10.6640625" style="4" bestFit="1" customWidth="1"/>
    <col min="7637" max="7880" width="8.6640625" style="4"/>
    <col min="7881" max="7881" width="6.44140625" style="4" customWidth="1"/>
    <col min="7882" max="7882" width="53.44140625" style="4" customWidth="1"/>
    <col min="7883" max="7886" width="9.33203125" style="4" customWidth="1"/>
    <col min="7887" max="7887" width="12" style="4" customWidth="1"/>
    <col min="7888" max="7891" width="12.6640625" style="4" customWidth="1"/>
    <col min="7892" max="7892" width="10.6640625" style="4" bestFit="1" customWidth="1"/>
    <col min="7893" max="8136" width="8.6640625" style="4"/>
    <col min="8137" max="8137" width="6.44140625" style="4" customWidth="1"/>
    <col min="8138" max="8138" width="53.44140625" style="4" customWidth="1"/>
    <col min="8139" max="8142" width="9.33203125" style="4" customWidth="1"/>
    <col min="8143" max="8143" width="12" style="4" customWidth="1"/>
    <col min="8144" max="8147" width="12.6640625" style="4" customWidth="1"/>
    <col min="8148" max="8148" width="10.6640625" style="4" bestFit="1" customWidth="1"/>
    <col min="8149" max="8392" width="8.6640625" style="4"/>
    <col min="8393" max="8393" width="6.44140625" style="4" customWidth="1"/>
    <col min="8394" max="8394" width="53.44140625" style="4" customWidth="1"/>
    <col min="8395" max="8398" width="9.33203125" style="4" customWidth="1"/>
    <col min="8399" max="8399" width="12" style="4" customWidth="1"/>
    <col min="8400" max="8403" width="12.6640625" style="4" customWidth="1"/>
    <col min="8404" max="8404" width="10.6640625" style="4" bestFit="1" customWidth="1"/>
    <col min="8405" max="8648" width="8.6640625" style="4"/>
    <col min="8649" max="8649" width="6.44140625" style="4" customWidth="1"/>
    <col min="8650" max="8650" width="53.44140625" style="4" customWidth="1"/>
    <col min="8651" max="8654" width="9.33203125" style="4" customWidth="1"/>
    <col min="8655" max="8655" width="12" style="4" customWidth="1"/>
    <col min="8656" max="8659" width="12.6640625" style="4" customWidth="1"/>
    <col min="8660" max="8660" width="10.6640625" style="4" bestFit="1" customWidth="1"/>
    <col min="8661" max="8904" width="8.6640625" style="4"/>
    <col min="8905" max="8905" width="6.44140625" style="4" customWidth="1"/>
    <col min="8906" max="8906" width="53.44140625" style="4" customWidth="1"/>
    <col min="8907" max="8910" width="9.33203125" style="4" customWidth="1"/>
    <col min="8911" max="8911" width="12" style="4" customWidth="1"/>
    <col min="8912" max="8915" width="12.6640625" style="4" customWidth="1"/>
    <col min="8916" max="8916" width="10.6640625" style="4" bestFit="1" customWidth="1"/>
    <col min="8917" max="9160" width="8.6640625" style="4"/>
    <col min="9161" max="9161" width="6.44140625" style="4" customWidth="1"/>
    <col min="9162" max="9162" width="53.44140625" style="4" customWidth="1"/>
    <col min="9163" max="9166" width="9.33203125" style="4" customWidth="1"/>
    <col min="9167" max="9167" width="12" style="4" customWidth="1"/>
    <col min="9168" max="9171" width="12.6640625" style="4" customWidth="1"/>
    <col min="9172" max="9172" width="10.6640625" style="4" bestFit="1" customWidth="1"/>
    <col min="9173" max="9416" width="8.6640625" style="4"/>
    <col min="9417" max="9417" width="6.44140625" style="4" customWidth="1"/>
    <col min="9418" max="9418" width="53.44140625" style="4" customWidth="1"/>
    <col min="9419" max="9422" width="9.33203125" style="4" customWidth="1"/>
    <col min="9423" max="9423" width="12" style="4" customWidth="1"/>
    <col min="9424" max="9427" width="12.6640625" style="4" customWidth="1"/>
    <col min="9428" max="9428" width="10.6640625" style="4" bestFit="1" customWidth="1"/>
    <col min="9429" max="9672" width="8.6640625" style="4"/>
    <col min="9673" max="9673" width="6.44140625" style="4" customWidth="1"/>
    <col min="9674" max="9674" width="53.44140625" style="4" customWidth="1"/>
    <col min="9675" max="9678" width="9.33203125" style="4" customWidth="1"/>
    <col min="9679" max="9679" width="12" style="4" customWidth="1"/>
    <col min="9680" max="9683" width="12.6640625" style="4" customWidth="1"/>
    <col min="9684" max="9684" width="10.6640625" style="4" bestFit="1" customWidth="1"/>
    <col min="9685" max="9928" width="8.6640625" style="4"/>
    <col min="9929" max="9929" width="6.44140625" style="4" customWidth="1"/>
    <col min="9930" max="9930" width="53.44140625" style="4" customWidth="1"/>
    <col min="9931" max="9934" width="9.33203125" style="4" customWidth="1"/>
    <col min="9935" max="9935" width="12" style="4" customWidth="1"/>
    <col min="9936" max="9939" width="12.6640625" style="4" customWidth="1"/>
    <col min="9940" max="9940" width="10.6640625" style="4" bestFit="1" customWidth="1"/>
    <col min="9941" max="10184" width="8.6640625" style="4"/>
    <col min="10185" max="10185" width="6.44140625" style="4" customWidth="1"/>
    <col min="10186" max="10186" width="53.44140625" style="4" customWidth="1"/>
    <col min="10187" max="10190" width="9.33203125" style="4" customWidth="1"/>
    <col min="10191" max="10191" width="12" style="4" customWidth="1"/>
    <col min="10192" max="10195" width="12.6640625" style="4" customWidth="1"/>
    <col min="10196" max="10196" width="10.6640625" style="4" bestFit="1" customWidth="1"/>
    <col min="10197" max="10440" width="8.6640625" style="4"/>
    <col min="10441" max="10441" width="6.44140625" style="4" customWidth="1"/>
    <col min="10442" max="10442" width="53.44140625" style="4" customWidth="1"/>
    <col min="10443" max="10446" width="9.33203125" style="4" customWidth="1"/>
    <col min="10447" max="10447" width="12" style="4" customWidth="1"/>
    <col min="10448" max="10451" width="12.6640625" style="4" customWidth="1"/>
    <col min="10452" max="10452" width="10.6640625" style="4" bestFit="1" customWidth="1"/>
    <col min="10453" max="10696" width="8.6640625" style="4"/>
    <col min="10697" max="10697" width="6.44140625" style="4" customWidth="1"/>
    <col min="10698" max="10698" width="53.44140625" style="4" customWidth="1"/>
    <col min="10699" max="10702" width="9.33203125" style="4" customWidth="1"/>
    <col min="10703" max="10703" width="12" style="4" customWidth="1"/>
    <col min="10704" max="10707" width="12.6640625" style="4" customWidth="1"/>
    <col min="10708" max="10708" width="10.6640625" style="4" bestFit="1" customWidth="1"/>
    <col min="10709" max="10952" width="8.6640625" style="4"/>
    <col min="10953" max="10953" width="6.44140625" style="4" customWidth="1"/>
    <col min="10954" max="10954" width="53.44140625" style="4" customWidth="1"/>
    <col min="10955" max="10958" width="9.33203125" style="4" customWidth="1"/>
    <col min="10959" max="10959" width="12" style="4" customWidth="1"/>
    <col min="10960" max="10963" width="12.6640625" style="4" customWidth="1"/>
    <col min="10964" max="10964" width="10.6640625" style="4" bestFit="1" customWidth="1"/>
    <col min="10965" max="11208" width="8.6640625" style="4"/>
    <col min="11209" max="11209" width="6.44140625" style="4" customWidth="1"/>
    <col min="11210" max="11210" width="53.44140625" style="4" customWidth="1"/>
    <col min="11211" max="11214" width="9.33203125" style="4" customWidth="1"/>
    <col min="11215" max="11215" width="12" style="4" customWidth="1"/>
    <col min="11216" max="11219" width="12.6640625" style="4" customWidth="1"/>
    <col min="11220" max="11220" width="10.6640625" style="4" bestFit="1" customWidth="1"/>
    <col min="11221" max="11464" width="8.6640625" style="4"/>
    <col min="11465" max="11465" width="6.44140625" style="4" customWidth="1"/>
    <col min="11466" max="11466" width="53.44140625" style="4" customWidth="1"/>
    <col min="11467" max="11470" width="9.33203125" style="4" customWidth="1"/>
    <col min="11471" max="11471" width="12" style="4" customWidth="1"/>
    <col min="11472" max="11475" width="12.6640625" style="4" customWidth="1"/>
    <col min="11476" max="11476" width="10.6640625" style="4" bestFit="1" customWidth="1"/>
    <col min="11477" max="11720" width="8.6640625" style="4"/>
    <col min="11721" max="11721" width="6.44140625" style="4" customWidth="1"/>
    <col min="11722" max="11722" width="53.44140625" style="4" customWidth="1"/>
    <col min="11723" max="11726" width="9.33203125" style="4" customWidth="1"/>
    <col min="11727" max="11727" width="12" style="4" customWidth="1"/>
    <col min="11728" max="11731" width="12.6640625" style="4" customWidth="1"/>
    <col min="11732" max="11732" width="10.6640625" style="4" bestFit="1" customWidth="1"/>
    <col min="11733" max="11976" width="8.6640625" style="4"/>
    <col min="11977" max="11977" width="6.44140625" style="4" customWidth="1"/>
    <col min="11978" max="11978" width="53.44140625" style="4" customWidth="1"/>
    <col min="11979" max="11982" width="9.33203125" style="4" customWidth="1"/>
    <col min="11983" max="11983" width="12" style="4" customWidth="1"/>
    <col min="11984" max="11987" width="12.6640625" style="4" customWidth="1"/>
    <col min="11988" max="11988" width="10.6640625" style="4" bestFit="1" customWidth="1"/>
    <col min="11989" max="12232" width="8.6640625" style="4"/>
    <col min="12233" max="12233" width="6.44140625" style="4" customWidth="1"/>
    <col min="12234" max="12234" width="53.44140625" style="4" customWidth="1"/>
    <col min="12235" max="12238" width="9.33203125" style="4" customWidth="1"/>
    <col min="12239" max="12239" width="12" style="4" customWidth="1"/>
    <col min="12240" max="12243" width="12.6640625" style="4" customWidth="1"/>
    <col min="12244" max="12244" width="10.6640625" style="4" bestFit="1" customWidth="1"/>
    <col min="12245" max="12488" width="8.6640625" style="4"/>
    <col min="12489" max="12489" width="6.44140625" style="4" customWidth="1"/>
    <col min="12490" max="12490" width="53.44140625" style="4" customWidth="1"/>
    <col min="12491" max="12494" width="9.33203125" style="4" customWidth="1"/>
    <col min="12495" max="12495" width="12" style="4" customWidth="1"/>
    <col min="12496" max="12499" width="12.6640625" style="4" customWidth="1"/>
    <col min="12500" max="12500" width="10.6640625" style="4" bestFit="1" customWidth="1"/>
    <col min="12501" max="12744" width="8.6640625" style="4"/>
    <col min="12745" max="12745" width="6.44140625" style="4" customWidth="1"/>
    <col min="12746" max="12746" width="53.44140625" style="4" customWidth="1"/>
    <col min="12747" max="12750" width="9.33203125" style="4" customWidth="1"/>
    <col min="12751" max="12751" width="12" style="4" customWidth="1"/>
    <col min="12752" max="12755" width="12.6640625" style="4" customWidth="1"/>
    <col min="12756" max="12756" width="10.6640625" style="4" bestFit="1" customWidth="1"/>
    <col min="12757" max="13000" width="8.6640625" style="4"/>
    <col min="13001" max="13001" width="6.44140625" style="4" customWidth="1"/>
    <col min="13002" max="13002" width="53.44140625" style="4" customWidth="1"/>
    <col min="13003" max="13006" width="9.33203125" style="4" customWidth="1"/>
    <col min="13007" max="13007" width="12" style="4" customWidth="1"/>
    <col min="13008" max="13011" width="12.6640625" style="4" customWidth="1"/>
    <col min="13012" max="13012" width="10.6640625" style="4" bestFit="1" customWidth="1"/>
    <col min="13013" max="13256" width="8.6640625" style="4"/>
    <col min="13257" max="13257" width="6.44140625" style="4" customWidth="1"/>
    <col min="13258" max="13258" width="53.44140625" style="4" customWidth="1"/>
    <col min="13259" max="13262" width="9.33203125" style="4" customWidth="1"/>
    <col min="13263" max="13263" width="12" style="4" customWidth="1"/>
    <col min="13264" max="13267" width="12.6640625" style="4" customWidth="1"/>
    <col min="13268" max="13268" width="10.6640625" style="4" bestFit="1" customWidth="1"/>
    <col min="13269" max="13512" width="8.6640625" style="4"/>
    <col min="13513" max="13513" width="6.44140625" style="4" customWidth="1"/>
    <col min="13514" max="13514" width="53.44140625" style="4" customWidth="1"/>
    <col min="13515" max="13518" width="9.33203125" style="4" customWidth="1"/>
    <col min="13519" max="13519" width="12" style="4" customWidth="1"/>
    <col min="13520" max="13523" width="12.6640625" style="4" customWidth="1"/>
    <col min="13524" max="13524" width="10.6640625" style="4" bestFit="1" customWidth="1"/>
    <col min="13525" max="13768" width="8.6640625" style="4"/>
    <col min="13769" max="13769" width="6.44140625" style="4" customWidth="1"/>
    <col min="13770" max="13770" width="53.44140625" style="4" customWidth="1"/>
    <col min="13771" max="13774" width="9.33203125" style="4" customWidth="1"/>
    <col min="13775" max="13775" width="12" style="4" customWidth="1"/>
    <col min="13776" max="13779" width="12.6640625" style="4" customWidth="1"/>
    <col min="13780" max="13780" width="10.6640625" style="4" bestFit="1" customWidth="1"/>
    <col min="13781" max="14024" width="8.6640625" style="4"/>
    <col min="14025" max="14025" width="6.44140625" style="4" customWidth="1"/>
    <col min="14026" max="14026" width="53.44140625" style="4" customWidth="1"/>
    <col min="14027" max="14030" width="9.33203125" style="4" customWidth="1"/>
    <col min="14031" max="14031" width="12" style="4" customWidth="1"/>
    <col min="14032" max="14035" width="12.6640625" style="4" customWidth="1"/>
    <col min="14036" max="14036" width="10.6640625" style="4" bestFit="1" customWidth="1"/>
    <col min="14037" max="14280" width="8.6640625" style="4"/>
    <col min="14281" max="14281" width="6.44140625" style="4" customWidth="1"/>
    <col min="14282" max="14282" width="53.44140625" style="4" customWidth="1"/>
    <col min="14283" max="14286" width="9.33203125" style="4" customWidth="1"/>
    <col min="14287" max="14287" width="12" style="4" customWidth="1"/>
    <col min="14288" max="14291" width="12.6640625" style="4" customWidth="1"/>
    <col min="14292" max="14292" width="10.6640625" style="4" bestFit="1" customWidth="1"/>
    <col min="14293" max="14536" width="8.6640625" style="4"/>
    <col min="14537" max="14537" width="6.44140625" style="4" customWidth="1"/>
    <col min="14538" max="14538" width="53.44140625" style="4" customWidth="1"/>
    <col min="14539" max="14542" width="9.33203125" style="4" customWidth="1"/>
    <col min="14543" max="14543" width="12" style="4" customWidth="1"/>
    <col min="14544" max="14547" width="12.6640625" style="4" customWidth="1"/>
    <col min="14548" max="14548" width="10.6640625" style="4" bestFit="1" customWidth="1"/>
    <col min="14549" max="14792" width="8.6640625" style="4"/>
    <col min="14793" max="14793" width="6.44140625" style="4" customWidth="1"/>
    <col min="14794" max="14794" width="53.44140625" style="4" customWidth="1"/>
    <col min="14795" max="14798" width="9.33203125" style="4" customWidth="1"/>
    <col min="14799" max="14799" width="12" style="4" customWidth="1"/>
    <col min="14800" max="14803" width="12.6640625" style="4" customWidth="1"/>
    <col min="14804" max="14804" width="10.6640625" style="4" bestFit="1" customWidth="1"/>
    <col min="14805" max="15048" width="8.6640625" style="4"/>
    <col min="15049" max="15049" width="6.44140625" style="4" customWidth="1"/>
    <col min="15050" max="15050" width="53.44140625" style="4" customWidth="1"/>
    <col min="15051" max="15054" width="9.33203125" style="4" customWidth="1"/>
    <col min="15055" max="15055" width="12" style="4" customWidth="1"/>
    <col min="15056" max="15059" width="12.6640625" style="4" customWidth="1"/>
    <col min="15060" max="15060" width="10.6640625" style="4" bestFit="1" customWidth="1"/>
    <col min="15061" max="15304" width="8.6640625" style="4"/>
    <col min="15305" max="15305" width="6.44140625" style="4" customWidth="1"/>
    <col min="15306" max="15306" width="53.44140625" style="4" customWidth="1"/>
    <col min="15307" max="15310" width="9.33203125" style="4" customWidth="1"/>
    <col min="15311" max="15311" width="12" style="4" customWidth="1"/>
    <col min="15312" max="15315" width="12.6640625" style="4" customWidth="1"/>
    <col min="15316" max="15316" width="10.6640625" style="4" bestFit="1" customWidth="1"/>
    <col min="15317" max="15560" width="8.6640625" style="4"/>
    <col min="15561" max="15561" width="6.44140625" style="4" customWidth="1"/>
    <col min="15562" max="15562" width="53.44140625" style="4" customWidth="1"/>
    <col min="15563" max="15566" width="9.33203125" style="4" customWidth="1"/>
    <col min="15567" max="15567" width="12" style="4" customWidth="1"/>
    <col min="15568" max="15571" width="12.6640625" style="4" customWidth="1"/>
    <col min="15572" max="15572" width="10.6640625" style="4" bestFit="1" customWidth="1"/>
    <col min="15573" max="15816" width="8.6640625" style="4"/>
    <col min="15817" max="15817" width="6.44140625" style="4" customWidth="1"/>
    <col min="15818" max="15818" width="53.44140625" style="4" customWidth="1"/>
    <col min="15819" max="15822" width="9.33203125" style="4" customWidth="1"/>
    <col min="15823" max="15823" width="12" style="4" customWidth="1"/>
    <col min="15824" max="15827" width="12.6640625" style="4" customWidth="1"/>
    <col min="15828" max="15828" width="10.6640625" style="4" bestFit="1" customWidth="1"/>
    <col min="15829" max="16072" width="8.6640625" style="4"/>
    <col min="16073" max="16073" width="6.44140625" style="4" customWidth="1"/>
    <col min="16074" max="16074" width="53.44140625" style="4" customWidth="1"/>
    <col min="16075" max="16078" width="9.33203125" style="4" customWidth="1"/>
    <col min="16079" max="16079" width="12" style="4" customWidth="1"/>
    <col min="16080" max="16083" width="12.6640625" style="4" customWidth="1"/>
    <col min="16084" max="16084" width="10.6640625" style="4" bestFit="1" customWidth="1"/>
    <col min="16085" max="16367" width="8.6640625" style="4"/>
    <col min="16368" max="16384" width="8.6640625" style="4" customWidth="1"/>
  </cols>
  <sheetData>
    <row r="1" spans="1:38" ht="15.6" x14ac:dyDescent="0.3">
      <c r="A1" s="52" t="s">
        <v>238</v>
      </c>
      <c r="B1" s="715" t="s">
        <v>235</v>
      </c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6"/>
      <c r="N1" s="716"/>
      <c r="O1" s="716"/>
      <c r="P1" s="716"/>
      <c r="Q1" s="716"/>
      <c r="R1" s="716"/>
      <c r="S1" s="716"/>
      <c r="T1" s="716"/>
      <c r="U1" s="716"/>
      <c r="V1" s="716"/>
      <c r="W1" s="716"/>
      <c r="X1" s="716"/>
      <c r="Y1" s="716"/>
      <c r="Z1" s="716"/>
      <c r="AA1" s="716"/>
      <c r="AB1" s="716"/>
      <c r="AC1" s="716"/>
      <c r="AD1" s="716"/>
      <c r="AE1" s="716"/>
      <c r="AF1" s="716"/>
      <c r="AG1" s="716"/>
      <c r="AH1" s="716"/>
      <c r="AI1" s="716"/>
      <c r="AJ1" s="716"/>
      <c r="AK1" s="717"/>
    </row>
    <row r="2" spans="1:38" ht="15.6" x14ac:dyDescent="0.3">
      <c r="A2" s="50"/>
      <c r="B2" s="712" t="s">
        <v>185</v>
      </c>
      <c r="C2" s="713"/>
      <c r="D2" s="713"/>
      <c r="E2" s="713"/>
      <c r="F2" s="713"/>
      <c r="G2" s="713"/>
      <c r="H2" s="713"/>
      <c r="I2" s="713"/>
      <c r="J2" s="713"/>
      <c r="K2" s="713"/>
      <c r="L2" s="713"/>
      <c r="M2" s="713"/>
      <c r="N2" s="713"/>
      <c r="O2" s="713"/>
      <c r="P2" s="713"/>
      <c r="Q2" s="713"/>
      <c r="R2" s="713"/>
      <c r="S2" s="713"/>
      <c r="T2" s="713"/>
      <c r="U2" s="713"/>
      <c r="V2" s="713"/>
      <c r="W2" s="713"/>
      <c r="X2" s="713"/>
      <c r="Y2" s="713"/>
      <c r="Z2" s="713"/>
      <c r="AA2" s="713"/>
      <c r="AB2" s="713"/>
      <c r="AC2" s="713"/>
      <c r="AD2" s="713"/>
      <c r="AE2" s="713"/>
      <c r="AF2" s="713"/>
      <c r="AG2" s="713"/>
      <c r="AH2" s="713"/>
      <c r="AI2" s="713"/>
      <c r="AJ2" s="713"/>
      <c r="AK2" s="714"/>
    </row>
    <row r="3" spans="1:38" s="229" customFormat="1" ht="15" customHeight="1" x14ac:dyDescent="0.3">
      <c r="A3" s="731" t="s">
        <v>186</v>
      </c>
      <c r="B3" s="731"/>
      <c r="C3" s="718" t="s">
        <v>187</v>
      </c>
      <c r="D3" s="719"/>
      <c r="E3" s="719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  <c r="R3" s="719"/>
      <c r="S3" s="719"/>
      <c r="T3" s="719"/>
      <c r="U3" s="719"/>
      <c r="V3" s="719"/>
      <c r="W3" s="719"/>
      <c r="X3" s="719"/>
      <c r="Y3" s="719"/>
      <c r="Z3" s="719"/>
      <c r="AA3" s="719"/>
      <c r="AB3" s="719"/>
      <c r="AC3" s="719"/>
      <c r="AD3" s="719"/>
      <c r="AE3" s="719"/>
      <c r="AF3" s="719"/>
      <c r="AG3" s="719"/>
      <c r="AH3" s="719"/>
      <c r="AI3" s="719"/>
      <c r="AJ3" s="719"/>
      <c r="AK3" s="720"/>
      <c r="AL3" s="154"/>
    </row>
    <row r="4" spans="1:38" s="419" customFormat="1" ht="14.4" x14ac:dyDescent="0.3">
      <c r="A4" s="731"/>
      <c r="B4" s="731"/>
      <c r="C4" s="732">
        <v>2016</v>
      </c>
      <c r="D4" s="732">
        <v>2017</v>
      </c>
      <c r="E4" s="732">
        <v>2018</v>
      </c>
      <c r="F4" s="732">
        <v>2019</v>
      </c>
      <c r="G4" s="734">
        <v>2020</v>
      </c>
      <c r="H4" s="418"/>
      <c r="I4" s="418"/>
      <c r="J4" s="736"/>
      <c r="K4" s="554">
        <v>2017</v>
      </c>
      <c r="L4" s="555"/>
      <c r="M4" s="555"/>
      <c r="N4" s="556"/>
      <c r="O4" s="554">
        <v>2018</v>
      </c>
      <c r="P4" s="555"/>
      <c r="Q4" s="555"/>
      <c r="R4" s="556"/>
      <c r="S4" s="554">
        <v>2019</v>
      </c>
      <c r="T4" s="555"/>
      <c r="U4" s="555"/>
      <c r="V4" s="556"/>
      <c r="W4" s="724">
        <v>2020</v>
      </c>
      <c r="X4" s="725"/>
      <c r="Y4" s="725"/>
      <c r="Z4" s="726"/>
      <c r="AA4" s="724">
        <v>2021</v>
      </c>
      <c r="AB4" s="725"/>
      <c r="AC4" s="725"/>
      <c r="AD4" s="726"/>
      <c r="AE4" s="721">
        <v>2022</v>
      </c>
      <c r="AF4" s="722"/>
      <c r="AG4" s="722"/>
      <c r="AH4" s="723"/>
      <c r="AI4" s="721">
        <v>2023</v>
      </c>
      <c r="AJ4" s="722"/>
      <c r="AK4" s="723"/>
      <c r="AL4" s="737"/>
    </row>
    <row r="5" spans="1:38" s="419" customFormat="1" ht="28.8" x14ac:dyDescent="0.3">
      <c r="A5" s="731"/>
      <c r="B5" s="731"/>
      <c r="C5" s="733"/>
      <c r="D5" s="733"/>
      <c r="E5" s="733"/>
      <c r="F5" s="733"/>
      <c r="G5" s="735"/>
      <c r="H5" s="420">
        <v>2021</v>
      </c>
      <c r="I5" s="420" t="s">
        <v>278</v>
      </c>
      <c r="J5" s="738" t="s">
        <v>339</v>
      </c>
      <c r="K5" s="339" t="s">
        <v>152</v>
      </c>
      <c r="L5" s="339" t="s">
        <v>4</v>
      </c>
      <c r="M5" s="339" t="s">
        <v>148</v>
      </c>
      <c r="N5" s="339" t="s">
        <v>149</v>
      </c>
      <c r="O5" s="339" t="s">
        <v>152</v>
      </c>
      <c r="P5" s="339" t="s">
        <v>4</v>
      </c>
      <c r="Q5" s="339" t="s">
        <v>148</v>
      </c>
      <c r="R5" s="339" t="s">
        <v>149</v>
      </c>
      <c r="S5" s="247" t="s">
        <v>152</v>
      </c>
      <c r="T5" s="247" t="s">
        <v>4</v>
      </c>
      <c r="U5" s="247" t="s">
        <v>148</v>
      </c>
      <c r="V5" s="247" t="s">
        <v>78</v>
      </c>
      <c r="W5" s="247" t="s">
        <v>152</v>
      </c>
      <c r="X5" s="247" t="s">
        <v>4</v>
      </c>
      <c r="Y5" s="421" t="s">
        <v>148</v>
      </c>
      <c r="Z5" s="421" t="s">
        <v>149</v>
      </c>
      <c r="AA5" s="421" t="s">
        <v>272</v>
      </c>
      <c r="AB5" s="421" t="s">
        <v>268</v>
      </c>
      <c r="AC5" s="419" t="s">
        <v>77</v>
      </c>
      <c r="AD5" s="419" t="s">
        <v>78</v>
      </c>
      <c r="AE5" s="419" t="s">
        <v>272</v>
      </c>
      <c r="AF5" s="419" t="s">
        <v>268</v>
      </c>
      <c r="AG5" s="419" t="s">
        <v>148</v>
      </c>
      <c r="AH5" s="419" t="s">
        <v>78</v>
      </c>
      <c r="AI5" s="419" t="s">
        <v>152</v>
      </c>
      <c r="AJ5" s="419" t="s">
        <v>275</v>
      </c>
      <c r="AK5" s="419" t="s">
        <v>346</v>
      </c>
      <c r="AL5" s="737" t="s">
        <v>296</v>
      </c>
    </row>
    <row r="6" spans="1:38" s="229" customFormat="1" ht="14.4" x14ac:dyDescent="0.3">
      <c r="A6" s="22" t="s">
        <v>188</v>
      </c>
      <c r="B6" s="22" t="s">
        <v>189</v>
      </c>
      <c r="C6" s="422"/>
      <c r="D6" s="422"/>
      <c r="E6" s="422"/>
      <c r="F6" s="422"/>
      <c r="G6" s="171"/>
      <c r="H6" s="171"/>
      <c r="I6" s="171"/>
      <c r="J6" s="3"/>
      <c r="K6" s="422"/>
      <c r="L6" s="422"/>
      <c r="M6" s="422"/>
      <c r="S6" s="171"/>
      <c r="T6" s="171"/>
      <c r="U6" s="171"/>
      <c r="V6" s="171"/>
      <c r="W6" s="171"/>
      <c r="X6" s="171"/>
      <c r="Y6" s="171"/>
      <c r="Z6" s="171"/>
      <c r="AA6" s="171"/>
      <c r="AL6" s="154"/>
    </row>
    <row r="7" spans="1:38" s="229" customFormat="1" ht="14.4" x14ac:dyDescent="0.3">
      <c r="B7" s="229" t="s">
        <v>190</v>
      </c>
      <c r="C7" s="382"/>
      <c r="G7" s="171"/>
      <c r="H7" s="171"/>
      <c r="I7" s="171"/>
      <c r="J7" s="3"/>
      <c r="S7" s="171"/>
      <c r="T7" s="171"/>
      <c r="U7" s="171"/>
      <c r="V7" s="171"/>
      <c r="W7" s="171"/>
      <c r="X7" s="171"/>
      <c r="Y7" s="171"/>
      <c r="Z7" s="171"/>
      <c r="AA7" s="171"/>
      <c r="AL7" s="154"/>
    </row>
    <row r="8" spans="1:38" s="229" customFormat="1" ht="14.4" x14ac:dyDescent="0.3">
      <c r="B8" s="229" t="s">
        <v>191</v>
      </c>
      <c r="C8" s="12">
        <v>4566.3810000000003</v>
      </c>
      <c r="D8" s="12">
        <f>SUM(K8:N8)</f>
        <v>1597.7530000000002</v>
      </c>
      <c r="E8" s="12">
        <f>SUM(O8:R8)</f>
        <v>1366.828</v>
      </c>
      <c r="F8" s="12">
        <f>SUM(S8:V8)</f>
        <v>1478.8490000000002</v>
      </c>
      <c r="G8" s="122">
        <f>SUM(W8:Z8)</f>
        <v>5608.6489999999994</v>
      </c>
      <c r="H8" s="122">
        <f>AA8+AB8+AC8+AD8</f>
        <v>3064</v>
      </c>
      <c r="I8" s="122">
        <f>SUM(AE8:AH8)</f>
        <v>4925</v>
      </c>
      <c r="J8" s="153">
        <f>SUM(AI8,AJ8,AK8,AL8)</f>
        <v>3585.6880000000001</v>
      </c>
      <c r="K8" s="12">
        <v>588.59100000000001</v>
      </c>
      <c r="L8" s="12">
        <v>374.31399999999996</v>
      </c>
      <c r="M8" s="12">
        <v>360.44</v>
      </c>
      <c r="N8" s="12">
        <v>274.40800000000002</v>
      </c>
      <c r="O8" s="12">
        <v>349.96299999999997</v>
      </c>
      <c r="P8" s="12">
        <v>308.47900000000004</v>
      </c>
      <c r="Q8" s="12">
        <v>357.11500000000001</v>
      </c>
      <c r="R8" s="12">
        <v>351.27100000000002</v>
      </c>
      <c r="S8" s="122">
        <v>265.80599999999998</v>
      </c>
      <c r="T8" s="122">
        <v>273.09500000000003</v>
      </c>
      <c r="U8" s="423">
        <v>276.005</v>
      </c>
      <c r="V8" s="423">
        <v>663.94299999999998</v>
      </c>
      <c r="W8" s="423">
        <v>2034.6489999999999</v>
      </c>
      <c r="X8" s="423">
        <v>1139</v>
      </c>
      <c r="Y8" s="122">
        <v>1379</v>
      </c>
      <c r="Z8" s="122">
        <v>1056</v>
      </c>
      <c r="AA8" s="122">
        <v>611</v>
      </c>
      <c r="AB8" s="215">
        <v>313</v>
      </c>
      <c r="AC8" s="229">
        <v>1105</v>
      </c>
      <c r="AD8" s="229">
        <v>1035</v>
      </c>
      <c r="AE8" s="229">
        <v>1361</v>
      </c>
      <c r="AF8" s="229">
        <v>1847</v>
      </c>
      <c r="AG8" s="229">
        <v>111</v>
      </c>
      <c r="AH8" s="215">
        <v>1606</v>
      </c>
      <c r="AI8" s="215">
        <v>1899</v>
      </c>
      <c r="AJ8" s="215">
        <v>678</v>
      </c>
      <c r="AK8" s="215">
        <v>770</v>
      </c>
      <c r="AL8" s="439">
        <v>238.68799999999999</v>
      </c>
    </row>
    <row r="9" spans="1:38" s="229" customFormat="1" ht="14.4" x14ac:dyDescent="0.3">
      <c r="B9" s="229" t="s">
        <v>192</v>
      </c>
      <c r="C9" s="12">
        <v>27440.298999999999</v>
      </c>
      <c r="D9" s="12">
        <f>SUM(K9:N9)</f>
        <v>26631.456999999999</v>
      </c>
      <c r="E9" s="12">
        <f>SUM(O9:R9)</f>
        <v>27517.366000000002</v>
      </c>
      <c r="F9" s="12">
        <f>SUM(S9:V9)</f>
        <v>28662.383000000002</v>
      </c>
      <c r="G9" s="122">
        <f>SUM(W9:Z9)</f>
        <v>27195.048999999999</v>
      </c>
      <c r="H9" s="122">
        <f>AA9+AB9+AC9+AD9</f>
        <v>32687</v>
      </c>
      <c r="I9" s="122">
        <f>SUM(AE9:AH9)</f>
        <v>32609</v>
      </c>
      <c r="J9" s="153">
        <f>SUM(AI9,AJ9,AK9,AL9)</f>
        <v>43270.476999999999</v>
      </c>
      <c r="K9" s="12">
        <v>6823.2740000000003</v>
      </c>
      <c r="L9" s="12">
        <v>6089.1009999999997</v>
      </c>
      <c r="M9" s="12">
        <v>6831.0679999999993</v>
      </c>
      <c r="N9" s="12">
        <v>6888.0139999999992</v>
      </c>
      <c r="O9" s="12">
        <v>6704.66</v>
      </c>
      <c r="P9" s="12">
        <v>6839.2790000000005</v>
      </c>
      <c r="Q9" s="12">
        <v>6088.5249999999996</v>
      </c>
      <c r="R9" s="12">
        <v>7884.902</v>
      </c>
      <c r="S9" s="122">
        <v>6572.7920000000004</v>
      </c>
      <c r="T9" s="122">
        <v>6846.7640000000001</v>
      </c>
      <c r="U9" s="423">
        <v>6691.8270000000002</v>
      </c>
      <c r="V9" s="423">
        <v>8551</v>
      </c>
      <c r="W9" s="423">
        <v>6443.049</v>
      </c>
      <c r="X9" s="423">
        <v>6964</v>
      </c>
      <c r="Y9" s="122">
        <v>6531</v>
      </c>
      <c r="Z9" s="122">
        <v>7257</v>
      </c>
      <c r="AA9" s="122">
        <v>7696</v>
      </c>
      <c r="AB9" s="215">
        <v>7451</v>
      </c>
      <c r="AC9" s="229">
        <v>7409</v>
      </c>
      <c r="AD9" s="229">
        <v>10131</v>
      </c>
      <c r="AE9" s="229">
        <v>6721</v>
      </c>
      <c r="AF9" s="229">
        <v>8694</v>
      </c>
      <c r="AG9" s="229">
        <v>7822</v>
      </c>
      <c r="AH9" s="215">
        <v>9372</v>
      </c>
      <c r="AI9" s="215">
        <v>11257</v>
      </c>
      <c r="AJ9" s="215">
        <v>10613</v>
      </c>
      <c r="AK9" s="215">
        <v>10714.576999999999</v>
      </c>
      <c r="AL9" s="439">
        <v>10685.9</v>
      </c>
    </row>
    <row r="10" spans="1:38" s="229" customFormat="1" ht="14.4" x14ac:dyDescent="0.3">
      <c r="B10" s="229" t="s">
        <v>193</v>
      </c>
      <c r="C10" s="12"/>
      <c r="D10" s="12"/>
      <c r="E10" s="12"/>
      <c r="F10" s="12"/>
      <c r="G10" s="122"/>
      <c r="H10" s="122"/>
      <c r="I10" s="122"/>
      <c r="J10" s="153"/>
      <c r="K10" s="12"/>
      <c r="L10" s="12"/>
      <c r="M10" s="12"/>
      <c r="N10" s="12"/>
      <c r="O10" s="12"/>
      <c r="P10" s="12"/>
      <c r="Q10" s="12"/>
      <c r="R10" s="12"/>
      <c r="S10" s="122"/>
      <c r="T10" s="122"/>
      <c r="U10" s="122"/>
      <c r="V10" s="423"/>
      <c r="W10" s="122"/>
      <c r="X10" s="122"/>
      <c r="Y10" s="122"/>
      <c r="Z10" s="122"/>
      <c r="AA10" s="122"/>
      <c r="AB10" s="215"/>
      <c r="AH10" s="215"/>
      <c r="AI10" s="215"/>
      <c r="AJ10" s="215"/>
      <c r="AL10" s="439"/>
    </row>
    <row r="11" spans="1:38" s="229" customFormat="1" ht="14.4" x14ac:dyDescent="0.3">
      <c r="B11" s="229" t="s">
        <v>194</v>
      </c>
      <c r="C11" s="12">
        <v>34605.635999999999</v>
      </c>
      <c r="D11" s="12">
        <f>SUM(K11:N11)</f>
        <v>34591.108999999997</v>
      </c>
      <c r="E11" s="12">
        <f>SUM(O11:R11)</f>
        <v>31394.499</v>
      </c>
      <c r="F11" s="12">
        <f>SUM(S11:V11)</f>
        <v>33449.760999999999</v>
      </c>
      <c r="G11" s="122">
        <f>SUM(W11:Z11)</f>
        <v>32649.912</v>
      </c>
      <c r="H11" s="122">
        <f>AA11+AB11+AC11+AD11</f>
        <v>39795</v>
      </c>
      <c r="I11" s="122">
        <f>SUM(AE11:AH11)</f>
        <v>42382</v>
      </c>
      <c r="J11" s="153">
        <f>SUM(AI11,AJ11,AK11,AL11)</f>
        <v>49773.712999999996</v>
      </c>
      <c r="K11" s="12">
        <v>9438.5319999999992</v>
      </c>
      <c r="L11" s="12">
        <v>7997.24</v>
      </c>
      <c r="M11" s="12">
        <v>8619.1949999999997</v>
      </c>
      <c r="N11" s="12">
        <v>8536.1419999999998</v>
      </c>
      <c r="O11" s="12">
        <v>7363.7779999999993</v>
      </c>
      <c r="P11" s="12">
        <v>8679.8230000000003</v>
      </c>
      <c r="Q11" s="12">
        <v>7217.884</v>
      </c>
      <c r="R11" s="12">
        <v>8133.0140000000001</v>
      </c>
      <c r="S11" s="122">
        <v>6047.6289999999999</v>
      </c>
      <c r="T11" s="122">
        <v>9109.3590000000004</v>
      </c>
      <c r="U11" s="122">
        <v>8787.7729999999992</v>
      </c>
      <c r="V11" s="423">
        <v>9505</v>
      </c>
      <c r="W11" s="423">
        <v>5786.9120000000003</v>
      </c>
      <c r="X11" s="423">
        <v>8497</v>
      </c>
      <c r="Y11" s="122">
        <v>9641</v>
      </c>
      <c r="Z11" s="122">
        <v>8725</v>
      </c>
      <c r="AA11" s="122">
        <v>8396</v>
      </c>
      <c r="AB11" s="215">
        <v>9632</v>
      </c>
      <c r="AC11" s="229">
        <v>9887</v>
      </c>
      <c r="AD11" s="229">
        <v>11880</v>
      </c>
      <c r="AE11" s="229">
        <v>6959</v>
      </c>
      <c r="AF11" s="229">
        <v>10266</v>
      </c>
      <c r="AG11" s="229">
        <v>10096</v>
      </c>
      <c r="AH11" s="215">
        <v>15061</v>
      </c>
      <c r="AI11" s="215">
        <v>12319</v>
      </c>
      <c r="AJ11" s="215">
        <v>10764</v>
      </c>
      <c r="AK11" s="215">
        <v>16037.040999999999</v>
      </c>
      <c r="AL11" s="439">
        <v>10653.672</v>
      </c>
    </row>
    <row r="12" spans="1:38" s="229" customFormat="1" ht="14.4" x14ac:dyDescent="0.3">
      <c r="B12" s="229" t="s">
        <v>195</v>
      </c>
      <c r="C12" s="12">
        <v>178615.90100000001</v>
      </c>
      <c r="D12" s="12">
        <v>179049.584</v>
      </c>
      <c r="E12" s="12">
        <f>SUM(O12:R12)</f>
        <v>174497.611</v>
      </c>
      <c r="F12" s="12">
        <f>SUM(S12:V12)</f>
        <v>187357.52900000001</v>
      </c>
      <c r="G12" s="122">
        <f>SUM(W12:Z12)</f>
        <v>176833.58199999999</v>
      </c>
      <c r="H12" s="122">
        <f>AA12+AB12+AC12+AD12</f>
        <v>203726</v>
      </c>
      <c r="I12" s="122">
        <f>SUM(AE12:AH12)</f>
        <v>255791</v>
      </c>
      <c r="J12" s="153">
        <f>SUM(AI12,AJ12,AK12,AL12)</f>
        <v>270901.09399999998</v>
      </c>
      <c r="K12" s="12">
        <v>39752.127999999997</v>
      </c>
      <c r="L12" s="12">
        <v>39264.675999999999</v>
      </c>
      <c r="M12" s="12">
        <v>50647.379000000001</v>
      </c>
      <c r="N12" s="12">
        <v>49385.401000000005</v>
      </c>
      <c r="O12" s="12">
        <v>40503.538999999997</v>
      </c>
      <c r="P12" s="12">
        <v>43490.983</v>
      </c>
      <c r="Q12" s="12">
        <v>35544.633000000002</v>
      </c>
      <c r="R12" s="12">
        <v>54958.455999999998</v>
      </c>
      <c r="S12" s="122">
        <v>36917.978000000003</v>
      </c>
      <c r="T12" s="122">
        <v>44122.050999999999</v>
      </c>
      <c r="U12" s="122">
        <v>50918.5</v>
      </c>
      <c r="V12" s="423">
        <v>55399</v>
      </c>
      <c r="W12" s="423">
        <v>41612.582000000002</v>
      </c>
      <c r="X12" s="423">
        <v>41869</v>
      </c>
      <c r="Y12" s="122">
        <v>45733</v>
      </c>
      <c r="Z12" s="122">
        <v>47619</v>
      </c>
      <c r="AA12" s="122">
        <v>44992</v>
      </c>
      <c r="AB12" s="215">
        <v>57761</v>
      </c>
      <c r="AC12" s="229">
        <v>43992</v>
      </c>
      <c r="AD12" s="229">
        <v>56981</v>
      </c>
      <c r="AE12" s="229">
        <v>53465</v>
      </c>
      <c r="AF12" s="229">
        <v>60310</v>
      </c>
      <c r="AG12" s="229">
        <v>67629</v>
      </c>
      <c r="AH12" s="215">
        <v>74387</v>
      </c>
      <c r="AI12" s="215">
        <v>56613</v>
      </c>
      <c r="AJ12" s="215">
        <v>68011</v>
      </c>
      <c r="AK12" s="215">
        <v>73607.883000000002</v>
      </c>
      <c r="AL12" s="439">
        <v>72669.210999999996</v>
      </c>
    </row>
    <row r="13" spans="1:38" s="229" customFormat="1" ht="14.4" x14ac:dyDescent="0.3">
      <c r="A13" s="22" t="s">
        <v>196</v>
      </c>
      <c r="B13" s="424" t="s">
        <v>197</v>
      </c>
      <c r="C13" s="12"/>
      <c r="D13" s="12"/>
      <c r="E13" s="12"/>
      <c r="F13" s="12"/>
      <c r="G13" s="122"/>
      <c r="H13" s="122"/>
      <c r="I13" s="122"/>
      <c r="J13" s="153"/>
      <c r="K13" s="12"/>
      <c r="L13" s="12"/>
      <c r="M13" s="12"/>
      <c r="N13" s="12"/>
      <c r="O13" s="12"/>
      <c r="P13" s="12"/>
      <c r="Q13" s="12"/>
      <c r="R13" s="12"/>
      <c r="S13" s="122"/>
      <c r="T13" s="122"/>
      <c r="U13" s="122"/>
      <c r="V13" s="423"/>
      <c r="W13" s="122"/>
      <c r="X13" s="122"/>
      <c r="Y13" s="122"/>
      <c r="Z13" s="122"/>
      <c r="AA13" s="122"/>
      <c r="AB13" s="215"/>
      <c r="AH13" s="215"/>
      <c r="AL13" s="439"/>
    </row>
    <row r="14" spans="1:38" s="229" customFormat="1" ht="14.4" x14ac:dyDescent="0.3">
      <c r="B14" s="229" t="s">
        <v>198</v>
      </c>
      <c r="C14" s="12">
        <v>9823.9309999999987</v>
      </c>
      <c r="D14" s="12">
        <f>SUM(K14:N14)</f>
        <v>7709.5810000000001</v>
      </c>
      <c r="E14" s="12">
        <f>SUM(O14:R14)</f>
        <v>5646.17</v>
      </c>
      <c r="F14" s="12">
        <f>SUM(S14:V14)</f>
        <v>11916.951999999999</v>
      </c>
      <c r="G14" s="122">
        <f>SUM(W14:Z14)</f>
        <v>7308.6970000000001</v>
      </c>
      <c r="H14" s="122">
        <f>AA14+AB14+AC14+AD14</f>
        <v>6782</v>
      </c>
      <c r="I14" s="122">
        <f>SUM(AE14:AH14)</f>
        <v>9148</v>
      </c>
      <c r="J14" s="153">
        <f>SUM(AI14,AJ14,AK14,AL14)</f>
        <v>8201.4110000000001</v>
      </c>
      <c r="K14" s="12">
        <v>2284.7939999999999</v>
      </c>
      <c r="L14" s="12">
        <v>1569.3030000000001</v>
      </c>
      <c r="M14" s="12">
        <v>1800.979</v>
      </c>
      <c r="N14" s="12">
        <v>2054.5050000000001</v>
      </c>
      <c r="O14" s="12">
        <v>1174.6469999999999</v>
      </c>
      <c r="P14" s="12">
        <v>1510.827</v>
      </c>
      <c r="Q14" s="12">
        <v>715.74399999999969</v>
      </c>
      <c r="R14" s="12">
        <v>2244.9519999999998</v>
      </c>
      <c r="S14" s="122">
        <v>4461.7240000000002</v>
      </c>
      <c r="T14" s="122">
        <v>4119.5600000000004</v>
      </c>
      <c r="U14" s="122">
        <v>2067.6680000000001</v>
      </c>
      <c r="V14" s="423">
        <v>1268</v>
      </c>
      <c r="W14" s="423">
        <v>1497.6969999999999</v>
      </c>
      <c r="X14" s="423">
        <v>2180</v>
      </c>
      <c r="Y14" s="122">
        <v>1805</v>
      </c>
      <c r="Z14" s="122">
        <v>1826</v>
      </c>
      <c r="AA14" s="122">
        <v>1163</v>
      </c>
      <c r="AB14" s="215">
        <v>2713</v>
      </c>
      <c r="AC14" s="229">
        <v>1291</v>
      </c>
      <c r="AD14" s="229">
        <v>1615</v>
      </c>
      <c r="AE14" s="229">
        <v>1926</v>
      </c>
      <c r="AF14" s="229">
        <v>1959</v>
      </c>
      <c r="AG14" s="229">
        <v>2644</v>
      </c>
      <c r="AH14" s="215">
        <v>2619</v>
      </c>
      <c r="AI14" s="215">
        <v>2779</v>
      </c>
      <c r="AJ14" s="215">
        <v>2491</v>
      </c>
      <c r="AK14" s="215">
        <v>1810.4480000000001</v>
      </c>
      <c r="AL14" s="439">
        <v>1120.963</v>
      </c>
    </row>
    <row r="15" spans="1:38" s="229" customFormat="1" ht="14.4" x14ac:dyDescent="0.3">
      <c r="B15" s="229" t="s">
        <v>199</v>
      </c>
      <c r="C15" s="12">
        <v>211006.95800000001</v>
      </c>
      <c r="D15" s="12">
        <f>SUM(K15:N15)</f>
        <v>227682.05500000002</v>
      </c>
      <c r="E15" s="12">
        <f>SUM(O15:R15)</f>
        <v>198442.87300000002</v>
      </c>
      <c r="F15" s="12">
        <f>SUM(S15:V15)</f>
        <v>232103.06</v>
      </c>
      <c r="G15" s="122">
        <f>SUM(W15:Z15)</f>
        <v>193760.12400000001</v>
      </c>
      <c r="H15" s="122">
        <f>AA15+AB15+AC15+AD15</f>
        <v>211084</v>
      </c>
      <c r="I15" s="122">
        <f>SUM(AE15:AH15)</f>
        <v>232963</v>
      </c>
      <c r="J15" s="153">
        <f>SUM(AI15,AJ15,AK15,AL15)</f>
        <v>249815.399</v>
      </c>
      <c r="K15" s="12">
        <v>49864.452000000005</v>
      </c>
      <c r="L15" s="12">
        <v>60683.883999999998</v>
      </c>
      <c r="M15" s="12">
        <v>60957.087</v>
      </c>
      <c r="N15" s="12">
        <v>56176.632000000005</v>
      </c>
      <c r="O15" s="12">
        <v>40980.881000000001</v>
      </c>
      <c r="P15" s="12">
        <v>47371.529000000002</v>
      </c>
      <c r="Q15" s="12">
        <v>47838.701000000001</v>
      </c>
      <c r="R15" s="12">
        <v>62251.762000000002</v>
      </c>
      <c r="S15" s="122">
        <v>54850.008999999998</v>
      </c>
      <c r="T15" s="122">
        <v>57142.05</v>
      </c>
      <c r="U15" s="122">
        <v>52470.000999999997</v>
      </c>
      <c r="V15" s="423">
        <v>67641</v>
      </c>
      <c r="W15" s="423">
        <v>45582.124000000003</v>
      </c>
      <c r="X15" s="423">
        <v>33378</v>
      </c>
      <c r="Y15" s="122">
        <v>49530</v>
      </c>
      <c r="Z15" s="122">
        <v>65270</v>
      </c>
      <c r="AA15" s="122">
        <v>50678</v>
      </c>
      <c r="AB15" s="215">
        <v>52667</v>
      </c>
      <c r="AC15" s="229">
        <v>43544</v>
      </c>
      <c r="AD15" s="229">
        <v>64195</v>
      </c>
      <c r="AE15" s="229">
        <v>55018</v>
      </c>
      <c r="AF15" s="229">
        <v>54345</v>
      </c>
      <c r="AG15" s="229">
        <v>56412</v>
      </c>
      <c r="AH15" s="215">
        <v>67188</v>
      </c>
      <c r="AI15" s="215">
        <v>64723</v>
      </c>
      <c r="AJ15" s="215">
        <v>64910</v>
      </c>
      <c r="AK15" s="215">
        <v>56888.813999999998</v>
      </c>
      <c r="AL15" s="439">
        <v>63293.584999999999</v>
      </c>
    </row>
    <row r="16" spans="1:38" s="229" customFormat="1" ht="14.4" x14ac:dyDescent="0.3">
      <c r="A16" s="22" t="s">
        <v>200</v>
      </c>
      <c r="B16" s="22" t="s">
        <v>201</v>
      </c>
      <c r="C16" s="12"/>
      <c r="D16" s="12"/>
      <c r="E16" s="12"/>
      <c r="F16" s="12"/>
      <c r="G16" s="122"/>
      <c r="H16" s="122"/>
      <c r="I16" s="122"/>
      <c r="J16" s="153"/>
      <c r="K16" s="12"/>
      <c r="L16" s="12"/>
      <c r="M16" s="12"/>
      <c r="N16" s="12"/>
      <c r="O16" s="12"/>
      <c r="P16" s="12"/>
      <c r="Q16" s="12"/>
      <c r="R16" s="12"/>
      <c r="S16" s="122"/>
      <c r="T16" s="122"/>
      <c r="U16" s="122"/>
      <c r="V16" s="423"/>
      <c r="W16" s="122"/>
      <c r="X16" s="122"/>
      <c r="Y16" s="122"/>
      <c r="Z16" s="122"/>
      <c r="AA16" s="122"/>
      <c r="AB16" s="215"/>
      <c r="AH16" s="215"/>
      <c r="AL16" s="439"/>
    </row>
    <row r="17" spans="1:41" s="229" customFormat="1" ht="14.4" x14ac:dyDescent="0.3">
      <c r="B17" s="229" t="s">
        <v>202</v>
      </c>
      <c r="C17" s="12">
        <v>212.87200000000001</v>
      </c>
      <c r="D17" s="12">
        <f>SUM(K17:N17)</f>
        <v>409.98700000000002</v>
      </c>
      <c r="E17" s="12">
        <f>SUM(O17:R17)</f>
        <v>2000.3630000000001</v>
      </c>
      <c r="F17" s="12">
        <f>SUM(S17:V17)</f>
        <v>1843.2049999999999</v>
      </c>
      <c r="G17" s="122">
        <f>SUM(W17:Z17)</f>
        <v>893.35300000000007</v>
      </c>
      <c r="H17" s="122">
        <f>AA17+AB17+AC17+AD17</f>
        <v>454</v>
      </c>
      <c r="I17" s="122">
        <f>SUM(AE17:AH17)</f>
        <v>985</v>
      </c>
      <c r="J17" s="153">
        <f>SUM(AI17,AJ17,AK17,AL17)</f>
        <v>506.11499999999995</v>
      </c>
      <c r="K17" s="12">
        <v>-3.2439999999999998</v>
      </c>
      <c r="L17" s="12">
        <v>35.96</v>
      </c>
      <c r="M17" s="12">
        <v>10.161</v>
      </c>
      <c r="N17" s="12">
        <v>367.11</v>
      </c>
      <c r="O17" s="12">
        <v>127.88799999999999</v>
      </c>
      <c r="P17" s="12">
        <v>706.79</v>
      </c>
      <c r="Q17" s="12">
        <v>605.05399999999997</v>
      </c>
      <c r="R17" s="12">
        <v>560.63100000000009</v>
      </c>
      <c r="S17" s="122">
        <v>364.43400000000003</v>
      </c>
      <c r="T17" s="122">
        <v>561.62199999999996</v>
      </c>
      <c r="U17" s="122">
        <v>433.149</v>
      </c>
      <c r="V17" s="423">
        <v>484</v>
      </c>
      <c r="W17" s="122">
        <v>206.35300000000001</v>
      </c>
      <c r="X17" s="122">
        <v>0</v>
      </c>
      <c r="Y17" s="122">
        <v>245</v>
      </c>
      <c r="Z17" s="122">
        <v>442</v>
      </c>
      <c r="AA17" s="122">
        <v>109</v>
      </c>
      <c r="AB17" s="215">
        <v>0</v>
      </c>
      <c r="AC17" s="229">
        <v>139</v>
      </c>
      <c r="AD17" s="229">
        <v>206</v>
      </c>
      <c r="AE17" s="229">
        <v>216</v>
      </c>
      <c r="AF17" s="229">
        <v>191</v>
      </c>
      <c r="AG17" s="229">
        <v>216</v>
      </c>
      <c r="AH17" s="215">
        <v>362</v>
      </c>
      <c r="AI17" s="229">
        <v>27</v>
      </c>
      <c r="AJ17" s="229">
        <v>241</v>
      </c>
      <c r="AK17" s="492">
        <v>174.982</v>
      </c>
      <c r="AL17" s="439">
        <v>63.133000000000003</v>
      </c>
    </row>
    <row r="18" spans="1:41" s="229" customFormat="1" ht="14.4" x14ac:dyDescent="0.3">
      <c r="B18" s="229" t="s">
        <v>203</v>
      </c>
      <c r="C18" s="12"/>
      <c r="D18" s="12"/>
      <c r="E18" s="12"/>
      <c r="F18" s="12"/>
      <c r="G18" s="122"/>
      <c r="H18" s="122"/>
      <c r="I18" s="122"/>
      <c r="J18" s="153"/>
      <c r="K18" s="12"/>
      <c r="L18" s="12"/>
      <c r="M18" s="12"/>
      <c r="N18" s="12"/>
      <c r="O18" s="12"/>
      <c r="P18" s="12"/>
      <c r="Q18" s="12"/>
      <c r="R18" s="12"/>
      <c r="S18" s="122"/>
      <c r="T18" s="122"/>
      <c r="U18" s="122"/>
      <c r="V18" s="423"/>
      <c r="W18" s="122"/>
      <c r="X18" s="122"/>
      <c r="Y18" s="122"/>
      <c r="Z18" s="122"/>
      <c r="AA18" s="122"/>
      <c r="AB18" s="215"/>
      <c r="AH18" s="215"/>
      <c r="AL18" s="439"/>
    </row>
    <row r="19" spans="1:41" s="171" customFormat="1" ht="14.4" x14ac:dyDescent="0.3">
      <c r="B19" s="171" t="s">
        <v>204</v>
      </c>
      <c r="C19" s="122">
        <v>55792.737000000001</v>
      </c>
      <c r="D19" s="122">
        <f>SUM(K19:N19)</f>
        <v>67611.722999999998</v>
      </c>
      <c r="E19" s="122">
        <f>SUM(O19:R19)</f>
        <v>74817.608999999997</v>
      </c>
      <c r="F19" s="122">
        <f>SUM(S19:V19)</f>
        <v>56907.506000000001</v>
      </c>
      <c r="G19" s="122">
        <f>SUM(W19:Z19)</f>
        <v>38119</v>
      </c>
      <c r="H19" s="122">
        <f>AA19+AB19+AC19+AD19</f>
        <v>62482</v>
      </c>
      <c r="I19" s="122">
        <f>SUM(AE19:AH19)</f>
        <v>80291</v>
      </c>
      <c r="J19" s="153">
        <f>SUM(AI19,AJ19,AK19,AL19)</f>
        <v>99581</v>
      </c>
      <c r="K19" s="122">
        <v>15922.688</v>
      </c>
      <c r="L19" s="122">
        <v>17476.904999999999</v>
      </c>
      <c r="M19" s="122">
        <v>14588.921</v>
      </c>
      <c r="N19" s="122">
        <v>19623.208999999999</v>
      </c>
      <c r="O19" s="122">
        <v>14932.397999999999</v>
      </c>
      <c r="P19" s="122">
        <v>22213.340000000004</v>
      </c>
      <c r="Q19" s="122">
        <v>25635.358</v>
      </c>
      <c r="R19" s="122">
        <v>12036.512999999999</v>
      </c>
      <c r="S19" s="122">
        <v>17591.78</v>
      </c>
      <c r="T19" s="122">
        <v>10664.43</v>
      </c>
      <c r="U19" s="122">
        <v>13070.296</v>
      </c>
      <c r="V19" s="423">
        <v>15581</v>
      </c>
      <c r="W19" s="423">
        <v>11923</v>
      </c>
      <c r="X19" s="423">
        <v>7008</v>
      </c>
      <c r="Y19" s="122">
        <v>8674</v>
      </c>
      <c r="Z19" s="122">
        <v>10514</v>
      </c>
      <c r="AA19" s="122">
        <v>13655</v>
      </c>
      <c r="AB19" s="163">
        <f>10086-97</f>
        <v>9989</v>
      </c>
      <c r="AC19" s="163">
        <v>18793</v>
      </c>
      <c r="AD19" s="171">
        <v>20045</v>
      </c>
      <c r="AE19" s="354">
        <v>6795</v>
      </c>
      <c r="AF19" s="171">
        <v>18930</v>
      </c>
      <c r="AG19" s="171">
        <v>33247</v>
      </c>
      <c r="AH19" s="435">
        <v>21319</v>
      </c>
      <c r="AI19" s="163">
        <v>19278</v>
      </c>
      <c r="AJ19" s="163">
        <v>28039</v>
      </c>
      <c r="AK19" s="337">
        <v>22869</v>
      </c>
      <c r="AL19" s="308">
        <v>29395</v>
      </c>
      <c r="AM19" s="337"/>
      <c r="AN19" s="506"/>
      <c r="AO19" s="507"/>
    </row>
    <row r="20" spans="1:41" s="171" customFormat="1" ht="14.4" x14ac:dyDescent="0.3">
      <c r="B20" s="171" t="s">
        <v>205</v>
      </c>
      <c r="C20" s="122">
        <v>33846.762999999904</v>
      </c>
      <c r="D20" s="122">
        <f>SUM(K20:N20)</f>
        <v>42449.847000000002</v>
      </c>
      <c r="E20" s="122">
        <f>SUM(O20:R20)</f>
        <v>-4594.0459999999985</v>
      </c>
      <c r="F20" s="122">
        <f>SUM(S20:V20)</f>
        <v>83095.341</v>
      </c>
      <c r="G20" s="122">
        <f>SUM(W20:Z20)</f>
        <v>57254</v>
      </c>
      <c r="H20" s="122">
        <f>AA20+AB20+AC20+AD20</f>
        <v>77501</v>
      </c>
      <c r="I20" s="122">
        <f>SUM(AE20:AH20)</f>
        <v>121420</v>
      </c>
      <c r="J20" s="153">
        <f>SUM(AI20,AJ20,AK20,AL20)</f>
        <v>141613</v>
      </c>
      <c r="K20" s="122">
        <v>11748.098999999998</v>
      </c>
      <c r="L20" s="122">
        <v>10159.049000000001</v>
      </c>
      <c r="M20" s="122">
        <v>9384.1439999999984</v>
      </c>
      <c r="N20" s="122">
        <v>11158.554999999998</v>
      </c>
      <c r="O20" s="122">
        <v>10209.126</v>
      </c>
      <c r="P20" s="122">
        <v>15606.502</v>
      </c>
      <c r="Q20" s="122">
        <v>-51184.671000000002</v>
      </c>
      <c r="R20" s="122">
        <v>20774.997000000003</v>
      </c>
      <c r="S20" s="122">
        <v>20097.463</v>
      </c>
      <c r="T20" s="122">
        <v>13028.049000000001</v>
      </c>
      <c r="U20" s="122">
        <v>21592.829000000002</v>
      </c>
      <c r="V20" s="423">
        <v>28377</v>
      </c>
      <c r="W20" s="423">
        <v>20518</v>
      </c>
      <c r="X20" s="423">
        <v>9645</v>
      </c>
      <c r="Y20" s="122">
        <v>13294</v>
      </c>
      <c r="Z20" s="122">
        <v>13797</v>
      </c>
      <c r="AA20" s="122">
        <v>14515</v>
      </c>
      <c r="AB20" s="163">
        <f>14039-2036</f>
        <v>12003</v>
      </c>
      <c r="AC20" s="163">
        <v>23449</v>
      </c>
      <c r="AD20" s="171">
        <v>27534</v>
      </c>
      <c r="AE20" s="229">
        <v>8738</v>
      </c>
      <c r="AF20" s="171">
        <v>27239</v>
      </c>
      <c r="AG20" s="171">
        <v>50602</v>
      </c>
      <c r="AH20" s="435">
        <v>34841</v>
      </c>
      <c r="AI20" s="163">
        <v>34387</v>
      </c>
      <c r="AJ20" s="163">
        <v>34646</v>
      </c>
      <c r="AK20" s="337">
        <v>33382</v>
      </c>
      <c r="AL20" s="308">
        <v>39198</v>
      </c>
      <c r="AM20" s="337"/>
      <c r="AN20" s="506"/>
      <c r="AO20" s="337"/>
    </row>
    <row r="21" spans="1:41" s="171" customFormat="1" ht="28.8" x14ac:dyDescent="0.3">
      <c r="A21" s="169" t="s">
        <v>206</v>
      </c>
      <c r="B21" s="425" t="s">
        <v>207</v>
      </c>
      <c r="C21" s="122"/>
      <c r="D21" s="122"/>
      <c r="E21" s="122"/>
      <c r="F21" s="122"/>
      <c r="G21" s="122"/>
      <c r="H21" s="122"/>
      <c r="I21" s="122"/>
      <c r="J21" s="153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423"/>
      <c r="W21" s="122"/>
      <c r="X21" s="122"/>
      <c r="Y21" s="122"/>
      <c r="Z21" s="122"/>
      <c r="AA21" s="122"/>
      <c r="AB21" s="163"/>
      <c r="AC21" s="122"/>
      <c r="AE21" s="229"/>
      <c r="AH21" s="435"/>
      <c r="AL21" s="308"/>
      <c r="AN21" s="337"/>
    </row>
    <row r="22" spans="1:41" s="229" customFormat="1" ht="14.4" x14ac:dyDescent="0.3">
      <c r="A22" s="25"/>
      <c r="B22" s="229" t="s">
        <v>208</v>
      </c>
      <c r="C22" s="12">
        <v>80312.463000000003</v>
      </c>
      <c r="D22" s="12">
        <f>SUM(K22:N22)</f>
        <v>74917.245999999999</v>
      </c>
      <c r="E22" s="12">
        <f>SUM(O22:R22)</f>
        <v>74477.709000000003</v>
      </c>
      <c r="F22" s="12">
        <f>SUM(S22:V22)</f>
        <v>99350.106</v>
      </c>
      <c r="G22" s="122">
        <f>SUM(W22:Z22)</f>
        <v>81196.40400000001</v>
      </c>
      <c r="H22" s="122">
        <f>AA22+AB22+AC22+AD22</f>
        <v>69951</v>
      </c>
      <c r="I22" s="122">
        <f>SUM(AE22:AH22)</f>
        <v>75899</v>
      </c>
      <c r="J22" s="153">
        <f>SUM(AI22,AJ22,AK22,AL22)</f>
        <v>77157</v>
      </c>
      <c r="K22" s="12">
        <v>16306.878999999997</v>
      </c>
      <c r="L22" s="12">
        <v>14464.686</v>
      </c>
      <c r="M22" s="12">
        <v>22866.336000000003</v>
      </c>
      <c r="N22" s="12">
        <v>21279.345000000001</v>
      </c>
      <c r="O22" s="12">
        <v>18781.650000000001</v>
      </c>
      <c r="P22" s="12">
        <v>18386.062000000002</v>
      </c>
      <c r="Q22" s="12">
        <v>18150.935000000001</v>
      </c>
      <c r="R22" s="12">
        <v>19159.062000000002</v>
      </c>
      <c r="S22" s="122">
        <v>22272.902999999998</v>
      </c>
      <c r="T22" s="122">
        <v>19892.543000000001</v>
      </c>
      <c r="U22" s="122">
        <v>24875.66</v>
      </c>
      <c r="V22" s="423">
        <v>32309</v>
      </c>
      <c r="W22" s="423">
        <v>15874.404</v>
      </c>
      <c r="X22" s="423">
        <v>24575</v>
      </c>
      <c r="Y22" s="122">
        <v>17639</v>
      </c>
      <c r="Z22" s="122">
        <v>23108</v>
      </c>
      <c r="AA22" s="122">
        <v>19499</v>
      </c>
      <c r="AB22" s="215">
        <v>17147</v>
      </c>
      <c r="AC22" s="12">
        <v>16869</v>
      </c>
      <c r="AD22" s="229">
        <v>16436</v>
      </c>
      <c r="AE22" s="229">
        <v>22603</v>
      </c>
      <c r="AF22" s="12">
        <v>24721</v>
      </c>
      <c r="AG22" s="229">
        <v>10522</v>
      </c>
      <c r="AH22" s="215">
        <v>18053</v>
      </c>
      <c r="AI22" s="215">
        <v>16255</v>
      </c>
      <c r="AJ22" s="215">
        <v>19402</v>
      </c>
      <c r="AK22" s="215">
        <v>16431.482</v>
      </c>
      <c r="AL22" s="439">
        <v>25068.518</v>
      </c>
    </row>
    <row r="23" spans="1:41" s="229" customFormat="1" ht="14.4" x14ac:dyDescent="0.3">
      <c r="B23" s="229" t="s">
        <v>209</v>
      </c>
      <c r="C23" s="12">
        <v>31406.936999999998</v>
      </c>
      <c r="D23" s="12">
        <f>SUM(K23:N23)</f>
        <v>28541.901999999998</v>
      </c>
      <c r="E23" s="12">
        <f>SUM(O23:R23)</f>
        <v>23520.253999999997</v>
      </c>
      <c r="F23" s="12">
        <f>SUM(S23:V23)</f>
        <v>27272.187999999998</v>
      </c>
      <c r="G23" s="122">
        <f>SUM(W23:Z23)</f>
        <v>24148.2</v>
      </c>
      <c r="H23" s="122">
        <f>AA23+AB23+AC23+AD23</f>
        <v>23936</v>
      </c>
      <c r="I23" s="122">
        <f>SUM(AE23:AH23)</f>
        <v>19740</v>
      </c>
      <c r="J23" s="153">
        <f>SUM(AI23,AJ23,AK23,AL23)</f>
        <v>27257.328999999998</v>
      </c>
      <c r="K23" s="12">
        <v>7036.0419999999995</v>
      </c>
      <c r="L23" s="12">
        <v>5930.9650000000001</v>
      </c>
      <c r="M23" s="12">
        <v>6998.3119999999999</v>
      </c>
      <c r="N23" s="12">
        <v>8576.5829999999987</v>
      </c>
      <c r="O23" s="12">
        <v>6234.4889999999996</v>
      </c>
      <c r="P23" s="12">
        <v>6437.6010000000006</v>
      </c>
      <c r="Q23" s="12">
        <v>4430.0609999999997</v>
      </c>
      <c r="R23" s="12">
        <v>6418.1030000000001</v>
      </c>
      <c r="S23" s="122">
        <v>5735.0439999999999</v>
      </c>
      <c r="T23" s="122">
        <v>8701.64</v>
      </c>
      <c r="U23" s="122">
        <v>6895.5039999999999</v>
      </c>
      <c r="V23" s="423">
        <v>5940</v>
      </c>
      <c r="W23" s="423">
        <v>8737.2000000000007</v>
      </c>
      <c r="X23" s="423">
        <v>4041</v>
      </c>
      <c r="Y23" s="122">
        <v>5552</v>
      </c>
      <c r="Z23" s="122">
        <v>5818</v>
      </c>
      <c r="AA23" s="122">
        <v>5204</v>
      </c>
      <c r="AB23" s="215">
        <v>6581</v>
      </c>
      <c r="AC23" s="12">
        <v>5494</v>
      </c>
      <c r="AD23" s="229">
        <v>6657</v>
      </c>
      <c r="AE23" s="229">
        <v>4280</v>
      </c>
      <c r="AF23" s="229">
        <v>6179</v>
      </c>
      <c r="AG23" s="229">
        <v>3758</v>
      </c>
      <c r="AH23" s="215">
        <v>5523</v>
      </c>
      <c r="AI23" s="215">
        <v>5507</v>
      </c>
      <c r="AJ23" s="215">
        <v>6084</v>
      </c>
      <c r="AK23" s="215">
        <v>9967.23</v>
      </c>
      <c r="AL23" s="439">
        <v>5699.0990000000002</v>
      </c>
    </row>
    <row r="24" spans="1:41" s="229" customFormat="1" ht="28.8" x14ac:dyDescent="0.3">
      <c r="A24" s="22" t="s">
        <v>210</v>
      </c>
      <c r="B24" s="424" t="s">
        <v>211</v>
      </c>
      <c r="C24" s="12"/>
      <c r="D24" s="12"/>
      <c r="E24" s="12"/>
      <c r="F24" s="12"/>
      <c r="G24" s="122"/>
      <c r="H24" s="122"/>
      <c r="I24" s="122"/>
      <c r="J24" s="153"/>
      <c r="K24" s="12"/>
      <c r="L24" s="12"/>
      <c r="M24" s="12"/>
      <c r="N24" s="12"/>
      <c r="O24" s="12"/>
      <c r="P24" s="12"/>
      <c r="Q24" s="12"/>
      <c r="R24" s="12"/>
      <c r="S24" s="122"/>
      <c r="T24" s="122"/>
      <c r="U24" s="122"/>
      <c r="V24" s="423"/>
      <c r="W24" s="122"/>
      <c r="X24" s="122"/>
      <c r="Y24" s="122"/>
      <c r="Z24" s="122"/>
      <c r="AA24" s="122"/>
      <c r="AB24" s="215"/>
      <c r="AC24" s="12"/>
      <c r="AH24" s="215"/>
      <c r="AI24" s="215"/>
      <c r="AJ24" s="215"/>
      <c r="AL24" s="439"/>
    </row>
    <row r="25" spans="1:41" s="229" customFormat="1" ht="14.4" x14ac:dyDescent="0.3">
      <c r="B25" s="426" t="s">
        <v>212</v>
      </c>
      <c r="C25" s="12">
        <v>27135.159</v>
      </c>
      <c r="D25" s="12">
        <f>SUM(K25:N25)</f>
        <v>25135.509000000002</v>
      </c>
      <c r="E25" s="12">
        <f>SUM(O25:R25)</f>
        <v>25331.231999999996</v>
      </c>
      <c r="F25" s="12">
        <f>SUM(S25:V25)</f>
        <v>38724.923000000003</v>
      </c>
      <c r="G25" s="122">
        <f>SUM(W25:Z25)</f>
        <v>23453.005000000001</v>
      </c>
      <c r="H25" s="122">
        <f>AA25+AB25+AC25+AD25</f>
        <v>23205</v>
      </c>
      <c r="I25" s="122">
        <f>SUM(AE25:AH25)</f>
        <v>22569</v>
      </c>
      <c r="J25" s="153">
        <f>SUM(AI25,AJ25,AK25,AL25)</f>
        <v>39161.440000000002</v>
      </c>
      <c r="K25" s="12">
        <v>7149.0570000000007</v>
      </c>
      <c r="L25" s="12">
        <v>3118.3609999999999</v>
      </c>
      <c r="M25" s="12">
        <v>8391.5370000000003</v>
      </c>
      <c r="N25" s="12">
        <v>6476.5540000000001</v>
      </c>
      <c r="O25" s="12">
        <v>5005.0239999999994</v>
      </c>
      <c r="P25" s="12">
        <v>6636.7780000000002</v>
      </c>
      <c r="Q25" s="12">
        <v>5024.375</v>
      </c>
      <c r="R25" s="12">
        <v>8665.0549999999985</v>
      </c>
      <c r="S25" s="122">
        <v>6456.866</v>
      </c>
      <c r="T25" s="122">
        <v>9773.77</v>
      </c>
      <c r="U25" s="122">
        <v>10376.287</v>
      </c>
      <c r="V25" s="423">
        <v>12118</v>
      </c>
      <c r="W25" s="423">
        <v>5044.0050000000001</v>
      </c>
      <c r="X25" s="423">
        <v>4896</v>
      </c>
      <c r="Y25" s="122">
        <v>6273</v>
      </c>
      <c r="Z25" s="122">
        <v>7240</v>
      </c>
      <c r="AA25" s="122">
        <v>5308</v>
      </c>
      <c r="AB25" s="215">
        <v>4911</v>
      </c>
      <c r="AC25" s="12">
        <v>5491</v>
      </c>
      <c r="AD25" s="229">
        <v>7495</v>
      </c>
      <c r="AE25" s="229">
        <v>5525</v>
      </c>
      <c r="AF25" s="229">
        <v>4913</v>
      </c>
      <c r="AG25" s="229">
        <v>4900</v>
      </c>
      <c r="AH25" s="215">
        <v>7231</v>
      </c>
      <c r="AI25" s="215">
        <v>8392</v>
      </c>
      <c r="AJ25" s="215">
        <v>8028</v>
      </c>
      <c r="AK25" s="215">
        <v>9967.23</v>
      </c>
      <c r="AL25" s="439">
        <v>12774.21</v>
      </c>
    </row>
    <row r="26" spans="1:41" s="229" customFormat="1" ht="13.95" customHeight="1" x14ac:dyDescent="0.3">
      <c r="B26" s="229" t="s">
        <v>213</v>
      </c>
      <c r="C26" s="12">
        <v>0</v>
      </c>
      <c r="D26" s="12">
        <v>0</v>
      </c>
      <c r="E26" s="12">
        <f>SUM(O26:R26)</f>
        <v>-845.34999999999991</v>
      </c>
      <c r="F26" s="12">
        <f>SUM(S26:V26)</f>
        <v>0</v>
      </c>
      <c r="G26" s="122">
        <f>SUM(W26:Z26)</f>
        <v>0</v>
      </c>
      <c r="H26" s="122">
        <f>AA26+AB26+AC26+AD26</f>
        <v>0</v>
      </c>
      <c r="I26" s="122">
        <f>SUM(AE26:AH26)</f>
        <v>0</v>
      </c>
      <c r="J26" s="153">
        <f>SUM(AI26,AJ26,AK26,AL26)</f>
        <v>0</v>
      </c>
      <c r="K26" s="12">
        <v>0</v>
      </c>
      <c r="L26" s="12">
        <v>0</v>
      </c>
      <c r="M26" s="12">
        <v>0</v>
      </c>
      <c r="N26" s="12">
        <v>0</v>
      </c>
      <c r="O26" s="12">
        <v>-15</v>
      </c>
      <c r="P26" s="12">
        <v>-2</v>
      </c>
      <c r="Q26" s="12">
        <v>-733.17</v>
      </c>
      <c r="R26" s="12">
        <v>-95.18</v>
      </c>
      <c r="S26" s="122">
        <v>0</v>
      </c>
      <c r="T26" s="122">
        <v>0</v>
      </c>
      <c r="U26" s="122">
        <v>0</v>
      </c>
      <c r="V26" s="423">
        <v>0</v>
      </c>
      <c r="W26" s="122">
        <v>0</v>
      </c>
      <c r="X26" s="122">
        <v>0</v>
      </c>
      <c r="Y26" s="122">
        <v>0</v>
      </c>
      <c r="Z26" s="122">
        <v>0</v>
      </c>
      <c r="AA26" s="122">
        <v>0</v>
      </c>
      <c r="AB26" s="215">
        <v>0</v>
      </c>
      <c r="AC26" s="12">
        <v>0</v>
      </c>
      <c r="AD26" s="229">
        <v>0</v>
      </c>
      <c r="AE26" s="229">
        <v>0</v>
      </c>
      <c r="AF26" s="229">
        <v>0</v>
      </c>
      <c r="AG26" s="229">
        <v>0</v>
      </c>
      <c r="AH26" s="215">
        <v>0</v>
      </c>
      <c r="AI26" s="215">
        <v>0</v>
      </c>
      <c r="AJ26" s="215">
        <v>0</v>
      </c>
      <c r="AK26" s="229">
        <v>0</v>
      </c>
      <c r="AL26" s="439">
        <v>0</v>
      </c>
    </row>
    <row r="27" spans="1:41" s="229" customFormat="1" ht="14.4" x14ac:dyDescent="0.3">
      <c r="B27" s="229" t="s">
        <v>214</v>
      </c>
      <c r="C27" s="12">
        <v>33500.400000000001</v>
      </c>
      <c r="D27" s="12">
        <f>SUM(K27:N27)</f>
        <v>29167.531000000003</v>
      </c>
      <c r="E27" s="12">
        <f>SUM(O27:R27)</f>
        <v>36965.726999999999</v>
      </c>
      <c r="F27" s="12">
        <f>SUM(S27:V27)</f>
        <v>49738.224999999999</v>
      </c>
      <c r="G27" s="122">
        <f>SUM(W27:Z27)</f>
        <v>29916.618999999999</v>
      </c>
      <c r="H27" s="122">
        <f>AA27+AB27+AC27+AD27</f>
        <v>43716</v>
      </c>
      <c r="I27" s="122">
        <f>SUM(AE27:AH27)</f>
        <v>87467</v>
      </c>
      <c r="J27" s="153">
        <f>SUM(AI27,AJ27,AK27,AL27)</f>
        <v>38712.307000000001</v>
      </c>
      <c r="K27" s="12">
        <v>7646.1239999999998</v>
      </c>
      <c r="L27" s="12">
        <v>6343.3940000000002</v>
      </c>
      <c r="M27" s="12">
        <v>6034.0920000000006</v>
      </c>
      <c r="N27" s="12">
        <v>9143.9210000000003</v>
      </c>
      <c r="O27" s="12">
        <v>7498.0949999999993</v>
      </c>
      <c r="P27" s="12">
        <v>9092.4209999999985</v>
      </c>
      <c r="Q27" s="12">
        <v>9365.607</v>
      </c>
      <c r="R27" s="12">
        <v>11009.604000000001</v>
      </c>
      <c r="S27" s="122">
        <v>9408.4580000000005</v>
      </c>
      <c r="T27" s="122">
        <v>19093.728999999999</v>
      </c>
      <c r="U27" s="122">
        <v>9040.0380000000005</v>
      </c>
      <c r="V27" s="423">
        <v>12196</v>
      </c>
      <c r="W27" s="423">
        <v>7919.6189999999997</v>
      </c>
      <c r="X27" s="423">
        <v>4674</v>
      </c>
      <c r="Y27" s="122">
        <v>7820</v>
      </c>
      <c r="Z27" s="122">
        <v>9503</v>
      </c>
      <c r="AA27" s="122">
        <v>20025</v>
      </c>
      <c r="AB27" s="215">
        <v>7841</v>
      </c>
      <c r="AC27" s="12">
        <v>6030</v>
      </c>
      <c r="AD27" s="229">
        <v>9820</v>
      </c>
      <c r="AE27" s="229">
        <v>5951</v>
      </c>
      <c r="AF27" s="229">
        <v>7030</v>
      </c>
      <c r="AG27" s="229">
        <v>31539</v>
      </c>
      <c r="AH27" s="215">
        <v>42947</v>
      </c>
      <c r="AI27" s="215">
        <v>8157</v>
      </c>
      <c r="AJ27" s="215">
        <v>9018</v>
      </c>
      <c r="AK27" s="215">
        <v>10204.325999999999</v>
      </c>
      <c r="AL27" s="439">
        <v>11332.981</v>
      </c>
    </row>
    <row r="28" spans="1:41" s="229" customFormat="1" ht="14.4" x14ac:dyDescent="0.3">
      <c r="B28" s="229" t="s">
        <v>215</v>
      </c>
      <c r="C28" s="12">
        <v>2620.0529999999999</v>
      </c>
      <c r="D28" s="12">
        <f>SUM(K28:N28)</f>
        <v>1173.518</v>
      </c>
      <c r="E28" s="12">
        <f>SUM(O28:R28)</f>
        <v>788.17400000000009</v>
      </c>
      <c r="F28" s="12">
        <f>SUM(S28:V28)</f>
        <v>1612.6959999999999</v>
      </c>
      <c r="G28" s="122">
        <f>SUM(W28:Z28)</f>
        <v>1440.2739999999999</v>
      </c>
      <c r="H28" s="122">
        <f>AA28+AB28+AC28+AD28</f>
        <v>1424</v>
      </c>
      <c r="I28" s="122">
        <f>SUM(AE28:AH28)</f>
        <v>2038</v>
      </c>
      <c r="J28" s="153">
        <f>SUM(AI28,AJ28,AK28,AL28)</f>
        <v>5342.0749999999998</v>
      </c>
      <c r="K28" s="12">
        <v>242.036</v>
      </c>
      <c r="L28" s="12">
        <v>247.006</v>
      </c>
      <c r="M28" s="12">
        <v>226.19400000000002</v>
      </c>
      <c r="N28" s="12">
        <v>458.28199999999998</v>
      </c>
      <c r="O28" s="12">
        <v>256.50900000000001</v>
      </c>
      <c r="P28" s="12">
        <v>121.77700000000002</v>
      </c>
      <c r="Q28" s="12">
        <v>135.99400000000003</v>
      </c>
      <c r="R28" s="12">
        <v>273.89400000000001</v>
      </c>
      <c r="S28" s="122">
        <v>92.013000000000005</v>
      </c>
      <c r="T28" s="122">
        <v>980.18200000000002</v>
      </c>
      <c r="U28" s="122">
        <v>214.501</v>
      </c>
      <c r="V28" s="423">
        <v>326</v>
      </c>
      <c r="W28" s="423">
        <v>122.274</v>
      </c>
      <c r="X28" s="423">
        <v>497</v>
      </c>
      <c r="Y28" s="122">
        <v>282</v>
      </c>
      <c r="Z28" s="122">
        <v>539</v>
      </c>
      <c r="AA28" s="122">
        <v>214</v>
      </c>
      <c r="AB28" s="215">
        <v>715</v>
      </c>
      <c r="AC28" s="34">
        <v>195</v>
      </c>
      <c r="AD28" s="229">
        <v>300</v>
      </c>
      <c r="AE28" s="229">
        <v>118</v>
      </c>
      <c r="AF28" s="229">
        <v>888</v>
      </c>
      <c r="AG28" s="229">
        <v>284</v>
      </c>
      <c r="AH28" s="215">
        <v>748</v>
      </c>
      <c r="AI28" s="215">
        <v>235</v>
      </c>
      <c r="AJ28" s="215">
        <v>2817</v>
      </c>
      <c r="AK28" s="215">
        <v>1661.3779999999999</v>
      </c>
      <c r="AL28" s="439">
        <v>628.697</v>
      </c>
    </row>
    <row r="29" spans="1:41" s="229" customFormat="1" ht="14.4" x14ac:dyDescent="0.3">
      <c r="B29" s="229" t="s">
        <v>216</v>
      </c>
      <c r="C29" s="12">
        <v>14622.544</v>
      </c>
      <c r="D29" s="12">
        <f>SUM(K29:N29)</f>
        <v>17014.707000000002</v>
      </c>
      <c r="E29" s="12">
        <f>SUM(O29:R29)</f>
        <v>15350.479000000001</v>
      </c>
      <c r="F29" s="12">
        <f>SUM(S29:V29)</f>
        <v>15698.448</v>
      </c>
      <c r="G29" s="122">
        <f>SUM(W29:Z29)</f>
        <v>14157.021000000001</v>
      </c>
      <c r="H29" s="122">
        <f>AA29+AB29+AC29+AD29</f>
        <v>13789</v>
      </c>
      <c r="I29" s="122">
        <f>SUM(AE29:AH29)</f>
        <v>16818</v>
      </c>
      <c r="J29" s="153">
        <f>SUM(AI29,AJ29,AK29,AL29)</f>
        <v>21483.150999999998</v>
      </c>
      <c r="K29" s="12">
        <v>4033.8359999999998</v>
      </c>
      <c r="L29" s="12">
        <v>3827.4780000000001</v>
      </c>
      <c r="M29" s="12">
        <v>4139.3689999999997</v>
      </c>
      <c r="N29" s="12">
        <v>5014.0239999999994</v>
      </c>
      <c r="O29" s="12">
        <v>3709.8</v>
      </c>
      <c r="P29" s="12">
        <v>3505.607</v>
      </c>
      <c r="Q29" s="12">
        <v>4373.6940000000004</v>
      </c>
      <c r="R29" s="12">
        <v>3761.3780000000002</v>
      </c>
      <c r="S29" s="122">
        <v>3242.6080000000002</v>
      </c>
      <c r="T29" s="122">
        <v>4044.0990000000002</v>
      </c>
      <c r="U29" s="122">
        <v>3565.741</v>
      </c>
      <c r="V29" s="423">
        <v>4846</v>
      </c>
      <c r="W29" s="423">
        <v>3350.0210000000002</v>
      </c>
      <c r="X29" s="423">
        <v>3411</v>
      </c>
      <c r="Y29" s="122">
        <v>4014</v>
      </c>
      <c r="Z29" s="122">
        <v>3382</v>
      </c>
      <c r="AA29" s="122">
        <v>3157</v>
      </c>
      <c r="AB29" s="215">
        <v>3601</v>
      </c>
      <c r="AC29" s="229">
        <v>3820</v>
      </c>
      <c r="AD29" s="229">
        <v>3211</v>
      </c>
      <c r="AE29" s="229">
        <v>4429</v>
      </c>
      <c r="AF29" s="229">
        <v>4675</v>
      </c>
      <c r="AG29" s="229">
        <v>2917</v>
      </c>
      <c r="AH29" s="215">
        <v>4797</v>
      </c>
      <c r="AI29" s="215">
        <v>5161</v>
      </c>
      <c r="AJ29" s="215">
        <v>6429</v>
      </c>
      <c r="AK29" s="215">
        <v>5192.549</v>
      </c>
      <c r="AL29" s="439">
        <v>4700.6019999999999</v>
      </c>
    </row>
    <row r="30" spans="1:41" s="22" customFormat="1" ht="14.4" x14ac:dyDescent="0.3">
      <c r="A30" s="22" t="s">
        <v>217</v>
      </c>
      <c r="B30" s="424" t="s">
        <v>218</v>
      </c>
      <c r="C30" s="207"/>
      <c r="D30" s="207"/>
      <c r="E30" s="12"/>
      <c r="F30" s="12"/>
      <c r="G30" s="122"/>
      <c r="H30" s="122"/>
      <c r="I30" s="122"/>
      <c r="J30" s="153"/>
      <c r="K30" s="207"/>
      <c r="L30" s="207"/>
      <c r="M30" s="207"/>
      <c r="N30" s="12"/>
      <c r="O30" s="207"/>
      <c r="P30" s="207"/>
      <c r="Q30" s="207"/>
      <c r="R30" s="207"/>
      <c r="S30" s="357"/>
      <c r="T30" s="357"/>
      <c r="U30" s="357"/>
      <c r="V30" s="427"/>
      <c r="W30" s="357"/>
      <c r="X30" s="357"/>
      <c r="Y30" s="357"/>
      <c r="Z30" s="357"/>
      <c r="AA30" s="357"/>
      <c r="AB30" s="356"/>
      <c r="AC30" s="34"/>
      <c r="AH30" s="356"/>
      <c r="AI30" s="356"/>
      <c r="AJ30" s="356"/>
      <c r="AL30" s="739"/>
    </row>
    <row r="31" spans="1:41" s="229" customFormat="1" ht="14.4" x14ac:dyDescent="0.3">
      <c r="A31" s="22"/>
      <c r="B31" s="426" t="s">
        <v>219</v>
      </c>
      <c r="C31" s="12">
        <v>17890.784</v>
      </c>
      <c r="D31" s="12">
        <f>SUM(K31:N31)</f>
        <v>16741.228999999999</v>
      </c>
      <c r="E31" s="12">
        <f>SUM(O31:R31)</f>
        <v>17019.078999999998</v>
      </c>
      <c r="F31" s="12">
        <f>SUM(S31:V31)</f>
        <v>19878.468000000001</v>
      </c>
      <c r="G31" s="122">
        <f>SUM(W31:Z31)</f>
        <v>16811.28</v>
      </c>
      <c r="H31" s="122">
        <f>AA31+AB31+AC31+AD31</f>
        <v>18782</v>
      </c>
      <c r="I31" s="122">
        <f>SUM(AE31:AH31)</f>
        <v>22099</v>
      </c>
      <c r="J31" s="153">
        <f>SUM(AI31,AJ31,AK31,AL31)</f>
        <v>26642.637000000002</v>
      </c>
      <c r="K31" s="12">
        <v>2903.4769999999999</v>
      </c>
      <c r="L31" s="12">
        <v>4037.3410000000003</v>
      </c>
      <c r="M31" s="12">
        <v>4571.05</v>
      </c>
      <c r="N31" s="12">
        <v>5229.3609999999999</v>
      </c>
      <c r="O31" s="12">
        <v>3713.7890000000002</v>
      </c>
      <c r="P31" s="12">
        <v>4283.4449999999997</v>
      </c>
      <c r="Q31" s="12">
        <v>5081.1030000000001</v>
      </c>
      <c r="R31" s="12">
        <v>3940.7420000000002</v>
      </c>
      <c r="S31" s="122">
        <v>3216.5010000000002</v>
      </c>
      <c r="T31" s="122">
        <v>5345.9170000000004</v>
      </c>
      <c r="U31" s="122">
        <v>4807.05</v>
      </c>
      <c r="V31" s="423">
        <v>6509</v>
      </c>
      <c r="W31" s="423">
        <v>3791.28</v>
      </c>
      <c r="X31" s="423">
        <v>2606</v>
      </c>
      <c r="Y31" s="122">
        <v>5618</v>
      </c>
      <c r="Z31" s="122">
        <v>4796</v>
      </c>
      <c r="AA31" s="122">
        <v>4201</v>
      </c>
      <c r="AB31" s="215">
        <v>3723</v>
      </c>
      <c r="AC31" s="34">
        <v>3926</v>
      </c>
      <c r="AD31" s="229">
        <v>6932</v>
      </c>
      <c r="AE31" s="229">
        <v>4386</v>
      </c>
      <c r="AF31" s="229">
        <v>5593</v>
      </c>
      <c r="AG31" s="229">
        <v>3285</v>
      </c>
      <c r="AH31" s="215">
        <v>8835</v>
      </c>
      <c r="AI31" s="215">
        <v>5961</v>
      </c>
      <c r="AJ31" s="215">
        <v>5627</v>
      </c>
      <c r="AK31" s="215">
        <v>7039.1279999999997</v>
      </c>
      <c r="AL31" s="439">
        <v>8015.509</v>
      </c>
    </row>
    <row r="32" spans="1:41" s="229" customFormat="1" ht="14.4" x14ac:dyDescent="0.3">
      <c r="B32" s="229" t="s">
        <v>220</v>
      </c>
      <c r="C32" s="12">
        <v>51900.410999999993</v>
      </c>
      <c r="D32" s="12">
        <f>SUM(K32:N32)</f>
        <v>39947.005999999994</v>
      </c>
      <c r="E32" s="12">
        <f>SUM(O32:R32)</f>
        <v>31789.088000000003</v>
      </c>
      <c r="F32" s="12">
        <f>SUM(S32:V32)</f>
        <v>50485.987000000001</v>
      </c>
      <c r="G32" s="122">
        <f>SUM(W32:Z32)</f>
        <v>29692.995999999999</v>
      </c>
      <c r="H32" s="122">
        <f>AA32+AB32+AC32+AD32</f>
        <v>37925</v>
      </c>
      <c r="I32" s="122">
        <f>SUM(AE32:AH32)</f>
        <v>49033</v>
      </c>
      <c r="J32" s="153">
        <f>SUM(AI32,AJ32,AK32,AL32)</f>
        <v>53768.934999999998</v>
      </c>
      <c r="K32" s="12">
        <v>9097.5619999999999</v>
      </c>
      <c r="L32" s="12">
        <v>9204.0339999999997</v>
      </c>
      <c r="M32" s="12">
        <v>9175.1949999999997</v>
      </c>
      <c r="N32" s="12">
        <v>12470.215</v>
      </c>
      <c r="O32" s="12">
        <v>7992.5690000000004</v>
      </c>
      <c r="P32" s="12">
        <v>7848.4080000000004</v>
      </c>
      <c r="Q32" s="12">
        <v>6135.0660000000007</v>
      </c>
      <c r="R32" s="12">
        <v>9813.0450000000001</v>
      </c>
      <c r="S32" s="122">
        <v>9326.2150000000001</v>
      </c>
      <c r="T32" s="122">
        <v>17677.975999999999</v>
      </c>
      <c r="U32" s="122">
        <v>9892.7960000000003</v>
      </c>
      <c r="V32" s="423">
        <v>13589</v>
      </c>
      <c r="W32" s="423">
        <v>6534.9960000000001</v>
      </c>
      <c r="X32" s="423">
        <v>6420</v>
      </c>
      <c r="Y32" s="122">
        <v>7313</v>
      </c>
      <c r="Z32" s="122">
        <v>9425</v>
      </c>
      <c r="AA32" s="122">
        <v>7939</v>
      </c>
      <c r="AB32" s="215">
        <v>7695</v>
      </c>
      <c r="AC32" s="34">
        <v>10006</v>
      </c>
      <c r="AD32" s="229">
        <v>12285</v>
      </c>
      <c r="AE32" s="229">
        <v>8773</v>
      </c>
      <c r="AF32" s="229">
        <v>11961</v>
      </c>
      <c r="AG32" s="229">
        <v>11619</v>
      </c>
      <c r="AH32" s="215">
        <v>16680</v>
      </c>
      <c r="AI32" s="215">
        <v>14107</v>
      </c>
      <c r="AJ32" s="215">
        <v>11837</v>
      </c>
      <c r="AK32" s="215">
        <v>13658.377</v>
      </c>
      <c r="AL32" s="439">
        <v>14166.558000000001</v>
      </c>
    </row>
    <row r="33" spans="1:40" s="229" customFormat="1" ht="14.4" x14ac:dyDescent="0.3">
      <c r="B33" s="229" t="s">
        <v>221</v>
      </c>
      <c r="C33" s="12">
        <v>52498.555999999997</v>
      </c>
      <c r="D33" s="12">
        <f>SUM(K33:N33)</f>
        <v>47604.920000000006</v>
      </c>
      <c r="E33" s="12">
        <f>SUM(O33:R33)</f>
        <v>54522.216</v>
      </c>
      <c r="F33" s="12">
        <f>SUM(S33:V33)</f>
        <v>52973.111000000004</v>
      </c>
      <c r="G33" s="122">
        <f>SUM(W33:Z33)</f>
        <v>52815.430999999997</v>
      </c>
      <c r="H33" s="122">
        <f>AA33+AB33+AC33+AD33</f>
        <v>61122</v>
      </c>
      <c r="I33" s="122">
        <f>SUM(AE33:AH33)</f>
        <v>71296</v>
      </c>
      <c r="J33" s="153">
        <f>SUM(AI33,AJ33,AK33,AL33)</f>
        <v>74746.847999999998</v>
      </c>
      <c r="K33" s="12">
        <v>11848.698</v>
      </c>
      <c r="L33" s="12">
        <v>11307.367</v>
      </c>
      <c r="M33" s="12">
        <v>11061.504000000001</v>
      </c>
      <c r="N33" s="12">
        <v>13387.351000000001</v>
      </c>
      <c r="O33" s="12">
        <v>13181.607000000002</v>
      </c>
      <c r="P33" s="12">
        <v>13015.182000000001</v>
      </c>
      <c r="Q33" s="12">
        <v>12783.67</v>
      </c>
      <c r="R33" s="12">
        <v>15541.757</v>
      </c>
      <c r="S33" s="122">
        <v>10964.186</v>
      </c>
      <c r="T33" s="122">
        <v>14201.261</v>
      </c>
      <c r="U33" s="122">
        <v>13966.664000000001</v>
      </c>
      <c r="V33" s="423">
        <v>13841</v>
      </c>
      <c r="W33" s="423">
        <v>12166.431</v>
      </c>
      <c r="X33" s="423">
        <v>10837</v>
      </c>
      <c r="Y33" s="122">
        <v>13963</v>
      </c>
      <c r="Z33" s="122">
        <v>15849</v>
      </c>
      <c r="AA33" s="122">
        <v>15361</v>
      </c>
      <c r="AB33" s="215">
        <v>15046</v>
      </c>
      <c r="AC33" s="34">
        <v>13419</v>
      </c>
      <c r="AD33" s="229">
        <v>17296</v>
      </c>
      <c r="AE33" s="229">
        <v>13816</v>
      </c>
      <c r="AF33" s="229">
        <v>17853</v>
      </c>
      <c r="AG33" s="229">
        <v>18647</v>
      </c>
      <c r="AH33" s="215">
        <v>20980</v>
      </c>
      <c r="AI33" s="215">
        <v>15470</v>
      </c>
      <c r="AJ33" s="215">
        <v>18333</v>
      </c>
      <c r="AK33" s="215">
        <v>19377.032999999999</v>
      </c>
      <c r="AL33" s="439">
        <v>21566.814999999999</v>
      </c>
    </row>
    <row r="34" spans="1:40" s="22" customFormat="1" ht="14.4" x14ac:dyDescent="0.3">
      <c r="A34" s="22" t="s">
        <v>222</v>
      </c>
      <c r="B34" s="424" t="s">
        <v>223</v>
      </c>
      <c r="C34" s="12">
        <v>54.253000000000007</v>
      </c>
      <c r="D34" s="12">
        <f>SUM(K34:N34)</f>
        <v>97.013000000000005</v>
      </c>
      <c r="E34" s="12">
        <f>SUM(O34:R34)</f>
        <v>-5.5980000000000008</v>
      </c>
      <c r="F34" s="12">
        <f>SUM(S34:V34)</f>
        <v>327.40300000000002</v>
      </c>
      <c r="G34" s="122">
        <f>SUM(W34:Z34)</f>
        <v>1165</v>
      </c>
      <c r="H34" s="122">
        <f>AA34+AB34+AC34+AD34</f>
        <v>1727</v>
      </c>
      <c r="I34" s="122">
        <f>SUM(AE34:AH34)</f>
        <v>1189</v>
      </c>
      <c r="J34" s="153">
        <f>SUM(AI34,AJ34,AK34,AL34)</f>
        <v>683.21699999999998</v>
      </c>
      <c r="K34" s="12">
        <v>10.294</v>
      </c>
      <c r="L34" s="12">
        <v>64.37</v>
      </c>
      <c r="M34" s="12">
        <v>11.777999999999999</v>
      </c>
      <c r="N34" s="12">
        <v>10.571000000000002</v>
      </c>
      <c r="O34" s="12">
        <v>5.45</v>
      </c>
      <c r="P34" s="12">
        <v>2.98</v>
      </c>
      <c r="Q34" s="12">
        <v>4.6349999999999998</v>
      </c>
      <c r="R34" s="12">
        <v>-18.663</v>
      </c>
      <c r="S34" s="122">
        <v>3.1360000000000001</v>
      </c>
      <c r="T34" s="122">
        <v>141.44800000000001</v>
      </c>
      <c r="U34" s="122">
        <v>0.81899999999999995</v>
      </c>
      <c r="V34" s="423">
        <v>182</v>
      </c>
      <c r="W34" s="122">
        <v>442</v>
      </c>
      <c r="X34" s="122">
        <v>29</v>
      </c>
      <c r="Y34" s="122">
        <v>382</v>
      </c>
      <c r="Z34" s="122">
        <v>312</v>
      </c>
      <c r="AA34" s="122">
        <v>413</v>
      </c>
      <c r="AB34" s="356">
        <v>608</v>
      </c>
      <c r="AC34" s="22">
        <v>10</v>
      </c>
      <c r="AD34" s="22">
        <v>696</v>
      </c>
      <c r="AE34" s="22">
        <v>404</v>
      </c>
      <c r="AF34" s="22">
        <v>15</v>
      </c>
      <c r="AG34" s="22">
        <v>180</v>
      </c>
      <c r="AH34" s="356">
        <v>590</v>
      </c>
      <c r="AI34" s="356">
        <v>622</v>
      </c>
      <c r="AJ34" s="356">
        <v>13</v>
      </c>
      <c r="AK34" s="22">
        <v>44</v>
      </c>
      <c r="AL34" s="739">
        <v>4.2169999999999996</v>
      </c>
      <c r="AN34" s="356"/>
    </row>
    <row r="35" spans="1:40" s="22" customFormat="1" ht="14.4" x14ac:dyDescent="0.3">
      <c r="B35" s="424"/>
      <c r="C35" s="12"/>
      <c r="D35" s="12"/>
      <c r="E35" s="12"/>
      <c r="F35" s="12"/>
      <c r="G35" s="122"/>
      <c r="H35" s="122"/>
      <c r="I35" s="122"/>
      <c r="J35" s="153"/>
      <c r="K35" s="12"/>
      <c r="L35" s="12"/>
      <c r="M35" s="12"/>
      <c r="N35" s="207"/>
      <c r="O35" s="207"/>
      <c r="P35" s="207"/>
      <c r="Q35" s="207"/>
      <c r="R35" s="207"/>
      <c r="S35" s="357"/>
      <c r="T35" s="357"/>
      <c r="U35" s="357"/>
      <c r="V35" s="427"/>
      <c r="W35" s="357"/>
      <c r="X35" s="357"/>
      <c r="Y35" s="357"/>
      <c r="Z35" s="357"/>
      <c r="AA35" s="357"/>
      <c r="AH35" s="356"/>
      <c r="AL35" s="45"/>
      <c r="AN35" s="356"/>
    </row>
    <row r="36" spans="1:40" s="22" customFormat="1" ht="14.4" x14ac:dyDescent="0.3">
      <c r="B36" s="22" t="s">
        <v>224</v>
      </c>
      <c r="C36" s="207">
        <f>SUM(C8:C34)</f>
        <v>867853.03799999983</v>
      </c>
      <c r="D36" s="207">
        <f>SUM(D8:D34)</f>
        <v>868073.67700000026</v>
      </c>
      <c r="E36" s="207">
        <f>SUM(O36:R36)</f>
        <v>790002.28299999994</v>
      </c>
      <c r="F36" s="207">
        <f>SUM(S36:V36)</f>
        <v>992876.14099999995</v>
      </c>
      <c r="G36" s="357">
        <f>SUM(W36:Z36)</f>
        <v>814418.59600000014</v>
      </c>
      <c r="H36" s="207">
        <f>AA36+AB36+AC36+AD36</f>
        <v>933152</v>
      </c>
      <c r="I36" s="207">
        <f>SUM(AE36:AH36)</f>
        <v>1148662</v>
      </c>
      <c r="J36" s="147">
        <f>SUM(AI36,AJ36,AK36,AL36)</f>
        <v>1232202.8360000001</v>
      </c>
      <c r="K36" s="207">
        <f t="shared" ref="K36:T36" si="0">SUM(K8:K34)</f>
        <v>202693.31899999999</v>
      </c>
      <c r="L36" s="207">
        <f t="shared" si="0"/>
        <v>202195.43399999998</v>
      </c>
      <c r="M36" s="207">
        <f t="shared" si="0"/>
        <v>226674.74099999998</v>
      </c>
      <c r="N36" s="207">
        <f t="shared" si="0"/>
        <v>236510.18299999999</v>
      </c>
      <c r="O36" s="207">
        <f t="shared" si="0"/>
        <v>188710.86199999996</v>
      </c>
      <c r="P36" s="207">
        <f t="shared" si="0"/>
        <v>216055.81299999999</v>
      </c>
      <c r="Q36" s="207">
        <f t="shared" si="0"/>
        <v>137570.31300000002</v>
      </c>
      <c r="R36" s="207">
        <f t="shared" si="0"/>
        <v>247665.29500000004</v>
      </c>
      <c r="S36" s="357">
        <f t="shared" si="0"/>
        <v>217887.54499999998</v>
      </c>
      <c r="T36" s="357">
        <f t="shared" si="0"/>
        <v>245719.54499999995</v>
      </c>
      <c r="U36" s="357">
        <v>239943.10800000001</v>
      </c>
      <c r="V36" s="427">
        <f>SUM(V8:V34)</f>
        <v>289325.94299999997</v>
      </c>
      <c r="W36" s="427">
        <f>SUM(W8:W34)</f>
        <v>199586.59600000008</v>
      </c>
      <c r="X36" s="427">
        <f t="shared" ref="X36:Y36" si="1">SUM(X8:X34)</f>
        <v>172666</v>
      </c>
      <c r="Y36" s="427">
        <f t="shared" si="1"/>
        <v>205688</v>
      </c>
      <c r="Z36" s="427">
        <f t="shared" ref="Z36:AE36" si="2">SUM(Z8:Z34)</f>
        <v>236478</v>
      </c>
      <c r="AA36" s="427">
        <f t="shared" si="2"/>
        <v>223136</v>
      </c>
      <c r="AB36" s="428">
        <f t="shared" si="2"/>
        <v>220397</v>
      </c>
      <c r="AC36" s="428">
        <f t="shared" si="2"/>
        <v>214869</v>
      </c>
      <c r="AD36" s="428">
        <f t="shared" si="2"/>
        <v>274750</v>
      </c>
      <c r="AE36" s="428">
        <f t="shared" si="2"/>
        <v>211484</v>
      </c>
      <c r="AF36" s="428">
        <f>SUM(AF8:AF34)</f>
        <v>267609</v>
      </c>
      <c r="AG36" s="428">
        <f t="shared" ref="AG36" si="3">SUM(AG8:AG34)</f>
        <v>316430</v>
      </c>
      <c r="AH36" s="428">
        <f>SUM(AH8:AH34)</f>
        <v>353139</v>
      </c>
      <c r="AI36" s="428">
        <f>SUM(AI8:AI34)</f>
        <v>283149</v>
      </c>
      <c r="AJ36" s="428">
        <f>SUM(AJ8:AJ34)</f>
        <v>307981</v>
      </c>
      <c r="AK36" s="428">
        <f>SUM(AK8:AK34)</f>
        <v>309797.478</v>
      </c>
      <c r="AL36" s="740">
        <f>SUM(AL8:AL34)</f>
        <v>331275.35800000001</v>
      </c>
      <c r="AN36" s="356"/>
    </row>
    <row r="37" spans="1:40" s="22" customFormat="1" ht="14.4" x14ac:dyDescent="0.3">
      <c r="B37" s="429" t="s">
        <v>225</v>
      </c>
      <c r="C37" s="430"/>
      <c r="D37" s="207"/>
      <c r="E37" s="207"/>
      <c r="F37" s="207"/>
      <c r="G37" s="357"/>
      <c r="H37" s="357"/>
      <c r="I37" s="357"/>
      <c r="J37" s="377"/>
      <c r="K37" s="207"/>
      <c r="L37" s="207"/>
      <c r="M37" s="207"/>
      <c r="N37" s="207"/>
      <c r="O37" s="207"/>
      <c r="P37" s="207"/>
      <c r="Q37" s="207"/>
      <c r="R37" s="207"/>
      <c r="S37" s="207"/>
      <c r="T37" s="207"/>
      <c r="U37" s="207"/>
      <c r="V37" s="427"/>
      <c r="W37" s="357"/>
      <c r="X37" s="357"/>
      <c r="Y37" s="357"/>
      <c r="Z37" s="357"/>
      <c r="AA37" s="357"/>
      <c r="AC37" s="324"/>
      <c r="AD37" s="207"/>
      <c r="AF37" s="207"/>
      <c r="AG37" s="207"/>
      <c r="AK37" s="207"/>
      <c r="AL37" s="45"/>
      <c r="AN37" s="356"/>
    </row>
    <row r="38" spans="1:40" s="22" customFormat="1" ht="14.4" x14ac:dyDescent="0.3">
      <c r="B38" s="431" t="s">
        <v>226</v>
      </c>
      <c r="C38" s="430">
        <f>C22+C27</f>
        <v>113812.86300000001</v>
      </c>
      <c r="D38" s="207">
        <f>D22+D27</f>
        <v>104084.777</v>
      </c>
      <c r="E38" s="207">
        <f>E22+E27</f>
        <v>111443.436</v>
      </c>
      <c r="F38" s="207">
        <f>SUM(S38:V38)</f>
        <v>149010.33100000001</v>
      </c>
      <c r="G38" s="357">
        <f>SUM(W38:Z38)</f>
        <v>104649.409</v>
      </c>
      <c r="H38" s="357">
        <f>AA38+AB38+AC38+AD38</f>
        <v>93156</v>
      </c>
      <c r="I38" s="357">
        <f>SUM(AE38:AH38)</f>
        <v>98468</v>
      </c>
      <c r="J38" s="377">
        <f>SUM(AI38,AJ38,AK38,AL38)</f>
        <v>116318.44</v>
      </c>
      <c r="K38" s="207">
        <f>K22+K27</f>
        <v>23953.002999999997</v>
      </c>
      <c r="L38" s="207">
        <f>L22+L27</f>
        <v>20808.080000000002</v>
      </c>
      <c r="M38" s="207">
        <f>M22+M27</f>
        <v>28900.428000000004</v>
      </c>
      <c r="N38" s="207">
        <f t="shared" ref="N38:S38" si="4">N22+N27</f>
        <v>30423.266000000003</v>
      </c>
      <c r="O38" s="207">
        <f t="shared" si="4"/>
        <v>26279.745000000003</v>
      </c>
      <c r="P38" s="207">
        <f t="shared" si="4"/>
        <v>27478.483</v>
      </c>
      <c r="Q38" s="207">
        <f t="shared" si="4"/>
        <v>27516.542000000001</v>
      </c>
      <c r="R38" s="207">
        <f t="shared" si="4"/>
        <v>30168.666000000005</v>
      </c>
      <c r="S38" s="207">
        <f t="shared" si="4"/>
        <v>31681.360999999997</v>
      </c>
      <c r="T38" s="207">
        <f>T22+T27</f>
        <v>38986.271999999997</v>
      </c>
      <c r="U38" s="207">
        <v>33915.698000000004</v>
      </c>
      <c r="V38" s="357">
        <f>V25+V22</f>
        <v>44427</v>
      </c>
      <c r="W38" s="357">
        <f>W25+W22</f>
        <v>20918.409</v>
      </c>
      <c r="X38" s="357">
        <f t="shared" ref="X38:Z38" si="5">X25+X22</f>
        <v>29471</v>
      </c>
      <c r="Y38" s="357">
        <f>Y25+Y22</f>
        <v>23912</v>
      </c>
      <c r="Z38" s="357">
        <f t="shared" si="5"/>
        <v>30348</v>
      </c>
      <c r="AA38" s="357">
        <f t="shared" ref="AA38:AF38" si="6">AA25+AA22</f>
        <v>24807</v>
      </c>
      <c r="AB38" s="357">
        <f t="shared" si="6"/>
        <v>22058</v>
      </c>
      <c r="AC38" s="357">
        <f t="shared" si="6"/>
        <v>22360</v>
      </c>
      <c r="AD38" s="357">
        <f t="shared" si="6"/>
        <v>23931</v>
      </c>
      <c r="AE38" s="357">
        <f t="shared" si="6"/>
        <v>28128</v>
      </c>
      <c r="AF38" s="357">
        <f t="shared" si="6"/>
        <v>29634</v>
      </c>
      <c r="AG38" s="357">
        <f t="shared" ref="AG38:AL38" si="7">AG25+AG22</f>
        <v>15422</v>
      </c>
      <c r="AH38" s="357">
        <f t="shared" si="7"/>
        <v>25284</v>
      </c>
      <c r="AI38" s="357">
        <f t="shared" si="7"/>
        <v>24647</v>
      </c>
      <c r="AJ38" s="357">
        <f t="shared" si="7"/>
        <v>27430</v>
      </c>
      <c r="AK38" s="357">
        <f t="shared" si="7"/>
        <v>26398.712</v>
      </c>
      <c r="AL38" s="377">
        <f t="shared" si="7"/>
        <v>37842.728000000003</v>
      </c>
    </row>
    <row r="39" spans="1:40" s="22" customFormat="1" ht="14.4" x14ac:dyDescent="0.3">
      <c r="B39" s="431" t="s">
        <v>227</v>
      </c>
      <c r="C39" s="430">
        <f>C8+C14+C15+C17+C20+C23+C29+C11</f>
        <v>340092.02199999988</v>
      </c>
      <c r="D39" s="207">
        <f>D8+D14+D15+D17+D20+D23+D29+D11</f>
        <v>359996.94099999999</v>
      </c>
      <c r="E39" s="207">
        <f>E8+E14+E15+E17+E20+E23+E29+E11</f>
        <v>273127.42</v>
      </c>
      <c r="F39" s="207">
        <f>SUM(S39:V39)</f>
        <v>406857.804</v>
      </c>
      <c r="G39" s="357">
        <f>SUM(W39:Z39)</f>
        <v>335779.95600000001</v>
      </c>
      <c r="H39" s="357">
        <f>AA39+AB39+AC39+AD39</f>
        <v>376405</v>
      </c>
      <c r="I39" s="357">
        <f>SUM(AE39:AH39)</f>
        <v>448381</v>
      </c>
      <c r="J39" s="377">
        <f>SUM(AI39,AJ39,AK39,AL39)</f>
        <v>502235.80599999998</v>
      </c>
      <c r="K39" s="207">
        <f>K8+K14+K15+K17+K20+K23+K29+K11</f>
        <v>84991.102000000014</v>
      </c>
      <c r="L39" s="207">
        <f>L8+L14+L15+L17+L20+L23+L29+L11</f>
        <v>90578.192999999999</v>
      </c>
      <c r="M39" s="207">
        <f>M8+M14+M15+M17+M20+M23+M29+M11</f>
        <v>92269.687000000005</v>
      </c>
      <c r="N39" s="207">
        <f>N8+N14+N15+N17+N20+N23+N29+N11</f>
        <v>92157.959000000003</v>
      </c>
      <c r="O39" s="207">
        <f t="shared" ref="O39:T39" si="8">O8+O11+O14+O15+O17+O20+O23+O29</f>
        <v>70150.572</v>
      </c>
      <c r="P39" s="207">
        <f t="shared" si="8"/>
        <v>84127.15800000001</v>
      </c>
      <c r="Q39" s="207">
        <f t="shared" si="8"/>
        <v>14353.581999999999</v>
      </c>
      <c r="R39" s="207">
        <f t="shared" si="8"/>
        <v>104496.10799999999</v>
      </c>
      <c r="S39" s="207">
        <f t="shared" si="8"/>
        <v>95064.717000000004</v>
      </c>
      <c r="T39" s="207">
        <f t="shared" si="8"/>
        <v>96979.474000000002</v>
      </c>
      <c r="U39" s="207">
        <v>96088.669999999984</v>
      </c>
      <c r="V39" s="357">
        <f t="shared" ref="V39:Z39" si="9">V8+V11+V14+V15+V17+V20+V23+V29</f>
        <v>118724.943</v>
      </c>
      <c r="W39" s="357">
        <f t="shared" si="9"/>
        <v>87712.956000000006</v>
      </c>
      <c r="X39" s="357">
        <f t="shared" si="9"/>
        <v>62291</v>
      </c>
      <c r="Y39" s="357">
        <f t="shared" si="9"/>
        <v>85460</v>
      </c>
      <c r="Z39" s="357">
        <f t="shared" si="9"/>
        <v>100316</v>
      </c>
      <c r="AA39" s="357">
        <f t="shared" ref="AA39:AF39" si="10">AA8+AA11+AA14+AA15+AA17+AA20+AA23+AA29</f>
        <v>83833</v>
      </c>
      <c r="AB39" s="357">
        <f t="shared" si="10"/>
        <v>87510</v>
      </c>
      <c r="AC39" s="357">
        <f t="shared" si="10"/>
        <v>88729</v>
      </c>
      <c r="AD39" s="357">
        <f t="shared" si="10"/>
        <v>116333</v>
      </c>
      <c r="AE39" s="357">
        <f t="shared" si="10"/>
        <v>82927</v>
      </c>
      <c r="AF39" s="357">
        <f t="shared" si="10"/>
        <v>106701</v>
      </c>
      <c r="AG39" s="357">
        <f t="shared" ref="AG39:AH39" si="11">AG8+AG11+AG14+AG15+AG17+AG20+AG23+AG29</f>
        <v>126756</v>
      </c>
      <c r="AH39" s="357">
        <f t="shared" si="11"/>
        <v>131997</v>
      </c>
      <c r="AI39" s="357">
        <f>AI8+AI11+AI14+AI15+AI17+AI20+AI23+AI29</f>
        <v>126802</v>
      </c>
      <c r="AJ39" s="357">
        <f>AJ8+AJ11+AJ14+AJ15+AJ17+AJ20+AJ23+AJ29</f>
        <v>126243</v>
      </c>
      <c r="AK39" s="357">
        <f>AK8+AK11+AK14+AK15+AK17+AK20+AK23+AK29</f>
        <v>124223.064</v>
      </c>
      <c r="AL39" s="377">
        <f>AL8+AL11+AL14+AL15+AL17+AL20+AL23+AL29</f>
        <v>124967.742</v>
      </c>
    </row>
    <row r="40" spans="1:40" s="22" customFormat="1" ht="14.4" x14ac:dyDescent="0.3">
      <c r="B40" s="431" t="s">
        <v>228</v>
      </c>
      <c r="C40" s="430">
        <f>C9+C12+C28+C31+C32+C33</f>
        <v>330966.00399999996</v>
      </c>
      <c r="D40" s="207">
        <f>D9+D12+D28+D31+D32+D33</f>
        <v>311147.71399999998</v>
      </c>
      <c r="E40" s="207">
        <f>E9+E12+E28+E31+E32+E33</f>
        <v>306133.53400000004</v>
      </c>
      <c r="F40" s="207">
        <f>SUM(S40:V40)</f>
        <v>340970.174</v>
      </c>
      <c r="G40" s="357">
        <f>SUM(W40:Z40)</f>
        <v>304788.61199999996</v>
      </c>
      <c r="H40" s="357">
        <f>AA40+AB40+AC40+AD40</f>
        <v>355666</v>
      </c>
      <c r="I40" s="357">
        <f>SUM(AE40:AH40)</f>
        <v>432866</v>
      </c>
      <c r="J40" s="377">
        <f>SUM(AI40,AJ40,AK40,AL40)</f>
        <v>474672.06599999999</v>
      </c>
      <c r="K40" s="207">
        <f t="shared" ref="K40:T40" si="12">K9+K12+K28+K31+K32+K33</f>
        <v>70667.174999999988</v>
      </c>
      <c r="L40" s="207">
        <f t="shared" si="12"/>
        <v>70149.525000000009</v>
      </c>
      <c r="M40" s="207">
        <f t="shared" si="12"/>
        <v>82512.39</v>
      </c>
      <c r="N40" s="207">
        <f t="shared" si="12"/>
        <v>87818.623999999996</v>
      </c>
      <c r="O40" s="207">
        <f t="shared" si="12"/>
        <v>72352.672999999995</v>
      </c>
      <c r="P40" s="207">
        <f t="shared" si="12"/>
        <v>75599.074000000008</v>
      </c>
      <c r="Q40" s="207">
        <f t="shared" si="12"/>
        <v>65768.991000000009</v>
      </c>
      <c r="R40" s="207">
        <f t="shared" si="12"/>
        <v>92412.796000000002</v>
      </c>
      <c r="S40" s="207">
        <f t="shared" si="12"/>
        <v>67089.684999999998</v>
      </c>
      <c r="T40" s="207">
        <f t="shared" si="12"/>
        <v>89174.150999999998</v>
      </c>
      <c r="U40" s="207">
        <v>86491.338000000003</v>
      </c>
      <c r="V40" s="357">
        <f t="shared" ref="V40:Z40" si="13">V9+V12+V28+V31+V32+V33</f>
        <v>98215</v>
      </c>
      <c r="W40" s="357">
        <f>W9+W12+W28+W31+W32+W33</f>
        <v>70670.611999999994</v>
      </c>
      <c r="X40" s="357">
        <f t="shared" si="13"/>
        <v>69193</v>
      </c>
      <c r="Y40" s="357">
        <f t="shared" si="13"/>
        <v>79440</v>
      </c>
      <c r="Z40" s="357">
        <f t="shared" si="13"/>
        <v>85485</v>
      </c>
      <c r="AA40" s="357">
        <f t="shared" ref="AA40:AF40" si="14">AA9+AA12+AA28+AA31+AA32+AA33</f>
        <v>80403</v>
      </c>
      <c r="AB40" s="357">
        <f t="shared" si="14"/>
        <v>92391</v>
      </c>
      <c r="AC40" s="357">
        <f t="shared" si="14"/>
        <v>78947</v>
      </c>
      <c r="AD40" s="357">
        <f t="shared" si="14"/>
        <v>103925</v>
      </c>
      <c r="AE40" s="357">
        <f t="shared" si="14"/>
        <v>87279</v>
      </c>
      <c r="AF40" s="357">
        <f t="shared" si="14"/>
        <v>105299</v>
      </c>
      <c r="AG40" s="357">
        <f>AG9+AG12+AG28+AG31+AG32+AG33</f>
        <v>109286</v>
      </c>
      <c r="AH40" s="357">
        <f t="shared" ref="AH40" si="15">AH9+AH12+AH28+AH31+AH32+AH33</f>
        <v>131002</v>
      </c>
      <c r="AI40" s="357">
        <f>AI9+AI12+AI28+AI31+AI32+AI33</f>
        <v>103643</v>
      </c>
      <c r="AJ40" s="357">
        <f>AJ9+AJ12+AJ28+AJ31+AJ32+AJ33</f>
        <v>117238</v>
      </c>
      <c r="AK40" s="357">
        <f>AK9+AK12+AK28+AK31+AK32+AK33</f>
        <v>126058.37599999999</v>
      </c>
      <c r="AL40" s="377">
        <f>AL9+AL12+AL28+AL31+AL32+AL33</f>
        <v>127732.69</v>
      </c>
    </row>
    <row r="41" spans="1:40" s="19" customFormat="1" x14ac:dyDescent="0.3">
      <c r="B41" s="66"/>
      <c r="C41" s="65"/>
      <c r="D41" s="64"/>
      <c r="E41" s="64"/>
      <c r="F41" s="64"/>
      <c r="G41" s="100"/>
      <c r="H41" s="100"/>
      <c r="I41" s="100"/>
      <c r="J41" s="741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100"/>
      <c r="W41" s="100"/>
      <c r="X41" s="100"/>
      <c r="Y41" s="100"/>
      <c r="Z41" s="100"/>
      <c r="AA41" s="100"/>
      <c r="AL41" s="30"/>
    </row>
    <row r="42" spans="1:40" s="19" customFormat="1" ht="14.4" x14ac:dyDescent="0.3">
      <c r="A42" s="46" t="s">
        <v>236</v>
      </c>
      <c r="B42" s="230" t="s">
        <v>237</v>
      </c>
      <c r="C42" s="68"/>
      <c r="D42" s="69"/>
      <c r="E42" s="69"/>
      <c r="F42" s="69"/>
      <c r="G42" s="156"/>
      <c r="H42" s="156"/>
      <c r="I42" s="156"/>
      <c r="J42" s="156"/>
      <c r="K42" s="69"/>
      <c r="L42" s="69"/>
      <c r="M42" s="69"/>
      <c r="N42" s="47"/>
      <c r="O42" s="51"/>
      <c r="P42" s="51"/>
      <c r="Q42" s="51"/>
      <c r="R42" s="101"/>
      <c r="S42" s="122"/>
      <c r="T42" s="51"/>
      <c r="U42" s="51"/>
      <c r="V42" s="97"/>
      <c r="W42" s="97"/>
      <c r="X42" s="97"/>
      <c r="Y42" s="97"/>
      <c r="Z42" s="97"/>
      <c r="AA42" s="97"/>
      <c r="AL42" s="30"/>
    </row>
    <row r="43" spans="1:40" s="19" customFormat="1" ht="14.4" x14ac:dyDescent="0.3">
      <c r="A43" s="46"/>
      <c r="B43" s="250" t="s">
        <v>170</v>
      </c>
      <c r="C43" s="68"/>
      <c r="D43" s="69"/>
      <c r="E43" s="69"/>
      <c r="F43" s="69"/>
      <c r="G43" s="156"/>
      <c r="H43" s="156"/>
      <c r="I43" s="156"/>
      <c r="J43" s="156"/>
      <c r="K43" s="69"/>
      <c r="L43" s="69"/>
      <c r="M43" s="69"/>
      <c r="N43" s="47"/>
      <c r="P43" s="96"/>
      <c r="Q43" s="51"/>
      <c r="R43" s="51"/>
      <c r="S43" s="51"/>
      <c r="T43" s="51"/>
      <c r="U43" s="51"/>
      <c r="V43" s="158"/>
      <c r="W43" s="158"/>
      <c r="X43" s="158"/>
      <c r="Y43" s="158"/>
      <c r="Z43" s="97"/>
      <c r="AA43" s="97"/>
      <c r="AH43" s="456"/>
      <c r="AK43" s="64"/>
      <c r="AL43" s="742"/>
    </row>
    <row r="44" spans="1:40" s="19" customFormat="1" ht="14.4" x14ac:dyDescent="0.3">
      <c r="A44" s="46"/>
      <c r="B44" s="249" t="s">
        <v>171</v>
      </c>
      <c r="C44" s="68"/>
      <c r="D44" s="69"/>
      <c r="E44" s="69"/>
      <c r="F44" s="69"/>
      <c r="G44" s="156"/>
      <c r="H44" s="156"/>
      <c r="I44" s="156"/>
      <c r="J44" s="156"/>
      <c r="K44" s="69"/>
      <c r="L44" s="69"/>
      <c r="M44" s="69"/>
      <c r="N44" s="47"/>
      <c r="P44" s="96"/>
      <c r="Q44" s="51"/>
      <c r="R44" s="51"/>
      <c r="S44" s="51"/>
      <c r="T44" s="51"/>
      <c r="U44" s="51"/>
      <c r="V44" s="158"/>
      <c r="W44" s="158"/>
      <c r="X44" s="158"/>
      <c r="Y44" s="158"/>
      <c r="Z44" s="97"/>
      <c r="AA44" s="97"/>
      <c r="AH44" s="456"/>
      <c r="AK44" s="64"/>
      <c r="AL44" s="743"/>
    </row>
    <row r="45" spans="1:40" s="19" customFormat="1" ht="14.4" x14ac:dyDescent="0.3">
      <c r="A45" s="46"/>
      <c r="B45" s="230" t="s">
        <v>172</v>
      </c>
      <c r="C45" s="68"/>
      <c r="D45" s="69"/>
      <c r="E45" s="69"/>
      <c r="F45" s="69"/>
      <c r="G45" s="156"/>
      <c r="H45" s="156"/>
      <c r="I45" s="12"/>
      <c r="J45" s="12"/>
      <c r="K45" s="12"/>
      <c r="L45" s="12"/>
      <c r="M45" s="12"/>
      <c r="N45" s="47"/>
      <c r="S45" s="158"/>
      <c r="T45" s="158"/>
      <c r="U45" s="158"/>
      <c r="V45" s="158"/>
      <c r="W45" s="158"/>
      <c r="X45" s="158"/>
      <c r="Y45" s="158"/>
      <c r="Z45" s="97"/>
      <c r="AA45" s="97"/>
      <c r="AL45" s="30"/>
    </row>
    <row r="46" spans="1:40" s="19" customFormat="1" ht="14.4" x14ac:dyDescent="0.3">
      <c r="A46" s="46"/>
      <c r="B46" s="230" t="s">
        <v>173</v>
      </c>
      <c r="C46" s="68"/>
      <c r="D46" s="69"/>
      <c r="E46" s="69"/>
      <c r="F46" s="69"/>
      <c r="G46" s="156"/>
      <c r="H46" s="156"/>
      <c r="I46" s="156"/>
      <c r="J46" s="156"/>
      <c r="K46" s="69"/>
      <c r="L46" s="69"/>
      <c r="M46" s="69"/>
      <c r="N46" s="47"/>
      <c r="S46" s="164"/>
      <c r="T46" s="164"/>
      <c r="U46" s="118"/>
      <c r="V46" s="118"/>
      <c r="W46" s="118"/>
      <c r="X46" s="118"/>
      <c r="Y46" s="118"/>
      <c r="Z46" s="97"/>
      <c r="AA46" s="97"/>
      <c r="AH46" s="457"/>
      <c r="AL46" s="30"/>
    </row>
    <row r="47" spans="1:40" s="19" customFormat="1" ht="74.7" customHeight="1" x14ac:dyDescent="0.3">
      <c r="A47" s="67"/>
      <c r="B47" s="728" t="s">
        <v>229</v>
      </c>
      <c r="C47" s="729"/>
      <c r="D47" s="729"/>
      <c r="E47" s="729"/>
      <c r="F47" s="729"/>
      <c r="G47" s="729"/>
      <c r="H47" s="729"/>
      <c r="I47" s="729"/>
      <c r="J47" s="729"/>
      <c r="K47" s="729"/>
      <c r="L47" s="729"/>
      <c r="M47" s="729"/>
      <c r="N47" s="730"/>
      <c r="S47" s="164"/>
      <c r="T47" s="164"/>
      <c r="U47" s="118"/>
      <c r="V47" s="118"/>
      <c r="W47" s="118"/>
      <c r="X47" s="118"/>
      <c r="Y47" s="118"/>
      <c r="Z47" s="97"/>
      <c r="AA47" s="97"/>
      <c r="AL47" s="30"/>
    </row>
    <row r="48" spans="1:40" s="97" customFormat="1" ht="14.4" x14ac:dyDescent="0.3">
      <c r="A48" s="166">
        <v>1</v>
      </c>
      <c r="B48" s="167" t="s">
        <v>230</v>
      </c>
      <c r="C48" s="168"/>
      <c r="D48" s="168"/>
      <c r="E48" s="168"/>
      <c r="F48" s="168"/>
      <c r="G48" s="168"/>
      <c r="H48" s="168"/>
      <c r="I48" s="168"/>
      <c r="J48" s="168"/>
      <c r="K48" s="168"/>
      <c r="L48" s="168"/>
      <c r="M48" s="168"/>
      <c r="N48" s="169"/>
      <c r="S48" s="164"/>
      <c r="T48" s="164"/>
      <c r="U48" s="118"/>
      <c r="V48" s="118"/>
      <c r="W48" s="118"/>
      <c r="X48" s="118"/>
      <c r="Y48" s="118"/>
      <c r="AL48" s="744"/>
    </row>
    <row r="49" spans="1:38" s="97" customFormat="1" ht="14.4" x14ac:dyDescent="0.3">
      <c r="A49" s="166">
        <v>2</v>
      </c>
      <c r="B49" s="167" t="s">
        <v>231</v>
      </c>
      <c r="C49" s="168"/>
      <c r="D49" s="168"/>
      <c r="E49" s="168"/>
      <c r="F49" s="168"/>
      <c r="G49" s="168"/>
      <c r="H49" s="168"/>
      <c r="I49" s="168"/>
      <c r="J49" s="168"/>
      <c r="K49" s="168"/>
      <c r="L49" s="168"/>
      <c r="M49" s="168"/>
      <c r="N49" s="169"/>
      <c r="S49" s="164"/>
      <c r="T49" s="164"/>
      <c r="U49" s="118"/>
      <c r="V49" s="118"/>
      <c r="W49" s="118"/>
      <c r="X49" s="118"/>
      <c r="Y49" s="118"/>
      <c r="AL49" s="744"/>
    </row>
    <row r="50" spans="1:38" s="97" customFormat="1" ht="14.4" x14ac:dyDescent="0.3">
      <c r="A50" s="166">
        <v>3</v>
      </c>
      <c r="B50" s="167" t="s">
        <v>232</v>
      </c>
      <c r="C50" s="168"/>
      <c r="D50" s="168"/>
      <c r="E50" s="168"/>
      <c r="F50" s="168"/>
      <c r="G50" s="168"/>
      <c r="H50" s="168"/>
      <c r="I50" s="168"/>
      <c r="J50" s="168"/>
      <c r="K50" s="168"/>
      <c r="L50" s="168"/>
      <c r="M50" s="168"/>
      <c r="N50" s="169"/>
      <c r="S50" s="164"/>
      <c r="T50" s="164"/>
      <c r="U50" s="118"/>
      <c r="V50" s="118"/>
      <c r="W50" s="118"/>
      <c r="X50" s="118"/>
      <c r="Y50" s="118"/>
      <c r="AL50" s="744"/>
    </row>
    <row r="51" spans="1:38" s="96" customFormat="1" ht="30.75" customHeight="1" x14ac:dyDescent="0.3">
      <c r="A51" s="170" t="s">
        <v>233</v>
      </c>
      <c r="B51" s="727" t="s">
        <v>234</v>
      </c>
      <c r="C51" s="727"/>
      <c r="D51" s="727"/>
      <c r="E51" s="727"/>
      <c r="F51" s="727"/>
      <c r="G51" s="727"/>
      <c r="H51" s="727"/>
      <c r="I51" s="727"/>
      <c r="J51" s="727"/>
      <c r="K51" s="727"/>
      <c r="L51" s="727"/>
      <c r="M51" s="727"/>
      <c r="N51" s="171"/>
      <c r="S51" s="164"/>
      <c r="T51" s="164"/>
      <c r="U51" s="118"/>
      <c r="V51" s="118"/>
      <c r="W51" s="118"/>
      <c r="X51" s="118"/>
      <c r="Y51" s="118"/>
      <c r="AL51" s="745"/>
    </row>
    <row r="52" spans="1:38" s="96" customFormat="1" ht="14.4" x14ac:dyDescent="0.3"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S52" s="164"/>
      <c r="T52" s="164"/>
      <c r="U52" s="118"/>
      <c r="V52" s="118"/>
      <c r="W52" s="118"/>
      <c r="X52" s="118"/>
      <c r="Y52" s="118"/>
      <c r="AL52" s="745"/>
    </row>
    <row r="53" spans="1:38" s="96" customFormat="1" x14ac:dyDescent="0.3"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AL53" s="745"/>
    </row>
    <row r="54" spans="1:38" s="96" customFormat="1" x14ac:dyDescent="0.3"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AL54" s="745"/>
    </row>
    <row r="55" spans="1:38" s="96" customFormat="1" x14ac:dyDescent="0.3"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  <c r="AL55" s="745"/>
    </row>
    <row r="56" spans="1:38" s="96" customFormat="1" x14ac:dyDescent="0.3"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AL56" s="745"/>
    </row>
    <row r="57" spans="1:38" s="96" customFormat="1" x14ac:dyDescent="0.3"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  <c r="AL57" s="745"/>
    </row>
    <row r="58" spans="1:38" s="96" customFormat="1" x14ac:dyDescent="0.3">
      <c r="C58" s="51"/>
      <c r="D58" s="51"/>
      <c r="E58" s="51"/>
      <c r="F58" s="51"/>
      <c r="G58" s="51"/>
      <c r="H58" s="51"/>
      <c r="I58" s="51"/>
      <c r="J58" s="51"/>
      <c r="K58" s="51"/>
      <c r="L58" s="51"/>
      <c r="M58" s="51"/>
      <c r="AL58" s="745"/>
    </row>
    <row r="59" spans="1:38" s="96" customFormat="1" x14ac:dyDescent="0.3">
      <c r="C59" s="51"/>
      <c r="D59" s="51"/>
      <c r="E59" s="51"/>
      <c r="F59" s="51"/>
      <c r="G59" s="51"/>
      <c r="H59" s="51"/>
      <c r="I59" s="51"/>
      <c r="J59" s="51"/>
      <c r="K59" s="51"/>
      <c r="L59" s="51"/>
      <c r="M59" s="51"/>
      <c r="AL59" s="745"/>
    </row>
    <row r="60" spans="1:38" s="96" customFormat="1" x14ac:dyDescent="0.3">
      <c r="C60" s="51"/>
      <c r="D60" s="51"/>
      <c r="E60" s="51"/>
      <c r="F60" s="51"/>
      <c r="G60" s="51"/>
      <c r="H60" s="51"/>
      <c r="I60" s="51"/>
      <c r="J60" s="51"/>
      <c r="K60" s="51"/>
      <c r="L60" s="51"/>
      <c r="M60" s="51"/>
      <c r="AL60" s="745"/>
    </row>
    <row r="61" spans="1:38" s="96" customFormat="1" x14ac:dyDescent="0.3">
      <c r="C61" s="51"/>
      <c r="D61" s="51"/>
      <c r="E61" s="51"/>
      <c r="F61" s="51"/>
      <c r="G61" s="51"/>
      <c r="H61" s="51"/>
      <c r="I61" s="51"/>
      <c r="J61" s="51"/>
      <c r="K61" s="51"/>
      <c r="L61" s="51"/>
      <c r="M61" s="51"/>
      <c r="AL61" s="745"/>
    </row>
    <row r="62" spans="1:38" s="96" customFormat="1" x14ac:dyDescent="0.3">
      <c r="C62" s="51"/>
      <c r="D62" s="51"/>
      <c r="E62" s="51"/>
      <c r="F62" s="51"/>
      <c r="G62" s="51"/>
      <c r="H62" s="51"/>
      <c r="I62" s="51"/>
      <c r="J62" s="51"/>
      <c r="K62" s="51"/>
      <c r="L62" s="51"/>
      <c r="M62" s="51"/>
      <c r="AL62" s="745"/>
    </row>
    <row r="63" spans="1:38" s="96" customFormat="1" x14ac:dyDescent="0.3">
      <c r="C63" s="51"/>
      <c r="D63" s="51"/>
      <c r="E63" s="51"/>
      <c r="F63" s="51"/>
      <c r="G63" s="51"/>
      <c r="H63" s="51"/>
      <c r="I63" s="51"/>
      <c r="J63" s="51"/>
      <c r="K63" s="51"/>
      <c r="L63" s="51"/>
      <c r="M63" s="51"/>
      <c r="AL63" s="745"/>
    </row>
    <row r="64" spans="1:38" s="96" customFormat="1" x14ac:dyDescent="0.3">
      <c r="C64" s="51"/>
      <c r="D64" s="51"/>
      <c r="E64" s="51"/>
      <c r="F64" s="51"/>
      <c r="G64" s="51"/>
      <c r="H64" s="51"/>
      <c r="I64" s="51"/>
      <c r="J64" s="51"/>
      <c r="K64" s="51"/>
      <c r="L64" s="51"/>
      <c r="M64" s="51"/>
      <c r="AL64" s="745"/>
    </row>
    <row r="65" spans="3:38" s="96" customFormat="1" x14ac:dyDescent="0.3">
      <c r="C65" s="51"/>
      <c r="D65" s="51"/>
      <c r="E65" s="51"/>
      <c r="F65" s="51"/>
      <c r="G65" s="51"/>
      <c r="H65" s="51"/>
      <c r="I65" s="51"/>
      <c r="J65" s="51"/>
      <c r="K65" s="51"/>
      <c r="L65" s="51"/>
      <c r="M65" s="51"/>
      <c r="AL65" s="745"/>
    </row>
    <row r="66" spans="3:38" s="96" customFormat="1" x14ac:dyDescent="0.3">
      <c r="C66" s="51"/>
      <c r="D66" s="51"/>
      <c r="E66" s="51"/>
      <c r="F66" s="51"/>
      <c r="G66" s="51"/>
      <c r="H66" s="51"/>
      <c r="I66" s="51"/>
      <c r="J66" s="51"/>
      <c r="K66" s="51"/>
      <c r="L66" s="51"/>
      <c r="M66" s="51"/>
      <c r="AL66" s="745"/>
    </row>
    <row r="67" spans="3:38" s="96" customFormat="1" x14ac:dyDescent="0.3">
      <c r="C67" s="51"/>
      <c r="D67" s="51"/>
      <c r="E67" s="51"/>
      <c r="F67" s="51"/>
      <c r="G67" s="51"/>
      <c r="H67" s="51"/>
      <c r="I67" s="51"/>
      <c r="J67" s="51"/>
      <c r="K67" s="51"/>
      <c r="L67" s="51"/>
      <c r="M67" s="51"/>
      <c r="AL67" s="745"/>
    </row>
    <row r="68" spans="3:38" s="96" customFormat="1" x14ac:dyDescent="0.3">
      <c r="C68" s="51"/>
      <c r="D68" s="51"/>
      <c r="E68" s="51"/>
      <c r="F68" s="51"/>
      <c r="G68" s="51"/>
      <c r="H68" s="51"/>
      <c r="I68" s="51"/>
      <c r="J68" s="51"/>
      <c r="K68" s="51"/>
      <c r="L68" s="51"/>
      <c r="M68" s="51"/>
      <c r="AL68" s="745"/>
    </row>
    <row r="69" spans="3:38" s="96" customFormat="1" x14ac:dyDescent="0.3">
      <c r="C69" s="51"/>
      <c r="D69" s="51"/>
      <c r="E69" s="51"/>
      <c r="F69" s="51"/>
      <c r="G69" s="51"/>
      <c r="H69" s="51"/>
      <c r="I69" s="51"/>
      <c r="J69" s="51"/>
      <c r="K69" s="51"/>
      <c r="L69" s="51"/>
      <c r="M69" s="51"/>
      <c r="AL69" s="745"/>
    </row>
    <row r="70" spans="3:38" s="96" customFormat="1" x14ac:dyDescent="0.3">
      <c r="C70" s="51"/>
      <c r="D70" s="51"/>
      <c r="E70" s="51"/>
      <c r="F70" s="51"/>
      <c r="G70" s="51"/>
      <c r="H70" s="51"/>
      <c r="I70" s="51"/>
      <c r="J70" s="51"/>
      <c r="K70" s="51"/>
      <c r="L70" s="51"/>
      <c r="M70" s="51"/>
      <c r="AL70" s="745"/>
    </row>
    <row r="71" spans="3:38" s="96" customFormat="1" x14ac:dyDescent="0.3">
      <c r="C71" s="51"/>
      <c r="D71" s="51"/>
      <c r="E71" s="51"/>
      <c r="F71" s="51"/>
      <c r="G71" s="51"/>
      <c r="H71" s="51"/>
      <c r="I71" s="51"/>
      <c r="J71" s="51"/>
      <c r="K71" s="51"/>
      <c r="L71" s="51"/>
      <c r="M71" s="51"/>
      <c r="AL71" s="745"/>
    </row>
    <row r="72" spans="3:38" s="96" customFormat="1" x14ac:dyDescent="0.3">
      <c r="C72" s="51"/>
      <c r="D72" s="51"/>
      <c r="E72" s="51"/>
      <c r="F72" s="51"/>
      <c r="G72" s="51"/>
      <c r="H72" s="51"/>
      <c r="I72" s="51"/>
      <c r="J72" s="51"/>
      <c r="K72" s="51"/>
      <c r="L72" s="51"/>
      <c r="M72" s="51"/>
      <c r="AL72" s="745"/>
    </row>
    <row r="73" spans="3:38" s="96" customFormat="1" x14ac:dyDescent="0.3">
      <c r="C73" s="51"/>
      <c r="D73" s="51"/>
      <c r="E73" s="51"/>
      <c r="F73" s="51"/>
      <c r="G73" s="51"/>
      <c r="H73" s="51"/>
      <c r="I73" s="51"/>
      <c r="J73" s="51"/>
      <c r="K73" s="51"/>
      <c r="L73" s="51"/>
      <c r="M73" s="51"/>
      <c r="AL73" s="745"/>
    </row>
    <row r="74" spans="3:38" s="96" customFormat="1" x14ac:dyDescent="0.3"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AL74" s="745"/>
    </row>
    <row r="75" spans="3:38" s="96" customFormat="1" x14ac:dyDescent="0.3"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AL75" s="745"/>
    </row>
    <row r="76" spans="3:38" s="96" customFormat="1" x14ac:dyDescent="0.3">
      <c r="C76" s="51"/>
      <c r="D76" s="51"/>
      <c r="E76" s="51"/>
      <c r="F76" s="51"/>
      <c r="G76" s="51"/>
      <c r="H76" s="51"/>
      <c r="I76" s="51"/>
      <c r="J76" s="51"/>
      <c r="K76" s="51"/>
      <c r="L76" s="51"/>
      <c r="M76" s="51"/>
      <c r="AL76" s="745"/>
    </row>
    <row r="77" spans="3:38" s="96" customFormat="1" x14ac:dyDescent="0.3"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AL77" s="745"/>
    </row>
    <row r="78" spans="3:38" s="96" customFormat="1" x14ac:dyDescent="0.3"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AL78" s="745"/>
    </row>
    <row r="79" spans="3:38" s="96" customFormat="1" x14ac:dyDescent="0.3"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AL79" s="745"/>
    </row>
    <row r="80" spans="3:38" s="96" customFormat="1" x14ac:dyDescent="0.3"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AL80" s="745"/>
    </row>
    <row r="81" spans="3:38" s="96" customFormat="1" x14ac:dyDescent="0.3"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AL81" s="745"/>
    </row>
    <row r="82" spans="3:38" s="96" customFormat="1" x14ac:dyDescent="0.3"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AL82" s="745"/>
    </row>
    <row r="83" spans="3:38" s="96" customFormat="1" x14ac:dyDescent="0.3"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AL83" s="745"/>
    </row>
    <row r="84" spans="3:38" s="96" customFormat="1" x14ac:dyDescent="0.3"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AL84" s="745"/>
    </row>
    <row r="85" spans="3:38" s="96" customFormat="1" x14ac:dyDescent="0.3"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AL85" s="745"/>
    </row>
    <row r="86" spans="3:38" s="96" customFormat="1" x14ac:dyDescent="0.3"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AL86" s="745"/>
    </row>
    <row r="87" spans="3:38" s="96" customFormat="1" x14ac:dyDescent="0.3"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AL87" s="745"/>
    </row>
    <row r="88" spans="3:38" s="96" customFormat="1" x14ac:dyDescent="0.3"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AL88" s="745"/>
    </row>
    <row r="89" spans="3:38" s="96" customFormat="1" x14ac:dyDescent="0.3"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AL89" s="745"/>
    </row>
    <row r="90" spans="3:38" s="96" customFormat="1" x14ac:dyDescent="0.3"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AL90" s="745"/>
    </row>
    <row r="91" spans="3:38" s="96" customFormat="1" x14ac:dyDescent="0.3"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AL91" s="745"/>
    </row>
    <row r="92" spans="3:38" s="96" customFormat="1" x14ac:dyDescent="0.3"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AL92" s="745"/>
    </row>
    <row r="93" spans="3:38" s="96" customFormat="1" x14ac:dyDescent="0.3"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AL93" s="745"/>
    </row>
    <row r="94" spans="3:38" s="96" customFormat="1" x14ac:dyDescent="0.3"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AL94" s="745"/>
    </row>
    <row r="95" spans="3:38" s="96" customFormat="1" x14ac:dyDescent="0.3"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AL95" s="745"/>
    </row>
    <row r="96" spans="3:38" s="96" customFormat="1" x14ac:dyDescent="0.3"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AL96" s="745"/>
    </row>
    <row r="97" spans="3:38" s="96" customFormat="1" x14ac:dyDescent="0.3"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AL97" s="745"/>
    </row>
    <row r="98" spans="3:38" s="96" customFormat="1" x14ac:dyDescent="0.3"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AL98" s="745"/>
    </row>
    <row r="99" spans="3:38" s="96" customFormat="1" x14ac:dyDescent="0.3"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AL99" s="745"/>
    </row>
    <row r="100" spans="3:38" s="96" customFormat="1" x14ac:dyDescent="0.3"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AL100" s="745"/>
    </row>
    <row r="101" spans="3:38" s="96" customFormat="1" x14ac:dyDescent="0.3"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AL101" s="745"/>
    </row>
    <row r="102" spans="3:38" s="96" customFormat="1" x14ac:dyDescent="0.3"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AL102" s="745"/>
    </row>
    <row r="103" spans="3:38" s="96" customFormat="1" x14ac:dyDescent="0.3"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AL103" s="745"/>
    </row>
    <row r="104" spans="3:38" s="96" customFormat="1" x14ac:dyDescent="0.3"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AL104" s="745"/>
    </row>
    <row r="105" spans="3:38" s="96" customFormat="1" x14ac:dyDescent="0.3"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AL105" s="745"/>
    </row>
    <row r="106" spans="3:38" s="96" customFormat="1" x14ac:dyDescent="0.3"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AL106" s="745"/>
    </row>
    <row r="107" spans="3:38" s="96" customFormat="1" x14ac:dyDescent="0.3"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AL107" s="745"/>
    </row>
    <row r="108" spans="3:38" s="96" customFormat="1" x14ac:dyDescent="0.3"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AL108" s="745"/>
    </row>
    <row r="109" spans="3:38" s="96" customFormat="1" x14ac:dyDescent="0.3"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AL109" s="745"/>
    </row>
    <row r="110" spans="3:38" s="96" customFormat="1" x14ac:dyDescent="0.3"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AL110" s="745"/>
    </row>
    <row r="111" spans="3:38" s="96" customFormat="1" x14ac:dyDescent="0.3"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AL111" s="745"/>
    </row>
    <row r="112" spans="3:38" s="96" customFormat="1" x14ac:dyDescent="0.3"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AL112" s="745"/>
    </row>
    <row r="113" spans="2:38" s="96" customFormat="1" x14ac:dyDescent="0.3"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AL113" s="745"/>
    </row>
    <row r="114" spans="2:38" s="96" customFormat="1" x14ac:dyDescent="0.3">
      <c r="B114" s="96" t="s">
        <v>80</v>
      </c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AL114" s="745"/>
    </row>
    <row r="115" spans="2:38" s="96" customFormat="1" x14ac:dyDescent="0.3"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AL115" s="745"/>
    </row>
    <row r="116" spans="2:38" s="96" customFormat="1" x14ac:dyDescent="0.3"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AL116" s="745"/>
    </row>
    <row r="117" spans="2:38" s="96" customFormat="1" x14ac:dyDescent="0.3"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AL117" s="745"/>
    </row>
    <row r="118" spans="2:38" s="96" customFormat="1" x14ac:dyDescent="0.3"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AL118" s="745"/>
    </row>
    <row r="119" spans="2:38" s="96" customFormat="1" x14ac:dyDescent="0.3">
      <c r="C119" s="51"/>
      <c r="D119" s="51"/>
      <c r="E119" s="51"/>
      <c r="F119" s="51"/>
      <c r="G119" s="51"/>
      <c r="H119" s="51"/>
      <c r="I119" s="51"/>
      <c r="J119" s="51"/>
      <c r="K119" s="51"/>
      <c r="L119" s="51"/>
      <c r="M119" s="51"/>
      <c r="AL119" s="745"/>
    </row>
    <row r="120" spans="2:38" s="96" customFormat="1" x14ac:dyDescent="0.3">
      <c r="C120" s="51"/>
      <c r="D120" s="51"/>
      <c r="E120" s="51"/>
      <c r="F120" s="51"/>
      <c r="G120" s="51"/>
      <c r="H120" s="51"/>
      <c r="I120" s="51"/>
      <c r="J120" s="51"/>
      <c r="K120" s="51"/>
      <c r="L120" s="51"/>
      <c r="M120" s="51"/>
      <c r="AL120" s="745"/>
    </row>
    <row r="121" spans="2:38" s="96" customFormat="1" x14ac:dyDescent="0.3">
      <c r="C121" s="51"/>
      <c r="D121" s="51"/>
      <c r="E121" s="51"/>
      <c r="F121" s="51"/>
      <c r="G121" s="51"/>
      <c r="H121" s="51"/>
      <c r="I121" s="51"/>
      <c r="J121" s="51"/>
      <c r="K121" s="51"/>
      <c r="L121" s="51"/>
      <c r="M121" s="51"/>
      <c r="AL121" s="745"/>
    </row>
    <row r="122" spans="2:38" s="96" customFormat="1" x14ac:dyDescent="0.3"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AL122" s="745"/>
    </row>
    <row r="123" spans="2:38" s="96" customFormat="1" x14ac:dyDescent="0.3">
      <c r="C123" s="51"/>
      <c r="D123" s="51"/>
      <c r="E123" s="51"/>
      <c r="F123" s="51"/>
      <c r="G123" s="51"/>
      <c r="H123" s="51"/>
      <c r="I123" s="51"/>
      <c r="J123" s="51"/>
      <c r="K123" s="51"/>
      <c r="L123" s="51"/>
      <c r="M123" s="51"/>
      <c r="AL123" s="745"/>
    </row>
    <row r="124" spans="2:38" s="96" customFormat="1" x14ac:dyDescent="0.3">
      <c r="C124" s="51"/>
      <c r="D124" s="51"/>
      <c r="E124" s="51"/>
      <c r="F124" s="51"/>
      <c r="G124" s="51"/>
      <c r="H124" s="51"/>
      <c r="I124" s="51"/>
      <c r="J124" s="51"/>
      <c r="K124" s="51"/>
      <c r="L124" s="51"/>
      <c r="M124" s="51"/>
      <c r="AL124" s="745"/>
    </row>
    <row r="125" spans="2:38" s="96" customFormat="1" x14ac:dyDescent="0.3">
      <c r="C125" s="51"/>
      <c r="D125" s="51"/>
      <c r="E125" s="51"/>
      <c r="F125" s="51"/>
      <c r="G125" s="51"/>
      <c r="H125" s="51"/>
      <c r="I125" s="51"/>
      <c r="J125" s="51"/>
      <c r="K125" s="51"/>
      <c r="L125" s="51"/>
      <c r="M125" s="51"/>
      <c r="AL125" s="745"/>
    </row>
    <row r="126" spans="2:38" s="96" customFormat="1" x14ac:dyDescent="0.3">
      <c r="C126" s="51"/>
      <c r="D126" s="51"/>
      <c r="E126" s="51"/>
      <c r="F126" s="51"/>
      <c r="G126" s="51"/>
      <c r="H126" s="51"/>
      <c r="I126" s="51"/>
      <c r="J126" s="51"/>
      <c r="K126" s="51"/>
      <c r="L126" s="51"/>
      <c r="M126" s="51"/>
      <c r="AL126" s="745"/>
    </row>
    <row r="127" spans="2:38" s="96" customFormat="1" x14ac:dyDescent="0.3">
      <c r="C127" s="51"/>
      <c r="D127" s="51"/>
      <c r="E127" s="51"/>
      <c r="F127" s="51"/>
      <c r="G127" s="51"/>
      <c r="H127" s="51"/>
      <c r="I127" s="51"/>
      <c r="J127" s="51"/>
      <c r="K127" s="51"/>
      <c r="L127" s="51"/>
      <c r="M127" s="51"/>
      <c r="AL127" s="745"/>
    </row>
    <row r="128" spans="2:38" s="96" customFormat="1" x14ac:dyDescent="0.3">
      <c r="C128" s="51"/>
      <c r="D128" s="51"/>
      <c r="E128" s="51"/>
      <c r="F128" s="51"/>
      <c r="G128" s="51"/>
      <c r="H128" s="51"/>
      <c r="I128" s="51"/>
      <c r="J128" s="51"/>
      <c r="K128" s="51"/>
      <c r="L128" s="51"/>
      <c r="M128" s="51"/>
      <c r="AL128" s="745"/>
    </row>
    <row r="129" spans="3:38" s="96" customFormat="1" x14ac:dyDescent="0.3">
      <c r="C129" s="51"/>
      <c r="D129" s="51"/>
      <c r="E129" s="51"/>
      <c r="F129" s="51"/>
      <c r="G129" s="51"/>
      <c r="H129" s="51"/>
      <c r="I129" s="51"/>
      <c r="J129" s="51"/>
      <c r="K129" s="51"/>
      <c r="L129" s="51"/>
      <c r="M129" s="51"/>
      <c r="AL129" s="745"/>
    </row>
    <row r="130" spans="3:38" s="96" customFormat="1" x14ac:dyDescent="0.3"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51"/>
      <c r="AL130" s="745"/>
    </row>
    <row r="131" spans="3:38" s="96" customFormat="1" x14ac:dyDescent="0.3">
      <c r="C131" s="51"/>
      <c r="D131" s="51"/>
      <c r="E131" s="51"/>
      <c r="F131" s="51"/>
      <c r="G131" s="51"/>
      <c r="H131" s="51"/>
      <c r="I131" s="51"/>
      <c r="J131" s="51"/>
      <c r="K131" s="51"/>
      <c r="L131" s="51"/>
      <c r="M131" s="51"/>
      <c r="AL131" s="745"/>
    </row>
    <row r="132" spans="3:38" s="96" customFormat="1" x14ac:dyDescent="0.3">
      <c r="C132" s="51"/>
      <c r="D132" s="51"/>
      <c r="E132" s="51"/>
      <c r="F132" s="51"/>
      <c r="G132" s="51"/>
      <c r="H132" s="51"/>
      <c r="I132" s="51"/>
      <c r="J132" s="51"/>
      <c r="K132" s="51"/>
      <c r="L132" s="51"/>
      <c r="M132" s="51"/>
      <c r="AL132" s="745"/>
    </row>
    <row r="133" spans="3:38" s="96" customFormat="1" x14ac:dyDescent="0.3">
      <c r="C133" s="51"/>
      <c r="D133" s="51"/>
      <c r="E133" s="51"/>
      <c r="F133" s="51"/>
      <c r="G133" s="51"/>
      <c r="H133" s="51"/>
      <c r="I133" s="51"/>
      <c r="J133" s="51"/>
      <c r="K133" s="51"/>
      <c r="L133" s="51"/>
      <c r="M133" s="51"/>
      <c r="AL133" s="745"/>
    </row>
    <row r="134" spans="3:38" s="96" customFormat="1" x14ac:dyDescent="0.3">
      <c r="C134" s="51"/>
      <c r="D134" s="51"/>
      <c r="E134" s="51"/>
      <c r="F134" s="51"/>
      <c r="G134" s="51"/>
      <c r="H134" s="51"/>
      <c r="I134" s="51"/>
      <c r="J134" s="51"/>
      <c r="K134" s="51"/>
      <c r="L134" s="51"/>
      <c r="M134" s="51"/>
      <c r="AL134" s="745"/>
    </row>
    <row r="135" spans="3:38" s="96" customFormat="1" x14ac:dyDescent="0.3">
      <c r="C135" s="51"/>
      <c r="D135" s="51"/>
      <c r="E135" s="51"/>
      <c r="F135" s="51"/>
      <c r="G135" s="51"/>
      <c r="H135" s="51"/>
      <c r="I135" s="51"/>
      <c r="J135" s="51"/>
      <c r="K135" s="51"/>
      <c r="L135" s="51"/>
      <c r="M135" s="51"/>
      <c r="AL135" s="745"/>
    </row>
    <row r="136" spans="3:38" s="96" customFormat="1" x14ac:dyDescent="0.3">
      <c r="C136" s="51"/>
      <c r="D136" s="51"/>
      <c r="E136" s="51"/>
      <c r="F136" s="51"/>
      <c r="G136" s="51"/>
      <c r="H136" s="51"/>
      <c r="I136" s="51"/>
      <c r="J136" s="51"/>
      <c r="K136" s="51"/>
      <c r="L136" s="51"/>
      <c r="M136" s="51"/>
      <c r="AL136" s="745"/>
    </row>
    <row r="137" spans="3:38" s="96" customFormat="1" x14ac:dyDescent="0.3">
      <c r="C137" s="51"/>
      <c r="D137" s="51"/>
      <c r="E137" s="51"/>
      <c r="F137" s="51"/>
      <c r="G137" s="51"/>
      <c r="H137" s="51"/>
      <c r="I137" s="51"/>
      <c r="J137" s="51"/>
      <c r="K137" s="51"/>
      <c r="L137" s="51"/>
      <c r="M137" s="51"/>
      <c r="AL137" s="745"/>
    </row>
    <row r="138" spans="3:38" s="96" customFormat="1" x14ac:dyDescent="0.3">
      <c r="C138" s="51"/>
      <c r="D138" s="51"/>
      <c r="E138" s="51"/>
      <c r="F138" s="51"/>
      <c r="G138" s="51"/>
      <c r="H138" s="51"/>
      <c r="I138" s="51"/>
      <c r="J138" s="51"/>
      <c r="K138" s="51"/>
      <c r="L138" s="51"/>
      <c r="M138" s="51"/>
      <c r="AL138" s="745"/>
    </row>
    <row r="139" spans="3:38" s="96" customFormat="1" x14ac:dyDescent="0.3">
      <c r="C139" s="51"/>
      <c r="D139" s="51"/>
      <c r="E139" s="51"/>
      <c r="F139" s="51"/>
      <c r="G139" s="51"/>
      <c r="H139" s="51"/>
      <c r="I139" s="51"/>
      <c r="J139" s="51"/>
      <c r="K139" s="51"/>
      <c r="L139" s="51"/>
      <c r="M139" s="51"/>
      <c r="AL139" s="745"/>
    </row>
    <row r="140" spans="3:38" s="96" customFormat="1" x14ac:dyDescent="0.3">
      <c r="C140" s="51"/>
      <c r="D140" s="51"/>
      <c r="E140" s="51"/>
      <c r="F140" s="51"/>
      <c r="G140" s="51"/>
      <c r="H140" s="51"/>
      <c r="I140" s="51"/>
      <c r="J140" s="51"/>
      <c r="K140" s="51"/>
      <c r="L140" s="51"/>
      <c r="M140" s="51"/>
      <c r="AL140" s="745"/>
    </row>
    <row r="141" spans="3:38" s="96" customFormat="1" x14ac:dyDescent="0.3">
      <c r="C141" s="51"/>
      <c r="D141" s="51"/>
      <c r="E141" s="51"/>
      <c r="F141" s="51"/>
      <c r="G141" s="51"/>
      <c r="H141" s="51"/>
      <c r="I141" s="51"/>
      <c r="J141" s="51"/>
      <c r="K141" s="51"/>
      <c r="L141" s="51"/>
      <c r="M141" s="51"/>
      <c r="AL141" s="745"/>
    </row>
    <row r="142" spans="3:38" s="96" customFormat="1" x14ac:dyDescent="0.3">
      <c r="C142" s="51"/>
      <c r="D142" s="51"/>
      <c r="E142" s="51"/>
      <c r="F142" s="51"/>
      <c r="G142" s="51"/>
      <c r="H142" s="51"/>
      <c r="I142" s="51"/>
      <c r="J142" s="51"/>
      <c r="K142" s="51"/>
      <c r="L142" s="51"/>
      <c r="M142" s="51"/>
      <c r="AL142" s="745"/>
    </row>
    <row r="143" spans="3:38" s="96" customFormat="1" x14ac:dyDescent="0.3">
      <c r="C143" s="51"/>
      <c r="D143" s="51"/>
      <c r="E143" s="51"/>
      <c r="F143" s="51"/>
      <c r="G143" s="51"/>
      <c r="H143" s="51"/>
      <c r="I143" s="51"/>
      <c r="J143" s="51"/>
      <c r="K143" s="51"/>
      <c r="L143" s="51"/>
      <c r="M143" s="51"/>
      <c r="AL143" s="745"/>
    </row>
    <row r="144" spans="3:38" s="96" customFormat="1" x14ac:dyDescent="0.3">
      <c r="C144" s="51"/>
      <c r="D144" s="51"/>
      <c r="E144" s="51"/>
      <c r="F144" s="51"/>
      <c r="G144" s="51"/>
      <c r="H144" s="51"/>
      <c r="I144" s="51"/>
      <c r="J144" s="51"/>
      <c r="K144" s="51"/>
      <c r="L144" s="51"/>
      <c r="M144" s="51"/>
      <c r="AL144" s="745"/>
    </row>
    <row r="145" spans="3:38" s="96" customFormat="1" x14ac:dyDescent="0.3">
      <c r="C145" s="51"/>
      <c r="D145" s="51"/>
      <c r="E145" s="51"/>
      <c r="F145" s="51"/>
      <c r="G145" s="51"/>
      <c r="H145" s="51"/>
      <c r="I145" s="51"/>
      <c r="J145" s="51"/>
      <c r="K145" s="51"/>
      <c r="L145" s="51"/>
      <c r="M145" s="51"/>
      <c r="AL145" s="745"/>
    </row>
    <row r="146" spans="3:38" s="96" customFormat="1" x14ac:dyDescent="0.3">
      <c r="C146" s="51"/>
      <c r="D146" s="51"/>
      <c r="E146" s="51"/>
      <c r="F146" s="51"/>
      <c r="G146" s="51"/>
      <c r="H146" s="51"/>
      <c r="I146" s="51"/>
      <c r="J146" s="51"/>
      <c r="K146" s="51"/>
      <c r="L146" s="51"/>
      <c r="M146" s="51"/>
      <c r="AL146" s="745"/>
    </row>
    <row r="147" spans="3:38" s="96" customFormat="1" x14ac:dyDescent="0.3">
      <c r="C147" s="51"/>
      <c r="D147" s="51"/>
      <c r="E147" s="51"/>
      <c r="F147" s="51"/>
      <c r="G147" s="51"/>
      <c r="H147" s="51"/>
      <c r="I147" s="51"/>
      <c r="J147" s="51"/>
      <c r="K147" s="51"/>
      <c r="L147" s="51"/>
      <c r="M147" s="51"/>
      <c r="AL147" s="745"/>
    </row>
    <row r="148" spans="3:38" s="96" customFormat="1" x14ac:dyDescent="0.3">
      <c r="C148" s="51"/>
      <c r="D148" s="51"/>
      <c r="E148" s="51"/>
      <c r="F148" s="51"/>
      <c r="G148" s="51"/>
      <c r="H148" s="51"/>
      <c r="I148" s="51"/>
      <c r="J148" s="51"/>
      <c r="K148" s="51"/>
      <c r="L148" s="51"/>
      <c r="M148" s="51"/>
      <c r="AL148" s="745"/>
    </row>
    <row r="149" spans="3:38" s="96" customFormat="1" x14ac:dyDescent="0.3">
      <c r="C149" s="51"/>
      <c r="D149" s="51"/>
      <c r="E149" s="51"/>
      <c r="F149" s="51"/>
      <c r="G149" s="51"/>
      <c r="H149" s="51"/>
      <c r="I149" s="51"/>
      <c r="J149" s="51"/>
      <c r="K149" s="51"/>
      <c r="L149" s="51"/>
      <c r="M149" s="51"/>
      <c r="AL149" s="745"/>
    </row>
    <row r="150" spans="3:38" s="96" customFormat="1" x14ac:dyDescent="0.3">
      <c r="C150" s="51"/>
      <c r="D150" s="51"/>
      <c r="E150" s="51"/>
      <c r="F150" s="51"/>
      <c r="G150" s="51"/>
      <c r="H150" s="51"/>
      <c r="I150" s="51"/>
      <c r="J150" s="51"/>
      <c r="K150" s="51"/>
      <c r="L150" s="51"/>
      <c r="M150" s="51"/>
      <c r="AL150" s="745"/>
    </row>
    <row r="151" spans="3:38" s="96" customFormat="1" x14ac:dyDescent="0.3">
      <c r="C151" s="51"/>
      <c r="D151" s="51"/>
      <c r="E151" s="51"/>
      <c r="F151" s="51"/>
      <c r="G151" s="51"/>
      <c r="H151" s="51"/>
      <c r="I151" s="51"/>
      <c r="J151" s="51"/>
      <c r="K151" s="51"/>
      <c r="L151" s="51"/>
      <c r="M151" s="51"/>
      <c r="AL151" s="745"/>
    </row>
    <row r="152" spans="3:38" s="96" customFormat="1" x14ac:dyDescent="0.3">
      <c r="C152" s="51"/>
      <c r="D152" s="51"/>
      <c r="E152" s="51"/>
      <c r="F152" s="51"/>
      <c r="G152" s="51"/>
      <c r="H152" s="51"/>
      <c r="I152" s="51"/>
      <c r="J152" s="51"/>
      <c r="K152" s="51"/>
      <c r="L152" s="51"/>
      <c r="M152" s="51"/>
      <c r="AL152" s="745"/>
    </row>
    <row r="153" spans="3:38" s="96" customFormat="1" x14ac:dyDescent="0.3">
      <c r="C153" s="51"/>
      <c r="D153" s="51"/>
      <c r="E153" s="51"/>
      <c r="F153" s="51"/>
      <c r="G153" s="51"/>
      <c r="H153" s="51"/>
      <c r="I153" s="51"/>
      <c r="J153" s="51"/>
      <c r="K153" s="51"/>
      <c r="L153" s="51"/>
      <c r="M153" s="51"/>
      <c r="AL153" s="745"/>
    </row>
    <row r="154" spans="3:38" s="96" customFormat="1" x14ac:dyDescent="0.3">
      <c r="C154" s="51"/>
      <c r="D154" s="51"/>
      <c r="E154" s="51"/>
      <c r="F154" s="51"/>
      <c r="G154" s="51"/>
      <c r="H154" s="51"/>
      <c r="I154" s="51"/>
      <c r="J154" s="51"/>
      <c r="K154" s="51"/>
      <c r="L154" s="51"/>
      <c r="M154" s="51"/>
      <c r="AL154" s="745"/>
    </row>
    <row r="155" spans="3:38" s="96" customFormat="1" x14ac:dyDescent="0.3"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51"/>
      <c r="AL155" s="745"/>
    </row>
    <row r="156" spans="3:38" s="96" customFormat="1" x14ac:dyDescent="0.3"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51"/>
      <c r="AL156" s="745"/>
    </row>
    <row r="157" spans="3:38" s="96" customFormat="1" x14ac:dyDescent="0.3"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51"/>
      <c r="AL157" s="745"/>
    </row>
    <row r="158" spans="3:38" s="96" customFormat="1" x14ac:dyDescent="0.3"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51"/>
      <c r="AL158" s="745"/>
    </row>
    <row r="159" spans="3:38" s="96" customFormat="1" x14ac:dyDescent="0.3"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51"/>
      <c r="AL159" s="745"/>
    </row>
    <row r="160" spans="3:38" s="96" customFormat="1" x14ac:dyDescent="0.3"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51"/>
      <c r="AL160" s="745"/>
    </row>
    <row r="161" spans="3:38" s="96" customFormat="1" x14ac:dyDescent="0.3"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51"/>
      <c r="AL161" s="745"/>
    </row>
    <row r="162" spans="3:38" s="96" customFormat="1" x14ac:dyDescent="0.3"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51"/>
      <c r="AL162" s="745"/>
    </row>
    <row r="163" spans="3:38" s="96" customFormat="1" x14ac:dyDescent="0.3"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51"/>
      <c r="AL163" s="745"/>
    </row>
    <row r="164" spans="3:38" s="96" customFormat="1" x14ac:dyDescent="0.3"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51"/>
      <c r="AL164" s="745"/>
    </row>
    <row r="165" spans="3:38" s="96" customFormat="1" x14ac:dyDescent="0.3"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51"/>
      <c r="AL165" s="745"/>
    </row>
    <row r="166" spans="3:38" s="96" customFormat="1" x14ac:dyDescent="0.3"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51"/>
      <c r="AL166" s="745"/>
    </row>
    <row r="167" spans="3:38" s="96" customFormat="1" x14ac:dyDescent="0.3"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51"/>
      <c r="AL167" s="745"/>
    </row>
    <row r="168" spans="3:38" s="96" customFormat="1" x14ac:dyDescent="0.3"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51"/>
      <c r="AL168" s="745"/>
    </row>
    <row r="169" spans="3:38" s="96" customFormat="1" x14ac:dyDescent="0.3"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51"/>
      <c r="AL169" s="745"/>
    </row>
    <row r="170" spans="3:38" s="96" customFormat="1" x14ac:dyDescent="0.3"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51"/>
      <c r="AL170" s="745"/>
    </row>
    <row r="171" spans="3:38" s="96" customFormat="1" x14ac:dyDescent="0.3"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51"/>
      <c r="AL171" s="745"/>
    </row>
    <row r="172" spans="3:38" s="96" customFormat="1" x14ac:dyDescent="0.3"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51"/>
      <c r="AL172" s="745"/>
    </row>
    <row r="173" spans="3:38" s="96" customFormat="1" x14ac:dyDescent="0.3"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51"/>
      <c r="AL173" s="745"/>
    </row>
    <row r="174" spans="3:38" s="96" customFormat="1" x14ac:dyDescent="0.3"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51"/>
      <c r="AL174" s="745"/>
    </row>
    <row r="175" spans="3:38" s="96" customFormat="1" x14ac:dyDescent="0.3"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51"/>
      <c r="AL175" s="745"/>
    </row>
    <row r="176" spans="3:38" s="96" customFormat="1" x14ac:dyDescent="0.3"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51"/>
      <c r="AL176" s="745"/>
    </row>
    <row r="177" spans="3:38" s="96" customFormat="1" x14ac:dyDescent="0.3"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51"/>
      <c r="AL177" s="745"/>
    </row>
    <row r="178" spans="3:38" s="96" customFormat="1" x14ac:dyDescent="0.3"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51"/>
      <c r="AL178" s="745"/>
    </row>
    <row r="179" spans="3:38" s="96" customFormat="1" x14ac:dyDescent="0.3"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51"/>
      <c r="AL179" s="745"/>
    </row>
    <row r="180" spans="3:38" s="96" customFormat="1" x14ac:dyDescent="0.3"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51"/>
      <c r="AL180" s="745"/>
    </row>
    <row r="181" spans="3:38" s="96" customFormat="1" x14ac:dyDescent="0.3"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51"/>
      <c r="AL181" s="745"/>
    </row>
    <row r="182" spans="3:38" s="96" customFormat="1" x14ac:dyDescent="0.3">
      <c r="C182" s="51"/>
      <c r="D182" s="51"/>
      <c r="E182" s="51"/>
      <c r="F182" s="51"/>
      <c r="G182" s="51"/>
      <c r="H182" s="51"/>
      <c r="I182" s="51"/>
      <c r="J182" s="51"/>
      <c r="K182" s="51"/>
      <c r="L182" s="51"/>
      <c r="M182" s="51"/>
      <c r="AL182" s="745"/>
    </row>
    <row r="183" spans="3:38" s="96" customFormat="1" x14ac:dyDescent="0.3">
      <c r="C183" s="51"/>
      <c r="D183" s="51"/>
      <c r="E183" s="51"/>
      <c r="F183" s="51"/>
      <c r="G183" s="51"/>
      <c r="H183" s="51"/>
      <c r="I183" s="51"/>
      <c r="J183" s="51"/>
      <c r="K183" s="51"/>
      <c r="L183" s="51"/>
      <c r="M183" s="51"/>
      <c r="AL183" s="745"/>
    </row>
    <row r="184" spans="3:38" s="96" customFormat="1" x14ac:dyDescent="0.3">
      <c r="C184" s="51"/>
      <c r="D184" s="51"/>
      <c r="E184" s="51"/>
      <c r="F184" s="51"/>
      <c r="G184" s="51"/>
      <c r="H184" s="51"/>
      <c r="I184" s="51"/>
      <c r="J184" s="51"/>
      <c r="K184" s="51"/>
      <c r="L184" s="51"/>
      <c r="M184" s="51"/>
      <c r="AL184" s="745"/>
    </row>
    <row r="185" spans="3:38" s="96" customFormat="1" x14ac:dyDescent="0.3">
      <c r="C185" s="51"/>
      <c r="D185" s="51"/>
      <c r="E185" s="51"/>
      <c r="F185" s="51"/>
      <c r="G185" s="51"/>
      <c r="H185" s="51"/>
      <c r="I185" s="51"/>
      <c r="J185" s="51"/>
      <c r="K185" s="51"/>
      <c r="L185" s="51"/>
      <c r="M185" s="51"/>
      <c r="AL185" s="745"/>
    </row>
    <row r="186" spans="3:38" s="96" customFormat="1" x14ac:dyDescent="0.3">
      <c r="C186" s="51"/>
      <c r="D186" s="51"/>
      <c r="E186" s="51"/>
      <c r="F186" s="51"/>
      <c r="G186" s="51"/>
      <c r="H186" s="51"/>
      <c r="I186" s="51"/>
      <c r="J186" s="51"/>
      <c r="K186" s="51"/>
      <c r="L186" s="51"/>
      <c r="M186" s="51"/>
      <c r="AL186" s="745"/>
    </row>
    <row r="187" spans="3:38" s="96" customFormat="1" x14ac:dyDescent="0.3">
      <c r="C187" s="51"/>
      <c r="D187" s="51"/>
      <c r="E187" s="51"/>
      <c r="F187" s="51"/>
      <c r="G187" s="51"/>
      <c r="H187" s="51"/>
      <c r="I187" s="51"/>
      <c r="J187" s="51"/>
      <c r="K187" s="51"/>
      <c r="L187" s="51"/>
      <c r="M187" s="51"/>
      <c r="AL187" s="745"/>
    </row>
    <row r="188" spans="3:38" s="96" customFormat="1" x14ac:dyDescent="0.3">
      <c r="C188" s="51"/>
      <c r="D188" s="51"/>
      <c r="E188" s="51"/>
      <c r="F188" s="51"/>
      <c r="G188" s="51"/>
      <c r="H188" s="51"/>
      <c r="I188" s="51"/>
      <c r="J188" s="51"/>
      <c r="K188" s="51"/>
      <c r="L188" s="51"/>
      <c r="M188" s="51"/>
      <c r="AL188" s="745"/>
    </row>
    <row r="189" spans="3:38" s="96" customFormat="1" x14ac:dyDescent="0.3">
      <c r="C189" s="51"/>
      <c r="D189" s="51"/>
      <c r="E189" s="51"/>
      <c r="F189" s="51"/>
      <c r="G189" s="51"/>
      <c r="H189" s="51"/>
      <c r="I189" s="51"/>
      <c r="J189" s="51"/>
      <c r="K189" s="51"/>
      <c r="L189" s="51"/>
      <c r="M189" s="51"/>
      <c r="AL189" s="745"/>
    </row>
    <row r="190" spans="3:38" s="96" customFormat="1" x14ac:dyDescent="0.3">
      <c r="C190" s="51"/>
      <c r="D190" s="51"/>
      <c r="E190" s="51"/>
      <c r="F190" s="51"/>
      <c r="G190" s="51"/>
      <c r="H190" s="51"/>
      <c r="I190" s="51"/>
      <c r="J190" s="51"/>
      <c r="K190" s="51"/>
      <c r="L190" s="51"/>
      <c r="M190" s="51"/>
      <c r="AL190" s="745"/>
    </row>
    <row r="191" spans="3:38" s="96" customFormat="1" x14ac:dyDescent="0.3"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AL191" s="745"/>
    </row>
    <row r="192" spans="3:38" s="96" customFormat="1" x14ac:dyDescent="0.3"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51"/>
      <c r="AL192" s="745"/>
    </row>
    <row r="193" spans="3:38" s="96" customFormat="1" x14ac:dyDescent="0.3"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51"/>
      <c r="AL193" s="745"/>
    </row>
    <row r="194" spans="3:38" s="96" customFormat="1" x14ac:dyDescent="0.3"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51"/>
      <c r="AL194" s="745"/>
    </row>
    <row r="195" spans="3:38" s="96" customFormat="1" x14ac:dyDescent="0.3"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51"/>
      <c r="AL195" s="745"/>
    </row>
    <row r="196" spans="3:38" s="96" customFormat="1" x14ac:dyDescent="0.3"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51"/>
      <c r="AL196" s="745"/>
    </row>
    <row r="197" spans="3:38" s="96" customFormat="1" x14ac:dyDescent="0.3"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51"/>
      <c r="AL197" s="745"/>
    </row>
    <row r="198" spans="3:38" s="96" customFormat="1" x14ac:dyDescent="0.3"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51"/>
      <c r="AL198" s="745"/>
    </row>
    <row r="199" spans="3:38" s="96" customFormat="1" x14ac:dyDescent="0.3"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51"/>
      <c r="AL199" s="745"/>
    </row>
    <row r="200" spans="3:38" s="96" customFormat="1" x14ac:dyDescent="0.3"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51"/>
      <c r="AL200" s="745"/>
    </row>
    <row r="201" spans="3:38" s="96" customFormat="1" x14ac:dyDescent="0.3"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51"/>
      <c r="AL201" s="745"/>
    </row>
    <row r="202" spans="3:38" s="96" customFormat="1" x14ac:dyDescent="0.3"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51"/>
      <c r="AL202" s="745"/>
    </row>
    <row r="203" spans="3:38" s="96" customFormat="1" x14ac:dyDescent="0.3"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51"/>
      <c r="AL203" s="745"/>
    </row>
    <row r="204" spans="3:38" s="96" customFormat="1" x14ac:dyDescent="0.3"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51"/>
      <c r="AL204" s="745"/>
    </row>
    <row r="205" spans="3:38" s="96" customFormat="1" x14ac:dyDescent="0.3"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51"/>
      <c r="AL205" s="745"/>
    </row>
    <row r="206" spans="3:38" s="96" customFormat="1" x14ac:dyDescent="0.3"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51"/>
      <c r="AL206" s="745"/>
    </row>
    <row r="207" spans="3:38" s="96" customFormat="1" x14ac:dyDescent="0.3"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51"/>
      <c r="AL207" s="745"/>
    </row>
    <row r="208" spans="3:38" s="96" customFormat="1" x14ac:dyDescent="0.3"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51"/>
      <c r="AL208" s="745"/>
    </row>
    <row r="209" spans="3:38" s="96" customFormat="1" x14ac:dyDescent="0.3"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51"/>
      <c r="AL209" s="745"/>
    </row>
    <row r="210" spans="3:38" s="96" customFormat="1" x14ac:dyDescent="0.3"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51"/>
      <c r="AL210" s="745"/>
    </row>
    <row r="211" spans="3:38" s="96" customFormat="1" x14ac:dyDescent="0.3"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51"/>
      <c r="AL211" s="745"/>
    </row>
    <row r="212" spans="3:38" s="96" customFormat="1" x14ac:dyDescent="0.3"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51"/>
      <c r="AL212" s="745"/>
    </row>
    <row r="213" spans="3:38" s="96" customFormat="1" x14ac:dyDescent="0.3"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51"/>
      <c r="AL213" s="745"/>
    </row>
    <row r="214" spans="3:38" s="96" customFormat="1" x14ac:dyDescent="0.3"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51"/>
      <c r="AL214" s="745"/>
    </row>
    <row r="215" spans="3:38" s="96" customFormat="1" x14ac:dyDescent="0.3"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51"/>
      <c r="AL215" s="745"/>
    </row>
    <row r="216" spans="3:38" s="96" customFormat="1" x14ac:dyDescent="0.3"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51"/>
      <c r="AL216" s="745"/>
    </row>
    <row r="217" spans="3:38" s="96" customFormat="1" x14ac:dyDescent="0.3"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51"/>
      <c r="AL217" s="745"/>
    </row>
    <row r="218" spans="3:38" s="96" customFormat="1" x14ac:dyDescent="0.3"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51"/>
      <c r="AL218" s="745"/>
    </row>
    <row r="219" spans="3:38" s="96" customFormat="1" x14ac:dyDescent="0.3">
      <c r="C219" s="51"/>
      <c r="D219" s="51"/>
      <c r="E219" s="51"/>
      <c r="F219" s="51"/>
      <c r="G219" s="51"/>
      <c r="H219" s="51"/>
      <c r="I219" s="51"/>
      <c r="J219" s="51"/>
      <c r="K219" s="51"/>
      <c r="L219" s="51"/>
      <c r="M219" s="51"/>
      <c r="AL219" s="745"/>
    </row>
    <row r="220" spans="3:38" s="96" customFormat="1" x14ac:dyDescent="0.3">
      <c r="C220" s="51"/>
      <c r="D220" s="51"/>
      <c r="E220" s="51"/>
      <c r="F220" s="51"/>
      <c r="G220" s="51"/>
      <c r="H220" s="51"/>
      <c r="I220" s="51"/>
      <c r="J220" s="51"/>
      <c r="K220" s="51"/>
      <c r="L220" s="51"/>
      <c r="M220" s="51"/>
      <c r="AL220" s="745"/>
    </row>
    <row r="221" spans="3:38" s="96" customFormat="1" x14ac:dyDescent="0.3">
      <c r="C221" s="51"/>
      <c r="D221" s="51"/>
      <c r="E221" s="51"/>
      <c r="F221" s="51"/>
      <c r="G221" s="51"/>
      <c r="H221" s="51"/>
      <c r="I221" s="51"/>
      <c r="J221" s="51"/>
      <c r="K221" s="51"/>
      <c r="L221" s="51"/>
      <c r="M221" s="51"/>
      <c r="AL221" s="745"/>
    </row>
    <row r="222" spans="3:38" s="96" customFormat="1" x14ac:dyDescent="0.3">
      <c r="C222" s="51"/>
      <c r="D222" s="51"/>
      <c r="E222" s="51"/>
      <c r="F222" s="51"/>
      <c r="G222" s="51"/>
      <c r="H222" s="51"/>
      <c r="I222" s="51"/>
      <c r="J222" s="51"/>
      <c r="K222" s="51"/>
      <c r="L222" s="51"/>
      <c r="M222" s="51"/>
      <c r="AL222" s="745"/>
    </row>
    <row r="223" spans="3:38" s="96" customFormat="1" x14ac:dyDescent="0.3">
      <c r="C223" s="51"/>
      <c r="D223" s="51"/>
      <c r="E223" s="51"/>
      <c r="F223" s="51"/>
      <c r="G223" s="51"/>
      <c r="H223" s="51"/>
      <c r="I223" s="51"/>
      <c r="J223" s="51"/>
      <c r="K223" s="51"/>
      <c r="L223" s="51"/>
      <c r="M223" s="51"/>
      <c r="AL223" s="745"/>
    </row>
    <row r="224" spans="3:38" s="96" customFormat="1" x14ac:dyDescent="0.3">
      <c r="C224" s="51"/>
      <c r="D224" s="51"/>
      <c r="E224" s="51"/>
      <c r="F224" s="51"/>
      <c r="G224" s="51"/>
      <c r="H224" s="51"/>
      <c r="I224" s="51"/>
      <c r="J224" s="51"/>
      <c r="K224" s="51"/>
      <c r="L224" s="51"/>
      <c r="M224" s="51"/>
      <c r="AL224" s="745"/>
    </row>
    <row r="225" spans="3:38" s="96" customFormat="1" x14ac:dyDescent="0.3">
      <c r="C225" s="51"/>
      <c r="D225" s="51"/>
      <c r="E225" s="51"/>
      <c r="F225" s="51"/>
      <c r="G225" s="51"/>
      <c r="H225" s="51"/>
      <c r="I225" s="51"/>
      <c r="J225" s="51"/>
      <c r="K225" s="51"/>
      <c r="L225" s="51"/>
      <c r="M225" s="51"/>
      <c r="AL225" s="745"/>
    </row>
    <row r="226" spans="3:38" s="96" customFormat="1" x14ac:dyDescent="0.3">
      <c r="C226" s="51"/>
      <c r="D226" s="51"/>
      <c r="E226" s="51"/>
      <c r="F226" s="51"/>
      <c r="G226" s="51"/>
      <c r="H226" s="51"/>
      <c r="I226" s="51"/>
      <c r="J226" s="51"/>
      <c r="K226" s="51"/>
      <c r="L226" s="51"/>
      <c r="M226" s="51"/>
      <c r="AL226" s="745"/>
    </row>
    <row r="227" spans="3:38" s="96" customFormat="1" x14ac:dyDescent="0.3">
      <c r="C227" s="51"/>
      <c r="D227" s="51"/>
      <c r="E227" s="51"/>
      <c r="F227" s="51"/>
      <c r="G227" s="51"/>
      <c r="H227" s="51"/>
      <c r="I227" s="51"/>
      <c r="J227" s="51"/>
      <c r="K227" s="51"/>
      <c r="L227" s="51"/>
      <c r="M227" s="51"/>
      <c r="AL227" s="745"/>
    </row>
    <row r="228" spans="3:38" s="96" customFormat="1" x14ac:dyDescent="0.3">
      <c r="C228" s="51"/>
      <c r="D228" s="51"/>
      <c r="E228" s="51"/>
      <c r="F228" s="51"/>
      <c r="G228" s="51"/>
      <c r="H228" s="51"/>
      <c r="I228" s="51"/>
      <c r="J228" s="51"/>
      <c r="K228" s="51"/>
      <c r="L228" s="51"/>
      <c r="M228" s="51"/>
      <c r="AL228" s="745"/>
    </row>
    <row r="229" spans="3:38" s="96" customFormat="1" x14ac:dyDescent="0.3">
      <c r="C229" s="51"/>
      <c r="D229" s="51"/>
      <c r="E229" s="51"/>
      <c r="F229" s="51"/>
      <c r="G229" s="51"/>
      <c r="H229" s="51"/>
      <c r="I229" s="51"/>
      <c r="J229" s="51"/>
      <c r="K229" s="51"/>
      <c r="L229" s="51"/>
      <c r="M229" s="51"/>
      <c r="AL229" s="745"/>
    </row>
    <row r="230" spans="3:38" s="96" customFormat="1" x14ac:dyDescent="0.3">
      <c r="C230" s="51"/>
      <c r="D230" s="51"/>
      <c r="E230" s="51"/>
      <c r="F230" s="51"/>
      <c r="G230" s="51"/>
      <c r="H230" s="51"/>
      <c r="I230" s="51"/>
      <c r="J230" s="51"/>
      <c r="K230" s="51"/>
      <c r="L230" s="51"/>
      <c r="M230" s="51"/>
      <c r="AL230" s="745"/>
    </row>
    <row r="231" spans="3:38" s="96" customFormat="1" x14ac:dyDescent="0.3">
      <c r="C231" s="51"/>
      <c r="D231" s="51"/>
      <c r="E231" s="51"/>
      <c r="F231" s="51"/>
      <c r="G231" s="51"/>
      <c r="H231" s="51"/>
      <c r="I231" s="51"/>
      <c r="J231" s="51"/>
      <c r="K231" s="51"/>
      <c r="L231" s="51"/>
      <c r="M231" s="51"/>
      <c r="AL231" s="745"/>
    </row>
    <row r="232" spans="3:38" s="96" customFormat="1" x14ac:dyDescent="0.3">
      <c r="C232" s="51"/>
      <c r="D232" s="51"/>
      <c r="E232" s="51"/>
      <c r="F232" s="51"/>
      <c r="G232" s="51"/>
      <c r="H232" s="51"/>
      <c r="I232" s="51"/>
      <c r="J232" s="51"/>
      <c r="K232" s="51"/>
      <c r="L232" s="51"/>
      <c r="M232" s="51"/>
      <c r="AL232" s="745"/>
    </row>
    <row r="233" spans="3:38" s="96" customFormat="1" x14ac:dyDescent="0.3">
      <c r="C233" s="51"/>
      <c r="D233" s="51"/>
      <c r="E233" s="51"/>
      <c r="F233" s="51"/>
      <c r="G233" s="51"/>
      <c r="H233" s="51"/>
      <c r="I233" s="51"/>
      <c r="J233" s="51"/>
      <c r="K233" s="51"/>
      <c r="L233" s="51"/>
      <c r="M233" s="51"/>
      <c r="AL233" s="745"/>
    </row>
    <row r="234" spans="3:38" s="96" customFormat="1" x14ac:dyDescent="0.3">
      <c r="C234" s="51"/>
      <c r="D234" s="51"/>
      <c r="E234" s="51"/>
      <c r="F234" s="51"/>
      <c r="G234" s="51"/>
      <c r="H234" s="51"/>
      <c r="I234" s="51"/>
      <c r="J234" s="51"/>
      <c r="K234" s="51"/>
      <c r="L234" s="51"/>
      <c r="M234" s="51"/>
      <c r="AL234" s="745"/>
    </row>
    <row r="235" spans="3:38" s="96" customFormat="1" x14ac:dyDescent="0.3">
      <c r="C235" s="51"/>
      <c r="D235" s="51"/>
      <c r="E235" s="51"/>
      <c r="F235" s="51"/>
      <c r="G235" s="51"/>
      <c r="H235" s="51"/>
      <c r="I235" s="51"/>
      <c r="J235" s="51"/>
      <c r="K235" s="51"/>
      <c r="L235" s="51"/>
      <c r="M235" s="51"/>
      <c r="AL235" s="745"/>
    </row>
    <row r="236" spans="3:38" s="96" customFormat="1" x14ac:dyDescent="0.3">
      <c r="C236" s="51"/>
      <c r="D236" s="51"/>
      <c r="E236" s="51"/>
      <c r="F236" s="51"/>
      <c r="G236" s="51"/>
      <c r="H236" s="51"/>
      <c r="I236" s="51"/>
      <c r="J236" s="51"/>
      <c r="K236" s="51"/>
      <c r="L236" s="51"/>
      <c r="M236" s="51"/>
      <c r="AL236" s="745"/>
    </row>
    <row r="237" spans="3:38" s="96" customFormat="1" x14ac:dyDescent="0.3">
      <c r="C237" s="51"/>
      <c r="D237" s="51"/>
      <c r="E237" s="51"/>
      <c r="F237" s="51"/>
      <c r="G237" s="51"/>
      <c r="H237" s="51"/>
      <c r="I237" s="51"/>
      <c r="J237" s="51"/>
      <c r="K237" s="51"/>
      <c r="L237" s="51"/>
      <c r="M237" s="51"/>
      <c r="AL237" s="745"/>
    </row>
    <row r="238" spans="3:38" s="96" customFormat="1" x14ac:dyDescent="0.3">
      <c r="C238" s="51"/>
      <c r="D238" s="51"/>
      <c r="E238" s="51"/>
      <c r="F238" s="51"/>
      <c r="G238" s="51"/>
      <c r="H238" s="51"/>
      <c r="I238" s="51"/>
      <c r="J238" s="51"/>
      <c r="K238" s="51"/>
      <c r="L238" s="51"/>
      <c r="M238" s="51"/>
      <c r="AL238" s="745"/>
    </row>
    <row r="239" spans="3:38" s="96" customFormat="1" x14ac:dyDescent="0.3">
      <c r="C239" s="51"/>
      <c r="D239" s="51"/>
      <c r="E239" s="51"/>
      <c r="F239" s="51"/>
      <c r="G239" s="51"/>
      <c r="H239" s="51"/>
      <c r="I239" s="51"/>
      <c r="J239" s="51"/>
      <c r="K239" s="51"/>
      <c r="L239" s="51"/>
      <c r="M239" s="51"/>
      <c r="AL239" s="745"/>
    </row>
    <row r="240" spans="3:38" s="96" customFormat="1" x14ac:dyDescent="0.3">
      <c r="C240" s="51"/>
      <c r="D240" s="51"/>
      <c r="E240" s="51"/>
      <c r="F240" s="51"/>
      <c r="G240" s="51"/>
      <c r="H240" s="51"/>
      <c r="I240" s="51"/>
      <c r="J240" s="51"/>
      <c r="K240" s="51"/>
      <c r="L240" s="51"/>
      <c r="M240" s="51"/>
      <c r="AL240" s="745"/>
    </row>
    <row r="241" spans="3:38" s="96" customFormat="1" x14ac:dyDescent="0.3">
      <c r="C241" s="51"/>
      <c r="D241" s="51"/>
      <c r="E241" s="51"/>
      <c r="F241" s="51"/>
      <c r="G241" s="51"/>
      <c r="H241" s="51"/>
      <c r="I241" s="51"/>
      <c r="J241" s="51"/>
      <c r="K241" s="51"/>
      <c r="L241" s="51"/>
      <c r="M241" s="51"/>
      <c r="AL241" s="745"/>
    </row>
    <row r="242" spans="3:38" s="96" customFormat="1" x14ac:dyDescent="0.3">
      <c r="C242" s="51"/>
      <c r="D242" s="51"/>
      <c r="E242" s="51"/>
      <c r="F242" s="51"/>
      <c r="G242" s="51"/>
      <c r="H242" s="51"/>
      <c r="I242" s="51"/>
      <c r="J242" s="51"/>
      <c r="K242" s="51"/>
      <c r="L242" s="51"/>
      <c r="M242" s="51"/>
      <c r="AL242" s="745"/>
    </row>
    <row r="243" spans="3:38" s="96" customFormat="1" x14ac:dyDescent="0.3">
      <c r="C243" s="51"/>
      <c r="D243" s="51"/>
      <c r="E243" s="51"/>
      <c r="F243" s="51"/>
      <c r="G243" s="51"/>
      <c r="H243" s="51"/>
      <c r="I243" s="51"/>
      <c r="J243" s="51"/>
      <c r="K243" s="51"/>
      <c r="L243" s="51"/>
      <c r="M243" s="51"/>
      <c r="AL243" s="745"/>
    </row>
    <row r="244" spans="3:38" s="96" customFormat="1" x14ac:dyDescent="0.3">
      <c r="C244" s="51"/>
      <c r="D244" s="51"/>
      <c r="E244" s="51"/>
      <c r="F244" s="51"/>
      <c r="G244" s="51"/>
      <c r="H244" s="51"/>
      <c r="I244" s="51"/>
      <c r="J244" s="51"/>
      <c r="K244" s="51"/>
      <c r="L244" s="51"/>
      <c r="M244" s="51"/>
      <c r="AL244" s="745"/>
    </row>
    <row r="245" spans="3:38" s="96" customFormat="1" x14ac:dyDescent="0.3">
      <c r="C245" s="51"/>
      <c r="D245" s="51"/>
      <c r="E245" s="51"/>
      <c r="F245" s="51"/>
      <c r="G245" s="51"/>
      <c r="H245" s="51"/>
      <c r="I245" s="51"/>
      <c r="J245" s="51"/>
      <c r="K245" s="51"/>
      <c r="L245" s="51"/>
      <c r="M245" s="51"/>
      <c r="AL245" s="745"/>
    </row>
    <row r="246" spans="3:38" s="96" customFormat="1" x14ac:dyDescent="0.3">
      <c r="C246" s="51"/>
      <c r="D246" s="51"/>
      <c r="E246" s="51"/>
      <c r="F246" s="51"/>
      <c r="G246" s="51"/>
      <c r="H246" s="51"/>
      <c r="I246" s="51"/>
      <c r="J246" s="51"/>
      <c r="K246" s="51"/>
      <c r="L246" s="51"/>
      <c r="M246" s="51"/>
      <c r="AL246" s="745"/>
    </row>
    <row r="247" spans="3:38" s="96" customFormat="1" x14ac:dyDescent="0.3">
      <c r="C247" s="51"/>
      <c r="D247" s="51"/>
      <c r="E247" s="51"/>
      <c r="F247" s="51"/>
      <c r="G247" s="51"/>
      <c r="H247" s="51"/>
      <c r="I247" s="51"/>
      <c r="J247" s="51"/>
      <c r="K247" s="51"/>
      <c r="L247" s="51"/>
      <c r="M247" s="51"/>
      <c r="AL247" s="745"/>
    </row>
    <row r="248" spans="3:38" s="96" customFormat="1" x14ac:dyDescent="0.3">
      <c r="C248" s="51"/>
      <c r="D248" s="51"/>
      <c r="E248" s="51"/>
      <c r="F248" s="51"/>
      <c r="G248" s="51"/>
      <c r="H248" s="51"/>
      <c r="I248" s="51"/>
      <c r="J248" s="51"/>
      <c r="K248" s="51"/>
      <c r="L248" s="51"/>
      <c r="M248" s="51"/>
      <c r="AL248" s="745"/>
    </row>
    <row r="249" spans="3:38" s="96" customFormat="1" x14ac:dyDescent="0.3">
      <c r="C249" s="51"/>
      <c r="D249" s="51"/>
      <c r="E249" s="51"/>
      <c r="F249" s="51"/>
      <c r="G249" s="51"/>
      <c r="H249" s="51"/>
      <c r="I249" s="51"/>
      <c r="J249" s="51"/>
      <c r="K249" s="51"/>
      <c r="L249" s="51"/>
      <c r="M249" s="51"/>
      <c r="AL249" s="745"/>
    </row>
    <row r="250" spans="3:38" s="96" customFormat="1" x14ac:dyDescent="0.3">
      <c r="C250" s="51"/>
      <c r="D250" s="51"/>
      <c r="E250" s="51"/>
      <c r="F250" s="51"/>
      <c r="G250" s="51"/>
      <c r="H250" s="51"/>
      <c r="I250" s="51"/>
      <c r="J250" s="51"/>
      <c r="K250" s="51"/>
      <c r="L250" s="51"/>
      <c r="M250" s="51"/>
      <c r="AL250" s="745"/>
    </row>
    <row r="251" spans="3:38" s="96" customFormat="1" x14ac:dyDescent="0.3">
      <c r="C251" s="51"/>
      <c r="D251" s="51"/>
      <c r="E251" s="51"/>
      <c r="F251" s="51"/>
      <c r="G251" s="51"/>
      <c r="H251" s="51"/>
      <c r="I251" s="51"/>
      <c r="J251" s="51"/>
      <c r="K251" s="51"/>
      <c r="L251" s="51"/>
      <c r="M251" s="51"/>
      <c r="AL251" s="745"/>
    </row>
    <row r="252" spans="3:38" s="96" customFormat="1" x14ac:dyDescent="0.3">
      <c r="C252" s="51"/>
      <c r="D252" s="51"/>
      <c r="E252" s="51"/>
      <c r="F252" s="51"/>
      <c r="G252" s="51"/>
      <c r="H252" s="51"/>
      <c r="I252" s="51"/>
      <c r="J252" s="51"/>
      <c r="K252" s="51"/>
      <c r="L252" s="51"/>
      <c r="M252" s="51"/>
      <c r="AL252" s="745"/>
    </row>
    <row r="253" spans="3:38" s="96" customFormat="1" x14ac:dyDescent="0.3">
      <c r="C253" s="51"/>
      <c r="D253" s="51"/>
      <c r="E253" s="51"/>
      <c r="F253" s="51"/>
      <c r="G253" s="51"/>
      <c r="H253" s="51"/>
      <c r="I253" s="51"/>
      <c r="J253" s="51"/>
      <c r="K253" s="51"/>
      <c r="L253" s="51"/>
      <c r="M253" s="51"/>
      <c r="AL253" s="745"/>
    </row>
    <row r="254" spans="3:38" s="96" customFormat="1" x14ac:dyDescent="0.3">
      <c r="C254" s="51"/>
      <c r="D254" s="51"/>
      <c r="E254" s="51"/>
      <c r="F254" s="51"/>
      <c r="G254" s="51"/>
      <c r="H254" s="51"/>
      <c r="I254" s="51"/>
      <c r="J254" s="51"/>
      <c r="K254" s="51"/>
      <c r="L254" s="51"/>
      <c r="M254" s="51"/>
      <c r="AL254" s="745"/>
    </row>
    <row r="255" spans="3:38" s="96" customFormat="1" x14ac:dyDescent="0.3">
      <c r="C255" s="51"/>
      <c r="D255" s="51"/>
      <c r="E255" s="51"/>
      <c r="F255" s="51"/>
      <c r="G255" s="51"/>
      <c r="H255" s="51"/>
      <c r="I255" s="51"/>
      <c r="J255" s="51"/>
      <c r="K255" s="51"/>
      <c r="L255" s="51"/>
      <c r="M255" s="51"/>
      <c r="AL255" s="745"/>
    </row>
    <row r="256" spans="3:38" s="96" customFormat="1" x14ac:dyDescent="0.3">
      <c r="C256" s="51"/>
      <c r="D256" s="51"/>
      <c r="E256" s="51"/>
      <c r="F256" s="51"/>
      <c r="G256" s="51"/>
      <c r="H256" s="51"/>
      <c r="I256" s="51"/>
      <c r="J256" s="51"/>
      <c r="K256" s="51"/>
      <c r="L256" s="51"/>
      <c r="M256" s="51"/>
      <c r="AL256" s="745"/>
    </row>
    <row r="257" spans="3:38" s="96" customFormat="1" x14ac:dyDescent="0.3">
      <c r="C257" s="51"/>
      <c r="D257" s="51"/>
      <c r="E257" s="51"/>
      <c r="F257" s="51"/>
      <c r="G257" s="51"/>
      <c r="H257" s="51"/>
      <c r="I257" s="51"/>
      <c r="J257" s="51"/>
      <c r="K257" s="51"/>
      <c r="L257" s="51"/>
      <c r="M257" s="51"/>
      <c r="AL257" s="745"/>
    </row>
    <row r="258" spans="3:38" s="96" customFormat="1" x14ac:dyDescent="0.3"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AL258" s="745"/>
    </row>
    <row r="259" spans="3:38" s="96" customFormat="1" x14ac:dyDescent="0.3">
      <c r="C259" s="51"/>
      <c r="D259" s="51"/>
      <c r="E259" s="51"/>
      <c r="F259" s="51"/>
      <c r="G259" s="51"/>
      <c r="H259" s="51"/>
      <c r="I259" s="51"/>
      <c r="J259" s="51"/>
      <c r="K259" s="51"/>
      <c r="L259" s="51"/>
      <c r="M259" s="51"/>
      <c r="AL259" s="745"/>
    </row>
    <row r="260" spans="3:38" s="96" customFormat="1" x14ac:dyDescent="0.3">
      <c r="C260" s="51"/>
      <c r="D260" s="51"/>
      <c r="E260" s="51"/>
      <c r="F260" s="51"/>
      <c r="G260" s="51"/>
      <c r="H260" s="51"/>
      <c r="I260" s="51"/>
      <c r="J260" s="51"/>
      <c r="K260" s="51"/>
      <c r="L260" s="51"/>
      <c r="M260" s="51"/>
      <c r="AL260" s="745"/>
    </row>
    <row r="261" spans="3:38" s="96" customFormat="1" x14ac:dyDescent="0.3">
      <c r="C261" s="51"/>
      <c r="D261" s="51"/>
      <c r="E261" s="51"/>
      <c r="F261" s="51"/>
      <c r="G261" s="51"/>
      <c r="H261" s="51"/>
      <c r="I261" s="51"/>
      <c r="J261" s="51"/>
      <c r="K261" s="51"/>
      <c r="L261" s="51"/>
      <c r="M261" s="51"/>
      <c r="AL261" s="745"/>
    </row>
    <row r="262" spans="3:38" s="96" customFormat="1" x14ac:dyDescent="0.3">
      <c r="C262" s="51"/>
      <c r="D262" s="51"/>
      <c r="E262" s="51"/>
      <c r="F262" s="51"/>
      <c r="G262" s="51"/>
      <c r="H262" s="51"/>
      <c r="I262" s="51"/>
      <c r="J262" s="51"/>
      <c r="K262" s="51"/>
      <c r="L262" s="51"/>
      <c r="M262" s="51"/>
      <c r="AL262" s="745"/>
    </row>
    <row r="263" spans="3:38" s="96" customFormat="1" x14ac:dyDescent="0.3">
      <c r="C263" s="51"/>
      <c r="D263" s="51"/>
      <c r="E263" s="51"/>
      <c r="F263" s="51"/>
      <c r="G263" s="51"/>
      <c r="H263" s="51"/>
      <c r="I263" s="51"/>
      <c r="J263" s="51"/>
      <c r="K263" s="51"/>
      <c r="L263" s="51"/>
      <c r="M263" s="51"/>
      <c r="AL263" s="745"/>
    </row>
    <row r="264" spans="3:38" s="96" customFormat="1" x14ac:dyDescent="0.3">
      <c r="C264" s="51"/>
      <c r="D264" s="51"/>
      <c r="E264" s="51"/>
      <c r="F264" s="51"/>
      <c r="G264" s="51"/>
      <c r="H264" s="51"/>
      <c r="I264" s="51"/>
      <c r="J264" s="51"/>
      <c r="K264" s="51"/>
      <c r="L264" s="51"/>
      <c r="M264" s="51"/>
      <c r="AL264" s="745"/>
    </row>
    <row r="265" spans="3:38" s="96" customFormat="1" x14ac:dyDescent="0.3">
      <c r="C265" s="51"/>
      <c r="D265" s="51"/>
      <c r="E265" s="51"/>
      <c r="F265" s="51"/>
      <c r="G265" s="51"/>
      <c r="H265" s="51"/>
      <c r="I265" s="51"/>
      <c r="J265" s="51"/>
      <c r="K265" s="51"/>
      <c r="L265" s="51"/>
      <c r="M265" s="51"/>
      <c r="AL265" s="745"/>
    </row>
    <row r="266" spans="3:38" s="96" customFormat="1" x14ac:dyDescent="0.3">
      <c r="C266" s="51"/>
      <c r="D266" s="51"/>
      <c r="E266" s="51"/>
      <c r="F266" s="51"/>
      <c r="G266" s="51"/>
      <c r="H266" s="51"/>
      <c r="I266" s="51"/>
      <c r="J266" s="51"/>
      <c r="K266" s="51"/>
      <c r="L266" s="51"/>
      <c r="M266" s="51"/>
      <c r="AL266" s="745"/>
    </row>
    <row r="267" spans="3:38" s="96" customFormat="1" x14ac:dyDescent="0.3">
      <c r="C267" s="51"/>
      <c r="D267" s="51"/>
      <c r="E267" s="51"/>
      <c r="F267" s="51"/>
      <c r="G267" s="51"/>
      <c r="H267" s="51"/>
      <c r="I267" s="51"/>
      <c r="J267" s="51"/>
      <c r="K267" s="51"/>
      <c r="L267" s="51"/>
      <c r="M267" s="51"/>
      <c r="AL267" s="745"/>
    </row>
    <row r="268" spans="3:38" s="96" customFormat="1" x14ac:dyDescent="0.3">
      <c r="C268" s="51"/>
      <c r="D268" s="51"/>
      <c r="E268" s="51"/>
      <c r="F268" s="51"/>
      <c r="G268" s="51"/>
      <c r="H268" s="51"/>
      <c r="I268" s="51"/>
      <c r="J268" s="51"/>
      <c r="K268" s="51"/>
      <c r="L268" s="51"/>
      <c r="M268" s="51"/>
      <c r="AL268" s="745"/>
    </row>
    <row r="269" spans="3:38" s="96" customFormat="1" x14ac:dyDescent="0.3">
      <c r="C269" s="51"/>
      <c r="D269" s="51"/>
      <c r="E269" s="51"/>
      <c r="F269" s="51"/>
      <c r="G269" s="51"/>
      <c r="H269" s="51"/>
      <c r="I269" s="51"/>
      <c r="J269" s="51"/>
      <c r="K269" s="51"/>
      <c r="L269" s="51"/>
      <c r="M269" s="51"/>
      <c r="AL269" s="745"/>
    </row>
    <row r="270" spans="3:38" s="96" customFormat="1" x14ac:dyDescent="0.3">
      <c r="C270" s="51"/>
      <c r="D270" s="51"/>
      <c r="E270" s="51"/>
      <c r="F270" s="51"/>
      <c r="G270" s="51"/>
      <c r="H270" s="51"/>
      <c r="I270" s="51"/>
      <c r="J270" s="51"/>
      <c r="K270" s="51"/>
      <c r="L270" s="51"/>
      <c r="M270" s="51"/>
      <c r="AL270" s="745"/>
    </row>
    <row r="271" spans="3:38" s="96" customFormat="1" x14ac:dyDescent="0.3">
      <c r="C271" s="51"/>
      <c r="D271" s="51"/>
      <c r="E271" s="51"/>
      <c r="F271" s="51"/>
      <c r="G271" s="51"/>
      <c r="H271" s="51"/>
      <c r="I271" s="51"/>
      <c r="J271" s="51"/>
      <c r="K271" s="51"/>
      <c r="L271" s="51"/>
      <c r="M271" s="51"/>
      <c r="AL271" s="745"/>
    </row>
    <row r="272" spans="3:38" s="96" customFormat="1" x14ac:dyDescent="0.3">
      <c r="C272" s="51"/>
      <c r="D272" s="51"/>
      <c r="E272" s="51"/>
      <c r="F272" s="51"/>
      <c r="G272" s="51"/>
      <c r="H272" s="51"/>
      <c r="I272" s="51"/>
      <c r="J272" s="51"/>
      <c r="K272" s="51"/>
      <c r="L272" s="51"/>
      <c r="M272" s="51"/>
      <c r="AL272" s="745"/>
    </row>
    <row r="273" spans="3:38" s="96" customFormat="1" x14ac:dyDescent="0.3">
      <c r="C273" s="51"/>
      <c r="D273" s="51"/>
      <c r="E273" s="51"/>
      <c r="F273" s="51"/>
      <c r="G273" s="51"/>
      <c r="H273" s="51"/>
      <c r="I273" s="51"/>
      <c r="J273" s="51"/>
      <c r="K273" s="51"/>
      <c r="L273" s="51"/>
      <c r="M273" s="51"/>
      <c r="AL273" s="745"/>
    </row>
    <row r="274" spans="3:38" s="96" customFormat="1" x14ac:dyDescent="0.3">
      <c r="C274" s="51"/>
      <c r="D274" s="51"/>
      <c r="E274" s="51"/>
      <c r="F274" s="51"/>
      <c r="G274" s="51"/>
      <c r="H274" s="51"/>
      <c r="I274" s="51"/>
      <c r="J274" s="51"/>
      <c r="K274" s="51"/>
      <c r="L274" s="51"/>
      <c r="M274" s="51"/>
      <c r="AL274" s="745"/>
    </row>
    <row r="275" spans="3:38" s="96" customFormat="1" x14ac:dyDescent="0.3">
      <c r="C275" s="51"/>
      <c r="D275" s="51"/>
      <c r="E275" s="51"/>
      <c r="F275" s="51"/>
      <c r="G275" s="51"/>
      <c r="H275" s="51"/>
      <c r="I275" s="51"/>
      <c r="J275" s="51"/>
      <c r="K275" s="51"/>
      <c r="L275" s="51"/>
      <c r="M275" s="51"/>
      <c r="AL275" s="745"/>
    </row>
    <row r="276" spans="3:38" s="96" customFormat="1" x14ac:dyDescent="0.3">
      <c r="C276" s="51"/>
      <c r="D276" s="51"/>
      <c r="E276" s="51"/>
      <c r="F276" s="51"/>
      <c r="G276" s="51"/>
      <c r="H276" s="51"/>
      <c r="I276" s="51"/>
      <c r="J276" s="51"/>
      <c r="K276" s="51"/>
      <c r="L276" s="51"/>
      <c r="M276" s="51"/>
      <c r="AL276" s="745"/>
    </row>
    <row r="277" spans="3:38" s="96" customFormat="1" x14ac:dyDescent="0.3">
      <c r="C277" s="51"/>
      <c r="D277" s="51"/>
      <c r="E277" s="51"/>
      <c r="F277" s="51"/>
      <c r="G277" s="51"/>
      <c r="H277" s="51"/>
      <c r="I277" s="51"/>
      <c r="J277" s="51"/>
      <c r="K277" s="51"/>
      <c r="L277" s="51"/>
      <c r="M277" s="51"/>
      <c r="AL277" s="745"/>
    </row>
    <row r="278" spans="3:38" s="96" customFormat="1" x14ac:dyDescent="0.3">
      <c r="C278" s="51"/>
      <c r="D278" s="51"/>
      <c r="E278" s="51"/>
      <c r="F278" s="51"/>
      <c r="G278" s="51"/>
      <c r="H278" s="51"/>
      <c r="I278" s="51"/>
      <c r="J278" s="51"/>
      <c r="K278" s="51"/>
      <c r="L278" s="51"/>
      <c r="M278" s="51"/>
      <c r="AL278" s="745"/>
    </row>
    <row r="279" spans="3:38" s="96" customFormat="1" x14ac:dyDescent="0.3">
      <c r="C279" s="51"/>
      <c r="D279" s="51"/>
      <c r="E279" s="51"/>
      <c r="F279" s="51"/>
      <c r="G279" s="51"/>
      <c r="H279" s="51"/>
      <c r="I279" s="51"/>
      <c r="J279" s="51"/>
      <c r="K279" s="51"/>
      <c r="L279" s="51"/>
      <c r="M279" s="51"/>
      <c r="AL279" s="745"/>
    </row>
    <row r="280" spans="3:38" x14ac:dyDescent="0.3">
      <c r="C280" s="5"/>
      <c r="D280" s="5"/>
      <c r="E280" s="5"/>
      <c r="F280" s="5"/>
      <c r="G280" s="321"/>
      <c r="H280" s="321"/>
      <c r="I280" s="321"/>
      <c r="J280" s="321"/>
      <c r="K280" s="5"/>
      <c r="L280" s="5"/>
      <c r="M280" s="5"/>
    </row>
    <row r="281" spans="3:38" x14ac:dyDescent="0.3">
      <c r="C281" s="5"/>
      <c r="D281" s="5"/>
      <c r="E281" s="5"/>
      <c r="F281" s="5"/>
      <c r="G281" s="321"/>
      <c r="H281" s="321"/>
      <c r="I281" s="321"/>
      <c r="J281" s="321"/>
      <c r="K281" s="5"/>
      <c r="L281" s="5"/>
      <c r="M281" s="5"/>
    </row>
    <row r="282" spans="3:38" x14ac:dyDescent="0.3">
      <c r="C282" s="5"/>
      <c r="D282" s="5"/>
      <c r="E282" s="5"/>
      <c r="F282" s="5"/>
      <c r="G282" s="321"/>
      <c r="H282" s="321"/>
      <c r="I282" s="321"/>
      <c r="J282" s="321"/>
      <c r="K282" s="5"/>
      <c r="L282" s="5"/>
      <c r="M282" s="5"/>
    </row>
    <row r="283" spans="3:38" x14ac:dyDescent="0.3">
      <c r="C283" s="5"/>
      <c r="D283" s="5"/>
      <c r="E283" s="5"/>
      <c r="F283" s="5"/>
      <c r="G283" s="321"/>
      <c r="H283" s="321"/>
      <c r="I283" s="321"/>
      <c r="J283" s="321"/>
      <c r="K283" s="5"/>
      <c r="L283" s="5"/>
      <c r="M283" s="5"/>
    </row>
    <row r="284" spans="3:38" x14ac:dyDescent="0.3">
      <c r="C284" s="5"/>
      <c r="D284" s="5"/>
      <c r="E284" s="5"/>
      <c r="F284" s="5"/>
      <c r="G284" s="321"/>
      <c r="H284" s="321"/>
      <c r="I284" s="321"/>
      <c r="J284" s="321"/>
      <c r="K284" s="5"/>
      <c r="L284" s="5"/>
      <c r="M284" s="5"/>
    </row>
    <row r="285" spans="3:38" x14ac:dyDescent="0.3">
      <c r="C285" s="5"/>
      <c r="D285" s="5"/>
      <c r="E285" s="5"/>
      <c r="F285" s="5"/>
      <c r="G285" s="321"/>
      <c r="H285" s="321"/>
      <c r="I285" s="321"/>
      <c r="J285" s="321"/>
      <c r="K285" s="5"/>
      <c r="L285" s="5"/>
      <c r="M285" s="5"/>
    </row>
    <row r="286" spans="3:38" x14ac:dyDescent="0.3">
      <c r="C286" s="5"/>
      <c r="D286" s="5"/>
      <c r="E286" s="5"/>
      <c r="F286" s="5"/>
      <c r="G286" s="321"/>
      <c r="H286" s="321"/>
      <c r="I286" s="321"/>
      <c r="J286" s="321"/>
      <c r="K286" s="5"/>
      <c r="L286" s="5"/>
      <c r="M286" s="5"/>
    </row>
    <row r="287" spans="3:38" x14ac:dyDescent="0.3">
      <c r="C287" s="5"/>
      <c r="D287" s="5"/>
      <c r="E287" s="5"/>
      <c r="F287" s="5"/>
      <c r="G287" s="321"/>
      <c r="H287" s="321"/>
      <c r="I287" s="321"/>
      <c r="J287" s="321"/>
      <c r="K287" s="5"/>
      <c r="L287" s="5"/>
      <c r="M287" s="5"/>
    </row>
    <row r="288" spans="3:38" x14ac:dyDescent="0.3">
      <c r="C288" s="5"/>
      <c r="D288" s="5"/>
      <c r="E288" s="5"/>
      <c r="F288" s="5"/>
      <c r="G288" s="321"/>
      <c r="H288" s="321"/>
      <c r="I288" s="321"/>
      <c r="J288" s="321"/>
      <c r="K288" s="5"/>
      <c r="L288" s="5"/>
      <c r="M288" s="5"/>
    </row>
    <row r="289" spans="3:13" x14ac:dyDescent="0.3">
      <c r="C289" s="5"/>
      <c r="D289" s="5"/>
      <c r="E289" s="5"/>
      <c r="F289" s="5"/>
      <c r="G289" s="321"/>
      <c r="H289" s="321"/>
      <c r="I289" s="321"/>
      <c r="J289" s="321"/>
      <c r="K289" s="5"/>
      <c r="L289" s="5"/>
      <c r="M289" s="5"/>
    </row>
    <row r="290" spans="3:13" x14ac:dyDescent="0.3">
      <c r="C290" s="5"/>
      <c r="D290" s="5"/>
      <c r="E290" s="5"/>
      <c r="F290" s="5"/>
      <c r="G290" s="321"/>
      <c r="H290" s="321"/>
      <c r="I290" s="321"/>
      <c r="J290" s="321"/>
      <c r="K290" s="5"/>
      <c r="L290" s="5"/>
      <c r="M290" s="5"/>
    </row>
    <row r="291" spans="3:13" x14ac:dyDescent="0.3">
      <c r="C291" s="5"/>
      <c r="D291" s="5"/>
      <c r="E291" s="5"/>
      <c r="F291" s="5"/>
      <c r="G291" s="321"/>
      <c r="H291" s="321"/>
      <c r="I291" s="321"/>
      <c r="J291" s="321"/>
      <c r="K291" s="5"/>
      <c r="L291" s="5"/>
      <c r="M291" s="5"/>
    </row>
    <row r="292" spans="3:13" x14ac:dyDescent="0.3">
      <c r="C292" s="5"/>
      <c r="D292" s="5"/>
      <c r="E292" s="5"/>
      <c r="F292" s="5"/>
      <c r="G292" s="321"/>
      <c r="H292" s="321"/>
      <c r="I292" s="321"/>
      <c r="J292" s="321"/>
      <c r="K292" s="5"/>
      <c r="L292" s="5"/>
      <c r="M292" s="5"/>
    </row>
    <row r="293" spans="3:13" x14ac:dyDescent="0.3">
      <c r="C293" s="5"/>
      <c r="D293" s="5"/>
      <c r="E293" s="5"/>
      <c r="F293" s="5"/>
      <c r="G293" s="321"/>
      <c r="H293" s="321"/>
      <c r="I293" s="321"/>
      <c r="J293" s="321"/>
      <c r="K293" s="5"/>
      <c r="L293" s="5"/>
      <c r="M293" s="5"/>
    </row>
    <row r="294" spans="3:13" x14ac:dyDescent="0.3">
      <c r="C294" s="5"/>
      <c r="D294" s="5"/>
      <c r="E294" s="5"/>
      <c r="F294" s="5"/>
      <c r="G294" s="321"/>
      <c r="H294" s="321"/>
      <c r="I294" s="321"/>
      <c r="J294" s="321"/>
      <c r="K294" s="5"/>
      <c r="L294" s="5"/>
      <c r="M294" s="5"/>
    </row>
    <row r="295" spans="3:13" x14ac:dyDescent="0.3">
      <c r="C295" s="5"/>
      <c r="D295" s="5"/>
      <c r="E295" s="5"/>
      <c r="F295" s="5"/>
      <c r="G295" s="321"/>
      <c r="H295" s="321"/>
      <c r="I295" s="321"/>
      <c r="J295" s="321"/>
      <c r="K295" s="5"/>
      <c r="L295" s="5"/>
      <c r="M295" s="5"/>
    </row>
    <row r="296" spans="3:13" x14ac:dyDescent="0.3">
      <c r="C296" s="5"/>
      <c r="D296" s="5"/>
      <c r="E296" s="5"/>
      <c r="F296" s="5"/>
      <c r="G296" s="321"/>
      <c r="H296" s="321"/>
      <c r="I296" s="321"/>
      <c r="J296" s="321"/>
      <c r="K296" s="5"/>
      <c r="L296" s="5"/>
      <c r="M296" s="5"/>
    </row>
    <row r="297" spans="3:13" x14ac:dyDescent="0.3">
      <c r="C297" s="5"/>
      <c r="D297" s="5"/>
      <c r="E297" s="5"/>
      <c r="F297" s="5"/>
      <c r="G297" s="321"/>
      <c r="H297" s="321"/>
      <c r="I297" s="321"/>
      <c r="J297" s="321"/>
      <c r="K297" s="5"/>
      <c r="L297" s="5"/>
      <c r="M297" s="5"/>
    </row>
    <row r="298" spans="3:13" x14ac:dyDescent="0.3">
      <c r="C298" s="5"/>
      <c r="D298" s="5"/>
      <c r="E298" s="5"/>
      <c r="F298" s="5"/>
      <c r="G298" s="321"/>
      <c r="H298" s="321"/>
      <c r="I298" s="321"/>
      <c r="J298" s="321"/>
      <c r="K298" s="5"/>
      <c r="L298" s="5"/>
      <c r="M298" s="5"/>
    </row>
    <row r="299" spans="3:13" x14ac:dyDescent="0.3">
      <c r="C299" s="5"/>
      <c r="D299" s="5"/>
      <c r="E299" s="5"/>
      <c r="F299" s="5"/>
      <c r="G299" s="321"/>
      <c r="H299" s="321"/>
      <c r="I299" s="321"/>
      <c r="J299" s="321"/>
      <c r="K299" s="5"/>
      <c r="L299" s="5"/>
      <c r="M299" s="5"/>
    </row>
    <row r="300" spans="3:13" x14ac:dyDescent="0.3">
      <c r="C300" s="5"/>
      <c r="D300" s="5"/>
      <c r="E300" s="5"/>
      <c r="F300" s="5"/>
      <c r="G300" s="321"/>
      <c r="H300" s="321"/>
      <c r="I300" s="321"/>
      <c r="J300" s="321"/>
      <c r="K300" s="5"/>
      <c r="L300" s="5"/>
      <c r="M300" s="5"/>
    </row>
    <row r="301" spans="3:13" x14ac:dyDescent="0.3">
      <c r="C301" s="5"/>
      <c r="D301" s="5"/>
      <c r="E301" s="5"/>
      <c r="F301" s="5"/>
      <c r="G301" s="321"/>
      <c r="H301" s="321"/>
      <c r="I301" s="321"/>
      <c r="J301" s="321"/>
      <c r="K301" s="5"/>
      <c r="L301" s="5"/>
      <c r="M301" s="5"/>
    </row>
    <row r="302" spans="3:13" x14ac:dyDescent="0.3">
      <c r="C302" s="5"/>
      <c r="D302" s="5"/>
      <c r="E302" s="5"/>
      <c r="F302" s="5"/>
      <c r="G302" s="321"/>
      <c r="H302" s="321"/>
      <c r="I302" s="321"/>
      <c r="J302" s="321"/>
      <c r="K302" s="5"/>
      <c r="L302" s="5"/>
      <c r="M302" s="5"/>
    </row>
    <row r="303" spans="3:13" x14ac:dyDescent="0.3">
      <c r="C303" s="5"/>
      <c r="D303" s="5"/>
      <c r="E303" s="5"/>
      <c r="F303" s="5"/>
      <c r="G303" s="321"/>
      <c r="H303" s="321"/>
      <c r="I303" s="321"/>
      <c r="J303" s="321"/>
      <c r="K303" s="5"/>
      <c r="L303" s="5"/>
      <c r="M303" s="5"/>
    </row>
    <row r="304" spans="3:13" x14ac:dyDescent="0.3">
      <c r="C304" s="5"/>
      <c r="D304" s="5"/>
      <c r="E304" s="5"/>
      <c r="F304" s="5"/>
      <c r="G304" s="321"/>
      <c r="H304" s="321"/>
      <c r="I304" s="321"/>
      <c r="J304" s="321"/>
      <c r="K304" s="5"/>
      <c r="L304" s="5"/>
      <c r="M304" s="5"/>
    </row>
    <row r="305" spans="3:13" x14ac:dyDescent="0.3">
      <c r="C305" s="5"/>
      <c r="D305" s="5"/>
      <c r="E305" s="5"/>
      <c r="F305" s="5"/>
      <c r="G305" s="321"/>
      <c r="H305" s="321"/>
      <c r="I305" s="321"/>
      <c r="J305" s="321"/>
      <c r="K305" s="5"/>
      <c r="L305" s="5"/>
      <c r="M305" s="5"/>
    </row>
    <row r="306" spans="3:13" x14ac:dyDescent="0.3">
      <c r="C306" s="5"/>
      <c r="D306" s="5"/>
      <c r="E306" s="5"/>
      <c r="F306" s="5"/>
      <c r="G306" s="321"/>
      <c r="H306" s="321"/>
      <c r="I306" s="321"/>
      <c r="J306" s="321"/>
      <c r="K306" s="5"/>
      <c r="L306" s="5"/>
      <c r="M306" s="5"/>
    </row>
    <row r="307" spans="3:13" x14ac:dyDescent="0.3">
      <c r="C307" s="5"/>
      <c r="D307" s="5"/>
      <c r="E307" s="5"/>
      <c r="F307" s="5"/>
      <c r="G307" s="321"/>
      <c r="H307" s="321"/>
      <c r="I307" s="321"/>
      <c r="J307" s="321"/>
      <c r="K307" s="5"/>
      <c r="L307" s="5"/>
      <c r="M307" s="5"/>
    </row>
    <row r="308" spans="3:13" x14ac:dyDescent="0.3">
      <c r="C308" s="5"/>
      <c r="D308" s="5"/>
      <c r="E308" s="5"/>
      <c r="F308" s="5"/>
      <c r="G308" s="321"/>
      <c r="H308" s="321"/>
      <c r="I308" s="321"/>
      <c r="J308" s="321"/>
      <c r="K308" s="5"/>
      <c r="L308" s="5"/>
      <c r="M308" s="5"/>
    </row>
    <row r="309" spans="3:13" x14ac:dyDescent="0.3">
      <c r="C309" s="5"/>
      <c r="D309" s="5"/>
      <c r="E309" s="5"/>
      <c r="F309" s="5"/>
      <c r="G309" s="321"/>
      <c r="H309" s="321"/>
      <c r="I309" s="321"/>
      <c r="J309" s="321"/>
      <c r="K309" s="5"/>
      <c r="L309" s="5"/>
      <c r="M309" s="5"/>
    </row>
    <row r="310" spans="3:13" x14ac:dyDescent="0.3">
      <c r="C310" s="5"/>
      <c r="D310" s="5"/>
      <c r="E310" s="5"/>
      <c r="F310" s="5"/>
      <c r="G310" s="321"/>
      <c r="H310" s="321"/>
      <c r="I310" s="321"/>
      <c r="J310" s="321"/>
      <c r="K310" s="5"/>
      <c r="L310" s="5"/>
      <c r="M310" s="5"/>
    </row>
    <row r="311" spans="3:13" x14ac:dyDescent="0.3">
      <c r="C311" s="5"/>
      <c r="D311" s="5"/>
      <c r="E311" s="5"/>
      <c r="F311" s="5"/>
      <c r="G311" s="321"/>
      <c r="H311" s="321"/>
      <c r="I311" s="321"/>
      <c r="J311" s="321"/>
      <c r="K311" s="5"/>
      <c r="L311" s="5"/>
      <c r="M311" s="5"/>
    </row>
    <row r="312" spans="3:13" x14ac:dyDescent="0.3">
      <c r="C312" s="5"/>
      <c r="D312" s="5"/>
      <c r="E312" s="5"/>
      <c r="F312" s="5"/>
      <c r="G312" s="321"/>
      <c r="H312" s="321"/>
      <c r="I312" s="321"/>
      <c r="J312" s="321"/>
      <c r="K312" s="5"/>
      <c r="L312" s="5"/>
      <c r="M312" s="5"/>
    </row>
    <row r="313" spans="3:13" x14ac:dyDescent="0.3">
      <c r="C313" s="5"/>
      <c r="D313" s="5"/>
      <c r="E313" s="5"/>
      <c r="F313" s="5"/>
      <c r="G313" s="321"/>
      <c r="H313" s="321"/>
      <c r="I313" s="321"/>
      <c r="J313" s="321"/>
      <c r="K313" s="5"/>
      <c r="L313" s="5"/>
      <c r="M313" s="5"/>
    </row>
    <row r="314" spans="3:13" x14ac:dyDescent="0.3">
      <c r="C314" s="5"/>
      <c r="D314" s="5"/>
      <c r="E314" s="5"/>
      <c r="F314" s="5"/>
      <c r="G314" s="321"/>
      <c r="H314" s="321"/>
      <c r="I314" s="321"/>
      <c r="J314" s="321"/>
      <c r="K314" s="5"/>
      <c r="L314" s="5"/>
      <c r="M314" s="5"/>
    </row>
    <row r="315" spans="3:13" x14ac:dyDescent="0.3">
      <c r="C315" s="5"/>
      <c r="D315" s="5"/>
      <c r="E315" s="5"/>
      <c r="F315" s="5"/>
      <c r="G315" s="321"/>
      <c r="H315" s="321"/>
      <c r="I315" s="321"/>
      <c r="J315" s="321"/>
      <c r="K315" s="5"/>
      <c r="L315" s="5"/>
      <c r="M315" s="5"/>
    </row>
    <row r="316" spans="3:13" x14ac:dyDescent="0.3">
      <c r="C316" s="5"/>
      <c r="D316" s="5"/>
      <c r="E316" s="5"/>
      <c r="F316" s="5"/>
      <c r="G316" s="321"/>
      <c r="H316" s="321"/>
      <c r="I316" s="321"/>
      <c r="J316" s="321"/>
      <c r="K316" s="5"/>
      <c r="L316" s="5"/>
      <c r="M316" s="5"/>
    </row>
    <row r="317" spans="3:13" x14ac:dyDescent="0.3">
      <c r="C317" s="5"/>
      <c r="D317" s="5"/>
      <c r="E317" s="5"/>
      <c r="F317" s="5"/>
      <c r="G317" s="321"/>
      <c r="H317" s="321"/>
      <c r="I317" s="321"/>
      <c r="J317" s="321"/>
      <c r="K317" s="5"/>
      <c r="L317" s="5"/>
      <c r="M317" s="5"/>
    </row>
    <row r="318" spans="3:13" x14ac:dyDescent="0.3">
      <c r="C318" s="5"/>
      <c r="D318" s="5"/>
      <c r="E318" s="5"/>
      <c r="F318" s="5"/>
      <c r="G318" s="321"/>
      <c r="H318" s="321"/>
      <c r="I318" s="321"/>
      <c r="J318" s="321"/>
      <c r="K318" s="5"/>
      <c r="L318" s="5"/>
      <c r="M318" s="5"/>
    </row>
    <row r="319" spans="3:13" x14ac:dyDescent="0.3">
      <c r="C319" s="5"/>
      <c r="D319" s="5"/>
      <c r="E319" s="5"/>
      <c r="F319" s="5"/>
      <c r="G319" s="321"/>
      <c r="H319" s="321"/>
      <c r="I319" s="321"/>
      <c r="J319" s="321"/>
      <c r="K319" s="5"/>
      <c r="L319" s="5"/>
      <c r="M319" s="5"/>
    </row>
    <row r="320" spans="3:13" x14ac:dyDescent="0.3">
      <c r="C320" s="5"/>
      <c r="D320" s="5"/>
      <c r="E320" s="5"/>
      <c r="F320" s="5"/>
      <c r="G320" s="321"/>
      <c r="H320" s="321"/>
      <c r="I320" s="321"/>
      <c r="J320" s="321"/>
      <c r="K320" s="5"/>
      <c r="L320" s="5"/>
      <c r="M320" s="5"/>
    </row>
    <row r="321" spans="3:13" x14ac:dyDescent="0.3">
      <c r="C321" s="5"/>
      <c r="D321" s="5"/>
      <c r="E321" s="5"/>
      <c r="F321" s="5"/>
      <c r="G321" s="321"/>
      <c r="H321" s="321"/>
      <c r="I321" s="321"/>
      <c r="J321" s="321"/>
      <c r="K321" s="5"/>
      <c r="L321" s="5"/>
      <c r="M321" s="5"/>
    </row>
    <row r="322" spans="3:13" x14ac:dyDescent="0.3">
      <c r="C322" s="5"/>
      <c r="D322" s="5"/>
      <c r="E322" s="5"/>
      <c r="F322" s="5"/>
      <c r="G322" s="321"/>
      <c r="H322" s="321"/>
      <c r="I322" s="321"/>
      <c r="J322" s="321"/>
      <c r="K322" s="5"/>
      <c r="L322" s="5"/>
      <c r="M322" s="5"/>
    </row>
    <row r="323" spans="3:13" x14ac:dyDescent="0.3">
      <c r="C323" s="5"/>
      <c r="D323" s="5"/>
      <c r="E323" s="5"/>
      <c r="F323" s="5"/>
      <c r="G323" s="321"/>
      <c r="H323" s="321"/>
      <c r="I323" s="321"/>
      <c r="J323" s="321"/>
      <c r="K323" s="5"/>
      <c r="L323" s="5"/>
      <c r="M323" s="5"/>
    </row>
    <row r="324" spans="3:13" x14ac:dyDescent="0.3">
      <c r="C324" s="5"/>
      <c r="D324" s="5"/>
      <c r="E324" s="5"/>
      <c r="F324" s="5"/>
      <c r="G324" s="321"/>
      <c r="H324" s="321"/>
      <c r="I324" s="321"/>
      <c r="J324" s="321"/>
      <c r="K324" s="5"/>
      <c r="L324" s="5"/>
      <c r="M324" s="5"/>
    </row>
    <row r="325" spans="3:13" x14ac:dyDescent="0.3">
      <c r="C325" s="5"/>
      <c r="D325" s="5"/>
      <c r="E325" s="5"/>
      <c r="F325" s="5"/>
      <c r="G325" s="321"/>
      <c r="H325" s="321"/>
      <c r="I325" s="321"/>
      <c r="J325" s="321"/>
      <c r="K325" s="5"/>
      <c r="L325" s="5"/>
      <c r="M325" s="5"/>
    </row>
    <row r="326" spans="3:13" x14ac:dyDescent="0.3">
      <c r="C326" s="5"/>
      <c r="D326" s="5"/>
      <c r="E326" s="5"/>
      <c r="F326" s="5"/>
      <c r="G326" s="321"/>
      <c r="H326" s="321"/>
      <c r="I326" s="321"/>
      <c r="J326" s="321"/>
      <c r="K326" s="5"/>
      <c r="L326" s="5"/>
      <c r="M326" s="5"/>
    </row>
    <row r="327" spans="3:13" x14ac:dyDescent="0.3">
      <c r="C327" s="5"/>
      <c r="D327" s="5"/>
      <c r="E327" s="5"/>
      <c r="F327" s="5"/>
      <c r="G327" s="321"/>
      <c r="H327" s="321"/>
      <c r="I327" s="321"/>
      <c r="J327" s="321"/>
      <c r="K327" s="5"/>
      <c r="L327" s="5"/>
      <c r="M327" s="5"/>
    </row>
    <row r="328" spans="3:13" x14ac:dyDescent="0.3">
      <c r="C328" s="5"/>
      <c r="D328" s="5"/>
      <c r="E328" s="5"/>
      <c r="F328" s="5"/>
      <c r="G328" s="321"/>
      <c r="H328" s="321"/>
      <c r="I328" s="321"/>
      <c r="J328" s="321"/>
      <c r="K328" s="5"/>
      <c r="L328" s="5"/>
      <c r="M328" s="5"/>
    </row>
    <row r="329" spans="3:13" x14ac:dyDescent="0.3">
      <c r="C329" s="5"/>
      <c r="D329" s="5"/>
      <c r="E329" s="5"/>
      <c r="F329" s="5"/>
      <c r="G329" s="321"/>
      <c r="H329" s="321"/>
      <c r="I329" s="321"/>
      <c r="J329" s="321"/>
      <c r="K329" s="5"/>
      <c r="L329" s="5"/>
      <c r="M329" s="5"/>
    </row>
    <row r="330" spans="3:13" x14ac:dyDescent="0.3">
      <c r="C330" s="5"/>
      <c r="D330" s="5"/>
      <c r="E330" s="5"/>
      <c r="F330" s="5"/>
      <c r="G330" s="321"/>
      <c r="H330" s="321"/>
      <c r="I330" s="321"/>
      <c r="J330" s="321"/>
      <c r="K330" s="5"/>
      <c r="L330" s="5"/>
      <c r="M330" s="5"/>
    </row>
    <row r="331" spans="3:13" x14ac:dyDescent="0.3">
      <c r="C331" s="5"/>
      <c r="D331" s="5"/>
      <c r="E331" s="5"/>
      <c r="F331" s="5"/>
      <c r="G331" s="321"/>
      <c r="H331" s="321"/>
      <c r="I331" s="321"/>
      <c r="J331" s="321"/>
      <c r="K331" s="5"/>
      <c r="L331" s="5"/>
      <c r="M331" s="5"/>
    </row>
    <row r="332" spans="3:13" x14ac:dyDescent="0.3">
      <c r="C332" s="5"/>
      <c r="D332" s="5"/>
      <c r="E332" s="5"/>
      <c r="F332" s="5"/>
      <c r="G332" s="321"/>
      <c r="H332" s="321"/>
      <c r="I332" s="321"/>
      <c r="J332" s="321"/>
      <c r="K332" s="5"/>
      <c r="L332" s="5"/>
      <c r="M332" s="5"/>
    </row>
    <row r="333" spans="3:13" x14ac:dyDescent="0.3">
      <c r="C333" s="5"/>
      <c r="D333" s="5"/>
      <c r="E333" s="5"/>
      <c r="F333" s="5"/>
      <c r="G333" s="321"/>
      <c r="H333" s="321"/>
      <c r="I333" s="321"/>
      <c r="J333" s="321"/>
      <c r="K333" s="5"/>
      <c r="L333" s="5"/>
      <c r="M333" s="5"/>
    </row>
    <row r="334" spans="3:13" x14ac:dyDescent="0.3">
      <c r="C334" s="5"/>
      <c r="D334" s="5"/>
      <c r="E334" s="5"/>
      <c r="F334" s="5"/>
      <c r="G334" s="321"/>
      <c r="H334" s="321"/>
      <c r="I334" s="321"/>
      <c r="J334" s="321"/>
      <c r="K334" s="5"/>
      <c r="L334" s="5"/>
      <c r="M334" s="5"/>
    </row>
    <row r="335" spans="3:13" x14ac:dyDescent="0.3">
      <c r="C335" s="5"/>
      <c r="D335" s="5"/>
      <c r="E335" s="5"/>
      <c r="F335" s="5"/>
      <c r="G335" s="321"/>
      <c r="H335" s="321"/>
      <c r="I335" s="321"/>
      <c r="J335" s="321"/>
      <c r="K335" s="5"/>
      <c r="L335" s="5"/>
      <c r="M335" s="5"/>
    </row>
    <row r="336" spans="3:13" x14ac:dyDescent="0.3">
      <c r="C336" s="5"/>
      <c r="D336" s="5"/>
      <c r="E336" s="5"/>
      <c r="F336" s="5"/>
      <c r="G336" s="321"/>
      <c r="H336" s="321"/>
      <c r="I336" s="321"/>
      <c r="J336" s="321"/>
      <c r="K336" s="5"/>
      <c r="L336" s="5"/>
      <c r="M336" s="5"/>
    </row>
    <row r="337" spans="3:13" x14ac:dyDescent="0.3">
      <c r="C337" s="5"/>
      <c r="D337" s="5"/>
      <c r="E337" s="5"/>
      <c r="F337" s="5"/>
      <c r="G337" s="321"/>
      <c r="H337" s="321"/>
      <c r="I337" s="321"/>
      <c r="J337" s="321"/>
      <c r="K337" s="5"/>
      <c r="L337" s="5"/>
      <c r="M337" s="5"/>
    </row>
    <row r="338" spans="3:13" x14ac:dyDescent="0.3">
      <c r="C338" s="5"/>
      <c r="D338" s="5"/>
      <c r="E338" s="5"/>
      <c r="F338" s="5"/>
      <c r="G338" s="321"/>
      <c r="H338" s="321"/>
      <c r="I338" s="321"/>
      <c r="J338" s="321"/>
      <c r="K338" s="5"/>
      <c r="L338" s="5"/>
      <c r="M338" s="5"/>
    </row>
    <row r="339" spans="3:13" x14ac:dyDescent="0.3">
      <c r="C339" s="5"/>
      <c r="D339" s="5"/>
      <c r="E339" s="5"/>
      <c r="F339" s="5"/>
      <c r="G339" s="321"/>
      <c r="H339" s="321"/>
      <c r="I339" s="321"/>
      <c r="J339" s="321"/>
      <c r="K339" s="5"/>
      <c r="L339" s="5"/>
      <c r="M339" s="5"/>
    </row>
    <row r="340" spans="3:13" x14ac:dyDescent="0.3">
      <c r="C340" s="5"/>
      <c r="D340" s="5"/>
      <c r="E340" s="5"/>
      <c r="F340" s="5"/>
      <c r="G340" s="321"/>
      <c r="H340" s="321"/>
      <c r="I340" s="321"/>
      <c r="J340" s="321"/>
      <c r="K340" s="5"/>
      <c r="L340" s="5"/>
      <c r="M340" s="5"/>
    </row>
    <row r="341" spans="3:13" x14ac:dyDescent="0.3">
      <c r="C341" s="5"/>
      <c r="D341" s="5"/>
      <c r="E341" s="5"/>
      <c r="F341" s="5"/>
      <c r="G341" s="321"/>
      <c r="H341" s="321"/>
      <c r="I341" s="321"/>
      <c r="J341" s="321"/>
      <c r="K341" s="5"/>
      <c r="L341" s="5"/>
      <c r="M341" s="5"/>
    </row>
    <row r="342" spans="3:13" x14ac:dyDescent="0.3">
      <c r="C342" s="5"/>
      <c r="D342" s="5"/>
      <c r="E342" s="5"/>
      <c r="F342" s="5"/>
      <c r="G342" s="321"/>
      <c r="H342" s="321"/>
      <c r="I342" s="321"/>
      <c r="J342" s="321"/>
      <c r="K342" s="5"/>
      <c r="L342" s="5"/>
      <c r="M342" s="5"/>
    </row>
    <row r="343" spans="3:13" x14ac:dyDescent="0.3">
      <c r="C343" s="5"/>
      <c r="D343" s="5"/>
      <c r="E343" s="5"/>
      <c r="F343" s="5"/>
      <c r="G343" s="321"/>
      <c r="H343" s="321"/>
      <c r="I343" s="321"/>
      <c r="J343" s="321"/>
      <c r="K343" s="5"/>
      <c r="L343" s="5"/>
      <c r="M343" s="5"/>
    </row>
    <row r="344" spans="3:13" x14ac:dyDescent="0.3">
      <c r="C344" s="5"/>
      <c r="D344" s="5"/>
      <c r="E344" s="5"/>
      <c r="F344" s="5"/>
      <c r="G344" s="321"/>
      <c r="H344" s="321"/>
      <c r="I344" s="321"/>
      <c r="J344" s="321"/>
      <c r="K344" s="5"/>
      <c r="L344" s="5"/>
      <c r="M344" s="5"/>
    </row>
    <row r="345" spans="3:13" x14ac:dyDescent="0.3">
      <c r="C345" s="5"/>
      <c r="D345" s="5"/>
      <c r="E345" s="5"/>
      <c r="F345" s="5"/>
      <c r="G345" s="321"/>
      <c r="H345" s="321"/>
      <c r="I345" s="321"/>
      <c r="J345" s="321"/>
      <c r="K345" s="5"/>
      <c r="L345" s="5"/>
      <c r="M345" s="5"/>
    </row>
    <row r="346" spans="3:13" x14ac:dyDescent="0.3">
      <c r="C346" s="5"/>
      <c r="D346" s="5"/>
      <c r="E346" s="5"/>
      <c r="F346" s="5"/>
      <c r="G346" s="321"/>
      <c r="H346" s="321"/>
      <c r="I346" s="321"/>
      <c r="J346" s="321"/>
      <c r="K346" s="5"/>
      <c r="L346" s="5"/>
      <c r="M346" s="5"/>
    </row>
    <row r="347" spans="3:13" x14ac:dyDescent="0.3">
      <c r="C347" s="5"/>
      <c r="D347" s="5"/>
      <c r="E347" s="5"/>
      <c r="F347" s="5"/>
      <c r="G347" s="321"/>
      <c r="H347" s="321"/>
      <c r="I347" s="321"/>
      <c r="J347" s="321"/>
      <c r="K347" s="5"/>
      <c r="L347" s="5"/>
      <c r="M347" s="5"/>
    </row>
    <row r="348" spans="3:13" x14ac:dyDescent="0.3">
      <c r="C348" s="5"/>
      <c r="D348" s="5"/>
      <c r="E348" s="5"/>
      <c r="F348" s="5"/>
      <c r="G348" s="321"/>
      <c r="H348" s="321"/>
      <c r="I348" s="321"/>
      <c r="J348" s="321"/>
      <c r="K348" s="5"/>
      <c r="L348" s="5"/>
      <c r="M348" s="5"/>
    </row>
    <row r="349" spans="3:13" x14ac:dyDescent="0.3">
      <c r="C349" s="5"/>
      <c r="D349" s="5"/>
      <c r="E349" s="5"/>
      <c r="F349" s="5"/>
      <c r="G349" s="321"/>
      <c r="H349" s="321"/>
      <c r="I349" s="321"/>
      <c r="J349" s="321"/>
      <c r="K349" s="5"/>
      <c r="L349" s="5"/>
      <c r="M349" s="5"/>
    </row>
    <row r="350" spans="3:13" x14ac:dyDescent="0.3">
      <c r="C350" s="5"/>
      <c r="D350" s="5"/>
      <c r="E350" s="5"/>
      <c r="F350" s="5"/>
      <c r="G350" s="321"/>
      <c r="H350" s="321"/>
      <c r="I350" s="321"/>
      <c r="J350" s="321"/>
      <c r="K350" s="5"/>
      <c r="L350" s="5"/>
      <c r="M350" s="5"/>
    </row>
    <row r="351" spans="3:13" x14ac:dyDescent="0.3">
      <c r="C351" s="5"/>
      <c r="D351" s="5"/>
      <c r="E351" s="5"/>
      <c r="F351" s="5"/>
      <c r="G351" s="321"/>
      <c r="H351" s="321"/>
      <c r="I351" s="321"/>
      <c r="J351" s="321"/>
      <c r="K351" s="5"/>
      <c r="L351" s="5"/>
      <c r="M351" s="5"/>
    </row>
    <row r="352" spans="3:13" x14ac:dyDescent="0.3">
      <c r="C352" s="5"/>
      <c r="D352" s="5"/>
      <c r="E352" s="5"/>
      <c r="F352" s="5"/>
      <c r="G352" s="321"/>
      <c r="H352" s="321"/>
      <c r="I352" s="321"/>
      <c r="J352" s="321"/>
      <c r="K352" s="5"/>
      <c r="L352" s="5"/>
      <c r="M352" s="5"/>
    </row>
    <row r="353" spans="3:13" x14ac:dyDescent="0.3">
      <c r="C353" s="5"/>
      <c r="D353" s="5"/>
      <c r="E353" s="5"/>
      <c r="F353" s="5"/>
      <c r="G353" s="321"/>
      <c r="H353" s="321"/>
      <c r="I353" s="321"/>
      <c r="J353" s="321"/>
      <c r="K353" s="5"/>
      <c r="L353" s="5"/>
      <c r="M353" s="5"/>
    </row>
    <row r="354" spans="3:13" x14ac:dyDescent="0.3">
      <c r="C354" s="5"/>
      <c r="D354" s="5"/>
      <c r="E354" s="5"/>
      <c r="F354" s="5"/>
      <c r="G354" s="321"/>
      <c r="H354" s="321"/>
      <c r="I354" s="321"/>
      <c r="J354" s="321"/>
      <c r="K354" s="5"/>
      <c r="L354" s="5"/>
      <c r="M354" s="5"/>
    </row>
    <row r="355" spans="3:13" x14ac:dyDescent="0.3">
      <c r="C355" s="5"/>
      <c r="D355" s="5"/>
      <c r="E355" s="5"/>
      <c r="F355" s="5"/>
      <c r="G355" s="321"/>
      <c r="H355" s="321"/>
      <c r="I355" s="321"/>
      <c r="J355" s="321"/>
      <c r="K355" s="5"/>
      <c r="L355" s="5"/>
      <c r="M355" s="5"/>
    </row>
    <row r="356" spans="3:13" x14ac:dyDescent="0.3">
      <c r="C356" s="5"/>
      <c r="D356" s="5"/>
      <c r="E356" s="5"/>
      <c r="F356" s="5"/>
      <c r="G356" s="321"/>
      <c r="H356" s="321"/>
      <c r="I356" s="321"/>
      <c r="J356" s="321"/>
      <c r="K356" s="5"/>
      <c r="L356" s="5"/>
      <c r="M356" s="5"/>
    </row>
    <row r="357" spans="3:13" x14ac:dyDescent="0.3">
      <c r="C357" s="5"/>
      <c r="D357" s="5"/>
      <c r="E357" s="5"/>
      <c r="F357" s="5"/>
      <c r="G357" s="321"/>
      <c r="H357" s="321"/>
      <c r="I357" s="321"/>
      <c r="J357" s="321"/>
      <c r="K357" s="5"/>
      <c r="L357" s="5"/>
      <c r="M357" s="5"/>
    </row>
    <row r="358" spans="3:13" x14ac:dyDescent="0.3">
      <c r="C358" s="5"/>
      <c r="D358" s="5"/>
      <c r="E358" s="5"/>
      <c r="F358" s="5"/>
      <c r="G358" s="321"/>
      <c r="H358" s="321"/>
      <c r="I358" s="321"/>
      <c r="J358" s="321"/>
      <c r="K358" s="5"/>
      <c r="L358" s="5"/>
      <c r="M358" s="5"/>
    </row>
    <row r="359" spans="3:13" x14ac:dyDescent="0.3">
      <c r="C359" s="5"/>
      <c r="D359" s="5"/>
      <c r="E359" s="5"/>
      <c r="F359" s="5"/>
      <c r="G359" s="321"/>
      <c r="H359" s="321"/>
      <c r="I359" s="321"/>
      <c r="J359" s="321"/>
      <c r="K359" s="5"/>
      <c r="L359" s="5"/>
      <c r="M359" s="5"/>
    </row>
    <row r="360" spans="3:13" x14ac:dyDescent="0.3">
      <c r="C360" s="5"/>
      <c r="D360" s="5"/>
      <c r="E360" s="5"/>
      <c r="F360" s="5"/>
      <c r="G360" s="321"/>
      <c r="H360" s="321"/>
      <c r="I360" s="321"/>
      <c r="J360" s="321"/>
      <c r="K360" s="5"/>
      <c r="L360" s="5"/>
      <c r="M360" s="5"/>
    </row>
    <row r="361" spans="3:13" x14ac:dyDescent="0.3">
      <c r="C361" s="5"/>
      <c r="D361" s="5"/>
      <c r="E361" s="5"/>
      <c r="F361" s="5"/>
      <c r="G361" s="321"/>
      <c r="H361" s="321"/>
      <c r="I361" s="321"/>
      <c r="J361" s="321"/>
      <c r="K361" s="5"/>
      <c r="L361" s="5"/>
      <c r="M361" s="5"/>
    </row>
    <row r="362" spans="3:13" x14ac:dyDescent="0.3">
      <c r="C362" s="5"/>
      <c r="D362" s="5"/>
      <c r="E362" s="5"/>
      <c r="F362" s="5"/>
      <c r="G362" s="321"/>
      <c r="H362" s="321"/>
      <c r="I362" s="321"/>
      <c r="J362" s="321"/>
      <c r="K362" s="5"/>
      <c r="L362" s="5"/>
      <c r="M362" s="5"/>
    </row>
    <row r="363" spans="3:13" x14ac:dyDescent="0.3">
      <c r="C363" s="5"/>
      <c r="D363" s="5"/>
      <c r="E363" s="5"/>
      <c r="F363" s="5"/>
      <c r="G363" s="321"/>
      <c r="H363" s="321"/>
      <c r="I363" s="321"/>
      <c r="J363" s="321"/>
      <c r="K363" s="5"/>
      <c r="L363" s="5"/>
      <c r="M363" s="5"/>
    </row>
    <row r="364" spans="3:13" x14ac:dyDescent="0.3">
      <c r="C364" s="5"/>
      <c r="D364" s="5"/>
      <c r="E364" s="5"/>
      <c r="F364" s="5"/>
      <c r="G364" s="321"/>
      <c r="H364" s="321"/>
      <c r="I364" s="321"/>
      <c r="J364" s="321"/>
      <c r="K364" s="5"/>
      <c r="L364" s="5"/>
      <c r="M364" s="5"/>
    </row>
    <row r="365" spans="3:13" x14ac:dyDescent="0.3">
      <c r="C365" s="5"/>
      <c r="D365" s="5"/>
      <c r="E365" s="5"/>
      <c r="F365" s="5"/>
      <c r="G365" s="321"/>
      <c r="H365" s="321"/>
      <c r="I365" s="321"/>
      <c r="J365" s="321"/>
      <c r="K365" s="5"/>
      <c r="L365" s="5"/>
      <c r="M365" s="5"/>
    </row>
    <row r="366" spans="3:13" x14ac:dyDescent="0.3">
      <c r="C366" s="5"/>
      <c r="D366" s="5"/>
      <c r="E366" s="5"/>
      <c r="F366" s="5"/>
      <c r="G366" s="321"/>
      <c r="H366" s="321"/>
      <c r="I366" s="321"/>
      <c r="J366" s="321"/>
      <c r="K366" s="5"/>
      <c r="L366" s="5"/>
      <c r="M366" s="5"/>
    </row>
    <row r="367" spans="3:13" x14ac:dyDescent="0.3">
      <c r="C367" s="5"/>
      <c r="D367" s="5"/>
      <c r="E367" s="5"/>
      <c r="F367" s="5"/>
      <c r="G367" s="321"/>
      <c r="H367" s="321"/>
      <c r="I367" s="321"/>
      <c r="J367" s="321"/>
      <c r="K367" s="5"/>
      <c r="L367" s="5"/>
      <c r="M367" s="5"/>
    </row>
    <row r="368" spans="3:13" x14ac:dyDescent="0.3">
      <c r="C368" s="5"/>
      <c r="D368" s="5"/>
      <c r="E368" s="5"/>
      <c r="F368" s="5"/>
      <c r="G368" s="321"/>
      <c r="H368" s="321"/>
      <c r="I368" s="321"/>
      <c r="J368" s="321"/>
      <c r="K368" s="5"/>
      <c r="L368" s="5"/>
      <c r="M368" s="5"/>
    </row>
    <row r="369" spans="3:13" x14ac:dyDescent="0.3">
      <c r="C369" s="5"/>
      <c r="D369" s="5"/>
      <c r="E369" s="5"/>
      <c r="F369" s="5"/>
      <c r="G369" s="321"/>
      <c r="H369" s="321"/>
      <c r="I369" s="321"/>
      <c r="J369" s="321"/>
      <c r="K369" s="5"/>
      <c r="L369" s="5"/>
      <c r="M369" s="5"/>
    </row>
    <row r="370" spans="3:13" x14ac:dyDescent="0.3">
      <c r="C370" s="5"/>
      <c r="D370" s="5"/>
      <c r="E370" s="5"/>
      <c r="F370" s="5"/>
      <c r="G370" s="321"/>
      <c r="H370" s="321"/>
      <c r="I370" s="321"/>
      <c r="J370" s="321"/>
      <c r="K370" s="5"/>
      <c r="L370" s="5"/>
      <c r="M370" s="5"/>
    </row>
    <row r="371" spans="3:13" x14ac:dyDescent="0.3">
      <c r="C371" s="5"/>
      <c r="D371" s="5"/>
      <c r="E371" s="5"/>
      <c r="F371" s="5"/>
      <c r="G371" s="321"/>
      <c r="H371" s="321"/>
      <c r="I371" s="321"/>
      <c r="J371" s="321"/>
      <c r="K371" s="5"/>
      <c r="L371" s="5"/>
      <c r="M371" s="5"/>
    </row>
    <row r="372" spans="3:13" x14ac:dyDescent="0.3">
      <c r="C372" s="5"/>
      <c r="D372" s="5"/>
      <c r="E372" s="5"/>
      <c r="F372" s="5"/>
      <c r="G372" s="321"/>
      <c r="H372" s="321"/>
      <c r="I372" s="321"/>
      <c r="J372" s="321"/>
      <c r="K372" s="5"/>
      <c r="L372" s="5"/>
      <c r="M372" s="5"/>
    </row>
    <row r="373" spans="3:13" x14ac:dyDescent="0.3">
      <c r="C373" s="5"/>
      <c r="D373" s="5"/>
      <c r="E373" s="5"/>
      <c r="F373" s="5"/>
      <c r="G373" s="321"/>
      <c r="H373" s="321"/>
      <c r="I373" s="321"/>
      <c r="J373" s="321"/>
      <c r="K373" s="5"/>
      <c r="L373" s="5"/>
      <c r="M373" s="5"/>
    </row>
    <row r="374" spans="3:13" x14ac:dyDescent="0.3">
      <c r="C374" s="5"/>
      <c r="D374" s="5"/>
      <c r="E374" s="5"/>
      <c r="F374" s="5"/>
      <c r="G374" s="321"/>
      <c r="H374" s="321"/>
      <c r="I374" s="321"/>
      <c r="J374" s="321"/>
      <c r="K374" s="5"/>
      <c r="L374" s="5"/>
      <c r="M374" s="5"/>
    </row>
    <row r="375" spans="3:13" x14ac:dyDescent="0.3">
      <c r="C375" s="5"/>
      <c r="D375" s="5"/>
      <c r="E375" s="5"/>
      <c r="F375" s="5"/>
      <c r="G375" s="321"/>
      <c r="H375" s="321"/>
      <c r="I375" s="321"/>
      <c r="J375" s="321"/>
      <c r="K375" s="5"/>
      <c r="L375" s="5"/>
      <c r="M375" s="5"/>
    </row>
    <row r="376" spans="3:13" x14ac:dyDescent="0.3">
      <c r="C376" s="5"/>
      <c r="D376" s="5"/>
      <c r="E376" s="5"/>
      <c r="F376" s="5"/>
      <c r="G376" s="321"/>
      <c r="H376" s="321"/>
      <c r="I376" s="321"/>
      <c r="J376" s="321"/>
      <c r="K376" s="5"/>
      <c r="L376" s="5"/>
      <c r="M376" s="5"/>
    </row>
    <row r="377" spans="3:13" x14ac:dyDescent="0.3">
      <c r="C377" s="5"/>
      <c r="D377" s="5"/>
      <c r="E377" s="5"/>
      <c r="F377" s="5"/>
      <c r="G377" s="321"/>
      <c r="H377" s="321"/>
      <c r="I377" s="321"/>
      <c r="J377" s="321"/>
      <c r="K377" s="5"/>
      <c r="L377" s="5"/>
      <c r="M377" s="5"/>
    </row>
    <row r="378" spans="3:13" x14ac:dyDescent="0.3">
      <c r="C378" s="5"/>
      <c r="D378" s="5"/>
      <c r="E378" s="5"/>
      <c r="F378" s="5"/>
      <c r="G378" s="321"/>
      <c r="H378" s="321"/>
      <c r="I378" s="321"/>
      <c r="J378" s="321"/>
      <c r="K378" s="5"/>
      <c r="L378" s="5"/>
      <c r="M378" s="5"/>
    </row>
    <row r="379" spans="3:13" x14ac:dyDescent="0.3">
      <c r="C379" s="5"/>
      <c r="D379" s="5"/>
      <c r="E379" s="5"/>
      <c r="F379" s="5"/>
      <c r="G379" s="321"/>
      <c r="H379" s="321"/>
      <c r="I379" s="321"/>
      <c r="J379" s="321"/>
      <c r="K379" s="5"/>
      <c r="L379" s="5"/>
      <c r="M379" s="5"/>
    </row>
    <row r="380" spans="3:13" x14ac:dyDescent="0.3">
      <c r="C380" s="5"/>
      <c r="D380" s="5"/>
      <c r="E380" s="5"/>
      <c r="F380" s="5"/>
      <c r="G380" s="321"/>
      <c r="H380" s="321"/>
      <c r="I380" s="321"/>
      <c r="J380" s="321"/>
      <c r="K380" s="5"/>
      <c r="L380" s="5"/>
      <c r="M380" s="5"/>
    </row>
    <row r="381" spans="3:13" x14ac:dyDescent="0.3">
      <c r="C381" s="5"/>
      <c r="D381" s="5"/>
      <c r="E381" s="5"/>
      <c r="F381" s="5"/>
      <c r="G381" s="321"/>
      <c r="H381" s="321"/>
      <c r="I381" s="321"/>
      <c r="J381" s="321"/>
      <c r="K381" s="5"/>
      <c r="L381" s="5"/>
      <c r="M381" s="5"/>
    </row>
    <row r="382" spans="3:13" x14ac:dyDescent="0.3">
      <c r="C382" s="5"/>
      <c r="D382" s="5"/>
      <c r="E382" s="5"/>
      <c r="F382" s="5"/>
      <c r="G382" s="321"/>
      <c r="H382" s="321"/>
      <c r="I382" s="321"/>
      <c r="J382" s="321"/>
      <c r="K382" s="5"/>
      <c r="L382" s="5"/>
      <c r="M382" s="5"/>
    </row>
    <row r="383" spans="3:13" x14ac:dyDescent="0.3">
      <c r="C383" s="5"/>
      <c r="D383" s="5"/>
      <c r="E383" s="5"/>
      <c r="F383" s="5"/>
      <c r="G383" s="321"/>
      <c r="H383" s="321"/>
      <c r="I383" s="321"/>
      <c r="J383" s="321"/>
      <c r="K383" s="5"/>
      <c r="L383" s="5"/>
      <c r="M383" s="5"/>
    </row>
    <row r="384" spans="3:13" x14ac:dyDescent="0.3">
      <c r="C384" s="5"/>
      <c r="D384" s="5"/>
      <c r="E384" s="5"/>
      <c r="F384" s="5"/>
      <c r="G384" s="321"/>
      <c r="H384" s="321"/>
      <c r="I384" s="321"/>
      <c r="J384" s="321"/>
      <c r="K384" s="5"/>
      <c r="L384" s="5"/>
      <c r="M384" s="5"/>
    </row>
    <row r="385" spans="3:13" x14ac:dyDescent="0.3">
      <c r="C385" s="5"/>
      <c r="D385" s="5"/>
      <c r="E385" s="5"/>
      <c r="F385" s="5"/>
      <c r="G385" s="321"/>
      <c r="H385" s="321"/>
      <c r="I385" s="321"/>
      <c r="J385" s="321"/>
      <c r="K385" s="5"/>
      <c r="L385" s="5"/>
      <c r="M385" s="5"/>
    </row>
    <row r="386" spans="3:13" x14ac:dyDescent="0.3">
      <c r="C386" s="5"/>
      <c r="D386" s="5"/>
      <c r="E386" s="5"/>
      <c r="F386" s="5"/>
      <c r="G386" s="321"/>
      <c r="H386" s="321"/>
      <c r="I386" s="321"/>
      <c r="J386" s="321"/>
      <c r="K386" s="5"/>
      <c r="L386" s="5"/>
      <c r="M386" s="5"/>
    </row>
    <row r="387" spans="3:13" x14ac:dyDescent="0.3">
      <c r="C387" s="5"/>
      <c r="D387" s="5"/>
      <c r="E387" s="5"/>
      <c r="F387" s="5"/>
      <c r="G387" s="321"/>
      <c r="H387" s="321"/>
      <c r="I387" s="321"/>
      <c r="J387" s="321"/>
      <c r="K387" s="5"/>
      <c r="L387" s="5"/>
      <c r="M387" s="5"/>
    </row>
    <row r="388" spans="3:13" x14ac:dyDescent="0.3">
      <c r="C388" s="5"/>
      <c r="D388" s="5"/>
      <c r="E388" s="5"/>
      <c r="F388" s="5"/>
      <c r="G388" s="321"/>
      <c r="H388" s="321"/>
      <c r="I388" s="321"/>
      <c r="J388" s="321"/>
      <c r="K388" s="5"/>
      <c r="L388" s="5"/>
      <c r="M388" s="5"/>
    </row>
    <row r="389" spans="3:13" x14ac:dyDescent="0.3">
      <c r="C389" s="5"/>
      <c r="D389" s="5"/>
      <c r="E389" s="5"/>
      <c r="F389" s="5"/>
      <c r="G389" s="321"/>
      <c r="H389" s="321"/>
      <c r="I389" s="321"/>
      <c r="J389" s="321"/>
      <c r="K389" s="5"/>
      <c r="L389" s="5"/>
      <c r="M389" s="5"/>
    </row>
    <row r="390" spans="3:13" x14ac:dyDescent="0.3">
      <c r="C390" s="5"/>
      <c r="D390" s="5"/>
      <c r="E390" s="5"/>
      <c r="F390" s="5"/>
      <c r="G390" s="321"/>
      <c r="H390" s="321"/>
      <c r="I390" s="321"/>
      <c r="J390" s="321"/>
      <c r="K390" s="5"/>
      <c r="L390" s="5"/>
      <c r="M390" s="5"/>
    </row>
    <row r="391" spans="3:13" x14ac:dyDescent="0.3">
      <c r="C391" s="5"/>
      <c r="D391" s="5"/>
      <c r="E391" s="5"/>
      <c r="F391" s="5"/>
      <c r="G391" s="321"/>
      <c r="H391" s="321"/>
      <c r="I391" s="321"/>
      <c r="J391" s="321"/>
      <c r="K391" s="5"/>
      <c r="L391" s="5"/>
      <c r="M391" s="5"/>
    </row>
    <row r="392" spans="3:13" x14ac:dyDescent="0.3">
      <c r="C392" s="5"/>
      <c r="D392" s="5"/>
      <c r="E392" s="5"/>
      <c r="F392" s="5"/>
      <c r="G392" s="321"/>
      <c r="H392" s="321"/>
      <c r="I392" s="321"/>
      <c r="J392" s="321"/>
      <c r="K392" s="5"/>
      <c r="L392" s="5"/>
      <c r="M392" s="5"/>
    </row>
    <row r="393" spans="3:13" x14ac:dyDescent="0.3">
      <c r="C393" s="5"/>
      <c r="D393" s="5"/>
      <c r="E393" s="5"/>
      <c r="F393" s="5"/>
      <c r="G393" s="321"/>
      <c r="H393" s="321"/>
      <c r="I393" s="321"/>
      <c r="J393" s="321"/>
      <c r="K393" s="5"/>
      <c r="L393" s="5"/>
      <c r="M393" s="5"/>
    </row>
    <row r="394" spans="3:13" x14ac:dyDescent="0.3">
      <c r="C394" s="5"/>
      <c r="D394" s="5"/>
      <c r="E394" s="5"/>
      <c r="F394" s="5"/>
      <c r="G394" s="321"/>
      <c r="H394" s="321"/>
      <c r="I394" s="321"/>
      <c r="J394" s="321"/>
      <c r="K394" s="5"/>
      <c r="L394" s="5"/>
      <c r="M394" s="5"/>
    </row>
    <row r="395" spans="3:13" x14ac:dyDescent="0.3">
      <c r="C395" s="5"/>
      <c r="D395" s="5"/>
      <c r="E395" s="5"/>
      <c r="F395" s="5"/>
      <c r="G395" s="321"/>
      <c r="H395" s="321"/>
      <c r="I395" s="321"/>
      <c r="J395" s="321"/>
      <c r="K395" s="5"/>
      <c r="L395" s="5"/>
      <c r="M395" s="5"/>
    </row>
    <row r="396" spans="3:13" x14ac:dyDescent="0.3">
      <c r="C396" s="5"/>
      <c r="D396" s="5"/>
      <c r="E396" s="5"/>
      <c r="F396" s="5"/>
      <c r="G396" s="321"/>
      <c r="H396" s="321"/>
      <c r="I396" s="321"/>
      <c r="J396" s="321"/>
      <c r="K396" s="5"/>
      <c r="L396" s="5"/>
      <c r="M396" s="5"/>
    </row>
    <row r="397" spans="3:13" x14ac:dyDescent="0.3">
      <c r="C397" s="5"/>
      <c r="D397" s="5"/>
      <c r="E397" s="5"/>
      <c r="F397" s="5"/>
      <c r="G397" s="321"/>
      <c r="H397" s="321"/>
      <c r="I397" s="321"/>
      <c r="J397" s="321"/>
      <c r="K397" s="5"/>
      <c r="L397" s="5"/>
      <c r="M397" s="5"/>
    </row>
    <row r="398" spans="3:13" x14ac:dyDescent="0.3">
      <c r="C398" s="5"/>
      <c r="D398" s="5"/>
      <c r="E398" s="5"/>
      <c r="F398" s="5"/>
      <c r="G398" s="321"/>
      <c r="H398" s="321"/>
      <c r="I398" s="321"/>
      <c r="J398" s="321"/>
      <c r="K398" s="5"/>
      <c r="L398" s="5"/>
      <c r="M398" s="5"/>
    </row>
    <row r="399" spans="3:13" x14ac:dyDescent="0.3">
      <c r="C399" s="5"/>
      <c r="D399" s="5"/>
      <c r="E399" s="5"/>
      <c r="F399" s="5"/>
      <c r="G399" s="321"/>
      <c r="H399" s="321"/>
      <c r="I399" s="321"/>
      <c r="J399" s="321"/>
      <c r="K399" s="5"/>
      <c r="L399" s="5"/>
      <c r="M399" s="5"/>
    </row>
    <row r="400" spans="3:13" x14ac:dyDescent="0.3">
      <c r="C400" s="5"/>
      <c r="D400" s="5"/>
      <c r="E400" s="5"/>
      <c r="F400" s="5"/>
      <c r="G400" s="321"/>
      <c r="H400" s="321"/>
      <c r="I400" s="321"/>
      <c r="J400" s="321"/>
      <c r="K400" s="5"/>
      <c r="L400" s="5"/>
      <c r="M400" s="5"/>
    </row>
    <row r="401" spans="3:13" x14ac:dyDescent="0.3">
      <c r="C401" s="5"/>
      <c r="D401" s="5"/>
      <c r="E401" s="5"/>
      <c r="F401" s="5"/>
      <c r="G401" s="321"/>
      <c r="H401" s="321"/>
      <c r="I401" s="321"/>
      <c r="J401" s="321"/>
      <c r="K401" s="5"/>
      <c r="L401" s="5"/>
      <c r="M401" s="5"/>
    </row>
    <row r="402" spans="3:13" x14ac:dyDescent="0.3">
      <c r="C402" s="5"/>
      <c r="D402" s="5"/>
      <c r="E402" s="5"/>
      <c r="F402" s="5"/>
      <c r="G402" s="321"/>
      <c r="H402" s="321"/>
      <c r="I402" s="321"/>
      <c r="J402" s="321"/>
      <c r="K402" s="5"/>
      <c r="L402" s="5"/>
      <c r="M402" s="5"/>
    </row>
    <row r="403" spans="3:13" x14ac:dyDescent="0.3">
      <c r="C403" s="5"/>
      <c r="D403" s="5"/>
      <c r="E403" s="5"/>
      <c r="F403" s="5"/>
      <c r="G403" s="321"/>
      <c r="H403" s="321"/>
      <c r="I403" s="321"/>
      <c r="J403" s="321"/>
      <c r="K403" s="5"/>
      <c r="L403" s="5"/>
      <c r="M403" s="5"/>
    </row>
    <row r="404" spans="3:13" x14ac:dyDescent="0.3">
      <c r="C404" s="5"/>
      <c r="D404" s="5"/>
      <c r="E404" s="5"/>
      <c r="F404" s="5"/>
      <c r="G404" s="321"/>
      <c r="H404" s="321"/>
      <c r="I404" s="321"/>
      <c r="J404" s="321"/>
      <c r="K404" s="5"/>
      <c r="L404" s="5"/>
      <c r="M404" s="5"/>
    </row>
    <row r="405" spans="3:13" x14ac:dyDescent="0.3">
      <c r="C405" s="5"/>
      <c r="D405" s="5"/>
      <c r="E405" s="5"/>
      <c r="F405" s="5"/>
      <c r="G405" s="321"/>
      <c r="H405" s="321"/>
      <c r="I405" s="321"/>
      <c r="J405" s="321"/>
      <c r="K405" s="5"/>
      <c r="L405" s="5"/>
      <c r="M405" s="5"/>
    </row>
    <row r="406" spans="3:13" x14ac:dyDescent="0.3">
      <c r="C406" s="5"/>
      <c r="D406" s="5"/>
      <c r="E406" s="5"/>
      <c r="F406" s="5"/>
      <c r="G406" s="321"/>
      <c r="H406" s="321"/>
      <c r="I406" s="321"/>
      <c r="J406" s="321"/>
      <c r="K406" s="5"/>
      <c r="L406" s="5"/>
      <c r="M406" s="5"/>
    </row>
    <row r="407" spans="3:13" x14ac:dyDescent="0.3">
      <c r="C407" s="5"/>
      <c r="D407" s="5"/>
      <c r="E407" s="5"/>
      <c r="F407" s="5"/>
      <c r="G407" s="321"/>
      <c r="H407" s="321"/>
      <c r="I407" s="321"/>
      <c r="J407" s="321"/>
      <c r="K407" s="5"/>
      <c r="L407" s="5"/>
      <c r="M407" s="5"/>
    </row>
    <row r="408" spans="3:13" x14ac:dyDescent="0.3">
      <c r="C408" s="5"/>
      <c r="D408" s="5"/>
      <c r="E408" s="5"/>
      <c r="F408" s="5"/>
      <c r="G408" s="321"/>
      <c r="H408" s="321"/>
      <c r="I408" s="321"/>
      <c r="J408" s="321"/>
      <c r="K408" s="5"/>
      <c r="L408" s="5"/>
      <c r="M408" s="5"/>
    </row>
    <row r="409" spans="3:13" x14ac:dyDescent="0.3">
      <c r="C409" s="5"/>
      <c r="D409" s="5"/>
      <c r="E409" s="5"/>
      <c r="F409" s="5"/>
      <c r="G409" s="321"/>
      <c r="H409" s="321"/>
      <c r="I409" s="321"/>
      <c r="J409" s="321"/>
      <c r="K409" s="5"/>
      <c r="L409" s="5"/>
      <c r="M409" s="5"/>
    </row>
    <row r="410" spans="3:13" x14ac:dyDescent="0.3">
      <c r="C410" s="5"/>
      <c r="D410" s="5"/>
      <c r="E410" s="5"/>
      <c r="F410" s="5"/>
      <c r="G410" s="321"/>
      <c r="H410" s="321"/>
      <c r="I410" s="321"/>
      <c r="J410" s="321"/>
      <c r="K410" s="5"/>
      <c r="L410" s="5"/>
      <c r="M410" s="5"/>
    </row>
    <row r="411" spans="3:13" x14ac:dyDescent="0.3">
      <c r="C411" s="5"/>
      <c r="D411" s="5"/>
      <c r="E411" s="5"/>
      <c r="F411" s="5"/>
      <c r="G411" s="321"/>
      <c r="H411" s="321"/>
      <c r="I411" s="321"/>
      <c r="J411" s="321"/>
      <c r="K411" s="5"/>
      <c r="L411" s="5"/>
      <c r="M411" s="5"/>
    </row>
    <row r="412" spans="3:13" x14ac:dyDescent="0.3">
      <c r="C412" s="5"/>
      <c r="D412" s="5"/>
      <c r="E412" s="5"/>
      <c r="F412" s="5"/>
      <c r="G412" s="321"/>
      <c r="H412" s="321"/>
      <c r="I412" s="321"/>
      <c r="J412" s="321"/>
      <c r="K412" s="5"/>
      <c r="L412" s="5"/>
      <c r="M412" s="5"/>
    </row>
    <row r="413" spans="3:13" x14ac:dyDescent="0.3">
      <c r="C413" s="5"/>
      <c r="D413" s="5"/>
      <c r="E413" s="5"/>
      <c r="F413" s="5"/>
      <c r="G413" s="321"/>
      <c r="H413" s="321"/>
      <c r="I413" s="321"/>
      <c r="J413" s="321"/>
      <c r="K413" s="5"/>
      <c r="L413" s="5"/>
      <c r="M413" s="5"/>
    </row>
    <row r="414" spans="3:13" x14ac:dyDescent="0.3">
      <c r="C414" s="5"/>
      <c r="D414" s="5"/>
      <c r="E414" s="5"/>
      <c r="F414" s="5"/>
      <c r="G414" s="321"/>
      <c r="H414" s="321"/>
      <c r="I414" s="321"/>
      <c r="J414" s="321"/>
      <c r="K414" s="5"/>
      <c r="L414" s="5"/>
      <c r="M414" s="5"/>
    </row>
    <row r="415" spans="3:13" x14ac:dyDescent="0.3">
      <c r="C415" s="5"/>
      <c r="D415" s="5"/>
      <c r="E415" s="5"/>
      <c r="F415" s="5"/>
      <c r="G415" s="321"/>
      <c r="H415" s="321"/>
      <c r="I415" s="321"/>
      <c r="J415" s="321"/>
      <c r="K415" s="5"/>
      <c r="L415" s="5"/>
      <c r="M415" s="5"/>
    </row>
    <row r="416" spans="3:13" x14ac:dyDescent="0.3">
      <c r="C416" s="5"/>
      <c r="D416" s="5"/>
      <c r="E416" s="5"/>
      <c r="F416" s="5"/>
      <c r="G416" s="321"/>
      <c r="H416" s="321"/>
      <c r="I416" s="321"/>
      <c r="J416" s="321"/>
      <c r="K416" s="5"/>
      <c r="L416" s="5"/>
      <c r="M416" s="5"/>
    </row>
    <row r="417" spans="3:13" x14ac:dyDescent="0.3">
      <c r="C417" s="5"/>
      <c r="D417" s="5"/>
      <c r="E417" s="5"/>
      <c r="F417" s="5"/>
      <c r="G417" s="321"/>
      <c r="H417" s="321"/>
      <c r="I417" s="321"/>
      <c r="J417" s="321"/>
      <c r="K417" s="5"/>
      <c r="L417" s="5"/>
      <c r="M417" s="5"/>
    </row>
    <row r="418" spans="3:13" x14ac:dyDescent="0.3">
      <c r="C418" s="5"/>
      <c r="D418" s="5"/>
      <c r="E418" s="5"/>
      <c r="F418" s="5"/>
      <c r="G418" s="321"/>
      <c r="H418" s="321"/>
      <c r="I418" s="321"/>
      <c r="J418" s="321"/>
      <c r="K418" s="5"/>
      <c r="L418" s="5"/>
      <c r="M418" s="5"/>
    </row>
    <row r="419" spans="3:13" x14ac:dyDescent="0.3">
      <c r="C419" s="5"/>
      <c r="D419" s="5"/>
      <c r="E419" s="5"/>
      <c r="F419" s="5"/>
      <c r="G419" s="321"/>
      <c r="H419" s="321"/>
      <c r="I419" s="321"/>
      <c r="J419" s="321"/>
      <c r="K419" s="5"/>
      <c r="L419" s="5"/>
      <c r="M419" s="5"/>
    </row>
    <row r="420" spans="3:13" x14ac:dyDescent="0.3">
      <c r="C420" s="5"/>
      <c r="D420" s="5"/>
      <c r="E420" s="5"/>
      <c r="F420" s="5"/>
      <c r="G420" s="321"/>
      <c r="H420" s="321"/>
      <c r="I420" s="321"/>
      <c r="J420" s="321"/>
      <c r="K420" s="5"/>
      <c r="L420" s="5"/>
      <c r="M420" s="5"/>
    </row>
    <row r="421" spans="3:13" x14ac:dyDescent="0.3">
      <c r="C421" s="5"/>
      <c r="D421" s="5"/>
      <c r="E421" s="5"/>
      <c r="F421" s="5"/>
      <c r="G421" s="321"/>
      <c r="H421" s="321"/>
      <c r="I421" s="321"/>
      <c r="J421" s="321"/>
      <c r="K421" s="5"/>
      <c r="L421" s="5"/>
      <c r="M421" s="5"/>
    </row>
    <row r="422" spans="3:13" x14ac:dyDescent="0.3">
      <c r="C422" s="5"/>
      <c r="D422" s="5"/>
      <c r="E422" s="5"/>
      <c r="F422" s="5"/>
      <c r="G422" s="321"/>
      <c r="H422" s="321"/>
      <c r="I422" s="321"/>
      <c r="J422" s="321"/>
      <c r="K422" s="5"/>
      <c r="L422" s="5"/>
      <c r="M422" s="5"/>
    </row>
    <row r="423" spans="3:13" x14ac:dyDescent="0.3">
      <c r="C423" s="5"/>
      <c r="D423" s="5"/>
      <c r="E423" s="5"/>
      <c r="F423" s="5"/>
      <c r="G423" s="321"/>
      <c r="H423" s="321"/>
      <c r="I423" s="321"/>
      <c r="J423" s="321"/>
      <c r="K423" s="5"/>
      <c r="L423" s="5"/>
      <c r="M423" s="5"/>
    </row>
    <row r="424" spans="3:13" x14ac:dyDescent="0.3">
      <c r="C424" s="5"/>
      <c r="D424" s="5"/>
      <c r="E424" s="5"/>
      <c r="F424" s="5"/>
      <c r="G424" s="321"/>
      <c r="H424" s="321"/>
      <c r="I424" s="321"/>
      <c r="J424" s="321"/>
      <c r="K424" s="5"/>
      <c r="L424" s="5"/>
      <c r="M424" s="5"/>
    </row>
    <row r="425" spans="3:13" x14ac:dyDescent="0.3">
      <c r="C425" s="5"/>
      <c r="D425" s="5"/>
      <c r="E425" s="5"/>
      <c r="F425" s="5"/>
      <c r="G425" s="321"/>
      <c r="H425" s="321"/>
      <c r="I425" s="321"/>
      <c r="J425" s="321"/>
      <c r="K425" s="5"/>
      <c r="L425" s="5"/>
      <c r="M425" s="5"/>
    </row>
    <row r="426" spans="3:13" x14ac:dyDescent="0.3">
      <c r="C426" s="5"/>
      <c r="D426" s="5"/>
      <c r="E426" s="5"/>
      <c r="F426" s="5"/>
      <c r="G426" s="321"/>
      <c r="H426" s="321"/>
      <c r="I426" s="321"/>
      <c r="J426" s="321"/>
      <c r="K426" s="5"/>
      <c r="L426" s="5"/>
      <c r="M426" s="5"/>
    </row>
    <row r="427" spans="3:13" x14ac:dyDescent="0.3">
      <c r="C427" s="5"/>
      <c r="D427" s="5"/>
      <c r="E427" s="5"/>
      <c r="F427" s="5"/>
      <c r="G427" s="321"/>
      <c r="H427" s="321"/>
      <c r="I427" s="321"/>
      <c r="J427" s="321"/>
      <c r="K427" s="5"/>
      <c r="L427" s="5"/>
      <c r="M427" s="5"/>
    </row>
    <row r="428" spans="3:13" x14ac:dyDescent="0.3">
      <c r="C428" s="5"/>
      <c r="D428" s="5"/>
      <c r="E428" s="5"/>
      <c r="F428" s="5"/>
      <c r="G428" s="321"/>
      <c r="H428" s="321"/>
      <c r="I428" s="321"/>
      <c r="J428" s="321"/>
      <c r="K428" s="5"/>
      <c r="L428" s="5"/>
      <c r="M428" s="5"/>
    </row>
    <row r="429" spans="3:13" x14ac:dyDescent="0.3">
      <c r="C429" s="5"/>
      <c r="D429" s="5"/>
      <c r="E429" s="5"/>
      <c r="F429" s="5"/>
      <c r="G429" s="321"/>
      <c r="H429" s="321"/>
      <c r="I429" s="321"/>
      <c r="J429" s="321"/>
      <c r="K429" s="5"/>
      <c r="L429" s="5"/>
      <c r="M429" s="5"/>
    </row>
    <row r="430" spans="3:13" x14ac:dyDescent="0.3">
      <c r="C430" s="5"/>
      <c r="D430" s="5"/>
      <c r="E430" s="5"/>
      <c r="F430" s="5"/>
      <c r="G430" s="321"/>
      <c r="H430" s="321"/>
      <c r="I430" s="321"/>
      <c r="J430" s="321"/>
      <c r="K430" s="5"/>
      <c r="L430" s="5"/>
      <c r="M430" s="5"/>
    </row>
    <row r="431" spans="3:13" x14ac:dyDescent="0.3">
      <c r="C431" s="5"/>
      <c r="D431" s="5"/>
      <c r="E431" s="5"/>
      <c r="F431" s="5"/>
      <c r="G431" s="321"/>
      <c r="H431" s="321"/>
      <c r="I431" s="321"/>
      <c r="J431" s="321"/>
      <c r="K431" s="5"/>
      <c r="L431" s="5"/>
      <c r="M431" s="5"/>
    </row>
    <row r="432" spans="3:13" x14ac:dyDescent="0.3">
      <c r="C432" s="5"/>
      <c r="D432" s="5"/>
      <c r="E432" s="5"/>
      <c r="F432" s="5"/>
      <c r="G432" s="321"/>
      <c r="H432" s="321"/>
      <c r="I432" s="321"/>
      <c r="J432" s="321"/>
      <c r="K432" s="5"/>
      <c r="L432" s="5"/>
      <c r="M432" s="5"/>
    </row>
    <row r="433" spans="3:13" x14ac:dyDescent="0.3">
      <c r="C433" s="5"/>
      <c r="D433" s="5"/>
      <c r="E433" s="5"/>
      <c r="F433" s="5"/>
      <c r="G433" s="321"/>
      <c r="H433" s="321"/>
      <c r="I433" s="321"/>
      <c r="J433" s="321"/>
      <c r="K433" s="5"/>
      <c r="L433" s="5"/>
      <c r="M433" s="5"/>
    </row>
    <row r="434" spans="3:13" x14ac:dyDescent="0.3">
      <c r="C434" s="5"/>
      <c r="D434" s="5"/>
      <c r="E434" s="5"/>
      <c r="F434" s="5"/>
      <c r="G434" s="321"/>
      <c r="H434" s="321"/>
      <c r="I434" s="321"/>
      <c r="J434" s="321"/>
      <c r="K434" s="5"/>
      <c r="L434" s="5"/>
      <c r="M434" s="5"/>
    </row>
    <row r="435" spans="3:13" x14ac:dyDescent="0.3">
      <c r="C435" s="5"/>
      <c r="D435" s="5"/>
      <c r="E435" s="5"/>
      <c r="F435" s="5"/>
      <c r="G435" s="321"/>
      <c r="H435" s="321"/>
      <c r="I435" s="321"/>
      <c r="J435" s="321"/>
      <c r="K435" s="5"/>
      <c r="L435" s="5"/>
      <c r="M435" s="5"/>
    </row>
    <row r="436" spans="3:13" x14ac:dyDescent="0.3">
      <c r="C436" s="5"/>
      <c r="D436" s="5"/>
      <c r="E436" s="5"/>
      <c r="F436" s="5"/>
      <c r="G436" s="321"/>
      <c r="H436" s="321"/>
      <c r="I436" s="321"/>
      <c r="J436" s="321"/>
      <c r="K436" s="5"/>
      <c r="L436" s="5"/>
      <c r="M436" s="5"/>
    </row>
    <row r="437" spans="3:13" x14ac:dyDescent="0.3">
      <c r="C437" s="5"/>
      <c r="D437" s="5"/>
      <c r="E437" s="5"/>
      <c r="F437" s="5"/>
      <c r="G437" s="321"/>
      <c r="H437" s="321"/>
      <c r="I437" s="321"/>
      <c r="J437" s="321"/>
      <c r="K437" s="5"/>
      <c r="L437" s="5"/>
      <c r="M437" s="5"/>
    </row>
    <row r="438" spans="3:13" x14ac:dyDescent="0.3">
      <c r="C438" s="5"/>
      <c r="D438" s="5"/>
      <c r="E438" s="5"/>
      <c r="F438" s="5"/>
      <c r="G438" s="321"/>
      <c r="H438" s="321"/>
      <c r="I438" s="321"/>
      <c r="J438" s="321"/>
      <c r="K438" s="5"/>
      <c r="L438" s="5"/>
      <c r="M438" s="5"/>
    </row>
    <row r="439" spans="3:13" x14ac:dyDescent="0.3">
      <c r="C439" s="5"/>
      <c r="D439" s="5"/>
      <c r="E439" s="5"/>
      <c r="F439" s="5"/>
      <c r="G439" s="321"/>
      <c r="H439" s="321"/>
      <c r="I439" s="321"/>
      <c r="J439" s="321"/>
      <c r="K439" s="5"/>
      <c r="L439" s="5"/>
      <c r="M439" s="5"/>
    </row>
    <row r="440" spans="3:13" x14ac:dyDescent="0.3">
      <c r="C440" s="5"/>
      <c r="D440" s="5"/>
      <c r="E440" s="5"/>
      <c r="F440" s="5"/>
      <c r="G440" s="321"/>
      <c r="H440" s="321"/>
      <c r="I440" s="321"/>
      <c r="J440" s="321"/>
      <c r="K440" s="5"/>
      <c r="L440" s="5"/>
      <c r="M440" s="5"/>
    </row>
    <row r="441" spans="3:13" x14ac:dyDescent="0.3">
      <c r="C441" s="5"/>
      <c r="D441" s="5"/>
      <c r="E441" s="5"/>
      <c r="F441" s="5"/>
      <c r="G441" s="321"/>
      <c r="H441" s="321"/>
      <c r="I441" s="321"/>
      <c r="J441" s="321"/>
      <c r="K441" s="5"/>
      <c r="L441" s="5"/>
      <c r="M441" s="5"/>
    </row>
    <row r="442" spans="3:13" x14ac:dyDescent="0.3">
      <c r="C442" s="5"/>
      <c r="D442" s="5"/>
      <c r="E442" s="5"/>
      <c r="F442" s="5"/>
      <c r="G442" s="321"/>
      <c r="H442" s="321"/>
      <c r="I442" s="321"/>
      <c r="J442" s="321"/>
      <c r="K442" s="5"/>
      <c r="L442" s="5"/>
      <c r="M442" s="5"/>
    </row>
    <row r="443" spans="3:13" x14ac:dyDescent="0.3">
      <c r="C443" s="5"/>
      <c r="D443" s="5"/>
      <c r="E443" s="5"/>
      <c r="F443" s="5"/>
      <c r="G443" s="321"/>
      <c r="H443" s="321"/>
      <c r="I443" s="321"/>
      <c r="J443" s="321"/>
      <c r="K443" s="5"/>
      <c r="L443" s="5"/>
      <c r="M443" s="5"/>
    </row>
    <row r="444" spans="3:13" x14ac:dyDescent="0.3">
      <c r="C444" s="5"/>
      <c r="D444" s="5"/>
      <c r="E444" s="5"/>
      <c r="F444" s="5"/>
      <c r="G444" s="321"/>
      <c r="H444" s="321"/>
      <c r="I444" s="321"/>
      <c r="J444" s="321"/>
      <c r="K444" s="5"/>
      <c r="L444" s="5"/>
      <c r="M444" s="5"/>
    </row>
    <row r="445" spans="3:13" x14ac:dyDescent="0.3">
      <c r="C445" s="5"/>
      <c r="D445" s="5"/>
      <c r="E445" s="5"/>
      <c r="F445" s="5"/>
      <c r="G445" s="321"/>
      <c r="H445" s="321"/>
      <c r="I445" s="321"/>
      <c r="J445" s="321"/>
      <c r="K445" s="5"/>
      <c r="L445" s="5"/>
      <c r="M445" s="5"/>
    </row>
    <row r="446" spans="3:13" x14ac:dyDescent="0.3">
      <c r="C446" s="5"/>
      <c r="D446" s="5"/>
      <c r="E446" s="5"/>
      <c r="F446" s="5"/>
      <c r="G446" s="321"/>
      <c r="H446" s="321"/>
      <c r="I446" s="321"/>
      <c r="J446" s="321"/>
      <c r="K446" s="5"/>
      <c r="L446" s="5"/>
      <c r="M446" s="5"/>
    </row>
    <row r="447" spans="3:13" x14ac:dyDescent="0.3">
      <c r="C447" s="5"/>
      <c r="D447" s="5"/>
      <c r="E447" s="5"/>
      <c r="F447" s="5"/>
      <c r="G447" s="321"/>
      <c r="H447" s="321"/>
      <c r="I447" s="321"/>
      <c r="J447" s="321"/>
      <c r="K447" s="5"/>
      <c r="L447" s="5"/>
      <c r="M447" s="5"/>
    </row>
    <row r="448" spans="3:13" x14ac:dyDescent="0.3">
      <c r="C448" s="5"/>
      <c r="D448" s="5"/>
      <c r="E448" s="5"/>
      <c r="F448" s="5"/>
      <c r="G448" s="321"/>
      <c r="H448" s="321"/>
      <c r="I448" s="321"/>
      <c r="J448" s="321"/>
      <c r="K448" s="5"/>
      <c r="L448" s="5"/>
      <c r="M448" s="5"/>
    </row>
    <row r="449" spans="3:13" x14ac:dyDescent="0.3">
      <c r="C449" s="5"/>
      <c r="D449" s="5"/>
      <c r="E449" s="5"/>
      <c r="F449" s="5"/>
      <c r="G449" s="321"/>
      <c r="H449" s="321"/>
      <c r="I449" s="321"/>
      <c r="J449" s="321"/>
      <c r="K449" s="5"/>
      <c r="L449" s="5"/>
      <c r="M449" s="5"/>
    </row>
    <row r="450" spans="3:13" x14ac:dyDescent="0.3">
      <c r="C450" s="5"/>
      <c r="D450" s="5"/>
      <c r="E450" s="5"/>
      <c r="F450" s="5"/>
      <c r="G450" s="321"/>
      <c r="H450" s="321"/>
      <c r="I450" s="321"/>
      <c r="J450" s="321"/>
      <c r="K450" s="5"/>
      <c r="L450" s="5"/>
      <c r="M450" s="5"/>
    </row>
    <row r="451" spans="3:13" x14ac:dyDescent="0.3">
      <c r="C451" s="5"/>
      <c r="D451" s="5"/>
      <c r="E451" s="5"/>
      <c r="F451" s="5"/>
      <c r="G451" s="321"/>
      <c r="H451" s="321"/>
      <c r="I451" s="321"/>
      <c r="J451" s="321"/>
      <c r="K451" s="5"/>
      <c r="L451" s="5"/>
      <c r="M451" s="5"/>
    </row>
    <row r="452" spans="3:13" x14ac:dyDescent="0.3">
      <c r="C452" s="5"/>
      <c r="D452" s="5"/>
      <c r="E452" s="5"/>
      <c r="F452" s="5"/>
      <c r="G452" s="321"/>
      <c r="H452" s="321"/>
      <c r="I452" s="321"/>
      <c r="J452" s="321"/>
      <c r="K452" s="5"/>
      <c r="L452" s="5"/>
      <c r="M452" s="5"/>
    </row>
    <row r="453" spans="3:13" x14ac:dyDescent="0.3">
      <c r="C453" s="5"/>
      <c r="D453" s="5"/>
      <c r="E453" s="5"/>
      <c r="F453" s="5"/>
      <c r="G453" s="321"/>
      <c r="H453" s="321"/>
      <c r="I453" s="321"/>
      <c r="J453" s="321"/>
      <c r="K453" s="5"/>
      <c r="L453" s="5"/>
      <c r="M453" s="5"/>
    </row>
    <row r="454" spans="3:13" x14ac:dyDescent="0.3">
      <c r="C454" s="5"/>
      <c r="D454" s="5"/>
      <c r="E454" s="5"/>
      <c r="F454" s="5"/>
      <c r="G454" s="321"/>
      <c r="H454" s="321"/>
      <c r="I454" s="321"/>
      <c r="J454" s="321"/>
      <c r="K454" s="5"/>
      <c r="L454" s="5"/>
      <c r="M454" s="5"/>
    </row>
    <row r="455" spans="3:13" x14ac:dyDescent="0.3">
      <c r="C455" s="5"/>
      <c r="D455" s="5"/>
      <c r="E455" s="5"/>
      <c r="F455" s="5"/>
      <c r="G455" s="321"/>
      <c r="H455" s="321"/>
      <c r="I455" s="321"/>
      <c r="J455" s="321"/>
      <c r="K455" s="5"/>
      <c r="L455" s="5"/>
      <c r="M455" s="5"/>
    </row>
    <row r="456" spans="3:13" x14ac:dyDescent="0.3">
      <c r="C456" s="5"/>
      <c r="D456" s="5"/>
      <c r="E456" s="5"/>
      <c r="F456" s="5"/>
      <c r="G456" s="321"/>
      <c r="H456" s="321"/>
      <c r="I456" s="321"/>
      <c r="J456" s="321"/>
      <c r="K456" s="5"/>
      <c r="L456" s="5"/>
      <c r="M456" s="5"/>
    </row>
    <row r="457" spans="3:13" x14ac:dyDescent="0.3">
      <c r="C457" s="5"/>
      <c r="D457" s="5"/>
      <c r="E457" s="5"/>
      <c r="F457" s="5"/>
      <c r="G457" s="321"/>
      <c r="H457" s="321"/>
      <c r="I457" s="321"/>
      <c r="J457" s="321"/>
      <c r="K457" s="5"/>
      <c r="L457" s="5"/>
      <c r="M457" s="5"/>
    </row>
    <row r="458" spans="3:13" x14ac:dyDescent="0.3">
      <c r="C458" s="5"/>
      <c r="D458" s="5"/>
      <c r="E458" s="5"/>
      <c r="F458" s="5"/>
      <c r="G458" s="321"/>
      <c r="H458" s="321"/>
      <c r="I458" s="321"/>
      <c r="J458" s="321"/>
      <c r="K458" s="5"/>
      <c r="L458" s="5"/>
      <c r="M458" s="5"/>
    </row>
    <row r="459" spans="3:13" x14ac:dyDescent="0.3">
      <c r="C459" s="5"/>
      <c r="D459" s="5"/>
      <c r="E459" s="5"/>
      <c r="F459" s="5"/>
      <c r="G459" s="321"/>
      <c r="H459" s="321"/>
      <c r="I459" s="321"/>
      <c r="J459" s="321"/>
      <c r="K459" s="5"/>
      <c r="L459" s="5"/>
      <c r="M459" s="5"/>
    </row>
    <row r="460" spans="3:13" x14ac:dyDescent="0.3">
      <c r="C460" s="5"/>
      <c r="D460" s="5"/>
      <c r="E460" s="5"/>
      <c r="F460" s="5"/>
      <c r="G460" s="321"/>
      <c r="H460" s="321"/>
      <c r="I460" s="321"/>
      <c r="J460" s="321"/>
      <c r="K460" s="5"/>
      <c r="L460" s="5"/>
      <c r="M460" s="5"/>
    </row>
    <row r="461" spans="3:13" x14ac:dyDescent="0.3">
      <c r="C461" s="5"/>
      <c r="D461" s="5"/>
      <c r="E461" s="5"/>
      <c r="F461" s="5"/>
      <c r="G461" s="321"/>
      <c r="H461" s="321"/>
      <c r="I461" s="321"/>
      <c r="J461" s="321"/>
      <c r="K461" s="5"/>
      <c r="L461" s="5"/>
      <c r="M461" s="5"/>
    </row>
    <row r="462" spans="3:13" x14ac:dyDescent="0.3">
      <c r="C462" s="5"/>
      <c r="D462" s="5"/>
      <c r="E462" s="5"/>
      <c r="F462" s="5"/>
      <c r="G462" s="321"/>
      <c r="H462" s="321"/>
      <c r="I462" s="321"/>
      <c r="J462" s="321"/>
      <c r="K462" s="5"/>
      <c r="L462" s="5"/>
      <c r="M462" s="5"/>
    </row>
    <row r="463" spans="3:13" x14ac:dyDescent="0.3">
      <c r="C463" s="5"/>
      <c r="D463" s="5"/>
      <c r="E463" s="5"/>
      <c r="F463" s="5"/>
      <c r="G463" s="321"/>
      <c r="H463" s="321"/>
      <c r="I463" s="321"/>
      <c r="J463" s="321"/>
      <c r="K463" s="5"/>
      <c r="L463" s="5"/>
      <c r="M463" s="5"/>
    </row>
    <row r="464" spans="3:13" x14ac:dyDescent="0.3">
      <c r="C464" s="5"/>
      <c r="D464" s="5"/>
      <c r="E464" s="5"/>
      <c r="F464" s="5"/>
      <c r="G464" s="321"/>
      <c r="H464" s="321"/>
      <c r="I464" s="321"/>
      <c r="J464" s="321"/>
      <c r="K464" s="5"/>
      <c r="L464" s="5"/>
      <c r="M464" s="5"/>
    </row>
    <row r="465" spans="3:13" x14ac:dyDescent="0.3">
      <c r="C465" s="5"/>
      <c r="D465" s="5"/>
      <c r="E465" s="5"/>
      <c r="F465" s="5"/>
      <c r="G465" s="321"/>
      <c r="H465" s="321"/>
      <c r="I465" s="321"/>
      <c r="J465" s="321"/>
      <c r="K465" s="5"/>
      <c r="L465" s="5"/>
      <c r="M465" s="5"/>
    </row>
    <row r="466" spans="3:13" x14ac:dyDescent="0.3">
      <c r="C466" s="5"/>
      <c r="D466" s="5"/>
      <c r="E466" s="5"/>
      <c r="F466" s="5"/>
      <c r="G466" s="321"/>
      <c r="H466" s="321"/>
      <c r="I466" s="321"/>
      <c r="J466" s="321"/>
      <c r="K466" s="5"/>
      <c r="L466" s="5"/>
      <c r="M466" s="5"/>
    </row>
    <row r="467" spans="3:13" x14ac:dyDescent="0.3">
      <c r="C467" s="5"/>
      <c r="D467" s="5"/>
      <c r="E467" s="5"/>
      <c r="F467" s="5"/>
      <c r="G467" s="321"/>
      <c r="H467" s="321"/>
      <c r="I467" s="321"/>
      <c r="J467" s="321"/>
      <c r="K467" s="5"/>
      <c r="L467" s="5"/>
      <c r="M467" s="5"/>
    </row>
    <row r="468" spans="3:13" x14ac:dyDescent="0.3">
      <c r="C468" s="5"/>
      <c r="D468" s="5"/>
      <c r="E468" s="5"/>
      <c r="F468" s="5"/>
      <c r="G468" s="321"/>
      <c r="H468" s="321"/>
      <c r="I468" s="321"/>
      <c r="J468" s="321"/>
      <c r="K468" s="5"/>
      <c r="L468" s="5"/>
      <c r="M468" s="5"/>
    </row>
    <row r="469" spans="3:13" x14ac:dyDescent="0.3">
      <c r="C469" s="5"/>
      <c r="D469" s="5"/>
      <c r="E469" s="5"/>
      <c r="F469" s="5"/>
      <c r="G469" s="321"/>
      <c r="H469" s="321"/>
      <c r="I469" s="321"/>
      <c r="J469" s="321"/>
      <c r="K469" s="5"/>
      <c r="L469" s="5"/>
      <c r="M469" s="5"/>
    </row>
    <row r="470" spans="3:13" x14ac:dyDescent="0.3">
      <c r="C470" s="5"/>
      <c r="D470" s="5"/>
      <c r="E470" s="5"/>
      <c r="F470" s="5"/>
      <c r="G470" s="321"/>
      <c r="H470" s="321"/>
      <c r="I470" s="321"/>
      <c r="J470" s="321"/>
      <c r="K470" s="5"/>
      <c r="L470" s="5"/>
      <c r="M470" s="5"/>
    </row>
    <row r="471" spans="3:13" x14ac:dyDescent="0.3">
      <c r="C471" s="5"/>
      <c r="D471" s="5"/>
      <c r="E471" s="5"/>
      <c r="F471" s="5"/>
      <c r="G471" s="321"/>
      <c r="H471" s="321"/>
      <c r="I471" s="321"/>
      <c r="J471" s="321"/>
      <c r="K471" s="5"/>
      <c r="L471" s="5"/>
      <c r="M471" s="5"/>
    </row>
    <row r="472" spans="3:13" x14ac:dyDescent="0.3">
      <c r="C472" s="5"/>
      <c r="D472" s="5"/>
      <c r="E472" s="5"/>
      <c r="F472" s="5"/>
      <c r="G472" s="321"/>
      <c r="H472" s="321"/>
      <c r="I472" s="321"/>
      <c r="J472" s="321"/>
      <c r="K472" s="5"/>
      <c r="L472" s="5"/>
      <c r="M472" s="5"/>
    </row>
    <row r="473" spans="3:13" x14ac:dyDescent="0.3">
      <c r="C473" s="5"/>
      <c r="D473" s="5"/>
      <c r="E473" s="5"/>
      <c r="F473" s="5"/>
      <c r="G473" s="321"/>
      <c r="H473" s="321"/>
      <c r="I473" s="321"/>
      <c r="J473" s="321"/>
      <c r="K473" s="5"/>
      <c r="L473" s="5"/>
      <c r="M473" s="5"/>
    </row>
    <row r="474" spans="3:13" x14ac:dyDescent="0.3">
      <c r="C474" s="5"/>
      <c r="D474" s="5"/>
      <c r="E474" s="5"/>
      <c r="F474" s="5"/>
      <c r="G474" s="321"/>
      <c r="H474" s="321"/>
      <c r="I474" s="321"/>
      <c r="J474" s="321"/>
      <c r="K474" s="5"/>
      <c r="L474" s="5"/>
      <c r="M474" s="5"/>
    </row>
    <row r="475" spans="3:13" x14ac:dyDescent="0.3">
      <c r="C475" s="5"/>
      <c r="D475" s="5"/>
      <c r="E475" s="5"/>
      <c r="F475" s="5"/>
      <c r="G475" s="321"/>
      <c r="H475" s="321"/>
      <c r="I475" s="321"/>
      <c r="J475" s="321"/>
      <c r="K475" s="5"/>
      <c r="L475" s="5"/>
      <c r="M475" s="5"/>
    </row>
    <row r="476" spans="3:13" x14ac:dyDescent="0.3">
      <c r="C476" s="5"/>
      <c r="D476" s="5"/>
      <c r="E476" s="5"/>
      <c r="F476" s="5"/>
      <c r="G476" s="321"/>
      <c r="H476" s="321"/>
      <c r="I476" s="321"/>
      <c r="J476" s="321"/>
      <c r="K476" s="5"/>
      <c r="L476" s="5"/>
      <c r="M476" s="5"/>
    </row>
    <row r="477" spans="3:13" x14ac:dyDescent="0.3">
      <c r="C477" s="5"/>
      <c r="D477" s="5"/>
      <c r="E477" s="5"/>
      <c r="F477" s="5"/>
      <c r="G477" s="321"/>
      <c r="H477" s="321"/>
      <c r="I477" s="321"/>
      <c r="J477" s="321"/>
      <c r="K477" s="5"/>
      <c r="L477" s="5"/>
      <c r="M477" s="5"/>
    </row>
    <row r="478" spans="3:13" x14ac:dyDescent="0.3">
      <c r="C478" s="5"/>
      <c r="D478" s="5"/>
      <c r="E478" s="5"/>
      <c r="F478" s="5"/>
      <c r="G478" s="321"/>
      <c r="H478" s="321"/>
      <c r="I478" s="321"/>
      <c r="J478" s="321"/>
      <c r="K478" s="5"/>
      <c r="L478" s="5"/>
      <c r="M478" s="5"/>
    </row>
    <row r="479" spans="3:13" x14ac:dyDescent="0.3">
      <c r="C479" s="5"/>
      <c r="D479" s="5"/>
      <c r="E479" s="5"/>
      <c r="F479" s="5"/>
      <c r="G479" s="321"/>
      <c r="H479" s="321"/>
      <c r="I479" s="321"/>
      <c r="J479" s="321"/>
      <c r="K479" s="5"/>
      <c r="L479" s="5"/>
      <c r="M479" s="5"/>
    </row>
    <row r="480" spans="3:13" x14ac:dyDescent="0.3">
      <c r="C480" s="5"/>
      <c r="D480" s="5"/>
      <c r="E480" s="5"/>
      <c r="F480" s="5"/>
      <c r="G480" s="321"/>
      <c r="H480" s="321"/>
      <c r="I480" s="321"/>
      <c r="J480" s="321"/>
      <c r="K480" s="5"/>
      <c r="L480" s="5"/>
      <c r="M480" s="5"/>
    </row>
    <row r="481" spans="3:13" x14ac:dyDescent="0.3">
      <c r="C481" s="5"/>
      <c r="D481" s="5"/>
      <c r="E481" s="5"/>
      <c r="F481" s="5"/>
      <c r="G481" s="321"/>
      <c r="H481" s="321"/>
      <c r="I481" s="321"/>
      <c r="J481" s="321"/>
      <c r="K481" s="5"/>
      <c r="L481" s="5"/>
      <c r="M481" s="5"/>
    </row>
    <row r="482" spans="3:13" x14ac:dyDescent="0.3">
      <c r="C482" s="5"/>
      <c r="D482" s="5"/>
      <c r="E482" s="5"/>
      <c r="F482" s="5"/>
      <c r="G482" s="321"/>
      <c r="H482" s="321"/>
      <c r="I482" s="321"/>
      <c r="J482" s="321"/>
      <c r="K482" s="5"/>
      <c r="L482" s="5"/>
      <c r="M482" s="5"/>
    </row>
    <row r="483" spans="3:13" x14ac:dyDescent="0.3">
      <c r="C483" s="5"/>
      <c r="D483" s="5"/>
      <c r="E483" s="5"/>
      <c r="F483" s="5"/>
      <c r="G483" s="321"/>
      <c r="H483" s="321"/>
      <c r="I483" s="321"/>
      <c r="J483" s="321"/>
      <c r="K483" s="5"/>
      <c r="L483" s="5"/>
      <c r="M483" s="5"/>
    </row>
    <row r="484" spans="3:13" x14ac:dyDescent="0.3">
      <c r="C484" s="5"/>
      <c r="D484" s="5"/>
      <c r="E484" s="5"/>
      <c r="F484" s="5"/>
      <c r="G484" s="321"/>
      <c r="H484" s="321"/>
      <c r="I484" s="321"/>
      <c r="J484" s="321"/>
      <c r="K484" s="5"/>
      <c r="L484" s="5"/>
      <c r="M484" s="5"/>
    </row>
    <row r="485" spans="3:13" x14ac:dyDescent="0.3">
      <c r="C485" s="5"/>
      <c r="D485" s="5"/>
      <c r="E485" s="5"/>
      <c r="F485" s="5"/>
      <c r="G485" s="321"/>
      <c r="H485" s="321"/>
      <c r="I485" s="321"/>
      <c r="J485" s="321"/>
      <c r="K485" s="5"/>
      <c r="L485" s="5"/>
      <c r="M485" s="5"/>
    </row>
    <row r="486" spans="3:13" x14ac:dyDescent="0.3">
      <c r="C486" s="5"/>
      <c r="D486" s="5"/>
      <c r="E486" s="5"/>
      <c r="F486" s="5"/>
      <c r="G486" s="321"/>
      <c r="H486" s="321"/>
      <c r="I486" s="321"/>
      <c r="J486" s="321"/>
      <c r="K486" s="5"/>
      <c r="L486" s="5"/>
      <c r="M486" s="5"/>
    </row>
    <row r="487" spans="3:13" x14ac:dyDescent="0.3">
      <c r="C487" s="5"/>
      <c r="D487" s="5"/>
      <c r="E487" s="5"/>
      <c r="F487" s="5"/>
      <c r="G487" s="321"/>
      <c r="H487" s="321"/>
      <c r="I487" s="321"/>
      <c r="J487" s="321"/>
      <c r="K487" s="5"/>
      <c r="L487" s="5"/>
      <c r="M487" s="5"/>
    </row>
    <row r="488" spans="3:13" x14ac:dyDescent="0.3">
      <c r="C488" s="5"/>
      <c r="D488" s="5"/>
      <c r="E488" s="5"/>
      <c r="F488" s="5"/>
      <c r="G488" s="321"/>
      <c r="H488" s="321"/>
      <c r="I488" s="321"/>
      <c r="J488" s="321"/>
      <c r="K488" s="5"/>
      <c r="L488" s="5"/>
      <c r="M488" s="5"/>
    </row>
    <row r="489" spans="3:13" x14ac:dyDescent="0.3">
      <c r="C489" s="5"/>
      <c r="D489" s="5"/>
      <c r="E489" s="5"/>
      <c r="F489" s="5"/>
      <c r="G489" s="321"/>
      <c r="H489" s="321"/>
      <c r="I489" s="321"/>
      <c r="J489" s="321"/>
      <c r="K489" s="5"/>
      <c r="L489" s="5"/>
      <c r="M489" s="5"/>
    </row>
    <row r="490" spans="3:13" x14ac:dyDescent="0.3">
      <c r="C490" s="5"/>
      <c r="D490" s="5"/>
      <c r="E490" s="5"/>
      <c r="F490" s="5"/>
      <c r="G490" s="321"/>
      <c r="H490" s="321"/>
      <c r="I490" s="321"/>
      <c r="J490" s="321"/>
      <c r="K490" s="5"/>
      <c r="L490" s="5"/>
      <c r="M490" s="5"/>
    </row>
    <row r="491" spans="3:13" x14ac:dyDescent="0.3">
      <c r="C491" s="5"/>
      <c r="D491" s="5"/>
      <c r="E491" s="5"/>
      <c r="F491" s="5"/>
      <c r="G491" s="321"/>
      <c r="H491" s="321"/>
      <c r="I491" s="321"/>
      <c r="J491" s="321"/>
      <c r="K491" s="5"/>
      <c r="L491" s="5"/>
      <c r="M491" s="5"/>
    </row>
    <row r="492" spans="3:13" x14ac:dyDescent="0.3">
      <c r="C492" s="5"/>
      <c r="D492" s="5"/>
      <c r="E492" s="5"/>
      <c r="F492" s="5"/>
      <c r="G492" s="321"/>
      <c r="H492" s="321"/>
      <c r="I492" s="321"/>
      <c r="J492" s="321"/>
      <c r="K492" s="5"/>
      <c r="L492" s="5"/>
      <c r="M492" s="5"/>
    </row>
    <row r="493" spans="3:13" x14ac:dyDescent="0.3">
      <c r="C493" s="5"/>
      <c r="D493" s="5"/>
      <c r="E493" s="5"/>
      <c r="F493" s="5"/>
      <c r="G493" s="321"/>
      <c r="H493" s="321"/>
      <c r="I493" s="321"/>
      <c r="J493" s="321"/>
      <c r="K493" s="5"/>
      <c r="L493" s="5"/>
      <c r="M493" s="5"/>
    </row>
    <row r="494" spans="3:13" x14ac:dyDescent="0.3">
      <c r="C494" s="5"/>
      <c r="D494" s="5"/>
      <c r="E494" s="5"/>
      <c r="F494" s="5"/>
      <c r="G494" s="321"/>
      <c r="H494" s="321"/>
      <c r="I494" s="321"/>
      <c r="J494" s="321"/>
      <c r="K494" s="5"/>
      <c r="L494" s="5"/>
      <c r="M494" s="5"/>
    </row>
    <row r="495" spans="3:13" x14ac:dyDescent="0.3">
      <c r="C495" s="5"/>
      <c r="D495" s="5"/>
      <c r="E495" s="5"/>
      <c r="F495" s="5"/>
      <c r="G495" s="321"/>
      <c r="H495" s="321"/>
      <c r="I495" s="321"/>
      <c r="J495" s="321"/>
      <c r="K495" s="5"/>
      <c r="L495" s="5"/>
      <c r="M495" s="5"/>
    </row>
    <row r="496" spans="3:13" x14ac:dyDescent="0.3">
      <c r="C496" s="5"/>
      <c r="D496" s="5"/>
      <c r="E496" s="5"/>
      <c r="F496" s="5"/>
      <c r="G496" s="321"/>
      <c r="H496" s="321"/>
      <c r="I496" s="321"/>
      <c r="J496" s="321"/>
      <c r="K496" s="5"/>
      <c r="L496" s="5"/>
      <c r="M496" s="5"/>
    </row>
    <row r="497" spans="3:13" x14ac:dyDescent="0.3">
      <c r="C497" s="5"/>
      <c r="D497" s="5"/>
      <c r="E497" s="5"/>
      <c r="F497" s="5"/>
      <c r="G497" s="321"/>
      <c r="H497" s="321"/>
      <c r="I497" s="321"/>
      <c r="J497" s="321"/>
      <c r="K497" s="5"/>
      <c r="L497" s="5"/>
      <c r="M497" s="5"/>
    </row>
    <row r="498" spans="3:13" x14ac:dyDescent="0.3">
      <c r="C498" s="5"/>
      <c r="D498" s="5"/>
      <c r="E498" s="5"/>
      <c r="F498" s="5"/>
      <c r="G498" s="321"/>
      <c r="H498" s="321"/>
      <c r="I498" s="321"/>
      <c r="J498" s="321"/>
      <c r="K498" s="5"/>
      <c r="L498" s="5"/>
      <c r="M498" s="5"/>
    </row>
    <row r="499" spans="3:13" x14ac:dyDescent="0.3">
      <c r="C499" s="5"/>
      <c r="D499" s="5"/>
      <c r="E499" s="5"/>
      <c r="F499" s="5"/>
      <c r="G499" s="321"/>
      <c r="H499" s="321"/>
      <c r="I499" s="321"/>
      <c r="J499" s="321"/>
      <c r="K499" s="5"/>
      <c r="L499" s="5"/>
      <c r="M499" s="5"/>
    </row>
    <row r="500" spans="3:13" x14ac:dyDescent="0.3">
      <c r="C500" s="5"/>
      <c r="D500" s="5"/>
      <c r="E500" s="5"/>
      <c r="F500" s="5"/>
      <c r="G500" s="321"/>
      <c r="H500" s="321"/>
      <c r="I500" s="321"/>
      <c r="J500" s="321"/>
      <c r="K500" s="5"/>
      <c r="L500" s="5"/>
      <c r="M500" s="5"/>
    </row>
    <row r="501" spans="3:13" x14ac:dyDescent="0.3">
      <c r="C501" s="5"/>
      <c r="D501" s="5"/>
      <c r="E501" s="5"/>
      <c r="F501" s="5"/>
      <c r="G501" s="321"/>
      <c r="H501" s="321"/>
      <c r="I501" s="321"/>
      <c r="J501" s="321"/>
      <c r="K501" s="5"/>
      <c r="L501" s="5"/>
      <c r="M501" s="5"/>
    </row>
    <row r="502" spans="3:13" x14ac:dyDescent="0.3">
      <c r="C502" s="5"/>
      <c r="D502" s="5"/>
      <c r="E502" s="5"/>
      <c r="F502" s="5"/>
      <c r="G502" s="321"/>
      <c r="H502" s="321"/>
      <c r="I502" s="321"/>
      <c r="J502" s="321"/>
      <c r="K502" s="5"/>
      <c r="L502" s="5"/>
      <c r="M502" s="5"/>
    </row>
    <row r="503" spans="3:13" x14ac:dyDescent="0.3">
      <c r="C503" s="5"/>
      <c r="D503" s="5"/>
      <c r="E503" s="5"/>
      <c r="F503" s="5"/>
      <c r="G503" s="321"/>
      <c r="H503" s="321"/>
      <c r="I503" s="321"/>
      <c r="J503" s="321"/>
      <c r="K503" s="5"/>
      <c r="L503" s="5"/>
      <c r="M503" s="5"/>
    </row>
    <row r="504" spans="3:13" x14ac:dyDescent="0.3">
      <c r="C504" s="5"/>
      <c r="D504" s="5"/>
      <c r="E504" s="5"/>
      <c r="F504" s="5"/>
      <c r="G504" s="321"/>
      <c r="H504" s="321"/>
      <c r="I504" s="321"/>
      <c r="J504" s="321"/>
      <c r="K504" s="5"/>
      <c r="L504" s="5"/>
      <c r="M504" s="5"/>
    </row>
    <row r="505" spans="3:13" x14ac:dyDescent="0.3">
      <c r="C505" s="5"/>
      <c r="D505" s="5"/>
      <c r="E505" s="5"/>
      <c r="F505" s="5"/>
      <c r="G505" s="321"/>
      <c r="H505" s="321"/>
      <c r="I505" s="321"/>
      <c r="J505" s="321"/>
      <c r="K505" s="5"/>
      <c r="L505" s="5"/>
      <c r="M505" s="5"/>
    </row>
    <row r="506" spans="3:13" x14ac:dyDescent="0.3">
      <c r="C506" s="5"/>
      <c r="D506" s="5"/>
      <c r="E506" s="5"/>
      <c r="F506" s="5"/>
      <c r="G506" s="321"/>
      <c r="H506" s="321"/>
      <c r="I506" s="321"/>
      <c r="J506" s="321"/>
      <c r="K506" s="5"/>
      <c r="L506" s="5"/>
      <c r="M506" s="5"/>
    </row>
    <row r="507" spans="3:13" x14ac:dyDescent="0.3">
      <c r="C507" s="5"/>
      <c r="D507" s="5"/>
      <c r="E507" s="5"/>
      <c r="F507" s="5"/>
      <c r="G507" s="321"/>
      <c r="H507" s="321"/>
      <c r="I507" s="321"/>
      <c r="J507" s="321"/>
      <c r="K507" s="5"/>
      <c r="L507" s="5"/>
      <c r="M507" s="5"/>
    </row>
    <row r="508" spans="3:13" x14ac:dyDescent="0.3">
      <c r="C508" s="5"/>
      <c r="D508" s="5"/>
      <c r="E508" s="5"/>
      <c r="F508" s="5"/>
      <c r="G508" s="321"/>
      <c r="H508" s="321"/>
      <c r="I508" s="321"/>
      <c r="J508" s="321"/>
      <c r="K508" s="5"/>
      <c r="L508" s="5"/>
      <c r="M508" s="5"/>
    </row>
    <row r="509" spans="3:13" x14ac:dyDescent="0.3">
      <c r="C509" s="5"/>
      <c r="D509" s="5"/>
      <c r="E509" s="5"/>
      <c r="F509" s="5"/>
      <c r="G509" s="321"/>
      <c r="H509" s="321"/>
      <c r="I509" s="321"/>
      <c r="J509" s="321"/>
      <c r="K509" s="5"/>
      <c r="L509" s="5"/>
      <c r="M509" s="5"/>
    </row>
    <row r="510" spans="3:13" x14ac:dyDescent="0.3">
      <c r="C510" s="5"/>
      <c r="D510" s="5"/>
      <c r="E510" s="5"/>
      <c r="F510" s="5"/>
      <c r="G510" s="321"/>
      <c r="H510" s="321"/>
      <c r="I510" s="321"/>
      <c r="J510" s="321"/>
      <c r="K510" s="5"/>
      <c r="L510" s="5"/>
      <c r="M510" s="5"/>
    </row>
    <row r="511" spans="3:13" x14ac:dyDescent="0.3">
      <c r="C511" s="5"/>
      <c r="D511" s="5"/>
      <c r="E511" s="5"/>
      <c r="F511" s="5"/>
      <c r="G511" s="321"/>
      <c r="H511" s="321"/>
      <c r="I511" s="321"/>
      <c r="J511" s="321"/>
      <c r="K511" s="5"/>
      <c r="L511" s="5"/>
      <c r="M511" s="5"/>
    </row>
    <row r="512" spans="3:13" x14ac:dyDescent="0.3">
      <c r="C512" s="5"/>
      <c r="D512" s="5"/>
      <c r="E512" s="5"/>
      <c r="F512" s="5"/>
      <c r="G512" s="321"/>
      <c r="H512" s="321"/>
      <c r="I512" s="321"/>
      <c r="J512" s="321"/>
      <c r="K512" s="5"/>
      <c r="L512" s="5"/>
      <c r="M512" s="5"/>
    </row>
    <row r="513" spans="3:13" x14ac:dyDescent="0.3">
      <c r="C513" s="5"/>
      <c r="D513" s="5"/>
      <c r="E513" s="5"/>
      <c r="F513" s="5"/>
      <c r="G513" s="321"/>
      <c r="H513" s="321"/>
      <c r="I513" s="321"/>
      <c r="J513" s="321"/>
      <c r="K513" s="5"/>
      <c r="L513" s="5"/>
      <c r="M513" s="5"/>
    </row>
    <row r="514" spans="3:13" x14ac:dyDescent="0.3">
      <c r="C514" s="5"/>
      <c r="D514" s="5"/>
      <c r="E514" s="5"/>
      <c r="F514" s="5"/>
      <c r="G514" s="321"/>
      <c r="H514" s="321"/>
      <c r="I514" s="321"/>
      <c r="J514" s="321"/>
      <c r="K514" s="5"/>
      <c r="L514" s="5"/>
      <c r="M514" s="5"/>
    </row>
    <row r="515" spans="3:13" x14ac:dyDescent="0.3">
      <c r="C515" s="5"/>
      <c r="D515" s="5"/>
      <c r="E515" s="5"/>
      <c r="F515" s="5"/>
      <c r="G515" s="321"/>
      <c r="H515" s="321"/>
      <c r="I515" s="321"/>
      <c r="J515" s="321"/>
      <c r="K515" s="5"/>
      <c r="L515" s="5"/>
      <c r="M515" s="5"/>
    </row>
    <row r="516" spans="3:13" x14ac:dyDescent="0.3">
      <c r="C516" s="5"/>
      <c r="D516" s="5"/>
      <c r="E516" s="5"/>
      <c r="F516" s="5"/>
      <c r="G516" s="321"/>
      <c r="H516" s="321"/>
      <c r="I516" s="321"/>
      <c r="J516" s="321"/>
      <c r="K516" s="5"/>
      <c r="L516" s="5"/>
      <c r="M516" s="5"/>
    </row>
    <row r="517" spans="3:13" x14ac:dyDescent="0.3">
      <c r="C517" s="5"/>
      <c r="D517" s="5"/>
      <c r="E517" s="5"/>
      <c r="F517" s="5"/>
      <c r="G517" s="321"/>
      <c r="H517" s="321"/>
      <c r="I517" s="321"/>
      <c r="J517" s="321"/>
      <c r="K517" s="5"/>
      <c r="L517" s="5"/>
      <c r="M517" s="5"/>
    </row>
    <row r="518" spans="3:13" x14ac:dyDescent="0.3">
      <c r="C518" s="5"/>
      <c r="D518" s="5"/>
      <c r="E518" s="5"/>
      <c r="F518" s="5"/>
      <c r="G518" s="321"/>
      <c r="H518" s="321"/>
      <c r="I518" s="321"/>
      <c r="J518" s="321"/>
      <c r="K518" s="5"/>
      <c r="L518" s="5"/>
      <c r="M518" s="5"/>
    </row>
    <row r="519" spans="3:13" x14ac:dyDescent="0.3">
      <c r="C519" s="5"/>
      <c r="D519" s="5"/>
      <c r="E519" s="5"/>
      <c r="F519" s="5"/>
      <c r="G519" s="321"/>
      <c r="H519" s="321"/>
      <c r="I519" s="321"/>
      <c r="J519" s="321"/>
      <c r="K519" s="5"/>
      <c r="L519" s="5"/>
      <c r="M519" s="5"/>
    </row>
    <row r="520" spans="3:13" x14ac:dyDescent="0.3">
      <c r="C520" s="5"/>
      <c r="D520" s="5"/>
      <c r="E520" s="5"/>
      <c r="F520" s="5"/>
      <c r="G520" s="321"/>
      <c r="H520" s="321"/>
      <c r="I520" s="321"/>
      <c r="J520" s="321"/>
      <c r="K520" s="5"/>
      <c r="L520" s="5"/>
      <c r="M520" s="5"/>
    </row>
    <row r="521" spans="3:13" x14ac:dyDescent="0.3">
      <c r="C521" s="5"/>
      <c r="D521" s="5"/>
      <c r="E521" s="5"/>
      <c r="F521" s="5"/>
      <c r="G521" s="321"/>
      <c r="H521" s="321"/>
      <c r="I521" s="321"/>
      <c r="J521" s="321"/>
      <c r="K521" s="5"/>
      <c r="L521" s="5"/>
      <c r="M521" s="5"/>
    </row>
    <row r="522" spans="3:13" x14ac:dyDescent="0.3">
      <c r="C522" s="5"/>
      <c r="D522" s="5"/>
      <c r="E522" s="5"/>
      <c r="F522" s="5"/>
      <c r="G522" s="321"/>
      <c r="H522" s="321"/>
      <c r="I522" s="321"/>
      <c r="J522" s="321"/>
      <c r="K522" s="5"/>
      <c r="L522" s="5"/>
      <c r="M522" s="5"/>
    </row>
    <row r="523" spans="3:13" x14ac:dyDescent="0.3">
      <c r="C523" s="5"/>
      <c r="D523" s="5"/>
      <c r="E523" s="5"/>
      <c r="F523" s="5"/>
      <c r="G523" s="321"/>
      <c r="H523" s="321"/>
      <c r="I523" s="321"/>
      <c r="J523" s="321"/>
      <c r="K523" s="5"/>
      <c r="L523" s="5"/>
      <c r="M523" s="5"/>
    </row>
    <row r="524" spans="3:13" x14ac:dyDescent="0.3">
      <c r="C524" s="5"/>
      <c r="D524" s="5"/>
      <c r="E524" s="5"/>
      <c r="F524" s="5"/>
      <c r="G524" s="321"/>
      <c r="H524" s="321"/>
      <c r="I524" s="321"/>
      <c r="J524" s="321"/>
      <c r="K524" s="5"/>
      <c r="L524" s="5"/>
      <c r="M524" s="5"/>
    </row>
    <row r="525" spans="3:13" x14ac:dyDescent="0.3">
      <c r="C525" s="5"/>
      <c r="D525" s="5"/>
      <c r="E525" s="5"/>
      <c r="F525" s="5"/>
      <c r="G525" s="321"/>
      <c r="H525" s="321"/>
      <c r="I525" s="321"/>
      <c r="J525" s="321"/>
      <c r="K525" s="5"/>
      <c r="L525" s="5"/>
      <c r="M525" s="5"/>
    </row>
    <row r="526" spans="3:13" x14ac:dyDescent="0.3">
      <c r="C526" s="5"/>
      <c r="D526" s="5"/>
      <c r="E526" s="5"/>
      <c r="F526" s="5"/>
      <c r="G526" s="321"/>
      <c r="H526" s="321"/>
      <c r="I526" s="321"/>
      <c r="J526" s="321"/>
      <c r="K526" s="5"/>
      <c r="L526" s="5"/>
      <c r="M526" s="5"/>
    </row>
    <row r="527" spans="3:13" x14ac:dyDescent="0.3">
      <c r="C527" s="5"/>
      <c r="D527" s="5"/>
      <c r="E527" s="5"/>
      <c r="F527" s="5"/>
      <c r="G527" s="321"/>
      <c r="H527" s="321"/>
      <c r="I527" s="321"/>
      <c r="J527" s="321"/>
      <c r="K527" s="5"/>
      <c r="L527" s="5"/>
      <c r="M527" s="5"/>
    </row>
    <row r="528" spans="3:13" x14ac:dyDescent="0.3">
      <c r="C528" s="5"/>
      <c r="D528" s="5"/>
      <c r="E528" s="5"/>
      <c r="F528" s="5"/>
      <c r="G528" s="321"/>
      <c r="H528" s="321"/>
      <c r="I528" s="321"/>
      <c r="J528" s="321"/>
      <c r="K528" s="5"/>
      <c r="L528" s="5"/>
      <c r="M528" s="5"/>
    </row>
    <row r="529" spans="3:13" x14ac:dyDescent="0.3">
      <c r="C529" s="5"/>
      <c r="D529" s="5"/>
      <c r="E529" s="5"/>
      <c r="F529" s="5"/>
      <c r="G529" s="321"/>
      <c r="H529" s="321"/>
      <c r="I529" s="321"/>
      <c r="J529" s="321"/>
      <c r="K529" s="5"/>
      <c r="L529" s="5"/>
      <c r="M529" s="5"/>
    </row>
    <row r="530" spans="3:13" x14ac:dyDescent="0.3">
      <c r="C530" s="5"/>
      <c r="D530" s="5"/>
      <c r="E530" s="5"/>
      <c r="F530" s="5"/>
      <c r="G530" s="321"/>
      <c r="H530" s="321"/>
      <c r="I530" s="321"/>
      <c r="J530" s="321"/>
      <c r="K530" s="5"/>
      <c r="L530" s="5"/>
      <c r="M530" s="5"/>
    </row>
    <row r="531" spans="3:13" x14ac:dyDescent="0.3">
      <c r="C531" s="5"/>
      <c r="D531" s="5"/>
      <c r="E531" s="5"/>
      <c r="F531" s="5"/>
      <c r="G531" s="321"/>
      <c r="H531" s="321"/>
      <c r="I531" s="321"/>
      <c r="J531" s="321"/>
      <c r="K531" s="5"/>
      <c r="L531" s="5"/>
      <c r="M531" s="5"/>
    </row>
    <row r="532" spans="3:13" x14ac:dyDescent="0.3">
      <c r="C532" s="5"/>
      <c r="D532" s="5"/>
      <c r="E532" s="5"/>
      <c r="F532" s="5"/>
      <c r="G532" s="321"/>
      <c r="H532" s="321"/>
      <c r="I532" s="321"/>
      <c r="J532" s="321"/>
      <c r="K532" s="5"/>
      <c r="L532" s="5"/>
      <c r="M532" s="5"/>
    </row>
    <row r="533" spans="3:13" x14ac:dyDescent="0.3">
      <c r="C533" s="5"/>
      <c r="D533" s="5"/>
      <c r="E533" s="5"/>
      <c r="F533" s="5"/>
      <c r="G533" s="321"/>
      <c r="H533" s="321"/>
      <c r="I533" s="321"/>
      <c r="J533" s="321"/>
      <c r="K533" s="5"/>
      <c r="L533" s="5"/>
      <c r="M533" s="5"/>
    </row>
    <row r="534" spans="3:13" x14ac:dyDescent="0.3">
      <c r="C534" s="5"/>
      <c r="D534" s="5"/>
      <c r="E534" s="5"/>
      <c r="F534" s="5"/>
      <c r="G534" s="321"/>
      <c r="H534" s="321"/>
      <c r="I534" s="321"/>
      <c r="J534" s="321"/>
      <c r="K534" s="5"/>
      <c r="L534" s="5"/>
      <c r="M534" s="5"/>
    </row>
    <row r="535" spans="3:13" x14ac:dyDescent="0.3">
      <c r="C535" s="5"/>
      <c r="D535" s="5"/>
      <c r="E535" s="5"/>
      <c r="F535" s="5"/>
      <c r="G535" s="321"/>
      <c r="H535" s="321"/>
      <c r="I535" s="321"/>
      <c r="J535" s="321"/>
      <c r="K535" s="5"/>
      <c r="L535" s="5"/>
      <c r="M535" s="5"/>
    </row>
    <row r="536" spans="3:13" x14ac:dyDescent="0.3">
      <c r="C536" s="5"/>
      <c r="D536" s="5"/>
      <c r="E536" s="5"/>
      <c r="F536" s="5"/>
      <c r="G536" s="321"/>
      <c r="H536" s="321"/>
      <c r="I536" s="321"/>
      <c r="J536" s="321"/>
      <c r="K536" s="5"/>
      <c r="L536" s="5"/>
      <c r="M536" s="5"/>
    </row>
    <row r="537" spans="3:13" x14ac:dyDescent="0.3">
      <c r="C537" s="5"/>
      <c r="D537" s="5"/>
      <c r="E537" s="5"/>
      <c r="F537" s="5"/>
      <c r="G537" s="321"/>
      <c r="H537" s="321"/>
      <c r="I537" s="321"/>
      <c r="J537" s="321"/>
      <c r="K537" s="5"/>
      <c r="L537" s="5"/>
      <c r="M537" s="5"/>
    </row>
    <row r="538" spans="3:13" x14ac:dyDescent="0.3">
      <c r="C538" s="5"/>
      <c r="D538" s="5"/>
      <c r="E538" s="5"/>
      <c r="F538" s="5"/>
      <c r="G538" s="321"/>
      <c r="H538" s="321"/>
      <c r="I538" s="321"/>
      <c r="J538" s="321"/>
      <c r="K538" s="5"/>
      <c r="L538" s="5"/>
      <c r="M538" s="5"/>
    </row>
    <row r="539" spans="3:13" x14ac:dyDescent="0.3">
      <c r="C539" s="5"/>
      <c r="D539" s="5"/>
      <c r="E539" s="5"/>
      <c r="F539" s="5"/>
      <c r="G539" s="321"/>
      <c r="H539" s="321"/>
      <c r="I539" s="321"/>
      <c r="J539" s="321"/>
      <c r="K539" s="5"/>
      <c r="L539" s="5"/>
      <c r="M539" s="5"/>
    </row>
    <row r="540" spans="3:13" x14ac:dyDescent="0.3">
      <c r="C540" s="5"/>
      <c r="D540" s="5"/>
      <c r="E540" s="5"/>
      <c r="F540" s="5"/>
      <c r="G540" s="321"/>
      <c r="H540" s="321"/>
      <c r="I540" s="321"/>
      <c r="J540" s="321"/>
      <c r="K540" s="5"/>
      <c r="L540" s="5"/>
      <c r="M540" s="5"/>
    </row>
    <row r="541" spans="3:13" x14ac:dyDescent="0.3">
      <c r="C541" s="5"/>
      <c r="D541" s="5"/>
      <c r="E541" s="5"/>
      <c r="F541" s="5"/>
      <c r="G541" s="321"/>
      <c r="H541" s="321"/>
      <c r="I541" s="321"/>
      <c r="J541" s="321"/>
      <c r="K541" s="5"/>
      <c r="L541" s="5"/>
      <c r="M541" s="5"/>
    </row>
    <row r="542" spans="3:13" x14ac:dyDescent="0.3">
      <c r="C542" s="5"/>
      <c r="D542" s="5"/>
      <c r="E542" s="5"/>
      <c r="F542" s="5"/>
      <c r="G542" s="321"/>
      <c r="H542" s="321"/>
      <c r="I542" s="321"/>
      <c r="J542" s="321"/>
      <c r="K542" s="5"/>
      <c r="L542" s="5"/>
      <c r="M542" s="5"/>
    </row>
    <row r="543" spans="3:13" x14ac:dyDescent="0.3">
      <c r="C543" s="5"/>
      <c r="D543" s="5"/>
      <c r="E543" s="5"/>
      <c r="F543" s="5"/>
      <c r="G543" s="321"/>
      <c r="H543" s="321"/>
      <c r="I543" s="321"/>
      <c r="J543" s="321"/>
      <c r="K543" s="5"/>
      <c r="L543" s="5"/>
      <c r="M543" s="5"/>
    </row>
    <row r="544" spans="3:13" x14ac:dyDescent="0.3">
      <c r="C544" s="5"/>
      <c r="D544" s="5"/>
      <c r="E544" s="5"/>
      <c r="F544" s="5"/>
      <c r="G544" s="321"/>
      <c r="H544" s="321"/>
      <c r="I544" s="321"/>
      <c r="J544" s="321"/>
      <c r="K544" s="5"/>
      <c r="L544" s="5"/>
      <c r="M544" s="5"/>
    </row>
    <row r="545" spans="3:13" x14ac:dyDescent="0.3">
      <c r="C545" s="5"/>
      <c r="D545" s="5"/>
      <c r="E545" s="5"/>
      <c r="F545" s="5"/>
      <c r="G545" s="321"/>
      <c r="H545" s="321"/>
      <c r="I545" s="321"/>
      <c r="J545" s="321"/>
      <c r="K545" s="5"/>
      <c r="L545" s="5"/>
      <c r="M545" s="5"/>
    </row>
    <row r="546" spans="3:13" x14ac:dyDescent="0.3">
      <c r="C546" s="5"/>
      <c r="D546" s="5"/>
      <c r="E546" s="5"/>
      <c r="F546" s="5"/>
      <c r="G546" s="321"/>
      <c r="H546" s="321"/>
      <c r="I546" s="321"/>
      <c r="J546" s="321"/>
      <c r="K546" s="5"/>
      <c r="L546" s="5"/>
      <c r="M546" s="5"/>
    </row>
    <row r="547" spans="3:13" x14ac:dyDescent="0.3">
      <c r="C547" s="5"/>
      <c r="D547" s="5"/>
      <c r="E547" s="5"/>
      <c r="F547" s="5"/>
      <c r="G547" s="321"/>
      <c r="H547" s="321"/>
      <c r="I547" s="321"/>
      <c r="J547" s="321"/>
      <c r="K547" s="5"/>
      <c r="L547" s="5"/>
      <c r="M547" s="5"/>
    </row>
    <row r="548" spans="3:13" x14ac:dyDescent="0.3">
      <c r="C548" s="5"/>
      <c r="D548" s="5"/>
      <c r="E548" s="5"/>
      <c r="F548" s="5"/>
      <c r="G548" s="321"/>
      <c r="H548" s="321"/>
      <c r="I548" s="321"/>
      <c r="J548" s="321"/>
      <c r="K548" s="5"/>
      <c r="L548" s="5"/>
      <c r="M548" s="5"/>
    </row>
    <row r="549" spans="3:13" x14ac:dyDescent="0.3">
      <c r="C549" s="5"/>
      <c r="D549" s="5"/>
      <c r="E549" s="5"/>
      <c r="F549" s="5"/>
      <c r="G549" s="321"/>
      <c r="H549" s="321"/>
      <c r="I549" s="321"/>
      <c r="J549" s="321"/>
      <c r="K549" s="5"/>
      <c r="L549" s="5"/>
      <c r="M549" s="5"/>
    </row>
    <row r="550" spans="3:13" x14ac:dyDescent="0.3">
      <c r="C550" s="5"/>
      <c r="D550" s="5"/>
      <c r="E550" s="5"/>
      <c r="F550" s="5"/>
      <c r="G550" s="321"/>
      <c r="H550" s="321"/>
      <c r="I550" s="321"/>
      <c r="J550" s="321"/>
      <c r="K550" s="5"/>
      <c r="L550" s="5"/>
      <c r="M550" s="5"/>
    </row>
    <row r="551" spans="3:13" x14ac:dyDescent="0.3">
      <c r="C551" s="5"/>
      <c r="D551" s="5"/>
      <c r="E551" s="5"/>
      <c r="F551" s="5"/>
      <c r="G551" s="321"/>
      <c r="H551" s="321"/>
      <c r="I551" s="321"/>
      <c r="J551" s="321"/>
      <c r="K551" s="5"/>
      <c r="L551" s="5"/>
      <c r="M551" s="5"/>
    </row>
    <row r="552" spans="3:13" x14ac:dyDescent="0.3">
      <c r="C552" s="5"/>
      <c r="D552" s="5"/>
      <c r="E552" s="5"/>
      <c r="F552" s="5"/>
      <c r="G552" s="321"/>
      <c r="H552" s="321"/>
      <c r="I552" s="321"/>
      <c r="J552" s="321"/>
      <c r="K552" s="5"/>
      <c r="L552" s="5"/>
      <c r="M552" s="5"/>
    </row>
    <row r="553" spans="3:13" x14ac:dyDescent="0.3">
      <c r="C553" s="5"/>
      <c r="D553" s="5"/>
      <c r="E553" s="5"/>
      <c r="F553" s="5"/>
      <c r="G553" s="321"/>
      <c r="H553" s="321"/>
      <c r="I553" s="321"/>
      <c r="J553" s="321"/>
      <c r="K553" s="5"/>
      <c r="L553" s="5"/>
      <c r="M553" s="5"/>
    </row>
    <row r="554" spans="3:13" x14ac:dyDescent="0.3">
      <c r="C554" s="5"/>
      <c r="D554" s="5"/>
      <c r="E554" s="5"/>
      <c r="F554" s="5"/>
      <c r="G554" s="321"/>
      <c r="H554" s="321"/>
      <c r="I554" s="321"/>
      <c r="J554" s="321"/>
      <c r="K554" s="5"/>
      <c r="L554" s="5"/>
      <c r="M554" s="5"/>
    </row>
    <row r="555" spans="3:13" x14ac:dyDescent="0.3">
      <c r="C555" s="5"/>
      <c r="D555" s="5"/>
      <c r="E555" s="5"/>
      <c r="F555" s="5"/>
      <c r="G555" s="321"/>
      <c r="H555" s="321"/>
      <c r="I555" s="321"/>
      <c r="J555" s="321"/>
      <c r="K555" s="5"/>
      <c r="L555" s="5"/>
      <c r="M555" s="5"/>
    </row>
    <row r="556" spans="3:13" x14ac:dyDescent="0.3">
      <c r="C556" s="5"/>
      <c r="D556" s="5"/>
      <c r="E556" s="5"/>
      <c r="F556" s="5"/>
      <c r="G556" s="321"/>
      <c r="H556" s="321"/>
      <c r="I556" s="321"/>
      <c r="J556" s="321"/>
      <c r="K556" s="5"/>
      <c r="L556" s="5"/>
      <c r="M556" s="5"/>
    </row>
    <row r="557" spans="3:13" x14ac:dyDescent="0.3">
      <c r="C557" s="5"/>
      <c r="D557" s="5"/>
      <c r="E557" s="5"/>
      <c r="F557" s="5"/>
      <c r="G557" s="321"/>
      <c r="H557" s="321"/>
      <c r="I557" s="321"/>
      <c r="J557" s="321"/>
      <c r="K557" s="5"/>
      <c r="L557" s="5"/>
      <c r="M557" s="5"/>
    </row>
    <row r="558" spans="3:13" x14ac:dyDescent="0.3">
      <c r="C558" s="5"/>
      <c r="D558" s="5"/>
      <c r="E558" s="5"/>
      <c r="F558" s="5"/>
      <c r="G558" s="321"/>
      <c r="H558" s="321"/>
      <c r="I558" s="321"/>
      <c r="J558" s="321"/>
      <c r="K558" s="5"/>
      <c r="L558" s="5"/>
      <c r="M558" s="5"/>
    </row>
    <row r="559" spans="3:13" x14ac:dyDescent="0.3">
      <c r="C559" s="5"/>
      <c r="D559" s="5"/>
      <c r="E559" s="5"/>
      <c r="F559" s="5"/>
      <c r="G559" s="321"/>
      <c r="H559" s="321"/>
      <c r="I559" s="321"/>
      <c r="J559" s="321"/>
      <c r="K559" s="5"/>
      <c r="L559" s="5"/>
      <c r="M559" s="5"/>
    </row>
    <row r="560" spans="3:13" x14ac:dyDescent="0.3">
      <c r="C560" s="5"/>
      <c r="D560" s="5"/>
      <c r="E560" s="5"/>
      <c r="F560" s="5"/>
      <c r="G560" s="321"/>
      <c r="H560" s="321"/>
      <c r="I560" s="321"/>
      <c r="J560" s="321"/>
      <c r="K560" s="5"/>
      <c r="L560" s="5"/>
      <c r="M560" s="5"/>
    </row>
    <row r="561" spans="3:13" x14ac:dyDescent="0.3">
      <c r="C561" s="5"/>
      <c r="D561" s="5"/>
      <c r="E561" s="5"/>
      <c r="F561" s="5"/>
      <c r="G561" s="321"/>
      <c r="H561" s="321"/>
      <c r="I561" s="321"/>
      <c r="J561" s="321"/>
      <c r="K561" s="5"/>
      <c r="L561" s="5"/>
      <c r="M561" s="5"/>
    </row>
    <row r="562" spans="3:13" x14ac:dyDescent="0.3">
      <c r="C562" s="5"/>
      <c r="D562" s="5"/>
      <c r="E562" s="5"/>
      <c r="F562" s="5"/>
      <c r="G562" s="321"/>
      <c r="H562" s="321"/>
      <c r="I562" s="321"/>
      <c r="J562" s="321"/>
      <c r="K562" s="5"/>
      <c r="L562" s="5"/>
      <c r="M562" s="5"/>
    </row>
    <row r="563" spans="3:13" x14ac:dyDescent="0.3">
      <c r="C563" s="5"/>
      <c r="D563" s="5"/>
      <c r="E563" s="5"/>
      <c r="F563" s="5"/>
      <c r="G563" s="321"/>
      <c r="H563" s="321"/>
      <c r="I563" s="321"/>
      <c r="J563" s="321"/>
      <c r="K563" s="5"/>
      <c r="L563" s="5"/>
      <c r="M563" s="5"/>
    </row>
    <row r="564" spans="3:13" x14ac:dyDescent="0.3">
      <c r="C564" s="5"/>
      <c r="D564" s="5"/>
      <c r="E564" s="5"/>
      <c r="F564" s="5"/>
      <c r="G564" s="321"/>
      <c r="H564" s="321"/>
      <c r="I564" s="321"/>
      <c r="J564" s="321"/>
      <c r="K564" s="5"/>
      <c r="L564" s="5"/>
      <c r="M564" s="5"/>
    </row>
    <row r="565" spans="3:13" x14ac:dyDescent="0.3">
      <c r="C565" s="5"/>
      <c r="D565" s="5"/>
      <c r="E565" s="5"/>
      <c r="F565" s="5"/>
      <c r="G565" s="321"/>
      <c r="H565" s="321"/>
      <c r="I565" s="321"/>
      <c r="J565" s="321"/>
      <c r="K565" s="5"/>
      <c r="L565" s="5"/>
      <c r="M565" s="5"/>
    </row>
    <row r="566" spans="3:13" x14ac:dyDescent="0.3">
      <c r="C566" s="5"/>
      <c r="D566" s="5"/>
      <c r="E566" s="5"/>
      <c r="F566" s="5"/>
      <c r="G566" s="321"/>
      <c r="H566" s="321"/>
      <c r="I566" s="321"/>
      <c r="J566" s="321"/>
      <c r="K566" s="5"/>
      <c r="L566" s="5"/>
      <c r="M566" s="5"/>
    </row>
    <row r="567" spans="3:13" x14ac:dyDescent="0.3">
      <c r="C567" s="5"/>
      <c r="D567" s="5"/>
      <c r="E567" s="5"/>
      <c r="F567" s="5"/>
      <c r="G567" s="321"/>
      <c r="H567" s="321"/>
      <c r="I567" s="321"/>
      <c r="J567" s="321"/>
      <c r="K567" s="5"/>
      <c r="L567" s="5"/>
      <c r="M567" s="5"/>
    </row>
    <row r="568" spans="3:13" x14ac:dyDescent="0.3">
      <c r="C568" s="5"/>
      <c r="D568" s="5"/>
      <c r="E568" s="5"/>
      <c r="F568" s="5"/>
      <c r="G568" s="321"/>
      <c r="H568" s="321"/>
      <c r="I568" s="321"/>
      <c r="J568" s="321"/>
      <c r="K568" s="5"/>
      <c r="L568" s="5"/>
      <c r="M568" s="5"/>
    </row>
    <row r="569" spans="3:13" x14ac:dyDescent="0.3">
      <c r="C569" s="5"/>
      <c r="D569" s="5"/>
      <c r="E569" s="5"/>
      <c r="F569" s="5"/>
      <c r="G569" s="321"/>
      <c r="H569" s="321"/>
      <c r="I569" s="321"/>
      <c r="J569" s="321"/>
      <c r="K569" s="5"/>
      <c r="L569" s="5"/>
      <c r="M569" s="5"/>
    </row>
    <row r="570" spans="3:13" x14ac:dyDescent="0.3">
      <c r="C570" s="5"/>
      <c r="D570" s="5"/>
      <c r="E570" s="5"/>
      <c r="F570" s="5"/>
      <c r="G570" s="321"/>
      <c r="H570" s="321"/>
      <c r="I570" s="321"/>
      <c r="J570" s="321"/>
      <c r="K570" s="5"/>
      <c r="L570" s="5"/>
      <c r="M570" s="5"/>
    </row>
    <row r="571" spans="3:13" x14ac:dyDescent="0.3">
      <c r="C571" s="5"/>
      <c r="D571" s="5"/>
      <c r="E571" s="5"/>
      <c r="F571" s="5"/>
      <c r="G571" s="321"/>
      <c r="H571" s="321"/>
      <c r="I571" s="321"/>
      <c r="J571" s="321"/>
      <c r="K571" s="5"/>
      <c r="L571" s="5"/>
      <c r="M571" s="5"/>
    </row>
    <row r="572" spans="3:13" x14ac:dyDescent="0.3">
      <c r="C572" s="5"/>
      <c r="D572" s="5"/>
      <c r="E572" s="5"/>
      <c r="F572" s="5"/>
      <c r="G572" s="321"/>
      <c r="H572" s="321"/>
      <c r="I572" s="321"/>
      <c r="J572" s="321"/>
      <c r="K572" s="5"/>
      <c r="L572" s="5"/>
      <c r="M572" s="5"/>
    </row>
    <row r="573" spans="3:13" x14ac:dyDescent="0.3">
      <c r="C573" s="5"/>
      <c r="D573" s="5"/>
      <c r="E573" s="5"/>
      <c r="F573" s="5"/>
      <c r="G573" s="321"/>
      <c r="H573" s="321"/>
      <c r="I573" s="321"/>
      <c r="J573" s="321"/>
      <c r="K573" s="5"/>
      <c r="L573" s="5"/>
      <c r="M573" s="5"/>
    </row>
    <row r="574" spans="3:13" x14ac:dyDescent="0.3">
      <c r="C574" s="5"/>
      <c r="D574" s="5"/>
      <c r="E574" s="5"/>
      <c r="F574" s="5"/>
      <c r="G574" s="321"/>
      <c r="H574" s="321"/>
      <c r="I574" s="321"/>
      <c r="J574" s="321"/>
      <c r="K574" s="5"/>
      <c r="L574" s="5"/>
      <c r="M574" s="5"/>
    </row>
    <row r="575" spans="3:13" x14ac:dyDescent="0.3">
      <c r="C575" s="5"/>
      <c r="D575" s="5"/>
      <c r="E575" s="5"/>
      <c r="F575" s="5"/>
      <c r="G575" s="321"/>
      <c r="H575" s="321"/>
      <c r="I575" s="321"/>
      <c r="J575" s="321"/>
      <c r="K575" s="5"/>
      <c r="L575" s="5"/>
      <c r="M575" s="5"/>
    </row>
    <row r="576" spans="3:13" x14ac:dyDescent="0.3">
      <c r="C576" s="5"/>
      <c r="D576" s="5"/>
      <c r="E576" s="5"/>
      <c r="F576" s="5"/>
      <c r="G576" s="321"/>
      <c r="H576" s="321"/>
      <c r="I576" s="321"/>
      <c r="J576" s="321"/>
      <c r="K576" s="5"/>
      <c r="L576" s="5"/>
      <c r="M576" s="5"/>
    </row>
    <row r="577" spans="3:13" x14ac:dyDescent="0.3">
      <c r="C577" s="5"/>
      <c r="D577" s="5"/>
      <c r="E577" s="5"/>
      <c r="F577" s="5"/>
      <c r="G577" s="321"/>
      <c r="H577" s="321"/>
      <c r="I577" s="321"/>
      <c r="J577" s="321"/>
      <c r="K577" s="5"/>
      <c r="L577" s="5"/>
      <c r="M577" s="5"/>
    </row>
    <row r="578" spans="3:13" x14ac:dyDescent="0.3">
      <c r="C578" s="5"/>
      <c r="D578" s="5"/>
      <c r="E578" s="5"/>
      <c r="F578" s="5"/>
      <c r="G578" s="321"/>
      <c r="H578" s="321"/>
      <c r="I578" s="321"/>
      <c r="J578" s="321"/>
      <c r="K578" s="5"/>
      <c r="L578" s="5"/>
      <c r="M578" s="5"/>
    </row>
    <row r="579" spans="3:13" x14ac:dyDescent="0.3">
      <c r="C579" s="5"/>
      <c r="D579" s="5"/>
      <c r="E579" s="5"/>
      <c r="F579" s="5"/>
      <c r="G579" s="321"/>
      <c r="H579" s="321"/>
      <c r="I579" s="321"/>
      <c r="J579" s="321"/>
      <c r="K579" s="5"/>
      <c r="L579" s="5"/>
      <c r="M579" s="5"/>
    </row>
    <row r="580" spans="3:13" x14ac:dyDescent="0.3">
      <c r="C580" s="5"/>
      <c r="D580" s="5"/>
      <c r="E580" s="5"/>
      <c r="F580" s="5"/>
      <c r="G580" s="321"/>
      <c r="H580" s="321"/>
      <c r="I580" s="321"/>
      <c r="J580" s="321"/>
      <c r="K580" s="5"/>
      <c r="L580" s="5"/>
      <c r="M580" s="5"/>
    </row>
    <row r="581" spans="3:13" x14ac:dyDescent="0.3">
      <c r="C581" s="5"/>
      <c r="D581" s="5"/>
      <c r="E581" s="5"/>
      <c r="F581" s="5"/>
      <c r="G581" s="321"/>
      <c r="H581" s="321"/>
      <c r="I581" s="321"/>
      <c r="J581" s="321"/>
      <c r="K581" s="5"/>
      <c r="L581" s="5"/>
      <c r="M581" s="5"/>
    </row>
    <row r="582" spans="3:13" x14ac:dyDescent="0.3">
      <c r="C582" s="5"/>
      <c r="D582" s="5"/>
      <c r="E582" s="5"/>
      <c r="F582" s="5"/>
      <c r="G582" s="321"/>
      <c r="H582" s="321"/>
      <c r="I582" s="321"/>
      <c r="J582" s="321"/>
      <c r="K582" s="5"/>
      <c r="L582" s="5"/>
      <c r="M582" s="5"/>
    </row>
    <row r="583" spans="3:13" x14ac:dyDescent="0.3">
      <c r="C583" s="5"/>
      <c r="D583" s="5"/>
      <c r="E583" s="5"/>
      <c r="F583" s="5"/>
      <c r="G583" s="321"/>
      <c r="H583" s="321"/>
      <c r="I583" s="321"/>
      <c r="J583" s="321"/>
      <c r="K583" s="5"/>
      <c r="L583" s="5"/>
      <c r="M583" s="5"/>
    </row>
    <row r="584" spans="3:13" x14ac:dyDescent="0.3">
      <c r="C584" s="5"/>
      <c r="D584" s="5"/>
      <c r="E584" s="5"/>
      <c r="F584" s="5"/>
      <c r="G584" s="321"/>
      <c r="H584" s="321"/>
      <c r="I584" s="321"/>
      <c r="J584" s="321"/>
      <c r="K584" s="5"/>
      <c r="L584" s="5"/>
      <c r="M584" s="5"/>
    </row>
    <row r="585" spans="3:13" x14ac:dyDescent="0.3">
      <c r="C585" s="5"/>
      <c r="D585" s="5"/>
      <c r="E585" s="5"/>
      <c r="F585" s="5"/>
      <c r="G585" s="321"/>
      <c r="H585" s="321"/>
      <c r="I585" s="321"/>
      <c r="J585" s="321"/>
      <c r="K585" s="5"/>
      <c r="L585" s="5"/>
      <c r="M585" s="5"/>
    </row>
    <row r="586" spans="3:13" x14ac:dyDescent="0.3">
      <c r="C586" s="5"/>
      <c r="D586" s="5"/>
      <c r="E586" s="5"/>
      <c r="F586" s="5"/>
      <c r="G586" s="321"/>
      <c r="H586" s="321"/>
      <c r="I586" s="321"/>
      <c r="J586" s="321"/>
      <c r="K586" s="5"/>
      <c r="L586" s="5"/>
      <c r="M586" s="5"/>
    </row>
    <row r="587" spans="3:13" x14ac:dyDescent="0.3">
      <c r="C587" s="5"/>
      <c r="D587" s="5"/>
      <c r="E587" s="5"/>
      <c r="F587" s="5"/>
      <c r="G587" s="321"/>
      <c r="H587" s="321"/>
      <c r="I587" s="321"/>
      <c r="J587" s="321"/>
      <c r="K587" s="5"/>
      <c r="L587" s="5"/>
      <c r="M587" s="5"/>
    </row>
    <row r="588" spans="3:13" x14ac:dyDescent="0.3">
      <c r="C588" s="5"/>
      <c r="D588" s="5"/>
      <c r="E588" s="5"/>
      <c r="F588" s="5"/>
      <c r="G588" s="321"/>
      <c r="H588" s="321"/>
      <c r="I588" s="321"/>
      <c r="J588" s="321"/>
      <c r="K588" s="5"/>
      <c r="L588" s="5"/>
      <c r="M588" s="5"/>
    </row>
    <row r="589" spans="3:13" x14ac:dyDescent="0.3">
      <c r="C589" s="5"/>
      <c r="D589" s="5"/>
      <c r="E589" s="5"/>
      <c r="F589" s="5"/>
      <c r="G589" s="321"/>
      <c r="H589" s="321"/>
      <c r="I589" s="321"/>
      <c r="J589" s="321"/>
      <c r="K589" s="5"/>
      <c r="L589" s="5"/>
      <c r="M589" s="5"/>
    </row>
    <row r="590" spans="3:13" x14ac:dyDescent="0.3">
      <c r="C590" s="5"/>
      <c r="D590" s="5"/>
      <c r="E590" s="5"/>
      <c r="F590" s="5"/>
      <c r="G590" s="321"/>
      <c r="H590" s="321"/>
      <c r="I590" s="321"/>
      <c r="J590" s="321"/>
      <c r="K590" s="5"/>
      <c r="L590" s="5"/>
      <c r="M590" s="5"/>
    </row>
    <row r="591" spans="3:13" x14ac:dyDescent="0.3">
      <c r="C591" s="5"/>
      <c r="D591" s="5"/>
      <c r="E591" s="5"/>
      <c r="F591" s="5"/>
      <c r="G591" s="321"/>
      <c r="H591" s="321"/>
      <c r="I591" s="321"/>
      <c r="J591" s="321"/>
      <c r="K591" s="5"/>
      <c r="L591" s="5"/>
      <c r="M591" s="5"/>
    </row>
    <row r="592" spans="3:13" x14ac:dyDescent="0.3">
      <c r="C592" s="5"/>
      <c r="D592" s="5"/>
      <c r="E592" s="5"/>
      <c r="F592" s="5"/>
      <c r="G592" s="321"/>
      <c r="H592" s="321"/>
      <c r="I592" s="321"/>
      <c r="J592" s="321"/>
      <c r="K592" s="5"/>
      <c r="L592" s="5"/>
      <c r="M592" s="5"/>
    </row>
    <row r="593" spans="3:13" x14ac:dyDescent="0.3">
      <c r="C593" s="5"/>
      <c r="D593" s="5"/>
      <c r="E593" s="5"/>
      <c r="F593" s="5"/>
      <c r="G593" s="321"/>
      <c r="H593" s="321"/>
      <c r="I593" s="321"/>
      <c r="J593" s="321"/>
      <c r="K593" s="5"/>
      <c r="L593" s="5"/>
      <c r="M593" s="5"/>
    </row>
    <row r="594" spans="3:13" x14ac:dyDescent="0.3">
      <c r="C594" s="5"/>
      <c r="D594" s="5"/>
      <c r="E594" s="5"/>
      <c r="F594" s="5"/>
      <c r="G594" s="321"/>
      <c r="H594" s="321"/>
      <c r="I594" s="321"/>
      <c r="J594" s="321"/>
      <c r="K594" s="5"/>
      <c r="L594" s="5"/>
      <c r="M594" s="5"/>
    </row>
    <row r="595" spans="3:13" x14ac:dyDescent="0.3">
      <c r="C595" s="5"/>
      <c r="D595" s="5"/>
      <c r="E595" s="5"/>
      <c r="F595" s="5"/>
      <c r="G595" s="321"/>
      <c r="H595" s="321"/>
      <c r="I595" s="321"/>
      <c r="J595" s="321"/>
      <c r="K595" s="5"/>
      <c r="L595" s="5"/>
      <c r="M595" s="5"/>
    </row>
    <row r="596" spans="3:13" x14ac:dyDescent="0.3">
      <c r="C596" s="5"/>
      <c r="D596" s="5"/>
      <c r="E596" s="5"/>
      <c r="F596" s="5"/>
      <c r="G596" s="321"/>
      <c r="H596" s="321"/>
      <c r="I596" s="321"/>
      <c r="J596" s="321"/>
      <c r="K596" s="5"/>
      <c r="L596" s="5"/>
      <c r="M596" s="5"/>
    </row>
    <row r="597" spans="3:13" x14ac:dyDescent="0.3">
      <c r="C597" s="5"/>
      <c r="D597" s="5"/>
      <c r="E597" s="5"/>
      <c r="F597" s="5"/>
      <c r="G597" s="321"/>
      <c r="H597" s="321"/>
      <c r="I597" s="321"/>
      <c r="J597" s="321"/>
      <c r="K597" s="5"/>
      <c r="L597" s="5"/>
      <c r="M597" s="5"/>
    </row>
    <row r="598" spans="3:13" x14ac:dyDescent="0.3">
      <c r="C598" s="5"/>
      <c r="D598" s="5"/>
      <c r="E598" s="5"/>
      <c r="F598" s="5"/>
      <c r="G598" s="321"/>
      <c r="H598" s="321"/>
      <c r="I598" s="321"/>
      <c r="J598" s="321"/>
      <c r="K598" s="5"/>
      <c r="L598" s="5"/>
      <c r="M598" s="5"/>
    </row>
    <row r="599" spans="3:13" x14ac:dyDescent="0.3">
      <c r="C599" s="5"/>
      <c r="D599" s="5"/>
      <c r="E599" s="5"/>
      <c r="F599" s="5"/>
      <c r="G599" s="321"/>
      <c r="H599" s="321"/>
      <c r="I599" s="321"/>
      <c r="J599" s="321"/>
      <c r="K599" s="5"/>
      <c r="L599" s="5"/>
      <c r="M599" s="5"/>
    </row>
    <row r="600" spans="3:13" x14ac:dyDescent="0.3">
      <c r="C600" s="5"/>
      <c r="D600" s="5"/>
      <c r="E600" s="5"/>
      <c r="F600" s="5"/>
      <c r="G600" s="321"/>
      <c r="H600" s="321"/>
      <c r="I600" s="321"/>
      <c r="J600" s="321"/>
      <c r="K600" s="5"/>
      <c r="L600" s="5"/>
      <c r="M600" s="5"/>
    </row>
    <row r="601" spans="3:13" x14ac:dyDescent="0.3">
      <c r="C601" s="5"/>
      <c r="D601" s="5"/>
      <c r="E601" s="5"/>
      <c r="F601" s="5"/>
      <c r="G601" s="321"/>
      <c r="H601" s="321"/>
      <c r="I601" s="321"/>
      <c r="J601" s="321"/>
      <c r="K601" s="5"/>
      <c r="L601" s="5"/>
      <c r="M601" s="5"/>
    </row>
    <row r="602" spans="3:13" x14ac:dyDescent="0.3">
      <c r="C602" s="5"/>
      <c r="D602" s="5"/>
      <c r="E602" s="5"/>
      <c r="F602" s="5"/>
      <c r="G602" s="321"/>
      <c r="H602" s="321"/>
      <c r="I602" s="321"/>
      <c r="J602" s="321"/>
      <c r="K602" s="5"/>
      <c r="L602" s="5"/>
      <c r="M602" s="5"/>
    </row>
    <row r="603" spans="3:13" x14ac:dyDescent="0.3">
      <c r="C603" s="5"/>
      <c r="D603" s="5"/>
      <c r="E603" s="5"/>
      <c r="F603" s="5"/>
      <c r="G603" s="321"/>
      <c r="H603" s="321"/>
      <c r="I603" s="321"/>
      <c r="J603" s="321"/>
      <c r="K603" s="5"/>
      <c r="L603" s="5"/>
      <c r="M603" s="5"/>
    </row>
    <row r="604" spans="3:13" x14ac:dyDescent="0.3">
      <c r="C604" s="5"/>
      <c r="D604" s="5"/>
      <c r="E604" s="5"/>
      <c r="F604" s="5"/>
      <c r="G604" s="321"/>
      <c r="H604" s="321"/>
      <c r="I604" s="321"/>
      <c r="J604" s="321"/>
      <c r="K604" s="5"/>
      <c r="L604" s="5"/>
      <c r="M604" s="5"/>
    </row>
    <row r="605" spans="3:13" x14ac:dyDescent="0.3">
      <c r="C605" s="5"/>
      <c r="D605" s="5"/>
      <c r="E605" s="5"/>
      <c r="F605" s="5"/>
      <c r="G605" s="321"/>
      <c r="H605" s="321"/>
      <c r="I605" s="321"/>
      <c r="J605" s="321"/>
      <c r="K605" s="5"/>
      <c r="L605" s="5"/>
      <c r="M605" s="5"/>
    </row>
    <row r="606" spans="3:13" x14ac:dyDescent="0.3">
      <c r="C606" s="5"/>
      <c r="D606" s="5"/>
      <c r="E606" s="5"/>
      <c r="F606" s="5"/>
      <c r="G606" s="321"/>
      <c r="H606" s="321"/>
      <c r="I606" s="321"/>
      <c r="J606" s="321"/>
      <c r="K606" s="5"/>
      <c r="L606" s="5"/>
      <c r="M606" s="5"/>
    </row>
    <row r="607" spans="3:13" x14ac:dyDescent="0.3">
      <c r="C607" s="5"/>
      <c r="D607" s="5"/>
      <c r="E607" s="5"/>
      <c r="F607" s="5"/>
      <c r="G607" s="321"/>
      <c r="H607" s="321"/>
      <c r="I607" s="321"/>
      <c r="J607" s="321"/>
      <c r="K607" s="5"/>
      <c r="L607" s="5"/>
      <c r="M607" s="5"/>
    </row>
    <row r="608" spans="3:13" x14ac:dyDescent="0.3">
      <c r="C608" s="5"/>
      <c r="D608" s="5"/>
      <c r="E608" s="5"/>
      <c r="F608" s="5"/>
      <c r="G608" s="321"/>
      <c r="H608" s="321"/>
      <c r="I608" s="321"/>
      <c r="J608" s="321"/>
      <c r="K608" s="5"/>
      <c r="L608" s="5"/>
      <c r="M608" s="5"/>
    </row>
    <row r="609" spans="3:13" x14ac:dyDescent="0.3">
      <c r="C609" s="5"/>
      <c r="D609" s="5"/>
      <c r="E609" s="5"/>
      <c r="F609" s="5"/>
      <c r="G609" s="321"/>
      <c r="H609" s="321"/>
      <c r="I609" s="321"/>
      <c r="J609" s="321"/>
      <c r="K609" s="5"/>
      <c r="L609" s="5"/>
      <c r="M609" s="5"/>
    </row>
    <row r="610" spans="3:13" x14ac:dyDescent="0.3">
      <c r="C610" s="5"/>
      <c r="D610" s="5"/>
      <c r="E610" s="5"/>
      <c r="F610" s="5"/>
      <c r="G610" s="321"/>
      <c r="H610" s="321"/>
      <c r="I610" s="321"/>
      <c r="J610" s="321"/>
      <c r="K610" s="5"/>
      <c r="L610" s="5"/>
      <c r="M610" s="5"/>
    </row>
    <row r="611" spans="3:13" x14ac:dyDescent="0.3">
      <c r="C611" s="5"/>
      <c r="D611" s="5"/>
      <c r="E611" s="5"/>
      <c r="F611" s="5"/>
      <c r="G611" s="321"/>
      <c r="H611" s="321"/>
      <c r="I611" s="321"/>
      <c r="J611" s="321"/>
      <c r="K611" s="5"/>
      <c r="L611" s="5"/>
      <c r="M611" s="5"/>
    </row>
    <row r="612" spans="3:13" x14ac:dyDescent="0.3">
      <c r="C612" s="5"/>
      <c r="D612" s="5"/>
      <c r="E612" s="5"/>
      <c r="F612" s="5"/>
      <c r="G612" s="321"/>
      <c r="H612" s="321"/>
      <c r="I612" s="321"/>
      <c r="J612" s="321"/>
      <c r="K612" s="5"/>
      <c r="L612" s="5"/>
      <c r="M612" s="5"/>
    </row>
    <row r="613" spans="3:13" x14ac:dyDescent="0.3">
      <c r="C613" s="5"/>
      <c r="D613" s="5"/>
      <c r="E613" s="5"/>
      <c r="F613" s="5"/>
      <c r="G613" s="321"/>
      <c r="H613" s="321"/>
      <c r="I613" s="321"/>
      <c r="J613" s="321"/>
      <c r="K613" s="5"/>
      <c r="L613" s="5"/>
      <c r="M613" s="5"/>
    </row>
    <row r="614" spans="3:13" x14ac:dyDescent="0.3">
      <c r="C614" s="5"/>
      <c r="D614" s="5"/>
      <c r="E614" s="5"/>
      <c r="F614" s="5"/>
      <c r="G614" s="321"/>
      <c r="H614" s="321"/>
      <c r="I614" s="321"/>
      <c r="J614" s="321"/>
      <c r="K614" s="5"/>
      <c r="L614" s="5"/>
      <c r="M614" s="5"/>
    </row>
    <row r="615" spans="3:13" x14ac:dyDescent="0.3">
      <c r="C615" s="5"/>
      <c r="D615" s="5"/>
      <c r="E615" s="5"/>
      <c r="F615" s="5"/>
      <c r="G615" s="321"/>
      <c r="H615" s="321"/>
      <c r="I615" s="321"/>
      <c r="J615" s="321"/>
      <c r="K615" s="5"/>
      <c r="L615" s="5"/>
      <c r="M615" s="5"/>
    </row>
    <row r="616" spans="3:13" x14ac:dyDescent="0.3">
      <c r="C616" s="5"/>
      <c r="D616" s="5"/>
      <c r="E616" s="5"/>
      <c r="F616" s="5"/>
      <c r="G616" s="321"/>
      <c r="H616" s="321"/>
      <c r="I616" s="321"/>
      <c r="J616" s="321"/>
      <c r="K616" s="5"/>
      <c r="L616" s="5"/>
      <c r="M616" s="5"/>
    </row>
    <row r="617" spans="3:13" x14ac:dyDescent="0.3">
      <c r="C617" s="5"/>
      <c r="D617" s="5"/>
      <c r="E617" s="5"/>
      <c r="F617" s="5"/>
      <c r="G617" s="321"/>
      <c r="H617" s="321"/>
      <c r="I617" s="321"/>
      <c r="J617" s="321"/>
      <c r="K617" s="5"/>
      <c r="L617" s="5"/>
      <c r="M617" s="5"/>
    </row>
    <row r="618" spans="3:13" x14ac:dyDescent="0.3">
      <c r="C618" s="5"/>
      <c r="D618" s="5"/>
      <c r="E618" s="5"/>
      <c r="F618" s="5"/>
      <c r="G618" s="321"/>
      <c r="H618" s="321"/>
      <c r="I618" s="321"/>
      <c r="J618" s="321"/>
      <c r="K618" s="5"/>
      <c r="L618" s="5"/>
      <c r="M618" s="5"/>
    </row>
    <row r="619" spans="3:13" x14ac:dyDescent="0.3">
      <c r="C619" s="5"/>
      <c r="D619" s="5"/>
      <c r="E619" s="5"/>
      <c r="F619" s="5"/>
      <c r="G619" s="321"/>
      <c r="H619" s="321"/>
      <c r="I619" s="321"/>
      <c r="J619" s="321"/>
      <c r="K619" s="5"/>
      <c r="L619" s="5"/>
      <c r="M619" s="5"/>
    </row>
    <row r="620" spans="3:13" x14ac:dyDescent="0.3">
      <c r="C620" s="5"/>
      <c r="D620" s="5"/>
      <c r="E620" s="5"/>
      <c r="F620" s="5"/>
      <c r="G620" s="321"/>
      <c r="H620" s="321"/>
      <c r="I620" s="321"/>
      <c r="J620" s="321"/>
      <c r="K620" s="5"/>
      <c r="L620" s="5"/>
      <c r="M620" s="5"/>
    </row>
    <row r="621" spans="3:13" x14ac:dyDescent="0.3">
      <c r="C621" s="5"/>
      <c r="D621" s="5"/>
      <c r="E621" s="5"/>
      <c r="F621" s="5"/>
      <c r="G621" s="321"/>
      <c r="H621" s="321"/>
      <c r="I621" s="321"/>
      <c r="J621" s="321"/>
      <c r="K621" s="5"/>
      <c r="L621" s="5"/>
      <c r="M621" s="5"/>
    </row>
    <row r="622" spans="3:13" x14ac:dyDescent="0.3">
      <c r="C622" s="5"/>
      <c r="D622" s="5"/>
      <c r="E622" s="5"/>
      <c r="F622" s="5"/>
      <c r="G622" s="321"/>
      <c r="H622" s="321"/>
      <c r="I622" s="321"/>
      <c r="J622" s="321"/>
      <c r="K622" s="5"/>
      <c r="L622" s="5"/>
      <c r="M622" s="5"/>
    </row>
    <row r="623" spans="3:13" x14ac:dyDescent="0.3">
      <c r="C623" s="5"/>
      <c r="D623" s="5"/>
      <c r="E623" s="5"/>
      <c r="F623" s="5"/>
      <c r="G623" s="321"/>
      <c r="H623" s="321"/>
      <c r="I623" s="321"/>
      <c r="J623" s="321"/>
      <c r="K623" s="5"/>
      <c r="L623" s="5"/>
      <c r="M623" s="5"/>
    </row>
    <row r="624" spans="3:13" x14ac:dyDescent="0.3">
      <c r="C624" s="5"/>
      <c r="D624" s="5"/>
      <c r="E624" s="5"/>
      <c r="F624" s="5"/>
      <c r="G624" s="321"/>
      <c r="H624" s="321"/>
      <c r="I624" s="321"/>
      <c r="J624" s="321"/>
      <c r="K624" s="5"/>
      <c r="L624" s="5"/>
      <c r="M624" s="5"/>
    </row>
    <row r="625" spans="3:13" x14ac:dyDescent="0.3">
      <c r="C625" s="5"/>
      <c r="D625" s="5"/>
      <c r="E625" s="5"/>
      <c r="F625" s="5"/>
      <c r="G625" s="321"/>
      <c r="H625" s="321"/>
      <c r="I625" s="321"/>
      <c r="J625" s="321"/>
      <c r="K625" s="5"/>
      <c r="L625" s="5"/>
      <c r="M625" s="5"/>
    </row>
    <row r="626" spans="3:13" x14ac:dyDescent="0.3">
      <c r="C626" s="5"/>
      <c r="D626" s="5"/>
      <c r="E626" s="5"/>
      <c r="F626" s="5"/>
      <c r="G626" s="321"/>
      <c r="H626" s="321"/>
      <c r="I626" s="321"/>
      <c r="J626" s="321"/>
      <c r="K626" s="5"/>
      <c r="L626" s="5"/>
      <c r="M626" s="5"/>
    </row>
    <row r="627" spans="3:13" x14ac:dyDescent="0.3">
      <c r="C627" s="5"/>
      <c r="D627" s="5"/>
      <c r="E627" s="5"/>
      <c r="F627" s="5"/>
      <c r="G627" s="321"/>
      <c r="H627" s="321"/>
      <c r="I627" s="321"/>
      <c r="J627" s="321"/>
      <c r="K627" s="5"/>
      <c r="L627" s="5"/>
      <c r="M627" s="5"/>
    </row>
    <row r="628" spans="3:13" x14ac:dyDescent="0.3">
      <c r="C628" s="5"/>
      <c r="D628" s="5"/>
      <c r="E628" s="5"/>
      <c r="F628" s="5"/>
      <c r="G628" s="321"/>
      <c r="H628" s="321"/>
      <c r="I628" s="321"/>
      <c r="J628" s="321"/>
      <c r="K628" s="5"/>
      <c r="L628" s="5"/>
      <c r="M628" s="5"/>
    </row>
    <row r="629" spans="3:13" x14ac:dyDescent="0.3">
      <c r="C629" s="5"/>
      <c r="D629" s="5"/>
      <c r="E629" s="5"/>
      <c r="F629" s="5"/>
      <c r="G629" s="321"/>
      <c r="H629" s="321"/>
      <c r="I629" s="321"/>
      <c r="J629" s="321"/>
      <c r="K629" s="5"/>
      <c r="L629" s="5"/>
      <c r="M629" s="5"/>
    </row>
    <row r="630" spans="3:13" x14ac:dyDescent="0.3">
      <c r="C630" s="5"/>
      <c r="D630" s="5"/>
      <c r="E630" s="5"/>
      <c r="F630" s="5"/>
      <c r="G630" s="321"/>
      <c r="H630" s="321"/>
      <c r="I630" s="321"/>
      <c r="J630" s="321"/>
      <c r="K630" s="5"/>
      <c r="L630" s="5"/>
      <c r="M630" s="5"/>
    </row>
    <row r="631" spans="3:13" x14ac:dyDescent="0.3">
      <c r="C631" s="5"/>
      <c r="D631" s="5"/>
      <c r="E631" s="5"/>
      <c r="F631" s="5"/>
      <c r="G631" s="321"/>
      <c r="H631" s="321"/>
      <c r="I631" s="321"/>
      <c r="J631" s="321"/>
      <c r="K631" s="5"/>
      <c r="L631" s="5"/>
      <c r="M631" s="5"/>
    </row>
    <row r="632" spans="3:13" x14ac:dyDescent="0.3">
      <c r="C632" s="5"/>
      <c r="D632" s="5"/>
      <c r="E632" s="5"/>
      <c r="F632" s="5"/>
      <c r="G632" s="321"/>
      <c r="H632" s="321"/>
      <c r="I632" s="321"/>
      <c r="J632" s="321"/>
      <c r="K632" s="5"/>
      <c r="L632" s="5"/>
      <c r="M632" s="5"/>
    </row>
    <row r="633" spans="3:13" x14ac:dyDescent="0.3">
      <c r="C633" s="5"/>
      <c r="D633" s="5"/>
      <c r="E633" s="5"/>
      <c r="F633" s="5"/>
      <c r="G633" s="321"/>
      <c r="H633" s="321"/>
      <c r="I633" s="321"/>
      <c r="J633" s="321"/>
      <c r="K633" s="5"/>
      <c r="L633" s="5"/>
      <c r="M633" s="5"/>
    </row>
    <row r="634" spans="3:13" x14ac:dyDescent="0.3">
      <c r="C634" s="5"/>
      <c r="D634" s="5"/>
      <c r="E634" s="5"/>
      <c r="F634" s="5"/>
      <c r="G634" s="321"/>
      <c r="H634" s="321"/>
      <c r="I634" s="321"/>
      <c r="J634" s="321"/>
      <c r="K634" s="5"/>
      <c r="L634" s="5"/>
      <c r="M634" s="5"/>
    </row>
    <row r="635" spans="3:13" x14ac:dyDescent="0.3">
      <c r="C635" s="5"/>
      <c r="D635" s="5"/>
      <c r="E635" s="5"/>
      <c r="F635" s="5"/>
      <c r="G635" s="321"/>
      <c r="H635" s="321"/>
      <c r="I635" s="321"/>
      <c r="J635" s="321"/>
      <c r="K635" s="5"/>
      <c r="L635" s="5"/>
      <c r="M635" s="5"/>
    </row>
    <row r="636" spans="3:13" x14ac:dyDescent="0.3">
      <c r="C636" s="5"/>
      <c r="D636" s="5"/>
      <c r="E636" s="5"/>
      <c r="F636" s="5"/>
      <c r="G636" s="321"/>
      <c r="H636" s="321"/>
      <c r="I636" s="321"/>
      <c r="J636" s="321"/>
      <c r="K636" s="5"/>
      <c r="L636" s="5"/>
      <c r="M636" s="5"/>
    </row>
    <row r="637" spans="3:13" x14ac:dyDescent="0.3">
      <c r="C637" s="5"/>
      <c r="D637" s="5"/>
      <c r="E637" s="5"/>
      <c r="F637" s="5"/>
      <c r="G637" s="321"/>
      <c r="H637" s="321"/>
      <c r="I637" s="321"/>
      <c r="J637" s="321"/>
      <c r="K637" s="5"/>
      <c r="L637" s="5"/>
      <c r="M637" s="5"/>
    </row>
    <row r="638" spans="3:13" x14ac:dyDescent="0.3">
      <c r="C638" s="5"/>
      <c r="D638" s="5"/>
      <c r="E638" s="5"/>
      <c r="F638" s="5"/>
      <c r="G638" s="321"/>
      <c r="H638" s="321"/>
      <c r="I638" s="321"/>
      <c r="J638" s="321"/>
      <c r="K638" s="5"/>
      <c r="L638" s="5"/>
      <c r="M638" s="5"/>
    </row>
    <row r="639" spans="3:13" x14ac:dyDescent="0.3">
      <c r="C639" s="5"/>
      <c r="D639" s="5"/>
      <c r="E639" s="5"/>
      <c r="F639" s="5"/>
      <c r="G639" s="321"/>
      <c r="H639" s="321"/>
      <c r="I639" s="321"/>
      <c r="J639" s="321"/>
      <c r="K639" s="5"/>
      <c r="L639" s="5"/>
      <c r="M639" s="5"/>
    </row>
    <row r="640" spans="3:13" x14ac:dyDescent="0.3">
      <c r="C640" s="5"/>
      <c r="D640" s="5"/>
      <c r="E640" s="5"/>
      <c r="F640" s="5"/>
      <c r="G640" s="321"/>
      <c r="H640" s="321"/>
      <c r="I640" s="321"/>
      <c r="J640" s="321"/>
      <c r="K640" s="5"/>
      <c r="L640" s="5"/>
      <c r="M640" s="5"/>
    </row>
    <row r="641" spans="3:13" x14ac:dyDescent="0.3">
      <c r="C641" s="5"/>
      <c r="D641" s="5"/>
      <c r="E641" s="5"/>
      <c r="F641" s="5"/>
      <c r="G641" s="321"/>
      <c r="H641" s="321"/>
      <c r="I641" s="321"/>
      <c r="J641" s="321"/>
      <c r="K641" s="5"/>
      <c r="L641" s="5"/>
      <c r="M641" s="5"/>
    </row>
    <row r="642" spans="3:13" x14ac:dyDescent="0.3">
      <c r="C642" s="5"/>
      <c r="D642" s="5"/>
      <c r="E642" s="5"/>
      <c r="F642" s="5"/>
      <c r="G642" s="321"/>
      <c r="H642" s="321"/>
      <c r="I642" s="321"/>
      <c r="J642" s="321"/>
      <c r="K642" s="5"/>
      <c r="L642" s="5"/>
      <c r="M642" s="5"/>
    </row>
    <row r="643" spans="3:13" x14ac:dyDescent="0.3">
      <c r="C643" s="5"/>
      <c r="D643" s="5"/>
      <c r="E643" s="5"/>
      <c r="F643" s="5"/>
      <c r="G643" s="321"/>
      <c r="H643" s="321"/>
      <c r="I643" s="321"/>
      <c r="J643" s="321"/>
      <c r="K643" s="5"/>
      <c r="L643" s="5"/>
      <c r="M643" s="5"/>
    </row>
    <row r="644" spans="3:13" x14ac:dyDescent="0.3">
      <c r="C644" s="5"/>
      <c r="D644" s="5"/>
      <c r="E644" s="5"/>
      <c r="F644" s="5"/>
      <c r="G644" s="321"/>
      <c r="H644" s="321"/>
      <c r="I644" s="321"/>
      <c r="J644" s="321"/>
      <c r="K644" s="5"/>
      <c r="L644" s="5"/>
      <c r="M644" s="5"/>
    </row>
    <row r="645" spans="3:13" x14ac:dyDescent="0.3">
      <c r="C645" s="5"/>
      <c r="D645" s="5"/>
      <c r="E645" s="5"/>
      <c r="F645" s="5"/>
      <c r="G645" s="321"/>
      <c r="H645" s="321"/>
      <c r="I645" s="321"/>
      <c r="J645" s="321"/>
      <c r="K645" s="5"/>
      <c r="L645" s="5"/>
      <c r="M645" s="5"/>
    </row>
    <row r="646" spans="3:13" x14ac:dyDescent="0.3">
      <c r="C646" s="5"/>
      <c r="D646" s="5"/>
      <c r="E646" s="5"/>
      <c r="F646" s="5"/>
      <c r="G646" s="321"/>
      <c r="H646" s="321"/>
      <c r="I646" s="321"/>
      <c r="J646" s="321"/>
      <c r="K646" s="5"/>
      <c r="L646" s="5"/>
      <c r="M646" s="5"/>
    </row>
    <row r="647" spans="3:13" x14ac:dyDescent="0.3">
      <c r="C647" s="5"/>
      <c r="D647" s="5"/>
      <c r="E647" s="5"/>
      <c r="F647" s="5"/>
      <c r="G647" s="321"/>
      <c r="H647" s="321"/>
      <c r="I647" s="321"/>
      <c r="J647" s="321"/>
      <c r="K647" s="5"/>
      <c r="L647" s="5"/>
      <c r="M647" s="5"/>
    </row>
    <row r="648" spans="3:13" x14ac:dyDescent="0.3">
      <c r="C648" s="5"/>
      <c r="D648" s="5"/>
      <c r="E648" s="5"/>
      <c r="F648" s="5"/>
      <c r="G648" s="321"/>
      <c r="H648" s="321"/>
      <c r="I648" s="321"/>
      <c r="J648" s="321"/>
      <c r="K648" s="5"/>
      <c r="L648" s="5"/>
      <c r="M648" s="5"/>
    </row>
    <row r="649" spans="3:13" x14ac:dyDescent="0.3">
      <c r="C649" s="5"/>
      <c r="D649" s="5"/>
      <c r="E649" s="5"/>
      <c r="F649" s="5"/>
      <c r="G649" s="321"/>
      <c r="H649" s="321"/>
      <c r="I649" s="321"/>
      <c r="J649" s="321"/>
      <c r="K649" s="5"/>
      <c r="L649" s="5"/>
      <c r="M649" s="5"/>
    </row>
    <row r="650" spans="3:13" x14ac:dyDescent="0.3">
      <c r="C650" s="5"/>
      <c r="D650" s="5"/>
      <c r="E650" s="5"/>
      <c r="F650" s="5"/>
      <c r="G650" s="321"/>
      <c r="H650" s="321"/>
      <c r="I650" s="321"/>
      <c r="J650" s="321"/>
      <c r="K650" s="5"/>
      <c r="L650" s="5"/>
      <c r="M650" s="5"/>
    </row>
    <row r="651" spans="3:13" x14ac:dyDescent="0.3">
      <c r="C651" s="5"/>
      <c r="D651" s="5"/>
      <c r="E651" s="5"/>
      <c r="F651" s="5"/>
      <c r="G651" s="321"/>
      <c r="H651" s="321"/>
      <c r="I651" s="321"/>
      <c r="J651" s="321"/>
      <c r="K651" s="5"/>
      <c r="L651" s="5"/>
      <c r="M651" s="5"/>
    </row>
    <row r="652" spans="3:13" x14ac:dyDescent="0.3">
      <c r="C652" s="5"/>
      <c r="D652" s="5"/>
      <c r="E652" s="5"/>
      <c r="F652" s="5"/>
      <c r="G652" s="321"/>
      <c r="H652" s="321"/>
      <c r="I652" s="321"/>
      <c r="J652" s="321"/>
      <c r="K652" s="5"/>
      <c r="L652" s="5"/>
      <c r="M652" s="5"/>
    </row>
    <row r="653" spans="3:13" x14ac:dyDescent="0.3">
      <c r="C653" s="5"/>
      <c r="D653" s="5"/>
      <c r="E653" s="5"/>
      <c r="F653" s="5"/>
      <c r="G653" s="321"/>
      <c r="H653" s="321"/>
      <c r="I653" s="321"/>
      <c r="J653" s="321"/>
      <c r="K653" s="5"/>
      <c r="L653" s="5"/>
      <c r="M653" s="5"/>
    </row>
    <row r="654" spans="3:13" x14ac:dyDescent="0.3">
      <c r="C654" s="5"/>
      <c r="D654" s="5"/>
      <c r="E654" s="5"/>
      <c r="F654" s="5"/>
      <c r="G654" s="321"/>
      <c r="H654" s="321"/>
      <c r="I654" s="321"/>
      <c r="J654" s="321"/>
      <c r="K654" s="5"/>
      <c r="L654" s="5"/>
      <c r="M654" s="5"/>
    </row>
    <row r="655" spans="3:13" x14ac:dyDescent="0.3">
      <c r="C655" s="5"/>
      <c r="D655" s="5"/>
      <c r="E655" s="5"/>
      <c r="F655" s="5"/>
      <c r="G655" s="321"/>
      <c r="H655" s="321"/>
      <c r="I655" s="321"/>
      <c r="J655" s="321"/>
      <c r="K655" s="5"/>
      <c r="L655" s="5"/>
      <c r="M655" s="5"/>
    </row>
    <row r="656" spans="3:13" x14ac:dyDescent="0.3">
      <c r="C656" s="5"/>
      <c r="D656" s="5"/>
      <c r="E656" s="5"/>
      <c r="F656" s="5"/>
      <c r="G656" s="321"/>
      <c r="H656" s="321"/>
      <c r="I656" s="321"/>
      <c r="J656" s="321"/>
      <c r="K656" s="5"/>
      <c r="L656" s="5"/>
      <c r="M656" s="5"/>
    </row>
    <row r="657" spans="3:13" x14ac:dyDescent="0.3">
      <c r="C657" s="5"/>
      <c r="D657" s="5"/>
      <c r="E657" s="5"/>
      <c r="F657" s="5"/>
      <c r="G657" s="321"/>
      <c r="H657" s="321"/>
      <c r="I657" s="321"/>
      <c r="J657" s="321"/>
      <c r="K657" s="5"/>
      <c r="L657" s="5"/>
      <c r="M657" s="5"/>
    </row>
    <row r="658" spans="3:13" x14ac:dyDescent="0.3">
      <c r="C658" s="5"/>
      <c r="D658" s="5"/>
      <c r="E658" s="5"/>
      <c r="F658" s="5"/>
      <c r="G658" s="321"/>
      <c r="H658" s="321"/>
      <c r="I658" s="321"/>
      <c r="J658" s="321"/>
      <c r="K658" s="5"/>
      <c r="L658" s="5"/>
      <c r="M658" s="5"/>
    </row>
    <row r="659" spans="3:13" x14ac:dyDescent="0.3">
      <c r="C659" s="5"/>
      <c r="D659" s="5"/>
      <c r="E659" s="5"/>
      <c r="F659" s="5"/>
      <c r="G659" s="321"/>
      <c r="H659" s="321"/>
      <c r="I659" s="321"/>
      <c r="J659" s="321"/>
      <c r="K659" s="5"/>
      <c r="L659" s="5"/>
      <c r="M659" s="5"/>
    </row>
    <row r="660" spans="3:13" x14ac:dyDescent="0.3">
      <c r="C660" s="5"/>
      <c r="D660" s="5"/>
      <c r="E660" s="5"/>
      <c r="F660" s="5"/>
      <c r="G660" s="321"/>
      <c r="H660" s="321"/>
      <c r="I660" s="321"/>
      <c r="J660" s="321"/>
      <c r="K660" s="5"/>
      <c r="L660" s="5"/>
      <c r="M660" s="5"/>
    </row>
    <row r="661" spans="3:13" x14ac:dyDescent="0.3">
      <c r="C661" s="5"/>
      <c r="D661" s="5"/>
      <c r="E661" s="5"/>
      <c r="F661" s="5"/>
      <c r="G661" s="321"/>
      <c r="H661" s="321"/>
      <c r="I661" s="321"/>
      <c r="J661" s="321"/>
      <c r="K661" s="5"/>
      <c r="L661" s="5"/>
      <c r="M661" s="5"/>
    </row>
    <row r="662" spans="3:13" x14ac:dyDescent="0.3">
      <c r="C662" s="5"/>
      <c r="D662" s="5"/>
      <c r="E662" s="5"/>
      <c r="F662" s="5"/>
      <c r="G662" s="321"/>
      <c r="H662" s="321"/>
      <c r="I662" s="321"/>
      <c r="J662" s="321"/>
      <c r="K662" s="5"/>
      <c r="L662" s="5"/>
      <c r="M662" s="5"/>
    </row>
    <row r="663" spans="3:13" x14ac:dyDescent="0.3">
      <c r="C663" s="5"/>
      <c r="D663" s="5"/>
      <c r="E663" s="5"/>
      <c r="F663" s="5"/>
      <c r="G663" s="321"/>
      <c r="H663" s="321"/>
      <c r="I663" s="321"/>
      <c r="J663" s="321"/>
      <c r="K663" s="5"/>
      <c r="L663" s="5"/>
      <c r="M663" s="5"/>
    </row>
    <row r="664" spans="3:13" x14ac:dyDescent="0.3">
      <c r="C664" s="5"/>
      <c r="D664" s="5"/>
      <c r="E664" s="5"/>
      <c r="F664" s="5"/>
      <c r="G664" s="321"/>
      <c r="H664" s="321"/>
      <c r="I664" s="321"/>
      <c r="J664" s="321"/>
      <c r="K664" s="5"/>
      <c r="L664" s="5"/>
      <c r="M664" s="5"/>
    </row>
    <row r="665" spans="3:13" x14ac:dyDescent="0.3">
      <c r="C665" s="5"/>
      <c r="D665" s="5"/>
      <c r="E665" s="5"/>
      <c r="F665" s="5"/>
      <c r="G665" s="321"/>
      <c r="H665" s="321"/>
      <c r="I665" s="321"/>
      <c r="J665" s="321"/>
      <c r="K665" s="5"/>
      <c r="L665" s="5"/>
      <c r="M665" s="5"/>
    </row>
    <row r="666" spans="3:13" x14ac:dyDescent="0.3">
      <c r="C666" s="5"/>
      <c r="D666" s="5"/>
      <c r="E666" s="5"/>
      <c r="F666" s="5"/>
      <c r="G666" s="321"/>
      <c r="H666" s="321"/>
      <c r="I666" s="321"/>
      <c r="J666" s="321"/>
      <c r="K666" s="5"/>
      <c r="L666" s="5"/>
      <c r="M666" s="5"/>
    </row>
    <row r="667" spans="3:13" x14ac:dyDescent="0.3">
      <c r="C667" s="5"/>
      <c r="D667" s="5"/>
      <c r="E667" s="5"/>
      <c r="F667" s="5"/>
      <c r="G667" s="321"/>
      <c r="H667" s="321"/>
      <c r="I667" s="321"/>
      <c r="J667" s="321"/>
      <c r="K667" s="5"/>
      <c r="L667" s="5"/>
      <c r="M667" s="5"/>
    </row>
    <row r="668" spans="3:13" x14ac:dyDescent="0.3">
      <c r="C668" s="5"/>
      <c r="D668" s="5"/>
      <c r="E668" s="5"/>
      <c r="F668" s="5"/>
      <c r="G668" s="321"/>
      <c r="H668" s="321"/>
      <c r="I668" s="321"/>
      <c r="J668" s="321"/>
      <c r="K668" s="5"/>
      <c r="L668" s="5"/>
      <c r="M668" s="5"/>
    </row>
    <row r="669" spans="3:13" x14ac:dyDescent="0.3">
      <c r="C669" s="5"/>
      <c r="D669" s="5"/>
      <c r="E669" s="5"/>
      <c r="F669" s="5"/>
      <c r="G669" s="321"/>
      <c r="H669" s="321"/>
      <c r="I669" s="321"/>
      <c r="J669" s="321"/>
      <c r="K669" s="5"/>
      <c r="L669" s="5"/>
      <c r="M669" s="5"/>
    </row>
    <row r="670" spans="3:13" x14ac:dyDescent="0.3">
      <c r="C670" s="5"/>
      <c r="D670" s="5"/>
      <c r="E670" s="5"/>
      <c r="F670" s="5"/>
      <c r="G670" s="321"/>
      <c r="H670" s="321"/>
      <c r="I670" s="321"/>
      <c r="J670" s="321"/>
      <c r="K670" s="5"/>
      <c r="L670" s="5"/>
      <c r="M670" s="5"/>
    </row>
    <row r="671" spans="3:13" x14ac:dyDescent="0.3">
      <c r="C671" s="5"/>
      <c r="D671" s="5"/>
      <c r="E671" s="5"/>
      <c r="F671" s="5"/>
      <c r="G671" s="321"/>
      <c r="H671" s="321"/>
      <c r="I671" s="321"/>
      <c r="J671" s="321"/>
      <c r="K671" s="5"/>
      <c r="L671" s="5"/>
      <c r="M671" s="5"/>
    </row>
    <row r="672" spans="3:13" x14ac:dyDescent="0.3">
      <c r="C672" s="5"/>
      <c r="D672" s="5"/>
      <c r="E672" s="5"/>
      <c r="F672" s="5"/>
      <c r="G672" s="321"/>
      <c r="H672" s="321"/>
      <c r="I672" s="321"/>
      <c r="J672" s="321"/>
      <c r="K672" s="5"/>
      <c r="L672" s="5"/>
      <c r="M672" s="5"/>
    </row>
    <row r="673" spans="3:13" x14ac:dyDescent="0.3">
      <c r="C673" s="5"/>
      <c r="D673" s="5"/>
      <c r="E673" s="5"/>
      <c r="F673" s="5"/>
      <c r="G673" s="321"/>
      <c r="H673" s="321"/>
      <c r="I673" s="321"/>
      <c r="J673" s="321"/>
      <c r="K673" s="5"/>
      <c r="L673" s="5"/>
      <c r="M673" s="5"/>
    </row>
    <row r="674" spans="3:13" x14ac:dyDescent="0.3">
      <c r="C674" s="5"/>
      <c r="D674" s="5"/>
      <c r="E674" s="5"/>
      <c r="F674" s="5"/>
      <c r="G674" s="321"/>
      <c r="H674" s="321"/>
      <c r="I674" s="321"/>
      <c r="J674" s="321"/>
      <c r="K674" s="5"/>
      <c r="L674" s="5"/>
      <c r="M674" s="5"/>
    </row>
    <row r="675" spans="3:13" x14ac:dyDescent="0.3">
      <c r="C675" s="5"/>
      <c r="D675" s="5"/>
      <c r="E675" s="5"/>
      <c r="F675" s="5"/>
      <c r="G675" s="321"/>
      <c r="H675" s="321"/>
      <c r="I675" s="321"/>
      <c r="J675" s="321"/>
      <c r="K675" s="5"/>
      <c r="L675" s="5"/>
      <c r="M675" s="5"/>
    </row>
    <row r="676" spans="3:13" x14ac:dyDescent="0.3">
      <c r="C676" s="5"/>
      <c r="D676" s="5"/>
      <c r="E676" s="5"/>
      <c r="F676" s="5"/>
      <c r="G676" s="321"/>
      <c r="H676" s="321"/>
      <c r="I676" s="321"/>
      <c r="J676" s="321"/>
      <c r="K676" s="5"/>
      <c r="L676" s="5"/>
      <c r="M676" s="5"/>
    </row>
    <row r="677" spans="3:13" x14ac:dyDescent="0.3">
      <c r="C677" s="5"/>
      <c r="D677" s="5"/>
      <c r="E677" s="5"/>
      <c r="F677" s="5"/>
      <c r="G677" s="321"/>
      <c r="H677" s="321"/>
      <c r="I677" s="321"/>
      <c r="J677" s="321"/>
      <c r="K677" s="5"/>
      <c r="L677" s="5"/>
      <c r="M677" s="5"/>
    </row>
    <row r="678" spans="3:13" x14ac:dyDescent="0.3">
      <c r="C678" s="5"/>
      <c r="D678" s="5"/>
      <c r="E678" s="5"/>
      <c r="F678" s="5"/>
      <c r="G678" s="321"/>
      <c r="H678" s="321"/>
      <c r="I678" s="321"/>
      <c r="J678" s="321"/>
      <c r="K678" s="5"/>
      <c r="L678" s="5"/>
      <c r="M678" s="5"/>
    </row>
    <row r="679" spans="3:13" x14ac:dyDescent="0.3">
      <c r="C679" s="5"/>
      <c r="D679" s="5"/>
      <c r="E679" s="5"/>
      <c r="F679" s="5"/>
      <c r="G679" s="321"/>
      <c r="H679" s="321"/>
      <c r="I679" s="321"/>
      <c r="J679" s="321"/>
      <c r="K679" s="5"/>
      <c r="L679" s="5"/>
      <c r="M679" s="5"/>
    </row>
    <row r="680" spans="3:13" x14ac:dyDescent="0.3">
      <c r="C680" s="5"/>
      <c r="D680" s="5"/>
      <c r="E680" s="5"/>
      <c r="F680" s="5"/>
      <c r="G680" s="321"/>
      <c r="H680" s="321"/>
      <c r="I680" s="321"/>
      <c r="J680" s="321"/>
      <c r="K680" s="5"/>
      <c r="L680" s="5"/>
      <c r="M680" s="5"/>
    </row>
    <row r="681" spans="3:13" x14ac:dyDescent="0.3">
      <c r="C681" s="5"/>
      <c r="D681" s="5"/>
      <c r="E681" s="5"/>
      <c r="F681" s="5"/>
      <c r="G681" s="321"/>
      <c r="H681" s="321"/>
      <c r="I681" s="321"/>
      <c r="J681" s="321"/>
      <c r="K681" s="5"/>
      <c r="L681" s="5"/>
      <c r="M681" s="5"/>
    </row>
    <row r="682" spans="3:13" x14ac:dyDescent="0.3">
      <c r="C682" s="5"/>
      <c r="D682" s="5"/>
      <c r="E682" s="5"/>
      <c r="F682" s="5"/>
      <c r="G682" s="321"/>
      <c r="H682" s="321"/>
      <c r="I682" s="321"/>
      <c r="J682" s="321"/>
      <c r="K682" s="5"/>
      <c r="L682" s="5"/>
      <c r="M682" s="5"/>
    </row>
    <row r="683" spans="3:13" x14ac:dyDescent="0.3">
      <c r="C683" s="5"/>
      <c r="D683" s="5"/>
      <c r="E683" s="5"/>
      <c r="F683" s="5"/>
      <c r="G683" s="321"/>
      <c r="H683" s="321"/>
      <c r="I683" s="321"/>
      <c r="J683" s="321"/>
      <c r="K683" s="5"/>
      <c r="L683" s="5"/>
      <c r="M683" s="5"/>
    </row>
    <row r="684" spans="3:13" x14ac:dyDescent="0.3">
      <c r="C684" s="5"/>
      <c r="D684" s="5"/>
      <c r="E684" s="5"/>
      <c r="F684" s="5"/>
      <c r="G684" s="321"/>
      <c r="H684" s="321"/>
      <c r="I684" s="321"/>
      <c r="J684" s="321"/>
      <c r="K684" s="5"/>
      <c r="L684" s="5"/>
      <c r="M684" s="5"/>
    </row>
    <row r="685" spans="3:13" x14ac:dyDescent="0.3">
      <c r="C685" s="5"/>
      <c r="D685" s="5"/>
      <c r="E685" s="5"/>
      <c r="F685" s="5"/>
      <c r="G685" s="321"/>
      <c r="H685" s="321"/>
      <c r="I685" s="321"/>
      <c r="J685" s="321"/>
      <c r="K685" s="5"/>
      <c r="L685" s="5"/>
      <c r="M685" s="5"/>
    </row>
    <row r="686" spans="3:13" x14ac:dyDescent="0.3">
      <c r="C686" s="5"/>
      <c r="D686" s="5"/>
      <c r="E686" s="5"/>
      <c r="F686" s="5"/>
      <c r="G686" s="321"/>
      <c r="H686" s="321"/>
      <c r="I686" s="321"/>
      <c r="J686" s="321"/>
      <c r="K686" s="5"/>
      <c r="L686" s="5"/>
      <c r="M686" s="5"/>
    </row>
    <row r="687" spans="3:13" x14ac:dyDescent="0.3">
      <c r="C687" s="5"/>
      <c r="D687" s="5"/>
      <c r="E687" s="5"/>
      <c r="F687" s="5"/>
      <c r="G687" s="321"/>
      <c r="H687" s="321"/>
      <c r="I687" s="321"/>
      <c r="J687" s="321"/>
      <c r="K687" s="5"/>
      <c r="L687" s="5"/>
      <c r="M687" s="5"/>
    </row>
    <row r="688" spans="3:13" x14ac:dyDescent="0.3">
      <c r="C688" s="5"/>
      <c r="D688" s="5"/>
      <c r="E688" s="5"/>
      <c r="F688" s="5"/>
      <c r="G688" s="321"/>
      <c r="H688" s="321"/>
      <c r="I688" s="321"/>
      <c r="J688" s="321"/>
      <c r="K688" s="5"/>
      <c r="L688" s="5"/>
      <c r="M688" s="5"/>
    </row>
    <row r="689" spans="3:13" x14ac:dyDescent="0.3">
      <c r="C689" s="5"/>
      <c r="D689" s="5"/>
      <c r="E689" s="5"/>
      <c r="F689" s="5"/>
      <c r="G689" s="321"/>
      <c r="H689" s="321"/>
      <c r="I689" s="321"/>
      <c r="J689" s="321"/>
      <c r="K689" s="5"/>
      <c r="L689" s="5"/>
      <c r="M689" s="5"/>
    </row>
    <row r="690" spans="3:13" x14ac:dyDescent="0.3">
      <c r="C690" s="5"/>
      <c r="D690" s="5"/>
      <c r="E690" s="5"/>
      <c r="F690" s="5"/>
      <c r="G690" s="321"/>
      <c r="H690" s="321"/>
      <c r="I690" s="321"/>
      <c r="J690" s="321"/>
      <c r="K690" s="5"/>
      <c r="L690" s="5"/>
      <c r="M690" s="5"/>
    </row>
    <row r="691" spans="3:13" x14ac:dyDescent="0.3">
      <c r="C691" s="5"/>
      <c r="D691" s="5"/>
      <c r="E691" s="5"/>
      <c r="F691" s="5"/>
      <c r="G691" s="321"/>
      <c r="H691" s="321"/>
      <c r="I691" s="321"/>
      <c r="J691" s="321"/>
      <c r="K691" s="5"/>
      <c r="L691" s="5"/>
      <c r="M691" s="5"/>
    </row>
    <row r="692" spans="3:13" x14ac:dyDescent="0.3">
      <c r="C692" s="5"/>
      <c r="D692" s="5"/>
      <c r="E692" s="5"/>
      <c r="F692" s="5"/>
      <c r="G692" s="321"/>
      <c r="H692" s="321"/>
      <c r="I692" s="321"/>
      <c r="J692" s="321"/>
      <c r="K692" s="5"/>
      <c r="L692" s="5"/>
      <c r="M692" s="5"/>
    </row>
    <row r="693" spans="3:13" x14ac:dyDescent="0.3">
      <c r="C693" s="5"/>
      <c r="D693" s="5"/>
      <c r="E693" s="5"/>
      <c r="F693" s="5"/>
      <c r="G693" s="321"/>
      <c r="H693" s="321"/>
      <c r="I693" s="321"/>
      <c r="J693" s="321"/>
      <c r="K693" s="5"/>
      <c r="L693" s="5"/>
      <c r="M693" s="5"/>
    </row>
    <row r="694" spans="3:13" x14ac:dyDescent="0.3">
      <c r="C694" s="5"/>
      <c r="D694" s="5"/>
      <c r="E694" s="5"/>
      <c r="F694" s="5"/>
      <c r="G694" s="321"/>
      <c r="H694" s="321"/>
      <c r="I694" s="321"/>
      <c r="J694" s="321"/>
      <c r="K694" s="5"/>
      <c r="L694" s="5"/>
      <c r="M694" s="5"/>
    </row>
    <row r="695" spans="3:13" x14ac:dyDescent="0.3">
      <c r="C695" s="5"/>
      <c r="D695" s="5"/>
      <c r="E695" s="5"/>
      <c r="F695" s="5"/>
      <c r="G695" s="321"/>
      <c r="H695" s="321"/>
      <c r="I695" s="321"/>
      <c r="J695" s="321"/>
      <c r="K695" s="5"/>
      <c r="L695" s="5"/>
      <c r="M695" s="5"/>
    </row>
    <row r="696" spans="3:13" x14ac:dyDescent="0.3">
      <c r="C696" s="5"/>
      <c r="D696" s="5"/>
      <c r="E696" s="5"/>
      <c r="F696" s="5"/>
      <c r="G696" s="321"/>
      <c r="H696" s="321"/>
      <c r="I696" s="321"/>
      <c r="J696" s="321"/>
      <c r="K696" s="5"/>
      <c r="L696" s="5"/>
      <c r="M696" s="5"/>
    </row>
    <row r="697" spans="3:13" x14ac:dyDescent="0.3">
      <c r="C697" s="5"/>
      <c r="D697" s="5"/>
      <c r="E697" s="5"/>
      <c r="F697" s="5"/>
      <c r="G697" s="321"/>
      <c r="H697" s="321"/>
      <c r="I697" s="321"/>
      <c r="J697" s="321"/>
      <c r="K697" s="5"/>
      <c r="L697" s="5"/>
      <c r="M697" s="5"/>
    </row>
    <row r="698" spans="3:13" x14ac:dyDescent="0.3">
      <c r="C698" s="5"/>
      <c r="D698" s="5"/>
      <c r="E698" s="5"/>
      <c r="F698" s="5"/>
      <c r="G698" s="321"/>
      <c r="H698" s="321"/>
      <c r="I698" s="321"/>
      <c r="J698" s="321"/>
      <c r="K698" s="5"/>
      <c r="L698" s="5"/>
      <c r="M698" s="5"/>
    </row>
    <row r="699" spans="3:13" x14ac:dyDescent="0.3">
      <c r="C699" s="5"/>
      <c r="D699" s="5"/>
      <c r="E699" s="5"/>
      <c r="F699" s="5"/>
      <c r="G699" s="321"/>
      <c r="H699" s="321"/>
      <c r="I699" s="321"/>
      <c r="J699" s="321"/>
      <c r="K699" s="5"/>
      <c r="L699" s="5"/>
      <c r="M699" s="5"/>
    </row>
    <row r="700" spans="3:13" x14ac:dyDescent="0.3">
      <c r="C700" s="5"/>
      <c r="D700" s="5"/>
      <c r="E700" s="5"/>
      <c r="F700" s="5"/>
      <c r="G700" s="321"/>
      <c r="H700" s="321"/>
      <c r="I700" s="321"/>
      <c r="J700" s="321"/>
      <c r="K700" s="5"/>
      <c r="L700" s="5"/>
      <c r="M700" s="5"/>
    </row>
    <row r="701" spans="3:13" x14ac:dyDescent="0.3">
      <c r="C701" s="5"/>
      <c r="D701" s="5"/>
      <c r="E701" s="5"/>
      <c r="F701" s="5"/>
      <c r="G701" s="321"/>
      <c r="H701" s="321"/>
      <c r="I701" s="321"/>
      <c r="J701" s="321"/>
      <c r="K701" s="5"/>
      <c r="L701" s="5"/>
      <c r="M701" s="5"/>
    </row>
    <row r="702" spans="3:13" x14ac:dyDescent="0.3">
      <c r="C702" s="5"/>
      <c r="D702" s="5"/>
      <c r="E702" s="5"/>
      <c r="F702" s="5"/>
      <c r="G702" s="321"/>
      <c r="H702" s="321"/>
      <c r="I702" s="321"/>
      <c r="J702" s="321"/>
      <c r="K702" s="5"/>
      <c r="L702" s="5"/>
      <c r="M702" s="5"/>
    </row>
    <row r="703" spans="3:13" x14ac:dyDescent="0.3">
      <c r="C703" s="5"/>
      <c r="D703" s="5"/>
      <c r="E703" s="5"/>
      <c r="F703" s="5"/>
      <c r="G703" s="321"/>
      <c r="H703" s="321"/>
      <c r="I703" s="321"/>
      <c r="J703" s="321"/>
      <c r="K703" s="5"/>
      <c r="L703" s="5"/>
      <c r="M703" s="5"/>
    </row>
    <row r="704" spans="3:13" x14ac:dyDescent="0.3">
      <c r="C704" s="5"/>
      <c r="D704" s="5"/>
      <c r="E704" s="5"/>
      <c r="F704" s="5"/>
      <c r="G704" s="321"/>
      <c r="H704" s="321"/>
      <c r="I704" s="321"/>
      <c r="J704" s="321"/>
      <c r="K704" s="5"/>
      <c r="L704" s="5"/>
      <c r="M704" s="5"/>
    </row>
    <row r="705" spans="3:13" x14ac:dyDescent="0.3">
      <c r="C705" s="5"/>
      <c r="D705" s="5"/>
      <c r="E705" s="5"/>
      <c r="F705" s="5"/>
      <c r="G705" s="321"/>
      <c r="H705" s="321"/>
      <c r="I705" s="321"/>
      <c r="J705" s="321"/>
      <c r="K705" s="5"/>
      <c r="L705" s="5"/>
      <c r="M705" s="5"/>
    </row>
    <row r="706" spans="3:13" x14ac:dyDescent="0.3">
      <c r="C706" s="5"/>
      <c r="D706" s="5"/>
      <c r="E706" s="5"/>
      <c r="F706" s="5"/>
      <c r="G706" s="321"/>
      <c r="H706" s="321"/>
      <c r="I706" s="321"/>
      <c r="J706" s="321"/>
      <c r="K706" s="5"/>
      <c r="L706" s="5"/>
      <c r="M706" s="5"/>
    </row>
    <row r="707" spans="3:13" x14ac:dyDescent="0.3">
      <c r="C707" s="5"/>
      <c r="D707" s="5"/>
      <c r="E707" s="5"/>
      <c r="F707" s="5"/>
      <c r="G707" s="321"/>
      <c r="H707" s="321"/>
      <c r="I707" s="321"/>
      <c r="J707" s="321"/>
      <c r="K707" s="5"/>
      <c r="L707" s="5"/>
      <c r="M707" s="5"/>
    </row>
    <row r="708" spans="3:13" x14ac:dyDescent="0.3">
      <c r="C708" s="5"/>
      <c r="D708" s="5"/>
      <c r="E708" s="5"/>
      <c r="F708" s="5"/>
      <c r="G708" s="321"/>
      <c r="H708" s="321"/>
      <c r="I708" s="321"/>
      <c r="J708" s="321"/>
      <c r="K708" s="5"/>
      <c r="L708" s="5"/>
      <c r="M708" s="5"/>
    </row>
    <row r="709" spans="3:13" x14ac:dyDescent="0.3">
      <c r="C709" s="5"/>
      <c r="D709" s="5"/>
      <c r="E709" s="5"/>
      <c r="F709" s="5"/>
      <c r="G709" s="321"/>
      <c r="H709" s="321"/>
      <c r="I709" s="321"/>
      <c r="J709" s="321"/>
      <c r="K709" s="5"/>
      <c r="L709" s="5"/>
      <c r="M709" s="5"/>
    </row>
    <row r="710" spans="3:13" x14ac:dyDescent="0.3">
      <c r="C710" s="5"/>
      <c r="D710" s="5"/>
      <c r="E710" s="5"/>
      <c r="F710" s="5"/>
      <c r="G710" s="321"/>
      <c r="H710" s="321"/>
      <c r="I710" s="321"/>
      <c r="J710" s="321"/>
      <c r="K710" s="5"/>
      <c r="L710" s="5"/>
      <c r="M710" s="5"/>
    </row>
    <row r="711" spans="3:13" x14ac:dyDescent="0.3">
      <c r="C711" s="5"/>
      <c r="D711" s="5"/>
      <c r="E711" s="5"/>
      <c r="F711" s="5"/>
      <c r="G711" s="321"/>
      <c r="H711" s="321"/>
      <c r="I711" s="321"/>
      <c r="J711" s="321"/>
      <c r="K711" s="5"/>
      <c r="L711" s="5"/>
      <c r="M711" s="5"/>
    </row>
    <row r="712" spans="3:13" x14ac:dyDescent="0.3">
      <c r="C712" s="5"/>
      <c r="D712" s="5"/>
      <c r="E712" s="5"/>
      <c r="F712" s="5"/>
      <c r="G712" s="321"/>
      <c r="H712" s="321"/>
      <c r="I712" s="321"/>
      <c r="J712" s="321"/>
      <c r="K712" s="5"/>
      <c r="L712" s="5"/>
      <c r="M712" s="5"/>
    </row>
    <row r="713" spans="3:13" x14ac:dyDescent="0.3">
      <c r="C713" s="5"/>
      <c r="D713" s="5"/>
      <c r="E713" s="5"/>
      <c r="F713" s="5"/>
      <c r="G713" s="321"/>
      <c r="H713" s="321"/>
      <c r="I713" s="321"/>
      <c r="J713" s="321"/>
      <c r="K713" s="5"/>
      <c r="L713" s="5"/>
      <c r="M713" s="5"/>
    </row>
    <row r="714" spans="3:13" x14ac:dyDescent="0.3">
      <c r="C714" s="5"/>
      <c r="D714" s="5"/>
      <c r="E714" s="5"/>
      <c r="F714" s="5"/>
      <c r="G714" s="321"/>
      <c r="H714" s="321"/>
      <c r="I714" s="321"/>
      <c r="J714" s="321"/>
      <c r="K714" s="5"/>
      <c r="L714" s="5"/>
      <c r="M714" s="5"/>
    </row>
    <row r="715" spans="3:13" x14ac:dyDescent="0.3">
      <c r="C715" s="5"/>
      <c r="D715" s="5"/>
      <c r="E715" s="5"/>
      <c r="F715" s="5"/>
      <c r="G715" s="321"/>
      <c r="H715" s="321"/>
      <c r="I715" s="321"/>
      <c r="J715" s="321"/>
      <c r="K715" s="5"/>
      <c r="L715" s="5"/>
      <c r="M715" s="5"/>
    </row>
    <row r="716" spans="3:13" x14ac:dyDescent="0.3">
      <c r="C716" s="5"/>
      <c r="D716" s="5"/>
      <c r="E716" s="5"/>
      <c r="F716" s="5"/>
      <c r="G716" s="321"/>
      <c r="H716" s="321"/>
      <c r="I716" s="321"/>
      <c r="J716" s="321"/>
      <c r="K716" s="5"/>
      <c r="L716" s="5"/>
      <c r="M716" s="5"/>
    </row>
    <row r="717" spans="3:13" x14ac:dyDescent="0.3">
      <c r="C717" s="5"/>
      <c r="D717" s="5"/>
      <c r="E717" s="5"/>
      <c r="F717" s="5"/>
      <c r="G717" s="321"/>
      <c r="H717" s="321"/>
      <c r="I717" s="321"/>
      <c r="J717" s="321"/>
      <c r="K717" s="5"/>
      <c r="L717" s="5"/>
      <c r="M717" s="5"/>
    </row>
    <row r="718" spans="3:13" x14ac:dyDescent="0.3">
      <c r="C718" s="5"/>
      <c r="D718" s="5"/>
      <c r="E718" s="5"/>
      <c r="F718" s="5"/>
      <c r="G718" s="321"/>
      <c r="H718" s="321"/>
      <c r="I718" s="321"/>
      <c r="J718" s="321"/>
      <c r="K718" s="5"/>
      <c r="L718" s="5"/>
      <c r="M718" s="5"/>
    </row>
    <row r="719" spans="3:13" x14ac:dyDescent="0.3">
      <c r="C719" s="5"/>
      <c r="D719" s="5"/>
      <c r="E719" s="5"/>
      <c r="F719" s="5"/>
      <c r="G719" s="321"/>
      <c r="H719" s="321"/>
      <c r="I719" s="321"/>
      <c r="J719" s="321"/>
      <c r="K719" s="5"/>
      <c r="L719" s="5"/>
      <c r="M719" s="5"/>
    </row>
    <row r="720" spans="3:13" x14ac:dyDescent="0.3">
      <c r="C720" s="5"/>
      <c r="D720" s="5"/>
      <c r="E720" s="5"/>
      <c r="F720" s="5"/>
      <c r="G720" s="321"/>
      <c r="H720" s="321"/>
      <c r="I720" s="321"/>
      <c r="J720" s="321"/>
      <c r="K720" s="5"/>
      <c r="L720" s="5"/>
      <c r="M720" s="5"/>
    </row>
    <row r="721" spans="3:13" x14ac:dyDescent="0.3">
      <c r="C721" s="5"/>
      <c r="D721" s="5"/>
      <c r="E721" s="5"/>
      <c r="F721" s="5"/>
      <c r="G721" s="321"/>
      <c r="H721" s="321"/>
      <c r="I721" s="321"/>
      <c r="J721" s="321"/>
      <c r="K721" s="5"/>
      <c r="L721" s="5"/>
      <c r="M721" s="5"/>
    </row>
    <row r="722" spans="3:13" x14ac:dyDescent="0.3">
      <c r="C722" s="5"/>
      <c r="D722" s="5"/>
      <c r="E722" s="5"/>
      <c r="F722" s="5"/>
      <c r="G722" s="321"/>
      <c r="H722" s="321"/>
      <c r="I722" s="321"/>
      <c r="J722" s="321"/>
      <c r="K722" s="5"/>
      <c r="L722" s="5"/>
      <c r="M722" s="5"/>
    </row>
    <row r="723" spans="3:13" x14ac:dyDescent="0.3">
      <c r="C723" s="5"/>
      <c r="D723" s="5"/>
      <c r="E723" s="5"/>
      <c r="F723" s="5"/>
      <c r="G723" s="321"/>
      <c r="H723" s="321"/>
      <c r="I723" s="321"/>
      <c r="J723" s="321"/>
      <c r="K723" s="5"/>
      <c r="L723" s="5"/>
      <c r="M723" s="5"/>
    </row>
    <row r="724" spans="3:13" x14ac:dyDescent="0.3">
      <c r="C724" s="5"/>
      <c r="D724" s="5"/>
      <c r="E724" s="5"/>
      <c r="F724" s="5"/>
      <c r="G724" s="321"/>
      <c r="H724" s="321"/>
      <c r="I724" s="321"/>
      <c r="J724" s="321"/>
      <c r="K724" s="5"/>
      <c r="L724" s="5"/>
      <c r="M724" s="5"/>
    </row>
    <row r="725" spans="3:13" x14ac:dyDescent="0.3">
      <c r="C725" s="5"/>
      <c r="D725" s="5"/>
      <c r="E725" s="5"/>
      <c r="F725" s="5"/>
      <c r="G725" s="321"/>
      <c r="H725" s="321"/>
      <c r="I725" s="321"/>
      <c r="J725" s="321"/>
      <c r="K725" s="5"/>
      <c r="L725" s="5"/>
      <c r="M725" s="5"/>
    </row>
    <row r="726" spans="3:13" x14ac:dyDescent="0.3">
      <c r="C726" s="5"/>
      <c r="D726" s="5"/>
      <c r="E726" s="5"/>
      <c r="F726" s="5"/>
      <c r="G726" s="321"/>
      <c r="H726" s="321"/>
      <c r="I726" s="321"/>
      <c r="J726" s="321"/>
      <c r="K726" s="5"/>
      <c r="L726" s="5"/>
      <c r="M726" s="5"/>
    </row>
    <row r="727" spans="3:13" x14ac:dyDescent="0.3">
      <c r="C727" s="5"/>
      <c r="D727" s="5"/>
      <c r="E727" s="5"/>
      <c r="F727" s="5"/>
      <c r="G727" s="321"/>
      <c r="H727" s="321"/>
      <c r="I727" s="321"/>
      <c r="J727" s="321"/>
      <c r="K727" s="5"/>
      <c r="L727" s="5"/>
      <c r="M727" s="5"/>
    </row>
    <row r="728" spans="3:13" x14ac:dyDescent="0.3">
      <c r="C728" s="5"/>
      <c r="D728" s="5"/>
      <c r="E728" s="5"/>
      <c r="F728" s="5"/>
      <c r="G728" s="321"/>
      <c r="H728" s="321"/>
      <c r="I728" s="321"/>
      <c r="J728" s="321"/>
      <c r="K728" s="5"/>
      <c r="L728" s="5"/>
      <c r="M728" s="5"/>
    </row>
    <row r="729" spans="3:13" x14ac:dyDescent="0.3">
      <c r="C729" s="5"/>
      <c r="D729" s="5"/>
      <c r="E729" s="5"/>
      <c r="F729" s="5"/>
      <c r="G729" s="321"/>
      <c r="H729" s="321"/>
      <c r="I729" s="321"/>
      <c r="J729" s="321"/>
      <c r="K729" s="5"/>
      <c r="L729" s="5"/>
      <c r="M729" s="5"/>
    </row>
    <row r="730" spans="3:13" x14ac:dyDescent="0.3">
      <c r="C730" s="5"/>
      <c r="D730" s="5"/>
      <c r="E730" s="5"/>
      <c r="F730" s="5"/>
      <c r="G730" s="321"/>
      <c r="H730" s="321"/>
      <c r="I730" s="321"/>
      <c r="J730" s="321"/>
      <c r="K730" s="5"/>
      <c r="L730" s="5"/>
      <c r="M730" s="5"/>
    </row>
    <row r="731" spans="3:13" x14ac:dyDescent="0.3">
      <c r="C731" s="5"/>
      <c r="D731" s="5"/>
      <c r="E731" s="5"/>
      <c r="F731" s="5"/>
      <c r="G731" s="321"/>
      <c r="H731" s="321"/>
      <c r="I731" s="321"/>
      <c r="J731" s="321"/>
      <c r="K731" s="5"/>
      <c r="L731" s="5"/>
      <c r="M731" s="5"/>
    </row>
    <row r="732" spans="3:13" x14ac:dyDescent="0.3">
      <c r="C732" s="5"/>
      <c r="D732" s="5"/>
      <c r="E732" s="5"/>
      <c r="F732" s="5"/>
      <c r="G732" s="321"/>
      <c r="H732" s="321"/>
      <c r="I732" s="321"/>
      <c r="J732" s="321"/>
      <c r="K732" s="5"/>
      <c r="L732" s="5"/>
      <c r="M732" s="5"/>
    </row>
    <row r="733" spans="3:13" x14ac:dyDescent="0.3">
      <c r="C733" s="5"/>
      <c r="D733" s="5"/>
      <c r="E733" s="5"/>
      <c r="F733" s="5"/>
      <c r="G733" s="321"/>
      <c r="H733" s="321"/>
      <c r="I733" s="321"/>
      <c r="J733" s="321"/>
      <c r="K733" s="5"/>
      <c r="L733" s="5"/>
      <c r="M733" s="5"/>
    </row>
    <row r="734" spans="3:13" x14ac:dyDescent="0.3">
      <c r="C734" s="5"/>
      <c r="D734" s="5"/>
      <c r="E734" s="5"/>
      <c r="F734" s="5"/>
      <c r="G734" s="321"/>
      <c r="H734" s="321"/>
      <c r="I734" s="321"/>
      <c r="J734" s="321"/>
      <c r="K734" s="5"/>
      <c r="L734" s="5"/>
      <c r="M734" s="5"/>
    </row>
    <row r="735" spans="3:13" x14ac:dyDescent="0.3">
      <c r="C735" s="5"/>
      <c r="D735" s="5"/>
      <c r="E735" s="5"/>
      <c r="F735" s="5"/>
      <c r="G735" s="321"/>
      <c r="H735" s="321"/>
      <c r="I735" s="321"/>
      <c r="J735" s="321"/>
      <c r="K735" s="5"/>
      <c r="L735" s="5"/>
      <c r="M735" s="5"/>
    </row>
    <row r="736" spans="3:13" x14ac:dyDescent="0.3">
      <c r="C736" s="5"/>
      <c r="D736" s="5"/>
      <c r="E736" s="5"/>
      <c r="F736" s="5"/>
      <c r="G736" s="321"/>
      <c r="H736" s="321"/>
      <c r="I736" s="321"/>
      <c r="J736" s="321"/>
      <c r="K736" s="5"/>
      <c r="L736" s="5"/>
      <c r="M736" s="5"/>
    </row>
    <row r="737" spans="3:13" x14ac:dyDescent="0.3">
      <c r="C737" s="5"/>
      <c r="D737" s="5"/>
      <c r="E737" s="5"/>
      <c r="F737" s="5"/>
      <c r="G737" s="321"/>
      <c r="H737" s="321"/>
      <c r="I737" s="321"/>
      <c r="J737" s="321"/>
      <c r="K737" s="5"/>
      <c r="L737" s="5"/>
      <c r="M737" s="5"/>
    </row>
    <row r="738" spans="3:13" x14ac:dyDescent="0.3">
      <c r="C738" s="5"/>
      <c r="D738" s="5"/>
      <c r="E738" s="5"/>
      <c r="F738" s="5"/>
      <c r="G738" s="321"/>
      <c r="H738" s="321"/>
      <c r="I738" s="321"/>
      <c r="J738" s="321"/>
      <c r="K738" s="5"/>
      <c r="L738" s="5"/>
      <c r="M738" s="5"/>
    </row>
    <row r="739" spans="3:13" x14ac:dyDescent="0.3">
      <c r="C739" s="5"/>
      <c r="D739" s="5"/>
      <c r="E739" s="5"/>
      <c r="F739" s="5"/>
      <c r="G739" s="321"/>
      <c r="H739" s="321"/>
      <c r="I739" s="321"/>
      <c r="J739" s="321"/>
      <c r="K739" s="5"/>
      <c r="L739" s="5"/>
      <c r="M739" s="5"/>
    </row>
    <row r="740" spans="3:13" x14ac:dyDescent="0.3">
      <c r="C740" s="5"/>
      <c r="D740" s="5"/>
      <c r="E740" s="5"/>
      <c r="F740" s="5"/>
      <c r="G740" s="321"/>
      <c r="H740" s="321"/>
      <c r="I740" s="321"/>
      <c r="J740" s="321"/>
      <c r="K740" s="5"/>
      <c r="L740" s="5"/>
      <c r="M740" s="5"/>
    </row>
    <row r="741" spans="3:13" x14ac:dyDescent="0.3">
      <c r="C741" s="5"/>
      <c r="D741" s="5"/>
      <c r="E741" s="5"/>
      <c r="F741" s="5"/>
      <c r="G741" s="321"/>
      <c r="H741" s="321"/>
      <c r="I741" s="321"/>
      <c r="J741" s="321"/>
      <c r="K741" s="5"/>
      <c r="L741" s="5"/>
      <c r="M741" s="5"/>
    </row>
    <row r="742" spans="3:13" x14ac:dyDescent="0.3">
      <c r="C742" s="5"/>
      <c r="D742" s="5"/>
      <c r="E742" s="5"/>
      <c r="F742" s="5"/>
      <c r="G742" s="321"/>
      <c r="H742" s="321"/>
      <c r="I742" s="321"/>
      <c r="J742" s="321"/>
      <c r="K742" s="5"/>
      <c r="L742" s="5"/>
      <c r="M742" s="5"/>
    </row>
    <row r="743" spans="3:13" x14ac:dyDescent="0.3">
      <c r="C743" s="5"/>
      <c r="D743" s="5"/>
      <c r="E743" s="5"/>
      <c r="F743" s="5"/>
      <c r="G743" s="321"/>
      <c r="H743" s="321"/>
      <c r="I743" s="321"/>
      <c r="J743" s="321"/>
      <c r="K743" s="5"/>
      <c r="L743" s="5"/>
      <c r="M743" s="5"/>
    </row>
    <row r="744" spans="3:13" x14ac:dyDescent="0.3">
      <c r="C744" s="5"/>
      <c r="D744" s="5"/>
      <c r="E744" s="5"/>
      <c r="F744" s="5"/>
      <c r="G744" s="321"/>
      <c r="H744" s="321"/>
      <c r="I744" s="321"/>
      <c r="J744" s="321"/>
      <c r="K744" s="5"/>
      <c r="L744" s="5"/>
      <c r="M744" s="5"/>
    </row>
    <row r="745" spans="3:13" x14ac:dyDescent="0.3">
      <c r="C745" s="5"/>
      <c r="D745" s="5"/>
      <c r="E745" s="5"/>
      <c r="F745" s="5"/>
      <c r="G745" s="321"/>
      <c r="H745" s="321"/>
      <c r="I745" s="321"/>
      <c r="J745" s="321"/>
      <c r="K745" s="5"/>
      <c r="L745" s="5"/>
      <c r="M745" s="5"/>
    </row>
    <row r="746" spans="3:13" x14ac:dyDescent="0.3">
      <c r="C746" s="5"/>
      <c r="D746" s="5"/>
      <c r="E746" s="5"/>
      <c r="F746" s="5"/>
      <c r="G746" s="321"/>
      <c r="H746" s="321"/>
      <c r="I746" s="321"/>
      <c r="J746" s="321"/>
      <c r="K746" s="5"/>
      <c r="L746" s="5"/>
      <c r="M746" s="5"/>
    </row>
    <row r="747" spans="3:13" x14ac:dyDescent="0.3">
      <c r="C747" s="5"/>
      <c r="D747" s="5"/>
      <c r="E747" s="5"/>
      <c r="F747" s="5"/>
      <c r="G747" s="321"/>
      <c r="H747" s="321"/>
      <c r="I747" s="321"/>
      <c r="J747" s="321"/>
      <c r="K747" s="5"/>
      <c r="L747" s="5"/>
      <c r="M747" s="5"/>
    </row>
    <row r="748" spans="3:13" x14ac:dyDescent="0.3">
      <c r="C748" s="5"/>
      <c r="D748" s="5"/>
      <c r="E748" s="5"/>
      <c r="F748" s="5"/>
      <c r="G748" s="321"/>
      <c r="H748" s="321"/>
      <c r="I748" s="321"/>
      <c r="J748" s="321"/>
      <c r="K748" s="5"/>
      <c r="L748" s="5"/>
      <c r="M748" s="5"/>
    </row>
    <row r="749" spans="3:13" x14ac:dyDescent="0.3">
      <c r="C749" s="5"/>
      <c r="D749" s="5"/>
      <c r="E749" s="5"/>
      <c r="F749" s="5"/>
      <c r="G749" s="321"/>
      <c r="H749" s="321"/>
      <c r="I749" s="321"/>
      <c r="J749" s="321"/>
      <c r="K749" s="5"/>
      <c r="L749" s="5"/>
      <c r="M749" s="5"/>
    </row>
    <row r="750" spans="3:13" x14ac:dyDescent="0.3">
      <c r="C750" s="5"/>
      <c r="D750" s="5"/>
      <c r="E750" s="5"/>
      <c r="F750" s="5"/>
      <c r="G750" s="321"/>
      <c r="H750" s="321"/>
      <c r="I750" s="321"/>
      <c r="J750" s="321"/>
      <c r="K750" s="5"/>
      <c r="L750" s="5"/>
      <c r="M750" s="5"/>
    </row>
    <row r="751" spans="3:13" x14ac:dyDescent="0.3">
      <c r="C751" s="5"/>
      <c r="D751" s="5"/>
      <c r="E751" s="5"/>
      <c r="F751" s="5"/>
      <c r="G751" s="321"/>
      <c r="H751" s="321"/>
      <c r="I751" s="321"/>
      <c r="J751" s="321"/>
      <c r="K751" s="5"/>
      <c r="L751" s="5"/>
      <c r="M751" s="5"/>
    </row>
    <row r="752" spans="3:13" x14ac:dyDescent="0.3">
      <c r="C752" s="5"/>
      <c r="D752" s="5"/>
      <c r="E752" s="5"/>
      <c r="F752" s="5"/>
      <c r="G752" s="321"/>
      <c r="H752" s="321"/>
      <c r="I752" s="321"/>
      <c r="J752" s="321"/>
      <c r="K752" s="5"/>
      <c r="L752" s="5"/>
      <c r="M752" s="5"/>
    </row>
    <row r="753" spans="3:13" x14ac:dyDescent="0.3">
      <c r="C753" s="5"/>
      <c r="D753" s="5"/>
      <c r="E753" s="5"/>
      <c r="F753" s="5"/>
      <c r="G753" s="321"/>
      <c r="H753" s="321"/>
      <c r="I753" s="321"/>
      <c r="J753" s="321"/>
      <c r="K753" s="5"/>
      <c r="L753" s="5"/>
      <c r="M753" s="5"/>
    </row>
    <row r="754" spans="3:13" x14ac:dyDescent="0.3">
      <c r="C754" s="5"/>
      <c r="D754" s="5"/>
      <c r="E754" s="5"/>
      <c r="F754" s="5"/>
      <c r="G754" s="321"/>
      <c r="H754" s="321"/>
      <c r="I754" s="321"/>
      <c r="J754" s="321"/>
      <c r="K754" s="5"/>
      <c r="L754" s="5"/>
      <c r="M754" s="5"/>
    </row>
    <row r="755" spans="3:13" x14ac:dyDescent="0.3">
      <c r="C755" s="5"/>
      <c r="D755" s="5"/>
      <c r="E755" s="5"/>
      <c r="F755" s="5"/>
      <c r="G755" s="321"/>
      <c r="H755" s="321"/>
      <c r="I755" s="321"/>
      <c r="J755" s="321"/>
      <c r="K755" s="5"/>
      <c r="L755" s="5"/>
      <c r="M755" s="5"/>
    </row>
    <row r="756" spans="3:13" x14ac:dyDescent="0.3">
      <c r="C756" s="5"/>
      <c r="D756" s="5"/>
      <c r="E756" s="5"/>
      <c r="F756" s="5"/>
      <c r="G756" s="321"/>
      <c r="H756" s="321"/>
      <c r="I756" s="321"/>
      <c r="J756" s="321"/>
      <c r="K756" s="5"/>
      <c r="L756" s="5"/>
      <c r="M756" s="5"/>
    </row>
    <row r="757" spans="3:13" x14ac:dyDescent="0.3">
      <c r="C757" s="5"/>
      <c r="D757" s="5"/>
      <c r="E757" s="5"/>
      <c r="F757" s="5"/>
      <c r="G757" s="321"/>
      <c r="H757" s="321"/>
      <c r="I757" s="321"/>
      <c r="J757" s="321"/>
      <c r="K757" s="5"/>
      <c r="L757" s="5"/>
      <c r="M757" s="5"/>
    </row>
    <row r="758" spans="3:13" x14ac:dyDescent="0.3">
      <c r="C758" s="5"/>
      <c r="D758" s="5"/>
      <c r="E758" s="5"/>
      <c r="F758" s="5"/>
      <c r="G758" s="321"/>
      <c r="H758" s="321"/>
      <c r="I758" s="321"/>
      <c r="J758" s="321"/>
      <c r="K758" s="5"/>
      <c r="L758" s="5"/>
      <c r="M758" s="5"/>
    </row>
    <row r="759" spans="3:13" x14ac:dyDescent="0.3">
      <c r="C759" s="5"/>
      <c r="D759" s="5"/>
      <c r="E759" s="5"/>
      <c r="F759" s="5"/>
      <c r="G759" s="321"/>
      <c r="H759" s="321"/>
      <c r="I759" s="321"/>
      <c r="J759" s="321"/>
      <c r="K759" s="5"/>
      <c r="L759" s="5"/>
      <c r="M759" s="5"/>
    </row>
    <row r="760" spans="3:13" x14ac:dyDescent="0.3">
      <c r="C760" s="5"/>
      <c r="D760" s="5"/>
      <c r="E760" s="5"/>
      <c r="F760" s="5"/>
      <c r="G760" s="321"/>
      <c r="H760" s="321"/>
      <c r="I760" s="321"/>
      <c r="J760" s="321"/>
      <c r="K760" s="5"/>
      <c r="L760" s="5"/>
      <c r="M760" s="5"/>
    </row>
    <row r="761" spans="3:13" x14ac:dyDescent="0.3">
      <c r="C761" s="5"/>
      <c r="D761" s="5"/>
      <c r="E761" s="5"/>
      <c r="F761" s="5"/>
      <c r="G761" s="321"/>
      <c r="H761" s="321"/>
      <c r="I761" s="321"/>
      <c r="J761" s="321"/>
      <c r="K761" s="5"/>
      <c r="L761" s="5"/>
      <c r="M761" s="5"/>
    </row>
    <row r="762" spans="3:13" x14ac:dyDescent="0.3">
      <c r="C762" s="5"/>
      <c r="D762" s="5"/>
      <c r="E762" s="5"/>
      <c r="F762" s="5"/>
      <c r="G762" s="321"/>
      <c r="H762" s="321"/>
      <c r="I762" s="321"/>
      <c r="J762" s="321"/>
      <c r="K762" s="5"/>
      <c r="L762" s="5"/>
      <c r="M762" s="5"/>
    </row>
    <row r="763" spans="3:13" x14ac:dyDescent="0.3">
      <c r="C763" s="5"/>
      <c r="D763" s="5"/>
      <c r="E763" s="5"/>
      <c r="F763" s="5"/>
      <c r="G763" s="321"/>
      <c r="H763" s="321"/>
      <c r="I763" s="321"/>
      <c r="J763" s="321"/>
      <c r="K763" s="5"/>
      <c r="L763" s="5"/>
      <c r="M763" s="5"/>
    </row>
    <row r="764" spans="3:13" x14ac:dyDescent="0.3">
      <c r="C764" s="5"/>
      <c r="D764" s="5"/>
      <c r="E764" s="5"/>
      <c r="F764" s="5"/>
      <c r="G764" s="321"/>
      <c r="H764" s="321"/>
      <c r="I764" s="321"/>
      <c r="J764" s="321"/>
      <c r="K764" s="5"/>
      <c r="L764" s="5"/>
      <c r="M764" s="5"/>
    </row>
    <row r="765" spans="3:13" x14ac:dyDescent="0.3">
      <c r="C765" s="5"/>
      <c r="D765" s="5"/>
      <c r="E765" s="5"/>
      <c r="F765" s="5"/>
      <c r="G765" s="321"/>
      <c r="H765" s="321"/>
      <c r="I765" s="321"/>
      <c r="J765" s="321"/>
      <c r="K765" s="5"/>
      <c r="L765" s="5"/>
      <c r="M765" s="5"/>
    </row>
    <row r="766" spans="3:13" x14ac:dyDescent="0.3">
      <c r="C766" s="5"/>
      <c r="D766" s="5"/>
      <c r="E766" s="5"/>
      <c r="F766" s="5"/>
      <c r="G766" s="321"/>
      <c r="H766" s="321"/>
      <c r="I766" s="321"/>
      <c r="J766" s="321"/>
      <c r="K766" s="5"/>
      <c r="L766" s="5"/>
      <c r="M766" s="5"/>
    </row>
    <row r="767" spans="3:13" x14ac:dyDescent="0.3">
      <c r="C767" s="5"/>
      <c r="D767" s="5"/>
      <c r="E767" s="5"/>
      <c r="F767" s="5"/>
      <c r="G767" s="321"/>
      <c r="H767" s="321"/>
      <c r="I767" s="321"/>
      <c r="J767" s="321"/>
      <c r="K767" s="5"/>
      <c r="L767" s="5"/>
      <c r="M767" s="5"/>
    </row>
    <row r="768" spans="3:13" x14ac:dyDescent="0.3">
      <c r="C768" s="5"/>
      <c r="D768" s="5"/>
      <c r="E768" s="5"/>
      <c r="F768" s="5"/>
      <c r="G768" s="321"/>
      <c r="H768" s="321"/>
      <c r="I768" s="321"/>
      <c r="J768" s="321"/>
      <c r="K768" s="5"/>
      <c r="L768" s="5"/>
      <c r="M768" s="5"/>
    </row>
    <row r="769" spans="3:13" x14ac:dyDescent="0.3">
      <c r="C769" s="5"/>
      <c r="D769" s="5"/>
      <c r="E769" s="5"/>
      <c r="F769" s="5"/>
      <c r="G769" s="321"/>
      <c r="H769" s="321"/>
      <c r="I769" s="321"/>
      <c r="J769" s="321"/>
      <c r="K769" s="5"/>
      <c r="L769" s="5"/>
      <c r="M769" s="5"/>
    </row>
    <row r="770" spans="3:13" x14ac:dyDescent="0.3">
      <c r="C770" s="5"/>
      <c r="D770" s="5"/>
      <c r="E770" s="5"/>
      <c r="F770" s="5"/>
      <c r="G770" s="321"/>
      <c r="H770" s="321"/>
      <c r="I770" s="321"/>
      <c r="J770" s="321"/>
      <c r="K770" s="5"/>
      <c r="L770" s="5"/>
      <c r="M770" s="5"/>
    </row>
    <row r="771" spans="3:13" x14ac:dyDescent="0.3">
      <c r="C771" s="5"/>
      <c r="D771" s="5"/>
      <c r="E771" s="5"/>
      <c r="F771" s="5"/>
      <c r="G771" s="321"/>
      <c r="H771" s="321"/>
      <c r="I771" s="321"/>
      <c r="J771" s="321"/>
      <c r="K771" s="5"/>
      <c r="L771" s="5"/>
      <c r="M771" s="5"/>
    </row>
    <row r="772" spans="3:13" x14ac:dyDescent="0.3">
      <c r="C772" s="5"/>
      <c r="D772" s="5"/>
      <c r="E772" s="5"/>
      <c r="F772" s="5"/>
      <c r="G772" s="321"/>
      <c r="H772" s="321"/>
      <c r="I772" s="321"/>
      <c r="J772" s="321"/>
      <c r="K772" s="5"/>
      <c r="L772" s="5"/>
      <c r="M772" s="5"/>
    </row>
    <row r="773" spans="3:13" x14ac:dyDescent="0.3">
      <c r="C773" s="5"/>
      <c r="D773" s="5"/>
      <c r="E773" s="5"/>
      <c r="F773" s="5"/>
      <c r="G773" s="321"/>
      <c r="H773" s="321"/>
      <c r="I773" s="321"/>
      <c r="J773" s="321"/>
      <c r="K773" s="5"/>
      <c r="L773" s="5"/>
      <c r="M773" s="5"/>
    </row>
    <row r="774" spans="3:13" x14ac:dyDescent="0.3">
      <c r="C774" s="5"/>
      <c r="D774" s="5"/>
      <c r="E774" s="5"/>
      <c r="F774" s="5"/>
      <c r="G774" s="321"/>
      <c r="H774" s="321"/>
      <c r="I774" s="321"/>
      <c r="J774" s="321"/>
      <c r="K774" s="5"/>
      <c r="L774" s="5"/>
      <c r="M774" s="5"/>
    </row>
    <row r="775" spans="3:13" x14ac:dyDescent="0.3">
      <c r="C775" s="5"/>
      <c r="D775" s="5"/>
      <c r="E775" s="5"/>
      <c r="F775" s="5"/>
      <c r="G775" s="321"/>
      <c r="H775" s="321"/>
      <c r="I775" s="321"/>
      <c r="J775" s="321"/>
      <c r="K775" s="5"/>
      <c r="L775" s="5"/>
      <c r="M775" s="5"/>
    </row>
    <row r="776" spans="3:13" x14ac:dyDescent="0.3">
      <c r="C776" s="5"/>
      <c r="D776" s="5"/>
      <c r="E776" s="5"/>
      <c r="F776" s="5"/>
      <c r="G776" s="321"/>
      <c r="H776" s="321"/>
      <c r="I776" s="321"/>
      <c r="J776" s="321"/>
      <c r="K776" s="5"/>
      <c r="L776" s="5"/>
      <c r="M776" s="5"/>
    </row>
    <row r="777" spans="3:13" x14ac:dyDescent="0.3">
      <c r="C777" s="5"/>
      <c r="D777" s="5"/>
      <c r="E777" s="5"/>
      <c r="F777" s="5"/>
      <c r="G777" s="321"/>
      <c r="H777" s="321"/>
      <c r="I777" s="321"/>
      <c r="J777" s="321"/>
      <c r="K777" s="5"/>
      <c r="L777" s="5"/>
      <c r="M777" s="5"/>
    </row>
    <row r="778" spans="3:13" x14ac:dyDescent="0.3">
      <c r="C778" s="5"/>
      <c r="D778" s="5"/>
      <c r="E778" s="5"/>
      <c r="F778" s="5"/>
      <c r="G778" s="321"/>
      <c r="H778" s="321"/>
      <c r="I778" s="321"/>
      <c r="J778" s="321"/>
      <c r="K778" s="5"/>
      <c r="L778" s="5"/>
      <c r="M778" s="5"/>
    </row>
    <row r="779" spans="3:13" x14ac:dyDescent="0.3">
      <c r="C779" s="5"/>
      <c r="D779" s="5"/>
      <c r="E779" s="5"/>
      <c r="F779" s="5"/>
      <c r="G779" s="321"/>
      <c r="H779" s="321"/>
      <c r="I779" s="321"/>
      <c r="J779" s="321"/>
      <c r="K779" s="5"/>
      <c r="L779" s="5"/>
      <c r="M779" s="5"/>
    </row>
    <row r="780" spans="3:13" x14ac:dyDescent="0.3">
      <c r="C780" s="5"/>
      <c r="D780" s="5"/>
      <c r="E780" s="5"/>
      <c r="F780" s="5"/>
      <c r="G780" s="321"/>
      <c r="H780" s="321"/>
      <c r="I780" s="321"/>
      <c r="J780" s="321"/>
      <c r="K780" s="5"/>
      <c r="L780" s="5"/>
      <c r="M780" s="5"/>
    </row>
    <row r="781" spans="3:13" x14ac:dyDescent="0.3">
      <c r="C781" s="5"/>
      <c r="D781" s="5"/>
      <c r="E781" s="5"/>
      <c r="F781" s="5"/>
      <c r="G781" s="321"/>
      <c r="H781" s="321"/>
      <c r="I781" s="321"/>
      <c r="J781" s="321"/>
      <c r="K781" s="5"/>
      <c r="L781" s="5"/>
      <c r="M781" s="5"/>
    </row>
    <row r="782" spans="3:13" x14ac:dyDescent="0.3">
      <c r="C782" s="5"/>
      <c r="D782" s="5"/>
      <c r="E782" s="5"/>
      <c r="F782" s="5"/>
      <c r="G782" s="321"/>
      <c r="H782" s="321"/>
      <c r="I782" s="321"/>
      <c r="J782" s="321"/>
      <c r="K782" s="5"/>
      <c r="L782" s="5"/>
      <c r="M782" s="5"/>
    </row>
    <row r="783" spans="3:13" x14ac:dyDescent="0.3">
      <c r="C783" s="5"/>
      <c r="D783" s="5"/>
      <c r="E783" s="5"/>
      <c r="F783" s="5"/>
      <c r="G783" s="321"/>
      <c r="H783" s="321"/>
      <c r="I783" s="321"/>
      <c r="J783" s="321"/>
      <c r="K783" s="5"/>
      <c r="L783" s="5"/>
      <c r="M783" s="5"/>
    </row>
    <row r="784" spans="3:13" x14ac:dyDescent="0.3">
      <c r="C784" s="5"/>
      <c r="D784" s="5"/>
      <c r="E784" s="5"/>
      <c r="F784" s="5"/>
      <c r="G784" s="321"/>
      <c r="H784" s="321"/>
      <c r="I784" s="321"/>
      <c r="J784" s="321"/>
      <c r="K784" s="5"/>
      <c r="L784" s="5"/>
      <c r="M784" s="5"/>
    </row>
    <row r="785" spans="3:13" x14ac:dyDescent="0.3">
      <c r="C785" s="5"/>
      <c r="D785" s="5"/>
      <c r="E785" s="5"/>
      <c r="F785" s="5"/>
      <c r="G785" s="321"/>
      <c r="H785" s="321"/>
      <c r="I785" s="321"/>
      <c r="J785" s="321"/>
      <c r="K785" s="5"/>
      <c r="L785" s="5"/>
      <c r="M785" s="5"/>
    </row>
    <row r="786" spans="3:13" x14ac:dyDescent="0.3">
      <c r="C786" s="5"/>
      <c r="D786" s="5"/>
      <c r="E786" s="5"/>
      <c r="F786" s="5"/>
      <c r="G786" s="321"/>
      <c r="H786" s="321"/>
      <c r="I786" s="321"/>
      <c r="J786" s="321"/>
      <c r="K786" s="5"/>
      <c r="L786" s="5"/>
      <c r="M786" s="5"/>
    </row>
    <row r="787" spans="3:13" x14ac:dyDescent="0.3">
      <c r="C787" s="5"/>
      <c r="D787" s="5"/>
      <c r="E787" s="5"/>
      <c r="F787" s="5"/>
      <c r="G787" s="321"/>
      <c r="H787" s="321"/>
      <c r="I787" s="321"/>
      <c r="J787" s="321"/>
      <c r="K787" s="5"/>
      <c r="L787" s="5"/>
      <c r="M787" s="5"/>
    </row>
    <row r="788" spans="3:13" x14ac:dyDescent="0.3">
      <c r="C788" s="5"/>
      <c r="D788" s="5"/>
      <c r="E788" s="5"/>
      <c r="F788" s="5"/>
      <c r="G788" s="321"/>
      <c r="H788" s="321"/>
      <c r="I788" s="321"/>
      <c r="J788" s="321"/>
      <c r="K788" s="5"/>
      <c r="L788" s="5"/>
      <c r="M788" s="5"/>
    </row>
    <row r="789" spans="3:13" x14ac:dyDescent="0.3">
      <c r="C789" s="5"/>
      <c r="D789" s="5"/>
      <c r="E789" s="5"/>
      <c r="F789" s="5"/>
      <c r="G789" s="321"/>
      <c r="H789" s="321"/>
      <c r="I789" s="321"/>
      <c r="J789" s="321"/>
      <c r="K789" s="5"/>
      <c r="L789" s="5"/>
      <c r="M789" s="5"/>
    </row>
    <row r="790" spans="3:13" x14ac:dyDescent="0.3">
      <c r="C790" s="5"/>
      <c r="D790" s="5"/>
      <c r="E790" s="5"/>
      <c r="F790" s="5"/>
      <c r="G790" s="321"/>
      <c r="H790" s="321"/>
      <c r="I790" s="321"/>
      <c r="J790" s="321"/>
      <c r="K790" s="5"/>
      <c r="L790" s="5"/>
      <c r="M790" s="5"/>
    </row>
    <row r="791" spans="3:13" x14ac:dyDescent="0.3">
      <c r="C791" s="5"/>
      <c r="D791" s="5"/>
      <c r="E791" s="5"/>
      <c r="F791" s="5"/>
      <c r="G791" s="321"/>
      <c r="H791" s="321"/>
      <c r="I791" s="321"/>
      <c r="J791" s="321"/>
      <c r="K791" s="5"/>
      <c r="L791" s="5"/>
      <c r="M791" s="5"/>
    </row>
    <row r="792" spans="3:13" x14ac:dyDescent="0.3">
      <c r="C792" s="5"/>
      <c r="D792" s="5"/>
      <c r="E792" s="5"/>
      <c r="F792" s="5"/>
      <c r="G792" s="321"/>
      <c r="H792" s="321"/>
      <c r="I792" s="321"/>
      <c r="J792" s="321"/>
      <c r="K792" s="5"/>
      <c r="L792" s="5"/>
      <c r="M792" s="5"/>
    </row>
    <row r="793" spans="3:13" x14ac:dyDescent="0.3">
      <c r="C793" s="5"/>
      <c r="D793" s="5"/>
      <c r="E793" s="5"/>
      <c r="F793" s="5"/>
      <c r="G793" s="321"/>
      <c r="H793" s="321"/>
      <c r="I793" s="321"/>
      <c r="J793" s="321"/>
      <c r="K793" s="5"/>
      <c r="L793" s="5"/>
      <c r="M793" s="5"/>
    </row>
    <row r="794" spans="3:13" x14ac:dyDescent="0.3">
      <c r="C794" s="5"/>
      <c r="D794" s="5"/>
      <c r="E794" s="5"/>
      <c r="F794" s="5"/>
      <c r="G794" s="321"/>
      <c r="H794" s="321"/>
      <c r="I794" s="321"/>
      <c r="J794" s="321"/>
      <c r="K794" s="5"/>
      <c r="L794" s="5"/>
      <c r="M794" s="5"/>
    </row>
    <row r="795" spans="3:13" x14ac:dyDescent="0.3">
      <c r="C795" s="5"/>
      <c r="D795" s="5"/>
      <c r="E795" s="5"/>
      <c r="F795" s="5"/>
      <c r="G795" s="321"/>
      <c r="H795" s="321"/>
      <c r="I795" s="321"/>
      <c r="J795" s="321"/>
      <c r="K795" s="5"/>
      <c r="L795" s="5"/>
      <c r="M795" s="5"/>
    </row>
    <row r="796" spans="3:13" x14ac:dyDescent="0.3">
      <c r="C796" s="5"/>
      <c r="D796" s="5"/>
      <c r="E796" s="5"/>
      <c r="F796" s="5"/>
      <c r="G796" s="321"/>
      <c r="H796" s="321"/>
      <c r="I796" s="321"/>
      <c r="J796" s="321"/>
      <c r="K796" s="5"/>
      <c r="L796" s="5"/>
      <c r="M796" s="5"/>
    </row>
    <row r="797" spans="3:13" x14ac:dyDescent="0.3">
      <c r="C797" s="5"/>
      <c r="D797" s="5"/>
      <c r="E797" s="5"/>
      <c r="F797" s="5"/>
      <c r="G797" s="321"/>
      <c r="H797" s="321"/>
      <c r="I797" s="321"/>
      <c r="J797" s="321"/>
      <c r="K797" s="5"/>
      <c r="L797" s="5"/>
      <c r="M797" s="5"/>
    </row>
    <row r="798" spans="3:13" x14ac:dyDescent="0.3">
      <c r="C798" s="5"/>
      <c r="D798" s="5"/>
      <c r="E798" s="5"/>
      <c r="F798" s="5"/>
      <c r="G798" s="321"/>
      <c r="H798" s="321"/>
      <c r="I798" s="321"/>
      <c r="J798" s="321"/>
      <c r="K798" s="5"/>
      <c r="L798" s="5"/>
      <c r="M798" s="5"/>
    </row>
    <row r="799" spans="3:13" x14ac:dyDescent="0.3">
      <c r="C799" s="5"/>
      <c r="D799" s="5"/>
      <c r="E799" s="5"/>
      <c r="F799" s="5"/>
      <c r="G799" s="321"/>
      <c r="H799" s="321"/>
      <c r="I799" s="321"/>
      <c r="J799" s="321"/>
      <c r="K799" s="5"/>
      <c r="L799" s="5"/>
      <c r="M799" s="5"/>
    </row>
    <row r="800" spans="3:13" x14ac:dyDescent="0.3">
      <c r="C800" s="5"/>
      <c r="D800" s="5"/>
      <c r="E800" s="5"/>
      <c r="F800" s="5"/>
      <c r="G800" s="321"/>
      <c r="H800" s="321"/>
      <c r="I800" s="321"/>
      <c r="J800" s="321"/>
      <c r="K800" s="5"/>
      <c r="L800" s="5"/>
      <c r="M800" s="5"/>
    </row>
    <row r="801" spans="3:13" x14ac:dyDescent="0.3">
      <c r="C801" s="5"/>
      <c r="D801" s="5"/>
      <c r="E801" s="5"/>
      <c r="F801" s="5"/>
      <c r="G801" s="321"/>
      <c r="H801" s="321"/>
      <c r="I801" s="321"/>
      <c r="J801" s="321"/>
      <c r="K801" s="5"/>
      <c r="L801" s="5"/>
      <c r="M801" s="5"/>
    </row>
    <row r="802" spans="3:13" x14ac:dyDescent="0.3">
      <c r="C802" s="5"/>
      <c r="D802" s="5"/>
      <c r="E802" s="5"/>
      <c r="F802" s="5"/>
      <c r="G802" s="321"/>
      <c r="H802" s="321"/>
      <c r="I802" s="321"/>
      <c r="J802" s="321"/>
      <c r="K802" s="5"/>
      <c r="L802" s="5"/>
      <c r="M802" s="5"/>
    </row>
    <row r="803" spans="3:13" x14ac:dyDescent="0.3">
      <c r="C803" s="5"/>
      <c r="D803" s="5"/>
      <c r="E803" s="5"/>
      <c r="F803" s="5"/>
      <c r="G803" s="321"/>
      <c r="H803" s="321"/>
      <c r="I803" s="321"/>
      <c r="J803" s="321"/>
      <c r="K803" s="5"/>
      <c r="L803" s="5"/>
      <c r="M803" s="5"/>
    </row>
    <row r="804" spans="3:13" x14ac:dyDescent="0.3">
      <c r="C804" s="5"/>
      <c r="D804" s="5"/>
      <c r="E804" s="5"/>
      <c r="F804" s="5"/>
      <c r="G804" s="321"/>
      <c r="H804" s="321"/>
      <c r="I804" s="321"/>
      <c r="J804" s="321"/>
      <c r="K804" s="5"/>
      <c r="L804" s="5"/>
      <c r="M804" s="5"/>
    </row>
    <row r="805" spans="3:13" x14ac:dyDescent="0.3">
      <c r="C805" s="5"/>
      <c r="D805" s="5"/>
      <c r="E805" s="5"/>
      <c r="F805" s="5"/>
      <c r="G805" s="321"/>
      <c r="H805" s="321"/>
      <c r="I805" s="321"/>
      <c r="J805" s="321"/>
      <c r="K805" s="5"/>
      <c r="L805" s="5"/>
      <c r="M805" s="5"/>
    </row>
    <row r="806" spans="3:13" x14ac:dyDescent="0.3">
      <c r="C806" s="5"/>
      <c r="D806" s="5"/>
      <c r="E806" s="5"/>
      <c r="F806" s="5"/>
      <c r="G806" s="321"/>
      <c r="H806" s="321"/>
      <c r="I806" s="321"/>
      <c r="J806" s="321"/>
      <c r="K806" s="5"/>
      <c r="L806" s="5"/>
      <c r="M806" s="5"/>
    </row>
    <row r="807" spans="3:13" x14ac:dyDescent="0.3">
      <c r="C807" s="5"/>
      <c r="D807" s="5"/>
      <c r="E807" s="5"/>
      <c r="F807" s="5"/>
      <c r="G807" s="321"/>
      <c r="H807" s="321"/>
      <c r="I807" s="321"/>
      <c r="J807" s="321"/>
      <c r="K807" s="5"/>
      <c r="L807" s="5"/>
      <c r="M807" s="5"/>
    </row>
    <row r="808" spans="3:13" x14ac:dyDescent="0.3">
      <c r="C808" s="5"/>
      <c r="D808" s="5"/>
      <c r="E808" s="5"/>
      <c r="F808" s="5"/>
      <c r="G808" s="321"/>
      <c r="H808" s="321"/>
      <c r="I808" s="321"/>
      <c r="J808" s="321"/>
      <c r="K808" s="5"/>
      <c r="L808" s="5"/>
      <c r="M808" s="5"/>
    </row>
    <row r="809" spans="3:13" x14ac:dyDescent="0.3">
      <c r="C809" s="5"/>
      <c r="D809" s="5"/>
      <c r="E809" s="5"/>
      <c r="F809" s="5"/>
      <c r="G809" s="321"/>
      <c r="H809" s="321"/>
      <c r="I809" s="321"/>
      <c r="J809" s="321"/>
      <c r="K809" s="5"/>
      <c r="L809" s="5"/>
      <c r="M809" s="5"/>
    </row>
    <row r="810" spans="3:13" x14ac:dyDescent="0.3">
      <c r="C810" s="5"/>
      <c r="D810" s="5"/>
      <c r="E810" s="5"/>
      <c r="F810" s="5"/>
      <c r="G810" s="321"/>
      <c r="H810" s="321"/>
      <c r="I810" s="321"/>
      <c r="J810" s="321"/>
      <c r="K810" s="5"/>
      <c r="L810" s="5"/>
      <c r="M810" s="5"/>
    </row>
    <row r="811" spans="3:13" x14ac:dyDescent="0.3">
      <c r="C811" s="5"/>
      <c r="D811" s="5"/>
      <c r="E811" s="5"/>
      <c r="F811" s="5"/>
      <c r="G811" s="321"/>
      <c r="H811" s="321"/>
      <c r="I811" s="321"/>
      <c r="J811" s="321"/>
      <c r="K811" s="5"/>
      <c r="L811" s="5"/>
      <c r="M811" s="5"/>
    </row>
    <row r="812" spans="3:13" x14ac:dyDescent="0.3">
      <c r="C812" s="5"/>
      <c r="D812" s="5"/>
      <c r="E812" s="5"/>
      <c r="F812" s="5"/>
      <c r="G812" s="321"/>
      <c r="H812" s="321"/>
      <c r="I812" s="321"/>
      <c r="J812" s="321"/>
      <c r="K812" s="5"/>
      <c r="L812" s="5"/>
      <c r="M812" s="5"/>
    </row>
    <row r="813" spans="3:13" x14ac:dyDescent="0.3">
      <c r="C813" s="5"/>
      <c r="D813" s="5"/>
      <c r="E813" s="5"/>
      <c r="F813" s="5"/>
      <c r="G813" s="321"/>
      <c r="H813" s="321"/>
      <c r="I813" s="321"/>
      <c r="J813" s="321"/>
      <c r="K813" s="5"/>
      <c r="L813" s="5"/>
      <c r="M813" s="5"/>
    </row>
    <row r="814" spans="3:13" x14ac:dyDescent="0.3">
      <c r="C814" s="5"/>
      <c r="D814" s="5"/>
      <c r="E814" s="5"/>
      <c r="F814" s="5"/>
      <c r="G814" s="321"/>
      <c r="H814" s="321"/>
      <c r="I814" s="321"/>
      <c r="J814" s="321"/>
      <c r="K814" s="5"/>
      <c r="L814" s="5"/>
      <c r="M814" s="5"/>
    </row>
    <row r="815" spans="3:13" x14ac:dyDescent="0.3">
      <c r="C815" s="5"/>
      <c r="D815" s="5"/>
      <c r="E815" s="5"/>
      <c r="F815" s="5"/>
      <c r="G815" s="321"/>
      <c r="H815" s="321"/>
      <c r="I815" s="321"/>
      <c r="J815" s="321"/>
      <c r="K815" s="5"/>
      <c r="L815" s="5"/>
      <c r="M815" s="5"/>
    </row>
    <row r="816" spans="3:13" x14ac:dyDescent="0.3">
      <c r="C816" s="5"/>
      <c r="D816" s="5"/>
      <c r="E816" s="5"/>
      <c r="F816" s="5"/>
      <c r="G816" s="321"/>
      <c r="H816" s="321"/>
      <c r="I816" s="321"/>
      <c r="J816" s="321"/>
      <c r="K816" s="5"/>
      <c r="L816" s="5"/>
      <c r="M816" s="5"/>
    </row>
    <row r="817" spans="3:13" x14ac:dyDescent="0.3">
      <c r="C817" s="5"/>
      <c r="D817" s="5"/>
      <c r="E817" s="5"/>
      <c r="F817" s="5"/>
      <c r="G817" s="321"/>
      <c r="H817" s="321"/>
      <c r="I817" s="321"/>
      <c r="J817" s="321"/>
      <c r="K817" s="5"/>
      <c r="L817" s="5"/>
      <c r="M817" s="5"/>
    </row>
    <row r="818" spans="3:13" x14ac:dyDescent="0.3">
      <c r="C818" s="5"/>
      <c r="D818" s="5"/>
      <c r="E818" s="5"/>
      <c r="F818" s="5"/>
      <c r="G818" s="321"/>
      <c r="H818" s="321"/>
      <c r="I818" s="321"/>
      <c r="J818" s="321"/>
      <c r="K818" s="5"/>
      <c r="L818" s="5"/>
      <c r="M818" s="5"/>
    </row>
    <row r="819" spans="3:13" x14ac:dyDescent="0.3">
      <c r="C819" s="5"/>
      <c r="D819" s="5"/>
      <c r="E819" s="5"/>
      <c r="F819" s="5"/>
      <c r="G819" s="321"/>
      <c r="H819" s="321"/>
      <c r="I819" s="321"/>
      <c r="J819" s="321"/>
      <c r="K819" s="5"/>
      <c r="L819" s="5"/>
      <c r="M819" s="5"/>
    </row>
    <row r="820" spans="3:13" x14ac:dyDescent="0.3">
      <c r="C820" s="5"/>
      <c r="D820" s="5"/>
      <c r="E820" s="5"/>
      <c r="F820" s="5"/>
      <c r="G820" s="321"/>
      <c r="H820" s="321"/>
      <c r="I820" s="321"/>
      <c r="J820" s="321"/>
      <c r="K820" s="5"/>
      <c r="L820" s="5"/>
      <c r="M820" s="5"/>
    </row>
    <row r="821" spans="3:13" x14ac:dyDescent="0.3">
      <c r="C821" s="5"/>
      <c r="D821" s="5"/>
      <c r="E821" s="5"/>
      <c r="F821" s="5"/>
      <c r="G821" s="321"/>
      <c r="H821" s="321"/>
      <c r="I821" s="321"/>
      <c r="J821" s="321"/>
      <c r="K821" s="5"/>
      <c r="L821" s="5"/>
      <c r="M821" s="5"/>
    </row>
    <row r="822" spans="3:13" x14ac:dyDescent="0.3">
      <c r="C822" s="5"/>
      <c r="D822" s="5"/>
      <c r="E822" s="5"/>
      <c r="F822" s="5"/>
      <c r="G822" s="321"/>
      <c r="H822" s="321"/>
      <c r="I822" s="321"/>
      <c r="J822" s="321"/>
      <c r="K822" s="5"/>
      <c r="L822" s="5"/>
      <c r="M822" s="5"/>
    </row>
    <row r="823" spans="3:13" x14ac:dyDescent="0.3">
      <c r="C823" s="5"/>
      <c r="D823" s="5"/>
      <c r="E823" s="5"/>
      <c r="F823" s="5"/>
      <c r="G823" s="321"/>
      <c r="H823" s="321"/>
      <c r="I823" s="321"/>
      <c r="J823" s="321"/>
      <c r="K823" s="5"/>
      <c r="L823" s="5"/>
      <c r="M823" s="5"/>
    </row>
    <row r="824" spans="3:13" x14ac:dyDescent="0.3">
      <c r="C824" s="5"/>
      <c r="D824" s="5"/>
      <c r="E824" s="5"/>
      <c r="F824" s="5"/>
      <c r="G824" s="321"/>
      <c r="H824" s="321"/>
      <c r="I824" s="321"/>
      <c r="J824" s="321"/>
      <c r="K824" s="5"/>
      <c r="L824" s="5"/>
      <c r="M824" s="5"/>
    </row>
    <row r="825" spans="3:13" x14ac:dyDescent="0.3">
      <c r="C825" s="5"/>
      <c r="D825" s="5"/>
      <c r="E825" s="5"/>
      <c r="F825" s="5"/>
      <c r="G825" s="321"/>
      <c r="H825" s="321"/>
      <c r="I825" s="321"/>
      <c r="J825" s="321"/>
      <c r="K825" s="5"/>
      <c r="L825" s="5"/>
      <c r="M825" s="5"/>
    </row>
    <row r="826" spans="3:13" x14ac:dyDescent="0.3">
      <c r="C826" s="5"/>
      <c r="D826" s="5"/>
      <c r="E826" s="5"/>
      <c r="F826" s="5"/>
      <c r="G826" s="321"/>
      <c r="H826" s="321"/>
      <c r="I826" s="321"/>
      <c r="J826" s="321"/>
      <c r="K826" s="5"/>
      <c r="L826" s="5"/>
      <c r="M826" s="5"/>
    </row>
    <row r="827" spans="3:13" x14ac:dyDescent="0.3">
      <c r="C827" s="5"/>
      <c r="D827" s="5"/>
      <c r="E827" s="5"/>
      <c r="F827" s="5"/>
      <c r="G827" s="321"/>
      <c r="H827" s="321"/>
      <c r="I827" s="321"/>
      <c r="J827" s="321"/>
      <c r="K827" s="5"/>
      <c r="L827" s="5"/>
      <c r="M827" s="5"/>
    </row>
    <row r="828" spans="3:13" x14ac:dyDescent="0.3">
      <c r="C828" s="5"/>
      <c r="D828" s="5"/>
      <c r="E828" s="5"/>
      <c r="F828" s="5"/>
      <c r="G828" s="321"/>
      <c r="H828" s="321"/>
      <c r="I828" s="321"/>
      <c r="J828" s="321"/>
      <c r="K828" s="5"/>
      <c r="L828" s="5"/>
      <c r="M828" s="5"/>
    </row>
    <row r="829" spans="3:13" x14ac:dyDescent="0.3">
      <c r="C829" s="5"/>
      <c r="D829" s="5"/>
      <c r="E829" s="5"/>
      <c r="F829" s="5"/>
      <c r="G829" s="321"/>
      <c r="H829" s="321"/>
      <c r="I829" s="321"/>
      <c r="J829" s="321"/>
      <c r="K829" s="5"/>
      <c r="L829" s="5"/>
      <c r="M829" s="5"/>
    </row>
    <row r="830" spans="3:13" x14ac:dyDescent="0.3">
      <c r="C830" s="5"/>
      <c r="D830" s="5"/>
      <c r="E830" s="5"/>
      <c r="F830" s="5"/>
      <c r="G830" s="321"/>
      <c r="H830" s="321"/>
      <c r="I830" s="321"/>
      <c r="J830" s="321"/>
      <c r="K830" s="5"/>
      <c r="L830" s="5"/>
      <c r="M830" s="5"/>
    </row>
    <row r="831" spans="3:13" x14ac:dyDescent="0.3">
      <c r="C831" s="5"/>
      <c r="D831" s="5"/>
      <c r="E831" s="5"/>
      <c r="F831" s="5"/>
      <c r="G831" s="321"/>
      <c r="H831" s="321"/>
      <c r="I831" s="321"/>
      <c r="J831" s="321"/>
      <c r="K831" s="5"/>
      <c r="L831" s="5"/>
      <c r="M831" s="5"/>
    </row>
    <row r="832" spans="3:13" x14ac:dyDescent="0.3">
      <c r="C832" s="5"/>
      <c r="D832" s="5"/>
      <c r="E832" s="5"/>
      <c r="F832" s="5"/>
      <c r="G832" s="321"/>
      <c r="H832" s="321"/>
      <c r="I832" s="321"/>
      <c r="J832" s="321"/>
      <c r="K832" s="5"/>
      <c r="L832" s="5"/>
      <c r="M832" s="5"/>
    </row>
    <row r="833" spans="3:13" x14ac:dyDescent="0.3">
      <c r="C833" s="5"/>
      <c r="D833" s="5"/>
      <c r="E833" s="5"/>
      <c r="F833" s="5"/>
      <c r="G833" s="321"/>
      <c r="H833" s="321"/>
      <c r="I833" s="321"/>
      <c r="J833" s="321"/>
      <c r="K833" s="5"/>
      <c r="L833" s="5"/>
      <c r="M833" s="5"/>
    </row>
    <row r="834" spans="3:13" x14ac:dyDescent="0.3">
      <c r="C834" s="5"/>
      <c r="D834" s="5"/>
      <c r="E834" s="5"/>
      <c r="F834" s="5"/>
      <c r="G834" s="321"/>
      <c r="H834" s="321"/>
      <c r="I834" s="321"/>
      <c r="J834" s="321"/>
      <c r="K834" s="5"/>
      <c r="L834" s="5"/>
      <c r="M834" s="5"/>
    </row>
    <row r="835" spans="3:13" x14ac:dyDescent="0.3">
      <c r="C835" s="5"/>
      <c r="D835" s="5"/>
      <c r="E835" s="5"/>
      <c r="F835" s="5"/>
      <c r="G835" s="321"/>
      <c r="H835" s="321"/>
      <c r="I835" s="321"/>
      <c r="J835" s="321"/>
      <c r="K835" s="5"/>
      <c r="L835" s="5"/>
      <c r="M835" s="5"/>
    </row>
    <row r="836" spans="3:13" x14ac:dyDescent="0.3">
      <c r="C836" s="5"/>
      <c r="D836" s="5"/>
      <c r="E836" s="5"/>
      <c r="F836" s="5"/>
      <c r="G836" s="321"/>
      <c r="H836" s="321"/>
      <c r="I836" s="321"/>
      <c r="J836" s="321"/>
      <c r="K836" s="5"/>
      <c r="L836" s="5"/>
      <c r="M836" s="5"/>
    </row>
    <row r="837" spans="3:13" x14ac:dyDescent="0.3">
      <c r="C837" s="5"/>
      <c r="D837" s="5"/>
      <c r="E837" s="5"/>
      <c r="F837" s="5"/>
      <c r="G837" s="321"/>
      <c r="H837" s="321"/>
      <c r="I837" s="321"/>
      <c r="J837" s="321"/>
      <c r="K837" s="5"/>
      <c r="L837" s="5"/>
      <c r="M837" s="5"/>
    </row>
    <row r="838" spans="3:13" x14ac:dyDescent="0.3">
      <c r="C838" s="5"/>
      <c r="D838" s="5"/>
      <c r="E838" s="5"/>
      <c r="F838" s="5"/>
      <c r="G838" s="321"/>
      <c r="H838" s="321"/>
      <c r="I838" s="321"/>
      <c r="J838" s="321"/>
      <c r="K838" s="5"/>
      <c r="L838" s="5"/>
      <c r="M838" s="5"/>
    </row>
    <row r="839" spans="3:13" x14ac:dyDescent="0.3">
      <c r="C839" s="5"/>
      <c r="D839" s="5"/>
      <c r="E839" s="5"/>
      <c r="F839" s="5"/>
      <c r="G839" s="321"/>
      <c r="H839" s="321"/>
      <c r="I839" s="321"/>
      <c r="J839" s="321"/>
      <c r="K839" s="5"/>
      <c r="L839" s="5"/>
      <c r="M839" s="5"/>
    </row>
    <row r="840" spans="3:13" x14ac:dyDescent="0.3">
      <c r="C840" s="5"/>
      <c r="D840" s="5"/>
      <c r="E840" s="5"/>
      <c r="F840" s="5"/>
      <c r="G840" s="321"/>
      <c r="H840" s="321"/>
      <c r="I840" s="321"/>
      <c r="J840" s="321"/>
      <c r="K840" s="5"/>
      <c r="L840" s="5"/>
      <c r="M840" s="5"/>
    </row>
    <row r="841" spans="3:13" x14ac:dyDescent="0.3">
      <c r="C841" s="5"/>
      <c r="D841" s="5"/>
      <c r="E841" s="5"/>
      <c r="F841" s="5"/>
      <c r="G841" s="321"/>
      <c r="H841" s="321"/>
      <c r="I841" s="321"/>
      <c r="J841" s="321"/>
      <c r="K841" s="5"/>
      <c r="L841" s="5"/>
      <c r="M841" s="5"/>
    </row>
    <row r="842" spans="3:13" x14ac:dyDescent="0.3">
      <c r="C842" s="5"/>
      <c r="D842" s="5"/>
      <c r="E842" s="5"/>
      <c r="F842" s="5"/>
      <c r="G842" s="321"/>
      <c r="H842" s="321"/>
      <c r="I842" s="321"/>
      <c r="J842" s="321"/>
      <c r="K842" s="5"/>
      <c r="L842" s="5"/>
      <c r="M842" s="5"/>
    </row>
    <row r="843" spans="3:13" x14ac:dyDescent="0.3">
      <c r="C843" s="5"/>
      <c r="D843" s="5"/>
      <c r="E843" s="5"/>
      <c r="F843" s="5"/>
      <c r="G843" s="321"/>
      <c r="H843" s="321"/>
      <c r="I843" s="321"/>
      <c r="J843" s="321"/>
      <c r="K843" s="5"/>
      <c r="L843" s="5"/>
      <c r="M843" s="5"/>
    </row>
    <row r="844" spans="3:13" x14ac:dyDescent="0.3">
      <c r="C844" s="5"/>
      <c r="D844" s="5"/>
      <c r="E844" s="5"/>
      <c r="F844" s="5"/>
      <c r="G844" s="321"/>
      <c r="H844" s="321"/>
      <c r="I844" s="321"/>
      <c r="J844" s="321"/>
      <c r="K844" s="5"/>
      <c r="L844" s="5"/>
      <c r="M844" s="5"/>
    </row>
    <row r="845" spans="3:13" x14ac:dyDescent="0.3">
      <c r="C845" s="5"/>
      <c r="D845" s="5"/>
      <c r="E845" s="5"/>
      <c r="F845" s="5"/>
      <c r="G845" s="321"/>
      <c r="H845" s="321"/>
      <c r="I845" s="321"/>
      <c r="J845" s="321"/>
      <c r="K845" s="5"/>
      <c r="L845" s="5"/>
      <c r="M845" s="5"/>
    </row>
    <row r="846" spans="3:13" x14ac:dyDescent="0.3">
      <c r="C846" s="5"/>
      <c r="D846" s="5"/>
      <c r="E846" s="5"/>
      <c r="F846" s="5"/>
      <c r="G846" s="321"/>
      <c r="H846" s="321"/>
      <c r="I846" s="321"/>
      <c r="J846" s="321"/>
      <c r="K846" s="5"/>
      <c r="L846" s="5"/>
      <c r="M846" s="5"/>
    </row>
    <row r="847" spans="3:13" x14ac:dyDescent="0.3">
      <c r="C847" s="5"/>
      <c r="D847" s="5"/>
      <c r="E847" s="5"/>
      <c r="F847" s="5"/>
      <c r="G847" s="321"/>
      <c r="H847" s="321"/>
      <c r="I847" s="321"/>
      <c r="J847" s="321"/>
      <c r="K847" s="5"/>
      <c r="L847" s="5"/>
      <c r="M847" s="5"/>
    </row>
    <row r="848" spans="3:13" x14ac:dyDescent="0.3">
      <c r="C848" s="5"/>
      <c r="D848" s="5"/>
      <c r="E848" s="5"/>
      <c r="F848" s="5"/>
      <c r="G848" s="321"/>
      <c r="H848" s="321"/>
      <c r="I848" s="321"/>
      <c r="J848" s="321"/>
      <c r="K848" s="5"/>
      <c r="L848" s="5"/>
      <c r="M848" s="5"/>
    </row>
    <row r="849" spans="3:13" x14ac:dyDescent="0.3">
      <c r="C849" s="5"/>
      <c r="D849" s="5"/>
      <c r="E849" s="5"/>
      <c r="F849" s="5"/>
      <c r="G849" s="321"/>
      <c r="H849" s="321"/>
      <c r="I849" s="321"/>
      <c r="J849" s="321"/>
      <c r="K849" s="5"/>
      <c r="L849" s="5"/>
      <c r="M849" s="5"/>
    </row>
    <row r="850" spans="3:13" x14ac:dyDescent="0.3">
      <c r="C850" s="5"/>
      <c r="D850" s="5"/>
      <c r="E850" s="5"/>
      <c r="F850" s="5"/>
      <c r="G850" s="321"/>
      <c r="H850" s="321"/>
      <c r="I850" s="321"/>
      <c r="J850" s="321"/>
      <c r="K850" s="5"/>
      <c r="L850" s="5"/>
      <c r="M850" s="5"/>
    </row>
    <row r="851" spans="3:13" x14ac:dyDescent="0.3">
      <c r="C851" s="5"/>
      <c r="D851" s="5"/>
      <c r="E851" s="5"/>
      <c r="F851" s="5"/>
      <c r="G851" s="321"/>
      <c r="H851" s="321"/>
      <c r="I851" s="321"/>
      <c r="J851" s="321"/>
      <c r="K851" s="5"/>
      <c r="L851" s="5"/>
      <c r="M851" s="5"/>
    </row>
    <row r="852" spans="3:13" x14ac:dyDescent="0.3">
      <c r="C852" s="5"/>
      <c r="D852" s="5"/>
      <c r="E852" s="5"/>
      <c r="F852" s="5"/>
      <c r="G852" s="321"/>
      <c r="H852" s="321"/>
      <c r="I852" s="321"/>
      <c r="J852" s="321"/>
      <c r="K852" s="5"/>
      <c r="L852" s="5"/>
      <c r="M852" s="5"/>
    </row>
    <row r="853" spans="3:13" x14ac:dyDescent="0.3">
      <c r="C853" s="5"/>
      <c r="D853" s="5"/>
      <c r="E853" s="5"/>
      <c r="F853" s="5"/>
      <c r="G853" s="321"/>
      <c r="H853" s="321"/>
      <c r="I853" s="321"/>
      <c r="J853" s="321"/>
      <c r="K853" s="5"/>
      <c r="L853" s="5"/>
      <c r="M853" s="5"/>
    </row>
    <row r="854" spans="3:13" x14ac:dyDescent="0.3">
      <c r="C854" s="5"/>
      <c r="D854" s="5"/>
      <c r="E854" s="5"/>
      <c r="F854" s="5"/>
      <c r="G854" s="321"/>
      <c r="H854" s="321"/>
      <c r="I854" s="321"/>
      <c r="J854" s="321"/>
      <c r="K854" s="5"/>
      <c r="L854" s="5"/>
      <c r="M854" s="5"/>
    </row>
    <row r="855" spans="3:13" x14ac:dyDescent="0.3">
      <c r="C855" s="5"/>
      <c r="D855" s="5"/>
      <c r="E855" s="5"/>
      <c r="F855" s="5"/>
      <c r="G855" s="321"/>
      <c r="H855" s="321"/>
      <c r="I855" s="321"/>
      <c r="J855" s="321"/>
      <c r="K855" s="5"/>
      <c r="L855" s="5"/>
      <c r="M855" s="5"/>
    </row>
    <row r="856" spans="3:13" x14ac:dyDescent="0.3">
      <c r="C856" s="5"/>
      <c r="D856" s="5"/>
      <c r="E856" s="5"/>
      <c r="F856" s="5"/>
      <c r="G856" s="321"/>
      <c r="H856" s="321"/>
      <c r="I856" s="321"/>
      <c r="J856" s="321"/>
      <c r="K856" s="5"/>
      <c r="L856" s="5"/>
      <c r="M856" s="5"/>
    </row>
    <row r="857" spans="3:13" x14ac:dyDescent="0.3">
      <c r="C857" s="5"/>
      <c r="D857" s="5"/>
      <c r="E857" s="5"/>
      <c r="F857" s="5"/>
      <c r="G857" s="321"/>
      <c r="H857" s="321"/>
      <c r="I857" s="321"/>
      <c r="J857" s="321"/>
      <c r="K857" s="5"/>
      <c r="L857" s="5"/>
      <c r="M857" s="5"/>
    </row>
    <row r="858" spans="3:13" x14ac:dyDescent="0.3">
      <c r="C858" s="5"/>
      <c r="D858" s="5"/>
      <c r="E858" s="5"/>
      <c r="F858" s="5"/>
      <c r="G858" s="321"/>
      <c r="H858" s="321"/>
      <c r="I858" s="321"/>
      <c r="J858" s="321"/>
      <c r="K858" s="5"/>
      <c r="L858" s="5"/>
      <c r="M858" s="5"/>
    </row>
    <row r="859" spans="3:13" x14ac:dyDescent="0.3">
      <c r="C859" s="5"/>
      <c r="D859" s="5"/>
      <c r="E859" s="5"/>
      <c r="F859" s="5"/>
      <c r="G859" s="321"/>
      <c r="H859" s="321"/>
      <c r="I859" s="321"/>
      <c r="J859" s="321"/>
      <c r="K859" s="5"/>
      <c r="L859" s="5"/>
      <c r="M859" s="5"/>
    </row>
    <row r="860" spans="3:13" x14ac:dyDescent="0.3">
      <c r="C860" s="5"/>
      <c r="D860" s="5"/>
      <c r="E860" s="5"/>
      <c r="F860" s="5"/>
      <c r="G860" s="321"/>
      <c r="H860" s="321"/>
      <c r="I860" s="321"/>
      <c r="J860" s="321"/>
      <c r="K860" s="5"/>
      <c r="L860" s="5"/>
      <c r="M860" s="5"/>
    </row>
    <row r="861" spans="3:13" x14ac:dyDescent="0.3">
      <c r="C861" s="5"/>
      <c r="D861" s="5"/>
      <c r="E861" s="5"/>
      <c r="F861" s="5"/>
      <c r="G861" s="321"/>
      <c r="H861" s="321"/>
      <c r="I861" s="321"/>
      <c r="J861" s="321"/>
      <c r="K861" s="5"/>
      <c r="L861" s="5"/>
      <c r="M861" s="5"/>
    </row>
    <row r="862" spans="3:13" x14ac:dyDescent="0.3">
      <c r="C862" s="5"/>
      <c r="D862" s="5"/>
      <c r="E862" s="5"/>
      <c r="F862" s="5"/>
      <c r="G862" s="321"/>
      <c r="H862" s="321"/>
      <c r="I862" s="321"/>
      <c r="J862" s="321"/>
      <c r="K862" s="5"/>
      <c r="L862" s="5"/>
      <c r="M862" s="5"/>
    </row>
    <row r="863" spans="3:13" x14ac:dyDescent="0.3">
      <c r="C863" s="5"/>
      <c r="D863" s="5"/>
      <c r="E863" s="5"/>
      <c r="F863" s="5"/>
      <c r="G863" s="321"/>
      <c r="H863" s="321"/>
      <c r="I863" s="321"/>
      <c r="J863" s="321"/>
      <c r="K863" s="5"/>
      <c r="L863" s="5"/>
      <c r="M863" s="5"/>
    </row>
    <row r="864" spans="3:13" x14ac:dyDescent="0.3">
      <c r="C864" s="5"/>
      <c r="D864" s="5"/>
      <c r="E864" s="5"/>
      <c r="F864" s="5"/>
      <c r="G864" s="321"/>
      <c r="H864" s="321"/>
      <c r="I864" s="321"/>
      <c r="J864" s="321"/>
      <c r="K864" s="5"/>
      <c r="L864" s="5"/>
      <c r="M864" s="5"/>
    </row>
    <row r="865" spans="3:13" x14ac:dyDescent="0.3">
      <c r="C865" s="5"/>
      <c r="D865" s="5"/>
      <c r="E865" s="5"/>
      <c r="F865" s="5"/>
      <c r="G865" s="321"/>
      <c r="H865" s="321"/>
      <c r="I865" s="321"/>
      <c r="J865" s="321"/>
      <c r="K865" s="5"/>
      <c r="L865" s="5"/>
      <c r="M865" s="5"/>
    </row>
    <row r="866" spans="3:13" x14ac:dyDescent="0.3">
      <c r="C866" s="5"/>
      <c r="D866" s="5"/>
      <c r="E866" s="5"/>
      <c r="F866" s="5"/>
      <c r="G866" s="321"/>
      <c r="H866" s="321"/>
      <c r="I866" s="321"/>
      <c r="J866" s="321"/>
      <c r="K866" s="5"/>
      <c r="L866" s="5"/>
      <c r="M866" s="5"/>
    </row>
    <row r="867" spans="3:13" x14ac:dyDescent="0.3">
      <c r="C867" s="5"/>
      <c r="D867" s="5"/>
      <c r="E867" s="5"/>
      <c r="F867" s="5"/>
      <c r="G867" s="321"/>
      <c r="H867" s="321"/>
      <c r="I867" s="321"/>
      <c r="J867" s="321"/>
      <c r="K867" s="5"/>
      <c r="L867" s="5"/>
      <c r="M867" s="5"/>
    </row>
    <row r="868" spans="3:13" x14ac:dyDescent="0.3">
      <c r="C868" s="5"/>
      <c r="D868" s="5"/>
      <c r="E868" s="5"/>
      <c r="F868" s="5"/>
      <c r="G868" s="321"/>
      <c r="H868" s="321"/>
      <c r="I868" s="321"/>
      <c r="J868" s="321"/>
      <c r="K868" s="5"/>
      <c r="L868" s="5"/>
      <c r="M868" s="5"/>
    </row>
    <row r="869" spans="3:13" x14ac:dyDescent="0.3">
      <c r="C869" s="5"/>
      <c r="D869" s="5"/>
      <c r="E869" s="5"/>
      <c r="F869" s="5"/>
      <c r="G869" s="321"/>
      <c r="H869" s="321"/>
      <c r="I869" s="321"/>
      <c r="J869" s="321"/>
      <c r="K869" s="5"/>
      <c r="L869" s="5"/>
      <c r="M869" s="5"/>
    </row>
    <row r="870" spans="3:13" x14ac:dyDescent="0.3">
      <c r="C870" s="5"/>
      <c r="D870" s="5"/>
      <c r="E870" s="5"/>
      <c r="F870" s="5"/>
      <c r="G870" s="321"/>
      <c r="H870" s="321"/>
      <c r="I870" s="321"/>
      <c r="J870" s="321"/>
      <c r="K870" s="5"/>
      <c r="L870" s="5"/>
      <c r="M870" s="5"/>
    </row>
    <row r="871" spans="3:13" x14ac:dyDescent="0.3">
      <c r="C871" s="5"/>
      <c r="D871" s="5"/>
      <c r="E871" s="5"/>
      <c r="F871" s="5"/>
      <c r="G871" s="321"/>
      <c r="H871" s="321"/>
      <c r="I871" s="321"/>
      <c r="J871" s="321"/>
      <c r="K871" s="5"/>
      <c r="L871" s="5"/>
      <c r="M871" s="5"/>
    </row>
    <row r="872" spans="3:13" x14ac:dyDescent="0.3">
      <c r="C872" s="5"/>
      <c r="D872" s="5"/>
      <c r="E872" s="5"/>
      <c r="F872" s="5"/>
      <c r="G872" s="321"/>
      <c r="H872" s="321"/>
      <c r="I872" s="321"/>
      <c r="J872" s="321"/>
      <c r="K872" s="5"/>
      <c r="L872" s="5"/>
      <c r="M872" s="5"/>
    </row>
    <row r="873" spans="3:13" x14ac:dyDescent="0.3">
      <c r="C873" s="5"/>
      <c r="D873" s="5"/>
      <c r="E873" s="5"/>
      <c r="F873" s="5"/>
      <c r="G873" s="321"/>
      <c r="H873" s="321"/>
      <c r="I873" s="321"/>
      <c r="J873" s="321"/>
      <c r="K873" s="5"/>
      <c r="L873" s="5"/>
      <c r="M873" s="5"/>
    </row>
    <row r="874" spans="3:13" x14ac:dyDescent="0.3">
      <c r="C874" s="5"/>
      <c r="D874" s="5"/>
      <c r="E874" s="5"/>
      <c r="F874" s="5"/>
      <c r="G874" s="321"/>
      <c r="H874" s="321"/>
      <c r="I874" s="321"/>
      <c r="J874" s="321"/>
      <c r="K874" s="5"/>
      <c r="L874" s="5"/>
      <c r="M874" s="5"/>
    </row>
    <row r="875" spans="3:13" x14ac:dyDescent="0.3">
      <c r="C875" s="5"/>
      <c r="D875" s="5"/>
      <c r="E875" s="5"/>
      <c r="F875" s="5"/>
      <c r="G875" s="321"/>
      <c r="H875" s="321"/>
      <c r="I875" s="321"/>
      <c r="J875" s="321"/>
      <c r="K875" s="5"/>
      <c r="L875" s="5"/>
      <c r="M875" s="5"/>
    </row>
    <row r="876" spans="3:13" x14ac:dyDescent="0.3">
      <c r="C876" s="5"/>
      <c r="D876" s="5"/>
      <c r="E876" s="5"/>
      <c r="F876" s="5"/>
      <c r="G876" s="321"/>
      <c r="H876" s="321"/>
      <c r="I876" s="321"/>
      <c r="J876" s="321"/>
      <c r="K876" s="5"/>
      <c r="L876" s="5"/>
      <c r="M876" s="5"/>
    </row>
    <row r="877" spans="3:13" x14ac:dyDescent="0.3">
      <c r="C877" s="5"/>
      <c r="D877" s="5"/>
      <c r="E877" s="5"/>
      <c r="F877" s="5"/>
      <c r="G877" s="321"/>
      <c r="H877" s="321"/>
      <c r="I877" s="321"/>
      <c r="J877" s="321"/>
      <c r="K877" s="5"/>
      <c r="L877" s="5"/>
      <c r="M877" s="5"/>
    </row>
    <row r="878" spans="3:13" x14ac:dyDescent="0.3">
      <c r="C878" s="5"/>
      <c r="D878" s="5"/>
      <c r="E878" s="5"/>
      <c r="F878" s="5"/>
      <c r="G878" s="321"/>
      <c r="H878" s="321"/>
      <c r="I878" s="321"/>
      <c r="J878" s="321"/>
      <c r="K878" s="5"/>
      <c r="L878" s="5"/>
      <c r="M878" s="5"/>
    </row>
    <row r="879" spans="3:13" x14ac:dyDescent="0.3">
      <c r="C879" s="5"/>
      <c r="D879" s="5"/>
      <c r="E879" s="5"/>
      <c r="F879" s="5"/>
      <c r="G879" s="321"/>
      <c r="H879" s="321"/>
      <c r="I879" s="321"/>
      <c r="J879" s="321"/>
      <c r="K879" s="5"/>
      <c r="L879" s="5"/>
      <c r="M879" s="5"/>
    </row>
    <row r="880" spans="3:13" x14ac:dyDescent="0.3">
      <c r="C880" s="5"/>
      <c r="D880" s="5"/>
      <c r="E880" s="5"/>
      <c r="F880" s="5"/>
      <c r="G880" s="321"/>
      <c r="H880" s="321"/>
      <c r="I880" s="321"/>
      <c r="J880" s="321"/>
      <c r="K880" s="5"/>
      <c r="L880" s="5"/>
      <c r="M880" s="5"/>
    </row>
    <row r="881" spans="3:13" x14ac:dyDescent="0.3">
      <c r="C881" s="5"/>
      <c r="D881" s="5"/>
      <c r="E881" s="5"/>
      <c r="F881" s="5"/>
      <c r="G881" s="321"/>
      <c r="H881" s="321"/>
      <c r="I881" s="321"/>
      <c r="J881" s="321"/>
      <c r="K881" s="5"/>
      <c r="L881" s="5"/>
      <c r="M881" s="5"/>
    </row>
    <row r="882" spans="3:13" x14ac:dyDescent="0.3">
      <c r="C882" s="5"/>
      <c r="D882" s="5"/>
      <c r="E882" s="5"/>
      <c r="F882" s="5"/>
      <c r="G882" s="321"/>
      <c r="H882" s="321"/>
      <c r="I882" s="321"/>
      <c r="J882" s="321"/>
      <c r="K882" s="5"/>
      <c r="L882" s="5"/>
      <c r="M882" s="5"/>
    </row>
    <row r="883" spans="3:13" x14ac:dyDescent="0.3">
      <c r="C883" s="5"/>
      <c r="D883" s="5"/>
      <c r="E883" s="5"/>
      <c r="F883" s="5"/>
      <c r="G883" s="321"/>
      <c r="H883" s="321"/>
      <c r="I883" s="321"/>
      <c r="J883" s="321"/>
      <c r="K883" s="5"/>
      <c r="L883" s="5"/>
      <c r="M883" s="5"/>
    </row>
    <row r="884" spans="3:13" x14ac:dyDescent="0.3">
      <c r="C884" s="5"/>
      <c r="D884" s="5"/>
      <c r="E884" s="5"/>
      <c r="F884" s="5"/>
      <c r="G884" s="321"/>
      <c r="H884" s="321"/>
      <c r="I884" s="321"/>
      <c r="J884" s="321"/>
      <c r="K884" s="5"/>
      <c r="L884" s="5"/>
      <c r="M884" s="5"/>
    </row>
    <row r="885" spans="3:13" x14ac:dyDescent="0.3">
      <c r="C885" s="5"/>
      <c r="D885" s="5"/>
      <c r="E885" s="5"/>
      <c r="F885" s="5"/>
      <c r="G885" s="321"/>
      <c r="H885" s="321"/>
      <c r="I885" s="321"/>
      <c r="J885" s="321"/>
      <c r="K885" s="5"/>
      <c r="L885" s="5"/>
      <c r="M885" s="5"/>
    </row>
    <row r="886" spans="3:13" x14ac:dyDescent="0.3">
      <c r="C886" s="5"/>
      <c r="D886" s="5"/>
      <c r="E886" s="5"/>
      <c r="F886" s="5"/>
      <c r="G886" s="321"/>
      <c r="H886" s="321"/>
      <c r="I886" s="321"/>
      <c r="J886" s="321"/>
      <c r="K886" s="5"/>
      <c r="L886" s="5"/>
      <c r="M886" s="5"/>
    </row>
    <row r="887" spans="3:13" x14ac:dyDescent="0.3">
      <c r="C887" s="5"/>
      <c r="D887" s="5"/>
      <c r="E887" s="5"/>
      <c r="F887" s="5"/>
      <c r="G887" s="321"/>
      <c r="H887" s="321"/>
      <c r="I887" s="321"/>
      <c r="J887" s="321"/>
      <c r="K887" s="5"/>
      <c r="L887" s="5"/>
      <c r="M887" s="5"/>
    </row>
    <row r="888" spans="3:13" x14ac:dyDescent="0.3">
      <c r="C888" s="5"/>
      <c r="D888" s="5"/>
      <c r="E888" s="5"/>
      <c r="F888" s="5"/>
      <c r="G888" s="321"/>
      <c r="H888" s="321"/>
      <c r="I888" s="321"/>
      <c r="J888" s="321"/>
      <c r="K888" s="5"/>
      <c r="L888" s="5"/>
      <c r="M888" s="5"/>
    </row>
    <row r="889" spans="3:13" x14ac:dyDescent="0.3">
      <c r="C889" s="5"/>
      <c r="D889" s="5"/>
      <c r="E889" s="5"/>
      <c r="F889" s="5"/>
      <c r="G889" s="321"/>
      <c r="H889" s="321"/>
      <c r="I889" s="321"/>
      <c r="J889" s="321"/>
      <c r="K889" s="5"/>
      <c r="L889" s="5"/>
      <c r="M889" s="5"/>
    </row>
    <row r="890" spans="3:13" x14ac:dyDescent="0.3">
      <c r="C890" s="5"/>
      <c r="D890" s="5"/>
      <c r="E890" s="5"/>
      <c r="F890" s="5"/>
      <c r="G890" s="321"/>
      <c r="H890" s="321"/>
      <c r="I890" s="321"/>
      <c r="J890" s="321"/>
      <c r="K890" s="5"/>
      <c r="L890" s="5"/>
      <c r="M890" s="5"/>
    </row>
    <row r="891" spans="3:13" x14ac:dyDescent="0.3">
      <c r="C891" s="5"/>
      <c r="D891" s="5"/>
      <c r="E891" s="5"/>
      <c r="F891" s="5"/>
      <c r="G891" s="321"/>
      <c r="H891" s="321"/>
      <c r="I891" s="321"/>
      <c r="J891" s="321"/>
      <c r="K891" s="5"/>
      <c r="L891" s="5"/>
      <c r="M891" s="5"/>
    </row>
    <row r="892" spans="3:13" x14ac:dyDescent="0.3">
      <c r="C892" s="5"/>
      <c r="D892" s="5"/>
      <c r="E892" s="5"/>
      <c r="F892" s="5"/>
      <c r="G892" s="321"/>
      <c r="H892" s="321"/>
      <c r="I892" s="321"/>
      <c r="J892" s="321"/>
      <c r="K892" s="5"/>
      <c r="L892" s="5"/>
      <c r="M892" s="5"/>
    </row>
    <row r="893" spans="3:13" x14ac:dyDescent="0.3">
      <c r="C893" s="5"/>
      <c r="D893" s="5"/>
      <c r="E893" s="5"/>
      <c r="F893" s="5"/>
      <c r="G893" s="321"/>
      <c r="H893" s="321"/>
      <c r="I893" s="321"/>
      <c r="J893" s="321"/>
      <c r="K893" s="5"/>
      <c r="L893" s="5"/>
      <c r="M893" s="5"/>
    </row>
    <row r="894" spans="3:13" x14ac:dyDescent="0.3">
      <c r="C894" s="5"/>
      <c r="D894" s="5"/>
      <c r="E894" s="5"/>
      <c r="F894" s="5"/>
      <c r="G894" s="321"/>
      <c r="H894" s="321"/>
      <c r="I894" s="321"/>
      <c r="J894" s="321"/>
      <c r="K894" s="5"/>
      <c r="L894" s="5"/>
      <c r="M894" s="5"/>
    </row>
    <row r="895" spans="3:13" x14ac:dyDescent="0.3">
      <c r="C895" s="5"/>
      <c r="D895" s="5"/>
      <c r="E895" s="5"/>
      <c r="F895" s="5"/>
      <c r="G895" s="321"/>
      <c r="H895" s="321"/>
      <c r="I895" s="321"/>
      <c r="J895" s="321"/>
      <c r="K895" s="5"/>
      <c r="L895" s="5"/>
      <c r="M895" s="5"/>
    </row>
    <row r="896" spans="3:13" x14ac:dyDescent="0.3">
      <c r="C896" s="5"/>
      <c r="D896" s="5"/>
      <c r="E896" s="5"/>
      <c r="F896" s="5"/>
      <c r="G896" s="321"/>
      <c r="H896" s="321"/>
      <c r="I896" s="321"/>
      <c r="J896" s="321"/>
      <c r="K896" s="5"/>
      <c r="L896" s="5"/>
      <c r="M896" s="5"/>
    </row>
    <row r="897" spans="3:13" x14ac:dyDescent="0.3">
      <c r="C897" s="5"/>
      <c r="D897" s="5"/>
      <c r="E897" s="5"/>
      <c r="F897" s="5"/>
      <c r="G897" s="321"/>
      <c r="H897" s="321"/>
      <c r="I897" s="321"/>
      <c r="J897" s="321"/>
      <c r="K897" s="5"/>
      <c r="L897" s="5"/>
      <c r="M897" s="5"/>
    </row>
    <row r="898" spans="3:13" x14ac:dyDescent="0.3">
      <c r="C898" s="5"/>
      <c r="D898" s="5"/>
      <c r="E898" s="5"/>
      <c r="F898" s="5"/>
      <c r="G898" s="321"/>
      <c r="H898" s="321"/>
      <c r="I898" s="321"/>
      <c r="J898" s="321"/>
      <c r="K898" s="5"/>
      <c r="L898" s="5"/>
      <c r="M898" s="5"/>
    </row>
    <row r="899" spans="3:13" x14ac:dyDescent="0.3">
      <c r="C899" s="5"/>
      <c r="D899" s="5"/>
      <c r="E899" s="5"/>
      <c r="F899" s="5"/>
      <c r="G899" s="321"/>
      <c r="H899" s="321"/>
      <c r="I899" s="321"/>
      <c r="J899" s="321"/>
      <c r="K899" s="5"/>
      <c r="L899" s="5"/>
      <c r="M899" s="5"/>
    </row>
    <row r="900" spans="3:13" x14ac:dyDescent="0.3">
      <c r="C900" s="5"/>
      <c r="D900" s="5"/>
      <c r="E900" s="5"/>
      <c r="F900" s="5"/>
      <c r="G900" s="321"/>
      <c r="H900" s="321"/>
      <c r="I900" s="321"/>
      <c r="J900" s="321"/>
      <c r="K900" s="5"/>
      <c r="L900" s="5"/>
      <c r="M900" s="5"/>
    </row>
    <row r="901" spans="3:13" x14ac:dyDescent="0.3">
      <c r="C901" s="5"/>
      <c r="D901" s="5"/>
      <c r="E901" s="5"/>
      <c r="F901" s="5"/>
      <c r="G901" s="321"/>
      <c r="H901" s="321"/>
      <c r="I901" s="321"/>
      <c r="J901" s="321"/>
      <c r="K901" s="5"/>
      <c r="L901" s="5"/>
      <c r="M901" s="5"/>
    </row>
    <row r="902" spans="3:13" x14ac:dyDescent="0.3">
      <c r="C902" s="5"/>
      <c r="D902" s="5"/>
      <c r="E902" s="5"/>
      <c r="F902" s="5"/>
      <c r="G902" s="321"/>
      <c r="H902" s="321"/>
      <c r="I902" s="321"/>
      <c r="J902" s="321"/>
      <c r="K902" s="5"/>
      <c r="L902" s="5"/>
      <c r="M902" s="5"/>
    </row>
    <row r="903" spans="3:13" x14ac:dyDescent="0.3">
      <c r="C903" s="5"/>
      <c r="D903" s="5"/>
      <c r="E903" s="5"/>
      <c r="F903" s="5"/>
      <c r="G903" s="321"/>
      <c r="H903" s="321"/>
      <c r="I903" s="321"/>
      <c r="J903" s="321"/>
      <c r="K903" s="5"/>
      <c r="L903" s="5"/>
      <c r="M903" s="5"/>
    </row>
    <row r="904" spans="3:13" x14ac:dyDescent="0.3">
      <c r="C904" s="5"/>
      <c r="D904" s="5"/>
      <c r="E904" s="5"/>
      <c r="F904" s="5"/>
      <c r="G904" s="321"/>
      <c r="H904" s="321"/>
      <c r="I904" s="321"/>
      <c r="J904" s="321"/>
      <c r="K904" s="5"/>
      <c r="L904" s="5"/>
      <c r="M904" s="5"/>
    </row>
    <row r="905" spans="3:13" x14ac:dyDescent="0.3">
      <c r="C905" s="5"/>
      <c r="D905" s="5"/>
      <c r="E905" s="5"/>
      <c r="F905" s="5"/>
      <c r="G905" s="321"/>
      <c r="H905" s="321"/>
      <c r="I905" s="321"/>
      <c r="J905" s="321"/>
      <c r="K905" s="5"/>
      <c r="L905" s="5"/>
      <c r="M905" s="5"/>
    </row>
    <row r="906" spans="3:13" x14ac:dyDescent="0.3">
      <c r="C906" s="5"/>
      <c r="D906" s="5"/>
      <c r="E906" s="5"/>
      <c r="F906" s="5"/>
      <c r="G906" s="321"/>
      <c r="H906" s="321"/>
      <c r="I906" s="321"/>
      <c r="J906" s="321"/>
      <c r="K906" s="5"/>
      <c r="L906" s="5"/>
      <c r="M906" s="5"/>
    </row>
    <row r="907" spans="3:13" x14ac:dyDescent="0.3">
      <c r="C907" s="5"/>
      <c r="D907" s="5"/>
      <c r="E907" s="5"/>
      <c r="F907" s="5"/>
      <c r="G907" s="321"/>
      <c r="H907" s="321"/>
      <c r="I907" s="321"/>
      <c r="J907" s="321"/>
      <c r="K907" s="5"/>
      <c r="L907" s="5"/>
      <c r="M907" s="5"/>
    </row>
    <row r="908" spans="3:13" x14ac:dyDescent="0.3">
      <c r="C908" s="5"/>
      <c r="D908" s="5"/>
      <c r="E908" s="5"/>
      <c r="F908" s="5"/>
      <c r="G908" s="321"/>
      <c r="H908" s="321"/>
      <c r="I908" s="321"/>
      <c r="J908" s="321"/>
      <c r="K908" s="5"/>
      <c r="L908" s="5"/>
      <c r="M908" s="5"/>
    </row>
    <row r="909" spans="3:13" x14ac:dyDescent="0.3">
      <c r="C909" s="5"/>
      <c r="D909" s="5"/>
      <c r="E909" s="5"/>
      <c r="F909" s="5"/>
      <c r="G909" s="321"/>
      <c r="H909" s="321"/>
      <c r="I909" s="321"/>
      <c r="J909" s="321"/>
      <c r="K909" s="5"/>
      <c r="L909" s="5"/>
      <c r="M909" s="5"/>
    </row>
    <row r="910" spans="3:13" x14ac:dyDescent="0.3">
      <c r="C910" s="5"/>
      <c r="D910" s="5"/>
      <c r="E910" s="5"/>
      <c r="F910" s="5"/>
      <c r="G910" s="321"/>
      <c r="H910" s="321"/>
      <c r="I910" s="321"/>
      <c r="J910" s="321"/>
      <c r="K910" s="5"/>
      <c r="L910" s="5"/>
      <c r="M910" s="5"/>
    </row>
    <row r="911" spans="3:13" x14ac:dyDescent="0.3">
      <c r="C911" s="5"/>
      <c r="D911" s="5"/>
      <c r="E911" s="5"/>
      <c r="F911" s="5"/>
      <c r="G911" s="321"/>
      <c r="H911" s="321"/>
      <c r="I911" s="321"/>
      <c r="J911" s="321"/>
      <c r="K911" s="5"/>
      <c r="L911" s="5"/>
      <c r="M911" s="5"/>
    </row>
    <row r="912" spans="3:13" x14ac:dyDescent="0.3">
      <c r="C912" s="5"/>
      <c r="D912" s="5"/>
      <c r="E912" s="5"/>
      <c r="F912" s="5"/>
      <c r="G912" s="321"/>
      <c r="H912" s="321"/>
      <c r="I912" s="321"/>
      <c r="J912" s="321"/>
      <c r="K912" s="5"/>
      <c r="L912" s="5"/>
      <c r="M912" s="5"/>
    </row>
    <row r="913" spans="3:13" x14ac:dyDescent="0.3">
      <c r="C913" s="5"/>
      <c r="D913" s="5"/>
      <c r="E913" s="5"/>
      <c r="F913" s="5"/>
      <c r="G913" s="321"/>
      <c r="H913" s="321"/>
      <c r="I913" s="321"/>
      <c r="J913" s="321"/>
      <c r="K913" s="5"/>
      <c r="L913" s="5"/>
      <c r="M913" s="5"/>
    </row>
    <row r="914" spans="3:13" x14ac:dyDescent="0.3">
      <c r="C914" s="5"/>
      <c r="D914" s="5"/>
      <c r="E914" s="5"/>
      <c r="F914" s="5"/>
      <c r="G914" s="321"/>
      <c r="H914" s="321"/>
      <c r="I914" s="321"/>
      <c r="J914" s="321"/>
      <c r="K914" s="5"/>
      <c r="L914" s="5"/>
      <c r="M914" s="5"/>
    </row>
    <row r="915" spans="3:13" x14ac:dyDescent="0.3">
      <c r="C915" s="5"/>
      <c r="D915" s="5"/>
      <c r="E915" s="5"/>
      <c r="F915" s="5"/>
      <c r="G915" s="321"/>
      <c r="H915" s="321"/>
      <c r="I915" s="321"/>
      <c r="J915" s="321"/>
      <c r="K915" s="5"/>
      <c r="L915" s="5"/>
      <c r="M915" s="5"/>
    </row>
    <row r="916" spans="3:13" x14ac:dyDescent="0.3">
      <c r="C916" s="5"/>
      <c r="D916" s="5"/>
      <c r="E916" s="5"/>
      <c r="F916" s="5"/>
      <c r="G916" s="321"/>
      <c r="H916" s="321"/>
      <c r="I916" s="321"/>
      <c r="J916" s="321"/>
      <c r="K916" s="5"/>
      <c r="L916" s="5"/>
      <c r="M916" s="5"/>
    </row>
    <row r="917" spans="3:13" x14ac:dyDescent="0.3">
      <c r="C917" s="5"/>
      <c r="D917" s="5"/>
      <c r="E917" s="5"/>
      <c r="F917" s="5"/>
      <c r="G917" s="321"/>
      <c r="H917" s="321"/>
      <c r="I917" s="321"/>
      <c r="J917" s="321"/>
      <c r="K917" s="5"/>
      <c r="L917" s="5"/>
      <c r="M917" s="5"/>
    </row>
    <row r="918" spans="3:13" x14ac:dyDescent="0.3">
      <c r="C918" s="5"/>
      <c r="D918" s="5"/>
      <c r="E918" s="5"/>
      <c r="F918" s="5"/>
      <c r="G918" s="321"/>
      <c r="H918" s="321"/>
      <c r="I918" s="321"/>
      <c r="J918" s="321"/>
      <c r="K918" s="5"/>
      <c r="L918" s="5"/>
      <c r="M918" s="5"/>
    </row>
    <row r="919" spans="3:13" x14ac:dyDescent="0.3">
      <c r="C919" s="5"/>
      <c r="D919" s="5"/>
      <c r="E919" s="5"/>
      <c r="F919" s="5"/>
      <c r="G919" s="321"/>
      <c r="H919" s="321"/>
      <c r="I919" s="321"/>
      <c r="J919" s="321"/>
      <c r="K919" s="5"/>
      <c r="L919" s="5"/>
      <c r="M919" s="5"/>
    </row>
    <row r="920" spans="3:13" x14ac:dyDescent="0.3">
      <c r="C920" s="5"/>
      <c r="D920" s="5"/>
      <c r="E920" s="5"/>
      <c r="F920" s="5"/>
      <c r="G920" s="321"/>
      <c r="H920" s="321"/>
      <c r="I920" s="321"/>
      <c r="J920" s="321"/>
      <c r="K920" s="5"/>
      <c r="L920" s="5"/>
      <c r="M920" s="5"/>
    </row>
    <row r="921" spans="3:13" x14ac:dyDescent="0.3">
      <c r="C921" s="5"/>
      <c r="D921" s="5"/>
      <c r="E921" s="5"/>
      <c r="F921" s="5"/>
      <c r="G921" s="321"/>
      <c r="H921" s="321"/>
      <c r="I921" s="321"/>
      <c r="J921" s="321"/>
      <c r="K921" s="5"/>
      <c r="L921" s="5"/>
      <c r="M921" s="5"/>
    </row>
    <row r="922" spans="3:13" x14ac:dyDescent="0.3">
      <c r="C922" s="5"/>
      <c r="D922" s="5"/>
      <c r="E922" s="5"/>
      <c r="F922" s="5"/>
      <c r="G922" s="321"/>
      <c r="H922" s="321"/>
      <c r="I922" s="321"/>
      <c r="J922" s="321"/>
      <c r="K922" s="5"/>
      <c r="L922" s="5"/>
      <c r="M922" s="5"/>
    </row>
    <row r="923" spans="3:13" x14ac:dyDescent="0.3">
      <c r="C923" s="5"/>
      <c r="D923" s="5"/>
      <c r="E923" s="5"/>
      <c r="F923" s="5"/>
      <c r="G923" s="321"/>
      <c r="H923" s="321"/>
      <c r="I923" s="321"/>
      <c r="J923" s="321"/>
      <c r="K923" s="5"/>
      <c r="L923" s="5"/>
      <c r="M923" s="5"/>
    </row>
    <row r="924" spans="3:13" x14ac:dyDescent="0.3">
      <c r="C924" s="5"/>
      <c r="D924" s="5"/>
      <c r="E924" s="5"/>
      <c r="F924" s="5"/>
      <c r="G924" s="321"/>
      <c r="H924" s="321"/>
      <c r="I924" s="321"/>
      <c r="J924" s="321"/>
      <c r="K924" s="5"/>
      <c r="L924" s="5"/>
      <c r="M924" s="5"/>
    </row>
    <row r="925" spans="3:13" x14ac:dyDescent="0.3">
      <c r="C925" s="5"/>
      <c r="D925" s="5"/>
      <c r="E925" s="5"/>
      <c r="F925" s="5"/>
      <c r="G925" s="321"/>
      <c r="H925" s="321"/>
      <c r="I925" s="321"/>
      <c r="J925" s="321"/>
      <c r="K925" s="5"/>
      <c r="L925" s="5"/>
      <c r="M925" s="5"/>
    </row>
    <row r="926" spans="3:13" x14ac:dyDescent="0.3">
      <c r="C926" s="5"/>
      <c r="D926" s="5"/>
      <c r="E926" s="5"/>
      <c r="F926" s="5"/>
      <c r="G926" s="321"/>
      <c r="H926" s="321"/>
      <c r="I926" s="321"/>
      <c r="J926" s="321"/>
      <c r="K926" s="5"/>
      <c r="L926" s="5"/>
      <c r="M926" s="5"/>
    </row>
    <row r="927" spans="3:13" x14ac:dyDescent="0.3">
      <c r="C927" s="5"/>
      <c r="D927" s="5"/>
      <c r="E927" s="5"/>
      <c r="F927" s="5"/>
      <c r="G927" s="321"/>
      <c r="H927" s="321"/>
      <c r="I927" s="321"/>
      <c r="J927" s="321"/>
      <c r="K927" s="5"/>
      <c r="L927" s="5"/>
      <c r="M927" s="5"/>
    </row>
    <row r="928" spans="3:13" x14ac:dyDescent="0.3">
      <c r="C928" s="5"/>
      <c r="D928" s="5"/>
      <c r="E928" s="5"/>
      <c r="F928" s="5"/>
      <c r="G928" s="321"/>
      <c r="H928" s="321"/>
      <c r="I928" s="321"/>
      <c r="J928" s="321"/>
      <c r="K928" s="5"/>
      <c r="L928" s="5"/>
      <c r="M928" s="5"/>
    </row>
    <row r="929" spans="3:13" x14ac:dyDescent="0.3">
      <c r="C929" s="5"/>
      <c r="D929" s="5"/>
      <c r="E929" s="5"/>
      <c r="F929" s="5"/>
      <c r="G929" s="321"/>
      <c r="H929" s="321"/>
      <c r="I929" s="321"/>
      <c r="J929" s="321"/>
      <c r="K929" s="5"/>
      <c r="L929" s="5"/>
      <c r="M929" s="5"/>
    </row>
    <row r="930" spans="3:13" x14ac:dyDescent="0.3">
      <c r="C930" s="5"/>
      <c r="D930" s="5"/>
      <c r="E930" s="5"/>
      <c r="F930" s="5"/>
      <c r="G930" s="321"/>
      <c r="H930" s="321"/>
      <c r="I930" s="321"/>
      <c r="J930" s="321"/>
      <c r="K930" s="5"/>
      <c r="L930" s="5"/>
      <c r="M930" s="5"/>
    </row>
    <row r="931" spans="3:13" x14ac:dyDescent="0.3">
      <c r="C931" s="5"/>
      <c r="D931" s="5"/>
      <c r="E931" s="5"/>
      <c r="F931" s="5"/>
      <c r="G931" s="321"/>
      <c r="H931" s="321"/>
      <c r="I931" s="321"/>
      <c r="J931" s="321"/>
      <c r="K931" s="5"/>
      <c r="L931" s="5"/>
      <c r="M931" s="5"/>
    </row>
    <row r="932" spans="3:13" x14ac:dyDescent="0.3">
      <c r="C932" s="5"/>
      <c r="D932" s="5"/>
      <c r="E932" s="5"/>
      <c r="F932" s="5"/>
      <c r="G932" s="321"/>
      <c r="H932" s="321"/>
      <c r="I932" s="321"/>
      <c r="J932" s="321"/>
      <c r="K932" s="5"/>
      <c r="L932" s="5"/>
      <c r="M932" s="5"/>
    </row>
    <row r="933" spans="3:13" x14ac:dyDescent="0.3">
      <c r="C933" s="5"/>
      <c r="D933" s="5"/>
      <c r="E933" s="5"/>
      <c r="F933" s="5"/>
      <c r="G933" s="321"/>
      <c r="H933" s="321"/>
      <c r="I933" s="321"/>
      <c r="J933" s="321"/>
      <c r="K933" s="5"/>
      <c r="L933" s="5"/>
      <c r="M933" s="5"/>
    </row>
    <row r="934" spans="3:13" x14ac:dyDescent="0.3">
      <c r="C934" s="5"/>
      <c r="D934" s="5"/>
      <c r="E934" s="5"/>
      <c r="F934" s="5"/>
      <c r="G934" s="321"/>
      <c r="H934" s="321"/>
      <c r="I934" s="321"/>
      <c r="J934" s="321"/>
      <c r="K934" s="5"/>
      <c r="L934" s="5"/>
      <c r="M934" s="5"/>
    </row>
    <row r="935" spans="3:13" x14ac:dyDescent="0.3">
      <c r="C935" s="5"/>
      <c r="D935" s="5"/>
      <c r="E935" s="5"/>
      <c r="F935" s="5"/>
      <c r="G935" s="321"/>
      <c r="H935" s="321"/>
      <c r="I935" s="321"/>
      <c r="J935" s="321"/>
      <c r="K935" s="5"/>
      <c r="L935" s="5"/>
      <c r="M935" s="5"/>
    </row>
    <row r="936" spans="3:13" x14ac:dyDescent="0.3">
      <c r="C936" s="5"/>
      <c r="D936" s="5"/>
      <c r="E936" s="5"/>
      <c r="F936" s="5"/>
      <c r="G936" s="321"/>
      <c r="H936" s="321"/>
      <c r="I936" s="321"/>
      <c r="J936" s="321"/>
      <c r="K936" s="5"/>
      <c r="L936" s="5"/>
      <c r="M936" s="5"/>
    </row>
    <row r="937" spans="3:13" x14ac:dyDescent="0.3">
      <c r="C937" s="5"/>
      <c r="D937" s="5"/>
      <c r="E937" s="5"/>
      <c r="F937" s="5"/>
      <c r="G937" s="321"/>
      <c r="H937" s="321"/>
      <c r="I937" s="321"/>
      <c r="J937" s="321"/>
      <c r="K937" s="5"/>
      <c r="L937" s="5"/>
      <c r="M937" s="5"/>
    </row>
    <row r="938" spans="3:13" x14ac:dyDescent="0.3">
      <c r="C938" s="5"/>
      <c r="D938" s="5"/>
      <c r="E938" s="5"/>
      <c r="F938" s="5"/>
      <c r="G938" s="321"/>
      <c r="H938" s="321"/>
      <c r="I938" s="321"/>
      <c r="J938" s="321"/>
      <c r="K938" s="5"/>
      <c r="L938" s="5"/>
      <c r="M938" s="5"/>
    </row>
    <row r="939" spans="3:13" x14ac:dyDescent="0.3">
      <c r="C939" s="5"/>
      <c r="D939" s="5"/>
      <c r="E939" s="5"/>
      <c r="F939" s="5"/>
      <c r="G939" s="321"/>
      <c r="H939" s="321"/>
      <c r="I939" s="321"/>
      <c r="J939" s="321"/>
      <c r="K939" s="5"/>
      <c r="L939" s="5"/>
      <c r="M939" s="5"/>
    </row>
    <row r="940" spans="3:13" x14ac:dyDescent="0.3">
      <c r="C940" s="5"/>
      <c r="D940" s="5"/>
      <c r="E940" s="5"/>
      <c r="F940" s="5"/>
      <c r="G940" s="321"/>
      <c r="H940" s="321"/>
      <c r="I940" s="321"/>
      <c r="J940" s="321"/>
      <c r="K940" s="5"/>
      <c r="L940" s="5"/>
      <c r="M940" s="5"/>
    </row>
    <row r="941" spans="3:13" x14ac:dyDescent="0.3">
      <c r="C941" s="5"/>
      <c r="D941" s="5"/>
      <c r="E941" s="5"/>
      <c r="F941" s="5"/>
      <c r="G941" s="321"/>
      <c r="H941" s="321"/>
      <c r="I941" s="321"/>
      <c r="J941" s="321"/>
      <c r="K941" s="5"/>
      <c r="L941" s="5"/>
      <c r="M941" s="5"/>
    </row>
    <row r="942" spans="3:13" x14ac:dyDescent="0.3">
      <c r="C942" s="5"/>
      <c r="D942" s="5"/>
      <c r="E942" s="5"/>
      <c r="F942" s="5"/>
      <c r="G942" s="321"/>
      <c r="H942" s="321"/>
      <c r="I942" s="321"/>
      <c r="J942" s="321"/>
      <c r="K942" s="5"/>
      <c r="L942" s="5"/>
      <c r="M942" s="5"/>
    </row>
    <row r="943" spans="3:13" x14ac:dyDescent="0.3">
      <c r="C943" s="5"/>
      <c r="D943" s="5"/>
      <c r="E943" s="5"/>
      <c r="F943" s="5"/>
      <c r="G943" s="321"/>
      <c r="H943" s="321"/>
      <c r="I943" s="321"/>
      <c r="J943" s="321"/>
      <c r="K943" s="5"/>
      <c r="L943" s="5"/>
      <c r="M943" s="5"/>
    </row>
    <row r="944" spans="3:13" x14ac:dyDescent="0.3">
      <c r="C944" s="5"/>
      <c r="D944" s="5"/>
      <c r="E944" s="5"/>
      <c r="F944" s="5"/>
      <c r="G944" s="321"/>
      <c r="H944" s="321"/>
      <c r="I944" s="321"/>
      <c r="J944" s="321"/>
      <c r="K944" s="5"/>
      <c r="L944" s="5"/>
      <c r="M944" s="5"/>
    </row>
    <row r="945" spans="3:13" x14ac:dyDescent="0.3">
      <c r="C945" s="5"/>
      <c r="D945" s="5"/>
      <c r="E945" s="5"/>
      <c r="F945" s="5"/>
      <c r="G945" s="321"/>
      <c r="H945" s="321"/>
      <c r="I945" s="321"/>
      <c r="J945" s="321"/>
      <c r="K945" s="5"/>
      <c r="L945" s="5"/>
      <c r="M945" s="5"/>
    </row>
    <row r="946" spans="3:13" x14ac:dyDescent="0.3">
      <c r="C946" s="5"/>
      <c r="D946" s="5"/>
      <c r="E946" s="5"/>
      <c r="F946" s="5"/>
      <c r="G946" s="321"/>
      <c r="H946" s="321"/>
      <c r="I946" s="321"/>
      <c r="J946" s="321"/>
      <c r="K946" s="5"/>
      <c r="L946" s="5"/>
      <c r="M946" s="5"/>
    </row>
    <row r="947" spans="3:13" x14ac:dyDescent="0.3">
      <c r="C947" s="5"/>
      <c r="D947" s="5"/>
      <c r="E947" s="5"/>
      <c r="F947" s="5"/>
      <c r="G947" s="321"/>
      <c r="H947" s="321"/>
      <c r="I947" s="321"/>
      <c r="J947" s="321"/>
      <c r="K947" s="5"/>
      <c r="L947" s="5"/>
      <c r="M947" s="5"/>
    </row>
    <row r="948" spans="3:13" x14ac:dyDescent="0.3">
      <c r="C948" s="5"/>
      <c r="D948" s="5"/>
      <c r="E948" s="5"/>
      <c r="F948" s="5"/>
      <c r="G948" s="321"/>
      <c r="H948" s="321"/>
      <c r="I948" s="321"/>
      <c r="J948" s="321"/>
      <c r="K948" s="5"/>
      <c r="L948" s="5"/>
      <c r="M948" s="5"/>
    </row>
    <row r="949" spans="3:13" x14ac:dyDescent="0.3">
      <c r="C949" s="5"/>
      <c r="D949" s="5"/>
      <c r="E949" s="5"/>
      <c r="F949" s="5"/>
      <c r="G949" s="321"/>
      <c r="H949" s="321"/>
      <c r="I949" s="321"/>
      <c r="J949" s="321"/>
      <c r="K949" s="5"/>
      <c r="L949" s="5"/>
      <c r="M949" s="5"/>
    </row>
    <row r="950" spans="3:13" x14ac:dyDescent="0.3">
      <c r="C950" s="5"/>
      <c r="D950" s="5"/>
      <c r="E950" s="5"/>
      <c r="F950" s="5"/>
      <c r="G950" s="321"/>
      <c r="H950" s="321"/>
      <c r="I950" s="321"/>
      <c r="J950" s="321"/>
      <c r="K950" s="5"/>
      <c r="L950" s="5"/>
      <c r="M950" s="5"/>
    </row>
    <row r="951" spans="3:13" x14ac:dyDescent="0.3">
      <c r="C951" s="5"/>
      <c r="D951" s="5"/>
      <c r="E951" s="5"/>
      <c r="F951" s="5"/>
      <c r="G951" s="321"/>
      <c r="H951" s="321"/>
      <c r="I951" s="321"/>
      <c r="J951" s="321"/>
      <c r="K951" s="5"/>
      <c r="L951" s="5"/>
      <c r="M951" s="5"/>
    </row>
    <row r="952" spans="3:13" x14ac:dyDescent="0.3">
      <c r="C952" s="5"/>
      <c r="D952" s="5"/>
      <c r="E952" s="5"/>
      <c r="F952" s="5"/>
      <c r="G952" s="321"/>
      <c r="H952" s="321"/>
      <c r="I952" s="321"/>
      <c r="J952" s="321"/>
      <c r="K952" s="5"/>
      <c r="L952" s="5"/>
      <c r="M952" s="5"/>
    </row>
    <row r="953" spans="3:13" x14ac:dyDescent="0.3">
      <c r="C953" s="5"/>
      <c r="D953" s="5"/>
      <c r="E953" s="5"/>
      <c r="F953" s="5"/>
      <c r="G953" s="321"/>
      <c r="H953" s="321"/>
      <c r="I953" s="321"/>
      <c r="J953" s="321"/>
      <c r="K953" s="5"/>
      <c r="L953" s="5"/>
      <c r="M953" s="5"/>
    </row>
    <row r="954" spans="3:13" x14ac:dyDescent="0.3">
      <c r="C954" s="5"/>
      <c r="D954" s="5"/>
      <c r="E954" s="5"/>
      <c r="F954" s="5"/>
      <c r="G954" s="321"/>
      <c r="H954" s="321"/>
      <c r="I954" s="321"/>
      <c r="J954" s="321"/>
      <c r="K954" s="5"/>
      <c r="L954" s="5"/>
      <c r="M954" s="5"/>
    </row>
    <row r="955" spans="3:13" x14ac:dyDescent="0.3">
      <c r="C955" s="5"/>
      <c r="D955" s="5"/>
      <c r="E955" s="5"/>
      <c r="F955" s="5"/>
      <c r="G955" s="321"/>
      <c r="H955" s="321"/>
      <c r="I955" s="321"/>
      <c r="J955" s="321"/>
      <c r="K955" s="5"/>
      <c r="L955" s="5"/>
      <c r="M955" s="5"/>
    </row>
    <row r="956" spans="3:13" x14ac:dyDescent="0.3">
      <c r="C956" s="5"/>
      <c r="D956" s="5"/>
      <c r="E956" s="5"/>
      <c r="F956" s="5"/>
      <c r="G956" s="321"/>
      <c r="H956" s="321"/>
      <c r="I956" s="321"/>
      <c r="J956" s="321"/>
      <c r="K956" s="5"/>
      <c r="L956" s="5"/>
      <c r="M956" s="5"/>
    </row>
    <row r="957" spans="3:13" x14ac:dyDescent="0.3">
      <c r="C957" s="5"/>
      <c r="D957" s="5"/>
      <c r="E957" s="5"/>
      <c r="F957" s="5"/>
      <c r="G957" s="321"/>
      <c r="H957" s="321"/>
      <c r="I957" s="321"/>
      <c r="J957" s="321"/>
      <c r="K957" s="5"/>
      <c r="L957" s="5"/>
      <c r="M957" s="5"/>
    </row>
    <row r="958" spans="3:13" x14ac:dyDescent="0.3">
      <c r="C958" s="5"/>
      <c r="D958" s="5"/>
      <c r="E958" s="5"/>
      <c r="F958" s="5"/>
      <c r="G958" s="321"/>
      <c r="H958" s="321"/>
      <c r="I958" s="321"/>
      <c r="J958" s="321"/>
      <c r="K958" s="5"/>
      <c r="L958" s="5"/>
      <c r="M958" s="5"/>
    </row>
    <row r="959" spans="3:13" x14ac:dyDescent="0.3">
      <c r="C959" s="5"/>
      <c r="D959" s="5"/>
      <c r="E959" s="5"/>
      <c r="F959" s="5"/>
      <c r="G959" s="321"/>
      <c r="H959" s="321"/>
      <c r="I959" s="321"/>
      <c r="J959" s="321"/>
      <c r="K959" s="5"/>
      <c r="L959" s="5"/>
      <c r="M959" s="5"/>
    </row>
    <row r="960" spans="3:13" x14ac:dyDescent="0.3">
      <c r="C960" s="5"/>
      <c r="D960" s="5"/>
      <c r="E960" s="5"/>
      <c r="F960" s="5"/>
      <c r="G960" s="321"/>
      <c r="H960" s="321"/>
      <c r="I960" s="321"/>
      <c r="J960" s="321"/>
      <c r="K960" s="5"/>
      <c r="L960" s="5"/>
      <c r="M960" s="5"/>
    </row>
    <row r="961" spans="3:13" x14ac:dyDescent="0.3">
      <c r="C961" s="5"/>
      <c r="D961" s="5"/>
      <c r="E961" s="5"/>
      <c r="F961" s="5"/>
      <c r="G961" s="321"/>
      <c r="H961" s="321"/>
      <c r="I961" s="321"/>
      <c r="J961" s="321"/>
      <c r="K961" s="5"/>
      <c r="L961" s="5"/>
      <c r="M961" s="5"/>
    </row>
    <row r="962" spans="3:13" x14ac:dyDescent="0.3">
      <c r="C962" s="5"/>
      <c r="D962" s="5"/>
      <c r="E962" s="5"/>
      <c r="F962" s="5"/>
      <c r="G962" s="321"/>
      <c r="H962" s="321"/>
      <c r="I962" s="321"/>
      <c r="J962" s="321"/>
      <c r="K962" s="5"/>
      <c r="L962" s="5"/>
      <c r="M962" s="5"/>
    </row>
    <row r="963" spans="3:13" x14ac:dyDescent="0.3">
      <c r="C963" s="5"/>
      <c r="D963" s="5"/>
      <c r="E963" s="5"/>
      <c r="F963" s="5"/>
      <c r="G963" s="321"/>
      <c r="H963" s="321"/>
      <c r="I963" s="321"/>
      <c r="J963" s="321"/>
      <c r="K963" s="5"/>
      <c r="L963" s="5"/>
      <c r="M963" s="5"/>
    </row>
    <row r="964" spans="3:13" x14ac:dyDescent="0.3">
      <c r="C964" s="5"/>
      <c r="D964" s="5"/>
      <c r="E964" s="5"/>
      <c r="F964" s="5"/>
      <c r="G964" s="321"/>
      <c r="H964" s="321"/>
      <c r="I964" s="321"/>
      <c r="J964" s="321"/>
      <c r="K964" s="5"/>
      <c r="L964" s="5"/>
      <c r="M964" s="5"/>
    </row>
    <row r="965" spans="3:13" x14ac:dyDescent="0.3">
      <c r="C965" s="5"/>
      <c r="D965" s="5"/>
      <c r="E965" s="5"/>
      <c r="F965" s="5"/>
      <c r="G965" s="321"/>
      <c r="H965" s="321"/>
      <c r="I965" s="321"/>
      <c r="J965" s="321"/>
      <c r="K965" s="5"/>
      <c r="L965" s="5"/>
      <c r="M965" s="5"/>
    </row>
    <row r="966" spans="3:13" x14ac:dyDescent="0.3">
      <c r="C966" s="5"/>
      <c r="D966" s="5"/>
      <c r="E966" s="5"/>
      <c r="F966" s="5"/>
      <c r="G966" s="321"/>
      <c r="H966" s="321"/>
      <c r="I966" s="321"/>
      <c r="J966" s="321"/>
      <c r="K966" s="5"/>
      <c r="L966" s="5"/>
      <c r="M966" s="5"/>
    </row>
    <row r="967" spans="3:13" x14ac:dyDescent="0.3">
      <c r="C967" s="5"/>
      <c r="D967" s="5"/>
      <c r="E967" s="5"/>
      <c r="F967" s="5"/>
      <c r="G967" s="321"/>
      <c r="H967" s="321"/>
      <c r="I967" s="321"/>
      <c r="J967" s="321"/>
      <c r="K967" s="5"/>
      <c r="L967" s="5"/>
      <c r="M967" s="5"/>
    </row>
    <row r="968" spans="3:13" x14ac:dyDescent="0.3">
      <c r="C968" s="5"/>
      <c r="D968" s="5"/>
      <c r="E968" s="5"/>
      <c r="F968" s="5"/>
      <c r="G968" s="321"/>
      <c r="H968" s="321"/>
      <c r="I968" s="321"/>
      <c r="J968" s="321"/>
      <c r="K968" s="5"/>
      <c r="L968" s="5"/>
      <c r="M968" s="5"/>
    </row>
    <row r="969" spans="3:13" x14ac:dyDescent="0.3">
      <c r="C969" s="5"/>
      <c r="D969" s="5"/>
      <c r="E969" s="5"/>
      <c r="F969" s="5"/>
      <c r="G969" s="321"/>
      <c r="H969" s="321"/>
      <c r="I969" s="321"/>
      <c r="J969" s="321"/>
      <c r="K969" s="5"/>
      <c r="L969" s="5"/>
      <c r="M969" s="5"/>
    </row>
    <row r="970" spans="3:13" x14ac:dyDescent="0.3">
      <c r="C970" s="5"/>
      <c r="D970" s="5"/>
      <c r="E970" s="5"/>
      <c r="F970" s="5"/>
      <c r="G970" s="321"/>
      <c r="H970" s="321"/>
      <c r="I970" s="321"/>
      <c r="J970" s="321"/>
      <c r="K970" s="5"/>
      <c r="L970" s="5"/>
      <c r="M970" s="5"/>
    </row>
    <row r="971" spans="3:13" x14ac:dyDescent="0.3">
      <c r="C971" s="5"/>
      <c r="D971" s="5"/>
      <c r="E971" s="5"/>
      <c r="F971" s="5"/>
      <c r="G971" s="321"/>
      <c r="H971" s="321"/>
      <c r="I971" s="321"/>
      <c r="J971" s="321"/>
      <c r="K971" s="5"/>
      <c r="L971" s="5"/>
      <c r="M971" s="5"/>
    </row>
    <row r="972" spans="3:13" x14ac:dyDescent="0.3">
      <c r="C972" s="5"/>
      <c r="D972" s="5"/>
      <c r="E972" s="5"/>
      <c r="F972" s="5"/>
      <c r="G972" s="321"/>
      <c r="H972" s="321"/>
      <c r="I972" s="321"/>
      <c r="J972" s="321"/>
      <c r="K972" s="5"/>
      <c r="L972" s="5"/>
      <c r="M972" s="5"/>
    </row>
    <row r="973" spans="3:13" x14ac:dyDescent="0.3">
      <c r="C973" s="5"/>
      <c r="D973" s="5"/>
      <c r="E973" s="5"/>
      <c r="F973" s="5"/>
      <c r="G973" s="321"/>
      <c r="H973" s="321"/>
      <c r="I973" s="321"/>
      <c r="J973" s="321"/>
      <c r="K973" s="5"/>
      <c r="L973" s="5"/>
      <c r="M973" s="5"/>
    </row>
    <row r="974" spans="3:13" x14ac:dyDescent="0.3">
      <c r="C974" s="5"/>
      <c r="D974" s="5"/>
      <c r="E974" s="5"/>
      <c r="F974" s="5"/>
      <c r="G974" s="321"/>
      <c r="H974" s="321"/>
      <c r="I974" s="321"/>
      <c r="J974" s="321"/>
      <c r="K974" s="5"/>
      <c r="L974" s="5"/>
      <c r="M974" s="5"/>
    </row>
    <row r="975" spans="3:13" x14ac:dyDescent="0.3">
      <c r="C975" s="5"/>
      <c r="D975" s="5"/>
      <c r="E975" s="5"/>
      <c r="F975" s="5"/>
      <c r="G975" s="321"/>
      <c r="H975" s="321"/>
      <c r="I975" s="321"/>
      <c r="J975" s="321"/>
      <c r="K975" s="5"/>
      <c r="L975" s="5"/>
      <c r="M975" s="5"/>
    </row>
    <row r="976" spans="3:13" x14ac:dyDescent="0.3">
      <c r="C976" s="5"/>
      <c r="D976" s="5"/>
      <c r="E976" s="5"/>
      <c r="F976" s="5"/>
      <c r="G976" s="321"/>
      <c r="H976" s="321"/>
      <c r="I976" s="321"/>
      <c r="J976" s="321"/>
      <c r="K976" s="5"/>
      <c r="L976" s="5"/>
      <c r="M976" s="5"/>
    </row>
    <row r="977" spans="3:13" x14ac:dyDescent="0.3">
      <c r="C977" s="5"/>
      <c r="D977" s="5"/>
      <c r="E977" s="5"/>
      <c r="F977" s="5"/>
      <c r="G977" s="321"/>
      <c r="H977" s="321"/>
      <c r="I977" s="321"/>
      <c r="J977" s="321"/>
      <c r="K977" s="5"/>
      <c r="L977" s="5"/>
      <c r="M977" s="5"/>
    </row>
    <row r="978" spans="3:13" x14ac:dyDescent="0.3">
      <c r="C978" s="5"/>
      <c r="D978" s="5"/>
      <c r="E978" s="5"/>
      <c r="F978" s="5"/>
      <c r="G978" s="321"/>
      <c r="H978" s="321"/>
      <c r="I978" s="321"/>
      <c r="J978" s="321"/>
      <c r="K978" s="5"/>
      <c r="L978" s="5"/>
      <c r="M978" s="5"/>
    </row>
    <row r="979" spans="3:13" x14ac:dyDescent="0.3">
      <c r="C979" s="5"/>
      <c r="D979" s="5"/>
      <c r="E979" s="5"/>
      <c r="F979" s="5"/>
      <c r="G979" s="321"/>
      <c r="H979" s="321"/>
      <c r="I979" s="321"/>
      <c r="J979" s="321"/>
      <c r="K979" s="5"/>
      <c r="L979" s="5"/>
      <c r="M979" s="5"/>
    </row>
    <row r="980" spans="3:13" x14ac:dyDescent="0.3">
      <c r="C980" s="5"/>
      <c r="D980" s="5"/>
      <c r="E980" s="5"/>
      <c r="F980" s="5"/>
      <c r="G980" s="321"/>
      <c r="H980" s="321"/>
      <c r="I980" s="321"/>
      <c r="J980" s="321"/>
      <c r="K980" s="5"/>
      <c r="L980" s="5"/>
      <c r="M980" s="5"/>
    </row>
    <row r="981" spans="3:13" x14ac:dyDescent="0.3">
      <c r="C981" s="5"/>
      <c r="D981" s="5"/>
      <c r="E981" s="5"/>
      <c r="F981" s="5"/>
      <c r="G981" s="321"/>
      <c r="H981" s="321"/>
      <c r="I981" s="321"/>
      <c r="J981" s="321"/>
      <c r="K981" s="5"/>
      <c r="L981" s="5"/>
      <c r="M981" s="5"/>
    </row>
    <row r="982" spans="3:13" x14ac:dyDescent="0.3">
      <c r="C982" s="5"/>
      <c r="D982" s="5"/>
      <c r="E982" s="5"/>
      <c r="F982" s="5"/>
      <c r="G982" s="321"/>
      <c r="H982" s="321"/>
      <c r="I982" s="321"/>
      <c r="J982" s="321"/>
      <c r="K982" s="5"/>
      <c r="L982" s="5"/>
      <c r="M982" s="5"/>
    </row>
    <row r="983" spans="3:13" x14ac:dyDescent="0.3">
      <c r="C983" s="5"/>
      <c r="D983" s="5"/>
      <c r="E983" s="5"/>
      <c r="F983" s="5"/>
      <c r="G983" s="321"/>
      <c r="H983" s="321"/>
      <c r="I983" s="321"/>
      <c r="J983" s="321"/>
      <c r="K983" s="5"/>
      <c r="L983" s="5"/>
      <c r="M983" s="5"/>
    </row>
    <row r="984" spans="3:13" x14ac:dyDescent="0.3">
      <c r="C984" s="5"/>
      <c r="D984" s="5"/>
      <c r="E984" s="5"/>
      <c r="F984" s="5"/>
      <c r="G984" s="321"/>
      <c r="H984" s="321"/>
      <c r="I984" s="321"/>
      <c r="J984" s="321"/>
      <c r="K984" s="5"/>
      <c r="L984" s="5"/>
      <c r="M984" s="5"/>
    </row>
    <row r="985" spans="3:13" x14ac:dyDescent="0.3">
      <c r="C985" s="5"/>
      <c r="D985" s="5"/>
      <c r="E985" s="5"/>
      <c r="F985" s="5"/>
      <c r="G985" s="321"/>
      <c r="H985" s="321"/>
      <c r="I985" s="321"/>
      <c r="J985" s="321"/>
      <c r="K985" s="5"/>
      <c r="L985" s="5"/>
      <c r="M985" s="5"/>
    </row>
    <row r="986" spans="3:13" x14ac:dyDescent="0.3">
      <c r="C986" s="5"/>
      <c r="D986" s="5"/>
      <c r="E986" s="5"/>
      <c r="F986" s="5"/>
      <c r="G986" s="321"/>
      <c r="H986" s="321"/>
      <c r="I986" s="321"/>
      <c r="J986" s="321"/>
      <c r="K986" s="5"/>
      <c r="L986" s="5"/>
      <c r="M986" s="5"/>
    </row>
    <row r="987" spans="3:13" x14ac:dyDescent="0.3">
      <c r="C987" s="5"/>
      <c r="D987" s="5"/>
      <c r="E987" s="5"/>
      <c r="F987" s="5"/>
      <c r="G987" s="321"/>
      <c r="H987" s="321"/>
      <c r="I987" s="321"/>
      <c r="J987" s="321"/>
      <c r="K987" s="5"/>
      <c r="L987" s="5"/>
      <c r="M987" s="5"/>
    </row>
    <row r="988" spans="3:13" x14ac:dyDescent="0.3">
      <c r="C988" s="5"/>
      <c r="D988" s="5"/>
      <c r="E988" s="5"/>
      <c r="F988" s="5"/>
      <c r="G988" s="321"/>
      <c r="H988" s="321"/>
      <c r="I988" s="321"/>
      <c r="J988" s="321"/>
      <c r="K988" s="5"/>
      <c r="L988" s="5"/>
      <c r="M988" s="5"/>
    </row>
    <row r="989" spans="3:13" x14ac:dyDescent="0.3">
      <c r="C989" s="5"/>
      <c r="D989" s="5"/>
      <c r="E989" s="5"/>
      <c r="F989" s="5"/>
      <c r="G989" s="321"/>
      <c r="H989" s="321"/>
      <c r="I989" s="321"/>
      <c r="J989" s="321"/>
      <c r="K989" s="5"/>
      <c r="L989" s="5"/>
      <c r="M989" s="5"/>
    </row>
    <row r="990" spans="3:13" x14ac:dyDescent="0.3">
      <c r="C990" s="5"/>
      <c r="D990" s="5"/>
      <c r="E990" s="5"/>
      <c r="F990" s="5"/>
      <c r="G990" s="321"/>
      <c r="H990" s="321"/>
      <c r="I990" s="321"/>
      <c r="J990" s="321"/>
      <c r="K990" s="5"/>
      <c r="L990" s="5"/>
      <c r="M990" s="5"/>
    </row>
    <row r="991" spans="3:13" x14ac:dyDescent="0.3">
      <c r="C991" s="5"/>
      <c r="D991" s="5"/>
      <c r="E991" s="5"/>
      <c r="F991" s="5"/>
      <c r="G991" s="321"/>
      <c r="H991" s="321"/>
      <c r="I991" s="321"/>
      <c r="J991" s="321"/>
      <c r="K991" s="5"/>
      <c r="L991" s="5"/>
      <c r="M991" s="5"/>
    </row>
    <row r="992" spans="3:13" x14ac:dyDescent="0.3">
      <c r="C992" s="5"/>
      <c r="D992" s="5"/>
      <c r="E992" s="5"/>
      <c r="F992" s="5"/>
      <c r="G992" s="321"/>
      <c r="H992" s="321"/>
      <c r="I992" s="321"/>
      <c r="J992" s="321"/>
      <c r="K992" s="5"/>
      <c r="L992" s="5"/>
      <c r="M992" s="5"/>
    </row>
    <row r="993" spans="3:13" x14ac:dyDescent="0.3">
      <c r="C993" s="5"/>
      <c r="D993" s="5"/>
      <c r="E993" s="5"/>
      <c r="F993" s="5"/>
      <c r="G993" s="321"/>
      <c r="H993" s="321"/>
      <c r="I993" s="321"/>
      <c r="J993" s="321"/>
      <c r="K993" s="5"/>
      <c r="L993" s="5"/>
      <c r="M993" s="5"/>
    </row>
    <row r="994" spans="3:13" x14ac:dyDescent="0.3">
      <c r="C994" s="5"/>
      <c r="D994" s="5"/>
      <c r="E994" s="5"/>
      <c r="F994" s="5"/>
      <c r="G994" s="321"/>
      <c r="H994" s="321"/>
      <c r="I994" s="321"/>
      <c r="J994" s="321"/>
      <c r="K994" s="5"/>
      <c r="L994" s="5"/>
      <c r="M994" s="5"/>
    </row>
    <row r="995" spans="3:13" x14ac:dyDescent="0.3">
      <c r="C995" s="5"/>
      <c r="D995" s="5"/>
      <c r="E995" s="5"/>
      <c r="F995" s="5"/>
      <c r="G995" s="321"/>
      <c r="H995" s="321"/>
      <c r="I995" s="321"/>
      <c r="J995" s="321"/>
      <c r="K995" s="5"/>
      <c r="L995" s="5"/>
      <c r="M995" s="5"/>
    </row>
    <row r="996" spans="3:13" x14ac:dyDescent="0.3">
      <c r="C996" s="5"/>
      <c r="D996" s="5"/>
      <c r="E996" s="5"/>
      <c r="F996" s="5"/>
      <c r="G996" s="321"/>
      <c r="H996" s="321"/>
      <c r="I996" s="321"/>
      <c r="J996" s="321"/>
      <c r="K996" s="5"/>
      <c r="L996" s="5"/>
      <c r="M996" s="5"/>
    </row>
    <row r="997" spans="3:13" x14ac:dyDescent="0.3">
      <c r="C997" s="5"/>
      <c r="D997" s="5"/>
      <c r="E997" s="5"/>
      <c r="F997" s="5"/>
      <c r="G997" s="321"/>
      <c r="H997" s="321"/>
      <c r="I997" s="321"/>
      <c r="J997" s="321"/>
      <c r="K997" s="5"/>
      <c r="L997" s="5"/>
      <c r="M997" s="5"/>
    </row>
    <row r="998" spans="3:13" x14ac:dyDescent="0.3">
      <c r="C998" s="5"/>
      <c r="D998" s="5"/>
      <c r="E998" s="5"/>
      <c r="F998" s="5"/>
      <c r="G998" s="321"/>
      <c r="H998" s="321"/>
      <c r="I998" s="321"/>
      <c r="J998" s="321"/>
      <c r="K998" s="5"/>
      <c r="L998" s="5"/>
      <c r="M998" s="5"/>
    </row>
    <row r="999" spans="3:13" x14ac:dyDescent="0.3">
      <c r="C999" s="5"/>
      <c r="D999" s="5"/>
      <c r="E999" s="5"/>
      <c r="F999" s="5"/>
      <c r="G999" s="321"/>
      <c r="H999" s="321"/>
      <c r="I999" s="321"/>
      <c r="J999" s="321"/>
      <c r="K999" s="5"/>
      <c r="L999" s="5"/>
      <c r="M999" s="5"/>
    </row>
    <row r="1000" spans="3:13" x14ac:dyDescent="0.3">
      <c r="C1000" s="5"/>
      <c r="D1000" s="5"/>
      <c r="E1000" s="5"/>
      <c r="F1000" s="5"/>
      <c r="G1000" s="321"/>
      <c r="H1000" s="321"/>
      <c r="I1000" s="321"/>
      <c r="J1000" s="321"/>
      <c r="K1000" s="5"/>
      <c r="L1000" s="5"/>
      <c r="M1000" s="5"/>
    </row>
    <row r="1001" spans="3:13" x14ac:dyDescent="0.3">
      <c r="C1001" s="5"/>
      <c r="D1001" s="5"/>
      <c r="E1001" s="5"/>
      <c r="F1001" s="5"/>
      <c r="G1001" s="321"/>
      <c r="H1001" s="321"/>
      <c r="I1001" s="321"/>
      <c r="J1001" s="321"/>
      <c r="K1001" s="5"/>
      <c r="L1001" s="5"/>
      <c r="M1001" s="5"/>
    </row>
    <row r="1002" spans="3:13" x14ac:dyDescent="0.3">
      <c r="C1002" s="5"/>
      <c r="D1002" s="5"/>
      <c r="E1002" s="5"/>
      <c r="F1002" s="5"/>
      <c r="G1002" s="321"/>
      <c r="H1002" s="321"/>
      <c r="I1002" s="321"/>
      <c r="J1002" s="321"/>
      <c r="K1002" s="5"/>
      <c r="L1002" s="5"/>
      <c r="M1002" s="5"/>
    </row>
    <row r="1003" spans="3:13" x14ac:dyDescent="0.3">
      <c r="C1003" s="5"/>
      <c r="D1003" s="5"/>
      <c r="E1003" s="5"/>
      <c r="F1003" s="5"/>
      <c r="G1003" s="321"/>
      <c r="H1003" s="321"/>
      <c r="I1003" s="321"/>
      <c r="J1003" s="321"/>
      <c r="K1003" s="5"/>
      <c r="L1003" s="5"/>
      <c r="M1003" s="5"/>
    </row>
    <row r="1004" spans="3:13" x14ac:dyDescent="0.3">
      <c r="C1004" s="5"/>
      <c r="D1004" s="5"/>
      <c r="E1004" s="5"/>
      <c r="F1004" s="5"/>
      <c r="G1004" s="321"/>
      <c r="H1004" s="321"/>
      <c r="I1004" s="321"/>
      <c r="J1004" s="321"/>
      <c r="K1004" s="5"/>
      <c r="L1004" s="5"/>
      <c r="M1004" s="5"/>
    </row>
    <row r="1005" spans="3:13" x14ac:dyDescent="0.3">
      <c r="C1005" s="5"/>
      <c r="D1005" s="5"/>
      <c r="E1005" s="5"/>
      <c r="F1005" s="5"/>
      <c r="G1005" s="321"/>
      <c r="H1005" s="321"/>
      <c r="I1005" s="321"/>
      <c r="J1005" s="321"/>
      <c r="K1005" s="5"/>
      <c r="L1005" s="5"/>
      <c r="M1005" s="5"/>
    </row>
    <row r="1006" spans="3:13" x14ac:dyDescent="0.3">
      <c r="C1006" s="5"/>
      <c r="D1006" s="5"/>
      <c r="E1006" s="5"/>
      <c r="F1006" s="5"/>
      <c r="G1006" s="321"/>
      <c r="H1006" s="321"/>
      <c r="I1006" s="321"/>
      <c r="J1006" s="321"/>
      <c r="K1006" s="5"/>
      <c r="L1006" s="5"/>
      <c r="M1006" s="5"/>
    </row>
    <row r="1007" spans="3:13" x14ac:dyDescent="0.3">
      <c r="C1007" s="5"/>
      <c r="D1007" s="5"/>
      <c r="E1007" s="5"/>
      <c r="F1007" s="5"/>
      <c r="G1007" s="321"/>
      <c r="H1007" s="321"/>
      <c r="I1007" s="321"/>
      <c r="J1007" s="321"/>
      <c r="K1007" s="5"/>
      <c r="L1007" s="5"/>
      <c r="M1007" s="5"/>
    </row>
    <row r="1008" spans="3:13" x14ac:dyDescent="0.3">
      <c r="C1008" s="5"/>
      <c r="D1008" s="5"/>
      <c r="E1008" s="5"/>
      <c r="F1008" s="5"/>
      <c r="G1008" s="321"/>
      <c r="H1008" s="321"/>
      <c r="I1008" s="321"/>
      <c r="J1008" s="321"/>
      <c r="K1008" s="5"/>
      <c r="L1008" s="5"/>
      <c r="M1008" s="5"/>
    </row>
    <row r="1009" spans="3:13" x14ac:dyDescent="0.3">
      <c r="C1009" s="5"/>
      <c r="D1009" s="5"/>
      <c r="E1009" s="5"/>
      <c r="F1009" s="5"/>
      <c r="G1009" s="321"/>
      <c r="H1009" s="321"/>
      <c r="I1009" s="321"/>
      <c r="J1009" s="321"/>
      <c r="K1009" s="5"/>
      <c r="L1009" s="5"/>
      <c r="M1009" s="5"/>
    </row>
    <row r="1010" spans="3:13" x14ac:dyDescent="0.3">
      <c r="C1010" s="5"/>
      <c r="D1010" s="5"/>
      <c r="E1010" s="5"/>
      <c r="F1010" s="5"/>
      <c r="G1010" s="321"/>
      <c r="H1010" s="321"/>
      <c r="I1010" s="321"/>
      <c r="J1010" s="321"/>
      <c r="K1010" s="5"/>
      <c r="L1010" s="5"/>
      <c r="M1010" s="5"/>
    </row>
    <row r="1011" spans="3:13" x14ac:dyDescent="0.3">
      <c r="C1011" s="5"/>
      <c r="D1011" s="5"/>
      <c r="E1011" s="5"/>
      <c r="F1011" s="5"/>
      <c r="G1011" s="321"/>
      <c r="H1011" s="321"/>
      <c r="I1011" s="321"/>
      <c r="J1011" s="321"/>
      <c r="K1011" s="5"/>
      <c r="L1011" s="5"/>
      <c r="M1011" s="5"/>
    </row>
    <row r="1012" spans="3:13" x14ac:dyDescent="0.3">
      <c r="C1012" s="5"/>
      <c r="D1012" s="5"/>
      <c r="E1012" s="5"/>
      <c r="F1012" s="5"/>
      <c r="G1012" s="321"/>
      <c r="H1012" s="321"/>
      <c r="I1012" s="321"/>
      <c r="J1012" s="321"/>
      <c r="K1012" s="5"/>
      <c r="L1012" s="5"/>
      <c r="M1012" s="5"/>
    </row>
    <row r="1013" spans="3:13" x14ac:dyDescent="0.3">
      <c r="C1013" s="5"/>
      <c r="D1013" s="5"/>
      <c r="E1013" s="5"/>
      <c r="F1013" s="5"/>
      <c r="G1013" s="321"/>
      <c r="H1013" s="321"/>
      <c r="I1013" s="321"/>
      <c r="J1013" s="321"/>
      <c r="K1013" s="5"/>
      <c r="L1013" s="5"/>
      <c r="M1013" s="5"/>
    </row>
    <row r="1014" spans="3:13" x14ac:dyDescent="0.3">
      <c r="C1014" s="5"/>
      <c r="D1014" s="5"/>
      <c r="E1014" s="5"/>
      <c r="F1014" s="5"/>
      <c r="G1014" s="321"/>
      <c r="H1014" s="321"/>
      <c r="I1014" s="321"/>
      <c r="J1014" s="321"/>
      <c r="K1014" s="5"/>
      <c r="L1014" s="5"/>
      <c r="M1014" s="5"/>
    </row>
    <row r="1015" spans="3:13" x14ac:dyDescent="0.3">
      <c r="C1015" s="5"/>
      <c r="D1015" s="5"/>
      <c r="E1015" s="5"/>
      <c r="F1015" s="5"/>
      <c r="G1015" s="321"/>
      <c r="H1015" s="321"/>
      <c r="I1015" s="321"/>
      <c r="J1015" s="321"/>
      <c r="K1015" s="5"/>
      <c r="L1015" s="5"/>
      <c r="M1015" s="5"/>
    </row>
    <row r="1016" spans="3:13" x14ac:dyDescent="0.3">
      <c r="C1016" s="5"/>
      <c r="D1016" s="5"/>
      <c r="E1016" s="5"/>
      <c r="F1016" s="5"/>
      <c r="G1016" s="321"/>
      <c r="H1016" s="321"/>
      <c r="I1016" s="321"/>
      <c r="J1016" s="321"/>
      <c r="K1016" s="5"/>
      <c r="L1016" s="5"/>
      <c r="M1016" s="5"/>
    </row>
    <row r="1017" spans="3:13" x14ac:dyDescent="0.3">
      <c r="C1017" s="5"/>
      <c r="D1017" s="5"/>
      <c r="E1017" s="5"/>
      <c r="F1017" s="5"/>
      <c r="G1017" s="321"/>
      <c r="H1017" s="321"/>
      <c r="I1017" s="321"/>
      <c r="J1017" s="321"/>
      <c r="K1017" s="5"/>
      <c r="L1017" s="5"/>
      <c r="M1017" s="5"/>
    </row>
    <row r="1018" spans="3:13" x14ac:dyDescent="0.3">
      <c r="C1018" s="5"/>
      <c r="D1018" s="5"/>
      <c r="E1018" s="5"/>
      <c r="F1018" s="5"/>
      <c r="G1018" s="321"/>
      <c r="H1018" s="321"/>
      <c r="I1018" s="321"/>
      <c r="J1018" s="321"/>
      <c r="K1018" s="5"/>
      <c r="L1018" s="5"/>
      <c r="M1018" s="5"/>
    </row>
    <row r="1019" spans="3:13" x14ac:dyDescent="0.3">
      <c r="C1019" s="5"/>
      <c r="D1019" s="5"/>
      <c r="E1019" s="5"/>
      <c r="F1019" s="5"/>
      <c r="G1019" s="321"/>
      <c r="H1019" s="321"/>
      <c r="I1019" s="321"/>
      <c r="J1019" s="321"/>
      <c r="K1019" s="5"/>
      <c r="L1019" s="5"/>
      <c r="M1019" s="5"/>
    </row>
    <row r="1020" spans="3:13" x14ac:dyDescent="0.3">
      <c r="C1020" s="5"/>
      <c r="D1020" s="5"/>
      <c r="E1020" s="5"/>
      <c r="F1020" s="5"/>
      <c r="G1020" s="321"/>
      <c r="H1020" s="321"/>
      <c r="I1020" s="321"/>
      <c r="J1020" s="321"/>
      <c r="K1020" s="5"/>
      <c r="L1020" s="5"/>
      <c r="M1020" s="5"/>
    </row>
    <row r="1021" spans="3:13" x14ac:dyDescent="0.3">
      <c r="C1021" s="5"/>
      <c r="D1021" s="5"/>
      <c r="E1021" s="5"/>
      <c r="F1021" s="5"/>
      <c r="G1021" s="321"/>
      <c r="H1021" s="321"/>
      <c r="I1021" s="321"/>
      <c r="J1021" s="321"/>
      <c r="K1021" s="5"/>
      <c r="L1021" s="5"/>
      <c r="M1021" s="5"/>
    </row>
    <row r="1022" spans="3:13" x14ac:dyDescent="0.3">
      <c r="C1022" s="5"/>
      <c r="D1022" s="5"/>
      <c r="E1022" s="5"/>
      <c r="F1022" s="5"/>
      <c r="G1022" s="321"/>
      <c r="H1022" s="321"/>
      <c r="I1022" s="321"/>
      <c r="J1022" s="321"/>
      <c r="K1022" s="5"/>
      <c r="L1022" s="5"/>
      <c r="M1022" s="5"/>
    </row>
    <row r="1023" spans="3:13" x14ac:dyDescent="0.3">
      <c r="C1023" s="5"/>
      <c r="D1023" s="5"/>
      <c r="E1023" s="5"/>
      <c r="F1023" s="5"/>
      <c r="G1023" s="321"/>
      <c r="H1023" s="321"/>
      <c r="I1023" s="321"/>
      <c r="J1023" s="321"/>
      <c r="K1023" s="5"/>
      <c r="L1023" s="5"/>
      <c r="M1023" s="5"/>
    </row>
    <row r="1024" spans="3:13" x14ac:dyDescent="0.3">
      <c r="C1024" s="5"/>
      <c r="D1024" s="5"/>
      <c r="E1024" s="5"/>
      <c r="F1024" s="5"/>
      <c r="G1024" s="321"/>
      <c r="H1024" s="321"/>
      <c r="I1024" s="321"/>
      <c r="J1024" s="321"/>
      <c r="K1024" s="5"/>
      <c r="L1024" s="5"/>
      <c r="M1024" s="5"/>
    </row>
    <row r="1025" spans="3:13" x14ac:dyDescent="0.3">
      <c r="C1025" s="5"/>
      <c r="D1025" s="5"/>
      <c r="E1025" s="5"/>
      <c r="F1025" s="5"/>
      <c r="G1025" s="321"/>
      <c r="H1025" s="321"/>
      <c r="I1025" s="321"/>
      <c r="J1025" s="321"/>
      <c r="K1025" s="5"/>
      <c r="L1025" s="5"/>
      <c r="M1025" s="5"/>
    </row>
    <row r="1026" spans="3:13" x14ac:dyDescent="0.3">
      <c r="C1026" s="5"/>
      <c r="D1026" s="5"/>
      <c r="E1026" s="5"/>
      <c r="F1026" s="5"/>
      <c r="G1026" s="321"/>
      <c r="H1026" s="321"/>
      <c r="I1026" s="321"/>
      <c r="J1026" s="321"/>
      <c r="K1026" s="5"/>
      <c r="L1026" s="5"/>
      <c r="M1026" s="5"/>
    </row>
    <row r="1027" spans="3:13" x14ac:dyDescent="0.3">
      <c r="C1027" s="5"/>
      <c r="D1027" s="5"/>
      <c r="E1027" s="5"/>
      <c r="F1027" s="5"/>
      <c r="G1027" s="321"/>
      <c r="H1027" s="321"/>
      <c r="I1027" s="321"/>
      <c r="J1027" s="321"/>
      <c r="K1027" s="5"/>
      <c r="L1027" s="5"/>
      <c r="M1027" s="5"/>
    </row>
    <row r="1028" spans="3:13" x14ac:dyDescent="0.3">
      <c r="C1028" s="5"/>
      <c r="D1028" s="5"/>
      <c r="E1028" s="5"/>
      <c r="F1028" s="5"/>
      <c r="G1028" s="321"/>
      <c r="H1028" s="321"/>
      <c r="I1028" s="321"/>
      <c r="J1028" s="321"/>
      <c r="K1028" s="5"/>
      <c r="L1028" s="5"/>
      <c r="M1028" s="5"/>
    </row>
    <row r="1029" spans="3:13" x14ac:dyDescent="0.3">
      <c r="C1029" s="5"/>
      <c r="D1029" s="5"/>
      <c r="E1029" s="5"/>
      <c r="F1029" s="5"/>
      <c r="G1029" s="321"/>
      <c r="H1029" s="321"/>
      <c r="I1029" s="321"/>
      <c r="J1029" s="321"/>
      <c r="K1029" s="5"/>
      <c r="L1029" s="5"/>
      <c r="M1029" s="5"/>
    </row>
    <row r="1030" spans="3:13" x14ac:dyDescent="0.3">
      <c r="C1030" s="5"/>
      <c r="D1030" s="5"/>
      <c r="E1030" s="5"/>
      <c r="F1030" s="5"/>
      <c r="G1030" s="321"/>
      <c r="H1030" s="321"/>
      <c r="I1030" s="321"/>
      <c r="J1030" s="321"/>
      <c r="K1030" s="5"/>
      <c r="L1030" s="5"/>
      <c r="M1030" s="5"/>
    </row>
    <row r="1031" spans="3:13" x14ac:dyDescent="0.3">
      <c r="C1031" s="5"/>
      <c r="D1031" s="5"/>
      <c r="E1031" s="5"/>
      <c r="F1031" s="5"/>
      <c r="G1031" s="321"/>
      <c r="H1031" s="321"/>
      <c r="I1031" s="321"/>
      <c r="J1031" s="321"/>
      <c r="K1031" s="5"/>
      <c r="L1031" s="5"/>
      <c r="M1031" s="5"/>
    </row>
    <row r="1032" spans="3:13" x14ac:dyDescent="0.3">
      <c r="C1032" s="5"/>
      <c r="D1032" s="5"/>
      <c r="E1032" s="5"/>
      <c r="F1032" s="5"/>
      <c r="G1032" s="321"/>
      <c r="H1032" s="321"/>
      <c r="I1032" s="321"/>
      <c r="J1032" s="321"/>
      <c r="K1032" s="5"/>
      <c r="L1032" s="5"/>
      <c r="M1032" s="5"/>
    </row>
    <row r="1033" spans="3:13" x14ac:dyDescent="0.3">
      <c r="C1033" s="5"/>
      <c r="D1033" s="5"/>
      <c r="E1033" s="5"/>
      <c r="F1033" s="5"/>
      <c r="G1033" s="321"/>
      <c r="H1033" s="321"/>
      <c r="I1033" s="321"/>
      <c r="J1033" s="321"/>
      <c r="K1033" s="5"/>
      <c r="L1033" s="5"/>
      <c r="M1033" s="5"/>
    </row>
    <row r="1034" spans="3:13" x14ac:dyDescent="0.3">
      <c r="C1034" s="5"/>
      <c r="D1034" s="5"/>
      <c r="E1034" s="5"/>
      <c r="F1034" s="5"/>
      <c r="G1034" s="321"/>
      <c r="H1034" s="321"/>
      <c r="I1034" s="321"/>
      <c r="J1034" s="321"/>
      <c r="K1034" s="5"/>
      <c r="L1034" s="5"/>
      <c r="M1034" s="5"/>
    </row>
    <row r="1035" spans="3:13" x14ac:dyDescent="0.3">
      <c r="C1035" s="5"/>
      <c r="D1035" s="5"/>
      <c r="E1035" s="5"/>
      <c r="F1035" s="5"/>
      <c r="G1035" s="321"/>
      <c r="H1035" s="321"/>
      <c r="I1035" s="321"/>
      <c r="J1035" s="321"/>
      <c r="K1035" s="5"/>
      <c r="L1035" s="5"/>
      <c r="M1035" s="5"/>
    </row>
    <row r="1036" spans="3:13" x14ac:dyDescent="0.3">
      <c r="C1036" s="5"/>
      <c r="D1036" s="5"/>
      <c r="E1036" s="5"/>
      <c r="F1036" s="5"/>
      <c r="G1036" s="321"/>
      <c r="H1036" s="321"/>
      <c r="I1036" s="321"/>
      <c r="J1036" s="321"/>
      <c r="K1036" s="5"/>
      <c r="L1036" s="5"/>
      <c r="M1036" s="5"/>
    </row>
    <row r="1037" spans="3:13" x14ac:dyDescent="0.3">
      <c r="C1037" s="5"/>
      <c r="D1037" s="5"/>
      <c r="E1037" s="5"/>
      <c r="F1037" s="5"/>
      <c r="G1037" s="321"/>
      <c r="H1037" s="321"/>
      <c r="I1037" s="321"/>
      <c r="J1037" s="321"/>
      <c r="K1037" s="5"/>
      <c r="L1037" s="5"/>
      <c r="M1037" s="5"/>
    </row>
    <row r="1038" spans="3:13" x14ac:dyDescent="0.3">
      <c r="C1038" s="5"/>
      <c r="D1038" s="5"/>
      <c r="E1038" s="5"/>
      <c r="F1038" s="5"/>
      <c r="G1038" s="321"/>
      <c r="H1038" s="321"/>
      <c r="I1038" s="321"/>
      <c r="J1038" s="321"/>
      <c r="K1038" s="5"/>
      <c r="L1038" s="5"/>
      <c r="M1038" s="5"/>
    </row>
    <row r="1039" spans="3:13" x14ac:dyDescent="0.3">
      <c r="C1039" s="5"/>
      <c r="D1039" s="5"/>
      <c r="E1039" s="5"/>
      <c r="F1039" s="5"/>
      <c r="G1039" s="321"/>
      <c r="H1039" s="321"/>
      <c r="I1039" s="321"/>
      <c r="J1039" s="321"/>
      <c r="K1039" s="5"/>
      <c r="L1039" s="5"/>
      <c r="M1039" s="5"/>
    </row>
    <row r="1040" spans="3:13" x14ac:dyDescent="0.3">
      <c r="C1040" s="5"/>
      <c r="D1040" s="5"/>
      <c r="E1040" s="5"/>
      <c r="F1040" s="5"/>
      <c r="G1040" s="321"/>
      <c r="H1040" s="321"/>
      <c r="I1040" s="321"/>
      <c r="J1040" s="321"/>
      <c r="K1040" s="5"/>
      <c r="L1040" s="5"/>
      <c r="M1040" s="5"/>
    </row>
    <row r="1041" spans="3:13" x14ac:dyDescent="0.3">
      <c r="C1041" s="5"/>
      <c r="D1041" s="5"/>
      <c r="E1041" s="5"/>
      <c r="F1041" s="5"/>
      <c r="G1041" s="321"/>
      <c r="H1041" s="321"/>
      <c r="I1041" s="321"/>
      <c r="J1041" s="321"/>
      <c r="K1041" s="5"/>
      <c r="L1041" s="5"/>
      <c r="M1041" s="5"/>
    </row>
    <row r="1042" spans="3:13" x14ac:dyDescent="0.3">
      <c r="C1042" s="5"/>
      <c r="D1042" s="5"/>
      <c r="E1042" s="5"/>
      <c r="F1042" s="5"/>
      <c r="G1042" s="321"/>
      <c r="H1042" s="321"/>
      <c r="I1042" s="321"/>
      <c r="J1042" s="321"/>
      <c r="K1042" s="5"/>
      <c r="L1042" s="5"/>
      <c r="M1042" s="5"/>
    </row>
    <row r="1043" spans="3:13" x14ac:dyDescent="0.3">
      <c r="C1043" s="5"/>
      <c r="D1043" s="5"/>
      <c r="E1043" s="5"/>
      <c r="F1043" s="5"/>
      <c r="G1043" s="321"/>
      <c r="H1043" s="321"/>
      <c r="I1043" s="321"/>
      <c r="J1043" s="321"/>
      <c r="K1043" s="5"/>
      <c r="L1043" s="5"/>
      <c r="M1043" s="5"/>
    </row>
    <row r="1044" spans="3:13" x14ac:dyDescent="0.3">
      <c r="C1044" s="5"/>
      <c r="D1044" s="5"/>
      <c r="E1044" s="5"/>
      <c r="F1044" s="5"/>
      <c r="G1044" s="321"/>
      <c r="H1044" s="321"/>
      <c r="I1044" s="321"/>
      <c r="J1044" s="321"/>
      <c r="K1044" s="5"/>
      <c r="L1044" s="5"/>
      <c r="M1044" s="5"/>
    </row>
    <row r="1045" spans="3:13" x14ac:dyDescent="0.3">
      <c r="C1045" s="5"/>
      <c r="D1045" s="5"/>
      <c r="E1045" s="5"/>
      <c r="F1045" s="5"/>
      <c r="G1045" s="321"/>
      <c r="H1045" s="321"/>
      <c r="I1045" s="321"/>
      <c r="J1045" s="321"/>
      <c r="K1045" s="5"/>
      <c r="L1045" s="5"/>
      <c r="M1045" s="5"/>
    </row>
    <row r="1046" spans="3:13" x14ac:dyDescent="0.3">
      <c r="C1046" s="5"/>
      <c r="D1046" s="5"/>
      <c r="E1046" s="5"/>
      <c r="F1046" s="5"/>
      <c r="G1046" s="321"/>
      <c r="H1046" s="321"/>
      <c r="I1046" s="321"/>
      <c r="J1046" s="321"/>
      <c r="K1046" s="5"/>
      <c r="L1046" s="5"/>
      <c r="M1046" s="5"/>
    </row>
    <row r="1047" spans="3:13" x14ac:dyDescent="0.3">
      <c r="C1047" s="5"/>
      <c r="D1047" s="5"/>
      <c r="E1047" s="5"/>
      <c r="F1047" s="5"/>
      <c r="G1047" s="321"/>
      <c r="H1047" s="321"/>
      <c r="I1047" s="321"/>
      <c r="J1047" s="321"/>
      <c r="K1047" s="5"/>
      <c r="L1047" s="5"/>
      <c r="M1047" s="5"/>
    </row>
    <row r="1048" spans="3:13" x14ac:dyDescent="0.3">
      <c r="C1048" s="5"/>
      <c r="D1048" s="5"/>
      <c r="E1048" s="5"/>
      <c r="F1048" s="5"/>
      <c r="G1048" s="321"/>
      <c r="H1048" s="321"/>
      <c r="I1048" s="321"/>
      <c r="J1048" s="321"/>
      <c r="K1048" s="5"/>
      <c r="L1048" s="5"/>
      <c r="M1048" s="5"/>
    </row>
    <row r="1049" spans="3:13" x14ac:dyDescent="0.3">
      <c r="C1049" s="5"/>
      <c r="D1049" s="5"/>
      <c r="E1049" s="5"/>
      <c r="F1049" s="5"/>
      <c r="G1049" s="321"/>
      <c r="H1049" s="321"/>
      <c r="I1049" s="321"/>
      <c r="J1049" s="321"/>
      <c r="K1049" s="5"/>
      <c r="L1049" s="5"/>
      <c r="M1049" s="5"/>
    </row>
    <row r="1050" spans="3:13" x14ac:dyDescent="0.3">
      <c r="C1050" s="5"/>
      <c r="D1050" s="5"/>
      <c r="E1050" s="5"/>
      <c r="F1050" s="5"/>
      <c r="G1050" s="321"/>
      <c r="H1050" s="321"/>
      <c r="I1050" s="321"/>
      <c r="J1050" s="321"/>
      <c r="K1050" s="5"/>
      <c r="L1050" s="5"/>
      <c r="M1050" s="5"/>
    </row>
    <row r="1051" spans="3:13" x14ac:dyDescent="0.3">
      <c r="C1051" s="5"/>
      <c r="D1051" s="5"/>
      <c r="E1051" s="5"/>
      <c r="F1051" s="5"/>
      <c r="G1051" s="321"/>
      <c r="H1051" s="321"/>
      <c r="I1051" s="321"/>
      <c r="J1051" s="321"/>
      <c r="K1051" s="5"/>
      <c r="L1051" s="5"/>
      <c r="M1051" s="5"/>
    </row>
    <row r="1052" spans="3:13" x14ac:dyDescent="0.3">
      <c r="C1052" s="5"/>
      <c r="D1052" s="5"/>
      <c r="E1052" s="5"/>
      <c r="F1052" s="5"/>
      <c r="G1052" s="321"/>
      <c r="H1052" s="321"/>
      <c r="I1052" s="321"/>
      <c r="J1052" s="321"/>
      <c r="K1052" s="5"/>
      <c r="L1052" s="5"/>
      <c r="M1052" s="5"/>
    </row>
    <row r="1053" spans="3:13" x14ac:dyDescent="0.3">
      <c r="C1053" s="5"/>
      <c r="D1053" s="5"/>
      <c r="E1053" s="5"/>
      <c r="F1053" s="5"/>
      <c r="G1053" s="321"/>
      <c r="H1053" s="321"/>
      <c r="I1053" s="321"/>
      <c r="J1053" s="321"/>
      <c r="K1053" s="5"/>
      <c r="L1053" s="5"/>
      <c r="M1053" s="5"/>
    </row>
    <row r="1054" spans="3:13" x14ac:dyDescent="0.3">
      <c r="C1054" s="5"/>
      <c r="D1054" s="5"/>
      <c r="E1054" s="5"/>
      <c r="F1054" s="5"/>
      <c r="G1054" s="321"/>
      <c r="H1054" s="321"/>
      <c r="I1054" s="321"/>
      <c r="J1054" s="321"/>
      <c r="K1054" s="5"/>
      <c r="L1054" s="5"/>
      <c r="M1054" s="5"/>
    </row>
    <row r="1055" spans="3:13" x14ac:dyDescent="0.3">
      <c r="C1055" s="5"/>
      <c r="D1055" s="5"/>
      <c r="E1055" s="5"/>
      <c r="F1055" s="5"/>
      <c r="G1055" s="321"/>
      <c r="H1055" s="321"/>
      <c r="I1055" s="321"/>
      <c r="J1055" s="321"/>
      <c r="K1055" s="5"/>
      <c r="L1055" s="5"/>
      <c r="M1055" s="5"/>
    </row>
    <row r="1056" spans="3:13" x14ac:dyDescent="0.3">
      <c r="C1056" s="5"/>
      <c r="D1056" s="5"/>
      <c r="E1056" s="5"/>
      <c r="F1056" s="5"/>
      <c r="G1056" s="321"/>
      <c r="H1056" s="321"/>
      <c r="I1056" s="321"/>
      <c r="J1056" s="321"/>
      <c r="K1056" s="5"/>
      <c r="L1056" s="5"/>
      <c r="M1056" s="5"/>
    </row>
    <row r="1057" spans="3:13" x14ac:dyDescent="0.3">
      <c r="C1057" s="5"/>
      <c r="D1057" s="5"/>
      <c r="E1057" s="5"/>
      <c r="F1057" s="5"/>
      <c r="G1057" s="321"/>
      <c r="H1057" s="321"/>
      <c r="I1057" s="321"/>
      <c r="J1057" s="321"/>
      <c r="K1057" s="5"/>
      <c r="L1057" s="5"/>
      <c r="M1057" s="5"/>
    </row>
    <row r="1058" spans="3:13" x14ac:dyDescent="0.3">
      <c r="C1058" s="5"/>
      <c r="D1058" s="5"/>
      <c r="E1058" s="5"/>
      <c r="F1058" s="5"/>
      <c r="G1058" s="321"/>
      <c r="H1058" s="321"/>
      <c r="I1058" s="321"/>
      <c r="J1058" s="321"/>
      <c r="K1058" s="5"/>
      <c r="L1058" s="5"/>
      <c r="M1058" s="5"/>
    </row>
    <row r="1059" spans="3:13" x14ac:dyDescent="0.3">
      <c r="C1059" s="5"/>
      <c r="D1059" s="5"/>
      <c r="E1059" s="5"/>
      <c r="F1059" s="5"/>
      <c r="G1059" s="321"/>
      <c r="H1059" s="321"/>
      <c r="I1059" s="321"/>
      <c r="J1059" s="321"/>
      <c r="K1059" s="5"/>
      <c r="L1059" s="5"/>
      <c r="M1059" s="5"/>
    </row>
    <row r="1060" spans="3:13" x14ac:dyDescent="0.3">
      <c r="C1060" s="5"/>
      <c r="D1060" s="5"/>
      <c r="E1060" s="5"/>
      <c r="F1060" s="5"/>
      <c r="G1060" s="321"/>
      <c r="H1060" s="321"/>
      <c r="I1060" s="321"/>
      <c r="J1060" s="321"/>
      <c r="K1060" s="5"/>
      <c r="L1060" s="5"/>
      <c r="M1060" s="5"/>
    </row>
    <row r="1061" spans="3:13" x14ac:dyDescent="0.3">
      <c r="C1061" s="5"/>
      <c r="D1061" s="5"/>
      <c r="E1061" s="5"/>
      <c r="F1061" s="5"/>
      <c r="G1061" s="321"/>
      <c r="H1061" s="321"/>
      <c r="I1061" s="321"/>
      <c r="J1061" s="321"/>
      <c r="K1061" s="5"/>
      <c r="L1061" s="5"/>
      <c r="M1061" s="5"/>
    </row>
    <row r="1062" spans="3:13" x14ac:dyDescent="0.3">
      <c r="C1062" s="63"/>
      <c r="D1062" s="63"/>
      <c r="E1062" s="63"/>
      <c r="F1062" s="63"/>
      <c r="G1062" s="322"/>
      <c r="H1062" s="322"/>
      <c r="I1062" s="322"/>
      <c r="J1062" s="322"/>
      <c r="K1062" s="63"/>
      <c r="L1062" s="63"/>
      <c r="M1062" s="63"/>
    </row>
    <row r="1063" spans="3:13" x14ac:dyDescent="0.3">
      <c r="C1063" s="63"/>
      <c r="D1063" s="63"/>
      <c r="E1063" s="63"/>
      <c r="F1063" s="63"/>
      <c r="G1063" s="322"/>
      <c r="H1063" s="322"/>
      <c r="I1063" s="322"/>
      <c r="J1063" s="322"/>
      <c r="K1063" s="63"/>
      <c r="L1063" s="63"/>
      <c r="M1063" s="63"/>
    </row>
    <row r="1064" spans="3:13" x14ac:dyDescent="0.3">
      <c r="C1064" s="63"/>
      <c r="D1064" s="63"/>
      <c r="E1064" s="63"/>
      <c r="F1064" s="63"/>
      <c r="G1064" s="322"/>
      <c r="H1064" s="322"/>
      <c r="I1064" s="322"/>
      <c r="J1064" s="322"/>
      <c r="K1064" s="63"/>
      <c r="L1064" s="63"/>
      <c r="M1064" s="63"/>
    </row>
    <row r="1065" spans="3:13" x14ac:dyDescent="0.3">
      <c r="C1065" s="63"/>
      <c r="D1065" s="63"/>
      <c r="E1065" s="63"/>
      <c r="F1065" s="63"/>
      <c r="G1065" s="322"/>
      <c r="H1065" s="322"/>
      <c r="I1065" s="322"/>
      <c r="J1065" s="322"/>
      <c r="K1065" s="63"/>
      <c r="L1065" s="63"/>
      <c r="M1065" s="63"/>
    </row>
    <row r="1066" spans="3:13" x14ac:dyDescent="0.3">
      <c r="C1066" s="63"/>
      <c r="D1066" s="63"/>
      <c r="E1066" s="63"/>
      <c r="F1066" s="63"/>
      <c r="G1066" s="322"/>
      <c r="H1066" s="322"/>
      <c r="I1066" s="322"/>
      <c r="J1066" s="322"/>
      <c r="K1066" s="63"/>
      <c r="L1066" s="63"/>
      <c r="M1066" s="63"/>
    </row>
    <row r="1067" spans="3:13" x14ac:dyDescent="0.3">
      <c r="C1067" s="63"/>
      <c r="D1067" s="63"/>
      <c r="E1067" s="63"/>
      <c r="F1067" s="63"/>
      <c r="G1067" s="322"/>
      <c r="H1067" s="322"/>
      <c r="I1067" s="322"/>
      <c r="J1067" s="322"/>
      <c r="K1067" s="63"/>
      <c r="L1067" s="63"/>
      <c r="M1067" s="63"/>
    </row>
    <row r="1068" spans="3:13" x14ac:dyDescent="0.3">
      <c r="C1068" s="63"/>
      <c r="D1068" s="63"/>
      <c r="E1068" s="63"/>
      <c r="F1068" s="63"/>
      <c r="G1068" s="322"/>
      <c r="H1068" s="322"/>
      <c r="I1068" s="322"/>
      <c r="J1068" s="322"/>
      <c r="K1068" s="63"/>
      <c r="L1068" s="63"/>
      <c r="M1068" s="63"/>
    </row>
    <row r="1069" spans="3:13" x14ac:dyDescent="0.3">
      <c r="C1069" s="63"/>
      <c r="D1069" s="63"/>
      <c r="E1069" s="63"/>
      <c r="F1069" s="63"/>
      <c r="G1069" s="322"/>
      <c r="H1069" s="322"/>
      <c r="I1069" s="322"/>
      <c r="J1069" s="322"/>
      <c r="K1069" s="63"/>
      <c r="L1069" s="63"/>
      <c r="M1069" s="63"/>
    </row>
    <row r="1070" spans="3:13" x14ac:dyDescent="0.3">
      <c r="C1070" s="63"/>
      <c r="D1070" s="63"/>
      <c r="E1070" s="63"/>
      <c r="F1070" s="63"/>
      <c r="G1070" s="322"/>
      <c r="H1070" s="322"/>
      <c r="I1070" s="322"/>
      <c r="J1070" s="322"/>
      <c r="K1070" s="63"/>
      <c r="L1070" s="63"/>
      <c r="M1070" s="63"/>
    </row>
    <row r="1071" spans="3:13" x14ac:dyDescent="0.3">
      <c r="C1071" s="63"/>
      <c r="D1071" s="63"/>
      <c r="E1071" s="63"/>
      <c r="F1071" s="63"/>
      <c r="G1071" s="322"/>
      <c r="H1071" s="322"/>
      <c r="I1071" s="322"/>
      <c r="J1071" s="322"/>
      <c r="K1071" s="63"/>
      <c r="L1071" s="63"/>
      <c r="M1071" s="63"/>
    </row>
    <row r="1072" spans="3:13" x14ac:dyDescent="0.3">
      <c r="C1072" s="63"/>
      <c r="D1072" s="63"/>
      <c r="E1072" s="63"/>
      <c r="F1072" s="63"/>
      <c r="G1072" s="322"/>
      <c r="H1072" s="322"/>
      <c r="I1072" s="322"/>
      <c r="J1072" s="322"/>
      <c r="K1072" s="63"/>
      <c r="L1072" s="63"/>
      <c r="M1072" s="63"/>
    </row>
    <row r="1073" spans="3:13" x14ac:dyDescent="0.3">
      <c r="C1073" s="63"/>
      <c r="D1073" s="63"/>
      <c r="E1073" s="63"/>
      <c r="F1073" s="63"/>
      <c r="G1073" s="322"/>
      <c r="H1073" s="322"/>
      <c r="I1073" s="322"/>
      <c r="J1073" s="322"/>
      <c r="K1073" s="63"/>
      <c r="L1073" s="63"/>
      <c r="M1073" s="63"/>
    </row>
    <row r="1074" spans="3:13" x14ac:dyDescent="0.3">
      <c r="C1074" s="63"/>
      <c r="D1074" s="63"/>
      <c r="E1074" s="63"/>
      <c r="F1074" s="63"/>
      <c r="G1074" s="322"/>
      <c r="H1074" s="322"/>
      <c r="I1074" s="322"/>
      <c r="J1074" s="322"/>
      <c r="K1074" s="63"/>
      <c r="L1074" s="63"/>
      <c r="M1074" s="63"/>
    </row>
    <row r="1075" spans="3:13" x14ac:dyDescent="0.3">
      <c r="C1075" s="63"/>
      <c r="D1075" s="63"/>
      <c r="E1075" s="63"/>
      <c r="F1075" s="63"/>
      <c r="G1075" s="322"/>
      <c r="H1075" s="322"/>
      <c r="I1075" s="322"/>
      <c r="J1075" s="322"/>
      <c r="K1075" s="63"/>
      <c r="L1075" s="63"/>
      <c r="M1075" s="63"/>
    </row>
    <row r="1076" spans="3:13" x14ac:dyDescent="0.3">
      <c r="C1076" s="63"/>
      <c r="D1076" s="63"/>
      <c r="E1076" s="63"/>
      <c r="F1076" s="63"/>
      <c r="G1076" s="322"/>
      <c r="H1076" s="322"/>
      <c r="I1076" s="322"/>
      <c r="J1076" s="322"/>
      <c r="K1076" s="63"/>
      <c r="L1076" s="63"/>
      <c r="M1076" s="63"/>
    </row>
    <row r="1077" spans="3:13" x14ac:dyDescent="0.3">
      <c r="C1077" s="63"/>
      <c r="D1077" s="63"/>
      <c r="E1077" s="63"/>
      <c r="F1077" s="63"/>
      <c r="G1077" s="322"/>
      <c r="H1077" s="322"/>
      <c r="I1077" s="322"/>
      <c r="J1077" s="322"/>
      <c r="K1077" s="63"/>
      <c r="L1077" s="63"/>
      <c r="M1077" s="63"/>
    </row>
    <row r="1078" spans="3:13" x14ac:dyDescent="0.3">
      <c r="C1078" s="63"/>
      <c r="D1078" s="63"/>
      <c r="E1078" s="63"/>
      <c r="F1078" s="63"/>
      <c r="G1078" s="322"/>
      <c r="H1078" s="322"/>
      <c r="I1078" s="322"/>
      <c r="J1078" s="322"/>
      <c r="K1078" s="63"/>
      <c r="L1078" s="63"/>
      <c r="M1078" s="63"/>
    </row>
    <row r="1079" spans="3:13" x14ac:dyDescent="0.3">
      <c r="C1079" s="63"/>
      <c r="D1079" s="63"/>
      <c r="E1079" s="63"/>
      <c r="F1079" s="63"/>
      <c r="G1079" s="322"/>
      <c r="H1079" s="322"/>
      <c r="I1079" s="322"/>
      <c r="J1079" s="322"/>
      <c r="K1079" s="63"/>
      <c r="L1079" s="63"/>
      <c r="M1079" s="63"/>
    </row>
    <row r="1080" spans="3:13" x14ac:dyDescent="0.3">
      <c r="C1080" s="63"/>
      <c r="D1080" s="63"/>
      <c r="E1080" s="63"/>
      <c r="F1080" s="63"/>
      <c r="G1080" s="322"/>
      <c r="H1080" s="322"/>
      <c r="I1080" s="322"/>
      <c r="J1080" s="322"/>
      <c r="K1080" s="63"/>
      <c r="L1080" s="63"/>
      <c r="M1080" s="63"/>
    </row>
    <row r="1081" spans="3:13" x14ac:dyDescent="0.3">
      <c r="C1081" s="63"/>
      <c r="D1081" s="63"/>
      <c r="E1081" s="63"/>
      <c r="F1081" s="63"/>
      <c r="G1081" s="322"/>
      <c r="H1081" s="322"/>
      <c r="I1081" s="322"/>
      <c r="J1081" s="322"/>
      <c r="K1081" s="63"/>
      <c r="L1081" s="63"/>
      <c r="M1081" s="63"/>
    </row>
    <row r="1082" spans="3:13" x14ac:dyDescent="0.3">
      <c r="C1082" s="63"/>
      <c r="D1082" s="63"/>
      <c r="E1082" s="63"/>
      <c r="F1082" s="63"/>
      <c r="G1082" s="322"/>
      <c r="H1082" s="322"/>
      <c r="I1082" s="322"/>
      <c r="J1082" s="322"/>
      <c r="K1082" s="63"/>
      <c r="L1082" s="63"/>
      <c r="M1082" s="63"/>
    </row>
    <row r="1083" spans="3:13" x14ac:dyDescent="0.3">
      <c r="C1083" s="63"/>
      <c r="D1083" s="63"/>
      <c r="E1083" s="63"/>
      <c r="F1083" s="63"/>
      <c r="G1083" s="322"/>
      <c r="H1083" s="322"/>
      <c r="I1083" s="322"/>
      <c r="J1083" s="322"/>
      <c r="K1083" s="63"/>
      <c r="L1083" s="63"/>
      <c r="M1083" s="63"/>
    </row>
    <row r="1084" spans="3:13" x14ac:dyDescent="0.3">
      <c r="C1084" s="63"/>
      <c r="D1084" s="63"/>
      <c r="E1084" s="63"/>
      <c r="F1084" s="63"/>
      <c r="G1084" s="322"/>
      <c r="H1084" s="322"/>
      <c r="I1084" s="322"/>
      <c r="J1084" s="322"/>
      <c r="K1084" s="63"/>
      <c r="L1084" s="63"/>
      <c r="M1084" s="63"/>
    </row>
    <row r="1085" spans="3:13" x14ac:dyDescent="0.3">
      <c r="C1085" s="63"/>
      <c r="D1085" s="63"/>
      <c r="E1085" s="63"/>
      <c r="F1085" s="63"/>
      <c r="G1085" s="322"/>
      <c r="H1085" s="322"/>
      <c r="I1085" s="322"/>
      <c r="J1085" s="322"/>
      <c r="K1085" s="63"/>
      <c r="L1085" s="63"/>
      <c r="M1085" s="63"/>
    </row>
    <row r="1086" spans="3:13" x14ac:dyDescent="0.3">
      <c r="C1086" s="63"/>
      <c r="D1086" s="63"/>
      <c r="E1086" s="63"/>
      <c r="F1086" s="63"/>
      <c r="G1086" s="322"/>
      <c r="H1086" s="322"/>
      <c r="I1086" s="322"/>
      <c r="J1086" s="322"/>
      <c r="K1086" s="63"/>
      <c r="L1086" s="63"/>
      <c r="M1086" s="63"/>
    </row>
    <row r="1087" spans="3:13" x14ac:dyDescent="0.3">
      <c r="C1087" s="63"/>
      <c r="D1087" s="63"/>
      <c r="E1087" s="63"/>
      <c r="F1087" s="63"/>
      <c r="G1087" s="322"/>
      <c r="H1087" s="322"/>
      <c r="I1087" s="322"/>
      <c r="J1087" s="322"/>
      <c r="K1087" s="63"/>
      <c r="L1087" s="63"/>
      <c r="M1087" s="63"/>
    </row>
    <row r="1088" spans="3:13" x14ac:dyDescent="0.3">
      <c r="C1088" s="63"/>
      <c r="D1088" s="63"/>
      <c r="E1088" s="63"/>
      <c r="F1088" s="63"/>
      <c r="G1088" s="322"/>
      <c r="H1088" s="322"/>
      <c r="I1088" s="322"/>
      <c r="J1088" s="322"/>
      <c r="K1088" s="63"/>
      <c r="L1088" s="63"/>
      <c r="M1088" s="63"/>
    </row>
    <row r="1089" spans="3:13" x14ac:dyDescent="0.3">
      <c r="C1089" s="63"/>
      <c r="D1089" s="63"/>
      <c r="E1089" s="63"/>
      <c r="F1089" s="63"/>
      <c r="G1089" s="322"/>
      <c r="H1089" s="322"/>
      <c r="I1089" s="322"/>
      <c r="J1089" s="322"/>
      <c r="K1089" s="63"/>
      <c r="L1089" s="63"/>
      <c r="M1089" s="63"/>
    </row>
    <row r="1090" spans="3:13" x14ac:dyDescent="0.3">
      <c r="C1090" s="63"/>
      <c r="D1090" s="63"/>
      <c r="E1090" s="63"/>
      <c r="F1090" s="63"/>
      <c r="G1090" s="322"/>
      <c r="H1090" s="322"/>
      <c r="I1090" s="322"/>
      <c r="J1090" s="322"/>
      <c r="K1090" s="63"/>
      <c r="L1090" s="63"/>
      <c r="M1090" s="63"/>
    </row>
    <row r="1091" spans="3:13" x14ac:dyDescent="0.3">
      <c r="C1091" s="63"/>
      <c r="D1091" s="63"/>
      <c r="E1091" s="63"/>
      <c r="F1091" s="63"/>
      <c r="G1091" s="322"/>
      <c r="H1091" s="322"/>
      <c r="I1091" s="322"/>
      <c r="J1091" s="322"/>
      <c r="K1091" s="63"/>
      <c r="L1091" s="63"/>
      <c r="M1091" s="63"/>
    </row>
    <row r="1092" spans="3:13" x14ac:dyDescent="0.3">
      <c r="C1092" s="63"/>
      <c r="D1092" s="63"/>
      <c r="E1092" s="63"/>
      <c r="F1092" s="63"/>
      <c r="G1092" s="322"/>
      <c r="H1092" s="322"/>
      <c r="I1092" s="322"/>
      <c r="J1092" s="322"/>
      <c r="K1092" s="63"/>
      <c r="L1092" s="63"/>
      <c r="M1092" s="63"/>
    </row>
    <row r="1093" spans="3:13" x14ac:dyDescent="0.3">
      <c r="C1093" s="63"/>
      <c r="D1093" s="63"/>
      <c r="E1093" s="63"/>
      <c r="F1093" s="63"/>
      <c r="G1093" s="322"/>
      <c r="H1093" s="322"/>
      <c r="I1093" s="322"/>
      <c r="J1093" s="322"/>
      <c r="K1093" s="63"/>
      <c r="L1093" s="63"/>
      <c r="M1093" s="63"/>
    </row>
    <row r="1094" spans="3:13" x14ac:dyDescent="0.3">
      <c r="C1094" s="63"/>
      <c r="D1094" s="63"/>
      <c r="E1094" s="63"/>
      <c r="F1094" s="63"/>
      <c r="G1094" s="322"/>
      <c r="H1094" s="322"/>
      <c r="I1094" s="322"/>
      <c r="J1094" s="322"/>
      <c r="K1094" s="63"/>
      <c r="L1094" s="63"/>
      <c r="M1094" s="63"/>
    </row>
    <row r="1095" spans="3:13" x14ac:dyDescent="0.3">
      <c r="C1095" s="63"/>
      <c r="D1095" s="63"/>
      <c r="E1095" s="63"/>
      <c r="F1095" s="63"/>
      <c r="G1095" s="322"/>
      <c r="H1095" s="322"/>
      <c r="I1095" s="322"/>
      <c r="J1095" s="322"/>
      <c r="K1095" s="63"/>
      <c r="L1095" s="63"/>
      <c r="M1095" s="63"/>
    </row>
    <row r="1096" spans="3:13" x14ac:dyDescent="0.3">
      <c r="C1096" s="63"/>
      <c r="D1096" s="63"/>
      <c r="E1096" s="63"/>
      <c r="F1096" s="63"/>
      <c r="G1096" s="322"/>
      <c r="H1096" s="322"/>
      <c r="I1096" s="322"/>
      <c r="J1096" s="322"/>
      <c r="K1096" s="63"/>
      <c r="L1096" s="63"/>
      <c r="M1096" s="63"/>
    </row>
    <row r="1097" spans="3:13" x14ac:dyDescent="0.3">
      <c r="C1097" s="63"/>
      <c r="D1097" s="63"/>
      <c r="E1097" s="63"/>
      <c r="F1097" s="63"/>
      <c r="G1097" s="322"/>
      <c r="H1097" s="322"/>
      <c r="I1097" s="322"/>
      <c r="J1097" s="322"/>
      <c r="K1097" s="63"/>
      <c r="L1097" s="63"/>
      <c r="M1097" s="63"/>
    </row>
    <row r="1098" spans="3:13" x14ac:dyDescent="0.3">
      <c r="C1098" s="63"/>
      <c r="D1098" s="63"/>
      <c r="E1098" s="63"/>
      <c r="F1098" s="63"/>
      <c r="G1098" s="322"/>
      <c r="H1098" s="322"/>
      <c r="I1098" s="322"/>
      <c r="J1098" s="322"/>
      <c r="K1098" s="63"/>
      <c r="L1098" s="63"/>
      <c r="M1098" s="63"/>
    </row>
    <row r="1099" spans="3:13" x14ac:dyDescent="0.3">
      <c r="C1099" s="63"/>
      <c r="D1099" s="63"/>
      <c r="E1099" s="63"/>
      <c r="F1099" s="63"/>
      <c r="G1099" s="322"/>
      <c r="H1099" s="322"/>
      <c r="I1099" s="322"/>
      <c r="J1099" s="322"/>
      <c r="K1099" s="63"/>
      <c r="L1099" s="63"/>
      <c r="M1099" s="63"/>
    </row>
    <row r="1100" spans="3:13" x14ac:dyDescent="0.3">
      <c r="C1100" s="63"/>
      <c r="D1100" s="63"/>
      <c r="E1100" s="63"/>
      <c r="F1100" s="63"/>
      <c r="G1100" s="322"/>
      <c r="H1100" s="322"/>
      <c r="I1100" s="322"/>
      <c r="J1100" s="322"/>
      <c r="K1100" s="63"/>
      <c r="L1100" s="63"/>
      <c r="M1100" s="63"/>
    </row>
    <row r="1101" spans="3:13" x14ac:dyDescent="0.3">
      <c r="C1101" s="63"/>
      <c r="D1101" s="63"/>
      <c r="E1101" s="63"/>
      <c r="F1101" s="63"/>
      <c r="G1101" s="322"/>
      <c r="H1101" s="322"/>
      <c r="I1101" s="322"/>
      <c r="J1101" s="322"/>
      <c r="K1101" s="63"/>
      <c r="L1101" s="63"/>
      <c r="M1101" s="63"/>
    </row>
    <row r="1102" spans="3:13" x14ac:dyDescent="0.3">
      <c r="C1102" s="63"/>
      <c r="D1102" s="63"/>
      <c r="E1102" s="63"/>
      <c r="F1102" s="63"/>
      <c r="G1102" s="322"/>
      <c r="H1102" s="322"/>
      <c r="I1102" s="322"/>
      <c r="J1102" s="322"/>
      <c r="K1102" s="63"/>
      <c r="L1102" s="63"/>
      <c r="M1102" s="63"/>
    </row>
    <row r="1103" spans="3:13" x14ac:dyDescent="0.3">
      <c r="C1103" s="63"/>
      <c r="D1103" s="63"/>
      <c r="E1103" s="63"/>
      <c r="F1103" s="63"/>
      <c r="G1103" s="322"/>
      <c r="H1103" s="322"/>
      <c r="I1103" s="322"/>
      <c r="J1103" s="322"/>
      <c r="K1103" s="63"/>
      <c r="L1103" s="63"/>
      <c r="M1103" s="63"/>
    </row>
    <row r="1104" spans="3:13" x14ac:dyDescent="0.3">
      <c r="C1104" s="63"/>
      <c r="D1104" s="63"/>
      <c r="E1104" s="63"/>
      <c r="F1104" s="63"/>
      <c r="G1104" s="322"/>
      <c r="H1104" s="322"/>
      <c r="I1104" s="322"/>
      <c r="J1104" s="322"/>
      <c r="K1104" s="63"/>
      <c r="L1104" s="63"/>
      <c r="M1104" s="63"/>
    </row>
    <row r="1105" spans="3:13" x14ac:dyDescent="0.3">
      <c r="C1105" s="63"/>
      <c r="D1105" s="63"/>
      <c r="E1105" s="63"/>
      <c r="F1105" s="63"/>
      <c r="G1105" s="322"/>
      <c r="H1105" s="322"/>
      <c r="I1105" s="322"/>
      <c r="J1105" s="322"/>
      <c r="K1105" s="63"/>
      <c r="L1105" s="63"/>
      <c r="M1105" s="63"/>
    </row>
    <row r="1106" spans="3:13" x14ac:dyDescent="0.3">
      <c r="C1106" s="63"/>
      <c r="D1106" s="63"/>
      <c r="E1106" s="63"/>
      <c r="F1106" s="63"/>
      <c r="G1106" s="322"/>
      <c r="H1106" s="322"/>
      <c r="I1106" s="322"/>
      <c r="J1106" s="322"/>
      <c r="K1106" s="63"/>
      <c r="L1106" s="63"/>
      <c r="M1106" s="63"/>
    </row>
    <row r="1107" spans="3:13" x14ac:dyDescent="0.3">
      <c r="C1107" s="63"/>
      <c r="D1107" s="63"/>
      <c r="E1107" s="63"/>
      <c r="F1107" s="63"/>
      <c r="G1107" s="322"/>
      <c r="H1107" s="322"/>
      <c r="I1107" s="322"/>
      <c r="J1107" s="322"/>
      <c r="K1107" s="63"/>
      <c r="L1107" s="63"/>
      <c r="M1107" s="63"/>
    </row>
    <row r="1108" spans="3:13" x14ac:dyDescent="0.3">
      <c r="C1108" s="63"/>
      <c r="D1108" s="63"/>
      <c r="E1108" s="63"/>
      <c r="F1108" s="63"/>
      <c r="G1108" s="322"/>
      <c r="H1108" s="322"/>
      <c r="I1108" s="322"/>
      <c r="J1108" s="322"/>
      <c r="K1108" s="63"/>
      <c r="L1108" s="63"/>
      <c r="M1108" s="63"/>
    </row>
    <row r="1109" spans="3:13" x14ac:dyDescent="0.3">
      <c r="C1109" s="63"/>
      <c r="D1109" s="63"/>
      <c r="E1109" s="63"/>
      <c r="F1109" s="63"/>
      <c r="G1109" s="322"/>
      <c r="H1109" s="322"/>
      <c r="I1109" s="322"/>
      <c r="J1109" s="322"/>
      <c r="K1109" s="63"/>
      <c r="L1109" s="63"/>
      <c r="M1109" s="63"/>
    </row>
    <row r="1110" spans="3:13" x14ac:dyDescent="0.3">
      <c r="C1110" s="63"/>
      <c r="D1110" s="63"/>
      <c r="E1110" s="63"/>
      <c r="F1110" s="63"/>
      <c r="G1110" s="322"/>
      <c r="H1110" s="322"/>
      <c r="I1110" s="322"/>
      <c r="J1110" s="322"/>
      <c r="K1110" s="63"/>
      <c r="L1110" s="63"/>
      <c r="M1110" s="63"/>
    </row>
    <row r="1111" spans="3:13" x14ac:dyDescent="0.3">
      <c r="C1111" s="63"/>
      <c r="D1111" s="63"/>
      <c r="E1111" s="63"/>
      <c r="F1111" s="63"/>
      <c r="G1111" s="322"/>
      <c r="H1111" s="322"/>
      <c r="I1111" s="322"/>
      <c r="J1111" s="322"/>
      <c r="K1111" s="63"/>
      <c r="L1111" s="63"/>
      <c r="M1111" s="63"/>
    </row>
    <row r="1112" spans="3:13" x14ac:dyDescent="0.3">
      <c r="C1112" s="63"/>
      <c r="D1112" s="63"/>
      <c r="E1112" s="63"/>
      <c r="F1112" s="63"/>
      <c r="G1112" s="322"/>
      <c r="H1112" s="322"/>
      <c r="I1112" s="322"/>
      <c r="J1112" s="322"/>
      <c r="K1112" s="63"/>
      <c r="L1112" s="63"/>
      <c r="M1112" s="63"/>
    </row>
    <row r="1113" spans="3:13" x14ac:dyDescent="0.3">
      <c r="C1113" s="63"/>
      <c r="D1113" s="63"/>
      <c r="E1113" s="63"/>
      <c r="F1113" s="63"/>
      <c r="G1113" s="322"/>
      <c r="H1113" s="322"/>
      <c r="I1113" s="322"/>
      <c r="J1113" s="322"/>
      <c r="K1113" s="63"/>
      <c r="L1113" s="63"/>
      <c r="M1113" s="63"/>
    </row>
    <row r="1114" spans="3:13" x14ac:dyDescent="0.3">
      <c r="C1114" s="63"/>
      <c r="D1114" s="63"/>
      <c r="E1114" s="63"/>
      <c r="F1114" s="63"/>
      <c r="G1114" s="322"/>
      <c r="H1114" s="322"/>
      <c r="I1114" s="322"/>
      <c r="J1114" s="322"/>
      <c r="K1114" s="63"/>
      <c r="L1114" s="63"/>
      <c r="M1114" s="63"/>
    </row>
    <row r="1115" spans="3:13" x14ac:dyDescent="0.3">
      <c r="C1115" s="63"/>
      <c r="D1115" s="63"/>
      <c r="E1115" s="63"/>
      <c r="F1115" s="63"/>
      <c r="G1115" s="322"/>
      <c r="H1115" s="322"/>
      <c r="I1115" s="322"/>
      <c r="J1115" s="322"/>
      <c r="K1115" s="63"/>
      <c r="L1115" s="63"/>
      <c r="M1115" s="63"/>
    </row>
    <row r="1116" spans="3:13" x14ac:dyDescent="0.3">
      <c r="C1116" s="63"/>
      <c r="D1116" s="63"/>
      <c r="E1116" s="63"/>
      <c r="F1116" s="63"/>
      <c r="G1116" s="322"/>
      <c r="H1116" s="322"/>
      <c r="I1116" s="322"/>
      <c r="J1116" s="322"/>
      <c r="K1116" s="63"/>
      <c r="L1116" s="63"/>
      <c r="M1116" s="63"/>
    </row>
    <row r="1117" spans="3:13" x14ac:dyDescent="0.3">
      <c r="C1117" s="63"/>
      <c r="D1117" s="63"/>
      <c r="E1117" s="63"/>
      <c r="F1117" s="63"/>
      <c r="G1117" s="322"/>
      <c r="H1117" s="322"/>
      <c r="I1117" s="322"/>
      <c r="J1117" s="322"/>
      <c r="K1117" s="63"/>
      <c r="L1117" s="63"/>
      <c r="M1117" s="63"/>
    </row>
    <row r="1118" spans="3:13" x14ac:dyDescent="0.3">
      <c r="C1118" s="63"/>
      <c r="D1118" s="63"/>
      <c r="E1118" s="63"/>
      <c r="F1118" s="63"/>
      <c r="G1118" s="322"/>
      <c r="H1118" s="322"/>
      <c r="I1118" s="322"/>
      <c r="J1118" s="322"/>
      <c r="K1118" s="63"/>
      <c r="L1118" s="63"/>
      <c r="M1118" s="63"/>
    </row>
    <row r="1119" spans="3:13" x14ac:dyDescent="0.3">
      <c r="C1119" s="63"/>
      <c r="D1119" s="63"/>
      <c r="E1119" s="63"/>
      <c r="F1119" s="63"/>
      <c r="G1119" s="322"/>
      <c r="H1119" s="322"/>
      <c r="I1119" s="322"/>
      <c r="J1119" s="322"/>
      <c r="K1119" s="63"/>
      <c r="L1119" s="63"/>
      <c r="M1119" s="63"/>
    </row>
    <row r="1120" spans="3:13" x14ac:dyDescent="0.3">
      <c r="C1120" s="63"/>
      <c r="D1120" s="63"/>
      <c r="E1120" s="63"/>
      <c r="F1120" s="63"/>
      <c r="G1120" s="322"/>
      <c r="H1120" s="322"/>
      <c r="I1120" s="322"/>
      <c r="J1120" s="322"/>
      <c r="K1120" s="63"/>
      <c r="L1120" s="63"/>
      <c r="M1120" s="63"/>
    </row>
    <row r="1121" spans="3:13" x14ac:dyDescent="0.3">
      <c r="C1121" s="63"/>
      <c r="D1121" s="63"/>
      <c r="E1121" s="63"/>
      <c r="F1121" s="63"/>
      <c r="G1121" s="322"/>
      <c r="H1121" s="322"/>
      <c r="I1121" s="322"/>
      <c r="J1121" s="322"/>
      <c r="K1121" s="63"/>
      <c r="L1121" s="63"/>
      <c r="M1121" s="63"/>
    </row>
    <row r="1122" spans="3:13" x14ac:dyDescent="0.3">
      <c r="C1122" s="63"/>
      <c r="D1122" s="63"/>
      <c r="E1122" s="63"/>
      <c r="F1122" s="63"/>
      <c r="G1122" s="322"/>
      <c r="H1122" s="322"/>
      <c r="I1122" s="322"/>
      <c r="J1122" s="322"/>
      <c r="K1122" s="63"/>
      <c r="L1122" s="63"/>
      <c r="M1122" s="63"/>
    </row>
    <row r="1123" spans="3:13" x14ac:dyDescent="0.3">
      <c r="C1123" s="63"/>
      <c r="D1123" s="63"/>
      <c r="E1123" s="63"/>
      <c r="F1123" s="63"/>
      <c r="G1123" s="322"/>
      <c r="H1123" s="322"/>
      <c r="I1123" s="322"/>
      <c r="J1123" s="322"/>
      <c r="K1123" s="63"/>
      <c r="L1123" s="63"/>
      <c r="M1123" s="63"/>
    </row>
    <row r="1124" spans="3:13" x14ac:dyDescent="0.3">
      <c r="C1124" s="63"/>
      <c r="D1124" s="63"/>
      <c r="E1124" s="63"/>
      <c r="F1124" s="63"/>
      <c r="G1124" s="322"/>
      <c r="H1124" s="322"/>
      <c r="I1124" s="322"/>
      <c r="J1124" s="322"/>
      <c r="K1124" s="63"/>
      <c r="L1124" s="63"/>
      <c r="M1124" s="63"/>
    </row>
    <row r="1125" spans="3:13" x14ac:dyDescent="0.3">
      <c r="C1125" s="63"/>
      <c r="D1125" s="63"/>
      <c r="E1125" s="63"/>
      <c r="F1125" s="63"/>
      <c r="G1125" s="322"/>
      <c r="H1125" s="322"/>
      <c r="I1125" s="322"/>
      <c r="J1125" s="322"/>
      <c r="K1125" s="63"/>
      <c r="L1125" s="63"/>
      <c r="M1125" s="63"/>
    </row>
    <row r="1126" spans="3:13" x14ac:dyDescent="0.3">
      <c r="C1126" s="63"/>
      <c r="D1126" s="63"/>
      <c r="E1126" s="63"/>
      <c r="F1126" s="63"/>
      <c r="G1126" s="322"/>
      <c r="H1126" s="322"/>
      <c r="I1126" s="322"/>
      <c r="J1126" s="322"/>
      <c r="K1126" s="63"/>
      <c r="L1126" s="63"/>
      <c r="M1126" s="63"/>
    </row>
    <row r="1127" spans="3:13" x14ac:dyDescent="0.3">
      <c r="C1127" s="63"/>
      <c r="D1127" s="63"/>
      <c r="E1127" s="63"/>
      <c r="F1127" s="63"/>
      <c r="G1127" s="322"/>
      <c r="H1127" s="322"/>
      <c r="I1127" s="322"/>
      <c r="J1127" s="322"/>
      <c r="K1127" s="63"/>
      <c r="L1127" s="63"/>
      <c r="M1127" s="63"/>
    </row>
    <row r="1128" spans="3:13" x14ac:dyDescent="0.3">
      <c r="C1128" s="63"/>
      <c r="D1128" s="63"/>
      <c r="E1128" s="63"/>
      <c r="F1128" s="63"/>
      <c r="G1128" s="322"/>
      <c r="H1128" s="322"/>
      <c r="I1128" s="322"/>
      <c r="J1128" s="322"/>
      <c r="K1128" s="63"/>
      <c r="L1128" s="63"/>
      <c r="M1128" s="63"/>
    </row>
    <row r="1129" spans="3:13" x14ac:dyDescent="0.3">
      <c r="C1129" s="63"/>
      <c r="D1129" s="63"/>
      <c r="E1129" s="63"/>
      <c r="F1129" s="63"/>
      <c r="G1129" s="322"/>
      <c r="H1129" s="322"/>
      <c r="I1129" s="322"/>
      <c r="J1129" s="322"/>
      <c r="K1129" s="63"/>
      <c r="L1129" s="63"/>
      <c r="M1129" s="63"/>
    </row>
    <row r="1130" spans="3:13" x14ac:dyDescent="0.3">
      <c r="C1130" s="63"/>
      <c r="D1130" s="63"/>
      <c r="E1130" s="63"/>
      <c r="F1130" s="63"/>
      <c r="G1130" s="322"/>
      <c r="H1130" s="322"/>
      <c r="I1130" s="322"/>
      <c r="J1130" s="322"/>
      <c r="K1130" s="63"/>
      <c r="L1130" s="63"/>
      <c r="M1130" s="63"/>
    </row>
    <row r="1131" spans="3:13" x14ac:dyDescent="0.3">
      <c r="C1131" s="63"/>
      <c r="D1131" s="63"/>
      <c r="E1131" s="63"/>
      <c r="F1131" s="63"/>
      <c r="G1131" s="322"/>
      <c r="H1131" s="322"/>
      <c r="I1131" s="322"/>
      <c r="J1131" s="322"/>
      <c r="K1131" s="63"/>
      <c r="L1131" s="63"/>
      <c r="M1131" s="63"/>
    </row>
    <row r="1132" spans="3:13" x14ac:dyDescent="0.3">
      <c r="C1132" s="63"/>
      <c r="D1132" s="63"/>
      <c r="E1132" s="63"/>
      <c r="F1132" s="63"/>
      <c r="G1132" s="322"/>
      <c r="H1132" s="322"/>
      <c r="I1132" s="322"/>
      <c r="J1132" s="322"/>
      <c r="K1132" s="63"/>
      <c r="L1132" s="63"/>
      <c r="M1132" s="63"/>
    </row>
    <row r="1133" spans="3:13" x14ac:dyDescent="0.3">
      <c r="C1133" s="63"/>
      <c r="D1133" s="63"/>
      <c r="E1133" s="63"/>
      <c r="F1133" s="63"/>
      <c r="G1133" s="322"/>
      <c r="H1133" s="322"/>
      <c r="I1133" s="322"/>
      <c r="J1133" s="322"/>
      <c r="K1133" s="63"/>
      <c r="L1133" s="63"/>
      <c r="M1133" s="63"/>
    </row>
    <row r="1134" spans="3:13" x14ac:dyDescent="0.3">
      <c r="C1134" s="63"/>
      <c r="D1134" s="63"/>
      <c r="E1134" s="63"/>
      <c r="F1134" s="63"/>
      <c r="G1134" s="322"/>
      <c r="H1134" s="322"/>
      <c r="I1134" s="322"/>
      <c r="J1134" s="322"/>
      <c r="K1134" s="63"/>
      <c r="L1134" s="63"/>
      <c r="M1134" s="63"/>
    </row>
    <row r="1135" spans="3:13" x14ac:dyDescent="0.3">
      <c r="C1135" s="63"/>
      <c r="D1135" s="63"/>
      <c r="E1135" s="63"/>
      <c r="F1135" s="63"/>
      <c r="G1135" s="322"/>
      <c r="H1135" s="322"/>
      <c r="I1135" s="322"/>
      <c r="J1135" s="322"/>
      <c r="K1135" s="63"/>
      <c r="L1135" s="63"/>
      <c r="M1135" s="63"/>
    </row>
    <row r="1136" spans="3:13" x14ac:dyDescent="0.3">
      <c r="C1136" s="63"/>
      <c r="D1136" s="63"/>
      <c r="E1136" s="63"/>
      <c r="F1136" s="63"/>
      <c r="G1136" s="322"/>
      <c r="H1136" s="322"/>
      <c r="I1136" s="322"/>
      <c r="J1136" s="322"/>
      <c r="K1136" s="63"/>
      <c r="L1136" s="63"/>
      <c r="M1136" s="63"/>
    </row>
    <row r="1137" spans="3:13" x14ac:dyDescent="0.3">
      <c r="C1137" s="63"/>
      <c r="D1137" s="63"/>
      <c r="E1137" s="63"/>
      <c r="F1137" s="63"/>
      <c r="G1137" s="322"/>
      <c r="H1137" s="322"/>
      <c r="I1137" s="322"/>
      <c r="J1137" s="322"/>
      <c r="K1137" s="63"/>
      <c r="L1137" s="63"/>
      <c r="M1137" s="63"/>
    </row>
    <row r="1138" spans="3:13" x14ac:dyDescent="0.3">
      <c r="C1138" s="63"/>
      <c r="D1138" s="63"/>
      <c r="E1138" s="63"/>
      <c r="F1138" s="63"/>
      <c r="G1138" s="322"/>
      <c r="H1138" s="322"/>
      <c r="I1138" s="322"/>
      <c r="J1138" s="322"/>
      <c r="K1138" s="63"/>
      <c r="L1138" s="63"/>
      <c r="M1138" s="63"/>
    </row>
    <row r="1139" spans="3:13" x14ac:dyDescent="0.3">
      <c r="C1139" s="63"/>
      <c r="D1139" s="63"/>
      <c r="E1139" s="63"/>
      <c r="F1139" s="63"/>
      <c r="G1139" s="322"/>
      <c r="H1139" s="322"/>
      <c r="I1139" s="322"/>
      <c r="J1139" s="322"/>
      <c r="K1139" s="63"/>
      <c r="L1139" s="63"/>
      <c r="M1139" s="63"/>
    </row>
    <row r="1140" spans="3:13" x14ac:dyDescent="0.3">
      <c r="C1140" s="63"/>
      <c r="D1140" s="63"/>
      <c r="E1140" s="63"/>
      <c r="F1140" s="63"/>
      <c r="G1140" s="322"/>
      <c r="H1140" s="322"/>
      <c r="I1140" s="322"/>
      <c r="J1140" s="322"/>
      <c r="K1140" s="63"/>
      <c r="L1140" s="63"/>
      <c r="M1140" s="63"/>
    </row>
    <row r="1141" spans="3:13" x14ac:dyDescent="0.3">
      <c r="C1141" s="63"/>
      <c r="D1141" s="63"/>
      <c r="E1141" s="63"/>
      <c r="F1141" s="63"/>
      <c r="G1141" s="322"/>
      <c r="H1141" s="322"/>
      <c r="I1141" s="322"/>
      <c r="J1141" s="322"/>
      <c r="K1141" s="63"/>
      <c r="L1141" s="63"/>
      <c r="M1141" s="63"/>
    </row>
    <row r="1142" spans="3:13" x14ac:dyDescent="0.3">
      <c r="C1142" s="63"/>
      <c r="D1142" s="63"/>
      <c r="E1142" s="63"/>
      <c r="F1142" s="63"/>
      <c r="G1142" s="322"/>
      <c r="H1142" s="322"/>
      <c r="I1142" s="322"/>
      <c r="J1142" s="322"/>
      <c r="K1142" s="63"/>
      <c r="L1142" s="63"/>
      <c r="M1142" s="63"/>
    </row>
    <row r="1143" spans="3:13" x14ac:dyDescent="0.3">
      <c r="C1143" s="63"/>
      <c r="D1143" s="63"/>
      <c r="E1143" s="63"/>
      <c r="F1143" s="63"/>
      <c r="G1143" s="322"/>
      <c r="H1143" s="322"/>
      <c r="I1143" s="322"/>
      <c r="J1143" s="322"/>
      <c r="K1143" s="63"/>
      <c r="L1143" s="63"/>
      <c r="M1143" s="63"/>
    </row>
    <row r="1144" spans="3:13" x14ac:dyDescent="0.3">
      <c r="C1144" s="63"/>
      <c r="D1144" s="63"/>
      <c r="E1144" s="63"/>
      <c r="F1144" s="63"/>
      <c r="G1144" s="322"/>
      <c r="H1144" s="322"/>
      <c r="I1144" s="322"/>
      <c r="J1144" s="322"/>
      <c r="K1144" s="63"/>
      <c r="L1144" s="63"/>
      <c r="M1144" s="63"/>
    </row>
    <row r="1145" spans="3:13" x14ac:dyDescent="0.3">
      <c r="C1145" s="63"/>
      <c r="D1145" s="63"/>
      <c r="E1145" s="63"/>
      <c r="F1145" s="63"/>
      <c r="G1145" s="322"/>
      <c r="H1145" s="322"/>
      <c r="I1145" s="322"/>
      <c r="J1145" s="322"/>
      <c r="K1145" s="63"/>
      <c r="L1145" s="63"/>
      <c r="M1145" s="63"/>
    </row>
    <row r="1146" spans="3:13" x14ac:dyDescent="0.3">
      <c r="C1146" s="63"/>
      <c r="D1146" s="63"/>
      <c r="E1146" s="63"/>
      <c r="F1146" s="63"/>
      <c r="G1146" s="322"/>
      <c r="H1146" s="322"/>
      <c r="I1146" s="322"/>
      <c r="J1146" s="322"/>
      <c r="K1146" s="63"/>
      <c r="L1146" s="63"/>
      <c r="M1146" s="63"/>
    </row>
    <row r="1147" spans="3:13" x14ac:dyDescent="0.3">
      <c r="C1147" s="63"/>
      <c r="D1147" s="63"/>
      <c r="E1147" s="63"/>
      <c r="F1147" s="63"/>
      <c r="G1147" s="322"/>
      <c r="H1147" s="322"/>
      <c r="I1147" s="322"/>
      <c r="J1147" s="322"/>
      <c r="K1147" s="63"/>
      <c r="L1147" s="63"/>
      <c r="M1147" s="63"/>
    </row>
    <row r="1148" spans="3:13" x14ac:dyDescent="0.3">
      <c r="C1148" s="63"/>
      <c r="D1148" s="63"/>
      <c r="E1148" s="63"/>
      <c r="F1148" s="63"/>
      <c r="G1148" s="322"/>
      <c r="H1148" s="322"/>
      <c r="I1148" s="322"/>
      <c r="J1148" s="322"/>
      <c r="K1148" s="63"/>
      <c r="L1148" s="63"/>
      <c r="M1148" s="63"/>
    </row>
    <row r="1149" spans="3:13" x14ac:dyDescent="0.3">
      <c r="C1149" s="63"/>
      <c r="D1149" s="63"/>
      <c r="E1149" s="63"/>
      <c r="F1149" s="63"/>
      <c r="G1149" s="322"/>
      <c r="H1149" s="322"/>
      <c r="I1149" s="322"/>
      <c r="J1149" s="322"/>
      <c r="K1149" s="63"/>
      <c r="L1149" s="63"/>
      <c r="M1149" s="63"/>
    </row>
    <row r="1150" spans="3:13" x14ac:dyDescent="0.3">
      <c r="C1150" s="63"/>
      <c r="D1150" s="63"/>
      <c r="E1150" s="63"/>
      <c r="F1150" s="63"/>
      <c r="G1150" s="322"/>
      <c r="H1150" s="322"/>
      <c r="I1150" s="322"/>
      <c r="J1150" s="322"/>
      <c r="K1150" s="63"/>
      <c r="L1150" s="63"/>
      <c r="M1150" s="63"/>
    </row>
    <row r="1151" spans="3:13" x14ac:dyDescent="0.3">
      <c r="C1151" s="63"/>
      <c r="D1151" s="63"/>
      <c r="E1151" s="63"/>
      <c r="F1151" s="63"/>
      <c r="G1151" s="322"/>
      <c r="H1151" s="322"/>
      <c r="I1151" s="322"/>
      <c r="J1151" s="322"/>
      <c r="K1151" s="63"/>
      <c r="L1151" s="63"/>
      <c r="M1151" s="63"/>
    </row>
    <row r="1152" spans="3:13" x14ac:dyDescent="0.3">
      <c r="C1152" s="63"/>
      <c r="D1152" s="63"/>
      <c r="E1152" s="63"/>
      <c r="F1152" s="63"/>
      <c r="G1152" s="322"/>
      <c r="H1152" s="322"/>
      <c r="I1152" s="322"/>
      <c r="J1152" s="322"/>
      <c r="K1152" s="63"/>
      <c r="L1152" s="63"/>
      <c r="M1152" s="63"/>
    </row>
    <row r="1153" spans="3:13" x14ac:dyDescent="0.3">
      <c r="C1153" s="63"/>
      <c r="D1153" s="63"/>
      <c r="E1153" s="63"/>
      <c r="F1153" s="63"/>
      <c r="G1153" s="322"/>
      <c r="H1153" s="322"/>
      <c r="I1153" s="322"/>
      <c r="J1153" s="322"/>
      <c r="K1153" s="63"/>
      <c r="L1153" s="63"/>
      <c r="M1153" s="63"/>
    </row>
    <row r="1154" spans="3:13" x14ac:dyDescent="0.3">
      <c r="C1154" s="63"/>
      <c r="D1154" s="63"/>
      <c r="E1154" s="63"/>
      <c r="F1154" s="63"/>
      <c r="G1154" s="322"/>
      <c r="H1154" s="322"/>
      <c r="I1154" s="322"/>
      <c r="J1154" s="322"/>
      <c r="K1154" s="63"/>
      <c r="L1154" s="63"/>
      <c r="M1154" s="63"/>
    </row>
    <row r="1155" spans="3:13" x14ac:dyDescent="0.3">
      <c r="C1155" s="63"/>
      <c r="D1155" s="63"/>
      <c r="E1155" s="63"/>
      <c r="F1155" s="63"/>
      <c r="G1155" s="322"/>
      <c r="H1155" s="322"/>
      <c r="I1155" s="322"/>
      <c r="J1155" s="322"/>
      <c r="K1155" s="63"/>
      <c r="L1155" s="63"/>
      <c r="M1155" s="63"/>
    </row>
    <row r="1156" spans="3:13" x14ac:dyDescent="0.3">
      <c r="C1156" s="63"/>
      <c r="D1156" s="63"/>
      <c r="E1156" s="63"/>
      <c r="F1156" s="63"/>
      <c r="G1156" s="322"/>
      <c r="H1156" s="322"/>
      <c r="I1156" s="322"/>
      <c r="J1156" s="322"/>
      <c r="K1156" s="63"/>
      <c r="L1156" s="63"/>
      <c r="M1156" s="63"/>
    </row>
    <row r="1157" spans="3:13" x14ac:dyDescent="0.3">
      <c r="C1157" s="63"/>
      <c r="D1157" s="63"/>
      <c r="E1157" s="63"/>
      <c r="F1157" s="63"/>
      <c r="G1157" s="322"/>
      <c r="H1157" s="322"/>
      <c r="I1157" s="322"/>
      <c r="J1157" s="322"/>
      <c r="K1157" s="63"/>
      <c r="L1157" s="63"/>
      <c r="M1157" s="63"/>
    </row>
    <row r="1158" spans="3:13" x14ac:dyDescent="0.3">
      <c r="C1158" s="63"/>
      <c r="D1158" s="63"/>
      <c r="E1158" s="63"/>
      <c r="F1158" s="63"/>
      <c r="G1158" s="322"/>
      <c r="H1158" s="322"/>
      <c r="I1158" s="322"/>
      <c r="J1158" s="322"/>
      <c r="K1158" s="63"/>
      <c r="L1158" s="63"/>
      <c r="M1158" s="63"/>
    </row>
    <row r="1159" spans="3:13" x14ac:dyDescent="0.3">
      <c r="C1159" s="63"/>
      <c r="D1159" s="63"/>
      <c r="E1159" s="63"/>
      <c r="F1159" s="63"/>
      <c r="G1159" s="322"/>
      <c r="H1159" s="322"/>
      <c r="I1159" s="322"/>
      <c r="J1159" s="322"/>
      <c r="K1159" s="63"/>
      <c r="L1159" s="63"/>
      <c r="M1159" s="63"/>
    </row>
    <row r="1160" spans="3:13" x14ac:dyDescent="0.3">
      <c r="C1160" s="63"/>
      <c r="D1160" s="63"/>
      <c r="E1160" s="63"/>
      <c r="F1160" s="63"/>
      <c r="G1160" s="322"/>
      <c r="H1160" s="322"/>
      <c r="I1160" s="322"/>
      <c r="J1160" s="322"/>
      <c r="K1160" s="63"/>
      <c r="L1160" s="63"/>
      <c r="M1160" s="63"/>
    </row>
    <row r="1161" spans="3:13" x14ac:dyDescent="0.3">
      <c r="C1161" s="63"/>
      <c r="D1161" s="63"/>
      <c r="E1161" s="63"/>
      <c r="F1161" s="63"/>
      <c r="G1161" s="322"/>
      <c r="H1161" s="322"/>
      <c r="I1161" s="322"/>
      <c r="J1161" s="322"/>
      <c r="K1161" s="63"/>
      <c r="L1161" s="63"/>
      <c r="M1161" s="63"/>
    </row>
    <row r="1162" spans="3:13" x14ac:dyDescent="0.3">
      <c r="C1162" s="63"/>
      <c r="D1162" s="63"/>
      <c r="E1162" s="63"/>
      <c r="F1162" s="63"/>
      <c r="G1162" s="322"/>
      <c r="H1162" s="322"/>
      <c r="I1162" s="322"/>
      <c r="J1162" s="322"/>
      <c r="K1162" s="63"/>
      <c r="L1162" s="63"/>
      <c r="M1162" s="63"/>
    </row>
    <row r="1163" spans="3:13" x14ac:dyDescent="0.3">
      <c r="C1163" s="63"/>
      <c r="D1163" s="63"/>
      <c r="E1163" s="63"/>
      <c r="F1163" s="63"/>
      <c r="G1163" s="322"/>
      <c r="H1163" s="322"/>
      <c r="I1163" s="322"/>
      <c r="J1163" s="322"/>
      <c r="K1163" s="63"/>
      <c r="L1163" s="63"/>
      <c r="M1163" s="63"/>
    </row>
    <row r="1164" spans="3:13" x14ac:dyDescent="0.3">
      <c r="C1164" s="63"/>
      <c r="D1164" s="63"/>
      <c r="E1164" s="63"/>
      <c r="F1164" s="63"/>
      <c r="G1164" s="322"/>
      <c r="H1164" s="322"/>
      <c r="I1164" s="322"/>
      <c r="J1164" s="322"/>
      <c r="K1164" s="63"/>
      <c r="L1164" s="63"/>
      <c r="M1164" s="63"/>
    </row>
    <row r="1165" spans="3:13" x14ac:dyDescent="0.3">
      <c r="C1165" s="63"/>
      <c r="D1165" s="63"/>
      <c r="E1165" s="63"/>
      <c r="F1165" s="63"/>
      <c r="G1165" s="322"/>
      <c r="H1165" s="322"/>
      <c r="I1165" s="322"/>
      <c r="J1165" s="322"/>
      <c r="K1165" s="63"/>
      <c r="L1165" s="63"/>
      <c r="M1165" s="63"/>
    </row>
    <row r="1166" spans="3:13" x14ac:dyDescent="0.3">
      <c r="C1166" s="63"/>
      <c r="D1166" s="63"/>
      <c r="E1166" s="63"/>
      <c r="F1166" s="63"/>
      <c r="G1166" s="322"/>
      <c r="H1166" s="322"/>
      <c r="I1166" s="322"/>
      <c r="J1166" s="322"/>
      <c r="K1166" s="63"/>
      <c r="L1166" s="63"/>
      <c r="M1166" s="63"/>
    </row>
    <row r="1167" spans="3:13" x14ac:dyDescent="0.3">
      <c r="C1167" s="63"/>
      <c r="D1167" s="63"/>
      <c r="E1167" s="63"/>
      <c r="F1167" s="63"/>
      <c r="G1167" s="322"/>
      <c r="H1167" s="322"/>
      <c r="I1167" s="322"/>
      <c r="J1167" s="322"/>
      <c r="K1167" s="63"/>
      <c r="L1167" s="63"/>
      <c r="M1167" s="63"/>
    </row>
    <row r="1168" spans="3:13" x14ac:dyDescent="0.3">
      <c r="C1168" s="63"/>
      <c r="D1168" s="63"/>
      <c r="E1168" s="63"/>
      <c r="F1168" s="63"/>
      <c r="G1168" s="322"/>
      <c r="H1168" s="322"/>
      <c r="I1168" s="322"/>
      <c r="J1168" s="322"/>
      <c r="K1168" s="63"/>
      <c r="L1168" s="63"/>
      <c r="M1168" s="63"/>
    </row>
    <row r="1169" spans="3:13" x14ac:dyDescent="0.3">
      <c r="C1169" s="63"/>
      <c r="D1169" s="63"/>
      <c r="E1169" s="63"/>
      <c r="F1169" s="63"/>
      <c r="G1169" s="322"/>
      <c r="H1169" s="322"/>
      <c r="I1169" s="322"/>
      <c r="J1169" s="322"/>
      <c r="K1169" s="63"/>
      <c r="L1169" s="63"/>
      <c r="M1169" s="63"/>
    </row>
    <row r="1170" spans="3:13" x14ac:dyDescent="0.3">
      <c r="C1170" s="63"/>
      <c r="D1170" s="63"/>
      <c r="E1170" s="63"/>
      <c r="F1170" s="63"/>
      <c r="G1170" s="322"/>
      <c r="H1170" s="322"/>
      <c r="I1170" s="322"/>
      <c r="J1170" s="322"/>
      <c r="K1170" s="63"/>
      <c r="L1170" s="63"/>
      <c r="M1170" s="63"/>
    </row>
    <row r="1171" spans="3:13" x14ac:dyDescent="0.3">
      <c r="C1171" s="63"/>
      <c r="D1171" s="63"/>
      <c r="E1171" s="63"/>
      <c r="F1171" s="63"/>
      <c r="G1171" s="322"/>
      <c r="H1171" s="322"/>
      <c r="I1171" s="322"/>
      <c r="J1171" s="322"/>
      <c r="K1171" s="63"/>
      <c r="L1171" s="63"/>
      <c r="M1171" s="63"/>
    </row>
    <row r="1172" spans="3:13" x14ac:dyDescent="0.3">
      <c r="C1172" s="63"/>
      <c r="D1172" s="63"/>
      <c r="E1172" s="63"/>
      <c r="F1172" s="63"/>
      <c r="G1172" s="322"/>
      <c r="H1172" s="322"/>
      <c r="I1172" s="322"/>
      <c r="J1172" s="322"/>
      <c r="K1172" s="63"/>
      <c r="L1172" s="63"/>
      <c r="M1172" s="63"/>
    </row>
    <row r="1173" spans="3:13" x14ac:dyDescent="0.3">
      <c r="C1173" s="63"/>
      <c r="D1173" s="63"/>
      <c r="E1173" s="63"/>
      <c r="F1173" s="63"/>
      <c r="G1173" s="322"/>
      <c r="H1173" s="322"/>
      <c r="I1173" s="322"/>
      <c r="J1173" s="322"/>
      <c r="K1173" s="63"/>
      <c r="L1173" s="63"/>
      <c r="M1173" s="63"/>
    </row>
    <row r="1174" spans="3:13" x14ac:dyDescent="0.3">
      <c r="C1174" s="63"/>
      <c r="D1174" s="63"/>
      <c r="E1174" s="63"/>
      <c r="F1174" s="63"/>
      <c r="G1174" s="322"/>
      <c r="H1174" s="322"/>
      <c r="I1174" s="322"/>
      <c r="J1174" s="322"/>
      <c r="K1174" s="63"/>
      <c r="L1174" s="63"/>
      <c r="M1174" s="63"/>
    </row>
    <row r="1175" spans="3:13" x14ac:dyDescent="0.3">
      <c r="C1175" s="63"/>
      <c r="D1175" s="63"/>
      <c r="E1175" s="63"/>
      <c r="F1175" s="63"/>
      <c r="G1175" s="322"/>
      <c r="H1175" s="322"/>
      <c r="I1175" s="322"/>
      <c r="J1175" s="322"/>
      <c r="K1175" s="63"/>
      <c r="L1175" s="63"/>
      <c r="M1175" s="63"/>
    </row>
    <row r="1176" spans="3:13" x14ac:dyDescent="0.3">
      <c r="C1176" s="63"/>
      <c r="D1176" s="63"/>
      <c r="E1176" s="63"/>
      <c r="F1176" s="63"/>
      <c r="G1176" s="322"/>
      <c r="H1176" s="322"/>
      <c r="I1176" s="322"/>
      <c r="J1176" s="322"/>
      <c r="K1176" s="63"/>
      <c r="L1176" s="63"/>
      <c r="M1176" s="63"/>
    </row>
    <row r="1177" spans="3:13" x14ac:dyDescent="0.3">
      <c r="C1177" s="63"/>
      <c r="D1177" s="63"/>
      <c r="E1177" s="63"/>
      <c r="F1177" s="63"/>
      <c r="G1177" s="322"/>
      <c r="H1177" s="322"/>
      <c r="I1177" s="322"/>
      <c r="J1177" s="322"/>
      <c r="K1177" s="63"/>
      <c r="L1177" s="63"/>
      <c r="M1177" s="63"/>
    </row>
    <row r="1178" spans="3:13" x14ac:dyDescent="0.3">
      <c r="C1178" s="63"/>
      <c r="D1178" s="63"/>
      <c r="E1178" s="63"/>
      <c r="F1178" s="63"/>
      <c r="G1178" s="322"/>
      <c r="H1178" s="322"/>
      <c r="I1178" s="322"/>
      <c r="J1178" s="322"/>
      <c r="K1178" s="63"/>
      <c r="L1178" s="63"/>
      <c r="M1178" s="63"/>
    </row>
    <row r="1179" spans="3:13" x14ac:dyDescent="0.3">
      <c r="C1179" s="63"/>
      <c r="D1179" s="63"/>
      <c r="E1179" s="63"/>
      <c r="F1179" s="63"/>
      <c r="G1179" s="322"/>
      <c r="H1179" s="322"/>
      <c r="I1179" s="322"/>
      <c r="J1179" s="322"/>
      <c r="K1179" s="63"/>
      <c r="L1179" s="63"/>
      <c r="M1179" s="63"/>
    </row>
    <row r="1180" spans="3:13" x14ac:dyDescent="0.3">
      <c r="C1180" s="63"/>
      <c r="D1180" s="63"/>
      <c r="E1180" s="63"/>
      <c r="F1180" s="63"/>
      <c r="G1180" s="322"/>
      <c r="H1180" s="322"/>
      <c r="I1180" s="322"/>
      <c r="J1180" s="322"/>
      <c r="K1180" s="63"/>
      <c r="L1180" s="63"/>
      <c r="M1180" s="63"/>
    </row>
    <row r="1181" spans="3:13" x14ac:dyDescent="0.3">
      <c r="C1181" s="63"/>
      <c r="D1181" s="63"/>
      <c r="E1181" s="63"/>
      <c r="F1181" s="63"/>
      <c r="G1181" s="322"/>
      <c r="H1181" s="322"/>
      <c r="I1181" s="322"/>
      <c r="J1181" s="322"/>
      <c r="K1181" s="63"/>
      <c r="L1181" s="63"/>
      <c r="M1181" s="63"/>
    </row>
    <row r="1182" spans="3:13" x14ac:dyDescent="0.3">
      <c r="C1182" s="63"/>
      <c r="D1182" s="63"/>
      <c r="E1182" s="63"/>
      <c r="F1182" s="63"/>
      <c r="G1182" s="322"/>
      <c r="H1182" s="322"/>
      <c r="I1182" s="322"/>
      <c r="J1182" s="322"/>
      <c r="K1182" s="63"/>
      <c r="L1182" s="63"/>
      <c r="M1182" s="63"/>
    </row>
    <row r="1183" spans="3:13" x14ac:dyDescent="0.3">
      <c r="C1183" s="63"/>
      <c r="D1183" s="63"/>
      <c r="E1183" s="63"/>
      <c r="F1183" s="63"/>
      <c r="G1183" s="322"/>
      <c r="H1183" s="322"/>
      <c r="I1183" s="322"/>
      <c r="J1183" s="322"/>
      <c r="K1183" s="63"/>
      <c r="L1183" s="63"/>
      <c r="M1183" s="63"/>
    </row>
    <row r="1184" spans="3:13" x14ac:dyDescent="0.3">
      <c r="C1184" s="63"/>
      <c r="D1184" s="63"/>
      <c r="E1184" s="63"/>
      <c r="F1184" s="63"/>
      <c r="G1184" s="322"/>
      <c r="H1184" s="322"/>
      <c r="I1184" s="322"/>
      <c r="J1184" s="322"/>
      <c r="K1184" s="63"/>
      <c r="L1184" s="63"/>
      <c r="M1184" s="63"/>
    </row>
    <row r="1185" spans="3:13" x14ac:dyDescent="0.3">
      <c r="C1185" s="63"/>
      <c r="D1185" s="63"/>
      <c r="E1185" s="63"/>
      <c r="F1185" s="63"/>
      <c r="G1185" s="322"/>
      <c r="H1185" s="322"/>
      <c r="I1185" s="322"/>
      <c r="J1185" s="322"/>
      <c r="K1185" s="63"/>
      <c r="L1185" s="63"/>
      <c r="M1185" s="63"/>
    </row>
    <row r="1186" spans="3:13" x14ac:dyDescent="0.3">
      <c r="C1186" s="63"/>
      <c r="D1186" s="63"/>
      <c r="E1186" s="63"/>
      <c r="F1186" s="63"/>
      <c r="G1186" s="322"/>
      <c r="H1186" s="322"/>
      <c r="I1186" s="322"/>
      <c r="J1186" s="322"/>
      <c r="K1186" s="63"/>
      <c r="L1186" s="63"/>
      <c r="M1186" s="63"/>
    </row>
    <row r="1187" spans="3:13" x14ac:dyDescent="0.3">
      <c r="C1187" s="63"/>
      <c r="D1187" s="63"/>
      <c r="E1187" s="63"/>
      <c r="F1187" s="63"/>
      <c r="G1187" s="322"/>
      <c r="H1187" s="322"/>
      <c r="I1187" s="322"/>
      <c r="J1187" s="322"/>
      <c r="K1187" s="63"/>
      <c r="L1187" s="63"/>
      <c r="M1187" s="63"/>
    </row>
    <row r="1188" spans="3:13" x14ac:dyDescent="0.3">
      <c r="C1188" s="63"/>
      <c r="D1188" s="63"/>
      <c r="E1188" s="63"/>
      <c r="F1188" s="63"/>
      <c r="G1188" s="322"/>
      <c r="H1188" s="322"/>
      <c r="I1188" s="322"/>
      <c r="J1188" s="322"/>
      <c r="K1188" s="63"/>
      <c r="L1188" s="63"/>
      <c r="M1188" s="63"/>
    </row>
    <row r="1189" spans="3:13" x14ac:dyDescent="0.3">
      <c r="C1189" s="63"/>
      <c r="D1189" s="63"/>
      <c r="E1189" s="63"/>
      <c r="F1189" s="63"/>
      <c r="G1189" s="322"/>
      <c r="H1189" s="322"/>
      <c r="I1189" s="322"/>
      <c r="J1189" s="322"/>
      <c r="K1189" s="63"/>
      <c r="L1189" s="63"/>
      <c r="M1189" s="63"/>
    </row>
    <row r="1190" spans="3:13" x14ac:dyDescent="0.3">
      <c r="C1190" s="63"/>
      <c r="D1190" s="63"/>
      <c r="E1190" s="63"/>
      <c r="F1190" s="63"/>
      <c r="G1190" s="322"/>
      <c r="H1190" s="322"/>
      <c r="I1190" s="322"/>
      <c r="J1190" s="322"/>
      <c r="K1190" s="63"/>
      <c r="L1190" s="63"/>
      <c r="M1190" s="63"/>
    </row>
    <row r="1191" spans="3:13" x14ac:dyDescent="0.3">
      <c r="C1191" s="63"/>
      <c r="D1191" s="63"/>
      <c r="E1191" s="63"/>
      <c r="F1191" s="63"/>
      <c r="G1191" s="322"/>
      <c r="H1191" s="322"/>
      <c r="I1191" s="322"/>
      <c r="J1191" s="322"/>
      <c r="K1191" s="63"/>
      <c r="L1191" s="63"/>
      <c r="M1191" s="63"/>
    </row>
    <row r="1192" spans="3:13" x14ac:dyDescent="0.3">
      <c r="C1192" s="63"/>
      <c r="D1192" s="63"/>
      <c r="E1192" s="63"/>
      <c r="F1192" s="63"/>
      <c r="G1192" s="322"/>
      <c r="H1192" s="322"/>
      <c r="I1192" s="322"/>
      <c r="J1192" s="322"/>
      <c r="K1192" s="63"/>
      <c r="L1192" s="63"/>
      <c r="M1192" s="63"/>
    </row>
    <row r="1193" spans="3:13" x14ac:dyDescent="0.3">
      <c r="C1193" s="63"/>
      <c r="D1193" s="63"/>
      <c r="E1193" s="63"/>
      <c r="F1193" s="63"/>
      <c r="G1193" s="322"/>
      <c r="H1193" s="322"/>
      <c r="I1193" s="322"/>
      <c r="J1193" s="322"/>
      <c r="K1193" s="63"/>
      <c r="L1193" s="63"/>
      <c r="M1193" s="63"/>
    </row>
    <row r="1194" spans="3:13" x14ac:dyDescent="0.3">
      <c r="C1194" s="63"/>
      <c r="D1194" s="63"/>
      <c r="E1194" s="63"/>
      <c r="F1194" s="63"/>
      <c r="G1194" s="322"/>
      <c r="H1194" s="322"/>
      <c r="I1194" s="322"/>
      <c r="J1194" s="322"/>
      <c r="K1194" s="63"/>
      <c r="L1194" s="63"/>
      <c r="M1194" s="63"/>
    </row>
    <row r="1195" spans="3:13" x14ac:dyDescent="0.3">
      <c r="C1195" s="63"/>
      <c r="D1195" s="63"/>
      <c r="E1195" s="63"/>
      <c r="F1195" s="63"/>
      <c r="G1195" s="322"/>
      <c r="H1195" s="322"/>
      <c r="I1195" s="322"/>
      <c r="J1195" s="322"/>
      <c r="K1195" s="63"/>
      <c r="L1195" s="63"/>
      <c r="M1195" s="63"/>
    </row>
    <row r="1196" spans="3:13" x14ac:dyDescent="0.3">
      <c r="C1196" s="63"/>
      <c r="D1196" s="63"/>
      <c r="E1196" s="63"/>
      <c r="F1196" s="63"/>
      <c r="G1196" s="322"/>
      <c r="H1196" s="322"/>
      <c r="I1196" s="322"/>
      <c r="J1196" s="322"/>
      <c r="K1196" s="63"/>
      <c r="L1196" s="63"/>
      <c r="M1196" s="63"/>
    </row>
    <row r="1197" spans="3:13" x14ac:dyDescent="0.3">
      <c r="C1197" s="63"/>
      <c r="D1197" s="63"/>
      <c r="E1197" s="63"/>
      <c r="F1197" s="63"/>
      <c r="G1197" s="322"/>
      <c r="H1197" s="322"/>
      <c r="I1197" s="322"/>
      <c r="J1197" s="322"/>
      <c r="K1197" s="63"/>
      <c r="L1197" s="63"/>
      <c r="M1197" s="63"/>
    </row>
    <row r="1198" spans="3:13" x14ac:dyDescent="0.3">
      <c r="C1198" s="63"/>
      <c r="D1198" s="63"/>
      <c r="E1198" s="63"/>
      <c r="F1198" s="63"/>
      <c r="G1198" s="322"/>
      <c r="H1198" s="322"/>
      <c r="I1198" s="322"/>
      <c r="J1198" s="322"/>
      <c r="K1198" s="63"/>
      <c r="L1198" s="63"/>
      <c r="M1198" s="63"/>
    </row>
    <row r="1199" spans="3:13" x14ac:dyDescent="0.3">
      <c r="C1199" s="63"/>
      <c r="D1199" s="63"/>
      <c r="E1199" s="63"/>
      <c r="F1199" s="63"/>
      <c r="G1199" s="322"/>
      <c r="H1199" s="322"/>
      <c r="I1199" s="322"/>
      <c r="J1199" s="322"/>
      <c r="K1199" s="63"/>
      <c r="L1199" s="63"/>
      <c r="M1199" s="63"/>
    </row>
    <row r="1200" spans="3:13" x14ac:dyDescent="0.3">
      <c r="C1200" s="63"/>
      <c r="D1200" s="63"/>
      <c r="E1200" s="63"/>
      <c r="F1200" s="63"/>
      <c r="G1200" s="322"/>
      <c r="H1200" s="322"/>
      <c r="I1200" s="322"/>
      <c r="J1200" s="322"/>
      <c r="K1200" s="63"/>
      <c r="L1200" s="63"/>
      <c r="M1200" s="63"/>
    </row>
    <row r="1201" spans="3:13" x14ac:dyDescent="0.3">
      <c r="C1201" s="63"/>
      <c r="D1201" s="63"/>
      <c r="E1201" s="63"/>
      <c r="F1201" s="63"/>
      <c r="G1201" s="322"/>
      <c r="H1201" s="322"/>
      <c r="I1201" s="322"/>
      <c r="J1201" s="322"/>
      <c r="K1201" s="63"/>
      <c r="L1201" s="63"/>
      <c r="M1201" s="63"/>
    </row>
    <row r="1202" spans="3:13" x14ac:dyDescent="0.3">
      <c r="C1202" s="63"/>
      <c r="D1202" s="63"/>
      <c r="E1202" s="63"/>
      <c r="F1202" s="63"/>
      <c r="G1202" s="322"/>
      <c r="H1202" s="322"/>
      <c r="I1202" s="322"/>
      <c r="J1202" s="322"/>
      <c r="K1202" s="63"/>
      <c r="L1202" s="63"/>
      <c r="M1202" s="63"/>
    </row>
    <row r="1203" spans="3:13" x14ac:dyDescent="0.3">
      <c r="C1203" s="63"/>
      <c r="D1203" s="63"/>
      <c r="E1203" s="63"/>
      <c r="F1203" s="63"/>
      <c r="G1203" s="322"/>
      <c r="H1203" s="322"/>
      <c r="I1203" s="322"/>
      <c r="J1203" s="322"/>
      <c r="K1203" s="63"/>
      <c r="L1203" s="63"/>
      <c r="M1203" s="63"/>
    </row>
    <row r="1204" spans="3:13" x14ac:dyDescent="0.3">
      <c r="C1204" s="63"/>
      <c r="D1204" s="63"/>
      <c r="E1204" s="63"/>
      <c r="F1204" s="63"/>
      <c r="G1204" s="322"/>
      <c r="H1204" s="322"/>
      <c r="I1204" s="322"/>
      <c r="J1204" s="322"/>
      <c r="K1204" s="63"/>
      <c r="L1204" s="63"/>
      <c r="M1204" s="63"/>
    </row>
    <row r="1205" spans="3:13" x14ac:dyDescent="0.3">
      <c r="C1205" s="63"/>
      <c r="D1205" s="63"/>
      <c r="E1205" s="63"/>
      <c r="F1205" s="63"/>
      <c r="G1205" s="322"/>
      <c r="H1205" s="322"/>
      <c r="I1205" s="322"/>
      <c r="J1205" s="322"/>
      <c r="K1205" s="63"/>
      <c r="L1205" s="63"/>
      <c r="M1205" s="63"/>
    </row>
    <row r="1206" spans="3:13" x14ac:dyDescent="0.3">
      <c r="C1206" s="63"/>
      <c r="D1206" s="63"/>
      <c r="E1206" s="63"/>
      <c r="F1206" s="63"/>
      <c r="G1206" s="322"/>
      <c r="H1206" s="322"/>
      <c r="I1206" s="322"/>
      <c r="J1206" s="322"/>
      <c r="K1206" s="63"/>
      <c r="L1206" s="63"/>
      <c r="M1206" s="63"/>
    </row>
    <row r="1207" spans="3:13" x14ac:dyDescent="0.3">
      <c r="C1207" s="63"/>
      <c r="D1207" s="63"/>
      <c r="E1207" s="63"/>
      <c r="F1207" s="63"/>
      <c r="G1207" s="322"/>
      <c r="H1207" s="322"/>
      <c r="I1207" s="322"/>
      <c r="J1207" s="322"/>
      <c r="K1207" s="63"/>
      <c r="L1207" s="63"/>
      <c r="M1207" s="63"/>
    </row>
    <row r="1208" spans="3:13" x14ac:dyDescent="0.3">
      <c r="C1208" s="63"/>
      <c r="D1208" s="63"/>
      <c r="E1208" s="63"/>
      <c r="F1208" s="63"/>
      <c r="G1208" s="322"/>
      <c r="H1208" s="322"/>
      <c r="I1208" s="322"/>
      <c r="J1208" s="322"/>
      <c r="K1208" s="63"/>
      <c r="L1208" s="63"/>
      <c r="M1208" s="63"/>
    </row>
    <row r="1209" spans="3:13" x14ac:dyDescent="0.3">
      <c r="C1209" s="63"/>
      <c r="D1209" s="63"/>
      <c r="E1209" s="63"/>
      <c r="F1209" s="63"/>
      <c r="G1209" s="322"/>
      <c r="H1209" s="322"/>
      <c r="I1209" s="322"/>
      <c r="J1209" s="322"/>
      <c r="K1209" s="63"/>
      <c r="L1209" s="63"/>
      <c r="M1209" s="63"/>
    </row>
    <row r="1210" spans="3:13" x14ac:dyDescent="0.3">
      <c r="C1210" s="63"/>
      <c r="D1210" s="63"/>
      <c r="E1210" s="63"/>
      <c r="F1210" s="63"/>
      <c r="G1210" s="322"/>
      <c r="H1210" s="322"/>
      <c r="I1210" s="322"/>
      <c r="J1210" s="322"/>
      <c r="K1210" s="63"/>
      <c r="L1210" s="63"/>
      <c r="M1210" s="63"/>
    </row>
    <row r="1211" spans="3:13" x14ac:dyDescent="0.3">
      <c r="C1211" s="63"/>
      <c r="D1211" s="63"/>
      <c r="E1211" s="63"/>
      <c r="F1211" s="63"/>
      <c r="G1211" s="322"/>
      <c r="H1211" s="322"/>
      <c r="I1211" s="322"/>
      <c r="J1211" s="322"/>
      <c r="K1211" s="63"/>
      <c r="L1211" s="63"/>
      <c r="M1211" s="63"/>
    </row>
    <row r="1212" spans="3:13" x14ac:dyDescent="0.3">
      <c r="C1212" s="63"/>
      <c r="D1212" s="63"/>
      <c r="E1212" s="63"/>
      <c r="F1212" s="63"/>
      <c r="G1212" s="322"/>
      <c r="H1212" s="322"/>
      <c r="I1212" s="322"/>
      <c r="J1212" s="322"/>
      <c r="K1212" s="63"/>
      <c r="L1212" s="63"/>
      <c r="M1212" s="63"/>
    </row>
    <row r="1213" spans="3:13" x14ac:dyDescent="0.3">
      <c r="C1213" s="63"/>
      <c r="D1213" s="63"/>
      <c r="E1213" s="63"/>
      <c r="F1213" s="63"/>
      <c r="G1213" s="322"/>
      <c r="H1213" s="322"/>
      <c r="I1213" s="322"/>
      <c r="J1213" s="322"/>
      <c r="K1213" s="63"/>
      <c r="L1213" s="63"/>
      <c r="M1213" s="63"/>
    </row>
    <row r="1214" spans="3:13" x14ac:dyDescent="0.3">
      <c r="C1214" s="63"/>
      <c r="D1214" s="63"/>
      <c r="E1214" s="63"/>
      <c r="F1214" s="63"/>
      <c r="G1214" s="322"/>
      <c r="H1214" s="322"/>
      <c r="I1214" s="322"/>
      <c r="J1214" s="322"/>
      <c r="K1214" s="63"/>
      <c r="L1214" s="63"/>
      <c r="M1214" s="63"/>
    </row>
    <row r="1215" spans="3:13" x14ac:dyDescent="0.3">
      <c r="C1215" s="63"/>
      <c r="D1215" s="63"/>
      <c r="E1215" s="63"/>
      <c r="F1215" s="63"/>
      <c r="G1215" s="322"/>
      <c r="H1215" s="322"/>
      <c r="I1215" s="322"/>
      <c r="J1215" s="322"/>
      <c r="K1215" s="63"/>
      <c r="L1215" s="63"/>
      <c r="M1215" s="63"/>
    </row>
    <row r="1216" spans="3:13" x14ac:dyDescent="0.3">
      <c r="C1216" s="63"/>
      <c r="D1216" s="63"/>
      <c r="E1216" s="63"/>
      <c r="F1216" s="63"/>
      <c r="G1216" s="322"/>
      <c r="H1216" s="322"/>
      <c r="I1216" s="322"/>
      <c r="J1216" s="322"/>
      <c r="K1216" s="63"/>
      <c r="L1216" s="63"/>
      <c r="M1216" s="63"/>
    </row>
    <row r="1217" spans="3:13" x14ac:dyDescent="0.3">
      <c r="C1217" s="63"/>
      <c r="D1217" s="63"/>
      <c r="E1217" s="63"/>
      <c r="F1217" s="63"/>
      <c r="G1217" s="322"/>
      <c r="H1217" s="322"/>
      <c r="I1217" s="322"/>
      <c r="J1217" s="322"/>
      <c r="K1217" s="63"/>
      <c r="L1217" s="63"/>
      <c r="M1217" s="63"/>
    </row>
    <row r="1218" spans="3:13" x14ac:dyDescent="0.3">
      <c r="C1218" s="63"/>
      <c r="D1218" s="63"/>
      <c r="E1218" s="63"/>
      <c r="F1218" s="63"/>
      <c r="G1218" s="322"/>
      <c r="H1218" s="322"/>
      <c r="I1218" s="322"/>
      <c r="J1218" s="322"/>
      <c r="K1218" s="63"/>
      <c r="L1218" s="63"/>
      <c r="M1218" s="63"/>
    </row>
    <row r="1219" spans="3:13" x14ac:dyDescent="0.3">
      <c r="C1219" s="63"/>
      <c r="D1219" s="63"/>
      <c r="E1219" s="63"/>
      <c r="F1219" s="63"/>
      <c r="G1219" s="322"/>
      <c r="H1219" s="322"/>
      <c r="I1219" s="322"/>
      <c r="J1219" s="322"/>
      <c r="K1219" s="63"/>
      <c r="L1219" s="63"/>
      <c r="M1219" s="63"/>
    </row>
    <row r="1220" spans="3:13" x14ac:dyDescent="0.3">
      <c r="C1220" s="63"/>
      <c r="D1220" s="63"/>
      <c r="E1220" s="63"/>
      <c r="F1220" s="63"/>
      <c r="G1220" s="322"/>
      <c r="H1220" s="322"/>
      <c r="I1220" s="322"/>
      <c r="J1220" s="322"/>
      <c r="K1220" s="63"/>
      <c r="L1220" s="63"/>
      <c r="M1220" s="63"/>
    </row>
    <row r="1221" spans="3:13" x14ac:dyDescent="0.3">
      <c r="C1221" s="63"/>
      <c r="D1221" s="63"/>
      <c r="E1221" s="63"/>
      <c r="F1221" s="63"/>
      <c r="G1221" s="322"/>
      <c r="H1221" s="322"/>
      <c r="I1221" s="322"/>
      <c r="J1221" s="322"/>
      <c r="K1221" s="63"/>
      <c r="L1221" s="63"/>
      <c r="M1221" s="63"/>
    </row>
    <row r="1222" spans="3:13" x14ac:dyDescent="0.3">
      <c r="C1222" s="63"/>
      <c r="D1222" s="63"/>
      <c r="E1222" s="63"/>
      <c r="F1222" s="63"/>
      <c r="G1222" s="322"/>
      <c r="H1222" s="322"/>
      <c r="I1222" s="322"/>
      <c r="J1222" s="322"/>
      <c r="K1222" s="63"/>
      <c r="L1222" s="63"/>
      <c r="M1222" s="63"/>
    </row>
    <row r="1223" spans="3:13" x14ac:dyDescent="0.3">
      <c r="C1223" s="63"/>
      <c r="D1223" s="63"/>
      <c r="E1223" s="63"/>
      <c r="F1223" s="63"/>
      <c r="G1223" s="322"/>
      <c r="H1223" s="322"/>
      <c r="I1223" s="322"/>
      <c r="J1223" s="322"/>
      <c r="K1223" s="63"/>
      <c r="L1223" s="63"/>
      <c r="M1223" s="63"/>
    </row>
    <row r="1224" spans="3:13" x14ac:dyDescent="0.3">
      <c r="C1224" s="63"/>
      <c r="D1224" s="63"/>
      <c r="E1224" s="63"/>
      <c r="F1224" s="63"/>
      <c r="G1224" s="322"/>
      <c r="H1224" s="322"/>
      <c r="I1224" s="322"/>
      <c r="J1224" s="322"/>
      <c r="K1224" s="63"/>
      <c r="L1224" s="63"/>
      <c r="M1224" s="63"/>
    </row>
    <row r="1225" spans="3:13" x14ac:dyDescent="0.3">
      <c r="C1225" s="63"/>
      <c r="D1225" s="63"/>
      <c r="E1225" s="63"/>
      <c r="F1225" s="63"/>
      <c r="G1225" s="322"/>
      <c r="H1225" s="322"/>
      <c r="I1225" s="322"/>
      <c r="J1225" s="322"/>
      <c r="K1225" s="63"/>
      <c r="L1225" s="63"/>
      <c r="M1225" s="63"/>
    </row>
    <row r="1226" spans="3:13" x14ac:dyDescent="0.3">
      <c r="C1226" s="63"/>
      <c r="D1226" s="63"/>
      <c r="E1226" s="63"/>
      <c r="F1226" s="63"/>
      <c r="G1226" s="322"/>
      <c r="H1226" s="322"/>
      <c r="I1226" s="322"/>
      <c r="J1226" s="322"/>
      <c r="K1226" s="63"/>
      <c r="L1226" s="63"/>
      <c r="M1226" s="63"/>
    </row>
    <row r="1227" spans="3:13" x14ac:dyDescent="0.3">
      <c r="C1227" s="63"/>
      <c r="D1227" s="63"/>
      <c r="E1227" s="63"/>
      <c r="F1227" s="63"/>
      <c r="G1227" s="322"/>
      <c r="H1227" s="322"/>
      <c r="I1227" s="322"/>
      <c r="J1227" s="322"/>
      <c r="K1227" s="63"/>
      <c r="L1227" s="63"/>
      <c r="M1227" s="63"/>
    </row>
    <row r="1228" spans="3:13" x14ac:dyDescent="0.3">
      <c r="C1228" s="63"/>
      <c r="D1228" s="63"/>
      <c r="E1228" s="63"/>
      <c r="F1228" s="63"/>
      <c r="G1228" s="322"/>
      <c r="H1228" s="322"/>
      <c r="I1228" s="322"/>
      <c r="J1228" s="322"/>
      <c r="K1228" s="63"/>
      <c r="L1228" s="63"/>
      <c r="M1228" s="63"/>
    </row>
    <row r="1229" spans="3:13" x14ac:dyDescent="0.3">
      <c r="C1229" s="63"/>
      <c r="D1229" s="63"/>
      <c r="E1229" s="63"/>
      <c r="F1229" s="63"/>
      <c r="G1229" s="322"/>
      <c r="H1229" s="322"/>
      <c r="I1229" s="322"/>
      <c r="J1229" s="322"/>
      <c r="K1229" s="63"/>
      <c r="L1229" s="63"/>
      <c r="M1229" s="63"/>
    </row>
    <row r="1230" spans="3:13" x14ac:dyDescent="0.3">
      <c r="C1230" s="63"/>
      <c r="D1230" s="63"/>
      <c r="E1230" s="63"/>
      <c r="F1230" s="63"/>
      <c r="G1230" s="322"/>
      <c r="H1230" s="322"/>
      <c r="I1230" s="322"/>
      <c r="J1230" s="322"/>
      <c r="K1230" s="63"/>
      <c r="L1230" s="63"/>
      <c r="M1230" s="63"/>
    </row>
    <row r="1231" spans="3:13" x14ac:dyDescent="0.3">
      <c r="C1231" s="63"/>
      <c r="D1231" s="63"/>
      <c r="E1231" s="63"/>
      <c r="F1231" s="63"/>
      <c r="G1231" s="322"/>
      <c r="H1231" s="322"/>
      <c r="I1231" s="322"/>
      <c r="J1231" s="322"/>
      <c r="K1231" s="63"/>
      <c r="L1231" s="63"/>
      <c r="M1231" s="63"/>
    </row>
    <row r="1232" spans="3:13" x14ac:dyDescent="0.3">
      <c r="C1232" s="63"/>
      <c r="D1232" s="63"/>
      <c r="E1232" s="63"/>
      <c r="F1232" s="63"/>
      <c r="G1232" s="322"/>
      <c r="H1232" s="322"/>
      <c r="I1232" s="322"/>
      <c r="J1232" s="322"/>
      <c r="K1232" s="63"/>
      <c r="L1232" s="63"/>
      <c r="M1232" s="63"/>
    </row>
    <row r="1233" spans="3:13" x14ac:dyDescent="0.3">
      <c r="C1233" s="63"/>
      <c r="D1233" s="63"/>
      <c r="E1233" s="63"/>
      <c r="F1233" s="63"/>
      <c r="G1233" s="322"/>
      <c r="H1233" s="322"/>
      <c r="I1233" s="322"/>
      <c r="J1233" s="322"/>
      <c r="K1233" s="63"/>
      <c r="L1233" s="63"/>
      <c r="M1233" s="63"/>
    </row>
    <row r="1234" spans="3:13" x14ac:dyDescent="0.3">
      <c r="C1234" s="63"/>
      <c r="D1234" s="63"/>
      <c r="E1234" s="63"/>
      <c r="F1234" s="63"/>
      <c r="G1234" s="322"/>
      <c r="H1234" s="322"/>
      <c r="I1234" s="322"/>
      <c r="J1234" s="322"/>
      <c r="K1234" s="63"/>
      <c r="L1234" s="63"/>
      <c r="M1234" s="63"/>
    </row>
    <row r="1235" spans="3:13" x14ac:dyDescent="0.3">
      <c r="C1235" s="63"/>
      <c r="D1235" s="63"/>
      <c r="E1235" s="63"/>
      <c r="F1235" s="63"/>
      <c r="G1235" s="322"/>
      <c r="H1235" s="322"/>
      <c r="I1235" s="322"/>
      <c r="J1235" s="322"/>
      <c r="K1235" s="63"/>
      <c r="L1235" s="63"/>
      <c r="M1235" s="63"/>
    </row>
    <row r="1236" spans="3:13" x14ac:dyDescent="0.3">
      <c r="C1236" s="63"/>
      <c r="D1236" s="63"/>
      <c r="E1236" s="63"/>
      <c r="F1236" s="63"/>
      <c r="G1236" s="322"/>
      <c r="H1236" s="322"/>
      <c r="I1236" s="322"/>
      <c r="J1236" s="322"/>
      <c r="K1236" s="63"/>
      <c r="L1236" s="63"/>
      <c r="M1236" s="63"/>
    </row>
    <row r="1237" spans="3:13" x14ac:dyDescent="0.3">
      <c r="C1237" s="63"/>
      <c r="D1237" s="63"/>
      <c r="E1237" s="63"/>
      <c r="F1237" s="63"/>
      <c r="G1237" s="322"/>
      <c r="H1237" s="322"/>
      <c r="I1237" s="322"/>
      <c r="J1237" s="322"/>
      <c r="K1237" s="63"/>
      <c r="L1237" s="63"/>
      <c r="M1237" s="63"/>
    </row>
    <row r="1238" spans="3:13" x14ac:dyDescent="0.3">
      <c r="C1238" s="63"/>
      <c r="D1238" s="63"/>
      <c r="E1238" s="63"/>
      <c r="F1238" s="63"/>
      <c r="G1238" s="322"/>
      <c r="H1238" s="322"/>
      <c r="I1238" s="322"/>
      <c r="J1238" s="322"/>
      <c r="K1238" s="63"/>
      <c r="L1238" s="63"/>
      <c r="M1238" s="63"/>
    </row>
    <row r="1239" spans="3:13" x14ac:dyDescent="0.3">
      <c r="C1239" s="63"/>
      <c r="D1239" s="63"/>
      <c r="E1239" s="63"/>
      <c r="F1239" s="63"/>
      <c r="G1239" s="322"/>
      <c r="H1239" s="322"/>
      <c r="I1239" s="322"/>
      <c r="J1239" s="322"/>
      <c r="K1239" s="63"/>
      <c r="L1239" s="63"/>
      <c r="M1239" s="63"/>
    </row>
    <row r="1240" spans="3:13" x14ac:dyDescent="0.3">
      <c r="C1240" s="63"/>
      <c r="D1240" s="63"/>
      <c r="E1240" s="63"/>
      <c r="F1240" s="63"/>
      <c r="G1240" s="322"/>
      <c r="H1240" s="322"/>
      <c r="I1240" s="322"/>
      <c r="J1240" s="322"/>
      <c r="K1240" s="63"/>
      <c r="L1240" s="63"/>
      <c r="M1240" s="63"/>
    </row>
    <row r="1241" spans="3:13" x14ac:dyDescent="0.3">
      <c r="C1241" s="63"/>
      <c r="D1241" s="63"/>
      <c r="E1241" s="63"/>
      <c r="F1241" s="63"/>
      <c r="G1241" s="322"/>
      <c r="H1241" s="322"/>
      <c r="I1241" s="322"/>
      <c r="J1241" s="322"/>
      <c r="K1241" s="63"/>
      <c r="L1241" s="63"/>
      <c r="M1241" s="63"/>
    </row>
    <row r="1242" spans="3:13" x14ac:dyDescent="0.3">
      <c r="C1242" s="63"/>
      <c r="D1242" s="63"/>
      <c r="E1242" s="63"/>
      <c r="F1242" s="63"/>
      <c r="G1242" s="322"/>
      <c r="H1242" s="322"/>
      <c r="I1242" s="322"/>
      <c r="J1242" s="322"/>
      <c r="K1242" s="63"/>
      <c r="L1242" s="63"/>
      <c r="M1242" s="63"/>
    </row>
    <row r="1243" spans="3:13" x14ac:dyDescent="0.3">
      <c r="C1243" s="63"/>
      <c r="D1243" s="63"/>
      <c r="E1243" s="63"/>
      <c r="F1243" s="63"/>
      <c r="G1243" s="322"/>
      <c r="H1243" s="322"/>
      <c r="I1243" s="322"/>
      <c r="J1243" s="322"/>
      <c r="K1243" s="63"/>
      <c r="L1243" s="63"/>
      <c r="M1243" s="63"/>
    </row>
    <row r="1244" spans="3:13" x14ac:dyDescent="0.3">
      <c r="C1244" s="63"/>
      <c r="D1244" s="63"/>
      <c r="E1244" s="63"/>
      <c r="F1244" s="63"/>
      <c r="G1244" s="322"/>
      <c r="H1244" s="322"/>
      <c r="I1244" s="322"/>
      <c r="J1244" s="322"/>
      <c r="K1244" s="63"/>
      <c r="L1244" s="63"/>
      <c r="M1244" s="63"/>
    </row>
    <row r="1245" spans="3:13" x14ac:dyDescent="0.3">
      <c r="C1245" s="63"/>
      <c r="D1245" s="63"/>
      <c r="E1245" s="63"/>
      <c r="F1245" s="63"/>
      <c r="G1245" s="322"/>
      <c r="H1245" s="322"/>
      <c r="I1245" s="322"/>
      <c r="J1245" s="322"/>
      <c r="K1245" s="63"/>
      <c r="L1245" s="63"/>
      <c r="M1245" s="63"/>
    </row>
    <row r="1246" spans="3:13" x14ac:dyDescent="0.3">
      <c r="C1246" s="63"/>
      <c r="D1246" s="63"/>
      <c r="E1246" s="63"/>
      <c r="F1246" s="63"/>
      <c r="G1246" s="322"/>
      <c r="H1246" s="322"/>
      <c r="I1246" s="322"/>
      <c r="J1246" s="322"/>
      <c r="K1246" s="63"/>
      <c r="L1246" s="63"/>
      <c r="M1246" s="63"/>
    </row>
    <row r="1247" spans="3:13" x14ac:dyDescent="0.3">
      <c r="C1247" s="63"/>
      <c r="D1247" s="63"/>
      <c r="E1247" s="63"/>
      <c r="F1247" s="63"/>
      <c r="G1247" s="322"/>
      <c r="H1247" s="322"/>
      <c r="I1247" s="322"/>
      <c r="J1247" s="322"/>
      <c r="K1247" s="63"/>
      <c r="L1247" s="63"/>
      <c r="M1247" s="63"/>
    </row>
    <row r="1248" spans="3:13" x14ac:dyDescent="0.3">
      <c r="C1248" s="63"/>
      <c r="D1248" s="63"/>
      <c r="E1248" s="63"/>
      <c r="F1248" s="63"/>
      <c r="G1248" s="322"/>
      <c r="H1248" s="322"/>
      <c r="I1248" s="322"/>
      <c r="J1248" s="322"/>
      <c r="K1248" s="63"/>
      <c r="L1248" s="63"/>
      <c r="M1248" s="63"/>
    </row>
    <row r="1249" spans="3:13" x14ac:dyDescent="0.3">
      <c r="C1249" s="63"/>
      <c r="D1249" s="63"/>
      <c r="E1249" s="63"/>
      <c r="F1249" s="63"/>
      <c r="G1249" s="322"/>
      <c r="H1249" s="322"/>
      <c r="I1249" s="322"/>
      <c r="J1249" s="322"/>
      <c r="K1249" s="63"/>
      <c r="L1249" s="63"/>
      <c r="M1249" s="63"/>
    </row>
    <row r="1250" spans="3:13" x14ac:dyDescent="0.3">
      <c r="C1250" s="63"/>
      <c r="D1250" s="63"/>
      <c r="E1250" s="63"/>
      <c r="F1250" s="63"/>
      <c r="G1250" s="322"/>
      <c r="H1250" s="322"/>
      <c r="I1250" s="322"/>
      <c r="J1250" s="322"/>
      <c r="K1250" s="63"/>
      <c r="L1250" s="63"/>
      <c r="M1250" s="63"/>
    </row>
    <row r="1251" spans="3:13" x14ac:dyDescent="0.3">
      <c r="C1251" s="63"/>
      <c r="D1251" s="63"/>
      <c r="E1251" s="63"/>
      <c r="F1251" s="63"/>
      <c r="G1251" s="322"/>
      <c r="H1251" s="322"/>
      <c r="I1251" s="322"/>
      <c r="J1251" s="322"/>
      <c r="K1251" s="63"/>
      <c r="L1251" s="63"/>
      <c r="M1251" s="63"/>
    </row>
    <row r="1252" spans="3:13" x14ac:dyDescent="0.3">
      <c r="C1252" s="63"/>
      <c r="D1252" s="63"/>
      <c r="E1252" s="63"/>
      <c r="F1252" s="63"/>
      <c r="G1252" s="322"/>
      <c r="H1252" s="322"/>
      <c r="I1252" s="322"/>
      <c r="J1252" s="322"/>
      <c r="K1252" s="63"/>
      <c r="L1252" s="63"/>
      <c r="M1252" s="63"/>
    </row>
    <row r="1253" spans="3:13" x14ac:dyDescent="0.3">
      <c r="C1253" s="63"/>
      <c r="D1253" s="63"/>
      <c r="E1253" s="63"/>
      <c r="F1253" s="63"/>
      <c r="G1253" s="322"/>
      <c r="H1253" s="322"/>
      <c r="I1253" s="322"/>
      <c r="J1253" s="322"/>
      <c r="K1253" s="63"/>
      <c r="L1253" s="63"/>
      <c r="M1253" s="63"/>
    </row>
    <row r="1254" spans="3:13" x14ac:dyDescent="0.3">
      <c r="C1254" s="63"/>
      <c r="D1254" s="63"/>
      <c r="E1254" s="63"/>
      <c r="F1254" s="63"/>
      <c r="G1254" s="322"/>
      <c r="H1254" s="322"/>
      <c r="I1254" s="322"/>
      <c r="J1254" s="322"/>
      <c r="K1254" s="63"/>
      <c r="L1254" s="63"/>
      <c r="M1254" s="63"/>
    </row>
    <row r="1255" spans="3:13" x14ac:dyDescent="0.3">
      <c r="C1255" s="63"/>
      <c r="D1255" s="63"/>
      <c r="E1255" s="63"/>
      <c r="F1255" s="63"/>
      <c r="G1255" s="322"/>
      <c r="H1255" s="322"/>
      <c r="I1255" s="322"/>
      <c r="J1255" s="322"/>
      <c r="K1255" s="63"/>
      <c r="L1255" s="63"/>
      <c r="M1255" s="63"/>
    </row>
    <row r="1256" spans="3:13" x14ac:dyDescent="0.3">
      <c r="C1256" s="63"/>
      <c r="D1256" s="63"/>
      <c r="E1256" s="63"/>
      <c r="F1256" s="63"/>
      <c r="G1256" s="322"/>
      <c r="H1256" s="322"/>
      <c r="I1256" s="322"/>
      <c r="J1256" s="322"/>
      <c r="K1256" s="63"/>
      <c r="L1256" s="63"/>
      <c r="M1256" s="63"/>
    </row>
    <row r="1257" spans="3:13" x14ac:dyDescent="0.3">
      <c r="C1257" s="63"/>
      <c r="D1257" s="63"/>
      <c r="E1257" s="63"/>
      <c r="F1257" s="63"/>
      <c r="G1257" s="322"/>
      <c r="H1257" s="322"/>
      <c r="I1257" s="322"/>
      <c r="J1257" s="322"/>
      <c r="K1257" s="63"/>
      <c r="L1257" s="63"/>
      <c r="M1257" s="63"/>
    </row>
    <row r="1258" spans="3:13" x14ac:dyDescent="0.3">
      <c r="C1258" s="63"/>
      <c r="D1258" s="63"/>
      <c r="E1258" s="63"/>
      <c r="F1258" s="63"/>
      <c r="G1258" s="322"/>
      <c r="H1258" s="322"/>
      <c r="I1258" s="322"/>
      <c r="J1258" s="322"/>
      <c r="K1258" s="63"/>
      <c r="L1258" s="63"/>
      <c r="M1258" s="63"/>
    </row>
    <row r="1259" spans="3:13" x14ac:dyDescent="0.3">
      <c r="C1259" s="63"/>
      <c r="D1259" s="63"/>
      <c r="E1259" s="63"/>
      <c r="F1259" s="63"/>
      <c r="G1259" s="322"/>
      <c r="H1259" s="322"/>
      <c r="I1259" s="322"/>
      <c r="J1259" s="322"/>
      <c r="K1259" s="63"/>
      <c r="L1259" s="63"/>
      <c r="M1259" s="63"/>
    </row>
    <row r="1260" spans="3:13" x14ac:dyDescent="0.3">
      <c r="C1260" s="63"/>
      <c r="D1260" s="63"/>
      <c r="E1260" s="63"/>
      <c r="F1260" s="63"/>
      <c r="G1260" s="322"/>
      <c r="H1260" s="322"/>
      <c r="I1260" s="322"/>
      <c r="J1260" s="322"/>
      <c r="K1260" s="63"/>
      <c r="L1260" s="63"/>
      <c r="M1260" s="63"/>
    </row>
    <row r="1261" spans="3:13" x14ac:dyDescent="0.3">
      <c r="C1261" s="63"/>
      <c r="D1261" s="63"/>
      <c r="E1261" s="63"/>
      <c r="F1261" s="63"/>
      <c r="G1261" s="322"/>
      <c r="H1261" s="322"/>
      <c r="I1261" s="322"/>
      <c r="J1261" s="322"/>
      <c r="K1261" s="63"/>
      <c r="L1261" s="63"/>
      <c r="M1261" s="63"/>
    </row>
    <row r="1262" spans="3:13" x14ac:dyDescent="0.3">
      <c r="C1262" s="63"/>
      <c r="D1262" s="63"/>
      <c r="E1262" s="63"/>
      <c r="F1262" s="63"/>
      <c r="G1262" s="322"/>
      <c r="H1262" s="322"/>
      <c r="I1262" s="322"/>
      <c r="J1262" s="322"/>
      <c r="K1262" s="63"/>
      <c r="L1262" s="63"/>
      <c r="M1262" s="63"/>
    </row>
    <row r="1263" spans="3:13" x14ac:dyDescent="0.3">
      <c r="C1263" s="63"/>
      <c r="D1263" s="63"/>
      <c r="E1263" s="63"/>
      <c r="F1263" s="63"/>
      <c r="G1263" s="322"/>
      <c r="H1263" s="322"/>
      <c r="I1263" s="322"/>
      <c r="J1263" s="322"/>
      <c r="K1263" s="63"/>
      <c r="L1263" s="63"/>
      <c r="M1263" s="63"/>
    </row>
    <row r="1264" spans="3:13" x14ac:dyDescent="0.3">
      <c r="C1264" s="63"/>
      <c r="D1264" s="63"/>
      <c r="E1264" s="63"/>
      <c r="F1264" s="63"/>
      <c r="G1264" s="322"/>
      <c r="H1264" s="322"/>
      <c r="I1264" s="322"/>
      <c r="J1264" s="322"/>
      <c r="K1264" s="63"/>
      <c r="L1264" s="63"/>
      <c r="M1264" s="63"/>
    </row>
    <row r="1265" spans="3:13" x14ac:dyDescent="0.3">
      <c r="C1265" s="63"/>
      <c r="D1265" s="63"/>
      <c r="E1265" s="63"/>
      <c r="F1265" s="63"/>
      <c r="G1265" s="322"/>
      <c r="H1265" s="322"/>
      <c r="I1265" s="322"/>
      <c r="J1265" s="322"/>
      <c r="K1265" s="63"/>
      <c r="L1265" s="63"/>
      <c r="M1265" s="63"/>
    </row>
    <row r="1266" spans="3:13" x14ac:dyDescent="0.3">
      <c r="C1266" s="63"/>
      <c r="D1266" s="63"/>
      <c r="E1266" s="63"/>
      <c r="F1266" s="63"/>
      <c r="G1266" s="322"/>
      <c r="H1266" s="322"/>
      <c r="I1266" s="322"/>
      <c r="J1266" s="322"/>
      <c r="K1266" s="63"/>
      <c r="L1266" s="63"/>
      <c r="M1266" s="63"/>
    </row>
    <row r="1267" spans="3:13" x14ac:dyDescent="0.3">
      <c r="C1267" s="63"/>
      <c r="D1267" s="63"/>
      <c r="E1267" s="63"/>
      <c r="F1267" s="63"/>
      <c r="G1267" s="322"/>
      <c r="H1267" s="322"/>
      <c r="I1267" s="322"/>
      <c r="J1267" s="322"/>
      <c r="K1267" s="63"/>
      <c r="L1267" s="63"/>
      <c r="M1267" s="63"/>
    </row>
    <row r="1268" spans="3:13" x14ac:dyDescent="0.3">
      <c r="C1268" s="63"/>
      <c r="D1268" s="63"/>
      <c r="E1268" s="63"/>
      <c r="F1268" s="63"/>
      <c r="G1268" s="322"/>
      <c r="H1268" s="322"/>
      <c r="I1268" s="322"/>
      <c r="J1268" s="322"/>
      <c r="K1268" s="63"/>
      <c r="L1268" s="63"/>
      <c r="M1268" s="63"/>
    </row>
    <row r="1269" spans="3:13" x14ac:dyDescent="0.3">
      <c r="C1269" s="63"/>
      <c r="D1269" s="63"/>
      <c r="E1269" s="63"/>
      <c r="F1269" s="63"/>
      <c r="G1269" s="322"/>
      <c r="H1269" s="322"/>
      <c r="I1269" s="322"/>
      <c r="J1269" s="322"/>
      <c r="K1269" s="63"/>
      <c r="L1269" s="63"/>
      <c r="M1269" s="63"/>
    </row>
    <row r="1270" spans="3:13" x14ac:dyDescent="0.3">
      <c r="C1270" s="63"/>
      <c r="D1270" s="63"/>
      <c r="E1270" s="63"/>
      <c r="F1270" s="63"/>
      <c r="G1270" s="322"/>
      <c r="H1270" s="322"/>
      <c r="I1270" s="322"/>
      <c r="J1270" s="322"/>
      <c r="K1270" s="63"/>
      <c r="L1270" s="63"/>
      <c r="M1270" s="63"/>
    </row>
    <row r="1271" spans="3:13" x14ac:dyDescent="0.3">
      <c r="C1271" s="63"/>
      <c r="D1271" s="63"/>
      <c r="E1271" s="63"/>
      <c r="F1271" s="63"/>
      <c r="G1271" s="322"/>
      <c r="H1271" s="322"/>
      <c r="I1271" s="322"/>
      <c r="J1271" s="322"/>
      <c r="K1271" s="63"/>
      <c r="L1271" s="63"/>
      <c r="M1271" s="63"/>
    </row>
    <row r="1272" spans="3:13" x14ac:dyDescent="0.3">
      <c r="C1272" s="63"/>
      <c r="D1272" s="63"/>
      <c r="E1272" s="63"/>
      <c r="F1272" s="63"/>
      <c r="G1272" s="322"/>
      <c r="H1272" s="322"/>
      <c r="I1272" s="322"/>
      <c r="J1272" s="322"/>
      <c r="K1272" s="63"/>
      <c r="L1272" s="63"/>
      <c r="M1272" s="63"/>
    </row>
    <row r="1273" spans="3:13" x14ac:dyDescent="0.3">
      <c r="C1273" s="63"/>
      <c r="D1273" s="63"/>
      <c r="E1273" s="63"/>
      <c r="F1273" s="63"/>
      <c r="G1273" s="322"/>
      <c r="H1273" s="322"/>
      <c r="I1273" s="322"/>
      <c r="J1273" s="322"/>
      <c r="K1273" s="63"/>
      <c r="L1273" s="63"/>
      <c r="M1273" s="63"/>
    </row>
    <row r="1274" spans="3:13" x14ac:dyDescent="0.3">
      <c r="C1274" s="63"/>
      <c r="D1274" s="63"/>
      <c r="E1274" s="63"/>
      <c r="F1274" s="63"/>
      <c r="G1274" s="322"/>
      <c r="H1274" s="322"/>
      <c r="I1274" s="322"/>
      <c r="J1274" s="322"/>
      <c r="K1274" s="63"/>
      <c r="L1274" s="63"/>
      <c r="M1274" s="63"/>
    </row>
    <row r="1275" spans="3:13" x14ac:dyDescent="0.3">
      <c r="C1275" s="63"/>
      <c r="D1275" s="63"/>
      <c r="E1275" s="63"/>
      <c r="F1275" s="63"/>
      <c r="G1275" s="322"/>
      <c r="H1275" s="322"/>
      <c r="I1275" s="322"/>
      <c r="J1275" s="322"/>
      <c r="K1275" s="63"/>
      <c r="L1275" s="63"/>
      <c r="M1275" s="63"/>
    </row>
    <row r="1276" spans="3:13" x14ac:dyDescent="0.3">
      <c r="C1276" s="63"/>
      <c r="D1276" s="63"/>
      <c r="E1276" s="63"/>
      <c r="F1276" s="63"/>
      <c r="G1276" s="322"/>
      <c r="H1276" s="322"/>
      <c r="I1276" s="322"/>
      <c r="J1276" s="322"/>
      <c r="K1276" s="63"/>
      <c r="L1276" s="63"/>
      <c r="M1276" s="63"/>
    </row>
    <row r="1277" spans="3:13" x14ac:dyDescent="0.3">
      <c r="C1277" s="63"/>
      <c r="D1277" s="63"/>
      <c r="E1277" s="63"/>
      <c r="F1277" s="63"/>
      <c r="G1277" s="322"/>
      <c r="H1277" s="322"/>
      <c r="I1277" s="322"/>
      <c r="J1277" s="322"/>
      <c r="K1277" s="63"/>
      <c r="L1277" s="63"/>
      <c r="M1277" s="63"/>
    </row>
    <row r="1278" spans="3:13" x14ac:dyDescent="0.3">
      <c r="C1278" s="63"/>
      <c r="D1278" s="63"/>
      <c r="E1278" s="63"/>
      <c r="F1278" s="63"/>
      <c r="G1278" s="322"/>
      <c r="H1278" s="322"/>
      <c r="I1278" s="322"/>
      <c r="J1278" s="322"/>
      <c r="K1278" s="63"/>
      <c r="L1278" s="63"/>
      <c r="M1278" s="63"/>
    </row>
    <row r="1279" spans="3:13" x14ac:dyDescent="0.3">
      <c r="C1279" s="63"/>
      <c r="D1279" s="63"/>
      <c r="E1279" s="63"/>
      <c r="F1279" s="63"/>
      <c r="G1279" s="322"/>
      <c r="H1279" s="322"/>
      <c r="I1279" s="322"/>
      <c r="J1279" s="322"/>
      <c r="K1279" s="63"/>
      <c r="L1279" s="63"/>
      <c r="M1279" s="63"/>
    </row>
    <row r="1280" spans="3:13" x14ac:dyDescent="0.3">
      <c r="C1280" s="63"/>
      <c r="D1280" s="63"/>
      <c r="E1280" s="63"/>
      <c r="F1280" s="63"/>
      <c r="G1280" s="322"/>
      <c r="H1280" s="322"/>
      <c r="I1280" s="322"/>
      <c r="J1280" s="322"/>
      <c r="K1280" s="63"/>
      <c r="L1280" s="63"/>
      <c r="M1280" s="63"/>
    </row>
    <row r="1281" spans="3:13" x14ac:dyDescent="0.3">
      <c r="C1281" s="63"/>
      <c r="D1281" s="63"/>
      <c r="E1281" s="63"/>
      <c r="F1281" s="63"/>
      <c r="G1281" s="322"/>
      <c r="H1281" s="322"/>
      <c r="I1281" s="322"/>
      <c r="J1281" s="322"/>
      <c r="K1281" s="63"/>
      <c r="L1281" s="63"/>
      <c r="M1281" s="63"/>
    </row>
    <row r="1282" spans="3:13" x14ac:dyDescent="0.3">
      <c r="C1282" s="63"/>
      <c r="D1282" s="63"/>
      <c r="E1282" s="63"/>
      <c r="F1282" s="63"/>
      <c r="G1282" s="322"/>
      <c r="H1282" s="322"/>
      <c r="I1282" s="322"/>
      <c r="J1282" s="322"/>
      <c r="K1282" s="63"/>
      <c r="L1282" s="63"/>
      <c r="M1282" s="63"/>
    </row>
    <row r="1283" spans="3:13" x14ac:dyDescent="0.3">
      <c r="C1283" s="63"/>
      <c r="D1283" s="63"/>
      <c r="E1283" s="63"/>
      <c r="F1283" s="63"/>
      <c r="G1283" s="322"/>
      <c r="H1283" s="322"/>
      <c r="I1283" s="322"/>
      <c r="J1283" s="322"/>
      <c r="K1283" s="63"/>
      <c r="L1283" s="63"/>
      <c r="M1283" s="63"/>
    </row>
    <row r="1284" spans="3:13" x14ac:dyDescent="0.3">
      <c r="C1284" s="63"/>
      <c r="D1284" s="63"/>
      <c r="E1284" s="63"/>
      <c r="F1284" s="63"/>
      <c r="G1284" s="322"/>
      <c r="H1284" s="322"/>
      <c r="I1284" s="322"/>
      <c r="J1284" s="322"/>
      <c r="K1284" s="63"/>
      <c r="L1284" s="63"/>
      <c r="M1284" s="63"/>
    </row>
    <row r="1285" spans="3:13" x14ac:dyDescent="0.3">
      <c r="C1285" s="63"/>
      <c r="D1285" s="63"/>
      <c r="E1285" s="63"/>
      <c r="F1285" s="63"/>
      <c r="G1285" s="322"/>
      <c r="H1285" s="322"/>
      <c r="I1285" s="322"/>
      <c r="J1285" s="322"/>
      <c r="K1285" s="63"/>
      <c r="L1285" s="63"/>
      <c r="M1285" s="63"/>
    </row>
    <row r="1286" spans="3:13" x14ac:dyDescent="0.3">
      <c r="C1286" s="63"/>
      <c r="D1286" s="63"/>
      <c r="E1286" s="63"/>
      <c r="F1286" s="63"/>
      <c r="G1286" s="322"/>
      <c r="H1286" s="322"/>
      <c r="I1286" s="322"/>
      <c r="J1286" s="322"/>
      <c r="K1286" s="63"/>
      <c r="L1286" s="63"/>
      <c r="M1286" s="63"/>
    </row>
    <row r="1287" spans="3:13" x14ac:dyDescent="0.3">
      <c r="C1287" s="63"/>
      <c r="D1287" s="63"/>
      <c r="E1287" s="63"/>
      <c r="F1287" s="63"/>
      <c r="G1287" s="322"/>
      <c r="H1287" s="322"/>
      <c r="I1287" s="322"/>
      <c r="J1287" s="322"/>
      <c r="K1287" s="63"/>
      <c r="L1287" s="63"/>
      <c r="M1287" s="63"/>
    </row>
    <row r="1288" spans="3:13" x14ac:dyDescent="0.3">
      <c r="C1288" s="63"/>
      <c r="D1288" s="63"/>
      <c r="E1288" s="63"/>
      <c r="F1288" s="63"/>
      <c r="G1288" s="322"/>
      <c r="H1288" s="322"/>
      <c r="I1288" s="322"/>
      <c r="J1288" s="322"/>
      <c r="K1288" s="63"/>
      <c r="L1288" s="63"/>
      <c r="M1288" s="63"/>
    </row>
    <row r="1289" spans="3:13" x14ac:dyDescent="0.3">
      <c r="C1289" s="63"/>
      <c r="D1289" s="63"/>
      <c r="E1289" s="63"/>
      <c r="F1289" s="63"/>
      <c r="G1289" s="322"/>
      <c r="H1289" s="322"/>
      <c r="I1289" s="322"/>
      <c r="J1289" s="322"/>
      <c r="K1289" s="63"/>
      <c r="L1289" s="63"/>
      <c r="M1289" s="63"/>
    </row>
    <row r="1290" spans="3:13" x14ac:dyDescent="0.3">
      <c r="C1290" s="63"/>
      <c r="D1290" s="63"/>
      <c r="E1290" s="63"/>
      <c r="F1290" s="63"/>
      <c r="G1290" s="322"/>
      <c r="H1290" s="322"/>
      <c r="I1290" s="322"/>
      <c r="J1290" s="322"/>
      <c r="K1290" s="63"/>
      <c r="L1290" s="63"/>
      <c r="M1290" s="63"/>
    </row>
    <row r="1291" spans="3:13" x14ac:dyDescent="0.3">
      <c r="C1291" s="63"/>
      <c r="D1291" s="63"/>
      <c r="E1291" s="63"/>
      <c r="F1291" s="63"/>
      <c r="G1291" s="322"/>
      <c r="H1291" s="322"/>
      <c r="I1291" s="322"/>
      <c r="J1291" s="322"/>
      <c r="K1291" s="63"/>
      <c r="L1291" s="63"/>
      <c r="M1291" s="63"/>
    </row>
    <row r="1292" spans="3:13" x14ac:dyDescent="0.3">
      <c r="C1292" s="63"/>
      <c r="D1292" s="63"/>
      <c r="E1292" s="63"/>
      <c r="F1292" s="63"/>
      <c r="G1292" s="322"/>
      <c r="H1292" s="322"/>
      <c r="I1292" s="322"/>
      <c r="J1292" s="322"/>
      <c r="K1292" s="63"/>
      <c r="L1292" s="63"/>
      <c r="M1292" s="63"/>
    </row>
    <row r="1293" spans="3:13" x14ac:dyDescent="0.3">
      <c r="C1293" s="63"/>
      <c r="D1293" s="63"/>
      <c r="E1293" s="63"/>
      <c r="F1293" s="63"/>
      <c r="G1293" s="322"/>
      <c r="H1293" s="322"/>
      <c r="I1293" s="322"/>
      <c r="J1293" s="322"/>
      <c r="K1293" s="63"/>
      <c r="L1293" s="63"/>
      <c r="M1293" s="63"/>
    </row>
    <row r="1294" spans="3:13" x14ac:dyDescent="0.3">
      <c r="C1294" s="63"/>
      <c r="D1294" s="63"/>
      <c r="E1294" s="63"/>
      <c r="F1294" s="63"/>
      <c r="G1294" s="322"/>
      <c r="H1294" s="322"/>
      <c r="I1294" s="322"/>
      <c r="J1294" s="322"/>
      <c r="K1294" s="63"/>
      <c r="L1294" s="63"/>
      <c r="M1294" s="63"/>
    </row>
    <row r="1295" spans="3:13" x14ac:dyDescent="0.3">
      <c r="C1295" s="63"/>
      <c r="D1295" s="63"/>
      <c r="E1295" s="63"/>
      <c r="F1295" s="63"/>
      <c r="G1295" s="322"/>
      <c r="H1295" s="322"/>
      <c r="I1295" s="322"/>
      <c r="J1295" s="322"/>
      <c r="K1295" s="63"/>
      <c r="L1295" s="63"/>
      <c r="M1295" s="63"/>
    </row>
    <row r="1296" spans="3:13" x14ac:dyDescent="0.3">
      <c r="C1296" s="63"/>
      <c r="D1296" s="63"/>
      <c r="E1296" s="63"/>
      <c r="F1296" s="63"/>
      <c r="G1296" s="322"/>
      <c r="H1296" s="322"/>
      <c r="I1296" s="322"/>
      <c r="J1296" s="322"/>
      <c r="K1296" s="63"/>
      <c r="L1296" s="63"/>
      <c r="M1296" s="63"/>
    </row>
    <row r="1297" spans="3:13" x14ac:dyDescent="0.3">
      <c r="C1297" s="63"/>
      <c r="D1297" s="63"/>
      <c r="E1297" s="63"/>
      <c r="F1297" s="63"/>
      <c r="G1297" s="322"/>
      <c r="H1297" s="322"/>
      <c r="I1297" s="322"/>
      <c r="J1297" s="322"/>
      <c r="K1297" s="63"/>
      <c r="L1297" s="63"/>
      <c r="M1297" s="63"/>
    </row>
    <row r="1298" spans="3:13" x14ac:dyDescent="0.3">
      <c r="C1298" s="63"/>
      <c r="D1298" s="63"/>
      <c r="E1298" s="63"/>
      <c r="F1298" s="63"/>
      <c r="G1298" s="322"/>
      <c r="H1298" s="322"/>
      <c r="I1298" s="322"/>
      <c r="J1298" s="322"/>
      <c r="K1298" s="63"/>
      <c r="L1298" s="63"/>
      <c r="M1298" s="63"/>
    </row>
    <row r="1299" spans="3:13" x14ac:dyDescent="0.3">
      <c r="C1299" s="63"/>
      <c r="D1299" s="63"/>
      <c r="E1299" s="63"/>
      <c r="F1299" s="63"/>
      <c r="G1299" s="322"/>
      <c r="H1299" s="322"/>
      <c r="I1299" s="322"/>
      <c r="J1299" s="322"/>
      <c r="K1299" s="63"/>
      <c r="L1299" s="63"/>
      <c r="M1299" s="63"/>
    </row>
    <row r="1300" spans="3:13" x14ac:dyDescent="0.3">
      <c r="C1300" s="63"/>
      <c r="D1300" s="63"/>
      <c r="E1300" s="63"/>
      <c r="F1300" s="63"/>
      <c r="G1300" s="322"/>
      <c r="H1300" s="322"/>
      <c r="I1300" s="322"/>
      <c r="J1300" s="322"/>
      <c r="K1300" s="63"/>
      <c r="L1300" s="63"/>
      <c r="M1300" s="63"/>
    </row>
    <row r="1301" spans="3:13" x14ac:dyDescent="0.3">
      <c r="C1301" s="63"/>
      <c r="D1301" s="63"/>
      <c r="E1301" s="63"/>
      <c r="F1301" s="63"/>
      <c r="G1301" s="322"/>
      <c r="H1301" s="322"/>
      <c r="I1301" s="322"/>
      <c r="J1301" s="322"/>
      <c r="K1301" s="63"/>
      <c r="L1301" s="63"/>
      <c r="M1301" s="63"/>
    </row>
    <row r="1302" spans="3:13" x14ac:dyDescent="0.3">
      <c r="C1302" s="63"/>
      <c r="D1302" s="63"/>
      <c r="E1302" s="63"/>
      <c r="F1302" s="63"/>
      <c r="G1302" s="322"/>
      <c r="H1302" s="322"/>
      <c r="I1302" s="322"/>
      <c r="J1302" s="322"/>
      <c r="K1302" s="63"/>
      <c r="L1302" s="63"/>
      <c r="M1302" s="63"/>
    </row>
    <row r="1303" spans="3:13" x14ac:dyDescent="0.3">
      <c r="C1303" s="63"/>
      <c r="D1303" s="63"/>
      <c r="E1303" s="63"/>
      <c r="F1303" s="63"/>
      <c r="G1303" s="322"/>
      <c r="H1303" s="322"/>
      <c r="I1303" s="322"/>
      <c r="J1303" s="322"/>
      <c r="K1303" s="63"/>
      <c r="L1303" s="63"/>
      <c r="M1303" s="63"/>
    </row>
    <row r="1304" spans="3:13" x14ac:dyDescent="0.3">
      <c r="C1304" s="63"/>
      <c r="D1304" s="63"/>
      <c r="E1304" s="63"/>
      <c r="F1304" s="63"/>
      <c r="G1304" s="322"/>
      <c r="H1304" s="322"/>
      <c r="I1304" s="322"/>
      <c r="J1304" s="322"/>
      <c r="K1304" s="63"/>
      <c r="L1304" s="63"/>
      <c r="M1304" s="63"/>
    </row>
    <row r="1305" spans="3:13" x14ac:dyDescent="0.3">
      <c r="C1305" s="63"/>
      <c r="D1305" s="63"/>
      <c r="E1305" s="63"/>
      <c r="F1305" s="63"/>
      <c r="G1305" s="322"/>
      <c r="H1305" s="322"/>
      <c r="I1305" s="322"/>
      <c r="J1305" s="322"/>
      <c r="K1305" s="63"/>
      <c r="L1305" s="63"/>
      <c r="M1305" s="63"/>
    </row>
    <row r="1306" spans="3:13" x14ac:dyDescent="0.3">
      <c r="C1306" s="63"/>
      <c r="D1306" s="63"/>
      <c r="E1306" s="63"/>
      <c r="F1306" s="63"/>
      <c r="G1306" s="322"/>
      <c r="H1306" s="322"/>
      <c r="I1306" s="322"/>
      <c r="J1306" s="322"/>
      <c r="K1306" s="63"/>
      <c r="L1306" s="63"/>
      <c r="M1306" s="63"/>
    </row>
    <row r="1307" spans="3:13" x14ac:dyDescent="0.3">
      <c r="C1307" s="63"/>
      <c r="D1307" s="63"/>
      <c r="E1307" s="63"/>
      <c r="F1307" s="63"/>
      <c r="G1307" s="322"/>
      <c r="H1307" s="322"/>
      <c r="I1307" s="322"/>
      <c r="J1307" s="322"/>
      <c r="K1307" s="63"/>
      <c r="L1307" s="63"/>
      <c r="M1307" s="63"/>
    </row>
    <row r="1308" spans="3:13" x14ac:dyDescent="0.3">
      <c r="C1308" s="63"/>
      <c r="D1308" s="63"/>
      <c r="E1308" s="63"/>
      <c r="F1308" s="63"/>
      <c r="G1308" s="322"/>
      <c r="H1308" s="322"/>
      <c r="I1308" s="322"/>
      <c r="J1308" s="322"/>
      <c r="K1308" s="63"/>
      <c r="L1308" s="63"/>
      <c r="M1308" s="63"/>
    </row>
    <row r="1309" spans="3:13" x14ac:dyDescent="0.3">
      <c r="C1309" s="63"/>
      <c r="D1309" s="63"/>
      <c r="E1309" s="63"/>
      <c r="F1309" s="63"/>
      <c r="G1309" s="322"/>
      <c r="H1309" s="322"/>
      <c r="I1309" s="322"/>
      <c r="J1309" s="322"/>
      <c r="K1309" s="63"/>
      <c r="L1309" s="63"/>
      <c r="M1309" s="63"/>
    </row>
    <row r="1310" spans="3:13" x14ac:dyDescent="0.3">
      <c r="C1310" s="63"/>
      <c r="D1310" s="63"/>
      <c r="E1310" s="63"/>
      <c r="F1310" s="63"/>
      <c r="G1310" s="322"/>
      <c r="H1310" s="322"/>
      <c r="I1310" s="322"/>
      <c r="J1310" s="322"/>
      <c r="K1310" s="63"/>
      <c r="L1310" s="63"/>
      <c r="M1310" s="63"/>
    </row>
    <row r="1311" spans="3:13" x14ac:dyDescent="0.3">
      <c r="C1311" s="63"/>
      <c r="D1311" s="63"/>
      <c r="E1311" s="63"/>
      <c r="F1311" s="63"/>
      <c r="G1311" s="322"/>
      <c r="H1311" s="322"/>
      <c r="I1311" s="322"/>
      <c r="J1311" s="322"/>
      <c r="K1311" s="63"/>
      <c r="L1311" s="63"/>
      <c r="M1311" s="63"/>
    </row>
    <row r="1312" spans="3:13" x14ac:dyDescent="0.3">
      <c r="C1312" s="63"/>
      <c r="D1312" s="63"/>
      <c r="E1312" s="63"/>
      <c r="F1312" s="63"/>
      <c r="G1312" s="322"/>
      <c r="H1312" s="322"/>
      <c r="I1312" s="322"/>
      <c r="J1312" s="322"/>
      <c r="K1312" s="63"/>
      <c r="L1312" s="63"/>
      <c r="M1312" s="63"/>
    </row>
    <row r="1313" spans="3:13" x14ac:dyDescent="0.3">
      <c r="C1313" s="63"/>
      <c r="D1313" s="63"/>
      <c r="E1313" s="63"/>
      <c r="F1313" s="63"/>
      <c r="G1313" s="322"/>
      <c r="H1313" s="322"/>
      <c r="I1313" s="322"/>
      <c r="J1313" s="322"/>
      <c r="K1313" s="63"/>
      <c r="L1313" s="63"/>
      <c r="M1313" s="63"/>
    </row>
    <row r="1314" spans="3:13" x14ac:dyDescent="0.3">
      <c r="C1314" s="63"/>
      <c r="D1314" s="63"/>
      <c r="E1314" s="63"/>
      <c r="F1314" s="63"/>
      <c r="G1314" s="322"/>
      <c r="H1314" s="322"/>
      <c r="I1314" s="322"/>
      <c r="J1314" s="322"/>
      <c r="K1314" s="63"/>
      <c r="L1314" s="63"/>
      <c r="M1314" s="63"/>
    </row>
    <row r="1315" spans="3:13" x14ac:dyDescent="0.3">
      <c r="C1315" s="63"/>
      <c r="D1315" s="63"/>
      <c r="E1315" s="63"/>
      <c r="F1315" s="63"/>
      <c r="G1315" s="322"/>
      <c r="H1315" s="322"/>
      <c r="I1315" s="322"/>
      <c r="J1315" s="322"/>
      <c r="K1315" s="63"/>
      <c r="L1315" s="63"/>
      <c r="M1315" s="63"/>
    </row>
    <row r="1316" spans="3:13" x14ac:dyDescent="0.3">
      <c r="C1316" s="63"/>
      <c r="D1316" s="63"/>
      <c r="E1316" s="63"/>
      <c r="F1316" s="63"/>
      <c r="G1316" s="322"/>
      <c r="H1316" s="322"/>
      <c r="I1316" s="322"/>
      <c r="J1316" s="322"/>
      <c r="K1316" s="63"/>
      <c r="L1316" s="63"/>
      <c r="M1316" s="63"/>
    </row>
    <row r="1317" spans="3:13" x14ac:dyDescent="0.3">
      <c r="C1317" s="63"/>
      <c r="D1317" s="63"/>
      <c r="E1317" s="63"/>
      <c r="F1317" s="63"/>
      <c r="G1317" s="322"/>
      <c r="H1317" s="322"/>
      <c r="I1317" s="322"/>
      <c r="J1317" s="322"/>
      <c r="K1317" s="63"/>
      <c r="L1317" s="63"/>
      <c r="M1317" s="63"/>
    </row>
    <row r="1318" spans="3:13" x14ac:dyDescent="0.3">
      <c r="C1318" s="63"/>
      <c r="D1318" s="63"/>
      <c r="E1318" s="63"/>
      <c r="F1318" s="63"/>
      <c r="G1318" s="322"/>
      <c r="H1318" s="322"/>
      <c r="I1318" s="322"/>
      <c r="J1318" s="322"/>
      <c r="K1318" s="63"/>
      <c r="L1318" s="63"/>
      <c r="M1318" s="63"/>
    </row>
    <row r="1319" spans="3:13" x14ac:dyDescent="0.3">
      <c r="C1319" s="63"/>
      <c r="D1319" s="63"/>
      <c r="E1319" s="63"/>
      <c r="F1319" s="63"/>
      <c r="G1319" s="322"/>
      <c r="H1319" s="322"/>
      <c r="I1319" s="322"/>
      <c r="J1319" s="322"/>
      <c r="K1319" s="63"/>
      <c r="L1319" s="63"/>
      <c r="M1319" s="63"/>
    </row>
    <row r="1320" spans="3:13" x14ac:dyDescent="0.3">
      <c r="C1320" s="63"/>
      <c r="D1320" s="63"/>
      <c r="E1320" s="63"/>
      <c r="F1320" s="63"/>
      <c r="G1320" s="322"/>
      <c r="H1320" s="322"/>
      <c r="I1320" s="322"/>
      <c r="J1320" s="322"/>
      <c r="K1320" s="63"/>
      <c r="L1320" s="63"/>
      <c r="M1320" s="63"/>
    </row>
    <row r="1321" spans="3:13" x14ac:dyDescent="0.3">
      <c r="C1321" s="63"/>
      <c r="D1321" s="63"/>
      <c r="E1321" s="63"/>
      <c r="F1321" s="63"/>
      <c r="G1321" s="322"/>
      <c r="H1321" s="322"/>
      <c r="I1321" s="322"/>
      <c r="J1321" s="322"/>
      <c r="K1321" s="63"/>
      <c r="L1321" s="63"/>
      <c r="M1321" s="63"/>
    </row>
    <row r="1322" spans="3:13" x14ac:dyDescent="0.3">
      <c r="C1322" s="63"/>
      <c r="D1322" s="63"/>
      <c r="E1322" s="63"/>
      <c r="F1322" s="63"/>
      <c r="G1322" s="322"/>
      <c r="H1322" s="322"/>
      <c r="I1322" s="322"/>
      <c r="J1322" s="322"/>
      <c r="K1322" s="63"/>
      <c r="L1322" s="63"/>
      <c r="M1322" s="63"/>
    </row>
    <row r="1323" spans="3:13" x14ac:dyDescent="0.3">
      <c r="C1323" s="63"/>
      <c r="D1323" s="63"/>
      <c r="E1323" s="63"/>
      <c r="F1323" s="63"/>
      <c r="G1323" s="322"/>
      <c r="H1323" s="322"/>
      <c r="I1323" s="322"/>
      <c r="J1323" s="322"/>
      <c r="K1323" s="63"/>
      <c r="L1323" s="63"/>
      <c r="M1323" s="63"/>
    </row>
    <row r="1324" spans="3:13" x14ac:dyDescent="0.3">
      <c r="C1324" s="63"/>
      <c r="D1324" s="63"/>
      <c r="E1324" s="63"/>
      <c r="F1324" s="63"/>
      <c r="G1324" s="322"/>
      <c r="H1324" s="322"/>
      <c r="I1324" s="322"/>
      <c r="J1324" s="322"/>
      <c r="K1324" s="63"/>
      <c r="L1324" s="63"/>
      <c r="M1324" s="63"/>
    </row>
    <row r="1325" spans="3:13" x14ac:dyDescent="0.3">
      <c r="C1325" s="63"/>
      <c r="D1325" s="63"/>
      <c r="E1325" s="63"/>
      <c r="F1325" s="63"/>
      <c r="G1325" s="322"/>
      <c r="H1325" s="322"/>
      <c r="I1325" s="322"/>
      <c r="J1325" s="322"/>
      <c r="K1325" s="63"/>
      <c r="L1325" s="63"/>
      <c r="M1325" s="63"/>
    </row>
    <row r="1326" spans="3:13" x14ac:dyDescent="0.3">
      <c r="C1326" s="63"/>
      <c r="D1326" s="63"/>
      <c r="E1326" s="63"/>
      <c r="F1326" s="63"/>
      <c r="G1326" s="322"/>
      <c r="H1326" s="322"/>
      <c r="I1326" s="322"/>
      <c r="J1326" s="322"/>
      <c r="K1326" s="63"/>
      <c r="L1326" s="63"/>
      <c r="M1326" s="63"/>
    </row>
    <row r="1327" spans="3:13" x14ac:dyDescent="0.3">
      <c r="C1327" s="63"/>
      <c r="D1327" s="63"/>
      <c r="E1327" s="63"/>
      <c r="F1327" s="63"/>
      <c r="G1327" s="322"/>
      <c r="H1327" s="322"/>
      <c r="I1327" s="322"/>
      <c r="J1327" s="322"/>
      <c r="K1327" s="63"/>
      <c r="L1327" s="63"/>
      <c r="M1327" s="63"/>
    </row>
    <row r="1328" spans="3:13" x14ac:dyDescent="0.3">
      <c r="C1328" s="63"/>
      <c r="D1328" s="63"/>
      <c r="E1328" s="63"/>
      <c r="F1328" s="63"/>
      <c r="G1328" s="322"/>
      <c r="H1328" s="322"/>
      <c r="I1328" s="322"/>
      <c r="J1328" s="322"/>
      <c r="K1328" s="63"/>
      <c r="L1328" s="63"/>
      <c r="M1328" s="63"/>
    </row>
    <row r="1329" spans="3:13" x14ac:dyDescent="0.3">
      <c r="C1329" s="63"/>
      <c r="D1329" s="63"/>
      <c r="E1329" s="63"/>
      <c r="F1329" s="63"/>
      <c r="G1329" s="322"/>
      <c r="H1329" s="322"/>
      <c r="I1329" s="322"/>
      <c r="J1329" s="322"/>
      <c r="K1329" s="63"/>
      <c r="L1329" s="63"/>
      <c r="M1329" s="63"/>
    </row>
    <row r="1330" spans="3:13" x14ac:dyDescent="0.3">
      <c r="C1330" s="63"/>
      <c r="D1330" s="63"/>
      <c r="E1330" s="63"/>
      <c r="F1330" s="63"/>
      <c r="G1330" s="322"/>
      <c r="H1330" s="322"/>
      <c r="I1330" s="322"/>
      <c r="J1330" s="322"/>
      <c r="K1330" s="63"/>
      <c r="L1330" s="63"/>
      <c r="M1330" s="63"/>
    </row>
    <row r="1331" spans="3:13" x14ac:dyDescent="0.3">
      <c r="C1331" s="63"/>
      <c r="D1331" s="63"/>
      <c r="E1331" s="63"/>
      <c r="F1331" s="63"/>
      <c r="G1331" s="322"/>
      <c r="H1331" s="322"/>
      <c r="I1331" s="322"/>
      <c r="J1331" s="322"/>
      <c r="K1331" s="63"/>
      <c r="L1331" s="63"/>
      <c r="M1331" s="63"/>
    </row>
    <row r="1332" spans="3:13" x14ac:dyDescent="0.3">
      <c r="C1332" s="63"/>
      <c r="D1332" s="63"/>
      <c r="E1332" s="63"/>
      <c r="F1332" s="63"/>
      <c r="G1332" s="322"/>
      <c r="H1332" s="322"/>
      <c r="I1332" s="322"/>
      <c r="J1332" s="322"/>
      <c r="K1332" s="63"/>
      <c r="L1332" s="63"/>
      <c r="M1332" s="63"/>
    </row>
    <row r="1333" spans="3:13" x14ac:dyDescent="0.3">
      <c r="C1333" s="63"/>
      <c r="D1333" s="63"/>
      <c r="E1333" s="63"/>
      <c r="F1333" s="63"/>
      <c r="G1333" s="322"/>
      <c r="H1333" s="322"/>
      <c r="I1333" s="322"/>
      <c r="J1333" s="322"/>
      <c r="K1333" s="63"/>
      <c r="L1333" s="63"/>
      <c r="M1333" s="63"/>
    </row>
    <row r="1334" spans="3:13" x14ac:dyDescent="0.3">
      <c r="C1334" s="63"/>
      <c r="D1334" s="63"/>
      <c r="E1334" s="63"/>
      <c r="F1334" s="63"/>
      <c r="G1334" s="322"/>
      <c r="H1334" s="322"/>
      <c r="I1334" s="322"/>
      <c r="J1334" s="322"/>
      <c r="K1334" s="63"/>
      <c r="L1334" s="63"/>
      <c r="M1334" s="63"/>
    </row>
    <row r="1335" spans="3:13" x14ac:dyDescent="0.3">
      <c r="C1335" s="63"/>
      <c r="D1335" s="63"/>
      <c r="E1335" s="63"/>
      <c r="F1335" s="63"/>
      <c r="G1335" s="322"/>
      <c r="H1335" s="322"/>
      <c r="I1335" s="322"/>
      <c r="J1335" s="322"/>
      <c r="K1335" s="63"/>
      <c r="L1335" s="63"/>
      <c r="M1335" s="63"/>
    </row>
    <row r="1336" spans="3:13" x14ac:dyDescent="0.3">
      <c r="C1336" s="63"/>
      <c r="D1336" s="63"/>
      <c r="E1336" s="63"/>
      <c r="F1336" s="63"/>
      <c r="G1336" s="322"/>
      <c r="H1336" s="322"/>
      <c r="I1336" s="322"/>
      <c r="J1336" s="322"/>
      <c r="K1336" s="63"/>
      <c r="L1336" s="63"/>
      <c r="M1336" s="63"/>
    </row>
    <row r="1337" spans="3:13" x14ac:dyDescent="0.3">
      <c r="C1337" s="63"/>
      <c r="D1337" s="63"/>
      <c r="E1337" s="63"/>
      <c r="F1337" s="63"/>
      <c r="G1337" s="322"/>
      <c r="H1337" s="322"/>
      <c r="I1337" s="322"/>
      <c r="J1337" s="322"/>
      <c r="K1337" s="63"/>
      <c r="L1337" s="63"/>
      <c r="M1337" s="63"/>
    </row>
    <row r="1338" spans="3:13" x14ac:dyDescent="0.3">
      <c r="C1338" s="63"/>
      <c r="D1338" s="63"/>
      <c r="E1338" s="63"/>
      <c r="F1338" s="63"/>
      <c r="G1338" s="322"/>
      <c r="H1338" s="322"/>
      <c r="I1338" s="322"/>
      <c r="J1338" s="322"/>
      <c r="K1338" s="63"/>
      <c r="L1338" s="63"/>
      <c r="M1338" s="63"/>
    </row>
    <row r="1339" spans="3:13" x14ac:dyDescent="0.3">
      <c r="C1339" s="63"/>
      <c r="D1339" s="63"/>
      <c r="E1339" s="63"/>
      <c r="F1339" s="63"/>
      <c r="G1339" s="322"/>
      <c r="H1339" s="322"/>
      <c r="I1339" s="322"/>
      <c r="J1339" s="322"/>
      <c r="K1339" s="63"/>
      <c r="L1339" s="63"/>
      <c r="M1339" s="63"/>
    </row>
    <row r="1340" spans="3:13" x14ac:dyDescent="0.3">
      <c r="C1340" s="63"/>
      <c r="D1340" s="63"/>
      <c r="E1340" s="63"/>
      <c r="F1340" s="63"/>
      <c r="G1340" s="322"/>
      <c r="H1340" s="322"/>
      <c r="I1340" s="322"/>
      <c r="J1340" s="322"/>
      <c r="K1340" s="63"/>
      <c r="L1340" s="63"/>
      <c r="M1340" s="63"/>
    </row>
    <row r="1341" spans="3:13" x14ac:dyDescent="0.3">
      <c r="C1341" s="63"/>
      <c r="D1341" s="63"/>
      <c r="E1341" s="63"/>
      <c r="F1341" s="63"/>
      <c r="G1341" s="322"/>
      <c r="H1341" s="322"/>
      <c r="I1341" s="322"/>
      <c r="J1341" s="322"/>
      <c r="K1341" s="63"/>
      <c r="L1341" s="63"/>
      <c r="M1341" s="63"/>
    </row>
    <row r="1342" spans="3:13" x14ac:dyDescent="0.3">
      <c r="C1342" s="63"/>
      <c r="D1342" s="63"/>
      <c r="E1342" s="63"/>
      <c r="F1342" s="63"/>
      <c r="G1342" s="322"/>
      <c r="H1342" s="322"/>
      <c r="I1342" s="322"/>
      <c r="J1342" s="322"/>
      <c r="K1342" s="63"/>
      <c r="L1342" s="63"/>
      <c r="M1342" s="63"/>
    </row>
    <row r="1343" spans="3:13" x14ac:dyDescent="0.3">
      <c r="C1343" s="63"/>
      <c r="D1343" s="63"/>
      <c r="E1343" s="63"/>
      <c r="F1343" s="63"/>
      <c r="G1343" s="322"/>
      <c r="H1343" s="322"/>
      <c r="I1343" s="322"/>
      <c r="J1343" s="322"/>
      <c r="K1343" s="63"/>
      <c r="L1343" s="63"/>
      <c r="M1343" s="63"/>
    </row>
    <row r="1344" spans="3:13" x14ac:dyDescent="0.3">
      <c r="C1344" s="63"/>
      <c r="D1344" s="63"/>
      <c r="E1344" s="63"/>
      <c r="F1344" s="63"/>
      <c r="G1344" s="322"/>
      <c r="H1344" s="322"/>
      <c r="I1344" s="322"/>
      <c r="J1344" s="322"/>
      <c r="K1344" s="63"/>
      <c r="L1344" s="63"/>
      <c r="M1344" s="63"/>
    </row>
    <row r="1345" spans="3:13" x14ac:dyDescent="0.3">
      <c r="C1345" s="63"/>
      <c r="D1345" s="63"/>
      <c r="E1345" s="63"/>
      <c r="F1345" s="63"/>
      <c r="G1345" s="322"/>
      <c r="H1345" s="322"/>
      <c r="I1345" s="322"/>
      <c r="J1345" s="322"/>
      <c r="K1345" s="63"/>
      <c r="L1345" s="63"/>
      <c r="M1345" s="63"/>
    </row>
    <row r="1346" spans="3:13" x14ac:dyDescent="0.3">
      <c r="C1346" s="63"/>
      <c r="D1346" s="63"/>
      <c r="E1346" s="63"/>
      <c r="F1346" s="63"/>
      <c r="G1346" s="322"/>
      <c r="H1346" s="322"/>
      <c r="I1346" s="322"/>
      <c r="J1346" s="322"/>
      <c r="K1346" s="63"/>
      <c r="L1346" s="63"/>
      <c r="M1346" s="63"/>
    </row>
    <row r="1347" spans="3:13" x14ac:dyDescent="0.3">
      <c r="C1347" s="63"/>
      <c r="D1347" s="63"/>
      <c r="E1347" s="63"/>
      <c r="F1347" s="63"/>
      <c r="G1347" s="322"/>
      <c r="H1347" s="322"/>
      <c r="I1347" s="322"/>
      <c r="J1347" s="322"/>
      <c r="K1347" s="63"/>
      <c r="L1347" s="63"/>
      <c r="M1347" s="63"/>
    </row>
    <row r="1348" spans="3:13" x14ac:dyDescent="0.3">
      <c r="C1348" s="63"/>
      <c r="D1348" s="63"/>
      <c r="E1348" s="63"/>
      <c r="F1348" s="63"/>
      <c r="G1348" s="322"/>
      <c r="H1348" s="322"/>
      <c r="I1348" s="322"/>
      <c r="J1348" s="322"/>
      <c r="K1348" s="63"/>
      <c r="L1348" s="63"/>
      <c r="M1348" s="63"/>
    </row>
    <row r="1349" spans="3:13" x14ac:dyDescent="0.3">
      <c r="C1349" s="63"/>
      <c r="D1349" s="63"/>
      <c r="E1349" s="63"/>
      <c r="F1349" s="63"/>
      <c r="G1349" s="322"/>
      <c r="H1349" s="322"/>
      <c r="I1349" s="322"/>
      <c r="J1349" s="322"/>
      <c r="K1349" s="63"/>
      <c r="L1349" s="63"/>
      <c r="M1349" s="63"/>
    </row>
    <row r="1350" spans="3:13" x14ac:dyDescent="0.3">
      <c r="C1350" s="63"/>
      <c r="D1350" s="63"/>
      <c r="E1350" s="63"/>
      <c r="F1350" s="63"/>
      <c r="G1350" s="322"/>
      <c r="H1350" s="322"/>
      <c r="I1350" s="322"/>
      <c r="J1350" s="322"/>
      <c r="K1350" s="63"/>
      <c r="L1350" s="63"/>
      <c r="M1350" s="63"/>
    </row>
    <row r="1351" spans="3:13" x14ac:dyDescent="0.3">
      <c r="C1351" s="63"/>
      <c r="D1351" s="63"/>
      <c r="E1351" s="63"/>
      <c r="F1351" s="63"/>
      <c r="G1351" s="322"/>
      <c r="H1351" s="322"/>
      <c r="I1351" s="322"/>
      <c r="J1351" s="322"/>
      <c r="K1351" s="63"/>
      <c r="L1351" s="63"/>
      <c r="M1351" s="63"/>
    </row>
    <row r="1352" spans="3:13" x14ac:dyDescent="0.3">
      <c r="C1352" s="63"/>
      <c r="D1352" s="63"/>
      <c r="E1352" s="63"/>
      <c r="F1352" s="63"/>
      <c r="G1352" s="322"/>
      <c r="H1352" s="322"/>
      <c r="I1352" s="322"/>
      <c r="J1352" s="322"/>
      <c r="K1352" s="63"/>
      <c r="L1352" s="63"/>
      <c r="M1352" s="63"/>
    </row>
    <row r="1353" spans="3:13" x14ac:dyDescent="0.3">
      <c r="C1353" s="63"/>
      <c r="D1353" s="63"/>
      <c r="E1353" s="63"/>
      <c r="F1353" s="63"/>
      <c r="G1353" s="322"/>
      <c r="H1353" s="322"/>
      <c r="I1353" s="322"/>
      <c r="J1353" s="322"/>
      <c r="K1353" s="63"/>
      <c r="L1353" s="63"/>
      <c r="M1353" s="63"/>
    </row>
    <row r="1354" spans="3:13" x14ac:dyDescent="0.3">
      <c r="C1354" s="63"/>
      <c r="D1354" s="63"/>
      <c r="E1354" s="63"/>
      <c r="F1354" s="63"/>
      <c r="G1354" s="322"/>
      <c r="H1354" s="322"/>
      <c r="I1354" s="322"/>
      <c r="J1354" s="322"/>
      <c r="K1354" s="63"/>
      <c r="L1354" s="63"/>
      <c r="M1354" s="63"/>
    </row>
    <row r="1355" spans="3:13" x14ac:dyDescent="0.3">
      <c r="C1355" s="63"/>
      <c r="D1355" s="63"/>
      <c r="E1355" s="63"/>
      <c r="F1355" s="63"/>
      <c r="G1355" s="322"/>
      <c r="H1355" s="322"/>
      <c r="I1355" s="322"/>
      <c r="J1355" s="322"/>
      <c r="K1355" s="63"/>
      <c r="L1355" s="63"/>
      <c r="M1355" s="63"/>
    </row>
    <row r="1356" spans="3:13" x14ac:dyDescent="0.3">
      <c r="C1356" s="63"/>
      <c r="D1356" s="63"/>
      <c r="E1356" s="63"/>
      <c r="F1356" s="63"/>
      <c r="G1356" s="322"/>
      <c r="H1356" s="322"/>
      <c r="I1356" s="322"/>
      <c r="J1356" s="322"/>
      <c r="K1356" s="63"/>
      <c r="L1356" s="63"/>
      <c r="M1356" s="63"/>
    </row>
    <row r="1357" spans="3:13" x14ac:dyDescent="0.3">
      <c r="C1357" s="63"/>
      <c r="D1357" s="63"/>
      <c r="E1357" s="63"/>
      <c r="F1357" s="63"/>
      <c r="G1357" s="322"/>
      <c r="H1357" s="322"/>
      <c r="I1357" s="322"/>
      <c r="J1357" s="322"/>
      <c r="K1357" s="63"/>
      <c r="L1357" s="63"/>
      <c r="M1357" s="63"/>
    </row>
    <row r="1358" spans="3:13" x14ac:dyDescent="0.3">
      <c r="C1358" s="63"/>
      <c r="D1358" s="63"/>
      <c r="E1358" s="63"/>
      <c r="F1358" s="63"/>
      <c r="G1358" s="322"/>
      <c r="H1358" s="322"/>
      <c r="I1358" s="322"/>
      <c r="J1358" s="322"/>
      <c r="K1358" s="63"/>
      <c r="L1358" s="63"/>
      <c r="M1358" s="63"/>
    </row>
    <row r="1359" spans="3:13" x14ac:dyDescent="0.3">
      <c r="C1359" s="63"/>
      <c r="D1359" s="63"/>
      <c r="E1359" s="63"/>
      <c r="F1359" s="63"/>
      <c r="G1359" s="322"/>
      <c r="H1359" s="322"/>
      <c r="I1359" s="322"/>
      <c r="J1359" s="322"/>
      <c r="K1359" s="63"/>
      <c r="L1359" s="63"/>
      <c r="M1359" s="63"/>
    </row>
    <row r="1360" spans="3:13" x14ac:dyDescent="0.3">
      <c r="C1360" s="63"/>
      <c r="D1360" s="63"/>
      <c r="E1360" s="63"/>
      <c r="F1360" s="63"/>
      <c r="G1360" s="322"/>
      <c r="H1360" s="322"/>
      <c r="I1360" s="322"/>
      <c r="J1360" s="322"/>
      <c r="K1360" s="63"/>
      <c r="L1360" s="63"/>
      <c r="M1360" s="63"/>
    </row>
    <row r="1361" spans="3:13" x14ac:dyDescent="0.3">
      <c r="C1361" s="63"/>
      <c r="D1361" s="63"/>
      <c r="E1361" s="63"/>
      <c r="F1361" s="63"/>
      <c r="G1361" s="322"/>
      <c r="H1361" s="322"/>
      <c r="I1361" s="322"/>
      <c r="J1361" s="322"/>
      <c r="K1361" s="63"/>
      <c r="L1361" s="63"/>
      <c r="M1361" s="63"/>
    </row>
    <row r="1362" spans="3:13" x14ac:dyDescent="0.3">
      <c r="C1362" s="63"/>
      <c r="D1362" s="63"/>
      <c r="E1362" s="63"/>
      <c r="F1362" s="63"/>
      <c r="G1362" s="322"/>
      <c r="H1362" s="322"/>
      <c r="I1362" s="322"/>
      <c r="J1362" s="322"/>
      <c r="K1362" s="63"/>
      <c r="L1362" s="63"/>
      <c r="M1362" s="63"/>
    </row>
    <row r="1363" spans="3:13" x14ac:dyDescent="0.3">
      <c r="C1363" s="63"/>
      <c r="D1363" s="63"/>
      <c r="E1363" s="63"/>
      <c r="F1363" s="63"/>
      <c r="G1363" s="322"/>
      <c r="H1363" s="322"/>
      <c r="I1363" s="322"/>
      <c r="J1363" s="322"/>
      <c r="K1363" s="63"/>
      <c r="L1363" s="63"/>
      <c r="M1363" s="63"/>
    </row>
    <row r="1364" spans="3:13" x14ac:dyDescent="0.3">
      <c r="C1364" s="63"/>
      <c r="D1364" s="63"/>
      <c r="E1364" s="63"/>
      <c r="F1364" s="63"/>
      <c r="G1364" s="322"/>
      <c r="H1364" s="322"/>
      <c r="I1364" s="322"/>
      <c r="J1364" s="322"/>
      <c r="K1364" s="63"/>
      <c r="L1364" s="63"/>
      <c r="M1364" s="63"/>
    </row>
    <row r="1365" spans="3:13" x14ac:dyDescent="0.3">
      <c r="C1365" s="63"/>
      <c r="D1365" s="63"/>
      <c r="E1365" s="63"/>
      <c r="F1365" s="63"/>
      <c r="G1365" s="322"/>
      <c r="H1365" s="322"/>
      <c r="I1365" s="322"/>
      <c r="J1365" s="322"/>
      <c r="K1365" s="63"/>
      <c r="L1365" s="63"/>
      <c r="M1365" s="63"/>
    </row>
    <row r="1366" spans="3:13" x14ac:dyDescent="0.3">
      <c r="C1366" s="63"/>
      <c r="D1366" s="63"/>
      <c r="E1366" s="63"/>
      <c r="F1366" s="63"/>
      <c r="G1366" s="322"/>
      <c r="H1366" s="322"/>
      <c r="I1366" s="322"/>
      <c r="J1366" s="322"/>
      <c r="K1366" s="63"/>
      <c r="L1366" s="63"/>
      <c r="M1366" s="63"/>
    </row>
    <row r="1367" spans="3:13" x14ac:dyDescent="0.3">
      <c r="C1367" s="63"/>
      <c r="D1367" s="63"/>
      <c r="E1367" s="63"/>
      <c r="F1367" s="63"/>
      <c r="G1367" s="322"/>
      <c r="H1367" s="322"/>
      <c r="I1367" s="322"/>
      <c r="J1367" s="322"/>
      <c r="K1367" s="63"/>
      <c r="L1367" s="63"/>
      <c r="M1367" s="63"/>
    </row>
    <row r="1368" spans="3:13" x14ac:dyDescent="0.3">
      <c r="C1368" s="63"/>
      <c r="D1368" s="63"/>
      <c r="E1368" s="63"/>
      <c r="F1368" s="63"/>
      <c r="G1368" s="322"/>
      <c r="H1368" s="322"/>
      <c r="I1368" s="322"/>
      <c r="J1368" s="322"/>
      <c r="K1368" s="63"/>
      <c r="L1368" s="63"/>
      <c r="M1368" s="63"/>
    </row>
    <row r="1369" spans="3:13" x14ac:dyDescent="0.3">
      <c r="C1369" s="63"/>
      <c r="D1369" s="63"/>
      <c r="E1369" s="63"/>
      <c r="F1369" s="63"/>
      <c r="G1369" s="322"/>
      <c r="H1369" s="322"/>
      <c r="I1369" s="322"/>
      <c r="J1369" s="322"/>
      <c r="K1369" s="63"/>
      <c r="L1369" s="63"/>
      <c r="M1369" s="63"/>
    </row>
    <row r="1370" spans="3:13" x14ac:dyDescent="0.3">
      <c r="C1370" s="63"/>
      <c r="D1370" s="63"/>
      <c r="E1370" s="63"/>
      <c r="F1370" s="63"/>
      <c r="G1370" s="322"/>
      <c r="H1370" s="322"/>
      <c r="I1370" s="322"/>
      <c r="J1370" s="322"/>
      <c r="K1370" s="63"/>
      <c r="L1370" s="63"/>
      <c r="M1370" s="63"/>
    </row>
    <row r="1371" spans="3:13" x14ac:dyDescent="0.3">
      <c r="C1371" s="63"/>
      <c r="D1371" s="63"/>
      <c r="E1371" s="63"/>
      <c r="F1371" s="63"/>
      <c r="G1371" s="322"/>
      <c r="H1371" s="322"/>
      <c r="I1371" s="322"/>
      <c r="J1371" s="322"/>
      <c r="K1371" s="63"/>
      <c r="L1371" s="63"/>
      <c r="M1371" s="63"/>
    </row>
    <row r="1372" spans="3:13" x14ac:dyDescent="0.3">
      <c r="C1372" s="63"/>
      <c r="D1372" s="63"/>
      <c r="E1372" s="63"/>
      <c r="F1372" s="63"/>
      <c r="G1372" s="322"/>
      <c r="H1372" s="322"/>
      <c r="I1372" s="322"/>
      <c r="J1372" s="322"/>
      <c r="K1372" s="63"/>
      <c r="L1372" s="63"/>
      <c r="M1372" s="63"/>
    </row>
    <row r="1373" spans="3:13" x14ac:dyDescent="0.3">
      <c r="C1373" s="63"/>
      <c r="D1373" s="63"/>
      <c r="E1373" s="63"/>
      <c r="F1373" s="63"/>
      <c r="G1373" s="322"/>
      <c r="H1373" s="322"/>
      <c r="I1373" s="322"/>
      <c r="J1373" s="322"/>
      <c r="K1373" s="63"/>
      <c r="L1373" s="63"/>
      <c r="M1373" s="63"/>
    </row>
    <row r="1374" spans="3:13" x14ac:dyDescent="0.3">
      <c r="C1374" s="63"/>
      <c r="D1374" s="63"/>
      <c r="E1374" s="63"/>
      <c r="F1374" s="63"/>
      <c r="G1374" s="322"/>
      <c r="H1374" s="322"/>
      <c r="I1374" s="322"/>
      <c r="J1374" s="322"/>
      <c r="K1374" s="63"/>
      <c r="L1374" s="63"/>
      <c r="M1374" s="63"/>
    </row>
    <row r="1375" spans="3:13" x14ac:dyDescent="0.3">
      <c r="C1375" s="63"/>
      <c r="D1375" s="63"/>
      <c r="E1375" s="63"/>
      <c r="F1375" s="63"/>
      <c r="G1375" s="322"/>
      <c r="H1375" s="322"/>
      <c r="I1375" s="322"/>
      <c r="J1375" s="322"/>
      <c r="K1375" s="63"/>
      <c r="L1375" s="63"/>
      <c r="M1375" s="63"/>
    </row>
    <row r="1376" spans="3:13" x14ac:dyDescent="0.3">
      <c r="C1376" s="63"/>
      <c r="D1376" s="63"/>
      <c r="E1376" s="63"/>
      <c r="F1376" s="63"/>
      <c r="G1376" s="322"/>
      <c r="H1376" s="322"/>
      <c r="I1376" s="322"/>
      <c r="J1376" s="322"/>
      <c r="K1376" s="63"/>
      <c r="L1376" s="63"/>
      <c r="M1376" s="63"/>
    </row>
    <row r="1377" spans="3:13" x14ac:dyDescent="0.3">
      <c r="C1377" s="63"/>
      <c r="D1377" s="63"/>
      <c r="E1377" s="63"/>
      <c r="F1377" s="63"/>
      <c r="G1377" s="322"/>
      <c r="H1377" s="322"/>
      <c r="I1377" s="322"/>
      <c r="J1377" s="322"/>
      <c r="K1377" s="63"/>
      <c r="L1377" s="63"/>
      <c r="M1377" s="63"/>
    </row>
    <row r="1378" spans="3:13" x14ac:dyDescent="0.3">
      <c r="C1378" s="63"/>
      <c r="D1378" s="63"/>
      <c r="E1378" s="63"/>
      <c r="F1378" s="63"/>
      <c r="G1378" s="322"/>
      <c r="H1378" s="322"/>
      <c r="I1378" s="322"/>
      <c r="J1378" s="322"/>
      <c r="K1378" s="63"/>
      <c r="L1378" s="63"/>
      <c r="M1378" s="63"/>
    </row>
    <row r="1379" spans="3:13" x14ac:dyDescent="0.3">
      <c r="C1379" s="63"/>
      <c r="D1379" s="63"/>
      <c r="E1379" s="63"/>
      <c r="F1379" s="63"/>
      <c r="G1379" s="322"/>
      <c r="H1379" s="322"/>
      <c r="I1379" s="322"/>
      <c r="J1379" s="322"/>
      <c r="K1379" s="63"/>
      <c r="L1379" s="63"/>
      <c r="M1379" s="63"/>
    </row>
    <row r="1380" spans="3:13" x14ac:dyDescent="0.3">
      <c r="C1380" s="63"/>
      <c r="D1380" s="63"/>
      <c r="E1380" s="63"/>
      <c r="F1380" s="63"/>
      <c r="G1380" s="322"/>
      <c r="H1380" s="322"/>
      <c r="I1380" s="322"/>
      <c r="J1380" s="322"/>
      <c r="K1380" s="63"/>
      <c r="L1380" s="63"/>
      <c r="M1380" s="63"/>
    </row>
    <row r="1381" spans="3:13" x14ac:dyDescent="0.3">
      <c r="C1381" s="63"/>
      <c r="D1381" s="63"/>
      <c r="E1381" s="63"/>
      <c r="F1381" s="63"/>
      <c r="G1381" s="322"/>
      <c r="H1381" s="322"/>
      <c r="I1381" s="322"/>
      <c r="J1381" s="322"/>
      <c r="K1381" s="63"/>
      <c r="L1381" s="63"/>
      <c r="M1381" s="63"/>
    </row>
    <row r="1382" spans="3:13" x14ac:dyDescent="0.3">
      <c r="C1382" s="63"/>
      <c r="D1382" s="63"/>
      <c r="E1382" s="63"/>
      <c r="F1382" s="63"/>
      <c r="G1382" s="322"/>
      <c r="H1382" s="322"/>
      <c r="I1382" s="322"/>
      <c r="J1382" s="322"/>
      <c r="K1382" s="63"/>
      <c r="L1382" s="63"/>
      <c r="M1382" s="63"/>
    </row>
    <row r="1383" spans="3:13" x14ac:dyDescent="0.3">
      <c r="C1383" s="63"/>
      <c r="D1383" s="63"/>
      <c r="E1383" s="63"/>
      <c r="F1383" s="63"/>
      <c r="G1383" s="322"/>
      <c r="H1383" s="322"/>
      <c r="I1383" s="322"/>
      <c r="J1383" s="322"/>
      <c r="K1383" s="63"/>
      <c r="L1383" s="63"/>
      <c r="M1383" s="63"/>
    </row>
    <row r="1384" spans="3:13" x14ac:dyDescent="0.3">
      <c r="C1384" s="63"/>
      <c r="D1384" s="63"/>
      <c r="E1384" s="63"/>
      <c r="F1384" s="63"/>
      <c r="G1384" s="322"/>
      <c r="H1384" s="322"/>
      <c r="I1384" s="322"/>
      <c r="J1384" s="322"/>
      <c r="K1384" s="63"/>
      <c r="L1384" s="63"/>
      <c r="M1384" s="63"/>
    </row>
    <row r="1385" spans="3:13" x14ac:dyDescent="0.3">
      <c r="C1385" s="63"/>
      <c r="D1385" s="63"/>
      <c r="E1385" s="63"/>
      <c r="F1385" s="63"/>
      <c r="G1385" s="322"/>
      <c r="H1385" s="322"/>
      <c r="I1385" s="322"/>
      <c r="J1385" s="322"/>
      <c r="K1385" s="63"/>
      <c r="L1385" s="63"/>
      <c r="M1385" s="63"/>
    </row>
    <row r="1386" spans="3:13" x14ac:dyDescent="0.3">
      <c r="C1386" s="63"/>
      <c r="D1386" s="63"/>
      <c r="E1386" s="63"/>
      <c r="F1386" s="63"/>
      <c r="G1386" s="322"/>
      <c r="H1386" s="322"/>
      <c r="I1386" s="322"/>
      <c r="J1386" s="322"/>
      <c r="K1386" s="63"/>
      <c r="L1386" s="63"/>
      <c r="M1386" s="63"/>
    </row>
    <row r="1387" spans="3:13" x14ac:dyDescent="0.3">
      <c r="C1387" s="63"/>
      <c r="D1387" s="63"/>
      <c r="E1387" s="63"/>
      <c r="F1387" s="63"/>
      <c r="G1387" s="322"/>
      <c r="H1387" s="322"/>
      <c r="I1387" s="322"/>
      <c r="J1387" s="322"/>
      <c r="K1387" s="63"/>
      <c r="L1387" s="63"/>
      <c r="M1387" s="63"/>
    </row>
    <row r="1388" spans="3:13" x14ac:dyDescent="0.3">
      <c r="C1388" s="63"/>
      <c r="D1388" s="63"/>
      <c r="E1388" s="63"/>
      <c r="F1388" s="63"/>
      <c r="G1388" s="322"/>
      <c r="H1388" s="322"/>
      <c r="I1388" s="322"/>
      <c r="J1388" s="322"/>
      <c r="K1388" s="63"/>
      <c r="L1388" s="63"/>
      <c r="M1388" s="63"/>
    </row>
    <row r="1389" spans="3:13" x14ac:dyDescent="0.3">
      <c r="C1389" s="63"/>
      <c r="D1389" s="63"/>
      <c r="E1389" s="63"/>
      <c r="F1389" s="63"/>
      <c r="G1389" s="322"/>
      <c r="H1389" s="322"/>
      <c r="I1389" s="322"/>
      <c r="J1389" s="322"/>
      <c r="K1389" s="63"/>
      <c r="L1389" s="63"/>
      <c r="M1389" s="63"/>
    </row>
    <row r="1390" spans="3:13" x14ac:dyDescent="0.3">
      <c r="C1390" s="63"/>
      <c r="D1390" s="63"/>
      <c r="E1390" s="63"/>
      <c r="F1390" s="63"/>
      <c r="G1390" s="322"/>
      <c r="H1390" s="322"/>
      <c r="I1390" s="322"/>
      <c r="J1390" s="322"/>
      <c r="K1390" s="63"/>
      <c r="L1390" s="63"/>
      <c r="M1390" s="63"/>
    </row>
    <row r="1391" spans="3:13" x14ac:dyDescent="0.3">
      <c r="C1391" s="63"/>
      <c r="D1391" s="63"/>
      <c r="E1391" s="63"/>
      <c r="F1391" s="63"/>
      <c r="G1391" s="322"/>
      <c r="H1391" s="322"/>
      <c r="I1391" s="322"/>
      <c r="J1391" s="322"/>
      <c r="K1391" s="63"/>
      <c r="L1391" s="63"/>
      <c r="M1391" s="63"/>
    </row>
    <row r="1392" spans="3:13" x14ac:dyDescent="0.3">
      <c r="C1392" s="63"/>
      <c r="D1392" s="63"/>
      <c r="E1392" s="63"/>
      <c r="F1392" s="63"/>
      <c r="G1392" s="322"/>
      <c r="H1392" s="322"/>
      <c r="I1392" s="322"/>
      <c r="J1392" s="322"/>
      <c r="K1392" s="63"/>
      <c r="L1392" s="63"/>
      <c r="M1392" s="63"/>
    </row>
    <row r="1393" spans="3:13" x14ac:dyDescent="0.3">
      <c r="C1393" s="63"/>
      <c r="D1393" s="63"/>
      <c r="E1393" s="63"/>
      <c r="F1393" s="63"/>
      <c r="G1393" s="322"/>
      <c r="H1393" s="322"/>
      <c r="I1393" s="322"/>
      <c r="J1393" s="322"/>
      <c r="K1393" s="63"/>
      <c r="L1393" s="63"/>
      <c r="M1393" s="63"/>
    </row>
    <row r="1394" spans="3:13" x14ac:dyDescent="0.3">
      <c r="C1394" s="63"/>
      <c r="D1394" s="63"/>
      <c r="E1394" s="63"/>
      <c r="F1394" s="63"/>
      <c r="G1394" s="322"/>
      <c r="H1394" s="322"/>
      <c r="I1394" s="322"/>
      <c r="J1394" s="322"/>
      <c r="K1394" s="63"/>
      <c r="L1394" s="63"/>
      <c r="M1394" s="63"/>
    </row>
    <row r="1395" spans="3:13" x14ac:dyDescent="0.3">
      <c r="C1395" s="63"/>
      <c r="D1395" s="63"/>
      <c r="E1395" s="63"/>
      <c r="F1395" s="63"/>
      <c r="G1395" s="322"/>
      <c r="H1395" s="322"/>
      <c r="I1395" s="322"/>
      <c r="J1395" s="322"/>
      <c r="K1395" s="63"/>
      <c r="L1395" s="63"/>
      <c r="M1395" s="63"/>
    </row>
    <row r="1396" spans="3:13" x14ac:dyDescent="0.3">
      <c r="C1396" s="63"/>
      <c r="D1396" s="63"/>
      <c r="E1396" s="63"/>
      <c r="F1396" s="63"/>
      <c r="G1396" s="322"/>
      <c r="H1396" s="322"/>
      <c r="I1396" s="322"/>
      <c r="J1396" s="322"/>
      <c r="K1396" s="63"/>
      <c r="L1396" s="63"/>
      <c r="M1396" s="63"/>
    </row>
    <row r="1397" spans="3:13" x14ac:dyDescent="0.3">
      <c r="C1397" s="63"/>
      <c r="D1397" s="63"/>
      <c r="E1397" s="63"/>
      <c r="F1397" s="63"/>
      <c r="G1397" s="322"/>
      <c r="H1397" s="322"/>
      <c r="I1397" s="322"/>
      <c r="J1397" s="322"/>
      <c r="K1397" s="63"/>
      <c r="L1397" s="63"/>
      <c r="M1397" s="63"/>
    </row>
    <row r="1398" spans="3:13" x14ac:dyDescent="0.3">
      <c r="C1398" s="63"/>
      <c r="D1398" s="63"/>
      <c r="E1398" s="63"/>
      <c r="F1398" s="63"/>
      <c r="G1398" s="322"/>
      <c r="H1398" s="322"/>
      <c r="I1398" s="322"/>
      <c r="J1398" s="322"/>
      <c r="K1398" s="63"/>
      <c r="L1398" s="63"/>
      <c r="M1398" s="63"/>
    </row>
    <row r="1399" spans="3:13" x14ac:dyDescent="0.3">
      <c r="C1399" s="63"/>
      <c r="D1399" s="63"/>
      <c r="E1399" s="63"/>
      <c r="F1399" s="63"/>
      <c r="G1399" s="322"/>
      <c r="H1399" s="322"/>
      <c r="I1399" s="322"/>
      <c r="J1399" s="322"/>
      <c r="K1399" s="63"/>
      <c r="L1399" s="63"/>
      <c r="M1399" s="63"/>
    </row>
    <row r="1400" spans="3:13" x14ac:dyDescent="0.3">
      <c r="C1400" s="63"/>
      <c r="D1400" s="63"/>
      <c r="E1400" s="63"/>
      <c r="F1400" s="63"/>
      <c r="G1400" s="322"/>
      <c r="H1400" s="322"/>
      <c r="I1400" s="322"/>
      <c r="J1400" s="322"/>
      <c r="K1400" s="63"/>
      <c r="L1400" s="63"/>
      <c r="M1400" s="63"/>
    </row>
    <row r="1401" spans="3:13" x14ac:dyDescent="0.3">
      <c r="C1401" s="63"/>
      <c r="D1401" s="63"/>
      <c r="E1401" s="63"/>
      <c r="F1401" s="63"/>
      <c r="G1401" s="322"/>
      <c r="H1401" s="322"/>
      <c r="I1401" s="322"/>
      <c r="J1401" s="322"/>
      <c r="K1401" s="63"/>
      <c r="L1401" s="63"/>
      <c r="M1401" s="63"/>
    </row>
    <row r="1402" spans="3:13" x14ac:dyDescent="0.3">
      <c r="C1402" s="63"/>
      <c r="D1402" s="63"/>
      <c r="E1402" s="63"/>
      <c r="F1402" s="63"/>
      <c r="G1402" s="322"/>
      <c r="H1402" s="322"/>
      <c r="I1402" s="322"/>
      <c r="J1402" s="322"/>
      <c r="K1402" s="63"/>
      <c r="L1402" s="63"/>
      <c r="M1402" s="63"/>
    </row>
    <row r="1403" spans="3:13" x14ac:dyDescent="0.3">
      <c r="C1403" s="63"/>
      <c r="D1403" s="63"/>
      <c r="E1403" s="63"/>
      <c r="F1403" s="63"/>
      <c r="G1403" s="322"/>
      <c r="H1403" s="322"/>
      <c r="I1403" s="322"/>
      <c r="J1403" s="322"/>
      <c r="K1403" s="63"/>
      <c r="L1403" s="63"/>
      <c r="M1403" s="63"/>
    </row>
    <row r="1404" spans="3:13" x14ac:dyDescent="0.3">
      <c r="C1404" s="63"/>
      <c r="D1404" s="63"/>
      <c r="E1404" s="63"/>
      <c r="F1404" s="63"/>
      <c r="G1404" s="322"/>
      <c r="H1404" s="322"/>
      <c r="I1404" s="322"/>
      <c r="J1404" s="322"/>
      <c r="K1404" s="63"/>
      <c r="L1404" s="63"/>
      <c r="M1404" s="63"/>
    </row>
    <row r="1405" spans="3:13" x14ac:dyDescent="0.3">
      <c r="C1405" s="63"/>
      <c r="D1405" s="63"/>
      <c r="E1405" s="63"/>
      <c r="F1405" s="63"/>
      <c r="G1405" s="322"/>
      <c r="H1405" s="322"/>
      <c r="I1405" s="322"/>
      <c r="J1405" s="322"/>
      <c r="K1405" s="63"/>
      <c r="L1405" s="63"/>
      <c r="M1405" s="63"/>
    </row>
    <row r="1406" spans="3:13" x14ac:dyDescent="0.3">
      <c r="C1406" s="63"/>
      <c r="D1406" s="63"/>
      <c r="E1406" s="63"/>
      <c r="F1406" s="63"/>
      <c r="G1406" s="322"/>
      <c r="H1406" s="322"/>
      <c r="I1406" s="322"/>
      <c r="J1406" s="322"/>
      <c r="K1406" s="63"/>
      <c r="L1406" s="63"/>
      <c r="M1406" s="63"/>
    </row>
    <row r="1407" spans="3:13" x14ac:dyDescent="0.3">
      <c r="C1407" s="63"/>
      <c r="D1407" s="63"/>
      <c r="E1407" s="63"/>
      <c r="F1407" s="63"/>
      <c r="G1407" s="322"/>
      <c r="H1407" s="322"/>
      <c r="I1407" s="322"/>
      <c r="J1407" s="322"/>
      <c r="K1407" s="63"/>
      <c r="L1407" s="63"/>
      <c r="M1407" s="63"/>
    </row>
    <row r="1408" spans="3:13" x14ac:dyDescent="0.3">
      <c r="C1408" s="63"/>
      <c r="D1408" s="63"/>
      <c r="E1408" s="63"/>
      <c r="F1408" s="63"/>
      <c r="G1408" s="322"/>
      <c r="H1408" s="322"/>
      <c r="I1408" s="322"/>
      <c r="J1408" s="322"/>
      <c r="K1408" s="63"/>
      <c r="L1408" s="63"/>
      <c r="M1408" s="63"/>
    </row>
    <row r="1409" spans="3:13" x14ac:dyDescent="0.3">
      <c r="C1409" s="63"/>
      <c r="D1409" s="63"/>
      <c r="E1409" s="63"/>
      <c r="F1409" s="63"/>
      <c r="G1409" s="322"/>
      <c r="H1409" s="322"/>
      <c r="I1409" s="322"/>
      <c r="J1409" s="322"/>
      <c r="K1409" s="63"/>
      <c r="L1409" s="63"/>
      <c r="M1409" s="63"/>
    </row>
    <row r="1410" spans="3:13" x14ac:dyDescent="0.3">
      <c r="C1410" s="63"/>
      <c r="D1410" s="63"/>
      <c r="E1410" s="63"/>
      <c r="F1410" s="63"/>
      <c r="G1410" s="322"/>
      <c r="H1410" s="322"/>
      <c r="I1410" s="322"/>
      <c r="J1410" s="322"/>
      <c r="K1410" s="63"/>
      <c r="L1410" s="63"/>
      <c r="M1410" s="63"/>
    </row>
    <row r="1411" spans="3:13" x14ac:dyDescent="0.3">
      <c r="C1411" s="63"/>
      <c r="D1411" s="63"/>
      <c r="E1411" s="63"/>
      <c r="F1411" s="63"/>
      <c r="G1411" s="322"/>
      <c r="H1411" s="322"/>
      <c r="I1411" s="322"/>
      <c r="J1411" s="322"/>
      <c r="K1411" s="63"/>
      <c r="L1411" s="63"/>
      <c r="M1411" s="63"/>
    </row>
    <row r="1412" spans="3:13" x14ac:dyDescent="0.3">
      <c r="C1412" s="63"/>
      <c r="D1412" s="63"/>
      <c r="E1412" s="63"/>
      <c r="F1412" s="63"/>
      <c r="G1412" s="322"/>
      <c r="H1412" s="322"/>
      <c r="I1412" s="322"/>
      <c r="J1412" s="322"/>
      <c r="K1412" s="63"/>
      <c r="L1412" s="63"/>
      <c r="M1412" s="63"/>
    </row>
    <row r="1413" spans="3:13" x14ac:dyDescent="0.3">
      <c r="C1413" s="63"/>
      <c r="D1413" s="63"/>
      <c r="E1413" s="63"/>
      <c r="F1413" s="63"/>
      <c r="G1413" s="322"/>
      <c r="H1413" s="322"/>
      <c r="I1413" s="322"/>
      <c r="J1413" s="322"/>
      <c r="K1413" s="63"/>
      <c r="L1413" s="63"/>
      <c r="M1413" s="63"/>
    </row>
    <row r="1414" spans="3:13" x14ac:dyDescent="0.3">
      <c r="C1414" s="63"/>
      <c r="D1414" s="63"/>
      <c r="E1414" s="63"/>
      <c r="F1414" s="63"/>
      <c r="G1414" s="322"/>
      <c r="H1414" s="322"/>
      <c r="I1414" s="322"/>
      <c r="J1414" s="322"/>
      <c r="K1414" s="63"/>
      <c r="L1414" s="63"/>
      <c r="M1414" s="63"/>
    </row>
    <row r="1415" spans="3:13" x14ac:dyDescent="0.3">
      <c r="C1415" s="63"/>
      <c r="D1415" s="63"/>
      <c r="E1415" s="63"/>
      <c r="F1415" s="63"/>
      <c r="G1415" s="322"/>
      <c r="H1415" s="322"/>
      <c r="I1415" s="322"/>
      <c r="J1415" s="322"/>
      <c r="K1415" s="63"/>
      <c r="L1415" s="63"/>
      <c r="M1415" s="63"/>
    </row>
    <row r="1416" spans="3:13" x14ac:dyDescent="0.3">
      <c r="C1416" s="63"/>
      <c r="D1416" s="63"/>
      <c r="E1416" s="63"/>
      <c r="F1416" s="63"/>
      <c r="G1416" s="322"/>
      <c r="H1416" s="322"/>
      <c r="I1416" s="322"/>
      <c r="J1416" s="322"/>
      <c r="K1416" s="63"/>
      <c r="L1416" s="63"/>
      <c r="M1416" s="63"/>
    </row>
    <row r="1417" spans="3:13" x14ac:dyDescent="0.3">
      <c r="C1417" s="63"/>
      <c r="D1417" s="63"/>
      <c r="E1417" s="63"/>
      <c r="F1417" s="63"/>
      <c r="G1417" s="322"/>
      <c r="H1417" s="322"/>
      <c r="I1417" s="322"/>
      <c r="J1417" s="322"/>
      <c r="K1417" s="63"/>
      <c r="L1417" s="63"/>
      <c r="M1417" s="63"/>
    </row>
    <row r="1418" spans="3:13" x14ac:dyDescent="0.3">
      <c r="C1418" s="63"/>
      <c r="D1418" s="63"/>
      <c r="E1418" s="63"/>
      <c r="F1418" s="63"/>
      <c r="G1418" s="322"/>
      <c r="H1418" s="322"/>
      <c r="I1418" s="322"/>
      <c r="J1418" s="322"/>
      <c r="K1418" s="63"/>
      <c r="L1418" s="63"/>
      <c r="M1418" s="63"/>
    </row>
    <row r="1419" spans="3:13" x14ac:dyDescent="0.3">
      <c r="C1419" s="63"/>
      <c r="D1419" s="63"/>
      <c r="E1419" s="63"/>
      <c r="F1419" s="63"/>
      <c r="G1419" s="322"/>
      <c r="H1419" s="322"/>
      <c r="I1419" s="322"/>
      <c r="J1419" s="322"/>
      <c r="K1419" s="63"/>
      <c r="L1419" s="63"/>
      <c r="M1419" s="63"/>
    </row>
    <row r="1420" spans="3:13" x14ac:dyDescent="0.3">
      <c r="C1420" s="63"/>
      <c r="D1420" s="63"/>
      <c r="E1420" s="63"/>
      <c r="F1420" s="63"/>
      <c r="G1420" s="322"/>
      <c r="H1420" s="322"/>
      <c r="I1420" s="322"/>
      <c r="J1420" s="322"/>
      <c r="K1420" s="63"/>
      <c r="L1420" s="63"/>
      <c r="M1420" s="63"/>
    </row>
    <row r="1421" spans="3:13" x14ac:dyDescent="0.3">
      <c r="C1421" s="63"/>
      <c r="D1421" s="63"/>
      <c r="E1421" s="63"/>
      <c r="F1421" s="63"/>
      <c r="G1421" s="322"/>
      <c r="H1421" s="322"/>
      <c r="I1421" s="322"/>
      <c r="J1421" s="322"/>
      <c r="K1421" s="63"/>
      <c r="L1421" s="63"/>
      <c r="M1421" s="63"/>
    </row>
    <row r="1422" spans="3:13" x14ac:dyDescent="0.3">
      <c r="C1422" s="63"/>
      <c r="D1422" s="63"/>
      <c r="E1422" s="63"/>
      <c r="F1422" s="63"/>
      <c r="G1422" s="322"/>
      <c r="H1422" s="322"/>
      <c r="I1422" s="322"/>
      <c r="J1422" s="322"/>
      <c r="K1422" s="63"/>
      <c r="L1422" s="63"/>
      <c r="M1422" s="63"/>
    </row>
    <row r="1423" spans="3:13" x14ac:dyDescent="0.3">
      <c r="C1423" s="63"/>
      <c r="D1423" s="63"/>
      <c r="E1423" s="63"/>
      <c r="F1423" s="63"/>
      <c r="G1423" s="322"/>
      <c r="H1423" s="322"/>
      <c r="I1423" s="322"/>
      <c r="J1423" s="322"/>
      <c r="K1423" s="63"/>
      <c r="L1423" s="63"/>
      <c r="M1423" s="63"/>
    </row>
    <row r="1424" spans="3:13" x14ac:dyDescent="0.3">
      <c r="C1424" s="63"/>
      <c r="D1424" s="63"/>
      <c r="E1424" s="63"/>
      <c r="F1424" s="63"/>
      <c r="G1424" s="322"/>
      <c r="H1424" s="322"/>
      <c r="I1424" s="322"/>
      <c r="J1424" s="322"/>
      <c r="K1424" s="63"/>
      <c r="L1424" s="63"/>
      <c r="M1424" s="63"/>
    </row>
    <row r="1425" spans="3:13" x14ac:dyDescent="0.3">
      <c r="C1425" s="63"/>
      <c r="D1425" s="63"/>
      <c r="E1425" s="63"/>
      <c r="F1425" s="63"/>
      <c r="G1425" s="322"/>
      <c r="H1425" s="322"/>
      <c r="I1425" s="322"/>
      <c r="J1425" s="322"/>
      <c r="K1425" s="63"/>
      <c r="L1425" s="63"/>
      <c r="M1425" s="63"/>
    </row>
    <row r="1426" spans="3:13" x14ac:dyDescent="0.3">
      <c r="C1426" s="63"/>
      <c r="D1426" s="63"/>
      <c r="E1426" s="63"/>
      <c r="F1426" s="63"/>
      <c r="G1426" s="322"/>
      <c r="H1426" s="322"/>
      <c r="I1426" s="322"/>
      <c r="J1426" s="322"/>
      <c r="K1426" s="63"/>
      <c r="L1426" s="63"/>
      <c r="M1426" s="63"/>
    </row>
    <row r="1427" spans="3:13" x14ac:dyDescent="0.3">
      <c r="C1427" s="63"/>
      <c r="D1427" s="63"/>
      <c r="E1427" s="63"/>
      <c r="F1427" s="63"/>
      <c r="G1427" s="322"/>
      <c r="H1427" s="322"/>
      <c r="I1427" s="322"/>
      <c r="J1427" s="322"/>
      <c r="K1427" s="63"/>
      <c r="L1427" s="63"/>
      <c r="M1427" s="63"/>
    </row>
    <row r="1428" spans="3:13" x14ac:dyDescent="0.3">
      <c r="C1428" s="63"/>
      <c r="D1428" s="63"/>
      <c r="E1428" s="63"/>
      <c r="F1428" s="63"/>
      <c r="G1428" s="322"/>
      <c r="H1428" s="322"/>
      <c r="I1428" s="322"/>
      <c r="J1428" s="322"/>
      <c r="K1428" s="63"/>
      <c r="L1428" s="63"/>
      <c r="M1428" s="63"/>
    </row>
    <row r="1429" spans="3:13" x14ac:dyDescent="0.3">
      <c r="C1429" s="63"/>
      <c r="D1429" s="63"/>
      <c r="E1429" s="63"/>
      <c r="F1429" s="63"/>
      <c r="G1429" s="322"/>
      <c r="H1429" s="322"/>
      <c r="I1429" s="322"/>
      <c r="J1429" s="322"/>
      <c r="K1429" s="63"/>
      <c r="L1429" s="63"/>
      <c r="M1429" s="63"/>
    </row>
    <row r="1430" spans="3:13" x14ac:dyDescent="0.3">
      <c r="C1430" s="63"/>
      <c r="D1430" s="63"/>
      <c r="E1430" s="63"/>
      <c r="F1430" s="63"/>
      <c r="G1430" s="322"/>
      <c r="H1430" s="322"/>
      <c r="I1430" s="322"/>
      <c r="J1430" s="322"/>
      <c r="K1430" s="63"/>
      <c r="L1430" s="63"/>
      <c r="M1430" s="63"/>
    </row>
    <row r="1431" spans="3:13" x14ac:dyDescent="0.3">
      <c r="C1431" s="63"/>
      <c r="D1431" s="63"/>
      <c r="E1431" s="63"/>
      <c r="F1431" s="63"/>
      <c r="G1431" s="322"/>
      <c r="H1431" s="322"/>
      <c r="I1431" s="322"/>
      <c r="J1431" s="322"/>
      <c r="K1431" s="63"/>
      <c r="L1431" s="63"/>
      <c r="M1431" s="63"/>
    </row>
    <row r="1432" spans="3:13" x14ac:dyDescent="0.3">
      <c r="C1432" s="63"/>
      <c r="D1432" s="63"/>
      <c r="E1432" s="63"/>
      <c r="F1432" s="63"/>
      <c r="G1432" s="322"/>
      <c r="H1432" s="322"/>
      <c r="I1432" s="322"/>
      <c r="J1432" s="322"/>
      <c r="K1432" s="63"/>
      <c r="L1432" s="63"/>
      <c r="M1432" s="63"/>
    </row>
    <row r="1433" spans="3:13" x14ac:dyDescent="0.3">
      <c r="C1433" s="63"/>
      <c r="D1433" s="63"/>
      <c r="E1433" s="63"/>
      <c r="F1433" s="63"/>
      <c r="G1433" s="322"/>
      <c r="H1433" s="322"/>
      <c r="I1433" s="322"/>
      <c r="J1433" s="322"/>
      <c r="K1433" s="63"/>
      <c r="L1433" s="63"/>
      <c r="M1433" s="63"/>
    </row>
    <row r="1434" spans="3:13" x14ac:dyDescent="0.3">
      <c r="C1434" s="63"/>
      <c r="D1434" s="63"/>
      <c r="E1434" s="63"/>
      <c r="F1434" s="63"/>
      <c r="G1434" s="322"/>
      <c r="H1434" s="322"/>
      <c r="I1434" s="322"/>
      <c r="J1434" s="322"/>
      <c r="K1434" s="63"/>
      <c r="L1434" s="63"/>
      <c r="M1434" s="63"/>
    </row>
    <row r="1435" spans="3:13" x14ac:dyDescent="0.3">
      <c r="C1435" s="63"/>
      <c r="D1435" s="63"/>
      <c r="E1435" s="63"/>
      <c r="F1435" s="63"/>
      <c r="G1435" s="322"/>
      <c r="H1435" s="322"/>
      <c r="I1435" s="322"/>
      <c r="J1435" s="322"/>
      <c r="K1435" s="63"/>
      <c r="L1435" s="63"/>
      <c r="M1435" s="63"/>
    </row>
    <row r="1436" spans="3:13" x14ac:dyDescent="0.3">
      <c r="C1436" s="63"/>
      <c r="D1436" s="63"/>
      <c r="E1436" s="63"/>
      <c r="F1436" s="63"/>
      <c r="G1436" s="322"/>
      <c r="H1436" s="322"/>
      <c r="I1436" s="322"/>
      <c r="J1436" s="322"/>
      <c r="K1436" s="63"/>
      <c r="L1436" s="63"/>
      <c r="M1436" s="63"/>
    </row>
    <row r="1437" spans="3:13" x14ac:dyDescent="0.3">
      <c r="C1437" s="63"/>
      <c r="D1437" s="63"/>
      <c r="E1437" s="63"/>
      <c r="F1437" s="63"/>
      <c r="G1437" s="322"/>
      <c r="H1437" s="322"/>
      <c r="I1437" s="322"/>
      <c r="J1437" s="322"/>
      <c r="K1437" s="63"/>
      <c r="L1437" s="63"/>
      <c r="M1437" s="63"/>
    </row>
    <row r="1438" spans="3:13" x14ac:dyDescent="0.3">
      <c r="C1438" s="63"/>
      <c r="D1438" s="63"/>
      <c r="E1438" s="63"/>
      <c r="F1438" s="63"/>
      <c r="G1438" s="322"/>
      <c r="H1438" s="322"/>
      <c r="I1438" s="322"/>
      <c r="J1438" s="322"/>
      <c r="K1438" s="63"/>
      <c r="L1438" s="63"/>
      <c r="M1438" s="63"/>
    </row>
    <row r="1439" spans="3:13" x14ac:dyDescent="0.3">
      <c r="C1439" s="63"/>
      <c r="D1439" s="63"/>
      <c r="E1439" s="63"/>
      <c r="F1439" s="63"/>
      <c r="G1439" s="322"/>
      <c r="H1439" s="322"/>
      <c r="I1439" s="322"/>
      <c r="J1439" s="322"/>
      <c r="K1439" s="63"/>
      <c r="L1439" s="63"/>
      <c r="M1439" s="63"/>
    </row>
    <row r="1440" spans="3:13" x14ac:dyDescent="0.3">
      <c r="C1440" s="63"/>
      <c r="D1440" s="63"/>
      <c r="E1440" s="63"/>
      <c r="F1440" s="63"/>
      <c r="G1440" s="322"/>
      <c r="H1440" s="322"/>
      <c r="I1440" s="322"/>
      <c r="J1440" s="322"/>
      <c r="K1440" s="63"/>
      <c r="L1440" s="63"/>
      <c r="M1440" s="63"/>
    </row>
    <row r="1441" spans="3:13" x14ac:dyDescent="0.3">
      <c r="C1441" s="63"/>
      <c r="D1441" s="63"/>
      <c r="E1441" s="63"/>
      <c r="F1441" s="63"/>
      <c r="G1441" s="322"/>
      <c r="H1441" s="322"/>
      <c r="I1441" s="322"/>
      <c r="J1441" s="322"/>
      <c r="K1441" s="63"/>
      <c r="L1441" s="63"/>
      <c r="M1441" s="63"/>
    </row>
    <row r="1442" spans="3:13" x14ac:dyDescent="0.3">
      <c r="C1442" s="63"/>
      <c r="D1442" s="63"/>
      <c r="E1442" s="63"/>
      <c r="F1442" s="63"/>
      <c r="G1442" s="322"/>
      <c r="H1442" s="322"/>
      <c r="I1442" s="322"/>
      <c r="J1442" s="322"/>
      <c r="K1442" s="63"/>
      <c r="L1442" s="63"/>
      <c r="M1442" s="63"/>
    </row>
    <row r="1443" spans="3:13" x14ac:dyDescent="0.3">
      <c r="C1443" s="63"/>
      <c r="D1443" s="63"/>
      <c r="E1443" s="63"/>
      <c r="F1443" s="63"/>
      <c r="G1443" s="322"/>
      <c r="H1443" s="322"/>
      <c r="I1443" s="322"/>
      <c r="J1443" s="322"/>
      <c r="K1443" s="63"/>
      <c r="L1443" s="63"/>
      <c r="M1443" s="63"/>
    </row>
    <row r="1444" spans="3:13" x14ac:dyDescent="0.3">
      <c r="C1444" s="63"/>
      <c r="D1444" s="63"/>
      <c r="E1444" s="63"/>
      <c r="F1444" s="63"/>
      <c r="G1444" s="322"/>
      <c r="H1444" s="322"/>
      <c r="I1444" s="322"/>
      <c r="J1444" s="322"/>
      <c r="K1444" s="63"/>
      <c r="L1444" s="63"/>
      <c r="M1444" s="63"/>
    </row>
    <row r="1445" spans="3:13" x14ac:dyDescent="0.3">
      <c r="C1445" s="63"/>
      <c r="D1445" s="63"/>
      <c r="E1445" s="63"/>
      <c r="F1445" s="63"/>
      <c r="G1445" s="322"/>
      <c r="H1445" s="322"/>
      <c r="I1445" s="322"/>
      <c r="J1445" s="322"/>
      <c r="K1445" s="63"/>
      <c r="L1445" s="63"/>
      <c r="M1445" s="63"/>
    </row>
    <row r="1446" spans="3:13" x14ac:dyDescent="0.3">
      <c r="C1446" s="63"/>
      <c r="D1446" s="63"/>
      <c r="E1446" s="63"/>
      <c r="F1446" s="63"/>
      <c r="G1446" s="322"/>
      <c r="H1446" s="322"/>
      <c r="I1446" s="322"/>
      <c r="J1446" s="322"/>
      <c r="K1446" s="63"/>
      <c r="L1446" s="63"/>
      <c r="M1446" s="63"/>
    </row>
    <row r="1447" spans="3:13" x14ac:dyDescent="0.3">
      <c r="C1447" s="63"/>
      <c r="D1447" s="63"/>
      <c r="E1447" s="63"/>
      <c r="F1447" s="63"/>
      <c r="G1447" s="322"/>
      <c r="H1447" s="322"/>
      <c r="I1447" s="322"/>
      <c r="J1447" s="322"/>
      <c r="K1447" s="63"/>
      <c r="L1447" s="63"/>
      <c r="M1447" s="63"/>
    </row>
    <row r="1448" spans="3:13" x14ac:dyDescent="0.3">
      <c r="C1448" s="63"/>
      <c r="D1448" s="63"/>
      <c r="E1448" s="63"/>
      <c r="F1448" s="63"/>
      <c r="G1448" s="322"/>
      <c r="H1448" s="322"/>
      <c r="I1448" s="322"/>
      <c r="J1448" s="322"/>
      <c r="K1448" s="63"/>
      <c r="L1448" s="63"/>
      <c r="M1448" s="63"/>
    </row>
    <row r="1449" spans="3:13" x14ac:dyDescent="0.3">
      <c r="C1449" s="63"/>
      <c r="D1449" s="63"/>
      <c r="E1449" s="63"/>
      <c r="F1449" s="63"/>
      <c r="G1449" s="322"/>
      <c r="H1449" s="322"/>
      <c r="I1449" s="322"/>
      <c r="J1449" s="322"/>
      <c r="K1449" s="63"/>
      <c r="L1449" s="63"/>
      <c r="M1449" s="63"/>
    </row>
    <row r="1450" spans="3:13" x14ac:dyDescent="0.3">
      <c r="C1450" s="63"/>
      <c r="D1450" s="63"/>
      <c r="E1450" s="63"/>
      <c r="F1450" s="63"/>
      <c r="G1450" s="322"/>
      <c r="H1450" s="322"/>
      <c r="I1450" s="322"/>
      <c r="J1450" s="322"/>
      <c r="K1450" s="63"/>
      <c r="L1450" s="63"/>
      <c r="M1450" s="63"/>
    </row>
    <row r="1451" spans="3:13" x14ac:dyDescent="0.3">
      <c r="C1451" s="63"/>
      <c r="D1451" s="63"/>
      <c r="E1451" s="63"/>
      <c r="F1451" s="63"/>
      <c r="G1451" s="322"/>
      <c r="H1451" s="322"/>
      <c r="I1451" s="322"/>
      <c r="J1451" s="322"/>
      <c r="K1451" s="63"/>
      <c r="L1451" s="63"/>
      <c r="M1451" s="63"/>
    </row>
    <row r="1452" spans="3:13" x14ac:dyDescent="0.3">
      <c r="C1452" s="63"/>
      <c r="D1452" s="63"/>
      <c r="E1452" s="63"/>
      <c r="F1452" s="63"/>
      <c r="G1452" s="322"/>
      <c r="H1452" s="322"/>
      <c r="I1452" s="322"/>
      <c r="J1452" s="322"/>
      <c r="K1452" s="63"/>
      <c r="L1452" s="63"/>
      <c r="M1452" s="63"/>
    </row>
    <row r="1453" spans="3:13" x14ac:dyDescent="0.3">
      <c r="C1453" s="63"/>
      <c r="D1453" s="63"/>
      <c r="E1453" s="63"/>
      <c r="F1453" s="63"/>
      <c r="G1453" s="322"/>
      <c r="H1453" s="322"/>
      <c r="I1453" s="322"/>
      <c r="J1453" s="322"/>
      <c r="K1453" s="63"/>
      <c r="L1453" s="63"/>
      <c r="M1453" s="63"/>
    </row>
    <row r="1454" spans="3:13" x14ac:dyDescent="0.3">
      <c r="C1454" s="63"/>
      <c r="D1454" s="63"/>
      <c r="E1454" s="63"/>
      <c r="F1454" s="63"/>
      <c r="G1454" s="322"/>
      <c r="H1454" s="322"/>
      <c r="I1454" s="322"/>
      <c r="J1454" s="322"/>
      <c r="K1454" s="63"/>
      <c r="L1454" s="63"/>
      <c r="M1454" s="63"/>
    </row>
    <row r="1455" spans="3:13" x14ac:dyDescent="0.3">
      <c r="C1455" s="63"/>
      <c r="D1455" s="63"/>
      <c r="E1455" s="63"/>
      <c r="F1455" s="63"/>
      <c r="G1455" s="322"/>
      <c r="H1455" s="322"/>
      <c r="I1455" s="322"/>
      <c r="J1455" s="322"/>
      <c r="K1455" s="63"/>
      <c r="L1455" s="63"/>
      <c r="M1455" s="63"/>
    </row>
    <row r="1456" spans="3:13" x14ac:dyDescent="0.3">
      <c r="C1456" s="63"/>
      <c r="D1456" s="63"/>
      <c r="E1456" s="63"/>
      <c r="F1456" s="63"/>
      <c r="G1456" s="322"/>
      <c r="H1456" s="322"/>
      <c r="I1456" s="322"/>
      <c r="J1456" s="322"/>
      <c r="K1456" s="63"/>
      <c r="L1456" s="63"/>
      <c r="M1456" s="63"/>
    </row>
    <row r="1457" spans="3:13" x14ac:dyDescent="0.3">
      <c r="C1457" s="63"/>
      <c r="D1457" s="63"/>
      <c r="E1457" s="63"/>
      <c r="F1457" s="63"/>
      <c r="G1457" s="322"/>
      <c r="H1457" s="322"/>
      <c r="I1457" s="322"/>
      <c r="J1457" s="322"/>
      <c r="K1457" s="63"/>
      <c r="L1457" s="63"/>
      <c r="M1457" s="63"/>
    </row>
    <row r="1458" spans="3:13" x14ac:dyDescent="0.3">
      <c r="C1458" s="63"/>
      <c r="D1458" s="63"/>
      <c r="E1458" s="63"/>
      <c r="F1458" s="63"/>
      <c r="G1458" s="322"/>
      <c r="H1458" s="322"/>
      <c r="I1458" s="322"/>
      <c r="J1458" s="322"/>
      <c r="K1458" s="63"/>
      <c r="L1458" s="63"/>
      <c r="M1458" s="63"/>
    </row>
    <row r="1459" spans="3:13" x14ac:dyDescent="0.3">
      <c r="C1459" s="63"/>
      <c r="D1459" s="63"/>
      <c r="E1459" s="63"/>
      <c r="F1459" s="63"/>
      <c r="G1459" s="322"/>
      <c r="H1459" s="322"/>
      <c r="I1459" s="322"/>
      <c r="J1459" s="322"/>
      <c r="K1459" s="63"/>
      <c r="L1459" s="63"/>
      <c r="M1459" s="63"/>
    </row>
    <row r="1460" spans="3:13" x14ac:dyDescent="0.3">
      <c r="C1460" s="63"/>
      <c r="D1460" s="63"/>
      <c r="E1460" s="63"/>
      <c r="F1460" s="63"/>
      <c r="G1460" s="322"/>
      <c r="H1460" s="322"/>
      <c r="I1460" s="322"/>
      <c r="J1460" s="322"/>
      <c r="K1460" s="63"/>
      <c r="L1460" s="63"/>
      <c r="M1460" s="63"/>
    </row>
    <row r="1461" spans="3:13" x14ac:dyDescent="0.3">
      <c r="C1461" s="63"/>
      <c r="D1461" s="63"/>
      <c r="E1461" s="63"/>
      <c r="F1461" s="63"/>
      <c r="G1461" s="322"/>
      <c r="H1461" s="322"/>
      <c r="I1461" s="322"/>
      <c r="J1461" s="322"/>
      <c r="K1461" s="63"/>
      <c r="L1461" s="63"/>
      <c r="M1461" s="63"/>
    </row>
    <row r="1462" spans="3:13" x14ac:dyDescent="0.3">
      <c r="C1462" s="63"/>
      <c r="D1462" s="63"/>
      <c r="E1462" s="63"/>
      <c r="F1462" s="63"/>
      <c r="G1462" s="322"/>
      <c r="H1462" s="322"/>
      <c r="I1462" s="322"/>
      <c r="J1462" s="322"/>
      <c r="K1462" s="63"/>
      <c r="L1462" s="63"/>
      <c r="M1462" s="63"/>
    </row>
    <row r="1463" spans="3:13" x14ac:dyDescent="0.3">
      <c r="C1463" s="63"/>
      <c r="D1463" s="63"/>
      <c r="E1463" s="63"/>
      <c r="F1463" s="63"/>
      <c r="G1463" s="322"/>
      <c r="H1463" s="322"/>
      <c r="I1463" s="322"/>
      <c r="J1463" s="322"/>
      <c r="K1463" s="63"/>
      <c r="L1463" s="63"/>
      <c r="M1463" s="63"/>
    </row>
    <row r="1464" spans="3:13" x14ac:dyDescent="0.3">
      <c r="C1464" s="63"/>
      <c r="D1464" s="63"/>
      <c r="E1464" s="63"/>
      <c r="F1464" s="63"/>
      <c r="G1464" s="322"/>
      <c r="H1464" s="322"/>
      <c r="I1464" s="322"/>
      <c r="J1464" s="322"/>
      <c r="K1464" s="63"/>
      <c r="L1464" s="63"/>
      <c r="M1464" s="63"/>
    </row>
    <row r="1465" spans="3:13" x14ac:dyDescent="0.3">
      <c r="C1465" s="63"/>
      <c r="D1465" s="63"/>
      <c r="E1465" s="63"/>
      <c r="F1465" s="63"/>
      <c r="G1465" s="322"/>
      <c r="H1465" s="322"/>
      <c r="I1465" s="322"/>
      <c r="J1465" s="322"/>
      <c r="K1465" s="63"/>
      <c r="L1465" s="63"/>
      <c r="M1465" s="63"/>
    </row>
    <row r="1466" spans="3:13" x14ac:dyDescent="0.3">
      <c r="C1466" s="63"/>
      <c r="D1466" s="63"/>
      <c r="E1466" s="63"/>
      <c r="F1466" s="63"/>
      <c r="G1466" s="322"/>
      <c r="H1466" s="322"/>
      <c r="I1466" s="322"/>
      <c r="J1466" s="322"/>
      <c r="K1466" s="63"/>
      <c r="L1466" s="63"/>
      <c r="M1466" s="63"/>
    </row>
    <row r="1467" spans="3:13" x14ac:dyDescent="0.3">
      <c r="C1467" s="63"/>
      <c r="D1467" s="63"/>
      <c r="E1467" s="63"/>
      <c r="F1467" s="63"/>
      <c r="G1467" s="322"/>
      <c r="H1467" s="322"/>
      <c r="I1467" s="322"/>
      <c r="J1467" s="322"/>
      <c r="K1467" s="63"/>
      <c r="L1467" s="63"/>
      <c r="M1467" s="63"/>
    </row>
    <row r="1468" spans="3:13" x14ac:dyDescent="0.3">
      <c r="C1468" s="63"/>
      <c r="D1468" s="63"/>
      <c r="E1468" s="63"/>
      <c r="F1468" s="63"/>
      <c r="G1468" s="322"/>
      <c r="H1468" s="322"/>
      <c r="I1468" s="322"/>
      <c r="J1468" s="322"/>
      <c r="K1468" s="63"/>
      <c r="L1468" s="63"/>
      <c r="M1468" s="63"/>
    </row>
    <row r="1469" spans="3:13" x14ac:dyDescent="0.3">
      <c r="C1469" s="63"/>
      <c r="D1469" s="63"/>
      <c r="E1469" s="63"/>
      <c r="F1469" s="63"/>
      <c r="G1469" s="322"/>
      <c r="H1469" s="322"/>
      <c r="I1469" s="322"/>
      <c r="J1469" s="322"/>
      <c r="K1469" s="63"/>
      <c r="L1469" s="63"/>
      <c r="M1469" s="63"/>
    </row>
    <row r="1470" spans="3:13" x14ac:dyDescent="0.3">
      <c r="C1470" s="63"/>
      <c r="D1470" s="63"/>
      <c r="E1470" s="63"/>
      <c r="F1470" s="63"/>
      <c r="G1470" s="322"/>
      <c r="H1470" s="322"/>
      <c r="I1470" s="322"/>
      <c r="J1470" s="322"/>
      <c r="K1470" s="63"/>
      <c r="L1470" s="63"/>
      <c r="M1470" s="63"/>
    </row>
    <row r="1471" spans="3:13" x14ac:dyDescent="0.3">
      <c r="C1471" s="63"/>
      <c r="D1471" s="63"/>
      <c r="E1471" s="63"/>
      <c r="F1471" s="63"/>
      <c r="G1471" s="322"/>
      <c r="H1471" s="322"/>
      <c r="I1471" s="322"/>
      <c r="J1471" s="322"/>
      <c r="K1471" s="63"/>
      <c r="L1471" s="63"/>
      <c r="M1471" s="63"/>
    </row>
    <row r="1472" spans="3:13" x14ac:dyDescent="0.3">
      <c r="C1472" s="63"/>
      <c r="D1472" s="63"/>
      <c r="E1472" s="63"/>
      <c r="F1472" s="63"/>
      <c r="G1472" s="322"/>
      <c r="H1472" s="322"/>
      <c r="I1472" s="322"/>
      <c r="J1472" s="322"/>
      <c r="K1472" s="63"/>
      <c r="L1472" s="63"/>
      <c r="M1472" s="63"/>
    </row>
    <row r="1473" spans="3:13" x14ac:dyDescent="0.3">
      <c r="C1473" s="63"/>
      <c r="D1473" s="63"/>
      <c r="E1473" s="63"/>
      <c r="F1473" s="63"/>
      <c r="G1473" s="322"/>
      <c r="H1473" s="322"/>
      <c r="I1473" s="322"/>
      <c r="J1473" s="322"/>
      <c r="K1473" s="63"/>
      <c r="L1473" s="63"/>
      <c r="M1473" s="63"/>
    </row>
    <row r="1474" spans="3:13" x14ac:dyDescent="0.3">
      <c r="C1474" s="63"/>
      <c r="D1474" s="63"/>
      <c r="E1474" s="63"/>
      <c r="F1474" s="63"/>
      <c r="G1474" s="322"/>
      <c r="H1474" s="322"/>
      <c r="I1474" s="322"/>
      <c r="J1474" s="322"/>
      <c r="K1474" s="63"/>
      <c r="L1474" s="63"/>
      <c r="M1474" s="63"/>
    </row>
    <row r="1475" spans="3:13" x14ac:dyDescent="0.3">
      <c r="C1475" s="63"/>
      <c r="D1475" s="63"/>
      <c r="E1475" s="63"/>
      <c r="F1475" s="63"/>
      <c r="G1475" s="322"/>
      <c r="H1475" s="322"/>
      <c r="I1475" s="322"/>
      <c r="J1475" s="322"/>
      <c r="K1475" s="63"/>
      <c r="L1475" s="63"/>
      <c r="M1475" s="63"/>
    </row>
    <row r="1476" spans="3:13" x14ac:dyDescent="0.3">
      <c r="C1476" s="63"/>
      <c r="D1476" s="63"/>
      <c r="E1476" s="63"/>
      <c r="F1476" s="63"/>
      <c r="G1476" s="322"/>
      <c r="H1476" s="322"/>
      <c r="I1476" s="322"/>
      <c r="J1476" s="322"/>
      <c r="K1476" s="63"/>
      <c r="L1476" s="63"/>
      <c r="M1476" s="63"/>
    </row>
    <row r="1477" spans="3:13" x14ac:dyDescent="0.3">
      <c r="C1477" s="63"/>
      <c r="D1477" s="63"/>
      <c r="E1477" s="63"/>
      <c r="F1477" s="63"/>
      <c r="G1477" s="322"/>
      <c r="H1477" s="322"/>
      <c r="I1477" s="322"/>
      <c r="J1477" s="322"/>
      <c r="K1477" s="63"/>
      <c r="L1477" s="63"/>
      <c r="M1477" s="63"/>
    </row>
    <row r="1478" spans="3:13" x14ac:dyDescent="0.3">
      <c r="C1478" s="63"/>
      <c r="D1478" s="63"/>
      <c r="E1478" s="63"/>
      <c r="F1478" s="63"/>
      <c r="G1478" s="322"/>
      <c r="H1478" s="322"/>
      <c r="I1478" s="322"/>
      <c r="J1478" s="322"/>
      <c r="K1478" s="63"/>
      <c r="L1478" s="63"/>
      <c r="M1478" s="63"/>
    </row>
    <row r="1479" spans="3:13" x14ac:dyDescent="0.3">
      <c r="C1479" s="63"/>
      <c r="D1479" s="63"/>
      <c r="E1479" s="63"/>
      <c r="F1479" s="63"/>
      <c r="G1479" s="322"/>
      <c r="H1479" s="322"/>
      <c r="I1479" s="322"/>
      <c r="J1479" s="322"/>
      <c r="K1479" s="63"/>
      <c r="L1479" s="63"/>
      <c r="M1479" s="63"/>
    </row>
    <row r="1480" spans="3:13" x14ac:dyDescent="0.3">
      <c r="C1480" s="63"/>
      <c r="D1480" s="63"/>
      <c r="E1480" s="63"/>
      <c r="F1480" s="63"/>
      <c r="G1480" s="322"/>
      <c r="H1480" s="322"/>
      <c r="I1480" s="322"/>
      <c r="J1480" s="322"/>
      <c r="K1480" s="63"/>
      <c r="L1480" s="63"/>
      <c r="M1480" s="63"/>
    </row>
    <row r="1481" spans="3:13" x14ac:dyDescent="0.3">
      <c r="C1481" s="63"/>
      <c r="D1481" s="63"/>
      <c r="E1481" s="63"/>
      <c r="F1481" s="63"/>
      <c r="G1481" s="322"/>
      <c r="H1481" s="322"/>
      <c r="I1481" s="322"/>
      <c r="J1481" s="322"/>
      <c r="K1481" s="63"/>
      <c r="L1481" s="63"/>
      <c r="M1481" s="63"/>
    </row>
    <row r="1482" spans="3:13" x14ac:dyDescent="0.3">
      <c r="C1482" s="63"/>
      <c r="D1482" s="63"/>
      <c r="E1482" s="63"/>
      <c r="F1482" s="63"/>
      <c r="G1482" s="322"/>
      <c r="H1482" s="322"/>
      <c r="I1482" s="322"/>
      <c r="J1482" s="322"/>
      <c r="K1482" s="63"/>
      <c r="L1482" s="63"/>
      <c r="M1482" s="63"/>
    </row>
    <row r="1483" spans="3:13" x14ac:dyDescent="0.3">
      <c r="C1483" s="63"/>
      <c r="D1483" s="63"/>
      <c r="E1483" s="63"/>
      <c r="F1483" s="63"/>
      <c r="G1483" s="322"/>
      <c r="H1483" s="322"/>
      <c r="I1483" s="322"/>
      <c r="J1483" s="322"/>
      <c r="K1483" s="63"/>
      <c r="L1483" s="63"/>
      <c r="M1483" s="63"/>
    </row>
    <row r="1484" spans="3:13" x14ac:dyDescent="0.3">
      <c r="C1484" s="63"/>
      <c r="D1484" s="63"/>
      <c r="E1484" s="63"/>
      <c r="F1484" s="63"/>
      <c r="G1484" s="322"/>
      <c r="H1484" s="322"/>
      <c r="I1484" s="322"/>
      <c r="J1484" s="322"/>
      <c r="K1484" s="63"/>
      <c r="L1484" s="63"/>
      <c r="M1484" s="63"/>
    </row>
    <row r="1485" spans="3:13" x14ac:dyDescent="0.3">
      <c r="C1485" s="63"/>
      <c r="D1485" s="63"/>
      <c r="E1485" s="63"/>
      <c r="F1485" s="63"/>
      <c r="G1485" s="322"/>
      <c r="H1485" s="322"/>
      <c r="I1485" s="322"/>
      <c r="J1485" s="322"/>
      <c r="K1485" s="63"/>
      <c r="L1485" s="63"/>
      <c r="M1485" s="63"/>
    </row>
    <row r="1486" spans="3:13" x14ac:dyDescent="0.3">
      <c r="C1486" s="63"/>
      <c r="D1486" s="63"/>
      <c r="E1486" s="63"/>
      <c r="F1486" s="63"/>
      <c r="G1486" s="322"/>
      <c r="H1486" s="322"/>
      <c r="I1486" s="322"/>
      <c r="J1486" s="322"/>
      <c r="K1486" s="63"/>
      <c r="L1486" s="63"/>
      <c r="M1486" s="63"/>
    </row>
    <row r="1487" spans="3:13" x14ac:dyDescent="0.3">
      <c r="C1487" s="63"/>
      <c r="D1487" s="63"/>
      <c r="E1487" s="63"/>
      <c r="F1487" s="63"/>
      <c r="G1487" s="322"/>
      <c r="H1487" s="322"/>
      <c r="I1487" s="322"/>
      <c r="J1487" s="322"/>
      <c r="K1487" s="63"/>
      <c r="L1487" s="63"/>
      <c r="M1487" s="63"/>
    </row>
    <row r="1488" spans="3:13" x14ac:dyDescent="0.3">
      <c r="C1488" s="63"/>
      <c r="D1488" s="63"/>
      <c r="E1488" s="63"/>
      <c r="F1488" s="63"/>
      <c r="G1488" s="322"/>
      <c r="H1488" s="322"/>
      <c r="I1488" s="322"/>
      <c r="J1488" s="322"/>
      <c r="K1488" s="63"/>
      <c r="L1488" s="63"/>
      <c r="M1488" s="63"/>
    </row>
    <row r="1489" spans="3:13" x14ac:dyDescent="0.3">
      <c r="C1489" s="63"/>
      <c r="D1489" s="63"/>
      <c r="E1489" s="63"/>
      <c r="F1489" s="63"/>
      <c r="G1489" s="322"/>
      <c r="H1489" s="322"/>
      <c r="I1489" s="322"/>
      <c r="J1489" s="322"/>
      <c r="K1489" s="63"/>
      <c r="L1489" s="63"/>
      <c r="M1489" s="63"/>
    </row>
    <row r="1490" spans="3:13" x14ac:dyDescent="0.3">
      <c r="C1490" s="63"/>
      <c r="D1490" s="63"/>
      <c r="E1490" s="63"/>
      <c r="F1490" s="63"/>
      <c r="G1490" s="322"/>
      <c r="H1490" s="322"/>
      <c r="I1490" s="322"/>
      <c r="J1490" s="322"/>
      <c r="K1490" s="63"/>
      <c r="L1490" s="63"/>
      <c r="M1490" s="63"/>
    </row>
    <row r="1491" spans="3:13" x14ac:dyDescent="0.3">
      <c r="C1491" s="63"/>
      <c r="D1491" s="63"/>
      <c r="E1491" s="63"/>
      <c r="F1491" s="63"/>
      <c r="G1491" s="322"/>
      <c r="H1491" s="322"/>
      <c r="I1491" s="322"/>
      <c r="J1491" s="322"/>
      <c r="K1491" s="63"/>
      <c r="L1491" s="63"/>
      <c r="M1491" s="63"/>
    </row>
    <row r="1492" spans="3:13" x14ac:dyDescent="0.3">
      <c r="C1492" s="63"/>
      <c r="D1492" s="63"/>
      <c r="E1492" s="63"/>
      <c r="F1492" s="63"/>
      <c r="G1492" s="322"/>
      <c r="H1492" s="322"/>
      <c r="I1492" s="322"/>
      <c r="J1492" s="322"/>
      <c r="K1492" s="63"/>
      <c r="L1492" s="63"/>
      <c r="M1492" s="63"/>
    </row>
    <row r="1493" spans="3:13" x14ac:dyDescent="0.3">
      <c r="C1493" s="63"/>
      <c r="D1493" s="63"/>
      <c r="E1493" s="63"/>
      <c r="F1493" s="63"/>
      <c r="G1493" s="322"/>
      <c r="H1493" s="322"/>
      <c r="I1493" s="322"/>
      <c r="J1493" s="322"/>
      <c r="K1493" s="63"/>
      <c r="L1493" s="63"/>
      <c r="M1493" s="63"/>
    </row>
    <row r="1494" spans="3:13" x14ac:dyDescent="0.3">
      <c r="C1494" s="63"/>
      <c r="D1494" s="63"/>
      <c r="E1494" s="63"/>
      <c r="F1494" s="63"/>
      <c r="G1494" s="322"/>
      <c r="H1494" s="322"/>
      <c r="I1494" s="322"/>
      <c r="J1494" s="322"/>
      <c r="K1494" s="63"/>
      <c r="L1494" s="63"/>
      <c r="M1494" s="63"/>
    </row>
    <row r="1495" spans="3:13" x14ac:dyDescent="0.3">
      <c r="C1495" s="63"/>
      <c r="D1495" s="63"/>
      <c r="E1495" s="63"/>
      <c r="F1495" s="63"/>
      <c r="G1495" s="322"/>
      <c r="H1495" s="322"/>
      <c r="I1495" s="322"/>
      <c r="J1495" s="322"/>
      <c r="K1495" s="63"/>
      <c r="L1495" s="63"/>
      <c r="M1495" s="63"/>
    </row>
    <row r="1496" spans="3:13" x14ac:dyDescent="0.3">
      <c r="C1496" s="63"/>
      <c r="D1496" s="63"/>
      <c r="E1496" s="63"/>
      <c r="F1496" s="63"/>
      <c r="G1496" s="322"/>
      <c r="H1496" s="322"/>
      <c r="I1496" s="322"/>
      <c r="J1496" s="322"/>
      <c r="K1496" s="63"/>
      <c r="L1496" s="63"/>
      <c r="M1496" s="63"/>
    </row>
    <row r="1497" spans="3:13" x14ac:dyDescent="0.3">
      <c r="C1497" s="63"/>
      <c r="D1497" s="63"/>
      <c r="E1497" s="63"/>
      <c r="F1497" s="63"/>
      <c r="G1497" s="322"/>
      <c r="H1497" s="322"/>
      <c r="I1497" s="322"/>
      <c r="J1497" s="322"/>
      <c r="K1497" s="63"/>
      <c r="L1497" s="63"/>
      <c r="M1497" s="63"/>
    </row>
    <row r="1498" spans="3:13" x14ac:dyDescent="0.3">
      <c r="C1498" s="63"/>
      <c r="D1498" s="63"/>
      <c r="E1498" s="63"/>
      <c r="F1498" s="63"/>
      <c r="G1498" s="322"/>
      <c r="H1498" s="322"/>
      <c r="I1498" s="322"/>
      <c r="J1498" s="322"/>
      <c r="K1498" s="63"/>
      <c r="L1498" s="63"/>
      <c r="M1498" s="63"/>
    </row>
    <row r="1499" spans="3:13" x14ac:dyDescent="0.3">
      <c r="C1499" s="63"/>
      <c r="D1499" s="63"/>
      <c r="E1499" s="63"/>
      <c r="F1499" s="63"/>
      <c r="G1499" s="322"/>
      <c r="H1499" s="322"/>
      <c r="I1499" s="322"/>
      <c r="J1499" s="322"/>
      <c r="K1499" s="63"/>
      <c r="L1499" s="63"/>
      <c r="M1499" s="63"/>
    </row>
    <row r="1500" spans="3:13" x14ac:dyDescent="0.3">
      <c r="C1500" s="63"/>
      <c r="D1500" s="63"/>
      <c r="E1500" s="63"/>
      <c r="F1500" s="63"/>
      <c r="G1500" s="322"/>
      <c r="H1500" s="322"/>
      <c r="I1500" s="322"/>
      <c r="J1500" s="322"/>
      <c r="K1500" s="63"/>
      <c r="L1500" s="63"/>
      <c r="M1500" s="63"/>
    </row>
    <row r="1501" spans="3:13" x14ac:dyDescent="0.3">
      <c r="C1501" s="63"/>
      <c r="D1501" s="63"/>
      <c r="E1501" s="63"/>
      <c r="F1501" s="63"/>
      <c r="G1501" s="322"/>
      <c r="H1501" s="322"/>
      <c r="I1501" s="322"/>
      <c r="J1501" s="322"/>
      <c r="K1501" s="63"/>
      <c r="L1501" s="63"/>
      <c r="M1501" s="63"/>
    </row>
    <row r="1502" spans="3:13" x14ac:dyDescent="0.3">
      <c r="C1502" s="63"/>
      <c r="D1502" s="63"/>
      <c r="E1502" s="63"/>
      <c r="F1502" s="63"/>
      <c r="G1502" s="322"/>
      <c r="H1502" s="322"/>
      <c r="I1502" s="322"/>
      <c r="J1502" s="322"/>
      <c r="K1502" s="63"/>
      <c r="L1502" s="63"/>
      <c r="M1502" s="63"/>
    </row>
    <row r="1503" spans="3:13" x14ac:dyDescent="0.3">
      <c r="C1503" s="63"/>
      <c r="D1503" s="63"/>
      <c r="E1503" s="63"/>
      <c r="F1503" s="63"/>
      <c r="G1503" s="322"/>
      <c r="H1503" s="322"/>
      <c r="I1503" s="322"/>
      <c r="J1503" s="322"/>
      <c r="K1503" s="63"/>
      <c r="L1503" s="63"/>
      <c r="M1503" s="63"/>
    </row>
    <row r="1504" spans="3:13" x14ac:dyDescent="0.3">
      <c r="C1504" s="63"/>
      <c r="D1504" s="63"/>
      <c r="E1504" s="63"/>
      <c r="F1504" s="63"/>
      <c r="G1504" s="322"/>
      <c r="H1504" s="322"/>
      <c r="I1504" s="322"/>
      <c r="J1504" s="322"/>
      <c r="K1504" s="63"/>
      <c r="L1504" s="63"/>
      <c r="M1504" s="63"/>
    </row>
    <row r="1505" spans="3:13" x14ac:dyDescent="0.3">
      <c r="C1505" s="63"/>
      <c r="D1505" s="63"/>
      <c r="E1505" s="63"/>
      <c r="F1505" s="63"/>
      <c r="G1505" s="322"/>
      <c r="H1505" s="322"/>
      <c r="I1505" s="322"/>
      <c r="J1505" s="322"/>
      <c r="K1505" s="63"/>
      <c r="L1505" s="63"/>
      <c r="M1505" s="63"/>
    </row>
    <row r="1506" spans="3:13" x14ac:dyDescent="0.3">
      <c r="C1506" s="63"/>
      <c r="D1506" s="63"/>
      <c r="E1506" s="63"/>
      <c r="F1506" s="63"/>
      <c r="G1506" s="322"/>
      <c r="H1506" s="322"/>
      <c r="I1506" s="322"/>
      <c r="J1506" s="322"/>
      <c r="K1506" s="63"/>
      <c r="L1506" s="63"/>
      <c r="M1506" s="63"/>
    </row>
    <row r="1507" spans="3:13" x14ac:dyDescent="0.3">
      <c r="C1507" s="63"/>
      <c r="D1507" s="63"/>
      <c r="E1507" s="63"/>
      <c r="F1507" s="63"/>
      <c r="G1507" s="322"/>
      <c r="H1507" s="322"/>
      <c r="I1507" s="322"/>
      <c r="J1507" s="322"/>
      <c r="K1507" s="63"/>
      <c r="L1507" s="63"/>
      <c r="M1507" s="63"/>
    </row>
    <row r="1508" spans="3:13" x14ac:dyDescent="0.3">
      <c r="C1508" s="63"/>
      <c r="D1508" s="63"/>
      <c r="E1508" s="63"/>
      <c r="F1508" s="63"/>
      <c r="G1508" s="322"/>
      <c r="H1508" s="322"/>
      <c r="I1508" s="322"/>
      <c r="J1508" s="322"/>
      <c r="K1508" s="63"/>
      <c r="L1508" s="63"/>
      <c r="M1508" s="63"/>
    </row>
    <row r="1509" spans="3:13" x14ac:dyDescent="0.3">
      <c r="C1509" s="63"/>
      <c r="D1509" s="63"/>
      <c r="E1509" s="63"/>
      <c r="F1509" s="63"/>
      <c r="G1509" s="322"/>
      <c r="H1509" s="322"/>
      <c r="I1509" s="322"/>
      <c r="J1509" s="322"/>
      <c r="K1509" s="63"/>
      <c r="L1509" s="63"/>
      <c r="M1509" s="63"/>
    </row>
    <row r="1510" spans="3:13" x14ac:dyDescent="0.3">
      <c r="C1510" s="63"/>
      <c r="D1510" s="63"/>
      <c r="E1510" s="63"/>
      <c r="F1510" s="63"/>
      <c r="G1510" s="322"/>
      <c r="H1510" s="322"/>
      <c r="I1510" s="322"/>
      <c r="J1510" s="322"/>
      <c r="K1510" s="63"/>
      <c r="L1510" s="63"/>
      <c r="M1510" s="63"/>
    </row>
    <row r="1511" spans="3:13" x14ac:dyDescent="0.3">
      <c r="C1511" s="63"/>
      <c r="D1511" s="63"/>
      <c r="E1511" s="63"/>
      <c r="F1511" s="63"/>
      <c r="G1511" s="322"/>
      <c r="H1511" s="322"/>
      <c r="I1511" s="322"/>
      <c r="J1511" s="322"/>
      <c r="K1511" s="63"/>
      <c r="L1511" s="63"/>
      <c r="M1511" s="63"/>
    </row>
    <row r="1512" spans="3:13" x14ac:dyDescent="0.3">
      <c r="C1512" s="63"/>
      <c r="D1512" s="63"/>
      <c r="E1512" s="63"/>
      <c r="F1512" s="63"/>
      <c r="G1512" s="322"/>
      <c r="H1512" s="322"/>
      <c r="I1512" s="322"/>
      <c r="J1512" s="322"/>
      <c r="K1512" s="63"/>
      <c r="L1512" s="63"/>
      <c r="M1512" s="63"/>
    </row>
    <row r="1513" spans="3:13" x14ac:dyDescent="0.3">
      <c r="C1513" s="63"/>
      <c r="D1513" s="63"/>
      <c r="E1513" s="63"/>
      <c r="F1513" s="63"/>
      <c r="G1513" s="322"/>
      <c r="H1513" s="322"/>
      <c r="I1513" s="322"/>
      <c r="J1513" s="322"/>
      <c r="K1513" s="63"/>
      <c r="L1513" s="63"/>
      <c r="M1513" s="63"/>
    </row>
    <row r="1514" spans="3:13" x14ac:dyDescent="0.3">
      <c r="C1514" s="63"/>
      <c r="D1514" s="63"/>
      <c r="E1514" s="63"/>
      <c r="F1514" s="63"/>
      <c r="G1514" s="322"/>
      <c r="H1514" s="322"/>
      <c r="I1514" s="322"/>
      <c r="J1514" s="322"/>
      <c r="K1514" s="63"/>
      <c r="L1514" s="63"/>
      <c r="M1514" s="63"/>
    </row>
    <row r="1515" spans="3:13" x14ac:dyDescent="0.3">
      <c r="C1515" s="63"/>
      <c r="D1515" s="63"/>
      <c r="E1515" s="63"/>
      <c r="F1515" s="63"/>
      <c r="G1515" s="322"/>
      <c r="H1515" s="322"/>
      <c r="I1515" s="322"/>
      <c r="J1515" s="322"/>
      <c r="K1515" s="63"/>
      <c r="L1515" s="63"/>
      <c r="M1515" s="63"/>
    </row>
    <row r="1516" spans="3:13" x14ac:dyDescent="0.3">
      <c r="C1516" s="63"/>
      <c r="D1516" s="63"/>
      <c r="E1516" s="63"/>
      <c r="F1516" s="63"/>
      <c r="G1516" s="322"/>
      <c r="H1516" s="322"/>
      <c r="I1516" s="322"/>
      <c r="J1516" s="322"/>
      <c r="K1516" s="63"/>
      <c r="L1516" s="63"/>
      <c r="M1516" s="63"/>
    </row>
    <row r="1517" spans="3:13" x14ac:dyDescent="0.3">
      <c r="C1517" s="63"/>
      <c r="D1517" s="63"/>
      <c r="E1517" s="63"/>
      <c r="F1517" s="63"/>
      <c r="G1517" s="322"/>
      <c r="H1517" s="322"/>
      <c r="I1517" s="322"/>
      <c r="J1517" s="322"/>
      <c r="K1517" s="63"/>
      <c r="L1517" s="63"/>
      <c r="M1517" s="63"/>
    </row>
    <row r="1518" spans="3:13" x14ac:dyDescent="0.3">
      <c r="C1518" s="63"/>
      <c r="D1518" s="63"/>
      <c r="E1518" s="63"/>
      <c r="F1518" s="63"/>
      <c r="G1518" s="322"/>
      <c r="H1518" s="322"/>
      <c r="I1518" s="322"/>
      <c r="J1518" s="322"/>
      <c r="K1518" s="63"/>
      <c r="L1518" s="63"/>
      <c r="M1518" s="63"/>
    </row>
    <row r="1519" spans="3:13" x14ac:dyDescent="0.3">
      <c r="C1519" s="63"/>
      <c r="D1519" s="63"/>
      <c r="E1519" s="63"/>
      <c r="F1519" s="63"/>
      <c r="G1519" s="322"/>
      <c r="H1519" s="322"/>
      <c r="I1519" s="322"/>
      <c r="J1519" s="322"/>
      <c r="K1519" s="63"/>
      <c r="L1519" s="63"/>
      <c r="M1519" s="63"/>
    </row>
    <row r="1520" spans="3:13" x14ac:dyDescent="0.3">
      <c r="C1520" s="63"/>
      <c r="D1520" s="63"/>
      <c r="E1520" s="63"/>
      <c r="F1520" s="63"/>
      <c r="G1520" s="322"/>
      <c r="H1520" s="322"/>
      <c r="I1520" s="322"/>
      <c r="J1520" s="322"/>
      <c r="K1520" s="63"/>
      <c r="L1520" s="63"/>
      <c r="M1520" s="63"/>
    </row>
    <row r="1521" spans="3:13" x14ac:dyDescent="0.3">
      <c r="C1521" s="63"/>
      <c r="D1521" s="63"/>
      <c r="E1521" s="63"/>
      <c r="F1521" s="63"/>
      <c r="G1521" s="322"/>
      <c r="H1521" s="322"/>
      <c r="I1521" s="322"/>
      <c r="J1521" s="322"/>
      <c r="K1521" s="63"/>
      <c r="L1521" s="63"/>
      <c r="M1521" s="63"/>
    </row>
    <row r="1522" spans="3:13" x14ac:dyDescent="0.3">
      <c r="C1522" s="63"/>
      <c r="D1522" s="63"/>
      <c r="E1522" s="63"/>
      <c r="F1522" s="63"/>
      <c r="G1522" s="322"/>
      <c r="H1522" s="322"/>
      <c r="I1522" s="322"/>
      <c r="J1522" s="322"/>
      <c r="K1522" s="63"/>
      <c r="L1522" s="63"/>
      <c r="M1522" s="63"/>
    </row>
    <row r="1523" spans="3:13" x14ac:dyDescent="0.3">
      <c r="C1523" s="63"/>
      <c r="D1523" s="63"/>
      <c r="E1523" s="63"/>
      <c r="F1523" s="63"/>
      <c r="G1523" s="322"/>
      <c r="H1523" s="322"/>
      <c r="I1523" s="322"/>
      <c r="J1523" s="322"/>
      <c r="K1523" s="63"/>
      <c r="L1523" s="63"/>
      <c r="M1523" s="63"/>
    </row>
    <row r="1524" spans="3:13" x14ac:dyDescent="0.3">
      <c r="C1524" s="63"/>
      <c r="D1524" s="63"/>
      <c r="E1524" s="63"/>
      <c r="F1524" s="63"/>
      <c r="G1524" s="322"/>
      <c r="H1524" s="322"/>
      <c r="I1524" s="322"/>
      <c r="J1524" s="322"/>
      <c r="K1524" s="63"/>
      <c r="L1524" s="63"/>
      <c r="M1524" s="63"/>
    </row>
    <row r="1525" spans="3:13" x14ac:dyDescent="0.3">
      <c r="C1525" s="63"/>
      <c r="D1525" s="63"/>
      <c r="E1525" s="63"/>
      <c r="F1525" s="63"/>
      <c r="G1525" s="322"/>
      <c r="H1525" s="322"/>
      <c r="I1525" s="322"/>
      <c r="J1525" s="322"/>
      <c r="K1525" s="63"/>
      <c r="L1525" s="63"/>
      <c r="M1525" s="63"/>
    </row>
    <row r="1526" spans="3:13" x14ac:dyDescent="0.3">
      <c r="C1526" s="63"/>
      <c r="D1526" s="63"/>
      <c r="E1526" s="63"/>
      <c r="F1526" s="63"/>
      <c r="G1526" s="322"/>
      <c r="H1526" s="322"/>
      <c r="I1526" s="322"/>
      <c r="J1526" s="322"/>
      <c r="K1526" s="63"/>
      <c r="L1526" s="63"/>
      <c r="M1526" s="63"/>
    </row>
    <row r="1527" spans="3:13" x14ac:dyDescent="0.3">
      <c r="C1527" s="63"/>
      <c r="D1527" s="63"/>
      <c r="E1527" s="63"/>
      <c r="F1527" s="63"/>
      <c r="G1527" s="322"/>
      <c r="H1527" s="322"/>
      <c r="I1527" s="322"/>
      <c r="J1527" s="322"/>
      <c r="K1527" s="63"/>
      <c r="L1527" s="63"/>
      <c r="M1527" s="63"/>
    </row>
    <row r="1528" spans="3:13" x14ac:dyDescent="0.3">
      <c r="C1528" s="63"/>
      <c r="D1528" s="63"/>
      <c r="E1528" s="63"/>
      <c r="F1528" s="63"/>
      <c r="G1528" s="322"/>
      <c r="H1528" s="322"/>
      <c r="I1528" s="322"/>
      <c r="J1528" s="322"/>
      <c r="K1528" s="63"/>
      <c r="L1528" s="63"/>
      <c r="M1528" s="63"/>
    </row>
    <row r="1529" spans="3:13" x14ac:dyDescent="0.3">
      <c r="C1529" s="63"/>
      <c r="D1529" s="63"/>
      <c r="E1529" s="63"/>
      <c r="F1529" s="63"/>
      <c r="G1529" s="322"/>
      <c r="H1529" s="322"/>
      <c r="I1529" s="322"/>
      <c r="J1529" s="322"/>
      <c r="K1529" s="63"/>
      <c r="L1529" s="63"/>
      <c r="M1529" s="63"/>
    </row>
    <row r="1530" spans="3:13" x14ac:dyDescent="0.3">
      <c r="C1530" s="63"/>
      <c r="D1530" s="63"/>
      <c r="E1530" s="63"/>
      <c r="F1530" s="63"/>
      <c r="G1530" s="322"/>
      <c r="H1530" s="322"/>
      <c r="I1530" s="322"/>
      <c r="J1530" s="322"/>
      <c r="K1530" s="63"/>
      <c r="L1530" s="63"/>
      <c r="M1530" s="63"/>
    </row>
    <row r="1531" spans="3:13" x14ac:dyDescent="0.3">
      <c r="C1531" s="63"/>
      <c r="D1531" s="63"/>
      <c r="E1531" s="63"/>
      <c r="F1531" s="63"/>
      <c r="G1531" s="322"/>
      <c r="H1531" s="322"/>
      <c r="I1531" s="322"/>
      <c r="J1531" s="322"/>
      <c r="K1531" s="63"/>
      <c r="L1531" s="63"/>
      <c r="M1531" s="63"/>
    </row>
    <row r="1532" spans="3:13" x14ac:dyDescent="0.3">
      <c r="C1532" s="63"/>
      <c r="D1532" s="63"/>
      <c r="E1532" s="63"/>
      <c r="F1532" s="63"/>
      <c r="G1532" s="322"/>
      <c r="H1532" s="322"/>
      <c r="I1532" s="322"/>
      <c r="J1532" s="322"/>
      <c r="K1532" s="63"/>
      <c r="L1532" s="63"/>
      <c r="M1532" s="63"/>
    </row>
    <row r="1533" spans="3:13" x14ac:dyDescent="0.3">
      <c r="C1533" s="63"/>
      <c r="D1533" s="63"/>
      <c r="E1533" s="63"/>
      <c r="F1533" s="63"/>
      <c r="G1533" s="322"/>
      <c r="H1533" s="322"/>
      <c r="I1533" s="322"/>
      <c r="J1533" s="322"/>
      <c r="K1533" s="63"/>
      <c r="L1533" s="63"/>
      <c r="M1533" s="63"/>
    </row>
    <row r="1534" spans="3:13" x14ac:dyDescent="0.3">
      <c r="C1534" s="63"/>
      <c r="D1534" s="63"/>
      <c r="E1534" s="63"/>
      <c r="F1534" s="63"/>
      <c r="G1534" s="322"/>
      <c r="H1534" s="322"/>
      <c r="I1534" s="322"/>
      <c r="J1534" s="322"/>
      <c r="K1534" s="63"/>
      <c r="L1534" s="63"/>
      <c r="M1534" s="63"/>
    </row>
    <row r="1535" spans="3:13" x14ac:dyDescent="0.3">
      <c r="C1535" s="63"/>
      <c r="D1535" s="63"/>
      <c r="E1535" s="63"/>
      <c r="F1535" s="63"/>
      <c r="G1535" s="322"/>
      <c r="H1535" s="322"/>
      <c r="I1535" s="322"/>
      <c r="J1535" s="322"/>
      <c r="K1535" s="63"/>
      <c r="L1535" s="63"/>
      <c r="M1535" s="63"/>
    </row>
    <row r="1536" spans="3:13" x14ac:dyDescent="0.3">
      <c r="C1536" s="63"/>
      <c r="D1536" s="63"/>
      <c r="E1536" s="63"/>
      <c r="F1536" s="63"/>
      <c r="G1536" s="322"/>
      <c r="H1536" s="322"/>
      <c r="I1536" s="322"/>
      <c r="J1536" s="322"/>
      <c r="K1536" s="63"/>
      <c r="L1536" s="63"/>
      <c r="M1536" s="63"/>
    </row>
    <row r="1537" spans="3:13" x14ac:dyDescent="0.3">
      <c r="C1537" s="63"/>
      <c r="D1537" s="63"/>
      <c r="E1537" s="63"/>
      <c r="F1537" s="63"/>
      <c r="G1537" s="322"/>
      <c r="H1537" s="322"/>
      <c r="I1537" s="322"/>
      <c r="J1537" s="322"/>
      <c r="K1537" s="63"/>
      <c r="L1537" s="63"/>
      <c r="M1537" s="63"/>
    </row>
    <row r="1538" spans="3:13" x14ac:dyDescent="0.3">
      <c r="C1538" s="63"/>
      <c r="D1538" s="63"/>
      <c r="E1538" s="63"/>
      <c r="F1538" s="63"/>
      <c r="G1538" s="322"/>
      <c r="H1538" s="322"/>
      <c r="I1538" s="322"/>
      <c r="J1538" s="322"/>
      <c r="K1538" s="63"/>
      <c r="L1538" s="63"/>
      <c r="M1538" s="63"/>
    </row>
    <row r="1539" spans="3:13" x14ac:dyDescent="0.3">
      <c r="C1539" s="63"/>
      <c r="D1539" s="63"/>
      <c r="E1539" s="63"/>
      <c r="F1539" s="63"/>
      <c r="G1539" s="322"/>
      <c r="H1539" s="322"/>
      <c r="I1539" s="322"/>
      <c r="J1539" s="322"/>
      <c r="K1539" s="63"/>
      <c r="L1539" s="63"/>
      <c r="M1539" s="63"/>
    </row>
    <row r="1540" spans="3:13" x14ac:dyDescent="0.3">
      <c r="C1540" s="63"/>
      <c r="D1540" s="63"/>
      <c r="E1540" s="63"/>
      <c r="F1540" s="63"/>
      <c r="G1540" s="322"/>
      <c r="H1540" s="322"/>
      <c r="I1540" s="322"/>
      <c r="J1540" s="322"/>
      <c r="K1540" s="63"/>
      <c r="L1540" s="63"/>
      <c r="M1540" s="63"/>
    </row>
    <row r="1541" spans="3:13" x14ac:dyDescent="0.3">
      <c r="C1541" s="63"/>
      <c r="D1541" s="63"/>
      <c r="E1541" s="63"/>
      <c r="F1541" s="63"/>
      <c r="G1541" s="322"/>
      <c r="H1541" s="322"/>
      <c r="I1541" s="322"/>
      <c r="J1541" s="322"/>
      <c r="K1541" s="63"/>
      <c r="L1541" s="63"/>
      <c r="M1541" s="63"/>
    </row>
    <row r="1542" spans="3:13" x14ac:dyDescent="0.3">
      <c r="C1542" s="63"/>
      <c r="D1542" s="63"/>
      <c r="E1542" s="63"/>
      <c r="F1542" s="63"/>
      <c r="G1542" s="322"/>
      <c r="H1542" s="322"/>
      <c r="I1542" s="322"/>
      <c r="J1542" s="322"/>
      <c r="K1542" s="63"/>
      <c r="L1542" s="63"/>
      <c r="M1542" s="63"/>
    </row>
    <row r="1543" spans="3:13" x14ac:dyDescent="0.3">
      <c r="C1543" s="63"/>
      <c r="D1543" s="63"/>
      <c r="E1543" s="63"/>
      <c r="F1543" s="63"/>
      <c r="G1543" s="322"/>
      <c r="H1543" s="322"/>
      <c r="I1543" s="322"/>
      <c r="J1543" s="322"/>
      <c r="K1543" s="63"/>
      <c r="L1543" s="63"/>
      <c r="M1543" s="63"/>
    </row>
    <row r="1544" spans="3:13" x14ac:dyDescent="0.3">
      <c r="C1544" s="63"/>
      <c r="D1544" s="63"/>
      <c r="E1544" s="63"/>
      <c r="F1544" s="63"/>
      <c r="G1544" s="322"/>
      <c r="H1544" s="322"/>
      <c r="I1544" s="322"/>
      <c r="J1544" s="322"/>
      <c r="K1544" s="63"/>
      <c r="L1544" s="63"/>
      <c r="M1544" s="63"/>
    </row>
    <row r="1545" spans="3:13" x14ac:dyDescent="0.3">
      <c r="C1545" s="63"/>
      <c r="D1545" s="63"/>
      <c r="E1545" s="63"/>
      <c r="F1545" s="63"/>
      <c r="G1545" s="322"/>
      <c r="H1545" s="322"/>
      <c r="I1545" s="322"/>
      <c r="J1545" s="322"/>
      <c r="K1545" s="63"/>
      <c r="L1545" s="63"/>
      <c r="M1545" s="63"/>
    </row>
    <row r="1546" spans="3:13" x14ac:dyDescent="0.3">
      <c r="C1546" s="63"/>
      <c r="D1546" s="63"/>
      <c r="E1546" s="63"/>
      <c r="F1546" s="63"/>
      <c r="G1546" s="322"/>
      <c r="H1546" s="322"/>
      <c r="I1546" s="322"/>
      <c r="J1546" s="322"/>
      <c r="K1546" s="63"/>
      <c r="L1546" s="63"/>
      <c r="M1546" s="63"/>
    </row>
    <row r="1547" spans="3:13" x14ac:dyDescent="0.3">
      <c r="C1547" s="63"/>
      <c r="D1547" s="63"/>
      <c r="E1547" s="63"/>
      <c r="F1547" s="63"/>
      <c r="G1547" s="322"/>
      <c r="H1547" s="322"/>
      <c r="I1547" s="322"/>
      <c r="J1547" s="322"/>
      <c r="K1547" s="63"/>
      <c r="L1547" s="63"/>
      <c r="M1547" s="63"/>
    </row>
    <row r="1548" spans="3:13" x14ac:dyDescent="0.3">
      <c r="C1548" s="63"/>
      <c r="D1548" s="63"/>
      <c r="E1548" s="63"/>
      <c r="F1548" s="63"/>
      <c r="G1548" s="322"/>
      <c r="H1548" s="322"/>
      <c r="I1548" s="322"/>
      <c r="J1548" s="322"/>
      <c r="K1548" s="63"/>
      <c r="L1548" s="63"/>
      <c r="M1548" s="63"/>
    </row>
    <row r="1549" spans="3:13" x14ac:dyDescent="0.3">
      <c r="C1549" s="63"/>
      <c r="D1549" s="63"/>
      <c r="E1549" s="63"/>
      <c r="F1549" s="63"/>
      <c r="G1549" s="322"/>
      <c r="H1549" s="322"/>
      <c r="I1549" s="322"/>
      <c r="J1549" s="322"/>
      <c r="K1549" s="63"/>
      <c r="L1549" s="63"/>
      <c r="M1549" s="63"/>
    </row>
    <row r="1550" spans="3:13" x14ac:dyDescent="0.3">
      <c r="C1550" s="63"/>
      <c r="D1550" s="63"/>
      <c r="E1550" s="63"/>
      <c r="F1550" s="63"/>
      <c r="G1550" s="322"/>
      <c r="H1550" s="322"/>
      <c r="I1550" s="322"/>
      <c r="J1550" s="322"/>
      <c r="K1550" s="63"/>
      <c r="L1550" s="63"/>
      <c r="M1550" s="63"/>
    </row>
    <row r="1551" spans="3:13" x14ac:dyDescent="0.3">
      <c r="C1551" s="63"/>
      <c r="D1551" s="63"/>
      <c r="E1551" s="63"/>
      <c r="F1551" s="63"/>
      <c r="G1551" s="322"/>
      <c r="H1551" s="322"/>
      <c r="I1551" s="322"/>
      <c r="J1551" s="322"/>
      <c r="K1551" s="63"/>
      <c r="L1551" s="63"/>
      <c r="M1551" s="63"/>
    </row>
    <row r="1552" spans="3:13" x14ac:dyDescent="0.3">
      <c r="C1552" s="63"/>
      <c r="D1552" s="63"/>
      <c r="E1552" s="63"/>
      <c r="F1552" s="63"/>
      <c r="G1552" s="322"/>
      <c r="H1552" s="322"/>
      <c r="I1552" s="322"/>
      <c r="J1552" s="322"/>
      <c r="K1552" s="63"/>
      <c r="L1552" s="63"/>
      <c r="M1552" s="63"/>
    </row>
    <row r="1553" spans="3:13" x14ac:dyDescent="0.3">
      <c r="C1553" s="63"/>
      <c r="D1553" s="63"/>
      <c r="E1553" s="63"/>
      <c r="F1553" s="63"/>
      <c r="G1553" s="322"/>
      <c r="H1553" s="322"/>
      <c r="I1553" s="322"/>
      <c r="J1553" s="322"/>
      <c r="K1553" s="63"/>
      <c r="L1553" s="63"/>
      <c r="M1553" s="63"/>
    </row>
    <row r="1554" spans="3:13" x14ac:dyDescent="0.3">
      <c r="C1554" s="63"/>
      <c r="D1554" s="63"/>
      <c r="E1554" s="63"/>
      <c r="F1554" s="63"/>
      <c r="G1554" s="322"/>
      <c r="H1554" s="322"/>
      <c r="I1554" s="322"/>
      <c r="J1554" s="322"/>
      <c r="K1554" s="63"/>
      <c r="L1554" s="63"/>
      <c r="M1554" s="63"/>
    </row>
    <row r="1555" spans="3:13" x14ac:dyDescent="0.3">
      <c r="C1555" s="63"/>
      <c r="D1555" s="63"/>
      <c r="E1555" s="63"/>
      <c r="F1555" s="63"/>
      <c r="G1555" s="322"/>
      <c r="H1555" s="322"/>
      <c r="I1555" s="322"/>
      <c r="J1555" s="322"/>
      <c r="K1555" s="63"/>
      <c r="L1555" s="63"/>
      <c r="M1555" s="63"/>
    </row>
    <row r="1556" spans="3:13" x14ac:dyDescent="0.3">
      <c r="C1556" s="63"/>
      <c r="D1556" s="63"/>
      <c r="E1556" s="63"/>
      <c r="F1556" s="63"/>
      <c r="G1556" s="322"/>
      <c r="H1556" s="322"/>
      <c r="I1556" s="322"/>
      <c r="J1556" s="322"/>
      <c r="K1556" s="63"/>
      <c r="L1556" s="63"/>
      <c r="M1556" s="63"/>
    </row>
    <row r="1557" spans="3:13" x14ac:dyDescent="0.3">
      <c r="C1557" s="63"/>
      <c r="D1557" s="63"/>
      <c r="E1557" s="63"/>
      <c r="F1557" s="63"/>
      <c r="G1557" s="322"/>
      <c r="H1557" s="322"/>
      <c r="I1557" s="322"/>
      <c r="J1557" s="322"/>
      <c r="K1557" s="63"/>
      <c r="L1557" s="63"/>
      <c r="M1557" s="63"/>
    </row>
    <row r="1558" spans="3:13" x14ac:dyDescent="0.3">
      <c r="C1558" s="63"/>
      <c r="D1558" s="63"/>
      <c r="E1558" s="63"/>
      <c r="F1558" s="63"/>
      <c r="G1558" s="322"/>
      <c r="H1558" s="322"/>
      <c r="I1558" s="322"/>
      <c r="J1558" s="322"/>
      <c r="K1558" s="63"/>
      <c r="L1558" s="63"/>
      <c r="M1558" s="63"/>
    </row>
    <row r="1559" spans="3:13" x14ac:dyDescent="0.3">
      <c r="C1559" s="63"/>
      <c r="D1559" s="63"/>
      <c r="E1559" s="63"/>
      <c r="F1559" s="63"/>
      <c r="G1559" s="322"/>
      <c r="H1559" s="322"/>
      <c r="I1559" s="322"/>
      <c r="J1559" s="322"/>
      <c r="K1559" s="63"/>
      <c r="L1559" s="63"/>
      <c r="M1559" s="63"/>
    </row>
    <row r="1560" spans="3:13" x14ac:dyDescent="0.3">
      <c r="C1560" s="63"/>
      <c r="D1560" s="63"/>
      <c r="E1560" s="63"/>
      <c r="F1560" s="63"/>
      <c r="G1560" s="322"/>
      <c r="H1560" s="322"/>
      <c r="I1560" s="322"/>
      <c r="J1560" s="322"/>
      <c r="K1560" s="63"/>
      <c r="L1560" s="63"/>
      <c r="M1560" s="63"/>
    </row>
    <row r="1561" spans="3:13" x14ac:dyDescent="0.3">
      <c r="C1561" s="63"/>
      <c r="D1561" s="63"/>
      <c r="E1561" s="63"/>
      <c r="F1561" s="63"/>
      <c r="G1561" s="322"/>
      <c r="H1561" s="322"/>
      <c r="I1561" s="322"/>
      <c r="J1561" s="322"/>
      <c r="K1561" s="63"/>
      <c r="L1561" s="63"/>
      <c r="M1561" s="63"/>
    </row>
    <row r="1562" spans="3:13" x14ac:dyDescent="0.3">
      <c r="C1562" s="63"/>
      <c r="D1562" s="63"/>
      <c r="E1562" s="63"/>
      <c r="F1562" s="63"/>
      <c r="G1562" s="322"/>
      <c r="H1562" s="322"/>
      <c r="I1562" s="322"/>
      <c r="J1562" s="322"/>
      <c r="K1562" s="63"/>
      <c r="L1562" s="63"/>
      <c r="M1562" s="63"/>
    </row>
    <row r="1563" spans="3:13" x14ac:dyDescent="0.3">
      <c r="C1563" s="63"/>
      <c r="D1563" s="63"/>
      <c r="E1563" s="63"/>
      <c r="F1563" s="63"/>
      <c r="G1563" s="322"/>
      <c r="H1563" s="322"/>
      <c r="I1563" s="322"/>
      <c r="J1563" s="322"/>
      <c r="K1563" s="63"/>
      <c r="L1563" s="63"/>
      <c r="M1563" s="63"/>
    </row>
    <row r="1564" spans="3:13" x14ac:dyDescent="0.3">
      <c r="C1564" s="63"/>
      <c r="D1564" s="63"/>
      <c r="E1564" s="63"/>
      <c r="F1564" s="63"/>
      <c r="G1564" s="322"/>
      <c r="H1564" s="322"/>
      <c r="I1564" s="322"/>
      <c r="J1564" s="322"/>
      <c r="K1564" s="63"/>
      <c r="L1564" s="63"/>
      <c r="M1564" s="63"/>
    </row>
    <row r="1565" spans="3:13" x14ac:dyDescent="0.3">
      <c r="C1565" s="63"/>
      <c r="D1565" s="63"/>
      <c r="E1565" s="63"/>
      <c r="F1565" s="63"/>
      <c r="G1565" s="322"/>
      <c r="H1565" s="322"/>
      <c r="I1565" s="322"/>
      <c r="J1565" s="322"/>
      <c r="K1565" s="63"/>
      <c r="L1565" s="63"/>
      <c r="M1565" s="63"/>
    </row>
    <row r="1566" spans="3:13" x14ac:dyDescent="0.3">
      <c r="C1566" s="63"/>
      <c r="D1566" s="63"/>
      <c r="E1566" s="63"/>
      <c r="F1566" s="63"/>
      <c r="G1566" s="322"/>
      <c r="H1566" s="322"/>
      <c r="I1566" s="322"/>
      <c r="J1566" s="322"/>
      <c r="K1566" s="63"/>
      <c r="L1566" s="63"/>
      <c r="M1566" s="63"/>
    </row>
    <row r="1567" spans="3:13" x14ac:dyDescent="0.3">
      <c r="C1567" s="63"/>
      <c r="D1567" s="63"/>
      <c r="E1567" s="63"/>
      <c r="F1567" s="63"/>
      <c r="G1567" s="322"/>
      <c r="H1567" s="322"/>
      <c r="I1567" s="322"/>
      <c r="J1567" s="322"/>
      <c r="K1567" s="63"/>
      <c r="L1567" s="63"/>
      <c r="M1567" s="63"/>
    </row>
    <row r="1568" spans="3:13" x14ac:dyDescent="0.3">
      <c r="C1568" s="63"/>
      <c r="D1568" s="63"/>
      <c r="E1568" s="63"/>
      <c r="F1568" s="63"/>
      <c r="G1568" s="322"/>
      <c r="H1568" s="322"/>
      <c r="I1568" s="322"/>
      <c r="J1568" s="322"/>
      <c r="K1568" s="63"/>
      <c r="L1568" s="63"/>
      <c r="M1568" s="63"/>
    </row>
    <row r="1569" spans="3:13" x14ac:dyDescent="0.3">
      <c r="C1569" s="63"/>
      <c r="D1569" s="63"/>
      <c r="E1569" s="63"/>
      <c r="F1569" s="63"/>
      <c r="G1569" s="322"/>
      <c r="H1569" s="322"/>
      <c r="I1569" s="322"/>
      <c r="J1569" s="322"/>
      <c r="K1569" s="63"/>
      <c r="L1569" s="63"/>
      <c r="M1569" s="63"/>
    </row>
    <row r="1570" spans="3:13" x14ac:dyDescent="0.3">
      <c r="C1570" s="63"/>
      <c r="D1570" s="63"/>
      <c r="E1570" s="63"/>
      <c r="F1570" s="63"/>
      <c r="G1570" s="322"/>
      <c r="H1570" s="322"/>
      <c r="I1570" s="322"/>
      <c r="J1570" s="322"/>
      <c r="K1570" s="63"/>
      <c r="L1570" s="63"/>
      <c r="M1570" s="63"/>
    </row>
    <row r="1571" spans="3:13" x14ac:dyDescent="0.3">
      <c r="C1571" s="63"/>
      <c r="D1571" s="63"/>
      <c r="E1571" s="63"/>
      <c r="F1571" s="63"/>
      <c r="G1571" s="322"/>
      <c r="H1571" s="322"/>
      <c r="I1571" s="322"/>
      <c r="J1571" s="322"/>
      <c r="K1571" s="63"/>
      <c r="L1571" s="63"/>
      <c r="M1571" s="63"/>
    </row>
    <row r="1572" spans="3:13" x14ac:dyDescent="0.3">
      <c r="C1572" s="63"/>
      <c r="D1572" s="63"/>
      <c r="E1572" s="63"/>
      <c r="F1572" s="63"/>
      <c r="G1572" s="322"/>
      <c r="H1572" s="322"/>
      <c r="I1572" s="322"/>
      <c r="J1572" s="322"/>
      <c r="K1572" s="63"/>
      <c r="L1572" s="63"/>
      <c r="M1572" s="63"/>
    </row>
    <row r="1573" spans="3:13" x14ac:dyDescent="0.3">
      <c r="C1573" s="63"/>
      <c r="D1573" s="63"/>
      <c r="E1573" s="63"/>
      <c r="F1573" s="63"/>
      <c r="G1573" s="322"/>
      <c r="H1573" s="322"/>
      <c r="I1573" s="322"/>
      <c r="J1573" s="322"/>
      <c r="K1573" s="63"/>
      <c r="L1573" s="63"/>
      <c r="M1573" s="63"/>
    </row>
    <row r="1574" spans="3:13" x14ac:dyDescent="0.3">
      <c r="C1574" s="63"/>
      <c r="D1574" s="63"/>
      <c r="E1574" s="63"/>
      <c r="F1574" s="63"/>
      <c r="G1574" s="322"/>
      <c r="H1574" s="322"/>
      <c r="I1574" s="322"/>
      <c r="J1574" s="322"/>
      <c r="K1574" s="63"/>
      <c r="L1574" s="63"/>
      <c r="M1574" s="63"/>
    </row>
    <row r="1575" spans="3:13" x14ac:dyDescent="0.3">
      <c r="C1575" s="63"/>
      <c r="D1575" s="63"/>
      <c r="E1575" s="63"/>
      <c r="F1575" s="63"/>
      <c r="G1575" s="322"/>
      <c r="H1575" s="322"/>
      <c r="I1575" s="322"/>
      <c r="J1575" s="322"/>
      <c r="K1575" s="63"/>
      <c r="L1575" s="63"/>
      <c r="M1575" s="63"/>
    </row>
    <row r="1576" spans="3:13" x14ac:dyDescent="0.3">
      <c r="C1576" s="63"/>
      <c r="D1576" s="63"/>
      <c r="E1576" s="63"/>
      <c r="F1576" s="63"/>
      <c r="G1576" s="322"/>
      <c r="H1576" s="322"/>
      <c r="I1576" s="322"/>
      <c r="J1576" s="322"/>
      <c r="K1576" s="63"/>
      <c r="L1576" s="63"/>
      <c r="M1576" s="63"/>
    </row>
    <row r="1577" spans="3:13" x14ac:dyDescent="0.3">
      <c r="C1577" s="63"/>
      <c r="D1577" s="63"/>
      <c r="E1577" s="63"/>
      <c r="F1577" s="63"/>
      <c r="G1577" s="322"/>
      <c r="H1577" s="322"/>
      <c r="I1577" s="322"/>
      <c r="J1577" s="322"/>
      <c r="K1577" s="63"/>
      <c r="L1577" s="63"/>
      <c r="M1577" s="63"/>
    </row>
    <row r="1578" spans="3:13" x14ac:dyDescent="0.3">
      <c r="C1578" s="63"/>
      <c r="D1578" s="63"/>
      <c r="E1578" s="63"/>
      <c r="F1578" s="63"/>
      <c r="G1578" s="322"/>
      <c r="H1578" s="322"/>
      <c r="I1578" s="322"/>
      <c r="J1578" s="322"/>
      <c r="K1578" s="63"/>
      <c r="L1578" s="63"/>
      <c r="M1578" s="63"/>
    </row>
    <row r="1579" spans="3:13" x14ac:dyDescent="0.3">
      <c r="C1579" s="63"/>
      <c r="D1579" s="63"/>
      <c r="E1579" s="63"/>
      <c r="F1579" s="63"/>
      <c r="G1579" s="322"/>
      <c r="H1579" s="322"/>
      <c r="I1579" s="322"/>
      <c r="J1579" s="322"/>
      <c r="K1579" s="63"/>
      <c r="L1579" s="63"/>
      <c r="M1579" s="63"/>
    </row>
    <row r="1580" spans="3:13" x14ac:dyDescent="0.3">
      <c r="C1580" s="63"/>
      <c r="D1580" s="63"/>
      <c r="E1580" s="63"/>
      <c r="F1580" s="63"/>
      <c r="G1580" s="322"/>
      <c r="H1580" s="322"/>
      <c r="I1580" s="322"/>
      <c r="J1580" s="322"/>
      <c r="K1580" s="63"/>
      <c r="L1580" s="63"/>
      <c r="M1580" s="63"/>
    </row>
    <row r="1581" spans="3:13" x14ac:dyDescent="0.3">
      <c r="C1581" s="63"/>
      <c r="D1581" s="63"/>
      <c r="E1581" s="63"/>
      <c r="F1581" s="63"/>
      <c r="G1581" s="322"/>
      <c r="H1581" s="322"/>
      <c r="I1581" s="322"/>
      <c r="J1581" s="322"/>
      <c r="K1581" s="63"/>
      <c r="L1581" s="63"/>
      <c r="M1581" s="63"/>
    </row>
    <row r="1582" spans="3:13" x14ac:dyDescent="0.3">
      <c r="C1582" s="63"/>
      <c r="D1582" s="63"/>
      <c r="E1582" s="63"/>
      <c r="F1582" s="63"/>
      <c r="G1582" s="322"/>
      <c r="H1582" s="322"/>
      <c r="I1582" s="322"/>
      <c r="J1582" s="322"/>
      <c r="K1582" s="63"/>
      <c r="L1582" s="63"/>
      <c r="M1582" s="63"/>
    </row>
    <row r="1583" spans="3:13" x14ac:dyDescent="0.3">
      <c r="C1583" s="63"/>
      <c r="D1583" s="63"/>
      <c r="E1583" s="63"/>
      <c r="F1583" s="63"/>
      <c r="G1583" s="322"/>
      <c r="H1583" s="322"/>
      <c r="I1583" s="322"/>
      <c r="J1583" s="322"/>
      <c r="K1583" s="63"/>
      <c r="L1583" s="63"/>
      <c r="M1583" s="63"/>
    </row>
    <row r="1584" spans="3:13" x14ac:dyDescent="0.3">
      <c r="C1584" s="63"/>
      <c r="D1584" s="63"/>
      <c r="E1584" s="63"/>
      <c r="F1584" s="63"/>
      <c r="G1584" s="322"/>
      <c r="H1584" s="322"/>
      <c r="I1584" s="322"/>
      <c r="J1584" s="322"/>
      <c r="K1584" s="63"/>
      <c r="L1584" s="63"/>
      <c r="M1584" s="63"/>
    </row>
    <row r="1585" spans="3:13" x14ac:dyDescent="0.3">
      <c r="C1585" s="63"/>
      <c r="D1585" s="63"/>
      <c r="E1585" s="63"/>
      <c r="F1585" s="63"/>
      <c r="G1585" s="322"/>
      <c r="H1585" s="322"/>
      <c r="I1585" s="322"/>
      <c r="J1585" s="322"/>
      <c r="K1585" s="63"/>
      <c r="L1585" s="63"/>
      <c r="M1585" s="63"/>
    </row>
    <row r="1586" spans="3:13" x14ac:dyDescent="0.3">
      <c r="C1586" s="63"/>
      <c r="D1586" s="63"/>
      <c r="E1586" s="63"/>
      <c r="F1586" s="63"/>
      <c r="G1586" s="322"/>
      <c r="H1586" s="322"/>
      <c r="I1586" s="322"/>
      <c r="J1586" s="322"/>
      <c r="K1586" s="63"/>
      <c r="L1586" s="63"/>
      <c r="M1586" s="63"/>
    </row>
    <row r="1587" spans="3:13" x14ac:dyDescent="0.3">
      <c r="C1587" s="63"/>
      <c r="D1587" s="63"/>
      <c r="E1587" s="63"/>
      <c r="F1587" s="63"/>
      <c r="G1587" s="322"/>
      <c r="H1587" s="322"/>
      <c r="I1587" s="322"/>
      <c r="J1587" s="322"/>
      <c r="K1587" s="63"/>
      <c r="L1587" s="63"/>
      <c r="M1587" s="63"/>
    </row>
    <row r="1588" spans="3:13" x14ac:dyDescent="0.3">
      <c r="C1588" s="63"/>
      <c r="D1588" s="63"/>
      <c r="E1588" s="63"/>
      <c r="F1588" s="63"/>
      <c r="G1588" s="322"/>
      <c r="H1588" s="322"/>
      <c r="I1588" s="322"/>
      <c r="J1588" s="322"/>
      <c r="K1588" s="63"/>
      <c r="L1588" s="63"/>
      <c r="M1588" s="63"/>
    </row>
    <row r="1589" spans="3:13" x14ac:dyDescent="0.3">
      <c r="C1589" s="63"/>
      <c r="D1589" s="63"/>
      <c r="E1589" s="63"/>
      <c r="F1589" s="63"/>
      <c r="G1589" s="322"/>
      <c r="H1589" s="322"/>
      <c r="I1589" s="322"/>
      <c r="J1589" s="322"/>
      <c r="K1589" s="63"/>
      <c r="L1589" s="63"/>
      <c r="M1589" s="63"/>
    </row>
    <row r="1590" spans="3:13" x14ac:dyDescent="0.3">
      <c r="C1590" s="63"/>
      <c r="D1590" s="63"/>
      <c r="E1590" s="63"/>
      <c r="F1590" s="63"/>
      <c r="G1590" s="322"/>
      <c r="H1590" s="322"/>
      <c r="I1590" s="322"/>
      <c r="J1590" s="322"/>
      <c r="K1590" s="63"/>
      <c r="L1590" s="63"/>
      <c r="M1590" s="63"/>
    </row>
    <row r="1591" spans="3:13" x14ac:dyDescent="0.3">
      <c r="C1591" s="63"/>
      <c r="D1591" s="63"/>
      <c r="E1591" s="63"/>
      <c r="F1591" s="63"/>
      <c r="G1591" s="322"/>
      <c r="H1591" s="322"/>
      <c r="I1591" s="322"/>
      <c r="J1591" s="322"/>
      <c r="K1591" s="63"/>
      <c r="L1591" s="63"/>
      <c r="M1591" s="63"/>
    </row>
    <row r="1592" spans="3:13" x14ac:dyDescent="0.3">
      <c r="C1592" s="63"/>
      <c r="D1592" s="63"/>
      <c r="E1592" s="63"/>
      <c r="F1592" s="63"/>
      <c r="G1592" s="322"/>
      <c r="H1592" s="322"/>
      <c r="I1592" s="322"/>
      <c r="J1592" s="322"/>
      <c r="K1592" s="63"/>
      <c r="L1592" s="63"/>
      <c r="M1592" s="63"/>
    </row>
    <row r="1593" spans="3:13" x14ac:dyDescent="0.3">
      <c r="C1593" s="63"/>
      <c r="D1593" s="63"/>
      <c r="E1593" s="63"/>
      <c r="F1593" s="63"/>
      <c r="G1593" s="322"/>
      <c r="H1593" s="322"/>
      <c r="I1593" s="322"/>
      <c r="J1593" s="322"/>
      <c r="K1593" s="63"/>
      <c r="L1593" s="63"/>
      <c r="M1593" s="63"/>
    </row>
    <row r="1594" spans="3:13" x14ac:dyDescent="0.3">
      <c r="C1594" s="63"/>
      <c r="D1594" s="63"/>
      <c r="E1594" s="63"/>
      <c r="F1594" s="63"/>
      <c r="G1594" s="322"/>
      <c r="H1594" s="322"/>
      <c r="I1594" s="322"/>
      <c r="J1594" s="322"/>
      <c r="K1594" s="63"/>
      <c r="L1594" s="63"/>
      <c r="M1594" s="63"/>
    </row>
    <row r="1595" spans="3:13" x14ac:dyDescent="0.3">
      <c r="C1595" s="63"/>
      <c r="D1595" s="63"/>
      <c r="E1595" s="63"/>
      <c r="F1595" s="63"/>
      <c r="G1595" s="322"/>
      <c r="H1595" s="322"/>
      <c r="I1595" s="322"/>
      <c r="J1595" s="322"/>
      <c r="K1595" s="63"/>
      <c r="L1595" s="63"/>
      <c r="M1595" s="63"/>
    </row>
    <row r="1596" spans="3:13" x14ac:dyDescent="0.3">
      <c r="C1596" s="63"/>
      <c r="D1596" s="63"/>
      <c r="E1596" s="63"/>
      <c r="F1596" s="63"/>
      <c r="G1596" s="322"/>
      <c r="H1596" s="322"/>
      <c r="I1596" s="322"/>
      <c r="J1596" s="322"/>
      <c r="K1596" s="63"/>
      <c r="L1596" s="63"/>
      <c r="M1596" s="63"/>
    </row>
    <row r="1597" spans="3:13" x14ac:dyDescent="0.3">
      <c r="C1597" s="63"/>
      <c r="D1597" s="63"/>
      <c r="E1597" s="63"/>
      <c r="F1597" s="63"/>
      <c r="G1597" s="322"/>
      <c r="H1597" s="322"/>
      <c r="I1597" s="322"/>
      <c r="J1597" s="322"/>
      <c r="K1597" s="63"/>
      <c r="L1597" s="63"/>
      <c r="M1597" s="63"/>
    </row>
    <row r="1598" spans="3:13" x14ac:dyDescent="0.3">
      <c r="C1598" s="63"/>
      <c r="D1598" s="63"/>
      <c r="E1598" s="63"/>
      <c r="F1598" s="63"/>
      <c r="G1598" s="322"/>
      <c r="H1598" s="322"/>
      <c r="I1598" s="322"/>
      <c r="J1598" s="322"/>
      <c r="K1598" s="63"/>
      <c r="L1598" s="63"/>
      <c r="M1598" s="63"/>
    </row>
    <row r="1599" spans="3:13" x14ac:dyDescent="0.3">
      <c r="C1599" s="63"/>
      <c r="D1599" s="63"/>
      <c r="E1599" s="63"/>
      <c r="F1599" s="63"/>
      <c r="G1599" s="322"/>
      <c r="H1599" s="322"/>
      <c r="I1599" s="322"/>
      <c r="J1599" s="322"/>
      <c r="K1599" s="63"/>
      <c r="L1599" s="63"/>
      <c r="M1599" s="63"/>
    </row>
    <row r="1600" spans="3:13" x14ac:dyDescent="0.3">
      <c r="C1600" s="63"/>
      <c r="D1600" s="63"/>
      <c r="E1600" s="63"/>
      <c r="F1600" s="63"/>
      <c r="G1600" s="322"/>
      <c r="H1600" s="322"/>
      <c r="I1600" s="322"/>
      <c r="J1600" s="322"/>
      <c r="K1600" s="63"/>
      <c r="L1600" s="63"/>
      <c r="M1600" s="63"/>
    </row>
    <row r="1601" spans="3:13" x14ac:dyDescent="0.3">
      <c r="C1601" s="63"/>
      <c r="D1601" s="63"/>
      <c r="E1601" s="63"/>
      <c r="F1601" s="63"/>
      <c r="G1601" s="322"/>
      <c r="H1601" s="322"/>
      <c r="I1601" s="322"/>
      <c r="J1601" s="322"/>
      <c r="K1601" s="63"/>
      <c r="L1601" s="63"/>
      <c r="M1601" s="63"/>
    </row>
    <row r="1602" spans="3:13" x14ac:dyDescent="0.3">
      <c r="C1602" s="63"/>
      <c r="D1602" s="63"/>
      <c r="E1602" s="63"/>
      <c r="F1602" s="63"/>
      <c r="G1602" s="322"/>
      <c r="H1602" s="322"/>
      <c r="I1602" s="322"/>
      <c r="J1602" s="322"/>
      <c r="K1602" s="63"/>
      <c r="L1602" s="63"/>
      <c r="M1602" s="63"/>
    </row>
    <row r="1603" spans="3:13" x14ac:dyDescent="0.3">
      <c r="C1603" s="63"/>
      <c r="D1603" s="63"/>
      <c r="E1603" s="63"/>
      <c r="F1603" s="63"/>
      <c r="G1603" s="322"/>
      <c r="H1603" s="322"/>
      <c r="I1603" s="322"/>
      <c r="J1603" s="322"/>
      <c r="K1603" s="63"/>
      <c r="L1603" s="63"/>
      <c r="M1603" s="63"/>
    </row>
    <row r="1604" spans="3:13" x14ac:dyDescent="0.3">
      <c r="C1604" s="63"/>
      <c r="D1604" s="63"/>
      <c r="E1604" s="63"/>
      <c r="F1604" s="63"/>
      <c r="G1604" s="322"/>
      <c r="H1604" s="322"/>
      <c r="I1604" s="322"/>
      <c r="J1604" s="322"/>
      <c r="K1604" s="63"/>
      <c r="L1604" s="63"/>
      <c r="M1604" s="63"/>
    </row>
    <row r="1605" spans="3:13" x14ac:dyDescent="0.3">
      <c r="C1605" s="63"/>
      <c r="D1605" s="63"/>
      <c r="E1605" s="63"/>
      <c r="F1605" s="63"/>
      <c r="G1605" s="322"/>
      <c r="H1605" s="322"/>
      <c r="I1605" s="322"/>
      <c r="J1605" s="322"/>
      <c r="K1605" s="63"/>
      <c r="L1605" s="63"/>
      <c r="M1605" s="63"/>
    </row>
    <row r="1606" spans="3:13" x14ac:dyDescent="0.3">
      <c r="C1606" s="63"/>
      <c r="D1606" s="63"/>
      <c r="E1606" s="63"/>
      <c r="F1606" s="63"/>
      <c r="G1606" s="322"/>
      <c r="H1606" s="322"/>
      <c r="I1606" s="322"/>
      <c r="J1606" s="322"/>
      <c r="K1606" s="63"/>
      <c r="L1606" s="63"/>
      <c r="M1606" s="63"/>
    </row>
    <row r="1607" spans="3:13" x14ac:dyDescent="0.3">
      <c r="C1607" s="63"/>
      <c r="D1607" s="63"/>
      <c r="E1607" s="63"/>
      <c r="F1607" s="63"/>
      <c r="G1607" s="322"/>
      <c r="H1607" s="322"/>
      <c r="I1607" s="322"/>
      <c r="J1607" s="322"/>
      <c r="K1607" s="63"/>
      <c r="L1607" s="63"/>
      <c r="M1607" s="63"/>
    </row>
    <row r="1608" spans="3:13" x14ac:dyDescent="0.3">
      <c r="C1608" s="63"/>
      <c r="D1608" s="63"/>
      <c r="E1608" s="63"/>
      <c r="F1608" s="63"/>
      <c r="G1608" s="322"/>
      <c r="H1608" s="322"/>
      <c r="I1608" s="322"/>
      <c r="J1608" s="322"/>
      <c r="K1608" s="63"/>
      <c r="L1608" s="63"/>
      <c r="M1608" s="63"/>
    </row>
    <row r="1609" spans="3:13" x14ac:dyDescent="0.3">
      <c r="C1609" s="63"/>
      <c r="D1609" s="63"/>
      <c r="E1609" s="63"/>
      <c r="F1609" s="63"/>
      <c r="G1609" s="322"/>
      <c r="H1609" s="322"/>
      <c r="I1609" s="322"/>
      <c r="J1609" s="322"/>
      <c r="K1609" s="63"/>
      <c r="L1609" s="63"/>
      <c r="M1609" s="63"/>
    </row>
    <row r="1610" spans="3:13" x14ac:dyDescent="0.3">
      <c r="C1610" s="63"/>
      <c r="D1610" s="63"/>
      <c r="E1610" s="63"/>
      <c r="F1610" s="63"/>
      <c r="G1610" s="322"/>
      <c r="H1610" s="322"/>
      <c r="I1610" s="322"/>
      <c r="J1610" s="322"/>
      <c r="K1610" s="63"/>
      <c r="L1610" s="63"/>
      <c r="M1610" s="63"/>
    </row>
    <row r="1611" spans="3:13" x14ac:dyDescent="0.3">
      <c r="C1611" s="63"/>
      <c r="D1611" s="63"/>
      <c r="E1611" s="63"/>
      <c r="F1611" s="63"/>
      <c r="G1611" s="322"/>
      <c r="H1611" s="322"/>
      <c r="I1611" s="322"/>
      <c r="J1611" s="322"/>
      <c r="K1611" s="63"/>
      <c r="L1611" s="63"/>
      <c r="M1611" s="63"/>
    </row>
    <row r="1612" spans="3:13" x14ac:dyDescent="0.3">
      <c r="C1612" s="63"/>
      <c r="D1612" s="63"/>
      <c r="E1612" s="63"/>
      <c r="F1612" s="63"/>
      <c r="G1612" s="322"/>
      <c r="H1612" s="322"/>
      <c r="I1612" s="322"/>
      <c r="J1612" s="322"/>
      <c r="K1612" s="63"/>
      <c r="L1612" s="63"/>
      <c r="M1612" s="63"/>
    </row>
    <row r="1613" spans="3:13" x14ac:dyDescent="0.3">
      <c r="C1613" s="63"/>
      <c r="D1613" s="63"/>
      <c r="E1613" s="63"/>
      <c r="F1613" s="63"/>
      <c r="G1613" s="322"/>
      <c r="H1613" s="322"/>
      <c r="I1613" s="322"/>
      <c r="J1613" s="322"/>
      <c r="K1613" s="63"/>
      <c r="L1613" s="63"/>
      <c r="M1613" s="63"/>
    </row>
    <row r="1614" spans="3:13" x14ac:dyDescent="0.3">
      <c r="C1614" s="63"/>
      <c r="D1614" s="63"/>
      <c r="E1614" s="63"/>
      <c r="F1614" s="63"/>
      <c r="G1614" s="322"/>
      <c r="H1614" s="322"/>
      <c r="I1614" s="322"/>
      <c r="J1614" s="322"/>
      <c r="K1614" s="63"/>
      <c r="L1614" s="63"/>
      <c r="M1614" s="63"/>
    </row>
    <row r="1615" spans="3:13" x14ac:dyDescent="0.3">
      <c r="C1615" s="63"/>
      <c r="D1615" s="63"/>
      <c r="E1615" s="63"/>
      <c r="F1615" s="63"/>
      <c r="G1615" s="322"/>
      <c r="H1615" s="322"/>
      <c r="I1615" s="322"/>
      <c r="J1615" s="322"/>
      <c r="K1615" s="63"/>
      <c r="L1615" s="63"/>
      <c r="M1615" s="63"/>
    </row>
    <row r="1616" spans="3:13" x14ac:dyDescent="0.3">
      <c r="C1616" s="63"/>
      <c r="D1616" s="63"/>
      <c r="E1616" s="63"/>
      <c r="F1616" s="63"/>
      <c r="G1616" s="322"/>
      <c r="H1616" s="322"/>
      <c r="I1616" s="322"/>
      <c r="J1616" s="322"/>
      <c r="K1616" s="63"/>
      <c r="L1616" s="63"/>
      <c r="M1616" s="63"/>
    </row>
    <row r="1617" spans="3:13" x14ac:dyDescent="0.3">
      <c r="C1617" s="63"/>
      <c r="D1617" s="63"/>
      <c r="E1617" s="63"/>
      <c r="F1617" s="63"/>
      <c r="G1617" s="322"/>
      <c r="H1617" s="322"/>
      <c r="I1617" s="322"/>
      <c r="J1617" s="322"/>
      <c r="K1617" s="63"/>
      <c r="L1617" s="63"/>
      <c r="M1617" s="63"/>
    </row>
    <row r="1618" spans="3:13" x14ac:dyDescent="0.3">
      <c r="C1618" s="63"/>
      <c r="D1618" s="63"/>
      <c r="E1618" s="63"/>
      <c r="F1618" s="63"/>
      <c r="G1618" s="322"/>
      <c r="H1618" s="322"/>
      <c r="I1618" s="322"/>
      <c r="J1618" s="322"/>
      <c r="K1618" s="63"/>
      <c r="L1618" s="63"/>
      <c r="M1618" s="63"/>
    </row>
    <row r="1619" spans="3:13" x14ac:dyDescent="0.3">
      <c r="C1619" s="63"/>
      <c r="D1619" s="63"/>
      <c r="E1619" s="63"/>
      <c r="F1619" s="63"/>
      <c r="G1619" s="322"/>
      <c r="H1619" s="322"/>
      <c r="I1619" s="322"/>
      <c r="J1619" s="322"/>
      <c r="K1619" s="63"/>
      <c r="L1619" s="63"/>
      <c r="M1619" s="63"/>
    </row>
    <row r="1620" spans="3:13" x14ac:dyDescent="0.3">
      <c r="C1620" s="63"/>
      <c r="D1620" s="63"/>
      <c r="E1620" s="63"/>
      <c r="F1620" s="63"/>
      <c r="G1620" s="322"/>
      <c r="H1620" s="322"/>
      <c r="I1620" s="322"/>
      <c r="J1620" s="322"/>
      <c r="K1620" s="63"/>
      <c r="L1620" s="63"/>
      <c r="M1620" s="63"/>
    </row>
    <row r="1621" spans="3:13" x14ac:dyDescent="0.3">
      <c r="C1621" s="63"/>
      <c r="D1621" s="63"/>
      <c r="E1621" s="63"/>
      <c r="F1621" s="63"/>
      <c r="G1621" s="322"/>
      <c r="H1621" s="322"/>
      <c r="I1621" s="322"/>
      <c r="J1621" s="322"/>
      <c r="K1621" s="63"/>
      <c r="L1621" s="63"/>
      <c r="M1621" s="63"/>
    </row>
    <row r="1622" spans="3:13" x14ac:dyDescent="0.3">
      <c r="C1622" s="63"/>
      <c r="D1622" s="63"/>
      <c r="E1622" s="63"/>
      <c r="F1622" s="63"/>
      <c r="G1622" s="322"/>
      <c r="H1622" s="322"/>
      <c r="I1622" s="322"/>
      <c r="J1622" s="322"/>
      <c r="K1622" s="63"/>
      <c r="L1622" s="63"/>
      <c r="M1622" s="63"/>
    </row>
    <row r="1623" spans="3:13" x14ac:dyDescent="0.3">
      <c r="C1623" s="63"/>
      <c r="D1623" s="63"/>
      <c r="E1623" s="63"/>
      <c r="F1623" s="63"/>
      <c r="G1623" s="322"/>
      <c r="H1623" s="322"/>
      <c r="I1623" s="322"/>
      <c r="J1623" s="322"/>
      <c r="K1623" s="63"/>
      <c r="L1623" s="63"/>
      <c r="M1623" s="63"/>
    </row>
    <row r="1624" spans="3:13" x14ac:dyDescent="0.3">
      <c r="C1624" s="63"/>
      <c r="D1624" s="63"/>
      <c r="E1624" s="63"/>
      <c r="F1624" s="63"/>
      <c r="G1624" s="322"/>
      <c r="H1624" s="322"/>
      <c r="I1624" s="322"/>
      <c r="J1624" s="322"/>
      <c r="K1624" s="63"/>
      <c r="L1624" s="63"/>
      <c r="M1624" s="63"/>
    </row>
    <row r="1625" spans="3:13" x14ac:dyDescent="0.3">
      <c r="C1625" s="63"/>
      <c r="D1625" s="63"/>
      <c r="E1625" s="63"/>
      <c r="F1625" s="63"/>
      <c r="G1625" s="322"/>
      <c r="H1625" s="322"/>
      <c r="I1625" s="322"/>
      <c r="J1625" s="322"/>
      <c r="K1625" s="63"/>
      <c r="L1625" s="63"/>
      <c r="M1625" s="63"/>
    </row>
    <row r="1626" spans="3:13" x14ac:dyDescent="0.3">
      <c r="C1626" s="63"/>
      <c r="D1626" s="63"/>
      <c r="E1626" s="63"/>
      <c r="F1626" s="63"/>
      <c r="G1626" s="322"/>
      <c r="H1626" s="322"/>
      <c r="I1626" s="322"/>
      <c r="J1626" s="322"/>
      <c r="K1626" s="63"/>
      <c r="L1626" s="63"/>
      <c r="M1626" s="63"/>
    </row>
    <row r="1627" spans="3:13" x14ac:dyDescent="0.3">
      <c r="C1627" s="63"/>
      <c r="D1627" s="63"/>
      <c r="E1627" s="63"/>
      <c r="F1627" s="63"/>
      <c r="G1627" s="322"/>
      <c r="H1627" s="322"/>
      <c r="I1627" s="322"/>
      <c r="J1627" s="322"/>
      <c r="K1627" s="63"/>
      <c r="L1627" s="63"/>
      <c r="M1627" s="63"/>
    </row>
    <row r="1628" spans="3:13" x14ac:dyDescent="0.3">
      <c r="C1628" s="63"/>
      <c r="D1628" s="63"/>
      <c r="E1628" s="63"/>
      <c r="F1628" s="63"/>
      <c r="G1628" s="322"/>
      <c r="H1628" s="322"/>
      <c r="I1628" s="322"/>
      <c r="J1628" s="322"/>
      <c r="K1628" s="63"/>
      <c r="L1628" s="63"/>
      <c r="M1628" s="63"/>
    </row>
    <row r="1629" spans="3:13" x14ac:dyDescent="0.3">
      <c r="C1629" s="63"/>
      <c r="D1629" s="63"/>
      <c r="E1629" s="63"/>
      <c r="F1629" s="63"/>
      <c r="G1629" s="322"/>
      <c r="H1629" s="322"/>
      <c r="I1629" s="322"/>
      <c r="J1629" s="322"/>
      <c r="K1629" s="63"/>
      <c r="L1629" s="63"/>
      <c r="M1629" s="63"/>
    </row>
    <row r="1630" spans="3:13" x14ac:dyDescent="0.3">
      <c r="C1630" s="63"/>
      <c r="D1630" s="63"/>
      <c r="E1630" s="63"/>
      <c r="F1630" s="63"/>
      <c r="G1630" s="322"/>
      <c r="H1630" s="322"/>
      <c r="I1630" s="322"/>
      <c r="J1630" s="322"/>
      <c r="K1630" s="63"/>
      <c r="L1630" s="63"/>
      <c r="M1630" s="63"/>
    </row>
    <row r="1631" spans="3:13" x14ac:dyDescent="0.3">
      <c r="C1631" s="63"/>
      <c r="D1631" s="63"/>
      <c r="E1631" s="63"/>
      <c r="F1631" s="63"/>
      <c r="G1631" s="322"/>
      <c r="H1631" s="322"/>
      <c r="I1631" s="322"/>
      <c r="J1631" s="322"/>
      <c r="K1631" s="63"/>
      <c r="L1631" s="63"/>
      <c r="M1631" s="63"/>
    </row>
    <row r="1632" spans="3:13" x14ac:dyDescent="0.3">
      <c r="C1632" s="63"/>
      <c r="D1632" s="63"/>
      <c r="E1632" s="63"/>
      <c r="F1632" s="63"/>
      <c r="G1632" s="322"/>
      <c r="H1632" s="322"/>
      <c r="I1632" s="322"/>
      <c r="J1632" s="322"/>
      <c r="K1632" s="63"/>
      <c r="L1632" s="63"/>
      <c r="M1632" s="63"/>
    </row>
    <row r="1633" spans="3:13" x14ac:dyDescent="0.3">
      <c r="C1633" s="63"/>
      <c r="D1633" s="63"/>
      <c r="E1633" s="63"/>
      <c r="F1633" s="63"/>
      <c r="G1633" s="322"/>
      <c r="H1633" s="322"/>
      <c r="I1633" s="322"/>
      <c r="J1633" s="322"/>
      <c r="K1633" s="63"/>
      <c r="L1633" s="63"/>
      <c r="M1633" s="63"/>
    </row>
    <row r="1634" spans="3:13" x14ac:dyDescent="0.3">
      <c r="C1634" s="63"/>
      <c r="D1634" s="63"/>
      <c r="E1634" s="63"/>
      <c r="F1634" s="63"/>
      <c r="G1634" s="322"/>
      <c r="H1634" s="322"/>
      <c r="I1634" s="322"/>
      <c r="J1634" s="322"/>
      <c r="K1634" s="63"/>
      <c r="L1634" s="63"/>
      <c r="M1634" s="63"/>
    </row>
    <row r="1635" spans="3:13" x14ac:dyDescent="0.3">
      <c r="C1635" s="63"/>
      <c r="D1635" s="63"/>
      <c r="E1635" s="63"/>
      <c r="F1635" s="63"/>
      <c r="G1635" s="322"/>
      <c r="H1635" s="322"/>
      <c r="I1635" s="322"/>
      <c r="J1635" s="322"/>
      <c r="K1635" s="63"/>
      <c r="L1635" s="63"/>
      <c r="M1635" s="63"/>
    </row>
    <row r="1636" spans="3:13" x14ac:dyDescent="0.3">
      <c r="C1636" s="63"/>
      <c r="D1636" s="63"/>
      <c r="E1636" s="63"/>
      <c r="F1636" s="63"/>
      <c r="G1636" s="322"/>
      <c r="H1636" s="322"/>
      <c r="I1636" s="322"/>
      <c r="J1636" s="322"/>
      <c r="K1636" s="63"/>
      <c r="L1636" s="63"/>
      <c r="M1636" s="63"/>
    </row>
    <row r="1637" spans="3:13" x14ac:dyDescent="0.3">
      <c r="C1637" s="63"/>
      <c r="D1637" s="63"/>
      <c r="E1637" s="63"/>
      <c r="F1637" s="63"/>
      <c r="G1637" s="322"/>
      <c r="H1637" s="322"/>
      <c r="I1637" s="322"/>
      <c r="J1637" s="322"/>
      <c r="K1637" s="63"/>
      <c r="L1637" s="63"/>
      <c r="M1637" s="63"/>
    </row>
    <row r="1638" spans="3:13" x14ac:dyDescent="0.3">
      <c r="C1638" s="63"/>
      <c r="D1638" s="63"/>
      <c r="E1638" s="63"/>
      <c r="F1638" s="63"/>
      <c r="G1638" s="322"/>
      <c r="H1638" s="322"/>
      <c r="I1638" s="322"/>
      <c r="J1638" s="322"/>
      <c r="K1638" s="63"/>
      <c r="L1638" s="63"/>
      <c r="M1638" s="63"/>
    </row>
    <row r="1639" spans="3:13" x14ac:dyDescent="0.3">
      <c r="C1639" s="63"/>
      <c r="D1639" s="63"/>
      <c r="E1639" s="63"/>
      <c r="F1639" s="63"/>
      <c r="G1639" s="322"/>
      <c r="H1639" s="322"/>
      <c r="I1639" s="322"/>
      <c r="J1639" s="322"/>
      <c r="K1639" s="63"/>
      <c r="L1639" s="63"/>
      <c r="M1639" s="63"/>
    </row>
    <row r="1640" spans="3:13" x14ac:dyDescent="0.3">
      <c r="C1640" s="63"/>
      <c r="D1640" s="63"/>
      <c r="E1640" s="63"/>
      <c r="F1640" s="63"/>
      <c r="G1640" s="322"/>
      <c r="H1640" s="322"/>
      <c r="I1640" s="322"/>
      <c r="J1640" s="322"/>
      <c r="K1640" s="63"/>
      <c r="L1640" s="63"/>
      <c r="M1640" s="63"/>
    </row>
    <row r="1641" spans="3:13" x14ac:dyDescent="0.3">
      <c r="C1641" s="63"/>
      <c r="D1641" s="63"/>
      <c r="E1641" s="63"/>
      <c r="F1641" s="63"/>
      <c r="G1641" s="322"/>
      <c r="H1641" s="322"/>
      <c r="I1641" s="322"/>
      <c r="J1641" s="322"/>
      <c r="K1641" s="63"/>
      <c r="L1641" s="63"/>
      <c r="M1641" s="63"/>
    </row>
    <row r="1642" spans="3:13" x14ac:dyDescent="0.3">
      <c r="C1642" s="63"/>
      <c r="D1642" s="63"/>
      <c r="E1642" s="63"/>
      <c r="F1642" s="63"/>
      <c r="G1642" s="322"/>
      <c r="H1642" s="322"/>
      <c r="I1642" s="322"/>
      <c r="J1642" s="322"/>
      <c r="K1642" s="63"/>
      <c r="L1642" s="63"/>
      <c r="M1642" s="63"/>
    </row>
    <row r="1643" spans="3:13" x14ac:dyDescent="0.3">
      <c r="C1643" s="63"/>
      <c r="D1643" s="63"/>
      <c r="E1643" s="63"/>
      <c r="F1643" s="63"/>
      <c r="G1643" s="322"/>
      <c r="H1643" s="322"/>
      <c r="I1643" s="322"/>
      <c r="J1643" s="322"/>
      <c r="K1643" s="63"/>
      <c r="L1643" s="63"/>
      <c r="M1643" s="63"/>
    </row>
    <row r="1644" spans="3:13" x14ac:dyDescent="0.3">
      <c r="C1644" s="63"/>
      <c r="D1644" s="63"/>
      <c r="E1644" s="63"/>
      <c r="F1644" s="63"/>
      <c r="G1644" s="322"/>
      <c r="H1644" s="322"/>
      <c r="I1644" s="322"/>
      <c r="J1644" s="322"/>
      <c r="K1644" s="63"/>
      <c r="L1644" s="63"/>
      <c r="M1644" s="63"/>
    </row>
    <row r="1645" spans="3:13" x14ac:dyDescent="0.3">
      <c r="C1645" s="63"/>
      <c r="D1645" s="63"/>
      <c r="E1645" s="63"/>
      <c r="F1645" s="63"/>
      <c r="G1645" s="322"/>
      <c r="H1645" s="322"/>
      <c r="I1645" s="322"/>
      <c r="J1645" s="322"/>
      <c r="K1645" s="63"/>
      <c r="L1645" s="63"/>
      <c r="M1645" s="63"/>
    </row>
    <row r="1646" spans="3:13" x14ac:dyDescent="0.3">
      <c r="C1646" s="63"/>
      <c r="D1646" s="63"/>
      <c r="E1646" s="63"/>
      <c r="F1646" s="63"/>
      <c r="G1646" s="322"/>
      <c r="H1646" s="322"/>
      <c r="I1646" s="322"/>
      <c r="J1646" s="322"/>
      <c r="K1646" s="63"/>
      <c r="L1646" s="63"/>
      <c r="M1646" s="63"/>
    </row>
    <row r="1647" spans="3:13" x14ac:dyDescent="0.3">
      <c r="C1647" s="63"/>
      <c r="D1647" s="63"/>
      <c r="E1647" s="63"/>
      <c r="F1647" s="63"/>
      <c r="G1647" s="322"/>
      <c r="H1647" s="322"/>
      <c r="I1647" s="322"/>
      <c r="J1647" s="322"/>
      <c r="K1647" s="63"/>
      <c r="L1647" s="63"/>
      <c r="M1647" s="63"/>
    </row>
    <row r="1648" spans="3:13" x14ac:dyDescent="0.3">
      <c r="C1648" s="63"/>
      <c r="D1648" s="63"/>
      <c r="E1648" s="63"/>
      <c r="F1648" s="63"/>
      <c r="G1648" s="322"/>
      <c r="H1648" s="322"/>
      <c r="I1648" s="322"/>
      <c r="J1648" s="322"/>
      <c r="K1648" s="63"/>
      <c r="L1648" s="63"/>
      <c r="M1648" s="63"/>
    </row>
    <row r="1649" spans="3:13" x14ac:dyDescent="0.3">
      <c r="C1649" s="63"/>
      <c r="D1649" s="63"/>
      <c r="E1649" s="63"/>
      <c r="F1649" s="63"/>
      <c r="G1649" s="322"/>
      <c r="H1649" s="322"/>
      <c r="I1649" s="322"/>
      <c r="J1649" s="322"/>
      <c r="K1649" s="63"/>
      <c r="L1649" s="63"/>
      <c r="M1649" s="63"/>
    </row>
    <row r="1650" spans="3:13" x14ac:dyDescent="0.3">
      <c r="C1650" s="63"/>
      <c r="D1650" s="63"/>
      <c r="E1650" s="63"/>
      <c r="F1650" s="63"/>
      <c r="G1650" s="322"/>
      <c r="H1650" s="322"/>
      <c r="I1650" s="322"/>
      <c r="J1650" s="322"/>
      <c r="K1650" s="63"/>
      <c r="L1650" s="63"/>
      <c r="M1650" s="63"/>
    </row>
    <row r="1651" spans="3:13" x14ac:dyDescent="0.3">
      <c r="C1651" s="63"/>
      <c r="D1651" s="63"/>
      <c r="E1651" s="63"/>
      <c r="F1651" s="63"/>
      <c r="G1651" s="322"/>
      <c r="H1651" s="322"/>
      <c r="I1651" s="322"/>
      <c r="J1651" s="322"/>
      <c r="K1651" s="63"/>
      <c r="L1651" s="63"/>
      <c r="M1651" s="63"/>
    </row>
    <row r="1652" spans="3:13" x14ac:dyDescent="0.3">
      <c r="C1652" s="63"/>
      <c r="D1652" s="63"/>
      <c r="E1652" s="63"/>
      <c r="F1652" s="63"/>
      <c r="G1652" s="322"/>
      <c r="H1652" s="322"/>
      <c r="I1652" s="322"/>
      <c r="J1652" s="322"/>
      <c r="K1652" s="63"/>
      <c r="L1652" s="63"/>
      <c r="M1652" s="63"/>
    </row>
    <row r="1653" spans="3:13" x14ac:dyDescent="0.3">
      <c r="C1653" s="63"/>
      <c r="D1653" s="63"/>
      <c r="E1653" s="63"/>
      <c r="F1653" s="63"/>
      <c r="G1653" s="322"/>
      <c r="H1653" s="322"/>
      <c r="I1653" s="322"/>
      <c r="J1653" s="322"/>
      <c r="K1653" s="63"/>
      <c r="L1653" s="63"/>
      <c r="M1653" s="63"/>
    </row>
    <row r="1654" spans="3:13" x14ac:dyDescent="0.3">
      <c r="C1654" s="63"/>
      <c r="D1654" s="63"/>
      <c r="E1654" s="63"/>
      <c r="F1654" s="63"/>
      <c r="G1654" s="322"/>
      <c r="H1654" s="322"/>
      <c r="I1654" s="322"/>
      <c r="J1654" s="322"/>
      <c r="K1654" s="63"/>
      <c r="L1654" s="63"/>
      <c r="M1654" s="63"/>
    </row>
    <row r="1655" spans="3:13" x14ac:dyDescent="0.3">
      <c r="C1655" s="63"/>
      <c r="D1655" s="63"/>
      <c r="E1655" s="63"/>
      <c r="F1655" s="63"/>
      <c r="G1655" s="322"/>
      <c r="H1655" s="322"/>
      <c r="I1655" s="322"/>
      <c r="J1655" s="322"/>
      <c r="K1655" s="63"/>
      <c r="L1655" s="63"/>
      <c r="M1655" s="63"/>
    </row>
    <row r="1656" spans="3:13" x14ac:dyDescent="0.3">
      <c r="C1656" s="63"/>
      <c r="D1656" s="63"/>
      <c r="E1656" s="63"/>
      <c r="F1656" s="63"/>
      <c r="G1656" s="322"/>
      <c r="H1656" s="322"/>
      <c r="I1656" s="322"/>
      <c r="J1656" s="322"/>
      <c r="K1656" s="63"/>
      <c r="L1656" s="63"/>
      <c r="M1656" s="63"/>
    </row>
    <row r="1657" spans="3:13" x14ac:dyDescent="0.3">
      <c r="C1657" s="63"/>
      <c r="D1657" s="63"/>
      <c r="E1657" s="63"/>
      <c r="F1657" s="63"/>
      <c r="G1657" s="322"/>
      <c r="H1657" s="322"/>
      <c r="I1657" s="322"/>
      <c r="J1657" s="322"/>
      <c r="K1657" s="63"/>
      <c r="L1657" s="63"/>
      <c r="M1657" s="63"/>
    </row>
    <row r="1658" spans="3:13" x14ac:dyDescent="0.3">
      <c r="C1658" s="63"/>
      <c r="D1658" s="63"/>
      <c r="E1658" s="63"/>
      <c r="F1658" s="63"/>
      <c r="G1658" s="322"/>
      <c r="H1658" s="322"/>
      <c r="I1658" s="322"/>
      <c r="J1658" s="322"/>
      <c r="K1658" s="63"/>
      <c r="L1658" s="63"/>
      <c r="M1658" s="63"/>
    </row>
    <row r="1659" spans="3:13" x14ac:dyDescent="0.3">
      <c r="C1659" s="63"/>
      <c r="D1659" s="63"/>
      <c r="E1659" s="63"/>
      <c r="F1659" s="63"/>
      <c r="G1659" s="322"/>
      <c r="H1659" s="322"/>
      <c r="I1659" s="322"/>
      <c r="J1659" s="322"/>
      <c r="K1659" s="63"/>
      <c r="L1659" s="63"/>
      <c r="M1659" s="63"/>
    </row>
    <row r="1660" spans="3:13" x14ac:dyDescent="0.3">
      <c r="C1660" s="63"/>
      <c r="D1660" s="63"/>
      <c r="E1660" s="63"/>
      <c r="F1660" s="63"/>
      <c r="G1660" s="322"/>
      <c r="H1660" s="322"/>
      <c r="I1660" s="322"/>
      <c r="J1660" s="322"/>
      <c r="K1660" s="63"/>
      <c r="L1660" s="63"/>
      <c r="M1660" s="63"/>
    </row>
  </sheetData>
  <mergeCells count="18">
    <mergeCell ref="B51:M51"/>
    <mergeCell ref="B47:N47"/>
    <mergeCell ref="A3:B5"/>
    <mergeCell ref="C4:C5"/>
    <mergeCell ref="D4:D5"/>
    <mergeCell ref="K4:N4"/>
    <mergeCell ref="F4:F5"/>
    <mergeCell ref="G4:G5"/>
    <mergeCell ref="E4:E5"/>
    <mergeCell ref="B2:AK2"/>
    <mergeCell ref="B1:AK1"/>
    <mergeCell ref="S4:V4"/>
    <mergeCell ref="O4:R4"/>
    <mergeCell ref="C3:AK3"/>
    <mergeCell ref="AI4:AK4"/>
    <mergeCell ref="AA4:AD4"/>
    <mergeCell ref="W4:Z4"/>
    <mergeCell ref="AE4:AH4"/>
  </mergeCells>
  <phoneticPr fontId="51" type="noConversion"/>
  <pageMargins left="0.70866141732283472" right="0.70866141732283472" top="0.74803149606299213" bottom="0.74803149606299213" header="0.31496062992125984" footer="0.31496062992125984"/>
  <pageSetup paperSize="9" scale="10" orientation="landscape" r:id="rId1"/>
  <ignoredErrors>
    <ignoredError sqref="D8:D35" formulaRange="1"/>
    <ignoredError sqref="D36" formulaRange="1" emptyCellReference="1"/>
    <ignoredError sqref="C36 K36:R36" emptyCellReferenc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S37"/>
  <sheetViews>
    <sheetView zoomScale="80" zoomScaleNormal="80" workbookViewId="0">
      <pane xSplit="3" ySplit="5" topLeftCell="K10" activePane="bottomRight" state="frozen"/>
      <selection pane="topRight" activeCell="D1" sqref="D1"/>
      <selection pane="bottomLeft" activeCell="A6" sqref="A6"/>
      <selection pane="bottomRight" activeCell="O24" sqref="O24"/>
    </sheetView>
  </sheetViews>
  <sheetFormatPr defaultColWidth="9.33203125" defaultRowHeight="13.8" outlineLevelCol="1" x14ac:dyDescent="0.3"/>
  <cols>
    <col min="1" max="1" width="8.6640625" style="96" customWidth="1"/>
    <col min="2" max="2" width="10.33203125" style="96" customWidth="1"/>
    <col min="3" max="3" width="31.44140625" style="96" customWidth="1"/>
    <col min="4" max="5" width="9.109375" style="96" customWidth="1" outlineLevel="1"/>
    <col min="6" max="6" width="8.6640625" style="96" customWidth="1" outlineLevel="1"/>
    <col min="7" max="7" width="8" style="96" customWidth="1" outlineLevel="1"/>
    <col min="8" max="8" width="8.6640625" style="96" customWidth="1" outlineLevel="1"/>
    <col min="9" max="9" width="8.44140625" style="96" customWidth="1" outlineLevel="1"/>
    <col min="10" max="10" width="9.109375" style="96" customWidth="1" outlineLevel="1"/>
    <col min="11" max="11" width="8.88671875" style="96" customWidth="1" outlineLevel="1"/>
    <col min="12" max="12" width="9.109375" style="96" customWidth="1" outlineLevel="1"/>
    <col min="13" max="13" width="10.5546875" style="96" customWidth="1"/>
    <col min="14" max="14" width="9.44140625" style="96" customWidth="1"/>
    <col min="15" max="15" width="8.6640625" style="96" bestFit="1" customWidth="1"/>
    <col min="16" max="16" width="13" style="96" bestFit="1" customWidth="1"/>
    <col min="17" max="17" width="13" style="96" customWidth="1"/>
    <col min="18" max="18" width="9.5546875" style="96" customWidth="1" outlineLevel="1"/>
    <col min="19" max="19" width="8.88671875" style="96" customWidth="1" outlineLevel="1"/>
    <col min="20" max="20" width="9" style="96" customWidth="1" outlineLevel="1"/>
    <col min="21" max="21" width="9.88671875" style="96" customWidth="1" outlineLevel="1"/>
    <col min="22" max="22" width="9" style="96" customWidth="1" outlineLevel="1"/>
    <col min="23" max="23" width="8.88671875" style="96" customWidth="1" outlineLevel="1"/>
    <col min="24" max="24" width="9" style="96" customWidth="1" outlineLevel="1"/>
    <col min="25" max="25" width="8.6640625" style="96" bestFit="1" customWidth="1" outlineLevel="1"/>
    <col min="26" max="26" width="9.109375" style="96" customWidth="1" outlineLevel="1"/>
    <col min="27" max="27" width="8.88671875" style="96" customWidth="1" outlineLevel="1"/>
    <col min="28" max="28" width="9" style="96" customWidth="1" outlineLevel="1"/>
    <col min="29" max="29" width="10.6640625" style="96" bestFit="1" customWidth="1" outlineLevel="1"/>
    <col min="30" max="30" width="10.109375" style="96" customWidth="1"/>
    <col min="31" max="31" width="9.6640625" style="96" customWidth="1"/>
    <col min="32" max="32" width="10.6640625" style="96" bestFit="1" customWidth="1"/>
    <col min="33" max="33" width="11.33203125" style="106" bestFit="1" customWidth="1"/>
    <col min="34" max="34" width="10.44140625" style="96" customWidth="1"/>
    <col min="35" max="35" width="8.6640625" style="96" bestFit="1" customWidth="1"/>
    <col min="36" max="36" width="10.5546875" style="96" bestFit="1" customWidth="1"/>
    <col min="37" max="37" width="11.33203125" style="96" bestFit="1" customWidth="1"/>
    <col min="38" max="38" width="9.33203125" style="96" bestFit="1" customWidth="1"/>
    <col min="39" max="39" width="7.88671875" style="96" bestFit="1" customWidth="1"/>
    <col min="40" max="40" width="10.6640625" style="96" customWidth="1"/>
    <col min="41" max="41" width="13.33203125" style="96" customWidth="1"/>
    <col min="42" max="42" width="10" style="96" customWidth="1"/>
    <col min="43" max="43" width="12.44140625" style="96" customWidth="1"/>
    <col min="44" max="44" width="12.6640625" style="96" customWidth="1"/>
    <col min="45" max="45" width="11.33203125" style="96" customWidth="1"/>
    <col min="46" max="16384" width="9.33203125" style="96"/>
  </cols>
  <sheetData>
    <row r="1" spans="1:45" s="95" customFormat="1" ht="16.5" customHeight="1" x14ac:dyDescent="0.35">
      <c r="A1" s="551" t="s">
        <v>111</v>
      </c>
      <c r="B1" s="551"/>
      <c r="C1" s="515"/>
      <c r="D1" s="548" t="s">
        <v>180</v>
      </c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549"/>
      <c r="AG1" s="549"/>
      <c r="AH1" s="549"/>
      <c r="AI1" s="549"/>
      <c r="AJ1" s="549"/>
      <c r="AK1" s="549"/>
      <c r="AL1" s="549"/>
      <c r="AM1" s="549"/>
      <c r="AN1" s="549"/>
      <c r="AO1" s="549"/>
      <c r="AP1" s="549"/>
      <c r="AQ1" s="549"/>
      <c r="AR1" s="550"/>
    </row>
    <row r="2" spans="1:45" ht="16.2" customHeight="1" x14ac:dyDescent="0.3">
      <c r="A2" s="515"/>
      <c r="B2" s="515"/>
      <c r="C2" s="515"/>
      <c r="D2" s="532" t="s">
        <v>185</v>
      </c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3"/>
      <c r="X2" s="533"/>
      <c r="Y2" s="533"/>
      <c r="Z2" s="533"/>
      <c r="AA2" s="533"/>
      <c r="AB2" s="533"/>
      <c r="AC2" s="533"/>
      <c r="AD2" s="533"/>
      <c r="AE2" s="533"/>
      <c r="AF2" s="533"/>
      <c r="AG2" s="533"/>
      <c r="AH2" s="533"/>
      <c r="AI2" s="533"/>
      <c r="AJ2" s="533"/>
      <c r="AK2" s="533"/>
      <c r="AL2" s="533"/>
      <c r="AM2" s="533"/>
      <c r="AN2" s="533"/>
      <c r="AO2" s="533"/>
      <c r="AP2" s="533"/>
      <c r="AQ2" s="533"/>
      <c r="AR2" s="534"/>
    </row>
    <row r="3" spans="1:45" s="169" customFormat="1" ht="16.5" customHeight="1" x14ac:dyDescent="0.3">
      <c r="A3" s="545" t="s">
        <v>112</v>
      </c>
      <c r="B3" s="545"/>
      <c r="C3" s="545"/>
      <c r="D3" s="552" t="s">
        <v>81</v>
      </c>
      <c r="E3" s="552"/>
      <c r="F3" s="552"/>
      <c r="G3" s="552"/>
      <c r="H3" s="552"/>
      <c r="I3" s="552"/>
      <c r="J3" s="552"/>
      <c r="K3" s="552"/>
      <c r="L3" s="109"/>
      <c r="M3" s="109"/>
      <c r="N3" s="109"/>
      <c r="O3" s="109"/>
      <c r="P3" s="253"/>
      <c r="Q3" s="253"/>
      <c r="R3" s="532" t="s">
        <v>5</v>
      </c>
      <c r="S3" s="533"/>
      <c r="T3" s="533"/>
      <c r="U3" s="533"/>
      <c r="V3" s="533"/>
      <c r="W3" s="533"/>
      <c r="X3" s="533"/>
      <c r="Y3" s="533"/>
      <c r="Z3" s="533"/>
      <c r="AA3" s="533"/>
      <c r="AB3" s="533"/>
      <c r="AC3" s="533"/>
      <c r="AD3" s="533"/>
      <c r="AE3" s="533"/>
      <c r="AF3" s="533"/>
      <c r="AG3" s="533"/>
      <c r="AH3" s="533"/>
      <c r="AI3" s="533"/>
      <c r="AJ3" s="533"/>
      <c r="AK3" s="533"/>
      <c r="AL3" s="533"/>
      <c r="AM3" s="533"/>
      <c r="AN3" s="533"/>
      <c r="AO3" s="533"/>
      <c r="AP3" s="533"/>
      <c r="AQ3" s="533"/>
      <c r="AR3" s="534"/>
    </row>
    <row r="4" spans="1:45" s="169" customFormat="1" ht="15.75" customHeight="1" x14ac:dyDescent="0.3">
      <c r="A4" s="254" t="s">
        <v>113</v>
      </c>
      <c r="B4" s="545" t="s">
        <v>114</v>
      </c>
      <c r="C4" s="545" t="s">
        <v>115</v>
      </c>
      <c r="D4" s="542">
        <v>2010</v>
      </c>
      <c r="E4" s="542">
        <v>2011</v>
      </c>
      <c r="F4" s="542">
        <v>2012</v>
      </c>
      <c r="G4" s="542">
        <v>2013</v>
      </c>
      <c r="H4" s="542">
        <v>2014</v>
      </c>
      <c r="I4" s="546">
        <v>2015</v>
      </c>
      <c r="J4" s="547">
        <v>2016</v>
      </c>
      <c r="K4" s="547">
        <v>2017</v>
      </c>
      <c r="L4" s="543">
        <v>2018</v>
      </c>
      <c r="M4" s="543">
        <v>2019</v>
      </c>
      <c r="N4" s="543">
        <v>2020</v>
      </c>
      <c r="O4" s="543">
        <v>2021</v>
      </c>
      <c r="P4" s="543" t="s">
        <v>342</v>
      </c>
      <c r="Q4" s="751" t="s">
        <v>339</v>
      </c>
      <c r="R4" s="542">
        <v>2017</v>
      </c>
      <c r="S4" s="542"/>
      <c r="T4" s="542"/>
      <c r="U4" s="542"/>
      <c r="V4" s="542">
        <v>2018</v>
      </c>
      <c r="W4" s="542"/>
      <c r="X4" s="542"/>
      <c r="Y4" s="542"/>
      <c r="Z4" s="529">
        <v>2019</v>
      </c>
      <c r="AA4" s="530"/>
      <c r="AB4" s="530"/>
      <c r="AC4" s="531"/>
      <c r="AD4" s="532">
        <v>2020</v>
      </c>
      <c r="AE4" s="533"/>
      <c r="AF4" s="533"/>
      <c r="AG4" s="534"/>
      <c r="AH4" s="532">
        <v>2021</v>
      </c>
      <c r="AI4" s="533"/>
      <c r="AJ4" s="533"/>
      <c r="AK4" s="534"/>
      <c r="AL4" s="529">
        <v>2022</v>
      </c>
      <c r="AM4" s="530"/>
      <c r="AN4" s="530"/>
      <c r="AO4" s="531"/>
      <c r="AP4" s="529">
        <v>2023</v>
      </c>
      <c r="AQ4" s="530"/>
      <c r="AR4" s="530"/>
      <c r="AS4" s="531"/>
    </row>
    <row r="5" spans="1:45" s="169" customFormat="1" ht="14.25" customHeight="1" x14ac:dyDescent="0.3">
      <c r="A5" s="254"/>
      <c r="B5" s="545"/>
      <c r="C5" s="545"/>
      <c r="D5" s="542"/>
      <c r="E5" s="542"/>
      <c r="F5" s="542"/>
      <c r="G5" s="542"/>
      <c r="H5" s="542"/>
      <c r="I5" s="546"/>
      <c r="J5" s="547"/>
      <c r="K5" s="547"/>
      <c r="L5" s="544"/>
      <c r="M5" s="544"/>
      <c r="N5" s="544"/>
      <c r="O5" s="544"/>
      <c r="P5" s="544"/>
      <c r="Q5" s="752"/>
      <c r="R5" s="333" t="s">
        <v>3</v>
      </c>
      <c r="S5" s="333" t="s">
        <v>268</v>
      </c>
      <c r="T5" s="169" t="s">
        <v>270</v>
      </c>
      <c r="U5" s="255" t="s">
        <v>269</v>
      </c>
      <c r="V5" s="333" t="s">
        <v>3</v>
      </c>
      <c r="W5" s="333" t="s">
        <v>268</v>
      </c>
      <c r="X5" s="169" t="s">
        <v>270</v>
      </c>
      <c r="Y5" s="255" t="s">
        <v>269</v>
      </c>
      <c r="Z5" s="333" t="s">
        <v>3</v>
      </c>
      <c r="AA5" s="333" t="s">
        <v>268</v>
      </c>
      <c r="AB5" s="169" t="s">
        <v>270</v>
      </c>
      <c r="AC5" s="255" t="s">
        <v>269</v>
      </c>
      <c r="AD5" s="333" t="s">
        <v>3</v>
      </c>
      <c r="AE5" s="333" t="s">
        <v>268</v>
      </c>
      <c r="AF5" s="169" t="s">
        <v>270</v>
      </c>
      <c r="AG5" s="255" t="s">
        <v>269</v>
      </c>
      <c r="AH5" s="333" t="s">
        <v>3</v>
      </c>
      <c r="AI5" s="333" t="s">
        <v>268</v>
      </c>
      <c r="AJ5" s="169" t="s">
        <v>270</v>
      </c>
      <c r="AK5" s="255" t="s">
        <v>269</v>
      </c>
      <c r="AL5" s="334" t="s">
        <v>3</v>
      </c>
      <c r="AM5" s="335" t="s">
        <v>4</v>
      </c>
      <c r="AN5" s="335" t="s">
        <v>270</v>
      </c>
      <c r="AO5" s="436" t="str">
        <f>AK5</f>
        <v>December</v>
      </c>
      <c r="AP5" s="169" t="s">
        <v>3</v>
      </c>
      <c r="AQ5" s="169" t="s">
        <v>268</v>
      </c>
      <c r="AR5" s="169" t="s">
        <v>270</v>
      </c>
      <c r="AS5" s="502" t="s">
        <v>269</v>
      </c>
    </row>
    <row r="6" spans="1:45" s="171" customFormat="1" ht="16.5" customHeight="1" x14ac:dyDescent="0.3">
      <c r="A6" s="260" t="s">
        <v>12</v>
      </c>
      <c r="B6" s="336" t="s">
        <v>89</v>
      </c>
      <c r="C6" s="246" t="s">
        <v>57</v>
      </c>
      <c r="D6" s="328">
        <v>77204.859000000011</v>
      </c>
      <c r="E6" s="328">
        <v>82646.508000000002</v>
      </c>
      <c r="F6" s="328">
        <v>85476.864000000001</v>
      </c>
      <c r="G6" s="328">
        <v>89405.64499999999</v>
      </c>
      <c r="H6" s="328">
        <v>87522.157000000007</v>
      </c>
      <c r="I6" s="328">
        <v>85447.46100000001</v>
      </c>
      <c r="J6" s="258">
        <v>97160.039999999979</v>
      </c>
      <c r="K6" s="258">
        <f>SUM(R6:U6)</f>
        <v>100069.935</v>
      </c>
      <c r="L6" s="258">
        <f t="shared" ref="L6:L28" si="0">SUM(V6:Y6)</f>
        <v>100439.66</v>
      </c>
      <c r="M6" s="258">
        <f>SUM(Z6:AC6)</f>
        <v>107504.09699999999</v>
      </c>
      <c r="N6" s="258">
        <f t="shared" ref="N6:N26" si="1">AD6+AE6+AF6+AG6</f>
        <v>100603.734</v>
      </c>
      <c r="O6" s="258">
        <f>AH6+AI6+AJ6+AK6</f>
        <v>115495</v>
      </c>
      <c r="P6" s="258">
        <f>SUM(AL6:AO6)</f>
        <v>136931.04300000001</v>
      </c>
      <c r="Q6" s="372">
        <f>SUM(AP6,AQ6,AR6,AS6)</f>
        <v>149758.42200000002</v>
      </c>
      <c r="R6" s="328">
        <v>24281.413</v>
      </c>
      <c r="S6" s="328">
        <v>21248.286</v>
      </c>
      <c r="T6" s="328">
        <v>28382.002</v>
      </c>
      <c r="U6" s="328">
        <v>26158.234000000004</v>
      </c>
      <c r="V6" s="258">
        <v>22203.405999999999</v>
      </c>
      <c r="W6" s="258">
        <v>23307.266</v>
      </c>
      <c r="X6" s="258">
        <v>25454.839</v>
      </c>
      <c r="Y6" s="258">
        <v>29474.149000000005</v>
      </c>
      <c r="Z6" s="258">
        <v>19198.329000000002</v>
      </c>
      <c r="AA6" s="258">
        <v>27189.360000000001</v>
      </c>
      <c r="AB6" s="326">
        <v>29316.062999999998</v>
      </c>
      <c r="AC6" s="326">
        <v>31800.345000000001</v>
      </c>
      <c r="AD6" s="326">
        <v>24145.84</v>
      </c>
      <c r="AE6" s="327">
        <v>23953.439999999999</v>
      </c>
      <c r="AF6" s="327">
        <v>25522.453999999998</v>
      </c>
      <c r="AG6" s="327">
        <v>26982</v>
      </c>
      <c r="AH6" s="258">
        <v>25424</v>
      </c>
      <c r="AI6" s="327">
        <v>31653</v>
      </c>
      <c r="AJ6" s="327">
        <v>25784</v>
      </c>
      <c r="AK6" s="327">
        <v>32634</v>
      </c>
      <c r="AL6" s="327">
        <v>27102</v>
      </c>
      <c r="AM6" s="258">
        <v>28851</v>
      </c>
      <c r="AN6" s="435">
        <v>42936.034</v>
      </c>
      <c r="AO6" s="337">
        <v>38042.008999999998</v>
      </c>
      <c r="AP6" s="337">
        <v>30857.567999999999</v>
      </c>
      <c r="AQ6" s="435">
        <v>37804</v>
      </c>
      <c r="AR6" s="435">
        <v>43181.214</v>
      </c>
      <c r="AS6" s="308">
        <v>37915.64</v>
      </c>
    </row>
    <row r="7" spans="1:45" s="171" customFormat="1" ht="16.5" customHeight="1" x14ac:dyDescent="0.3">
      <c r="A7" s="260" t="s">
        <v>13</v>
      </c>
      <c r="B7" s="336" t="s">
        <v>90</v>
      </c>
      <c r="C7" s="246" t="s">
        <v>14</v>
      </c>
      <c r="D7" s="328">
        <v>33029.275999999998</v>
      </c>
      <c r="E7" s="328">
        <v>35633.547999999995</v>
      </c>
      <c r="F7" s="328">
        <v>37771.790999999997</v>
      </c>
      <c r="G7" s="328">
        <v>43266.491000000002</v>
      </c>
      <c r="H7" s="328">
        <v>36896.54</v>
      </c>
      <c r="I7" s="328">
        <v>43073.312000000005</v>
      </c>
      <c r="J7" s="258">
        <v>47586.265999999989</v>
      </c>
      <c r="K7" s="258">
        <f t="shared" ref="K7:K28" si="2">SUM(R7:U7)</f>
        <v>40736.145000000004</v>
      </c>
      <c r="L7" s="258">
        <f t="shared" si="0"/>
        <v>47909.187000000005</v>
      </c>
      <c r="M7" s="258">
        <f t="shared" ref="M7:M28" si="3">SUM(Z7:AC7)</f>
        <v>43207.101999999999</v>
      </c>
      <c r="N7" s="258">
        <f t="shared" si="1"/>
        <v>43712.375</v>
      </c>
      <c r="O7" s="258">
        <f t="shared" ref="O7:O27" si="4">AH7+AI7+AJ7+AK7</f>
        <v>43848.978999999999</v>
      </c>
      <c r="P7" s="258">
        <f t="shared" ref="P7:P28" si="5">SUM(AL7:AO7)</f>
        <v>53652.631000000001</v>
      </c>
      <c r="Q7" s="372">
        <f t="shared" ref="Q7:Q26" si="6">SUM(AP7,AQ7,AR7,AS7)</f>
        <v>59719.656000000003</v>
      </c>
      <c r="R7" s="328">
        <v>8751.9069999999992</v>
      </c>
      <c r="S7" s="328">
        <v>9303.4740000000002</v>
      </c>
      <c r="T7" s="328">
        <v>11422.343000000001</v>
      </c>
      <c r="U7" s="328">
        <v>11258.421</v>
      </c>
      <c r="V7" s="258">
        <v>10435.826999999999</v>
      </c>
      <c r="W7" s="258">
        <v>11526.124</v>
      </c>
      <c r="X7" s="258">
        <v>12630.011</v>
      </c>
      <c r="Y7" s="258">
        <v>13317.225000000002</v>
      </c>
      <c r="Z7" s="258">
        <v>9862.6910000000007</v>
      </c>
      <c r="AA7" s="258">
        <v>9788.5959999999995</v>
      </c>
      <c r="AB7" s="326">
        <v>11418.838</v>
      </c>
      <c r="AC7" s="326">
        <v>12136.977000000001</v>
      </c>
      <c r="AD7" s="326">
        <v>9898.9599999999991</v>
      </c>
      <c r="AE7" s="327">
        <v>9336</v>
      </c>
      <c r="AF7" s="258">
        <v>14033.415000000001</v>
      </c>
      <c r="AG7" s="327">
        <v>10444</v>
      </c>
      <c r="AH7" s="258">
        <v>10014</v>
      </c>
      <c r="AI7" s="327">
        <v>11237.978999999999</v>
      </c>
      <c r="AJ7" s="327">
        <v>10283</v>
      </c>
      <c r="AK7" s="327">
        <v>12314</v>
      </c>
      <c r="AL7" s="327">
        <v>11731</v>
      </c>
      <c r="AM7" s="258">
        <v>15370</v>
      </c>
      <c r="AN7" s="435">
        <v>10822.630999999999</v>
      </c>
      <c r="AO7" s="337">
        <v>15729</v>
      </c>
      <c r="AP7" s="337">
        <v>15554.252</v>
      </c>
      <c r="AQ7" s="435">
        <v>14041</v>
      </c>
      <c r="AR7" s="435">
        <v>15390.966</v>
      </c>
      <c r="AS7" s="308">
        <v>14733.438</v>
      </c>
    </row>
    <row r="8" spans="1:45" s="171" customFormat="1" ht="16.5" customHeight="1" x14ac:dyDescent="0.3">
      <c r="A8" s="260" t="s">
        <v>15</v>
      </c>
      <c r="B8" s="336" t="s">
        <v>91</v>
      </c>
      <c r="C8" s="246" t="s">
        <v>58</v>
      </c>
      <c r="D8" s="328">
        <v>6282.2110000000002</v>
      </c>
      <c r="E8" s="328">
        <v>6764.4080000000004</v>
      </c>
      <c r="F8" s="328">
        <v>6748.06</v>
      </c>
      <c r="G8" s="328">
        <v>6047.5420000000004</v>
      </c>
      <c r="H8" s="328">
        <v>6592.0520000000006</v>
      </c>
      <c r="I8" s="328">
        <v>6700.634</v>
      </c>
      <c r="J8" s="258">
        <v>7907.73</v>
      </c>
      <c r="K8" s="258">
        <f t="shared" si="2"/>
        <v>8200.76</v>
      </c>
      <c r="L8" s="258">
        <f t="shared" si="0"/>
        <v>8495.1140000000014</v>
      </c>
      <c r="M8" s="258">
        <f t="shared" si="3"/>
        <v>8136.1379999999999</v>
      </c>
      <c r="N8" s="258">
        <f t="shared" si="1"/>
        <v>8304.0360000000001</v>
      </c>
      <c r="O8" s="258">
        <f t="shared" si="4"/>
        <v>9703.5329999999994</v>
      </c>
      <c r="P8" s="258">
        <f t="shared" si="5"/>
        <v>17775.460999999999</v>
      </c>
      <c r="Q8" s="372">
        <f t="shared" si="6"/>
        <v>6932.6689999999999</v>
      </c>
      <c r="R8" s="328">
        <v>1593.9839999999999</v>
      </c>
      <c r="S8" s="328">
        <v>2236.3389999999999</v>
      </c>
      <c r="T8" s="328">
        <v>2177.9560000000001</v>
      </c>
      <c r="U8" s="328">
        <v>2192.4809999999998</v>
      </c>
      <c r="V8" s="258">
        <v>1653.059</v>
      </c>
      <c r="W8" s="258">
        <v>2212.683</v>
      </c>
      <c r="X8" s="258">
        <v>2322.6259999999997</v>
      </c>
      <c r="Y8" s="258">
        <v>2306.7460000000001</v>
      </c>
      <c r="Z8" s="258">
        <v>1661.443</v>
      </c>
      <c r="AA8" s="258">
        <v>2049.9360000000001</v>
      </c>
      <c r="AB8" s="326">
        <v>2435.107</v>
      </c>
      <c r="AC8" s="326">
        <v>1989.652</v>
      </c>
      <c r="AD8" s="326">
        <v>1621.114</v>
      </c>
      <c r="AE8" s="327">
        <v>2535.2950000000001</v>
      </c>
      <c r="AF8" s="258">
        <v>2230.627</v>
      </c>
      <c r="AG8" s="327">
        <v>1917</v>
      </c>
      <c r="AH8" s="258">
        <v>1816</v>
      </c>
      <c r="AI8" s="327">
        <v>3567.5329999999999</v>
      </c>
      <c r="AJ8" s="327">
        <v>1674</v>
      </c>
      <c r="AK8" s="327">
        <v>2646</v>
      </c>
      <c r="AL8" s="327">
        <v>1892</v>
      </c>
      <c r="AM8" s="258">
        <v>3966</v>
      </c>
      <c r="AN8" s="435">
        <v>5071.3130000000001</v>
      </c>
      <c r="AO8" s="337">
        <v>6846.1480000000001</v>
      </c>
      <c r="AP8" s="337">
        <v>1624.4169999999999</v>
      </c>
      <c r="AQ8" s="435">
        <v>1442</v>
      </c>
      <c r="AR8" s="435">
        <f>1773636/1000</f>
        <v>1773.636</v>
      </c>
      <c r="AS8" s="308">
        <v>2092.616</v>
      </c>
    </row>
    <row r="9" spans="1:45" s="171" customFormat="1" ht="16.5" customHeight="1" x14ac:dyDescent="0.3">
      <c r="A9" s="260" t="s">
        <v>16</v>
      </c>
      <c r="B9" s="336" t="s">
        <v>92</v>
      </c>
      <c r="C9" s="246" t="s">
        <v>59</v>
      </c>
      <c r="D9" s="328">
        <v>76966.517000000022</v>
      </c>
      <c r="E9" s="328">
        <v>84610.976999999999</v>
      </c>
      <c r="F9" s="328">
        <v>87021.784</v>
      </c>
      <c r="G9" s="328">
        <v>93997.50499999999</v>
      </c>
      <c r="H9" s="328">
        <v>86966.652999999991</v>
      </c>
      <c r="I9" s="328">
        <v>95032.807000000001</v>
      </c>
      <c r="J9" s="258">
        <v>102220.42300000001</v>
      </c>
      <c r="K9" s="258">
        <f t="shared" si="2"/>
        <v>102075.887</v>
      </c>
      <c r="L9" s="258">
        <f t="shared" si="0"/>
        <v>110985.302</v>
      </c>
      <c r="M9" s="258">
        <f t="shared" si="3"/>
        <v>104562.03</v>
      </c>
      <c r="N9" s="258">
        <f t="shared" si="1"/>
        <v>101499.004</v>
      </c>
      <c r="O9" s="258">
        <f>AH9+AI9+AJ9+AK9</f>
        <v>122711</v>
      </c>
      <c r="P9" s="258">
        <f t="shared" si="5"/>
        <v>142605.56400000001</v>
      </c>
      <c r="Q9" s="372">
        <f t="shared" si="6"/>
        <v>169947.739</v>
      </c>
      <c r="R9" s="328">
        <v>24325.552</v>
      </c>
      <c r="S9" s="328">
        <v>23285.541000000001</v>
      </c>
      <c r="T9" s="328">
        <v>26775.050999999999</v>
      </c>
      <c r="U9" s="328">
        <v>27689.743000000002</v>
      </c>
      <c r="V9" s="258">
        <v>24649.673999999999</v>
      </c>
      <c r="W9" s="258">
        <v>26209.675999999999</v>
      </c>
      <c r="X9" s="258">
        <v>27637.673999999999</v>
      </c>
      <c r="Y9" s="258">
        <v>32488.277999999998</v>
      </c>
      <c r="Z9" s="258">
        <v>21970.065999999999</v>
      </c>
      <c r="AA9" s="258">
        <v>24926.684000000001</v>
      </c>
      <c r="AB9" s="326">
        <v>26985.478999999999</v>
      </c>
      <c r="AC9" s="326">
        <v>30679.800999999999</v>
      </c>
      <c r="AD9" s="326">
        <v>23280.611000000001</v>
      </c>
      <c r="AE9" s="327">
        <v>25566.35</v>
      </c>
      <c r="AF9" s="327">
        <v>24216.043000000001</v>
      </c>
      <c r="AG9" s="327">
        <v>28436</v>
      </c>
      <c r="AH9" s="258">
        <v>26697</v>
      </c>
      <c r="AI9" s="327">
        <v>32793</v>
      </c>
      <c r="AJ9" s="327">
        <v>27087</v>
      </c>
      <c r="AK9" s="327">
        <v>36134</v>
      </c>
      <c r="AL9" s="327">
        <v>30315</v>
      </c>
      <c r="AM9" s="258">
        <v>36117</v>
      </c>
      <c r="AN9" s="435">
        <v>30888.972000000002</v>
      </c>
      <c r="AO9" s="337">
        <v>45284.591999999997</v>
      </c>
      <c r="AP9" s="337">
        <v>37633.538999999997</v>
      </c>
      <c r="AQ9" s="435">
        <v>41842</v>
      </c>
      <c r="AR9" s="435">
        <v>46809.493999999999</v>
      </c>
      <c r="AS9" s="308">
        <v>43662.705999999998</v>
      </c>
    </row>
    <row r="10" spans="1:45" s="171" customFormat="1" ht="16.5" customHeight="1" x14ac:dyDescent="0.3">
      <c r="A10" s="260" t="s">
        <v>17</v>
      </c>
      <c r="B10" s="336" t="s">
        <v>93</v>
      </c>
      <c r="C10" s="246" t="s">
        <v>18</v>
      </c>
      <c r="D10" s="328">
        <v>153275.82</v>
      </c>
      <c r="E10" s="328">
        <v>186456.386</v>
      </c>
      <c r="F10" s="328">
        <v>194931.00400000002</v>
      </c>
      <c r="G10" s="328">
        <v>203589.27600000001</v>
      </c>
      <c r="H10" s="328">
        <v>233158.46599999999</v>
      </c>
      <c r="I10" s="328">
        <v>145706.829</v>
      </c>
      <c r="J10" s="258">
        <v>140062.63400000002</v>
      </c>
      <c r="K10" s="258">
        <f t="shared" si="2"/>
        <v>159807.01999999999</v>
      </c>
      <c r="L10" s="258">
        <f t="shared" si="0"/>
        <v>194915.11</v>
      </c>
      <c r="M10" s="258">
        <f t="shared" si="3"/>
        <v>201392.68799999999</v>
      </c>
      <c r="N10" s="258">
        <f t="shared" si="1"/>
        <v>132759.87699999998</v>
      </c>
      <c r="O10" s="258">
        <f t="shared" si="4"/>
        <v>171364</v>
      </c>
      <c r="P10" s="258">
        <f t="shared" si="5"/>
        <v>269599.73499999999</v>
      </c>
      <c r="Q10" s="372">
        <f t="shared" si="6"/>
        <v>319872.565</v>
      </c>
      <c r="R10" s="328">
        <v>38930.547999999995</v>
      </c>
      <c r="S10" s="328">
        <v>39821.203999999998</v>
      </c>
      <c r="T10" s="328">
        <v>36474.739000000001</v>
      </c>
      <c r="U10" s="328">
        <v>44580.528999999995</v>
      </c>
      <c r="V10" s="258">
        <v>36115.808000000005</v>
      </c>
      <c r="W10" s="258">
        <v>51164.407000000007</v>
      </c>
      <c r="X10" s="258">
        <v>58481.932000000001</v>
      </c>
      <c r="Y10" s="258">
        <v>49152.963000000003</v>
      </c>
      <c r="Z10" s="258">
        <v>53368.421999999999</v>
      </c>
      <c r="AA10" s="258">
        <v>39862.964</v>
      </c>
      <c r="AB10" s="326">
        <v>49005.707000000002</v>
      </c>
      <c r="AC10" s="326">
        <v>59155.595000000001</v>
      </c>
      <c r="AD10" s="326">
        <v>43430.767</v>
      </c>
      <c r="AE10" s="327">
        <v>24076</v>
      </c>
      <c r="AF10" s="327">
        <v>32561.109999999997</v>
      </c>
      <c r="AG10" s="327">
        <v>32692</v>
      </c>
      <c r="AH10" s="258">
        <v>35408</v>
      </c>
      <c r="AI10" s="327">
        <v>30971</v>
      </c>
      <c r="AJ10" s="327">
        <v>47260</v>
      </c>
      <c r="AK10" s="327">
        <v>57725</v>
      </c>
      <c r="AL10" s="327">
        <v>25568</v>
      </c>
      <c r="AM10" s="258">
        <v>59129</v>
      </c>
      <c r="AN10" s="435">
        <v>108371.67</v>
      </c>
      <c r="AO10" s="337">
        <v>76531.065000000002</v>
      </c>
      <c r="AP10" s="337">
        <v>72714</v>
      </c>
      <c r="AQ10" s="435">
        <v>82569</v>
      </c>
      <c r="AR10" s="435">
        <v>74041.861999999994</v>
      </c>
      <c r="AS10" s="308">
        <v>90547.702999999994</v>
      </c>
    </row>
    <row r="11" spans="1:45" s="171" customFormat="1" ht="16.5" customHeight="1" x14ac:dyDescent="0.3">
      <c r="A11" s="260" t="s">
        <v>19</v>
      </c>
      <c r="B11" s="336" t="s">
        <v>94</v>
      </c>
      <c r="C11" s="246" t="s">
        <v>60</v>
      </c>
      <c r="D11" s="328">
        <v>41423.600999999995</v>
      </c>
      <c r="E11" s="328">
        <v>41048.239000000001</v>
      </c>
      <c r="F11" s="328">
        <v>43372.28</v>
      </c>
      <c r="G11" s="328">
        <v>46194.437000000005</v>
      </c>
      <c r="H11" s="328">
        <v>53753.799999999996</v>
      </c>
      <c r="I11" s="328">
        <v>56130.360999999997</v>
      </c>
      <c r="J11" s="258">
        <v>59748.076999999997</v>
      </c>
      <c r="K11" s="258">
        <f t="shared" si="2"/>
        <v>54329.019</v>
      </c>
      <c r="L11" s="258">
        <f t="shared" si="0"/>
        <v>63254.609000000004</v>
      </c>
      <c r="M11" s="258">
        <f t="shared" si="3"/>
        <v>62643.820000000007</v>
      </c>
      <c r="N11" s="258">
        <f t="shared" si="1"/>
        <v>68893.646000000008</v>
      </c>
      <c r="O11" s="258">
        <f t="shared" si="4"/>
        <v>71152</v>
      </c>
      <c r="P11" s="258">
        <f t="shared" si="5"/>
        <v>76543.942999999999</v>
      </c>
      <c r="Q11" s="372">
        <f t="shared" si="6"/>
        <v>79823.292000000001</v>
      </c>
      <c r="R11" s="328">
        <v>12583.057000000001</v>
      </c>
      <c r="S11" s="328">
        <v>14022.504999999997</v>
      </c>
      <c r="T11" s="328">
        <v>13251.475999999999</v>
      </c>
      <c r="U11" s="328">
        <v>14471.981</v>
      </c>
      <c r="V11" s="258">
        <v>14802.444</v>
      </c>
      <c r="W11" s="258">
        <v>14894.405999999999</v>
      </c>
      <c r="X11" s="258">
        <v>16389.281000000003</v>
      </c>
      <c r="Y11" s="258">
        <v>17168.478000000003</v>
      </c>
      <c r="Z11" s="258">
        <v>12910.638000000001</v>
      </c>
      <c r="AA11" s="258">
        <v>16264.369000000001</v>
      </c>
      <c r="AB11" s="326">
        <v>16644.190999999999</v>
      </c>
      <c r="AC11" s="326">
        <v>16824.621999999999</v>
      </c>
      <c r="AD11" s="326">
        <v>12222.504000000001</v>
      </c>
      <c r="AE11" s="327">
        <v>13571</v>
      </c>
      <c r="AF11" s="327">
        <v>14846.142000000002</v>
      </c>
      <c r="AG11" s="327">
        <v>28254</v>
      </c>
      <c r="AH11" s="258">
        <v>15285</v>
      </c>
      <c r="AI11" s="327">
        <v>17621</v>
      </c>
      <c r="AJ11" s="327">
        <v>19775</v>
      </c>
      <c r="AK11" s="327">
        <v>18471</v>
      </c>
      <c r="AL11" s="327">
        <v>16234</v>
      </c>
      <c r="AM11" s="258">
        <v>19018</v>
      </c>
      <c r="AN11" s="435">
        <v>19653.310000000001</v>
      </c>
      <c r="AO11" s="337">
        <v>21638.633000000002</v>
      </c>
      <c r="AP11" s="337">
        <v>18677.677</v>
      </c>
      <c r="AQ11" s="435">
        <v>18824</v>
      </c>
      <c r="AR11" s="435">
        <v>20556.983</v>
      </c>
      <c r="AS11" s="308">
        <v>21764.632000000001</v>
      </c>
    </row>
    <row r="12" spans="1:45" s="171" customFormat="1" ht="16.5" customHeight="1" x14ac:dyDescent="0.3">
      <c r="A12" s="260" t="s">
        <v>20</v>
      </c>
      <c r="B12" s="336" t="s">
        <v>95</v>
      </c>
      <c r="C12" s="246" t="s">
        <v>61</v>
      </c>
      <c r="D12" s="328">
        <v>44854.735000000001</v>
      </c>
      <c r="E12" s="328">
        <v>28875.884999999998</v>
      </c>
      <c r="F12" s="328">
        <v>36084.97</v>
      </c>
      <c r="G12" s="328">
        <v>44337.939000000006</v>
      </c>
      <c r="H12" s="328">
        <v>44799.761000000006</v>
      </c>
      <c r="I12" s="328">
        <v>55762.422000000006</v>
      </c>
      <c r="J12" s="258">
        <v>50152.14</v>
      </c>
      <c r="K12" s="258">
        <f t="shared" si="2"/>
        <v>37417.83</v>
      </c>
      <c r="L12" s="258">
        <f t="shared" si="0"/>
        <v>39033.862999999998</v>
      </c>
      <c r="M12" s="258">
        <f t="shared" si="3"/>
        <v>37627.377999999997</v>
      </c>
      <c r="N12" s="258">
        <f t="shared" si="1"/>
        <v>28169.969000000001</v>
      </c>
      <c r="O12" s="258">
        <f t="shared" si="4"/>
        <v>28766</v>
      </c>
      <c r="P12" s="258">
        <f t="shared" si="5"/>
        <v>36779.75</v>
      </c>
      <c r="Q12" s="372">
        <f t="shared" si="6"/>
        <v>42468.671000000002</v>
      </c>
      <c r="R12" s="328">
        <v>7332.7830000000004</v>
      </c>
      <c r="S12" s="328">
        <v>8361.8350000000009</v>
      </c>
      <c r="T12" s="328">
        <v>11419.912999999999</v>
      </c>
      <c r="U12" s="328">
        <v>10303.298999999999</v>
      </c>
      <c r="V12" s="258">
        <v>8323.8249999999989</v>
      </c>
      <c r="W12" s="258">
        <v>9272.469000000001</v>
      </c>
      <c r="X12" s="258">
        <v>10083</v>
      </c>
      <c r="Y12" s="258">
        <v>11354.569</v>
      </c>
      <c r="Z12" s="258">
        <v>8159.84</v>
      </c>
      <c r="AA12" s="258">
        <v>10055.821</v>
      </c>
      <c r="AB12" s="326">
        <v>8838.1980000000003</v>
      </c>
      <c r="AC12" s="326">
        <v>10573.519</v>
      </c>
      <c r="AD12" s="326">
        <v>6331.9179999999997</v>
      </c>
      <c r="AE12" s="327">
        <v>7201.6220000000003</v>
      </c>
      <c r="AF12" s="327">
        <v>6854.4290000000001</v>
      </c>
      <c r="AG12" s="327">
        <v>7782</v>
      </c>
      <c r="AH12" s="258">
        <v>6609</v>
      </c>
      <c r="AI12" s="327">
        <v>7576</v>
      </c>
      <c r="AJ12" s="327">
        <v>6458</v>
      </c>
      <c r="AK12" s="327">
        <v>8123</v>
      </c>
      <c r="AL12" s="327">
        <v>7904</v>
      </c>
      <c r="AM12" s="258">
        <v>8786</v>
      </c>
      <c r="AN12" s="435">
        <v>8117.6760000000004</v>
      </c>
      <c r="AO12" s="337">
        <v>11972.074000000001</v>
      </c>
      <c r="AP12" s="337">
        <v>9424.5400000000009</v>
      </c>
      <c r="AQ12" s="435">
        <v>10357</v>
      </c>
      <c r="AR12" s="435">
        <v>10992.268</v>
      </c>
      <c r="AS12" s="308">
        <v>11694.862999999999</v>
      </c>
    </row>
    <row r="13" spans="1:45" s="171" customFormat="1" ht="16.5" customHeight="1" x14ac:dyDescent="0.3">
      <c r="A13" s="260" t="s">
        <v>21</v>
      </c>
      <c r="B13" s="336" t="s">
        <v>96</v>
      </c>
      <c r="C13" s="246" t="s">
        <v>62</v>
      </c>
      <c r="D13" s="328">
        <v>642.96300000000008</v>
      </c>
      <c r="E13" s="328">
        <v>598.495</v>
      </c>
      <c r="F13" s="328">
        <v>420.209</v>
      </c>
      <c r="G13" s="328">
        <v>498.06700000000001</v>
      </c>
      <c r="H13" s="328">
        <v>861.66300000000001</v>
      </c>
      <c r="I13" s="328">
        <v>972.19299999999998</v>
      </c>
      <c r="J13" s="258">
        <v>995.57899999999995</v>
      </c>
      <c r="K13" s="258">
        <f t="shared" si="2"/>
        <v>977.64800000000002</v>
      </c>
      <c r="L13" s="258">
        <f t="shared" si="0"/>
        <v>893.55899999999997</v>
      </c>
      <c r="M13" s="258">
        <f t="shared" si="3"/>
        <v>873.31499999999994</v>
      </c>
      <c r="N13" s="258">
        <f t="shared" si="1"/>
        <v>695.28399999999999</v>
      </c>
      <c r="O13" s="258">
        <f t="shared" si="4"/>
        <v>1051</v>
      </c>
      <c r="P13" s="258">
        <f t="shared" si="5"/>
        <v>1524.098</v>
      </c>
      <c r="Q13" s="372">
        <f t="shared" si="6"/>
        <v>1734.7049999999999</v>
      </c>
      <c r="R13" s="328">
        <v>188.18099999999998</v>
      </c>
      <c r="S13" s="328">
        <v>287.57399999999996</v>
      </c>
      <c r="T13" s="328">
        <v>179.09700000000001</v>
      </c>
      <c r="U13" s="328">
        <v>322.79600000000005</v>
      </c>
      <c r="V13" s="258">
        <v>329.47699999999998</v>
      </c>
      <c r="W13" s="258">
        <v>114.73</v>
      </c>
      <c r="X13" s="258">
        <v>172.61099999999999</v>
      </c>
      <c r="Y13" s="258">
        <v>276.74099999999999</v>
      </c>
      <c r="Z13" s="258">
        <v>113.58499999999999</v>
      </c>
      <c r="AA13" s="258">
        <v>263.61399999999998</v>
      </c>
      <c r="AB13" s="326">
        <v>163.39400000000001</v>
      </c>
      <c r="AC13" s="326">
        <v>332.72199999999998</v>
      </c>
      <c r="AD13" s="326">
        <v>136.64500000000001</v>
      </c>
      <c r="AE13" s="258">
        <v>109</v>
      </c>
      <c r="AF13" s="327">
        <v>191.63900000000001</v>
      </c>
      <c r="AG13" s="327">
        <v>258</v>
      </c>
      <c r="AH13" s="258">
        <v>131</v>
      </c>
      <c r="AI13" s="327">
        <v>197</v>
      </c>
      <c r="AJ13" s="327">
        <v>263</v>
      </c>
      <c r="AK13" s="327">
        <v>460</v>
      </c>
      <c r="AL13" s="327">
        <v>227</v>
      </c>
      <c r="AM13" s="258">
        <v>415</v>
      </c>
      <c r="AN13" s="435">
        <v>410.45800000000003</v>
      </c>
      <c r="AO13" s="337">
        <v>471.64</v>
      </c>
      <c r="AP13" s="337">
        <v>345.57799999999997</v>
      </c>
      <c r="AQ13" s="435">
        <v>317</v>
      </c>
      <c r="AR13" s="435">
        <v>460.84800000000001</v>
      </c>
      <c r="AS13" s="308">
        <v>611.279</v>
      </c>
    </row>
    <row r="14" spans="1:45" s="171" customFormat="1" ht="16.5" customHeight="1" x14ac:dyDescent="0.3">
      <c r="A14" s="260" t="s">
        <v>22</v>
      </c>
      <c r="B14" s="336" t="s">
        <v>97</v>
      </c>
      <c r="C14" s="246" t="s">
        <v>63</v>
      </c>
      <c r="D14" s="328">
        <v>25933.227999999999</v>
      </c>
      <c r="E14" s="328">
        <v>26738.643</v>
      </c>
      <c r="F14" s="328">
        <v>28433.742999999999</v>
      </c>
      <c r="G14" s="328">
        <v>33231.799999999996</v>
      </c>
      <c r="H14" s="328">
        <v>30634.614999999994</v>
      </c>
      <c r="I14" s="328">
        <v>34973.665999999997</v>
      </c>
      <c r="J14" s="258">
        <v>30406.879000000001</v>
      </c>
      <c r="K14" s="258">
        <f t="shared" si="2"/>
        <v>30353.166000000001</v>
      </c>
      <c r="L14" s="258">
        <f t="shared" si="0"/>
        <v>31236.133999999998</v>
      </c>
      <c r="M14" s="258">
        <f t="shared" si="3"/>
        <v>35081.262000000002</v>
      </c>
      <c r="N14" s="258">
        <f t="shared" si="1"/>
        <v>27603.273000000001</v>
      </c>
      <c r="O14" s="258">
        <f t="shared" si="4"/>
        <v>36488</v>
      </c>
      <c r="P14" s="258">
        <f t="shared" si="5"/>
        <v>35504.324999999997</v>
      </c>
      <c r="Q14" s="372">
        <f t="shared" si="6"/>
        <v>32515.582000000002</v>
      </c>
      <c r="R14" s="328">
        <v>8168.0149999999994</v>
      </c>
      <c r="S14" s="328">
        <v>7897.3230000000003</v>
      </c>
      <c r="T14" s="328">
        <v>6021.2420000000002</v>
      </c>
      <c r="U14" s="328">
        <v>8266.5859999999993</v>
      </c>
      <c r="V14" s="258">
        <v>4762.7709999999997</v>
      </c>
      <c r="W14" s="258">
        <v>7655.6090000000004</v>
      </c>
      <c r="X14" s="258">
        <v>8058.0149999999994</v>
      </c>
      <c r="Y14" s="258">
        <v>10759.739</v>
      </c>
      <c r="Z14" s="258">
        <v>6320.3419999999996</v>
      </c>
      <c r="AA14" s="258">
        <v>8702.152</v>
      </c>
      <c r="AB14" s="326">
        <v>8152.5360000000001</v>
      </c>
      <c r="AC14" s="326">
        <v>11906.232</v>
      </c>
      <c r="AD14" s="326">
        <v>3661.0439999999999</v>
      </c>
      <c r="AE14" s="327">
        <v>4905</v>
      </c>
      <c r="AF14" s="327">
        <v>8830.2289999999994</v>
      </c>
      <c r="AG14" s="327">
        <v>10207</v>
      </c>
      <c r="AH14" s="258">
        <v>9570</v>
      </c>
      <c r="AI14" s="327">
        <v>9120</v>
      </c>
      <c r="AJ14" s="327">
        <v>5396</v>
      </c>
      <c r="AK14" s="327">
        <v>12402</v>
      </c>
      <c r="AL14" s="327">
        <v>7161</v>
      </c>
      <c r="AM14" s="258">
        <v>7635</v>
      </c>
      <c r="AN14" s="435">
        <v>7885.0919999999996</v>
      </c>
      <c r="AO14" s="337">
        <v>12823.233</v>
      </c>
      <c r="AP14" s="337">
        <v>9353.3379999999997</v>
      </c>
      <c r="AQ14" s="435">
        <v>9444</v>
      </c>
      <c r="AR14" s="435">
        <v>5571.11</v>
      </c>
      <c r="AS14" s="308">
        <v>8147.134</v>
      </c>
    </row>
    <row r="15" spans="1:45" s="171" customFormat="1" ht="16.5" customHeight="1" x14ac:dyDescent="0.3">
      <c r="A15" s="260" t="s">
        <v>23</v>
      </c>
      <c r="B15" s="336" t="s">
        <v>98</v>
      </c>
      <c r="C15" s="246" t="s">
        <v>64</v>
      </c>
      <c r="D15" s="328">
        <v>20826.259999999998</v>
      </c>
      <c r="E15" s="328">
        <v>20974.508000000002</v>
      </c>
      <c r="F15" s="328">
        <v>24169.485000000001</v>
      </c>
      <c r="G15" s="328">
        <v>20312.488000000001</v>
      </c>
      <c r="H15" s="328">
        <v>17500.612000000001</v>
      </c>
      <c r="I15" s="328">
        <v>17669.077000000001</v>
      </c>
      <c r="J15" s="258">
        <v>17480.266000000003</v>
      </c>
      <c r="K15" s="258">
        <f t="shared" si="2"/>
        <v>30444.072</v>
      </c>
      <c r="L15" s="258">
        <f t="shared" si="0"/>
        <v>19094.044000000002</v>
      </c>
      <c r="M15" s="258">
        <f t="shared" si="3"/>
        <v>20615.734000000004</v>
      </c>
      <c r="N15" s="258">
        <f t="shared" si="1"/>
        <v>22233.585999999999</v>
      </c>
      <c r="O15" s="258">
        <f t="shared" si="4"/>
        <v>21554.220999999998</v>
      </c>
      <c r="P15" s="258">
        <f t="shared" si="5"/>
        <v>26902.707999999999</v>
      </c>
      <c r="Q15" s="372">
        <f t="shared" si="6"/>
        <v>26416.496999999999</v>
      </c>
      <c r="R15" s="328">
        <v>4435.3360000000002</v>
      </c>
      <c r="S15" s="328">
        <v>11684.411</v>
      </c>
      <c r="T15" s="328">
        <v>9055.6489999999994</v>
      </c>
      <c r="U15" s="328">
        <v>5268.6760000000004</v>
      </c>
      <c r="V15" s="258">
        <v>4264.7969999999996</v>
      </c>
      <c r="W15" s="258">
        <v>4804.38</v>
      </c>
      <c r="X15" s="258">
        <v>5082.1449999999995</v>
      </c>
      <c r="Y15" s="258">
        <v>4942.7219999999998</v>
      </c>
      <c r="Z15" s="258">
        <v>4472.9080000000004</v>
      </c>
      <c r="AA15" s="258">
        <v>5142.6000000000004</v>
      </c>
      <c r="AB15" s="326">
        <v>5796.6639999999998</v>
      </c>
      <c r="AC15" s="326">
        <v>5203.5619999999999</v>
      </c>
      <c r="AD15" s="326">
        <v>6873.7250000000004</v>
      </c>
      <c r="AE15" s="327">
        <v>3803.4900000000002</v>
      </c>
      <c r="AF15" s="327">
        <v>4904.3710000000001</v>
      </c>
      <c r="AG15" s="327">
        <v>6652</v>
      </c>
      <c r="AH15" s="258">
        <v>7354</v>
      </c>
      <c r="AI15" s="327">
        <v>5666.2209999999995</v>
      </c>
      <c r="AJ15" s="327">
        <v>3540</v>
      </c>
      <c r="AK15" s="327">
        <v>4994</v>
      </c>
      <c r="AL15" s="327">
        <v>5407</v>
      </c>
      <c r="AM15" s="258">
        <v>5653</v>
      </c>
      <c r="AN15" s="435">
        <v>7766.0039999999999</v>
      </c>
      <c r="AO15" s="337">
        <v>8076.7039999999997</v>
      </c>
      <c r="AP15" s="337">
        <v>6426.4309999999996</v>
      </c>
      <c r="AQ15" s="435">
        <v>8585</v>
      </c>
      <c r="AR15" s="435">
        <v>5405.8209999999999</v>
      </c>
      <c r="AS15" s="308">
        <v>5999.2449999999999</v>
      </c>
    </row>
    <row r="16" spans="1:45" s="171" customFormat="1" ht="16.5" customHeight="1" x14ac:dyDescent="0.3">
      <c r="A16" s="260" t="s">
        <v>24</v>
      </c>
      <c r="B16" s="336" t="s">
        <v>99</v>
      </c>
      <c r="C16" s="246" t="s">
        <v>65</v>
      </c>
      <c r="D16" s="328">
        <v>15235.617</v>
      </c>
      <c r="E16" s="328">
        <v>16279.02</v>
      </c>
      <c r="F16" s="328">
        <v>14592.41</v>
      </c>
      <c r="G16" s="328">
        <v>17002.219000000001</v>
      </c>
      <c r="H16" s="328">
        <v>20566.757999999998</v>
      </c>
      <c r="I16" s="328">
        <v>22120.398000000001</v>
      </c>
      <c r="J16" s="258">
        <v>21994.042000000001</v>
      </c>
      <c r="K16" s="258">
        <f t="shared" si="2"/>
        <v>22305.402000000002</v>
      </c>
      <c r="L16" s="258">
        <f t="shared" si="0"/>
        <v>24899.53</v>
      </c>
      <c r="M16" s="258">
        <f t="shared" si="3"/>
        <v>32311.230000000003</v>
      </c>
      <c r="N16" s="258">
        <f t="shared" si="1"/>
        <v>17430.144</v>
      </c>
      <c r="O16" s="258">
        <f t="shared" si="4"/>
        <v>25975.102999999999</v>
      </c>
      <c r="P16" s="258">
        <f t="shared" si="5"/>
        <v>34986.284</v>
      </c>
      <c r="Q16" s="372">
        <f t="shared" si="6"/>
        <v>41935.623999999996</v>
      </c>
      <c r="R16" s="328">
        <v>5987.6119999999992</v>
      </c>
      <c r="S16" s="328">
        <v>3813.9549999999999</v>
      </c>
      <c r="T16" s="328">
        <v>6042.1229999999996</v>
      </c>
      <c r="U16" s="328">
        <v>6461.7120000000014</v>
      </c>
      <c r="V16" s="258">
        <v>5011.6680000000006</v>
      </c>
      <c r="W16" s="258">
        <v>5150.299</v>
      </c>
      <c r="X16" s="258">
        <v>6294.2619999999997</v>
      </c>
      <c r="Y16" s="258">
        <v>8443.3009999999995</v>
      </c>
      <c r="Z16" s="258">
        <v>6271.8059999999996</v>
      </c>
      <c r="AA16" s="258">
        <v>8687.8729999999996</v>
      </c>
      <c r="AB16" s="326">
        <v>7946.9510000000009</v>
      </c>
      <c r="AC16" s="326">
        <v>9404.6</v>
      </c>
      <c r="AD16" s="326">
        <v>4874.6360000000004</v>
      </c>
      <c r="AE16" s="327">
        <v>2520</v>
      </c>
      <c r="AF16" s="327">
        <v>4490.5079999999998</v>
      </c>
      <c r="AG16" s="327">
        <v>5545</v>
      </c>
      <c r="AH16" s="258">
        <v>6463</v>
      </c>
      <c r="AI16" s="327">
        <v>4356.1030000000001</v>
      </c>
      <c r="AJ16" s="327">
        <v>6261</v>
      </c>
      <c r="AK16" s="327">
        <v>8895</v>
      </c>
      <c r="AL16" s="327">
        <v>7697</v>
      </c>
      <c r="AM16" s="258">
        <v>8043</v>
      </c>
      <c r="AN16" s="435">
        <v>8596.0130000000008</v>
      </c>
      <c r="AO16" s="337">
        <v>10650.271000000001</v>
      </c>
      <c r="AP16" s="337">
        <v>9633.5360000000001</v>
      </c>
      <c r="AQ16" s="435">
        <v>9438</v>
      </c>
      <c r="AR16" s="435">
        <v>12306.59</v>
      </c>
      <c r="AS16" s="308">
        <v>10557.498</v>
      </c>
    </row>
    <row r="17" spans="1:45" s="171" customFormat="1" ht="16.5" customHeight="1" x14ac:dyDescent="0.3">
      <c r="A17" s="260" t="s">
        <v>25</v>
      </c>
      <c r="B17" s="336" t="s">
        <v>100</v>
      </c>
      <c r="C17" s="246" t="s">
        <v>66</v>
      </c>
      <c r="D17" s="328">
        <v>3397.5909999999999</v>
      </c>
      <c r="E17" s="328">
        <v>2209.9850000000001</v>
      </c>
      <c r="F17" s="328">
        <v>2332.9940000000001</v>
      </c>
      <c r="G17" s="328">
        <v>3303.4939999999997</v>
      </c>
      <c r="H17" s="328">
        <v>3178.4380000000001</v>
      </c>
      <c r="I17" s="328">
        <v>3283.3639999999996</v>
      </c>
      <c r="J17" s="258">
        <v>3313.3379999999997</v>
      </c>
      <c r="K17" s="258">
        <f t="shared" si="2"/>
        <v>3433.3880000000004</v>
      </c>
      <c r="L17" s="258">
        <f t="shared" si="0"/>
        <v>3543.4130000000005</v>
      </c>
      <c r="M17" s="258">
        <f t="shared" si="3"/>
        <v>3617.607</v>
      </c>
      <c r="N17" s="258">
        <f t="shared" si="1"/>
        <v>3161.6</v>
      </c>
      <c r="O17" s="258">
        <f t="shared" si="4"/>
        <v>4514.3369999999995</v>
      </c>
      <c r="P17" s="258">
        <f t="shared" si="5"/>
        <v>5078.7280000000001</v>
      </c>
      <c r="Q17" s="372">
        <f t="shared" si="6"/>
        <v>6026.2060000000001</v>
      </c>
      <c r="R17" s="328">
        <v>616.56899999999996</v>
      </c>
      <c r="S17" s="328">
        <v>858.76799999999992</v>
      </c>
      <c r="T17" s="328">
        <v>933.02200000000016</v>
      </c>
      <c r="U17" s="328">
        <v>1025.029</v>
      </c>
      <c r="V17" s="258">
        <v>756.69200000000001</v>
      </c>
      <c r="W17" s="258">
        <v>889.25800000000004</v>
      </c>
      <c r="X17" s="258">
        <v>999.23</v>
      </c>
      <c r="Y17" s="258">
        <v>898.23300000000006</v>
      </c>
      <c r="Z17" s="258">
        <v>607.279</v>
      </c>
      <c r="AA17" s="258">
        <v>985.16600000000005</v>
      </c>
      <c r="AB17" s="326">
        <v>1120.434</v>
      </c>
      <c r="AC17" s="258">
        <v>904.72799999999995</v>
      </c>
      <c r="AD17" s="326">
        <v>722.10699999999997</v>
      </c>
      <c r="AE17" s="327">
        <v>620</v>
      </c>
      <c r="AF17" s="327">
        <v>798.49300000000005</v>
      </c>
      <c r="AG17" s="327">
        <v>1021</v>
      </c>
      <c r="AH17" s="258">
        <v>871</v>
      </c>
      <c r="AI17" s="327">
        <v>955.33699999999999</v>
      </c>
      <c r="AJ17" s="327">
        <v>1267</v>
      </c>
      <c r="AK17" s="327">
        <v>1421</v>
      </c>
      <c r="AL17" s="327">
        <v>1003</v>
      </c>
      <c r="AM17" s="258">
        <v>1349</v>
      </c>
      <c r="AN17" s="435">
        <v>1141.4459999999999</v>
      </c>
      <c r="AO17" s="337">
        <v>1585.2819999999999</v>
      </c>
      <c r="AP17" s="337">
        <v>1329.077</v>
      </c>
      <c r="AQ17" s="435">
        <v>1120</v>
      </c>
      <c r="AR17" s="435">
        <v>1857.6010000000001</v>
      </c>
      <c r="AS17" s="308">
        <v>1719.528</v>
      </c>
    </row>
    <row r="18" spans="1:45" s="171" customFormat="1" ht="16.5" customHeight="1" x14ac:dyDescent="0.3">
      <c r="A18" s="260" t="s">
        <v>26</v>
      </c>
      <c r="B18" s="336" t="s">
        <v>101</v>
      </c>
      <c r="C18" s="246" t="s">
        <v>67</v>
      </c>
      <c r="D18" s="328">
        <v>9610.7129999999997</v>
      </c>
      <c r="E18" s="328">
        <v>15232.555</v>
      </c>
      <c r="F18" s="328">
        <v>17185.885999999999</v>
      </c>
      <c r="G18" s="328">
        <v>16362.32</v>
      </c>
      <c r="H18" s="328">
        <v>15497.147000000003</v>
      </c>
      <c r="I18" s="328">
        <v>18643.219000000001</v>
      </c>
      <c r="J18" s="258">
        <v>17845.037</v>
      </c>
      <c r="K18" s="258">
        <f t="shared" si="2"/>
        <v>18164.201000000001</v>
      </c>
      <c r="L18" s="258">
        <f t="shared" si="0"/>
        <v>17152.41</v>
      </c>
      <c r="M18" s="258">
        <f t="shared" si="3"/>
        <v>19951.444</v>
      </c>
      <c r="N18" s="258">
        <f t="shared" si="1"/>
        <v>15347.173999999999</v>
      </c>
      <c r="O18" s="258">
        <f t="shared" si="4"/>
        <v>16488.587</v>
      </c>
      <c r="P18" s="258">
        <f t="shared" si="5"/>
        <v>17989.46</v>
      </c>
      <c r="Q18" s="372">
        <f t="shared" si="6"/>
        <v>20699.415000000001</v>
      </c>
      <c r="R18" s="328">
        <v>3585.0610000000001</v>
      </c>
      <c r="S18" s="328">
        <v>3796.3069999999998</v>
      </c>
      <c r="T18" s="328">
        <v>5499.3350000000009</v>
      </c>
      <c r="U18" s="328">
        <v>5283.4979999999996</v>
      </c>
      <c r="V18" s="258">
        <v>3292.1379999999999</v>
      </c>
      <c r="W18" s="258">
        <v>3080.0730000000003</v>
      </c>
      <c r="X18" s="258">
        <v>3740.7839999999997</v>
      </c>
      <c r="Y18" s="258">
        <v>7039.415</v>
      </c>
      <c r="Z18" s="258">
        <v>4838.5410000000002</v>
      </c>
      <c r="AA18" s="258">
        <v>5126.491</v>
      </c>
      <c r="AB18" s="326">
        <v>4035.8580000000002</v>
      </c>
      <c r="AC18" s="326">
        <v>5950.5540000000001</v>
      </c>
      <c r="AD18" s="326">
        <v>4447.5010000000002</v>
      </c>
      <c r="AE18" s="327">
        <v>2553.134</v>
      </c>
      <c r="AF18" s="327">
        <v>3594.5389999999998</v>
      </c>
      <c r="AG18" s="327">
        <v>4752</v>
      </c>
      <c r="AH18" s="258">
        <v>4495</v>
      </c>
      <c r="AI18" s="327">
        <v>4311.5869999999995</v>
      </c>
      <c r="AJ18" s="327">
        <v>2341</v>
      </c>
      <c r="AK18" s="327">
        <v>5341</v>
      </c>
      <c r="AL18" s="327">
        <v>3505</v>
      </c>
      <c r="AM18" s="258">
        <v>3828</v>
      </c>
      <c r="AN18" s="435">
        <v>5014.1180000000004</v>
      </c>
      <c r="AO18" s="337">
        <v>5642.3419999999996</v>
      </c>
      <c r="AP18" s="337">
        <v>5761.5110000000004</v>
      </c>
      <c r="AQ18" s="435">
        <v>5090</v>
      </c>
      <c r="AR18" s="435">
        <v>4393.3770000000004</v>
      </c>
      <c r="AS18" s="308">
        <v>5454.527</v>
      </c>
    </row>
    <row r="19" spans="1:45" s="171" customFormat="1" ht="16.5" customHeight="1" x14ac:dyDescent="0.3">
      <c r="A19" s="260" t="s">
        <v>27</v>
      </c>
      <c r="B19" s="336" t="s">
        <v>102</v>
      </c>
      <c r="C19" s="246" t="s">
        <v>68</v>
      </c>
      <c r="D19" s="328">
        <v>894.09500000000003</v>
      </c>
      <c r="E19" s="328">
        <v>4093.91</v>
      </c>
      <c r="F19" s="328">
        <v>2420.3719999999998</v>
      </c>
      <c r="G19" s="328">
        <v>521.62099999999998</v>
      </c>
      <c r="H19" s="328">
        <v>1840.6420000000001</v>
      </c>
      <c r="I19" s="328">
        <v>434.08199999999999</v>
      </c>
      <c r="J19" s="258">
        <v>740.50900000000001</v>
      </c>
      <c r="K19" s="258">
        <f t="shared" si="2"/>
        <v>317.71499999999997</v>
      </c>
      <c r="L19" s="258">
        <f t="shared" si="0"/>
        <v>355.19</v>
      </c>
      <c r="M19" s="258">
        <f t="shared" si="3"/>
        <v>346.94499999999999</v>
      </c>
      <c r="N19" s="258">
        <f t="shared" si="1"/>
        <v>215.8</v>
      </c>
      <c r="O19" s="258">
        <f t="shared" si="4"/>
        <v>385</v>
      </c>
      <c r="P19" s="258">
        <f t="shared" si="5"/>
        <v>658.46499999999992</v>
      </c>
      <c r="Q19" s="372">
        <f t="shared" si="6"/>
        <v>757.37699999999995</v>
      </c>
      <c r="R19" s="328">
        <v>18.107999999999997</v>
      </c>
      <c r="S19" s="328">
        <v>61.11</v>
      </c>
      <c r="T19" s="328">
        <v>91.119</v>
      </c>
      <c r="U19" s="328">
        <v>147.37799999999999</v>
      </c>
      <c r="V19" s="258">
        <v>49.588000000000001</v>
      </c>
      <c r="W19" s="258">
        <v>70.760000000000005</v>
      </c>
      <c r="X19" s="258">
        <v>69.591999999999999</v>
      </c>
      <c r="Y19" s="258">
        <v>165.25</v>
      </c>
      <c r="Z19" s="258">
        <v>38.826000000000001</v>
      </c>
      <c r="AA19" s="258">
        <v>59.33</v>
      </c>
      <c r="AB19" s="326">
        <v>53.088999999999999</v>
      </c>
      <c r="AC19" s="258">
        <v>195.7</v>
      </c>
      <c r="AD19" s="258">
        <v>32.616</v>
      </c>
      <c r="AE19" s="258">
        <v>23</v>
      </c>
      <c r="AF19" s="327">
        <v>49.183999999999997</v>
      </c>
      <c r="AG19" s="327">
        <v>111</v>
      </c>
      <c r="AH19" s="258">
        <v>87</v>
      </c>
      <c r="AI19" s="327">
        <v>58</v>
      </c>
      <c r="AJ19" s="327">
        <v>79</v>
      </c>
      <c r="AK19" s="327">
        <v>161</v>
      </c>
      <c r="AL19" s="327">
        <v>148</v>
      </c>
      <c r="AM19" s="258">
        <v>129</v>
      </c>
      <c r="AN19" s="435">
        <v>123.029</v>
      </c>
      <c r="AO19" s="337">
        <v>258.43599999999998</v>
      </c>
      <c r="AP19" s="337">
        <v>134.94800000000001</v>
      </c>
      <c r="AQ19" s="435">
        <v>174</v>
      </c>
      <c r="AR19" s="435">
        <v>205.959</v>
      </c>
      <c r="AS19" s="308">
        <v>242.47</v>
      </c>
    </row>
    <row r="20" spans="1:45" s="171" customFormat="1" ht="16.5" customHeight="1" x14ac:dyDescent="0.3">
      <c r="A20" s="260" t="s">
        <v>28</v>
      </c>
      <c r="B20" s="336" t="s">
        <v>103</v>
      </c>
      <c r="C20" s="246" t="s">
        <v>69</v>
      </c>
      <c r="D20" s="328">
        <v>66137.232000000004</v>
      </c>
      <c r="E20" s="328">
        <v>54096.614999999991</v>
      </c>
      <c r="F20" s="328">
        <v>54690.185999999994</v>
      </c>
      <c r="G20" s="328">
        <v>65604.162000000011</v>
      </c>
      <c r="H20" s="328">
        <v>63211.195999999996</v>
      </c>
      <c r="I20" s="328">
        <v>66211.78899999999</v>
      </c>
      <c r="J20" s="258">
        <v>67284.021999999997</v>
      </c>
      <c r="K20" s="258">
        <f t="shared" si="2"/>
        <v>73841.077000000005</v>
      </c>
      <c r="L20" s="258">
        <f t="shared" si="0"/>
        <v>63584.685000000005</v>
      </c>
      <c r="M20" s="258">
        <f t="shared" si="3"/>
        <v>73940.918999999994</v>
      </c>
      <c r="N20" s="258">
        <f t="shared" si="1"/>
        <v>49814.877</v>
      </c>
      <c r="O20" s="258">
        <f t="shared" si="4"/>
        <v>58606.866000000002</v>
      </c>
      <c r="P20" s="258">
        <f t="shared" si="5"/>
        <v>63504.308999999994</v>
      </c>
      <c r="Q20" s="372">
        <f t="shared" si="6"/>
        <v>72428.599000000002</v>
      </c>
      <c r="R20" s="328">
        <v>17700.995000000003</v>
      </c>
      <c r="S20" s="328">
        <v>24075.572</v>
      </c>
      <c r="T20" s="328">
        <v>17867.134000000002</v>
      </c>
      <c r="U20" s="328">
        <v>14197.376</v>
      </c>
      <c r="V20" s="258">
        <v>12533.936000000002</v>
      </c>
      <c r="W20" s="258">
        <v>14965.126</v>
      </c>
      <c r="X20" s="258">
        <v>17602.03</v>
      </c>
      <c r="Y20" s="258">
        <v>18483.593000000001</v>
      </c>
      <c r="Z20" s="258">
        <v>19720.3</v>
      </c>
      <c r="AA20" s="258">
        <v>17668.350999999999</v>
      </c>
      <c r="AB20" s="326">
        <v>16005.547999999999</v>
      </c>
      <c r="AC20" s="326">
        <v>20546.72</v>
      </c>
      <c r="AD20" s="326">
        <v>14581.802</v>
      </c>
      <c r="AE20" s="327">
        <v>7045</v>
      </c>
      <c r="AF20" s="327">
        <v>14210.074999999999</v>
      </c>
      <c r="AG20" s="327">
        <v>13978</v>
      </c>
      <c r="AH20" s="258">
        <v>13956</v>
      </c>
      <c r="AI20" s="327">
        <v>13464.866</v>
      </c>
      <c r="AJ20" s="327">
        <v>11958</v>
      </c>
      <c r="AK20" s="327">
        <v>19228</v>
      </c>
      <c r="AL20" s="327">
        <v>18046</v>
      </c>
      <c r="AM20" s="258">
        <v>14909</v>
      </c>
      <c r="AN20" s="435">
        <v>16956.419999999998</v>
      </c>
      <c r="AO20" s="337">
        <v>13592.888999999999</v>
      </c>
      <c r="AP20" s="337">
        <v>17200.564999999999</v>
      </c>
      <c r="AQ20" s="435">
        <v>18082</v>
      </c>
      <c r="AR20" s="435">
        <v>17102.486000000001</v>
      </c>
      <c r="AS20" s="308">
        <v>20043.547999999999</v>
      </c>
    </row>
    <row r="21" spans="1:45" s="171" customFormat="1" ht="16.5" customHeight="1" x14ac:dyDescent="0.3">
      <c r="A21" s="260" t="s">
        <v>29</v>
      </c>
      <c r="B21" s="336" t="s">
        <v>104</v>
      </c>
      <c r="C21" s="246" t="s">
        <v>70</v>
      </c>
      <c r="D21" s="328">
        <v>100031.81</v>
      </c>
      <c r="E21" s="328">
        <v>130890.76699999999</v>
      </c>
      <c r="F21" s="328">
        <v>99888.342999999993</v>
      </c>
      <c r="G21" s="328">
        <v>97728.028999999995</v>
      </c>
      <c r="H21" s="328">
        <v>100300.39700000003</v>
      </c>
      <c r="I21" s="328">
        <v>99057.29800000001</v>
      </c>
      <c r="J21" s="258">
        <v>119831.30499999999</v>
      </c>
      <c r="K21" s="258">
        <f t="shared" si="2"/>
        <v>115173.48800000001</v>
      </c>
      <c r="L21" s="258">
        <f t="shared" si="0"/>
        <v>106232.17500000002</v>
      </c>
      <c r="M21" s="258">
        <f t="shared" si="3"/>
        <v>134450.296</v>
      </c>
      <c r="N21" s="258">
        <f t="shared" si="1"/>
        <v>107440.469</v>
      </c>
      <c r="O21" s="258">
        <f t="shared" si="4"/>
        <v>98812.106</v>
      </c>
      <c r="P21" s="258">
        <f t="shared" si="5"/>
        <v>99293.962</v>
      </c>
      <c r="Q21" s="372">
        <f t="shared" si="6"/>
        <v>111725.38499999999</v>
      </c>
      <c r="R21" s="328">
        <v>27844.698</v>
      </c>
      <c r="S21" s="328">
        <v>20309.675000000003</v>
      </c>
      <c r="T21" s="328">
        <v>32227.175000000003</v>
      </c>
      <c r="U21" s="328">
        <v>34791.94</v>
      </c>
      <c r="V21" s="258">
        <v>26270.369000000002</v>
      </c>
      <c r="W21" s="258">
        <v>27066.591</v>
      </c>
      <c r="X21" s="258">
        <v>27641.555</v>
      </c>
      <c r="Y21" s="258">
        <v>25253.66</v>
      </c>
      <c r="Z21" s="258">
        <v>28791.993999999999</v>
      </c>
      <c r="AA21" s="258">
        <v>30493.600999999999</v>
      </c>
      <c r="AB21" s="326">
        <v>34594.334999999999</v>
      </c>
      <c r="AC21" s="326">
        <v>40570.366000000002</v>
      </c>
      <c r="AD21" s="326">
        <v>27706.949000000001</v>
      </c>
      <c r="AE21" s="327">
        <v>22614.39</v>
      </c>
      <c r="AF21" s="327">
        <v>26148.13</v>
      </c>
      <c r="AG21" s="327">
        <v>30971</v>
      </c>
      <c r="AH21" s="258">
        <v>23568</v>
      </c>
      <c r="AI21" s="327">
        <v>26408.106</v>
      </c>
      <c r="AJ21" s="327">
        <v>23846</v>
      </c>
      <c r="AK21" s="327">
        <v>24990</v>
      </c>
      <c r="AL21" s="327">
        <v>22322</v>
      </c>
      <c r="AM21" s="258">
        <v>33037</v>
      </c>
      <c r="AN21" s="435">
        <v>14735.68</v>
      </c>
      <c r="AO21" s="337">
        <v>29199.281999999999</v>
      </c>
      <c r="AP21" s="337">
        <v>23288.161</v>
      </c>
      <c r="AQ21" s="435">
        <v>28536</v>
      </c>
      <c r="AR21" s="435">
        <v>27323.281999999999</v>
      </c>
      <c r="AS21" s="308">
        <v>32577.941999999999</v>
      </c>
    </row>
    <row r="22" spans="1:45" s="171" customFormat="1" ht="16.5" customHeight="1" x14ac:dyDescent="0.3">
      <c r="A22" s="260" t="s">
        <v>30</v>
      </c>
      <c r="B22" s="336" t="s">
        <v>105</v>
      </c>
      <c r="C22" s="246" t="s">
        <v>71</v>
      </c>
      <c r="D22" s="328">
        <v>85869.697000000015</v>
      </c>
      <c r="E22" s="328">
        <v>42558.598999999995</v>
      </c>
      <c r="F22" s="328">
        <v>32998.777999999998</v>
      </c>
      <c r="G22" s="328">
        <v>37829.534</v>
      </c>
      <c r="H22" s="328">
        <v>49648.077999999994</v>
      </c>
      <c r="I22" s="328">
        <v>53555.445999999996</v>
      </c>
      <c r="J22" s="258">
        <v>68782.309000000008</v>
      </c>
      <c r="K22" s="258">
        <f t="shared" si="2"/>
        <v>63841.526999999995</v>
      </c>
      <c r="L22" s="258">
        <f t="shared" si="0"/>
        <v>69890.509999999995</v>
      </c>
      <c r="M22" s="258">
        <f t="shared" si="3"/>
        <v>96829.232000000004</v>
      </c>
      <c r="N22" s="258">
        <f t="shared" si="1"/>
        <v>60081.779000000002</v>
      </c>
      <c r="O22" s="258">
        <f t="shared" si="4"/>
        <v>73203</v>
      </c>
      <c r="P22" s="258">
        <f t="shared" si="5"/>
        <v>117893.54399999999</v>
      </c>
      <c r="Q22" s="372">
        <f t="shared" si="6"/>
        <v>91017.514999999999</v>
      </c>
      <c r="R22" s="328">
        <v>16078.880000000001</v>
      </c>
      <c r="S22" s="328">
        <v>11027.972999999998</v>
      </c>
      <c r="T22" s="328">
        <v>18020.156999999999</v>
      </c>
      <c r="U22" s="328">
        <v>18714.517</v>
      </c>
      <c r="V22" s="258">
        <v>14124.573</v>
      </c>
      <c r="W22" s="258">
        <v>17336.73</v>
      </c>
      <c r="X22" s="258">
        <v>17187.326999999997</v>
      </c>
      <c r="Y22" s="258">
        <v>21241.88</v>
      </c>
      <c r="Z22" s="258">
        <v>17445.346000000001</v>
      </c>
      <c r="AA22" s="258">
        <v>31728.594000000001</v>
      </c>
      <c r="AB22" s="326">
        <v>21055.56</v>
      </c>
      <c r="AC22" s="326">
        <v>26599.732</v>
      </c>
      <c r="AD22" s="326">
        <v>14237.129000000001</v>
      </c>
      <c r="AE22" s="327">
        <v>11007</v>
      </c>
      <c r="AF22" s="327">
        <v>16134.65</v>
      </c>
      <c r="AG22" s="327">
        <v>18703</v>
      </c>
      <c r="AH22" s="258">
        <v>26823</v>
      </c>
      <c r="AI22" s="327">
        <v>14339</v>
      </c>
      <c r="AJ22" s="327">
        <v>13079</v>
      </c>
      <c r="AK22" s="327">
        <v>18962</v>
      </c>
      <c r="AL22" s="327">
        <v>13317</v>
      </c>
      <c r="AM22" s="258">
        <v>13853</v>
      </c>
      <c r="AN22" s="435">
        <v>38250.493999999999</v>
      </c>
      <c r="AO22" s="337">
        <v>52473.05</v>
      </c>
      <c r="AP22" s="337">
        <v>18779.07</v>
      </c>
      <c r="AQ22" s="435">
        <v>22006</v>
      </c>
      <c r="AR22" s="435">
        <v>23912.114000000001</v>
      </c>
      <c r="AS22" s="308">
        <v>26320.330999999998</v>
      </c>
    </row>
    <row r="23" spans="1:45" s="171" customFormat="1" ht="16.5" customHeight="1" x14ac:dyDescent="0.3">
      <c r="A23" s="260" t="s">
        <v>31</v>
      </c>
      <c r="B23" s="336" t="s">
        <v>106</v>
      </c>
      <c r="C23" s="246" t="s">
        <v>72</v>
      </c>
      <c r="D23" s="328">
        <v>13840.165999999999</v>
      </c>
      <c r="E23" s="328">
        <v>11580.807999999999</v>
      </c>
      <c r="F23" s="328">
        <v>9875.34</v>
      </c>
      <c r="G23" s="328">
        <v>12073.817999999999</v>
      </c>
      <c r="H23" s="328">
        <v>9792.2169999999987</v>
      </c>
      <c r="I23" s="328">
        <v>15535.902999999998</v>
      </c>
      <c r="J23" s="258">
        <v>12162.251</v>
      </c>
      <c r="K23" s="258">
        <f t="shared" si="2"/>
        <v>9897.6570000000011</v>
      </c>
      <c r="L23" s="258">
        <f t="shared" si="0"/>
        <v>9741.0959999999995</v>
      </c>
      <c r="M23" s="258">
        <f t="shared" si="3"/>
        <v>10722.932000000001</v>
      </c>
      <c r="N23" s="258">
        <f t="shared" si="1"/>
        <v>17209.545000000002</v>
      </c>
      <c r="O23" s="258">
        <f t="shared" si="4"/>
        <v>12521.382</v>
      </c>
      <c r="P23" s="258">
        <f t="shared" si="5"/>
        <v>19053.171000000002</v>
      </c>
      <c r="Q23" s="372">
        <f t="shared" si="6"/>
        <v>13553.285</v>
      </c>
      <c r="R23" s="328">
        <v>1747.2929999999999</v>
      </c>
      <c r="S23" s="328">
        <v>3641.4360000000001</v>
      </c>
      <c r="T23" s="328">
        <v>2872.6000000000004</v>
      </c>
      <c r="U23" s="328">
        <v>1636.328</v>
      </c>
      <c r="V23" s="258">
        <v>1668.751</v>
      </c>
      <c r="W23" s="258">
        <v>2210.1039999999998</v>
      </c>
      <c r="X23" s="258">
        <v>2168.2150000000001</v>
      </c>
      <c r="Y23" s="258">
        <v>3694.0259999999994</v>
      </c>
      <c r="Z23" s="258">
        <v>3337.2979999999998</v>
      </c>
      <c r="AA23" s="258">
        <v>2259.7739999999999</v>
      </c>
      <c r="AB23" s="326">
        <v>1478.8990000000001</v>
      </c>
      <c r="AC23" s="326">
        <v>3646.9609999999998</v>
      </c>
      <c r="AD23" s="326">
        <v>2957.9690000000001</v>
      </c>
      <c r="AE23" s="327">
        <v>8820</v>
      </c>
      <c r="AF23" s="327">
        <v>1872.576</v>
      </c>
      <c r="AG23" s="327">
        <v>3559</v>
      </c>
      <c r="AH23" s="258">
        <v>3742</v>
      </c>
      <c r="AI23" s="327">
        <v>3145.3820000000001</v>
      </c>
      <c r="AJ23" s="327">
        <v>1974</v>
      </c>
      <c r="AK23" s="327">
        <v>3660</v>
      </c>
      <c r="AL23" s="327">
        <v>9617</v>
      </c>
      <c r="AM23" s="258">
        <v>4556</v>
      </c>
      <c r="AN23" s="435">
        <v>2435.1999999999998</v>
      </c>
      <c r="AO23" s="337">
        <v>2444.971</v>
      </c>
      <c r="AP23" s="337">
        <v>3395.8209999999999</v>
      </c>
      <c r="AQ23" s="435">
        <v>3856</v>
      </c>
      <c r="AR23" s="435">
        <v>2025.93</v>
      </c>
      <c r="AS23" s="308">
        <v>4275.5339999999997</v>
      </c>
    </row>
    <row r="24" spans="1:45" s="171" customFormat="1" ht="16.5" customHeight="1" x14ac:dyDescent="0.3">
      <c r="A24" s="338" t="s">
        <v>32</v>
      </c>
      <c r="B24" s="336" t="s">
        <v>107</v>
      </c>
      <c r="C24" s="246" t="s">
        <v>73</v>
      </c>
      <c r="D24" s="328">
        <v>53.48</v>
      </c>
      <c r="E24" s="328">
        <v>118.521</v>
      </c>
      <c r="F24" s="328">
        <v>113.503</v>
      </c>
      <c r="G24" s="328">
        <v>184.17099999999999</v>
      </c>
      <c r="H24" s="328">
        <v>109.13599999999998</v>
      </c>
      <c r="I24" s="328">
        <v>133.15600000000001</v>
      </c>
      <c r="J24" s="258">
        <v>165.94399999999996</v>
      </c>
      <c r="K24" s="258">
        <f t="shared" si="2"/>
        <v>171.40900000000002</v>
      </c>
      <c r="L24" s="258">
        <f t="shared" si="0"/>
        <v>128.07999999999998</v>
      </c>
      <c r="M24" s="258">
        <f t="shared" si="3"/>
        <v>252.25399999999999</v>
      </c>
      <c r="N24" s="258">
        <f t="shared" si="1"/>
        <v>99.716999999999999</v>
      </c>
      <c r="O24" s="258">
        <f>AH24+AI24+AJ24+AK24</f>
        <v>199</v>
      </c>
      <c r="P24" s="258">
        <f t="shared" si="5"/>
        <v>349.51</v>
      </c>
      <c r="Q24" s="372">
        <f t="shared" si="6"/>
        <v>371.31399999999996</v>
      </c>
      <c r="R24" s="328">
        <v>39.209000000000003</v>
      </c>
      <c r="S24" s="328">
        <v>92.671999999999997</v>
      </c>
      <c r="T24" s="328">
        <v>22.33</v>
      </c>
      <c r="U24" s="328">
        <v>17.198</v>
      </c>
      <c r="V24" s="258">
        <v>38.753999999999998</v>
      </c>
      <c r="W24" s="258">
        <v>42.954000000000001</v>
      </c>
      <c r="X24" s="258">
        <v>5.7349999999999994</v>
      </c>
      <c r="Y24" s="258">
        <v>40.637</v>
      </c>
      <c r="Z24" s="258">
        <v>29.346</v>
      </c>
      <c r="AA24" s="258">
        <v>147.59299999999999</v>
      </c>
      <c r="AB24" s="326">
        <v>30.457000000000001</v>
      </c>
      <c r="AC24" s="258">
        <v>44.857999999999997</v>
      </c>
      <c r="AD24" s="326">
        <v>15.781000000000001</v>
      </c>
      <c r="AE24" s="258">
        <v>32</v>
      </c>
      <c r="AF24" s="327">
        <v>25.936</v>
      </c>
      <c r="AG24" s="327">
        <v>26</v>
      </c>
      <c r="AH24" s="258">
        <v>118</v>
      </c>
      <c r="AI24" s="327">
        <v>4</v>
      </c>
      <c r="AJ24" s="327">
        <v>36</v>
      </c>
      <c r="AK24" s="327">
        <v>41</v>
      </c>
      <c r="AL24" s="327">
        <v>20</v>
      </c>
      <c r="AM24" s="258">
        <v>191</v>
      </c>
      <c r="AN24" s="435">
        <v>96.382999999999996</v>
      </c>
      <c r="AO24" s="337">
        <v>42.127000000000002</v>
      </c>
      <c r="AP24" s="337">
        <v>67.415999999999997</v>
      </c>
      <c r="AQ24" s="435">
        <v>157</v>
      </c>
      <c r="AR24" s="435">
        <v>143.13</v>
      </c>
      <c r="AS24" s="308">
        <v>3.7679999999999998</v>
      </c>
    </row>
    <row r="25" spans="1:45" s="171" customFormat="1" ht="16.5" customHeight="1" x14ac:dyDescent="0.3">
      <c r="A25" s="260" t="s">
        <v>33</v>
      </c>
      <c r="B25" s="336" t="s">
        <v>108</v>
      </c>
      <c r="C25" s="246" t="s">
        <v>34</v>
      </c>
      <c r="D25" s="328">
        <v>10765.291999999999</v>
      </c>
      <c r="E25" s="328">
        <v>14217.960000000001</v>
      </c>
      <c r="F25" s="328">
        <v>13390.706999999999</v>
      </c>
      <c r="G25" s="328">
        <v>19533.64</v>
      </c>
      <c r="H25" s="328">
        <v>32400.026000000005</v>
      </c>
      <c r="I25" s="328">
        <v>34828.199000000001</v>
      </c>
      <c r="J25" s="258">
        <v>33003.103000000003</v>
      </c>
      <c r="K25" s="258">
        <f t="shared" si="2"/>
        <v>29200.562000000002</v>
      </c>
      <c r="L25" s="258">
        <f t="shared" si="0"/>
        <v>27420.741000000002</v>
      </c>
      <c r="M25" s="258">
        <f t="shared" si="3"/>
        <v>37202.322999999997</v>
      </c>
      <c r="N25" s="258">
        <f t="shared" si="1"/>
        <v>23357.232</v>
      </c>
      <c r="O25" s="258">
        <f t="shared" si="4"/>
        <v>28421</v>
      </c>
      <c r="P25" s="258">
        <f t="shared" si="5"/>
        <v>30937.705000000002</v>
      </c>
      <c r="Q25" s="372">
        <f t="shared" si="6"/>
        <v>34764.253000000004</v>
      </c>
      <c r="R25" s="328">
        <v>5864.1849999999995</v>
      </c>
      <c r="S25" s="328">
        <v>4821.5470000000005</v>
      </c>
      <c r="T25" s="328">
        <v>6632.4350000000004</v>
      </c>
      <c r="U25" s="328">
        <v>11882.395</v>
      </c>
      <c r="V25" s="258">
        <v>5702.3220000000001</v>
      </c>
      <c r="W25" s="258">
        <v>5599.9580000000005</v>
      </c>
      <c r="X25" s="258">
        <v>8040.3310000000001</v>
      </c>
      <c r="Y25" s="258">
        <v>8078.1299999999992</v>
      </c>
      <c r="Z25" s="258">
        <v>7751.3850000000002</v>
      </c>
      <c r="AA25" s="258">
        <v>14274.668</v>
      </c>
      <c r="AB25" s="326">
        <v>6484.7759999999998</v>
      </c>
      <c r="AC25" s="258">
        <v>8691.4940000000006</v>
      </c>
      <c r="AD25" s="326">
        <v>5236.0559999999996</v>
      </c>
      <c r="AE25" s="327">
        <v>5074.7309999999998</v>
      </c>
      <c r="AF25" s="327">
        <v>6619.4449999999997</v>
      </c>
      <c r="AG25" s="327">
        <v>6427</v>
      </c>
      <c r="AH25" s="258">
        <v>7107</v>
      </c>
      <c r="AI25" s="327">
        <v>5083</v>
      </c>
      <c r="AJ25" s="327">
        <v>7837</v>
      </c>
      <c r="AK25" s="327">
        <v>8394</v>
      </c>
      <c r="AL25" s="327">
        <v>4839</v>
      </c>
      <c r="AM25" s="258">
        <v>6632</v>
      </c>
      <c r="AN25" s="435">
        <v>7843.5630000000001</v>
      </c>
      <c r="AO25" s="337">
        <v>11623.142</v>
      </c>
      <c r="AP25" s="337">
        <v>9265.741</v>
      </c>
      <c r="AQ25" s="435">
        <v>7907</v>
      </c>
      <c r="AR25" s="435">
        <v>8281</v>
      </c>
      <c r="AS25" s="308">
        <v>9310.5120000000006</v>
      </c>
    </row>
    <row r="26" spans="1:45" s="171" customFormat="1" ht="16.5" customHeight="1" x14ac:dyDescent="0.3">
      <c r="A26" s="260" t="s">
        <v>35</v>
      </c>
      <c r="B26" s="336" t="s">
        <v>109</v>
      </c>
      <c r="C26" s="246" t="s">
        <v>74</v>
      </c>
      <c r="D26" s="328">
        <v>6.0110000000000001</v>
      </c>
      <c r="E26" s="328">
        <v>56.226999999999997</v>
      </c>
      <c r="F26" s="328">
        <v>5.774</v>
      </c>
      <c r="G26" s="328">
        <v>77.16</v>
      </c>
      <c r="H26" s="328">
        <v>17.358999999999998</v>
      </c>
      <c r="I26" s="328">
        <v>35.875</v>
      </c>
      <c r="J26" s="258">
        <v>7.7510000000000003</v>
      </c>
      <c r="K26" s="258">
        <f t="shared" si="2"/>
        <v>31.729999999999997</v>
      </c>
      <c r="L26" s="258">
        <f>SUM(V26:Y26)</f>
        <v>39.851000000000006</v>
      </c>
      <c r="M26" s="258">
        <f t="shared" si="3"/>
        <v>21.600999999999999</v>
      </c>
      <c r="N26" s="258">
        <f t="shared" si="1"/>
        <v>17.350000000000001</v>
      </c>
      <c r="O26" s="258">
        <f t="shared" si="4"/>
        <v>6.1</v>
      </c>
      <c r="P26" s="258">
        <f>SUM(AL26:AO26)</f>
        <v>22.308999999999997</v>
      </c>
      <c r="Q26" s="372">
        <f t="shared" si="6"/>
        <v>28.491</v>
      </c>
      <c r="R26" s="328">
        <v>0.89900000000000002</v>
      </c>
      <c r="S26" s="328">
        <v>3.63</v>
      </c>
      <c r="T26" s="328">
        <v>24.768999999999998</v>
      </c>
      <c r="U26" s="328">
        <v>2.4319999999999999</v>
      </c>
      <c r="V26" s="258">
        <v>0</v>
      </c>
      <c r="W26" s="258">
        <v>30.847999999999999</v>
      </c>
      <c r="X26" s="258">
        <v>8.245000000000001</v>
      </c>
      <c r="Y26" s="258">
        <v>0.75800000000000001</v>
      </c>
      <c r="Z26" s="258">
        <v>5.6619999999999999</v>
      </c>
      <c r="AA26" s="258">
        <v>9.4990000000000006</v>
      </c>
      <c r="AB26" s="326">
        <v>4.2809999999999997</v>
      </c>
      <c r="AC26" s="258">
        <v>2.1589999999999998</v>
      </c>
      <c r="AD26" s="326">
        <v>8.0280000000000005</v>
      </c>
      <c r="AE26" s="258">
        <v>0</v>
      </c>
      <c r="AF26" s="327">
        <v>2.3220000000000001</v>
      </c>
      <c r="AG26" s="327">
        <v>7</v>
      </c>
      <c r="AH26" s="258">
        <v>0.9</v>
      </c>
      <c r="AI26" s="327">
        <v>0</v>
      </c>
      <c r="AJ26" s="327">
        <v>0.2</v>
      </c>
      <c r="AK26" s="327">
        <v>5</v>
      </c>
      <c r="AL26" s="327">
        <v>1</v>
      </c>
      <c r="AM26" s="258">
        <v>6</v>
      </c>
      <c r="AN26" s="435">
        <v>0.83699999999999997</v>
      </c>
      <c r="AO26" s="337">
        <v>14.472</v>
      </c>
      <c r="AP26" s="337">
        <v>2.9649999999999999</v>
      </c>
      <c r="AQ26" s="435">
        <v>16</v>
      </c>
      <c r="AR26" s="435">
        <v>6.1580000000000004</v>
      </c>
      <c r="AS26" s="308">
        <v>3.3679999999999999</v>
      </c>
    </row>
    <row r="27" spans="1:45" s="171" customFormat="1" ht="16.5" customHeight="1" x14ac:dyDescent="0.3">
      <c r="A27" s="260" t="s">
        <v>36</v>
      </c>
      <c r="B27" s="336" t="s">
        <v>110</v>
      </c>
      <c r="C27" s="246" t="s">
        <v>11</v>
      </c>
      <c r="D27" s="328">
        <v>80.888999999999996</v>
      </c>
      <c r="E27" s="328">
        <v>69.153999999999996</v>
      </c>
      <c r="F27" s="328">
        <v>49.319000000000003</v>
      </c>
      <c r="G27" s="328">
        <v>190.79599999999999</v>
      </c>
      <c r="H27" s="328">
        <v>78.268000000000015</v>
      </c>
      <c r="I27" s="328">
        <v>82.171999999999997</v>
      </c>
      <c r="J27" s="258">
        <v>155.51900000000001</v>
      </c>
      <c r="K27" s="258">
        <f t="shared" si="2"/>
        <v>207.786</v>
      </c>
      <c r="L27" s="258">
        <f t="shared" si="0"/>
        <v>199.035</v>
      </c>
      <c r="M27" s="258">
        <f t="shared" si="3"/>
        <v>22.3</v>
      </c>
      <c r="N27" s="258">
        <v>0</v>
      </c>
      <c r="O27" s="258">
        <f t="shared" si="4"/>
        <v>4</v>
      </c>
      <c r="P27" s="258">
        <f t="shared" si="5"/>
        <v>0</v>
      </c>
      <c r="Q27" s="372">
        <f>SUM(AP27,AQ27,AR27,AS27)</f>
        <v>59</v>
      </c>
      <c r="R27" s="328">
        <v>52.004999999999995</v>
      </c>
      <c r="S27" s="328">
        <v>32.411999999999999</v>
      </c>
      <c r="T27" s="328">
        <v>83.52600000000001</v>
      </c>
      <c r="U27" s="328">
        <v>39.843000000000004</v>
      </c>
      <c r="V27" s="258">
        <v>29.752000000000002</v>
      </c>
      <c r="W27" s="258">
        <v>47.290000000000006</v>
      </c>
      <c r="X27" s="258">
        <v>53.802999999999997</v>
      </c>
      <c r="Y27" s="258">
        <v>68.19</v>
      </c>
      <c r="Z27" s="258">
        <v>22.3</v>
      </c>
      <c r="AA27" s="258">
        <v>0</v>
      </c>
      <c r="AB27" s="258">
        <v>0</v>
      </c>
      <c r="AC27" s="258">
        <v>0</v>
      </c>
      <c r="AD27" s="258">
        <v>0</v>
      </c>
      <c r="AE27" s="258">
        <v>0</v>
      </c>
      <c r="AF27" s="327">
        <v>0</v>
      </c>
      <c r="AG27" s="327">
        <v>0</v>
      </c>
      <c r="AH27" s="258">
        <v>0</v>
      </c>
      <c r="AI27" s="327">
        <v>2</v>
      </c>
      <c r="AJ27" s="327">
        <v>0</v>
      </c>
      <c r="AK27" s="327">
        <v>2</v>
      </c>
      <c r="AL27" s="327"/>
      <c r="AM27" s="258">
        <v>0</v>
      </c>
      <c r="AN27" s="437">
        <v>0</v>
      </c>
      <c r="AO27" s="337">
        <v>0</v>
      </c>
      <c r="AP27" s="337">
        <v>58</v>
      </c>
      <c r="AQ27" s="435">
        <v>1</v>
      </c>
      <c r="AR27" s="435">
        <v>0</v>
      </c>
      <c r="AS27" s="308">
        <v>0</v>
      </c>
    </row>
    <row r="28" spans="1:45" s="171" customFormat="1" ht="16.5" customHeight="1" x14ac:dyDescent="0.3">
      <c r="A28" s="246"/>
      <c r="B28" s="246"/>
      <c r="C28" s="254" t="s">
        <v>2</v>
      </c>
      <c r="D28" s="329">
        <f>SUM(D6:D27)</f>
        <v>786362.06299999997</v>
      </c>
      <c r="E28" s="329">
        <f>SUM(E6:E27)</f>
        <v>805751.71799999988</v>
      </c>
      <c r="F28" s="329">
        <f>SUM(F6:F27)</f>
        <v>791973.80200000003</v>
      </c>
      <c r="G28" s="329">
        <f>SUM(G6:G27)</f>
        <v>851292.15399999998</v>
      </c>
      <c r="H28" s="329">
        <v>895325.98100000003</v>
      </c>
      <c r="I28" s="329">
        <v>855389.66300000029</v>
      </c>
      <c r="J28" s="329">
        <f>SUM(J6:J27)</f>
        <v>899005.16400000011</v>
      </c>
      <c r="K28" s="330">
        <f t="shared" si="2"/>
        <v>900997.42399999988</v>
      </c>
      <c r="L28" s="330">
        <f t="shared" si="0"/>
        <v>939443.29799999995</v>
      </c>
      <c r="M28" s="330">
        <f t="shared" si="3"/>
        <v>1031312.6470000001</v>
      </c>
      <c r="N28" s="330">
        <f>AD28+AE28+AF28+AG28</f>
        <v>828650.47100000002</v>
      </c>
      <c r="O28" s="330">
        <f>AH28+AI28+AJ28+AK28</f>
        <v>941270.21399999992</v>
      </c>
      <c r="P28" s="330">
        <f t="shared" si="5"/>
        <v>1187586.7050000001</v>
      </c>
      <c r="Q28" s="376">
        <f>SUM(AP28,AQ28,AR28,AS28)</f>
        <v>1282556.2619999999</v>
      </c>
      <c r="R28" s="331">
        <f t="shared" ref="R28:AG28" si="7">SUM(R6:R27)</f>
        <v>210126.28999999998</v>
      </c>
      <c r="S28" s="331">
        <f t="shared" si="7"/>
        <v>210683.54899999994</v>
      </c>
      <c r="T28" s="331">
        <f t="shared" si="7"/>
        <v>235475.193</v>
      </c>
      <c r="U28" s="331">
        <f t="shared" si="7"/>
        <v>244712.39200000002</v>
      </c>
      <c r="V28" s="331">
        <f t="shared" si="7"/>
        <v>197019.63099999996</v>
      </c>
      <c r="W28" s="331">
        <f t="shared" si="7"/>
        <v>227651.74100000004</v>
      </c>
      <c r="X28" s="331">
        <f t="shared" si="7"/>
        <v>250123.24299999996</v>
      </c>
      <c r="Y28" s="331">
        <f t="shared" si="7"/>
        <v>264648.68300000002</v>
      </c>
      <c r="Z28" s="331">
        <f t="shared" si="7"/>
        <v>226898.34700000001</v>
      </c>
      <c r="AA28" s="331">
        <f t="shared" si="7"/>
        <v>255687.03600000002</v>
      </c>
      <c r="AB28" s="331">
        <f t="shared" si="7"/>
        <v>251566.36499999999</v>
      </c>
      <c r="AC28" s="331">
        <f t="shared" si="7"/>
        <v>297160.89900000003</v>
      </c>
      <c r="AD28" s="331">
        <f t="shared" si="7"/>
        <v>206423.70200000002</v>
      </c>
      <c r="AE28" s="331">
        <f t="shared" si="7"/>
        <v>175366.45200000002</v>
      </c>
      <c r="AF28" s="331">
        <f t="shared" si="7"/>
        <v>208136.31700000001</v>
      </c>
      <c r="AG28" s="331">
        <f t="shared" si="7"/>
        <v>238724</v>
      </c>
      <c r="AH28" s="331">
        <f>SUM(AH6:AH27)</f>
        <v>225538.9</v>
      </c>
      <c r="AI28" s="332">
        <f>SUM(AI6:AI27)</f>
        <v>222530.114</v>
      </c>
      <c r="AJ28" s="332">
        <f>SUM(AJ6:AJ27)</f>
        <v>216198.2</v>
      </c>
      <c r="AK28" s="332">
        <f>SUM(AK6:AK27)</f>
        <v>277003</v>
      </c>
      <c r="AL28" s="332">
        <f>SUM(AL6:AL27)</f>
        <v>214056</v>
      </c>
      <c r="AM28" s="330">
        <v>271473</v>
      </c>
      <c r="AN28" s="466">
        <f t="shared" ref="AN28:AR28" si="8">SUM(AN6:AN27)</f>
        <v>337116.34299999999</v>
      </c>
      <c r="AO28" s="466">
        <f t="shared" si="8"/>
        <v>364941.36200000002</v>
      </c>
      <c r="AP28" s="466">
        <f t="shared" si="8"/>
        <v>291528.15100000001</v>
      </c>
      <c r="AQ28" s="466">
        <f t="shared" si="8"/>
        <v>321608</v>
      </c>
      <c r="AR28" s="466">
        <f t="shared" si="8"/>
        <v>321741.82899999997</v>
      </c>
      <c r="AS28" s="308">
        <f>SUM(AS6:AS27)</f>
        <v>347678.28199999995</v>
      </c>
    </row>
    <row r="29" spans="1:45" ht="16.5" customHeight="1" x14ac:dyDescent="0.3">
      <c r="A29" s="246"/>
      <c r="B29" s="246"/>
      <c r="C29" s="254"/>
      <c r="D29" s="99"/>
      <c r="E29" s="99"/>
      <c r="F29" s="99"/>
      <c r="G29" s="99"/>
      <c r="H29" s="99"/>
      <c r="I29" s="99"/>
      <c r="J29" s="99"/>
      <c r="K29" s="62"/>
      <c r="L29" s="62"/>
      <c r="M29" s="62"/>
      <c r="N29" s="62"/>
      <c r="R29" s="101"/>
      <c r="S29" s="101"/>
      <c r="T29" s="101"/>
      <c r="U29" s="101"/>
      <c r="V29" s="171"/>
      <c r="W29" s="171"/>
      <c r="X29" s="171"/>
      <c r="Y29" s="171"/>
      <c r="Z29" s="171"/>
      <c r="AA29" s="171"/>
      <c r="AB29" s="171"/>
      <c r="AD29" s="171"/>
      <c r="AE29" s="171"/>
      <c r="AF29" s="171"/>
      <c r="AG29" s="98"/>
    </row>
    <row r="30" spans="1:45" ht="16.5" customHeight="1" x14ac:dyDescent="0.3">
      <c r="A30" s="259" t="s">
        <v>169</v>
      </c>
      <c r="B30" s="538" t="s">
        <v>286</v>
      </c>
      <c r="C30" s="511"/>
      <c r="D30" s="511"/>
      <c r="E30" s="99"/>
      <c r="F30" s="99"/>
      <c r="G30" s="99"/>
      <c r="H30" s="99"/>
      <c r="I30" s="99"/>
      <c r="J30" s="99"/>
      <c r="K30" s="62"/>
      <c r="L30" s="62"/>
      <c r="M30" s="62"/>
      <c r="N30" s="62"/>
      <c r="O30" s="62"/>
      <c r="P30" s="62"/>
      <c r="Q30" s="62"/>
      <c r="R30" s="101"/>
      <c r="S30" s="101"/>
      <c r="T30" s="101"/>
      <c r="U30" s="10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98"/>
      <c r="AH30" s="51"/>
    </row>
    <row r="31" spans="1:45" ht="16.5" customHeight="1" x14ac:dyDescent="0.3">
      <c r="A31" s="171"/>
      <c r="B31" s="522" t="s">
        <v>170</v>
      </c>
      <c r="C31" s="522"/>
      <c r="D31" s="522"/>
      <c r="E31" s="99"/>
      <c r="F31" s="99"/>
      <c r="L31" s="62"/>
      <c r="M31" s="62"/>
      <c r="N31" s="62"/>
      <c r="O31" s="62"/>
      <c r="P31" s="62"/>
      <c r="Q31" s="62"/>
      <c r="R31" s="101"/>
      <c r="S31" s="101"/>
      <c r="T31" s="101"/>
      <c r="U31" s="101"/>
      <c r="V31" s="171"/>
      <c r="W31" s="171"/>
      <c r="X31" s="171"/>
      <c r="Y31" s="171"/>
      <c r="Z31" s="171"/>
    </row>
    <row r="32" spans="1:45" ht="16.5" customHeight="1" x14ac:dyDescent="0.3">
      <c r="A32" s="167" t="s">
        <v>80</v>
      </c>
      <c r="B32" s="539" t="s">
        <v>171</v>
      </c>
      <c r="C32" s="540"/>
      <c r="D32" s="541"/>
      <c r="E32" s="99"/>
      <c r="F32" s="99"/>
      <c r="L32" s="62"/>
      <c r="M32" s="62"/>
      <c r="N32" s="62"/>
      <c r="W32" s="171"/>
      <c r="X32" s="171"/>
      <c r="Y32" s="171"/>
      <c r="Z32" s="171"/>
      <c r="AF32" s="171"/>
      <c r="AG32" s="98"/>
    </row>
    <row r="33" spans="1:41" ht="16.5" customHeight="1" x14ac:dyDescent="0.3">
      <c r="A33" s="260"/>
      <c r="B33" s="535" t="s">
        <v>172</v>
      </c>
      <c r="C33" s="536"/>
      <c r="D33" s="537"/>
      <c r="E33" s="99"/>
      <c r="F33" s="99"/>
      <c r="G33" s="99"/>
      <c r="H33" s="99"/>
      <c r="I33" s="99"/>
      <c r="J33" s="99"/>
      <c r="K33" s="62"/>
      <c r="L33" s="62"/>
      <c r="M33" s="62"/>
      <c r="N33" s="62"/>
      <c r="V33" s="22"/>
      <c r="X33" s="171"/>
      <c r="Y33" s="171"/>
      <c r="Z33" s="171"/>
      <c r="AF33" s="171"/>
      <c r="AG33" s="98"/>
    </row>
    <row r="34" spans="1:41" ht="16.5" customHeight="1" x14ac:dyDescent="0.3">
      <c r="A34" s="260"/>
      <c r="B34" s="535" t="s">
        <v>173</v>
      </c>
      <c r="C34" s="536"/>
      <c r="D34" s="537"/>
      <c r="E34" s="99"/>
      <c r="F34" s="99"/>
      <c r="G34" s="99"/>
      <c r="H34" s="99"/>
      <c r="I34" s="99"/>
      <c r="J34" s="99"/>
      <c r="K34" s="62"/>
      <c r="L34" s="62"/>
      <c r="M34" s="62"/>
      <c r="N34" s="62"/>
      <c r="V34" s="22"/>
      <c r="X34" s="171"/>
      <c r="Y34" s="171"/>
      <c r="Z34" s="171"/>
      <c r="AA34" s="171"/>
      <c r="AB34" s="171"/>
      <c r="AC34" s="171"/>
      <c r="AD34" s="171"/>
      <c r="AE34" s="171"/>
      <c r="AF34" s="171"/>
      <c r="AG34" s="98"/>
    </row>
    <row r="35" spans="1:41" x14ac:dyDescent="0.3">
      <c r="AO35" s="484"/>
    </row>
    <row r="36" spans="1:41" x14ac:dyDescent="0.3">
      <c r="AO36" s="484"/>
    </row>
    <row r="37" spans="1:41" x14ac:dyDescent="0.3">
      <c r="AO37" s="485"/>
    </row>
  </sheetData>
  <mergeCells count="34">
    <mergeCell ref="D1:AR1"/>
    <mergeCell ref="D2:AR2"/>
    <mergeCell ref="R3:AR3"/>
    <mergeCell ref="A1:C2"/>
    <mergeCell ref="A3:C3"/>
    <mergeCell ref="D3:K3"/>
    <mergeCell ref="B4:B5"/>
    <mergeCell ref="C4:C5"/>
    <mergeCell ref="I4:I5"/>
    <mergeCell ref="J4:J5"/>
    <mergeCell ref="K4:K5"/>
    <mergeCell ref="D4:D5"/>
    <mergeCell ref="E4:E5"/>
    <mergeCell ref="F4:F5"/>
    <mergeCell ref="G4:G5"/>
    <mergeCell ref="H4:H5"/>
    <mergeCell ref="V4:Y4"/>
    <mergeCell ref="L4:L5"/>
    <mergeCell ref="M4:M5"/>
    <mergeCell ref="N4:N5"/>
    <mergeCell ref="O4:O5"/>
    <mergeCell ref="P4:P5"/>
    <mergeCell ref="Q4:Q5"/>
    <mergeCell ref="R4:U4"/>
    <mergeCell ref="B34:D34"/>
    <mergeCell ref="B30:D30"/>
    <mergeCell ref="B31:D31"/>
    <mergeCell ref="B32:D32"/>
    <mergeCell ref="B33:D33"/>
    <mergeCell ref="AL4:AO4"/>
    <mergeCell ref="AH4:AK4"/>
    <mergeCell ref="AD4:AG4"/>
    <mergeCell ref="Z4:AC4"/>
    <mergeCell ref="AP4:AS4"/>
  </mergeCells>
  <phoneticPr fontId="51" type="noConversion"/>
  <pageMargins left="0.62" right="0.19" top="0.23" bottom="0.16" header="0.17" footer="0.16"/>
  <pageSetup paperSize="9" scale="5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S36"/>
  <sheetViews>
    <sheetView zoomScale="80" zoomScaleNormal="80" workbookViewId="0">
      <pane xSplit="3" ySplit="3" topLeftCell="K10" activePane="bottomRight" state="frozen"/>
      <selection pane="topRight" activeCell="D1" sqref="D1"/>
      <selection pane="bottomLeft" activeCell="A4" sqref="A4"/>
      <selection pane="bottomRight" sqref="A1:XFD1048576"/>
    </sheetView>
  </sheetViews>
  <sheetFormatPr defaultColWidth="9.33203125" defaultRowHeight="13.8" outlineLevelCol="1" x14ac:dyDescent="0.3"/>
  <cols>
    <col min="1" max="1" width="8.6640625" style="4" customWidth="1"/>
    <col min="2" max="2" width="10.33203125" style="4" customWidth="1"/>
    <col min="3" max="3" width="15.44140625" style="4" customWidth="1"/>
    <col min="4" max="4" width="10.33203125" style="4" customWidth="1" outlineLevel="1"/>
    <col min="5" max="5" width="10.109375" style="4" customWidth="1" outlineLevel="1"/>
    <col min="6" max="6" width="9.44140625" style="4" customWidth="1" outlineLevel="1"/>
    <col min="7" max="7" width="9.5546875" style="4" customWidth="1" outlineLevel="1"/>
    <col min="8" max="8" width="8.44140625" style="4" customWidth="1" outlineLevel="1"/>
    <col min="9" max="9" width="9.109375" style="4" customWidth="1" outlineLevel="1"/>
    <col min="10" max="10" width="9" style="4" customWidth="1" outlineLevel="1"/>
    <col min="11" max="12" width="7.6640625" style="4" customWidth="1" outlineLevel="1"/>
    <col min="13" max="14" width="7.6640625" style="4" customWidth="1"/>
    <col min="15" max="15" width="10.33203125" style="4" customWidth="1"/>
    <col min="16" max="16" width="10.6640625" style="4" customWidth="1"/>
    <col min="17" max="17" width="10.33203125" style="4" customWidth="1"/>
    <col min="18" max="21" width="7.6640625" style="4" customWidth="1" outlineLevel="1"/>
    <col min="22" max="22" width="9" style="4" customWidth="1" outlineLevel="1"/>
    <col min="23" max="25" width="7.5546875" style="4" customWidth="1" outlineLevel="1"/>
    <col min="26" max="26" width="7.6640625" style="4" customWidth="1"/>
    <col min="27" max="30" width="9.33203125" style="4" customWidth="1" outlineLevel="1"/>
    <col min="31" max="31" width="9.33203125" style="94" customWidth="1" outlineLevel="1"/>
    <col min="32" max="32" width="10.109375" style="4" customWidth="1" outlineLevel="1"/>
    <col min="33" max="33" width="10" style="4" customWidth="1" outlineLevel="1"/>
    <col min="34" max="34" width="9.33203125" style="4" customWidth="1" outlineLevel="1"/>
    <col min="35" max="35" width="10.109375" style="4" customWidth="1" outlineLevel="1"/>
    <col min="36" max="36" width="9.33203125" style="4" customWidth="1" outlineLevel="1"/>
    <col min="37" max="37" width="10.88671875" style="4" customWidth="1" outlineLevel="1"/>
    <col min="38" max="38" width="11.44140625" style="4" customWidth="1"/>
    <col min="39" max="39" width="9.33203125" style="4"/>
    <col min="40" max="40" width="10.109375" style="4" bestFit="1" customWidth="1"/>
    <col min="41" max="41" width="10.88671875" style="4" bestFit="1" customWidth="1"/>
    <col min="42" max="42" width="10.109375" style="4" bestFit="1" customWidth="1"/>
    <col min="43" max="43" width="11.44140625" style="4" customWidth="1"/>
    <col min="44" max="45" width="10.109375" style="4" bestFit="1" customWidth="1"/>
    <col min="46" max="16384" width="9.33203125" style="4"/>
  </cols>
  <sheetData>
    <row r="1" spans="1:45" s="18" customFormat="1" ht="16.5" customHeight="1" x14ac:dyDescent="0.35">
      <c r="A1" s="568" t="s">
        <v>116</v>
      </c>
      <c r="B1" s="568"/>
      <c r="C1" s="569"/>
      <c r="D1" s="563" t="s">
        <v>240</v>
      </c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564"/>
      <c r="AF1" s="564"/>
      <c r="AG1" s="564"/>
      <c r="AH1" s="564"/>
      <c r="AI1" s="564"/>
      <c r="AJ1" s="564"/>
      <c r="AK1" s="564"/>
      <c r="AL1" s="564"/>
      <c r="AM1" s="564"/>
      <c r="AN1" s="564"/>
      <c r="AO1" s="564"/>
      <c r="AP1" s="564"/>
      <c r="AQ1" s="564"/>
      <c r="AR1" s="565"/>
    </row>
    <row r="2" spans="1:45" ht="16.5" customHeight="1" x14ac:dyDescent="0.3">
      <c r="A2" s="569"/>
      <c r="B2" s="569"/>
      <c r="C2" s="569"/>
      <c r="D2" s="560" t="s">
        <v>185</v>
      </c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1"/>
      <c r="AO2" s="561"/>
      <c r="AP2" s="561"/>
      <c r="AQ2" s="561"/>
      <c r="AR2" s="561"/>
      <c r="AS2" s="562"/>
    </row>
    <row r="3" spans="1:45" s="22" customFormat="1" ht="15" customHeight="1" x14ac:dyDescent="0.3">
      <c r="A3" s="559" t="s">
        <v>112</v>
      </c>
      <c r="B3" s="559"/>
      <c r="C3" s="559"/>
      <c r="D3" s="516" t="s">
        <v>81</v>
      </c>
      <c r="E3" s="516"/>
      <c r="F3" s="516"/>
      <c r="G3" s="516"/>
      <c r="H3" s="516"/>
      <c r="I3" s="516"/>
      <c r="J3" s="516"/>
      <c r="K3" s="516"/>
      <c r="L3" s="516"/>
      <c r="M3" s="516"/>
      <c r="N3" s="516"/>
      <c r="O3" s="516"/>
      <c r="P3" s="263"/>
      <c r="Q3" s="263"/>
      <c r="R3" s="560" t="s">
        <v>5</v>
      </c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1"/>
      <c r="AJ3" s="561"/>
      <c r="AK3" s="561"/>
      <c r="AL3" s="561"/>
      <c r="AM3" s="562"/>
    </row>
    <row r="4" spans="1:45" s="22" customFormat="1" ht="31.5" customHeight="1" x14ac:dyDescent="0.3">
      <c r="A4" s="570" t="s">
        <v>113</v>
      </c>
      <c r="B4" s="559" t="s">
        <v>114</v>
      </c>
      <c r="C4" s="559" t="s">
        <v>115</v>
      </c>
      <c r="D4" s="553">
        <v>2010</v>
      </c>
      <c r="E4" s="553">
        <v>2011</v>
      </c>
      <c r="F4" s="553">
        <v>2012</v>
      </c>
      <c r="G4" s="553">
        <v>2013</v>
      </c>
      <c r="H4" s="553">
        <v>2014</v>
      </c>
      <c r="I4" s="566">
        <v>2015</v>
      </c>
      <c r="J4" s="567">
        <v>2016</v>
      </c>
      <c r="K4" s="567">
        <v>2017</v>
      </c>
      <c r="L4" s="557">
        <v>2018</v>
      </c>
      <c r="M4" s="557">
        <v>2019</v>
      </c>
      <c r="N4" s="557">
        <v>2020</v>
      </c>
      <c r="O4" s="557">
        <v>2021</v>
      </c>
      <c r="P4" s="557" t="s">
        <v>278</v>
      </c>
      <c r="Q4" s="753" t="s">
        <v>339</v>
      </c>
      <c r="R4" s="553">
        <v>2017</v>
      </c>
      <c r="S4" s="553"/>
      <c r="T4" s="553"/>
      <c r="U4" s="553"/>
      <c r="V4" s="553">
        <v>2018</v>
      </c>
      <c r="W4" s="553"/>
      <c r="X4" s="553"/>
      <c r="Y4" s="553"/>
      <c r="Z4" s="554">
        <v>2019</v>
      </c>
      <c r="AA4" s="555"/>
      <c r="AB4" s="555"/>
      <c r="AC4" s="556"/>
      <c r="AD4" s="554">
        <v>2020</v>
      </c>
      <c r="AE4" s="555"/>
      <c r="AF4" s="555"/>
      <c r="AG4" s="556"/>
      <c r="AH4" s="554">
        <v>2021</v>
      </c>
      <c r="AI4" s="555"/>
      <c r="AJ4" s="555"/>
      <c r="AK4" s="556"/>
      <c r="AL4" s="554">
        <v>2022</v>
      </c>
      <c r="AM4" s="555"/>
      <c r="AN4" s="555"/>
      <c r="AO4" s="556"/>
      <c r="AP4" s="554">
        <v>2023</v>
      </c>
      <c r="AQ4" s="555"/>
      <c r="AR4" s="555"/>
      <c r="AS4" s="556"/>
    </row>
    <row r="5" spans="1:45" s="22" customFormat="1" ht="14.4" x14ac:dyDescent="0.3">
      <c r="A5" s="571"/>
      <c r="B5" s="559"/>
      <c r="C5" s="559"/>
      <c r="D5" s="553"/>
      <c r="E5" s="553"/>
      <c r="F5" s="553"/>
      <c r="G5" s="553"/>
      <c r="H5" s="553"/>
      <c r="I5" s="566"/>
      <c r="J5" s="567"/>
      <c r="K5" s="567"/>
      <c r="L5" s="558"/>
      <c r="M5" s="558"/>
      <c r="N5" s="558"/>
      <c r="O5" s="558"/>
      <c r="P5" s="558"/>
      <c r="Q5" s="754"/>
      <c r="R5" s="333" t="s">
        <v>3</v>
      </c>
      <c r="S5" s="333" t="s">
        <v>268</v>
      </c>
      <c r="T5" s="169" t="s">
        <v>270</v>
      </c>
      <c r="U5" s="255" t="s">
        <v>269</v>
      </c>
      <c r="V5" s="333" t="s">
        <v>3</v>
      </c>
      <c r="W5" s="333" t="s">
        <v>268</v>
      </c>
      <c r="X5" s="169" t="s">
        <v>270</v>
      </c>
      <c r="Y5" s="255" t="s">
        <v>269</v>
      </c>
      <c r="Z5" s="333" t="s">
        <v>3</v>
      </c>
      <c r="AA5" s="333" t="s">
        <v>268</v>
      </c>
      <c r="AB5" s="169" t="s">
        <v>270</v>
      </c>
      <c r="AC5" s="255" t="s">
        <v>269</v>
      </c>
      <c r="AD5" s="333" t="s">
        <v>3</v>
      </c>
      <c r="AE5" s="333" t="s">
        <v>268</v>
      </c>
      <c r="AF5" s="169" t="s">
        <v>270</v>
      </c>
      <c r="AG5" s="255" t="s">
        <v>269</v>
      </c>
      <c r="AH5" s="333" t="s">
        <v>3</v>
      </c>
      <c r="AI5" s="333" t="s">
        <v>268</v>
      </c>
      <c r="AJ5" s="169" t="s">
        <v>270</v>
      </c>
      <c r="AK5" s="255" t="s">
        <v>269</v>
      </c>
      <c r="AL5" s="339" t="s">
        <v>272</v>
      </c>
      <c r="AM5" s="340" t="s">
        <v>4</v>
      </c>
      <c r="AN5" s="340" t="s">
        <v>77</v>
      </c>
      <c r="AO5" s="392" t="s">
        <v>78</v>
      </c>
      <c r="AP5" s="22" t="s">
        <v>272</v>
      </c>
      <c r="AQ5" s="22" t="s">
        <v>280</v>
      </c>
      <c r="AR5" s="22" t="s">
        <v>346</v>
      </c>
      <c r="AS5" s="755" t="s">
        <v>296</v>
      </c>
    </row>
    <row r="6" spans="1:45" s="229" customFormat="1" ht="16.5" customHeight="1" x14ac:dyDescent="0.3">
      <c r="A6" s="228" t="s">
        <v>12</v>
      </c>
      <c r="B6" s="341" t="s">
        <v>89</v>
      </c>
      <c r="C6" s="261" t="s">
        <v>57</v>
      </c>
      <c r="D6" s="342">
        <v>16286.593000000001</v>
      </c>
      <c r="E6" s="342">
        <v>18471.944</v>
      </c>
      <c r="F6" s="342">
        <v>18189.330999999998</v>
      </c>
      <c r="G6" s="342">
        <v>11441.825999999999</v>
      </c>
      <c r="H6" s="342">
        <v>5842.0720000000001</v>
      </c>
      <c r="I6" s="342">
        <v>31183.092000000001</v>
      </c>
      <c r="J6" s="324">
        <v>43578.295999999995</v>
      </c>
      <c r="K6" s="324">
        <f>SUM(R6:U6)</f>
        <v>34283.618999999999</v>
      </c>
      <c r="L6" s="324">
        <f t="shared" ref="L6:L28" si="0">SUM(V6:Y6)</f>
        <v>33838.326999999997</v>
      </c>
      <c r="M6" s="12">
        <f t="shared" ref="M6:M27" si="1">SUM(Z6:AC6)</f>
        <v>46748.970640000007</v>
      </c>
      <c r="N6" s="12">
        <f>AD6+AE6+AF6+AG6</f>
        <v>34097.622940000001</v>
      </c>
      <c r="O6" s="207">
        <f>SUM(AH6:AK6)</f>
        <v>13320</v>
      </c>
      <c r="P6" s="215">
        <f>SUM(AL6:AO6)</f>
        <v>24305.19627</v>
      </c>
      <c r="Q6" s="439">
        <f>SUM(AP6,AQ6,AR6,AS6)</f>
        <v>21450.604800000001</v>
      </c>
      <c r="R6" s="343">
        <v>3896.1530000000002</v>
      </c>
      <c r="S6" s="343">
        <v>11039.616999999998</v>
      </c>
      <c r="T6" s="343">
        <v>11796.249</v>
      </c>
      <c r="U6" s="343">
        <v>7551.6</v>
      </c>
      <c r="V6" s="343">
        <v>5944.9030000000002</v>
      </c>
      <c r="W6" s="343">
        <v>5549.3980000000001</v>
      </c>
      <c r="X6" s="343">
        <v>14486.88</v>
      </c>
      <c r="Y6" s="343">
        <v>7857.1459999999997</v>
      </c>
      <c r="Z6" s="343">
        <v>9680.0490000000009</v>
      </c>
      <c r="AA6" s="343">
        <v>8596.0560000000005</v>
      </c>
      <c r="AB6" s="344">
        <v>15466.616</v>
      </c>
      <c r="AC6" s="345">
        <v>13006.24964</v>
      </c>
      <c r="AD6" s="345">
        <v>6639.6229399999993</v>
      </c>
      <c r="AE6" s="346">
        <v>9014</v>
      </c>
      <c r="AF6" s="346">
        <v>10531</v>
      </c>
      <c r="AG6" s="346">
        <v>7913</v>
      </c>
      <c r="AH6" s="12">
        <v>6236</v>
      </c>
      <c r="AI6" s="277">
        <v>3664</v>
      </c>
      <c r="AJ6" s="337">
        <v>1156</v>
      </c>
      <c r="AK6" s="229">
        <v>2264</v>
      </c>
      <c r="AL6" s="229">
        <v>2167</v>
      </c>
      <c r="AM6" s="229">
        <v>6112</v>
      </c>
      <c r="AN6" s="215">
        <v>8269</v>
      </c>
      <c r="AO6" s="347">
        <v>7757.1962700000013</v>
      </c>
      <c r="AP6" s="215">
        <v>5519.1677800000007</v>
      </c>
      <c r="AQ6" s="215">
        <v>3007</v>
      </c>
      <c r="AR6" s="215">
        <v>6765.6084399999991</v>
      </c>
      <c r="AS6" s="439">
        <v>6158.8285800000021</v>
      </c>
    </row>
    <row r="7" spans="1:45" s="229" customFormat="1" ht="16.5" customHeight="1" x14ac:dyDescent="0.3">
      <c r="A7" s="228" t="s">
        <v>13</v>
      </c>
      <c r="B7" s="341" t="s">
        <v>90</v>
      </c>
      <c r="C7" s="261" t="s">
        <v>14</v>
      </c>
      <c r="D7" s="342">
        <v>2595.8509999999997</v>
      </c>
      <c r="E7" s="342">
        <v>2516.2879999999996</v>
      </c>
      <c r="F7" s="342">
        <v>2510.9810000000002</v>
      </c>
      <c r="G7" s="342">
        <v>3836.3269999999998</v>
      </c>
      <c r="H7" s="342">
        <v>4357.4740000000002</v>
      </c>
      <c r="I7" s="342">
        <v>8761.1130000000012</v>
      </c>
      <c r="J7" s="324">
        <v>8312.9259999999995</v>
      </c>
      <c r="K7" s="324">
        <f>SUM(R7:U7)</f>
        <v>13252.4</v>
      </c>
      <c r="L7" s="324">
        <f t="shared" si="0"/>
        <v>9552.6689999999999</v>
      </c>
      <c r="M7" s="12">
        <f t="shared" si="1"/>
        <v>10868.848620000001</v>
      </c>
      <c r="N7" s="12">
        <f t="shared" ref="N7:N28" si="2">SUM(AD7:AG7)</f>
        <v>14560.730809999999</v>
      </c>
      <c r="O7" s="12">
        <f t="shared" ref="O7:O27" si="3">SUM(AH7:AK7)</f>
        <v>11636.390520000001</v>
      </c>
      <c r="P7" s="215">
        <f t="shared" ref="P7:P28" si="4">SUM(AL7:AO7)</f>
        <v>8488.7824899999996</v>
      </c>
      <c r="Q7" s="439">
        <f t="shared" ref="Q7:Q28" si="5">SUM(AP7,AQ7,AR7,AS7)</f>
        <v>8316.0735499999973</v>
      </c>
      <c r="R7" s="343">
        <v>2710.8270000000002</v>
      </c>
      <c r="S7" s="343">
        <v>4530.3969999999999</v>
      </c>
      <c r="T7" s="343">
        <v>3084.0039999999999</v>
      </c>
      <c r="U7" s="343">
        <v>2927.172</v>
      </c>
      <c r="V7" s="343">
        <v>2049.1030000000001</v>
      </c>
      <c r="W7" s="343">
        <v>2504.9340000000002</v>
      </c>
      <c r="X7" s="343">
        <v>2213.8339999999998</v>
      </c>
      <c r="Y7" s="343">
        <v>2784.7979999999998</v>
      </c>
      <c r="Z7" s="343">
        <v>2337.848</v>
      </c>
      <c r="AA7" s="343">
        <v>2646.8960000000002</v>
      </c>
      <c r="AB7" s="344">
        <v>2875.1239999999998</v>
      </c>
      <c r="AC7" s="345">
        <v>3008.9806200000003</v>
      </c>
      <c r="AD7" s="345">
        <v>2184.7308099999991</v>
      </c>
      <c r="AE7" s="346">
        <v>2943</v>
      </c>
      <c r="AF7" s="346">
        <v>3764</v>
      </c>
      <c r="AG7" s="346">
        <v>5669</v>
      </c>
      <c r="AH7" s="12">
        <v>3309</v>
      </c>
      <c r="AI7" s="277">
        <v>3390.3905199999999</v>
      </c>
      <c r="AJ7" s="337">
        <v>2160</v>
      </c>
      <c r="AK7" s="229">
        <v>2777</v>
      </c>
      <c r="AL7" s="229">
        <v>2381</v>
      </c>
      <c r="AM7" s="229">
        <v>2006</v>
      </c>
      <c r="AN7" s="215">
        <v>1640</v>
      </c>
      <c r="AO7" s="347">
        <v>2461.7824900000001</v>
      </c>
      <c r="AP7" s="215">
        <v>2139.1463299999996</v>
      </c>
      <c r="AQ7" s="215">
        <v>1927</v>
      </c>
      <c r="AR7" s="215">
        <v>2036.0606699999994</v>
      </c>
      <c r="AS7" s="439">
        <v>2213.8665499999997</v>
      </c>
    </row>
    <row r="8" spans="1:45" s="171" customFormat="1" ht="16.5" customHeight="1" x14ac:dyDescent="0.3">
      <c r="A8" s="260" t="s">
        <v>15</v>
      </c>
      <c r="B8" s="336" t="s">
        <v>91</v>
      </c>
      <c r="C8" s="246" t="s">
        <v>58</v>
      </c>
      <c r="D8" s="348">
        <v>5942.7460000000001</v>
      </c>
      <c r="E8" s="348">
        <v>8435.0020000000004</v>
      </c>
      <c r="F8" s="348">
        <v>8829.3469999999998</v>
      </c>
      <c r="G8" s="348">
        <v>1485.557</v>
      </c>
      <c r="H8" s="348">
        <v>4016.5549999999998</v>
      </c>
      <c r="I8" s="348">
        <v>2794.4140000000002</v>
      </c>
      <c r="J8" s="258">
        <v>2254.4670000000001</v>
      </c>
      <c r="K8" s="258">
        <f>SUM(R8:U8)</f>
        <v>2189.6540000000005</v>
      </c>
      <c r="L8" s="258">
        <f t="shared" si="0"/>
        <v>2186.37</v>
      </c>
      <c r="M8" s="122">
        <f t="shared" si="1"/>
        <v>4735.21</v>
      </c>
      <c r="N8" s="12">
        <f t="shared" si="2"/>
        <v>9075.8190099999993</v>
      </c>
      <c r="O8" s="12">
        <f t="shared" si="3"/>
        <v>11375.334780000001</v>
      </c>
      <c r="P8" s="215">
        <f t="shared" si="4"/>
        <v>16745.826949999999</v>
      </c>
      <c r="Q8" s="439">
        <f t="shared" si="5"/>
        <v>10311.40366</v>
      </c>
      <c r="R8" s="349">
        <v>992.5920000000001</v>
      </c>
      <c r="S8" s="349">
        <v>716.45800000000008</v>
      </c>
      <c r="T8" s="349">
        <v>321.697</v>
      </c>
      <c r="U8" s="349">
        <v>158.90699999999998</v>
      </c>
      <c r="V8" s="349">
        <v>25.332000000000001</v>
      </c>
      <c r="W8" s="349">
        <v>512.601</v>
      </c>
      <c r="X8" s="349">
        <v>1109.1980000000001</v>
      </c>
      <c r="Y8" s="349">
        <v>539.23900000000003</v>
      </c>
      <c r="Z8" s="349">
        <v>1177.182</v>
      </c>
      <c r="AA8" s="349">
        <v>1344.771</v>
      </c>
      <c r="AB8" s="256">
        <v>466.88299999999998</v>
      </c>
      <c r="AC8" s="350">
        <v>1746.374</v>
      </c>
      <c r="AD8" s="351">
        <v>785.81901000000005</v>
      </c>
      <c r="AE8" s="257">
        <v>3439</v>
      </c>
      <c r="AF8" s="257">
        <v>2392</v>
      </c>
      <c r="AG8" s="257">
        <v>2459</v>
      </c>
      <c r="AH8" s="122">
        <v>1955</v>
      </c>
      <c r="AI8" s="277">
        <v>2482.3347800000001</v>
      </c>
      <c r="AJ8" s="337">
        <v>3060</v>
      </c>
      <c r="AK8" s="171">
        <v>3878</v>
      </c>
      <c r="AL8" s="171">
        <v>7545</v>
      </c>
      <c r="AM8" s="171">
        <v>2116</v>
      </c>
      <c r="AN8" s="435">
        <v>5337</v>
      </c>
      <c r="AO8" s="347">
        <v>1747.8269499999999</v>
      </c>
      <c r="AP8" s="215">
        <v>3892.5491100000004</v>
      </c>
      <c r="AQ8" s="435">
        <v>2167</v>
      </c>
      <c r="AR8" s="435">
        <v>2761.1620800000001</v>
      </c>
      <c r="AS8" s="308">
        <v>1490.6924700000002</v>
      </c>
    </row>
    <row r="9" spans="1:45" s="171" customFormat="1" ht="16.5" customHeight="1" x14ac:dyDescent="0.3">
      <c r="A9" s="260" t="s">
        <v>16</v>
      </c>
      <c r="B9" s="336" t="s">
        <v>92</v>
      </c>
      <c r="C9" s="246" t="s">
        <v>59</v>
      </c>
      <c r="D9" s="348">
        <v>7012.9690000000001</v>
      </c>
      <c r="E9" s="348">
        <v>10279.047</v>
      </c>
      <c r="F9" s="348">
        <v>15999.824000000002</v>
      </c>
      <c r="G9" s="348">
        <v>19083.296999999999</v>
      </c>
      <c r="H9" s="348">
        <v>12410.429</v>
      </c>
      <c r="I9" s="348">
        <v>16293.941000000001</v>
      </c>
      <c r="J9" s="258">
        <v>14590.383</v>
      </c>
      <c r="K9" s="258">
        <f>SUM(R9:U9)</f>
        <v>13422.112000000001</v>
      </c>
      <c r="L9" s="258">
        <f t="shared" si="0"/>
        <v>20848.249</v>
      </c>
      <c r="M9" s="122">
        <f t="shared" si="1"/>
        <v>20161.229459999999</v>
      </c>
      <c r="N9" s="12">
        <f t="shared" si="2"/>
        <v>12110.059219999999</v>
      </c>
      <c r="O9" s="12">
        <f t="shared" si="3"/>
        <v>15057.837390000001</v>
      </c>
      <c r="P9" s="215">
        <f t="shared" si="4"/>
        <v>13850.619999999999</v>
      </c>
      <c r="Q9" s="439">
        <f t="shared" si="5"/>
        <v>7237.3467600000004</v>
      </c>
      <c r="R9" s="349">
        <v>3393.6820000000002</v>
      </c>
      <c r="S9" s="349">
        <v>3122.0830000000001</v>
      </c>
      <c r="T9" s="349">
        <v>3131.0659999999998</v>
      </c>
      <c r="U9" s="349">
        <v>3775.2809999999999</v>
      </c>
      <c r="V9" s="349">
        <v>3321.7280000000001</v>
      </c>
      <c r="W9" s="349">
        <v>4780.9110000000001</v>
      </c>
      <c r="X9" s="349">
        <v>5019.9409999999998</v>
      </c>
      <c r="Y9" s="349">
        <v>7725.6689999999999</v>
      </c>
      <c r="Z9" s="349">
        <v>6901.9</v>
      </c>
      <c r="AA9" s="349">
        <v>6855.8440000000001</v>
      </c>
      <c r="AB9" s="256">
        <v>2847.1279999999997</v>
      </c>
      <c r="AC9" s="350">
        <v>3556.3574600000002</v>
      </c>
      <c r="AD9" s="350">
        <v>4236.0592200000001</v>
      </c>
      <c r="AE9" s="257">
        <v>2191</v>
      </c>
      <c r="AF9" s="257">
        <v>3016</v>
      </c>
      <c r="AG9" s="257">
        <v>2667</v>
      </c>
      <c r="AH9" s="122">
        <v>3335</v>
      </c>
      <c r="AI9" s="277">
        <v>3705.8373899999997</v>
      </c>
      <c r="AJ9" s="337">
        <v>3512</v>
      </c>
      <c r="AK9" s="171">
        <v>4505</v>
      </c>
      <c r="AL9" s="171">
        <v>3193</v>
      </c>
      <c r="AM9" s="171">
        <v>3990</v>
      </c>
      <c r="AN9" s="435">
        <v>3760</v>
      </c>
      <c r="AO9" s="347">
        <v>2907.62</v>
      </c>
      <c r="AP9" s="215">
        <v>1673.39</v>
      </c>
      <c r="AQ9" s="435">
        <v>1918</v>
      </c>
      <c r="AR9" s="435">
        <v>1622.3140100000003</v>
      </c>
      <c r="AS9" s="308">
        <v>2023.64275</v>
      </c>
    </row>
    <row r="10" spans="1:45" s="171" customFormat="1" ht="16.5" customHeight="1" x14ac:dyDescent="0.3">
      <c r="A10" s="260" t="s">
        <v>17</v>
      </c>
      <c r="B10" s="336" t="s">
        <v>93</v>
      </c>
      <c r="C10" s="246" t="s">
        <v>18</v>
      </c>
      <c r="D10" s="348">
        <v>0</v>
      </c>
      <c r="E10" s="348">
        <v>0</v>
      </c>
      <c r="F10" s="348">
        <v>0</v>
      </c>
      <c r="G10" s="348">
        <v>0</v>
      </c>
      <c r="H10" s="348">
        <v>0</v>
      </c>
      <c r="I10" s="348">
        <v>0</v>
      </c>
      <c r="J10" s="348">
        <v>0</v>
      </c>
      <c r="K10" s="348">
        <v>0</v>
      </c>
      <c r="L10" s="258">
        <f t="shared" si="0"/>
        <v>0.58499999999999996</v>
      </c>
      <c r="M10" s="122">
        <f t="shared" si="1"/>
        <v>4.6550000000000002</v>
      </c>
      <c r="N10" s="12">
        <f t="shared" si="2"/>
        <v>551</v>
      </c>
      <c r="O10" s="12">
        <f t="shared" si="3"/>
        <v>458</v>
      </c>
      <c r="P10" s="215">
        <f t="shared" si="4"/>
        <v>1424.4216900000001</v>
      </c>
      <c r="Q10" s="439">
        <f t="shared" si="5"/>
        <v>1425.4075000000003</v>
      </c>
      <c r="R10" s="348">
        <v>0</v>
      </c>
      <c r="S10" s="348">
        <v>0</v>
      </c>
      <c r="T10" s="348">
        <v>0</v>
      </c>
      <c r="U10" s="348">
        <v>0</v>
      </c>
      <c r="V10" s="349">
        <v>0</v>
      </c>
      <c r="W10" s="349">
        <v>0.57499999999999996</v>
      </c>
      <c r="X10" s="349">
        <v>0.01</v>
      </c>
      <c r="Y10" s="349">
        <v>0</v>
      </c>
      <c r="Z10" s="349">
        <v>0.33</v>
      </c>
      <c r="AA10" s="349">
        <v>2.3250000000000002</v>
      </c>
      <c r="AB10" s="256">
        <v>0</v>
      </c>
      <c r="AC10" s="350">
        <v>2</v>
      </c>
      <c r="AD10" s="350">
        <v>0</v>
      </c>
      <c r="AE10" s="257">
        <v>77</v>
      </c>
      <c r="AF10" s="257">
        <v>396</v>
      </c>
      <c r="AG10" s="257">
        <v>78</v>
      </c>
      <c r="AH10" s="122">
        <v>121</v>
      </c>
      <c r="AI10" s="277">
        <v>51</v>
      </c>
      <c r="AJ10" s="337">
        <v>79</v>
      </c>
      <c r="AK10" s="171">
        <v>207</v>
      </c>
      <c r="AL10" s="171">
        <v>411</v>
      </c>
      <c r="AM10" s="171">
        <v>592</v>
      </c>
      <c r="AN10" s="435">
        <v>161</v>
      </c>
      <c r="AO10" s="347">
        <v>260.42169000000001</v>
      </c>
      <c r="AP10" s="215">
        <v>98.231660000000005</v>
      </c>
      <c r="AQ10" s="435">
        <v>504</v>
      </c>
      <c r="AR10" s="435">
        <v>461.56466000000006</v>
      </c>
      <c r="AS10" s="308">
        <v>361.61117999999999</v>
      </c>
    </row>
    <row r="11" spans="1:45" s="171" customFormat="1" ht="16.5" customHeight="1" x14ac:dyDescent="0.3">
      <c r="A11" s="260" t="s">
        <v>19</v>
      </c>
      <c r="B11" s="336" t="s">
        <v>94</v>
      </c>
      <c r="C11" s="246" t="s">
        <v>60</v>
      </c>
      <c r="D11" s="348">
        <v>85.233999999999995</v>
      </c>
      <c r="E11" s="348">
        <v>353.08300000000003</v>
      </c>
      <c r="F11" s="348">
        <v>397.24599999999998</v>
      </c>
      <c r="G11" s="348">
        <v>906.36400000000003</v>
      </c>
      <c r="H11" s="348">
        <v>129.971</v>
      </c>
      <c r="I11" s="348">
        <v>233.43599999999998</v>
      </c>
      <c r="J11" s="258">
        <v>156.393</v>
      </c>
      <c r="K11" s="258">
        <f t="shared" ref="K11:K27" si="6">SUM(R11:U11)</f>
        <v>646.22900000000004</v>
      </c>
      <c r="L11" s="258">
        <f t="shared" si="0"/>
        <v>56.969000000000001</v>
      </c>
      <c r="M11" s="122">
        <f t="shared" si="1"/>
        <v>640.59421999999995</v>
      </c>
      <c r="N11" s="12">
        <f t="shared" si="2"/>
        <v>582.80980999999997</v>
      </c>
      <c r="O11" s="12">
        <f t="shared" si="3"/>
        <v>617.10490000000004</v>
      </c>
      <c r="P11" s="215">
        <f t="shared" si="4"/>
        <v>950.31029999999998</v>
      </c>
      <c r="Q11" s="439">
        <f t="shared" si="5"/>
        <v>854.84972999999991</v>
      </c>
      <c r="R11" s="349">
        <v>117.77099999999999</v>
      </c>
      <c r="S11" s="349">
        <v>146.56100000000001</v>
      </c>
      <c r="T11" s="349">
        <v>190.499</v>
      </c>
      <c r="U11" s="349">
        <v>191.398</v>
      </c>
      <c r="V11" s="349">
        <v>11.602</v>
      </c>
      <c r="W11" s="349">
        <v>4.33</v>
      </c>
      <c r="X11" s="349">
        <v>0.45200000000000001</v>
      </c>
      <c r="Y11" s="349">
        <v>40.585000000000001</v>
      </c>
      <c r="Z11" s="349">
        <v>1.1499999999999999</v>
      </c>
      <c r="AA11" s="349">
        <v>27.1</v>
      </c>
      <c r="AB11" s="256">
        <v>0.43000000000000005</v>
      </c>
      <c r="AC11" s="350">
        <v>611.91422</v>
      </c>
      <c r="AD11" s="350">
        <v>146.80981</v>
      </c>
      <c r="AE11" s="257">
        <v>110</v>
      </c>
      <c r="AF11" s="257">
        <v>119</v>
      </c>
      <c r="AG11" s="257">
        <v>207</v>
      </c>
      <c r="AH11" s="122">
        <v>204</v>
      </c>
      <c r="AI11" s="277">
        <v>116.1049</v>
      </c>
      <c r="AJ11" s="337">
        <v>200</v>
      </c>
      <c r="AK11" s="171">
        <v>97</v>
      </c>
      <c r="AL11" s="171">
        <v>250</v>
      </c>
      <c r="AM11" s="171">
        <v>227</v>
      </c>
      <c r="AN11" s="435">
        <v>209</v>
      </c>
      <c r="AO11" s="347">
        <v>264.31029999999998</v>
      </c>
      <c r="AP11" s="215">
        <v>459.57513999999998</v>
      </c>
      <c r="AQ11" s="435">
        <v>124</v>
      </c>
      <c r="AR11" s="435">
        <v>216</v>
      </c>
      <c r="AS11" s="308">
        <v>55.274590000000003</v>
      </c>
    </row>
    <row r="12" spans="1:45" s="229" customFormat="1" ht="16.5" customHeight="1" x14ac:dyDescent="0.3">
      <c r="A12" s="228" t="s">
        <v>20</v>
      </c>
      <c r="B12" s="341" t="s">
        <v>95</v>
      </c>
      <c r="C12" s="261" t="s">
        <v>61</v>
      </c>
      <c r="D12" s="342">
        <v>42.372</v>
      </c>
      <c r="E12" s="342">
        <v>370.20800000000003</v>
      </c>
      <c r="F12" s="342">
        <v>192.56799999999998</v>
      </c>
      <c r="G12" s="342">
        <v>453.75800000000004</v>
      </c>
      <c r="H12" s="342">
        <v>152.71199999999999</v>
      </c>
      <c r="I12" s="342">
        <v>485.185</v>
      </c>
      <c r="J12" s="324">
        <v>278.64100000000002</v>
      </c>
      <c r="K12" s="324">
        <f t="shared" si="6"/>
        <v>1192.941</v>
      </c>
      <c r="L12" s="324">
        <f t="shared" si="0"/>
        <v>590.12599999999998</v>
      </c>
      <c r="M12" s="12">
        <f t="shared" si="1"/>
        <v>241.30605</v>
      </c>
      <c r="N12" s="12">
        <f t="shared" si="2"/>
        <v>1180.7223999999999</v>
      </c>
      <c r="O12" s="12">
        <f t="shared" si="3"/>
        <v>342.60306000000003</v>
      </c>
      <c r="P12" s="215">
        <f t="shared" si="4"/>
        <v>385.56868000000003</v>
      </c>
      <c r="Q12" s="439">
        <f t="shared" si="5"/>
        <v>79.595730000000003</v>
      </c>
      <c r="R12" s="343">
        <v>33.69</v>
      </c>
      <c r="S12" s="343">
        <v>758.32900000000006</v>
      </c>
      <c r="T12" s="343">
        <v>354.637</v>
      </c>
      <c r="U12" s="343">
        <v>46.284999999999997</v>
      </c>
      <c r="V12" s="343">
        <v>0.78200000000000003</v>
      </c>
      <c r="W12" s="343">
        <v>399.28500000000003</v>
      </c>
      <c r="X12" s="343">
        <v>187.72200000000001</v>
      </c>
      <c r="Y12" s="343">
        <v>2.3370000000000002</v>
      </c>
      <c r="Z12" s="343">
        <v>0</v>
      </c>
      <c r="AA12" s="343">
        <v>216.65799999999999</v>
      </c>
      <c r="AB12" s="344">
        <v>1.02</v>
      </c>
      <c r="AC12" s="345">
        <v>23.628049999999998</v>
      </c>
      <c r="AD12" s="350">
        <v>751.62426999999991</v>
      </c>
      <c r="AE12" s="257">
        <v>383</v>
      </c>
      <c r="AF12" s="346">
        <v>39.098130000000005</v>
      </c>
      <c r="AG12" s="346">
        <v>7</v>
      </c>
      <c r="AH12" s="12">
        <v>87</v>
      </c>
      <c r="AI12" s="277">
        <v>101.60306000000001</v>
      </c>
      <c r="AJ12" s="337">
        <v>53</v>
      </c>
      <c r="AK12" s="229">
        <v>101</v>
      </c>
      <c r="AL12" s="229">
        <v>126</v>
      </c>
      <c r="AM12" s="229">
        <v>188</v>
      </c>
      <c r="AN12" s="215">
        <v>46</v>
      </c>
      <c r="AO12" s="347">
        <v>25.568680000000004</v>
      </c>
      <c r="AP12" s="215">
        <v>8.4225200000000005</v>
      </c>
      <c r="AQ12" s="215">
        <v>47</v>
      </c>
      <c r="AR12" s="215">
        <v>21.839040000000001</v>
      </c>
      <c r="AS12" s="439">
        <v>2.3341699999999999</v>
      </c>
    </row>
    <row r="13" spans="1:45" s="229" customFormat="1" ht="16.5" customHeight="1" x14ac:dyDescent="0.3">
      <c r="A13" s="228" t="s">
        <v>21</v>
      </c>
      <c r="B13" s="341" t="s">
        <v>96</v>
      </c>
      <c r="C13" s="261" t="s">
        <v>62</v>
      </c>
      <c r="D13" s="342">
        <v>0.94399999999999995</v>
      </c>
      <c r="E13" s="342">
        <v>1.2430000000000001</v>
      </c>
      <c r="F13" s="342">
        <v>91.210999999999999</v>
      </c>
      <c r="G13" s="342">
        <v>5.0920000000000005</v>
      </c>
      <c r="H13" s="342">
        <v>0.41799999999999998</v>
      </c>
      <c r="I13" s="342">
        <v>31.783000000000001</v>
      </c>
      <c r="J13" s="324">
        <v>8.2089999999999979</v>
      </c>
      <c r="K13" s="324">
        <f t="shared" si="6"/>
        <v>7.7880000000000011</v>
      </c>
      <c r="L13" s="324">
        <f t="shared" si="0"/>
        <v>0.22500000000000001</v>
      </c>
      <c r="M13" s="12">
        <f t="shared" si="1"/>
        <v>26.52571</v>
      </c>
      <c r="N13" s="12">
        <f t="shared" si="2"/>
        <v>2</v>
      </c>
      <c r="O13" s="12">
        <f t="shared" si="3"/>
        <v>12</v>
      </c>
      <c r="P13" s="215">
        <f t="shared" si="4"/>
        <v>104.7136</v>
      </c>
      <c r="Q13" s="439">
        <f t="shared" si="5"/>
        <v>10.120570000000001</v>
      </c>
      <c r="R13" s="343">
        <v>0.38400000000000001</v>
      </c>
      <c r="S13" s="343">
        <v>0.21300000000000002</v>
      </c>
      <c r="T13" s="343">
        <v>6.8180000000000005</v>
      </c>
      <c r="U13" s="343">
        <v>0.373</v>
      </c>
      <c r="V13" s="343">
        <v>0</v>
      </c>
      <c r="W13" s="343">
        <v>0</v>
      </c>
      <c r="X13" s="343">
        <v>0.2</v>
      </c>
      <c r="Y13" s="343">
        <v>2.5000000000000001E-2</v>
      </c>
      <c r="Z13" s="343">
        <v>0</v>
      </c>
      <c r="AA13" s="343">
        <v>0</v>
      </c>
      <c r="AB13" s="344">
        <v>0.14899999999999999</v>
      </c>
      <c r="AC13" s="345">
        <v>26.376709999999999</v>
      </c>
      <c r="AD13" s="122">
        <v>0</v>
      </c>
      <c r="AE13" s="257">
        <v>0</v>
      </c>
      <c r="AF13" s="346">
        <v>0</v>
      </c>
      <c r="AG13" s="346">
        <v>2</v>
      </c>
      <c r="AH13" s="12">
        <v>0</v>
      </c>
      <c r="AI13" s="352">
        <v>0</v>
      </c>
      <c r="AJ13" s="337">
        <v>0</v>
      </c>
      <c r="AK13" s="229">
        <v>12</v>
      </c>
      <c r="AL13" s="229">
        <v>4</v>
      </c>
      <c r="AM13" s="229">
        <v>97</v>
      </c>
      <c r="AN13" s="215">
        <v>0.5</v>
      </c>
      <c r="AO13" s="347">
        <v>3.2136</v>
      </c>
      <c r="AP13" s="215">
        <v>4.7812600000000005</v>
      </c>
      <c r="AQ13" s="215">
        <v>2</v>
      </c>
      <c r="AR13" s="486">
        <v>0.15431</v>
      </c>
      <c r="AS13" s="439">
        <v>3.1850000000000001</v>
      </c>
    </row>
    <row r="14" spans="1:45" s="229" customFormat="1" ht="16.5" customHeight="1" x14ac:dyDescent="0.3">
      <c r="A14" s="228" t="s">
        <v>22</v>
      </c>
      <c r="B14" s="341" t="s">
        <v>97</v>
      </c>
      <c r="C14" s="261" t="s">
        <v>63</v>
      </c>
      <c r="D14" s="342">
        <v>99.605999999999995</v>
      </c>
      <c r="E14" s="342">
        <v>94.413000000000011</v>
      </c>
      <c r="F14" s="342">
        <v>66.373999999999995</v>
      </c>
      <c r="G14" s="342">
        <v>111.63800000000001</v>
      </c>
      <c r="H14" s="342">
        <v>179.15499999999997</v>
      </c>
      <c r="I14" s="342">
        <v>271.37599999999998</v>
      </c>
      <c r="J14" s="324">
        <v>268.05399999999997</v>
      </c>
      <c r="K14" s="324">
        <f t="shared" si="6"/>
        <v>255.41300000000001</v>
      </c>
      <c r="L14" s="324">
        <f t="shared" si="0"/>
        <v>141.113</v>
      </c>
      <c r="M14" s="12">
        <f t="shared" si="1"/>
        <v>196.73490000000001</v>
      </c>
      <c r="N14" s="12">
        <f t="shared" si="2"/>
        <v>856.95895999999993</v>
      </c>
      <c r="O14" s="12">
        <f t="shared" si="3"/>
        <v>843.0788</v>
      </c>
      <c r="P14" s="215">
        <f t="shared" si="4"/>
        <v>1514.1360099999999</v>
      </c>
      <c r="Q14" s="439">
        <f t="shared" si="5"/>
        <v>247.85232999999999</v>
      </c>
      <c r="R14" s="343">
        <v>42.670999999999999</v>
      </c>
      <c r="S14" s="343">
        <v>51.319000000000003</v>
      </c>
      <c r="T14" s="343">
        <v>69.328000000000003</v>
      </c>
      <c r="U14" s="343">
        <v>92.094999999999999</v>
      </c>
      <c r="V14" s="343">
        <v>26.641999999999999</v>
      </c>
      <c r="W14" s="343">
        <v>18.545999999999999</v>
      </c>
      <c r="X14" s="343">
        <v>73.230999999999995</v>
      </c>
      <c r="Y14" s="343">
        <v>22.693999999999999</v>
      </c>
      <c r="Z14" s="343">
        <v>9.4440000000000008</v>
      </c>
      <c r="AA14" s="343">
        <v>29.382000000000001</v>
      </c>
      <c r="AB14" s="344">
        <v>18.491</v>
      </c>
      <c r="AC14" s="345">
        <v>139.4179</v>
      </c>
      <c r="AD14" s="350">
        <v>202.95895999999999</v>
      </c>
      <c r="AE14" s="257">
        <v>241</v>
      </c>
      <c r="AF14" s="346">
        <v>314</v>
      </c>
      <c r="AG14" s="346">
        <v>99</v>
      </c>
      <c r="AH14" s="12">
        <v>243</v>
      </c>
      <c r="AI14" s="277">
        <v>197.0788</v>
      </c>
      <c r="AJ14" s="337">
        <v>337</v>
      </c>
      <c r="AK14" s="229">
        <v>66</v>
      </c>
      <c r="AL14" s="229">
        <v>111</v>
      </c>
      <c r="AM14" s="229">
        <v>291</v>
      </c>
      <c r="AN14" s="215">
        <v>557</v>
      </c>
      <c r="AO14" s="347">
        <v>555.13600999999994</v>
      </c>
      <c r="AP14" s="215">
        <v>41.377870000000001</v>
      </c>
      <c r="AQ14" s="215">
        <v>68</v>
      </c>
      <c r="AR14" s="354">
        <v>45.790390000000002</v>
      </c>
      <c r="AS14" s="439">
        <v>92.684069999999991</v>
      </c>
    </row>
    <row r="15" spans="1:45" s="229" customFormat="1" ht="16.5" customHeight="1" x14ac:dyDescent="0.3">
      <c r="A15" s="228" t="s">
        <v>23</v>
      </c>
      <c r="B15" s="341" t="s">
        <v>98</v>
      </c>
      <c r="C15" s="261" t="s">
        <v>64</v>
      </c>
      <c r="D15" s="342">
        <v>65.275999999999996</v>
      </c>
      <c r="E15" s="342">
        <v>43.951000000000001</v>
      </c>
      <c r="F15" s="342">
        <v>13.178999999999998</v>
      </c>
      <c r="G15" s="342">
        <v>367.61400000000003</v>
      </c>
      <c r="H15" s="342">
        <v>48.525999999999996</v>
      </c>
      <c r="I15" s="342">
        <v>230.536</v>
      </c>
      <c r="J15" s="324">
        <v>140.48500000000001</v>
      </c>
      <c r="K15" s="324">
        <f t="shared" si="6"/>
        <v>150.45100000000002</v>
      </c>
      <c r="L15" s="324">
        <f t="shared" si="0"/>
        <v>36.503</v>
      </c>
      <c r="M15" s="12">
        <f t="shared" si="1"/>
        <v>16.331</v>
      </c>
      <c r="N15" s="12">
        <f t="shared" si="2"/>
        <v>130.4726</v>
      </c>
      <c r="O15" s="12">
        <f t="shared" si="3"/>
        <v>279.65839</v>
      </c>
      <c r="P15" s="215">
        <f t="shared" si="4"/>
        <v>257.28444000000002</v>
      </c>
      <c r="Q15" s="439">
        <f t="shared" si="5"/>
        <v>248.10992999999999</v>
      </c>
      <c r="R15" s="343">
        <v>28.132999999999999</v>
      </c>
      <c r="S15" s="343">
        <v>49.837000000000003</v>
      </c>
      <c r="T15" s="343">
        <v>32.115000000000002</v>
      </c>
      <c r="U15" s="343">
        <v>40.366000000000007</v>
      </c>
      <c r="V15" s="343">
        <v>8.6340000000000003</v>
      </c>
      <c r="W15" s="343">
        <v>10.651999999999999</v>
      </c>
      <c r="X15" s="343">
        <v>13.423999999999999</v>
      </c>
      <c r="Y15" s="343">
        <v>3.7930000000000001</v>
      </c>
      <c r="Z15" s="343">
        <v>1.01</v>
      </c>
      <c r="AA15" s="343">
        <v>2.2639999999999998</v>
      </c>
      <c r="AB15" s="344">
        <v>2.7050000000000001</v>
      </c>
      <c r="AC15" s="12">
        <v>10.352</v>
      </c>
      <c r="AD15" s="122">
        <v>48.07423</v>
      </c>
      <c r="AE15" s="257">
        <v>14</v>
      </c>
      <c r="AF15" s="346">
        <v>27.39837</v>
      </c>
      <c r="AG15" s="346">
        <v>41</v>
      </c>
      <c r="AH15" s="12">
        <v>15</v>
      </c>
      <c r="AI15" s="277">
        <v>48.658389999999997</v>
      </c>
      <c r="AJ15" s="337">
        <v>18</v>
      </c>
      <c r="AK15" s="229">
        <v>198</v>
      </c>
      <c r="AL15" s="229">
        <v>27</v>
      </c>
      <c r="AM15" s="229">
        <v>128</v>
      </c>
      <c r="AN15" s="215">
        <v>50</v>
      </c>
      <c r="AO15" s="347">
        <v>52.284440000000018</v>
      </c>
      <c r="AP15" s="215">
        <v>61.731200000000001</v>
      </c>
      <c r="AQ15" s="215">
        <v>25</v>
      </c>
      <c r="AR15" s="354">
        <v>144.51358999999999</v>
      </c>
      <c r="AS15" s="439">
        <v>16.86514</v>
      </c>
    </row>
    <row r="16" spans="1:45" s="229" customFormat="1" ht="16.5" customHeight="1" x14ac:dyDescent="0.3">
      <c r="A16" s="228" t="s">
        <v>24</v>
      </c>
      <c r="B16" s="341" t="s">
        <v>99</v>
      </c>
      <c r="C16" s="261" t="s">
        <v>65</v>
      </c>
      <c r="D16" s="342">
        <v>652.78800000000001</v>
      </c>
      <c r="E16" s="342">
        <v>505.70400000000001</v>
      </c>
      <c r="F16" s="342">
        <v>346.05899999999997</v>
      </c>
      <c r="G16" s="342">
        <v>663.62100000000009</v>
      </c>
      <c r="H16" s="342">
        <v>219.31200000000001</v>
      </c>
      <c r="I16" s="342">
        <v>121.797</v>
      </c>
      <c r="J16" s="324">
        <v>180.57499999999999</v>
      </c>
      <c r="K16" s="324">
        <f t="shared" si="6"/>
        <v>372.85500000000002</v>
      </c>
      <c r="L16" s="324">
        <f t="shared" si="0"/>
        <v>494.113</v>
      </c>
      <c r="M16" s="12">
        <f t="shared" si="1"/>
        <v>673.97809000000007</v>
      </c>
      <c r="N16" s="12">
        <f t="shared" si="2"/>
        <v>201.82339999999999</v>
      </c>
      <c r="O16" s="12">
        <f t="shared" si="3"/>
        <v>557.52600000000007</v>
      </c>
      <c r="P16" s="215">
        <f t="shared" si="4"/>
        <v>910.71177999999998</v>
      </c>
      <c r="Q16" s="439">
        <f t="shared" si="5"/>
        <v>169.36019999999996</v>
      </c>
      <c r="R16" s="343">
        <v>16.719000000000001</v>
      </c>
      <c r="S16" s="343">
        <v>62.505000000000003</v>
      </c>
      <c r="T16" s="343">
        <v>89.855000000000004</v>
      </c>
      <c r="U16" s="343">
        <v>203.77600000000001</v>
      </c>
      <c r="V16" s="343">
        <v>43.088999999999999</v>
      </c>
      <c r="W16" s="343">
        <v>51.442</v>
      </c>
      <c r="X16" s="343">
        <v>315.65499999999997</v>
      </c>
      <c r="Y16" s="343">
        <v>83.927000000000007</v>
      </c>
      <c r="Z16" s="343">
        <v>110.628</v>
      </c>
      <c r="AA16" s="343">
        <v>150.304</v>
      </c>
      <c r="AB16" s="344">
        <v>196.85999999999999</v>
      </c>
      <c r="AC16" s="12">
        <v>216.18609000000001</v>
      </c>
      <c r="AD16" s="350">
        <v>65.823399999999992</v>
      </c>
      <c r="AE16" s="257">
        <v>53</v>
      </c>
      <c r="AF16" s="346">
        <v>52</v>
      </c>
      <c r="AG16" s="346">
        <v>31</v>
      </c>
      <c r="AH16" s="12">
        <v>61</v>
      </c>
      <c r="AI16" s="277">
        <v>108.526</v>
      </c>
      <c r="AJ16" s="337">
        <v>340</v>
      </c>
      <c r="AK16" s="229">
        <v>48</v>
      </c>
      <c r="AL16" s="229">
        <v>84</v>
      </c>
      <c r="AM16" s="229">
        <v>699</v>
      </c>
      <c r="AN16" s="215">
        <v>59</v>
      </c>
      <c r="AO16" s="347">
        <v>68.711780000000005</v>
      </c>
      <c r="AP16" s="215">
        <v>123.68939999999998</v>
      </c>
      <c r="AQ16" s="215">
        <v>1</v>
      </c>
      <c r="AR16" s="354">
        <v>25.645199999999996</v>
      </c>
      <c r="AS16" s="439">
        <v>19.025599999999997</v>
      </c>
    </row>
    <row r="17" spans="1:45" s="229" customFormat="1" ht="16.5" customHeight="1" x14ac:dyDescent="0.3">
      <c r="A17" s="228" t="s">
        <v>25</v>
      </c>
      <c r="B17" s="341" t="s">
        <v>100</v>
      </c>
      <c r="C17" s="261" t="s">
        <v>66</v>
      </c>
      <c r="D17" s="342">
        <v>272.24699999999996</v>
      </c>
      <c r="E17" s="342">
        <v>429.96000000000004</v>
      </c>
      <c r="F17" s="342">
        <v>459.33199999999999</v>
      </c>
      <c r="G17" s="342">
        <v>491.30500000000001</v>
      </c>
      <c r="H17" s="342">
        <v>430.48099999999999</v>
      </c>
      <c r="I17" s="342">
        <v>259.77700000000004</v>
      </c>
      <c r="J17" s="324">
        <v>270.97800000000001</v>
      </c>
      <c r="K17" s="324">
        <f t="shared" si="6"/>
        <v>347.471</v>
      </c>
      <c r="L17" s="324">
        <f t="shared" si="0"/>
        <v>300.40999999999997</v>
      </c>
      <c r="M17" s="12">
        <f t="shared" si="1"/>
        <v>215.82400000000001</v>
      </c>
      <c r="N17" s="12">
        <f t="shared" si="2"/>
        <v>315.54345000000001</v>
      </c>
      <c r="O17" s="12">
        <f t="shared" si="3"/>
        <v>207.655</v>
      </c>
      <c r="P17" s="215">
        <f t="shared" si="4"/>
        <v>380.13300000000004</v>
      </c>
      <c r="Q17" s="439">
        <f t="shared" si="5"/>
        <v>288.428</v>
      </c>
      <c r="R17" s="343">
        <v>114.19200000000001</v>
      </c>
      <c r="S17" s="343">
        <v>12.894</v>
      </c>
      <c r="T17" s="343">
        <v>111.999</v>
      </c>
      <c r="U17" s="343">
        <v>108.38600000000001</v>
      </c>
      <c r="V17" s="343">
        <v>1.2190000000000001</v>
      </c>
      <c r="W17" s="343">
        <v>0</v>
      </c>
      <c r="X17" s="343">
        <v>0</v>
      </c>
      <c r="Y17" s="343">
        <v>299.19099999999997</v>
      </c>
      <c r="Z17" s="343">
        <v>109.7</v>
      </c>
      <c r="AA17" s="343">
        <v>0.48</v>
      </c>
      <c r="AB17" s="344">
        <v>104.658</v>
      </c>
      <c r="AC17" s="12">
        <v>0.98599999999999999</v>
      </c>
      <c r="AD17" s="350">
        <v>93.543449999999993</v>
      </c>
      <c r="AE17" s="257">
        <v>0</v>
      </c>
      <c r="AF17" s="346">
        <v>103</v>
      </c>
      <c r="AG17" s="346">
        <v>119</v>
      </c>
      <c r="AH17" s="12">
        <v>104</v>
      </c>
      <c r="AI17" s="277">
        <v>101.655</v>
      </c>
      <c r="AJ17" s="337">
        <v>1</v>
      </c>
      <c r="AK17" s="229">
        <v>1</v>
      </c>
      <c r="AL17" s="229">
        <v>6</v>
      </c>
      <c r="AM17" s="229">
        <v>122</v>
      </c>
      <c r="AN17" s="215">
        <v>111</v>
      </c>
      <c r="AO17" s="347">
        <v>141.13300000000001</v>
      </c>
      <c r="AP17" s="215">
        <v>11.6972</v>
      </c>
      <c r="AQ17" s="215">
        <v>120</v>
      </c>
      <c r="AR17" s="354">
        <v>14.195000000000002</v>
      </c>
      <c r="AS17" s="439">
        <v>142.53580000000002</v>
      </c>
    </row>
    <row r="18" spans="1:45" s="229" customFormat="1" ht="16.5" customHeight="1" x14ac:dyDescent="0.3">
      <c r="A18" s="228" t="s">
        <v>26</v>
      </c>
      <c r="B18" s="341" t="s">
        <v>101</v>
      </c>
      <c r="C18" s="261" t="s">
        <v>67</v>
      </c>
      <c r="D18" s="342">
        <v>0.40399999999999997</v>
      </c>
      <c r="E18" s="342">
        <v>3.4220000000000002</v>
      </c>
      <c r="F18" s="342">
        <v>11.506</v>
      </c>
      <c r="G18" s="342">
        <v>17.106999999999999</v>
      </c>
      <c r="H18" s="342">
        <v>1.175</v>
      </c>
      <c r="I18" s="342">
        <v>7.5329999999999995</v>
      </c>
      <c r="J18" s="324">
        <v>57.181999999999995</v>
      </c>
      <c r="K18" s="324">
        <f t="shared" si="6"/>
        <v>145.471</v>
      </c>
      <c r="L18" s="324">
        <f t="shared" si="0"/>
        <v>34.408999999999999</v>
      </c>
      <c r="M18" s="12">
        <f t="shared" si="1"/>
        <v>25.369500000000002</v>
      </c>
      <c r="N18" s="12">
        <f t="shared" si="2"/>
        <v>262.83704999999998</v>
      </c>
      <c r="O18" s="12">
        <f t="shared" si="3"/>
        <v>83.4</v>
      </c>
      <c r="P18" s="215">
        <f t="shared" si="4"/>
        <v>710.69507999999996</v>
      </c>
      <c r="Q18" s="439">
        <f t="shared" si="5"/>
        <v>324.94814000000002</v>
      </c>
      <c r="R18" s="343">
        <v>18.025999999999996</v>
      </c>
      <c r="S18" s="343">
        <v>67.759</v>
      </c>
      <c r="T18" s="343">
        <v>45.006</v>
      </c>
      <c r="U18" s="343">
        <v>14.68</v>
      </c>
      <c r="V18" s="343">
        <v>0.55500000000000005</v>
      </c>
      <c r="W18" s="343">
        <v>0</v>
      </c>
      <c r="X18" s="343">
        <v>3.4000000000000002E-2</v>
      </c>
      <c r="Y18" s="343">
        <v>33.82</v>
      </c>
      <c r="Z18" s="343">
        <v>7.6180000000000003</v>
      </c>
      <c r="AA18" s="343">
        <v>0</v>
      </c>
      <c r="AB18" s="344">
        <v>0.48000000000000004</v>
      </c>
      <c r="AC18" s="12">
        <v>17.2715</v>
      </c>
      <c r="AD18" s="350">
        <v>57.837049999999998</v>
      </c>
      <c r="AE18" s="257">
        <v>49</v>
      </c>
      <c r="AF18" s="346">
        <v>120</v>
      </c>
      <c r="AG18" s="346">
        <v>36</v>
      </c>
      <c r="AH18" s="12">
        <v>18</v>
      </c>
      <c r="AI18" s="277">
        <v>19.399999999999999</v>
      </c>
      <c r="AJ18" s="337">
        <v>30</v>
      </c>
      <c r="AK18" s="229">
        <v>16</v>
      </c>
      <c r="AL18" s="229">
        <v>134</v>
      </c>
      <c r="AM18" s="229">
        <v>240</v>
      </c>
      <c r="AN18" s="215">
        <v>222</v>
      </c>
      <c r="AO18" s="347">
        <v>114.69508</v>
      </c>
      <c r="AP18" s="215">
        <v>119.96777999999999</v>
      </c>
      <c r="AQ18" s="215">
        <v>144</v>
      </c>
      <c r="AR18" s="354">
        <v>43.102499999999999</v>
      </c>
      <c r="AS18" s="439">
        <v>17.877860000000002</v>
      </c>
    </row>
    <row r="19" spans="1:45" s="229" customFormat="1" ht="16.5" customHeight="1" x14ac:dyDescent="0.3">
      <c r="A19" s="228" t="s">
        <v>27</v>
      </c>
      <c r="B19" s="341" t="s">
        <v>102</v>
      </c>
      <c r="C19" s="261" t="s">
        <v>68</v>
      </c>
      <c r="D19" s="342">
        <v>25.414999999999999</v>
      </c>
      <c r="E19" s="342">
        <v>0.433</v>
      </c>
      <c r="F19" s="342">
        <v>2044.3879999999999</v>
      </c>
      <c r="G19" s="342">
        <v>114.42400000000001</v>
      </c>
      <c r="H19" s="342">
        <v>4.4859999999999998</v>
      </c>
      <c r="I19" s="342">
        <v>671.85299999999995</v>
      </c>
      <c r="J19" s="324">
        <v>462.69400000000002</v>
      </c>
      <c r="K19" s="324">
        <f t="shared" si="6"/>
        <v>658.5569999999999</v>
      </c>
      <c r="L19" s="324">
        <f t="shared" si="0"/>
        <v>234.05699999999999</v>
      </c>
      <c r="M19" s="12">
        <f t="shared" si="1"/>
        <v>234.26900000000001</v>
      </c>
      <c r="N19" s="12">
        <f t="shared" si="2"/>
        <v>74.024270000000001</v>
      </c>
      <c r="O19" s="12">
        <f t="shared" si="3"/>
        <v>267.94100000000003</v>
      </c>
      <c r="P19" s="215">
        <f t="shared" si="4"/>
        <v>259.02870000000001</v>
      </c>
      <c r="Q19" s="439">
        <f t="shared" si="5"/>
        <v>107.12490000000001</v>
      </c>
      <c r="R19" s="343">
        <v>291.56200000000001</v>
      </c>
      <c r="S19" s="343">
        <v>204.89</v>
      </c>
      <c r="T19" s="343">
        <v>112.81</v>
      </c>
      <c r="U19" s="343">
        <v>49.294999999999995</v>
      </c>
      <c r="V19" s="343">
        <v>7.9020000000000001</v>
      </c>
      <c r="W19" s="343">
        <v>0</v>
      </c>
      <c r="X19" s="343">
        <v>1.7210000000000001</v>
      </c>
      <c r="Y19" s="343">
        <v>224.434</v>
      </c>
      <c r="Z19" s="343">
        <v>29.048999999999999</v>
      </c>
      <c r="AA19" s="343">
        <v>53.768000000000001</v>
      </c>
      <c r="AB19" s="344">
        <v>89.513000000000005</v>
      </c>
      <c r="AC19" s="12">
        <v>61.939</v>
      </c>
      <c r="AD19" s="122">
        <v>0</v>
      </c>
      <c r="AE19" s="257">
        <v>35</v>
      </c>
      <c r="AF19" s="346">
        <v>38.024269999999994</v>
      </c>
      <c r="AG19" s="346">
        <v>1</v>
      </c>
      <c r="AH19" s="12">
        <v>79</v>
      </c>
      <c r="AI19" s="277">
        <v>75.641000000000005</v>
      </c>
      <c r="AJ19" s="337">
        <v>113</v>
      </c>
      <c r="AK19" s="229">
        <v>0.3</v>
      </c>
      <c r="AL19" s="229">
        <v>99</v>
      </c>
      <c r="AM19" s="229">
        <v>114</v>
      </c>
      <c r="AN19" s="215">
        <v>41</v>
      </c>
      <c r="AO19" s="347">
        <v>5.0286999999999997</v>
      </c>
      <c r="AP19" s="215">
        <v>104.4</v>
      </c>
      <c r="AQ19" s="215">
        <v>1</v>
      </c>
      <c r="AR19" s="354">
        <v>1.3797000000000001</v>
      </c>
      <c r="AS19" s="439">
        <v>0.34520000000000001</v>
      </c>
    </row>
    <row r="20" spans="1:45" s="229" customFormat="1" ht="16.5" customHeight="1" x14ac:dyDescent="0.3">
      <c r="A20" s="228" t="s">
        <v>28</v>
      </c>
      <c r="B20" s="341" t="s">
        <v>103</v>
      </c>
      <c r="C20" s="261" t="s">
        <v>69</v>
      </c>
      <c r="D20" s="342">
        <v>1221.4180000000001</v>
      </c>
      <c r="E20" s="342">
        <v>1744.6380000000001</v>
      </c>
      <c r="F20" s="342">
        <v>2164.3040000000001</v>
      </c>
      <c r="G20" s="342">
        <v>1748.664</v>
      </c>
      <c r="H20" s="342">
        <v>1135.1509999999998</v>
      </c>
      <c r="I20" s="342">
        <v>735.096</v>
      </c>
      <c r="J20" s="324">
        <v>684.01199999999994</v>
      </c>
      <c r="K20" s="324">
        <f t="shared" si="6"/>
        <v>1480.6860000000001</v>
      </c>
      <c r="L20" s="324">
        <f t="shared" si="0"/>
        <v>55.068000000000005</v>
      </c>
      <c r="M20" s="12">
        <f t="shared" si="1"/>
        <v>774.82258999999999</v>
      </c>
      <c r="N20" s="12">
        <f t="shared" si="2"/>
        <v>1480.16095</v>
      </c>
      <c r="O20" s="12">
        <f t="shared" si="3"/>
        <v>1609.798</v>
      </c>
      <c r="P20" s="215">
        <f t="shared" si="4"/>
        <v>2581.886</v>
      </c>
      <c r="Q20" s="439">
        <f t="shared" si="5"/>
        <v>3307.7978400000002</v>
      </c>
      <c r="R20" s="343">
        <v>487.18600000000004</v>
      </c>
      <c r="S20" s="343">
        <v>403.37799999999999</v>
      </c>
      <c r="T20" s="343">
        <v>344.29599999999999</v>
      </c>
      <c r="U20" s="343">
        <v>245.82599999999999</v>
      </c>
      <c r="V20" s="343">
        <v>0</v>
      </c>
      <c r="W20" s="343">
        <v>0.2</v>
      </c>
      <c r="X20" s="343">
        <v>0</v>
      </c>
      <c r="Y20" s="343">
        <v>54.868000000000002</v>
      </c>
      <c r="Z20" s="343">
        <v>191.86500000000001</v>
      </c>
      <c r="AA20" s="343">
        <v>141.495</v>
      </c>
      <c r="AB20" s="344">
        <v>82.381</v>
      </c>
      <c r="AC20" s="345">
        <v>359.08159000000006</v>
      </c>
      <c r="AD20" s="350">
        <v>323.16094999999996</v>
      </c>
      <c r="AE20" s="257">
        <v>669</v>
      </c>
      <c r="AF20" s="346">
        <v>191</v>
      </c>
      <c r="AG20" s="346">
        <v>297</v>
      </c>
      <c r="AH20" s="12">
        <v>321</v>
      </c>
      <c r="AI20" s="277">
        <v>389.798</v>
      </c>
      <c r="AJ20" s="337">
        <v>531</v>
      </c>
      <c r="AK20" s="229">
        <v>368</v>
      </c>
      <c r="AL20" s="229">
        <v>392</v>
      </c>
      <c r="AM20" s="229">
        <v>840</v>
      </c>
      <c r="AN20" s="215">
        <v>685</v>
      </c>
      <c r="AO20" s="347">
        <v>664.88599999999997</v>
      </c>
      <c r="AP20" s="215">
        <v>494.21401000000003</v>
      </c>
      <c r="AQ20" s="215">
        <v>794</v>
      </c>
      <c r="AR20" s="354">
        <v>1195.0669300000002</v>
      </c>
      <c r="AS20" s="439">
        <v>824.51689999999985</v>
      </c>
    </row>
    <row r="21" spans="1:45" s="229" customFormat="1" ht="16.5" customHeight="1" x14ac:dyDescent="0.3">
      <c r="A21" s="228" t="s">
        <v>29</v>
      </c>
      <c r="B21" s="341" t="s">
        <v>104</v>
      </c>
      <c r="C21" s="261" t="s">
        <v>70</v>
      </c>
      <c r="D21" s="342">
        <v>116382.35800000001</v>
      </c>
      <c r="E21" s="342">
        <v>76669.187000000005</v>
      </c>
      <c r="F21" s="342">
        <v>84068.328000000009</v>
      </c>
      <c r="G21" s="342">
        <v>66269.710999999996</v>
      </c>
      <c r="H21" s="342">
        <v>46081.576999999997</v>
      </c>
      <c r="I21" s="342">
        <v>38482.076999999997</v>
      </c>
      <c r="J21" s="324">
        <v>40187.436000000002</v>
      </c>
      <c r="K21" s="324">
        <f t="shared" si="6"/>
        <v>9347.7510000000002</v>
      </c>
      <c r="L21" s="324">
        <f t="shared" si="0"/>
        <v>2576.7170000000001</v>
      </c>
      <c r="M21" s="12">
        <f t="shared" si="1"/>
        <v>4075.1700600000004</v>
      </c>
      <c r="N21" s="12">
        <f t="shared" si="2"/>
        <v>8120.0623400000004</v>
      </c>
      <c r="O21" s="12">
        <f t="shared" si="3"/>
        <v>7438.9679999999998</v>
      </c>
      <c r="P21" s="215">
        <f t="shared" si="4"/>
        <v>10379.65538</v>
      </c>
      <c r="Q21" s="439">
        <f t="shared" si="5"/>
        <v>11873.185880000001</v>
      </c>
      <c r="R21" s="343">
        <v>5904.0730000000003</v>
      </c>
      <c r="S21" s="343">
        <v>1133.1480000000001</v>
      </c>
      <c r="T21" s="343">
        <v>1889.7950000000001</v>
      </c>
      <c r="U21" s="343">
        <v>420.73500000000007</v>
      </c>
      <c r="V21" s="343">
        <v>299.23200000000003</v>
      </c>
      <c r="W21" s="343">
        <v>369.71699999999998</v>
      </c>
      <c r="X21" s="343">
        <v>1289.711</v>
      </c>
      <c r="Y21" s="343">
        <v>618.05700000000002</v>
      </c>
      <c r="Z21" s="343">
        <v>1034.252</v>
      </c>
      <c r="AA21" s="343">
        <v>1856.4190000000001</v>
      </c>
      <c r="AB21" s="344">
        <v>915.05799999999999</v>
      </c>
      <c r="AC21" s="345">
        <v>269.44105999999999</v>
      </c>
      <c r="AD21" s="350">
        <v>1408</v>
      </c>
      <c r="AE21" s="257">
        <v>4731</v>
      </c>
      <c r="AF21" s="346">
        <v>1981.0623400000002</v>
      </c>
      <c r="AG21" s="346">
        <v>0</v>
      </c>
      <c r="AH21" s="12">
        <v>631</v>
      </c>
      <c r="AI21" s="277">
        <v>1101.9679999999998</v>
      </c>
      <c r="AJ21" s="337">
        <v>2769</v>
      </c>
      <c r="AK21" s="229">
        <v>2937</v>
      </c>
      <c r="AL21" s="229">
        <v>2217</v>
      </c>
      <c r="AM21" s="229">
        <v>2974</v>
      </c>
      <c r="AN21" s="215">
        <v>2249</v>
      </c>
      <c r="AO21" s="347">
        <v>2939.6553800000006</v>
      </c>
      <c r="AP21" s="215">
        <v>1637.4600100000005</v>
      </c>
      <c r="AQ21" s="215">
        <v>5603</v>
      </c>
      <c r="AR21" s="354">
        <v>2565.7274400000001</v>
      </c>
      <c r="AS21" s="439">
        <v>2066.9984300000001</v>
      </c>
    </row>
    <row r="22" spans="1:45" s="229" customFormat="1" ht="16.5" customHeight="1" x14ac:dyDescent="0.3">
      <c r="A22" s="228" t="s">
        <v>30</v>
      </c>
      <c r="B22" s="341" t="s">
        <v>105</v>
      </c>
      <c r="C22" s="261" t="s">
        <v>71</v>
      </c>
      <c r="D22" s="342">
        <v>435.05</v>
      </c>
      <c r="E22" s="342">
        <v>2402.6129999999998</v>
      </c>
      <c r="F22" s="342">
        <v>417.51400000000001</v>
      </c>
      <c r="G22" s="342">
        <v>984.673</v>
      </c>
      <c r="H22" s="342">
        <v>1903.9900000000002</v>
      </c>
      <c r="I22" s="342">
        <v>385.154</v>
      </c>
      <c r="J22" s="324">
        <v>375.89699999999993</v>
      </c>
      <c r="K22" s="324">
        <f t="shared" si="6"/>
        <v>140.88999999999999</v>
      </c>
      <c r="L22" s="324">
        <f t="shared" si="0"/>
        <v>1.8819999999999999</v>
      </c>
      <c r="M22" s="12">
        <f t="shared" si="1"/>
        <v>422.69411000000002</v>
      </c>
      <c r="N22" s="12">
        <f t="shared" si="2"/>
        <v>512.20882000000006</v>
      </c>
      <c r="O22" s="12">
        <f t="shared" si="3"/>
        <v>781.55</v>
      </c>
      <c r="P22" s="215">
        <f t="shared" si="4"/>
        <v>375.84213999999997</v>
      </c>
      <c r="Q22" s="439">
        <f t="shared" si="5"/>
        <v>316.27782999999999</v>
      </c>
      <c r="R22" s="343">
        <v>50.11</v>
      </c>
      <c r="S22" s="343">
        <v>41.4</v>
      </c>
      <c r="T22" s="343">
        <v>15.6</v>
      </c>
      <c r="U22" s="343">
        <v>33.78</v>
      </c>
      <c r="V22" s="343">
        <v>0</v>
      </c>
      <c r="W22" s="343">
        <v>0</v>
      </c>
      <c r="X22" s="343">
        <v>0.5</v>
      </c>
      <c r="Y22" s="343">
        <v>1.3819999999999999</v>
      </c>
      <c r="Z22" s="343">
        <v>71.694999999999993</v>
      </c>
      <c r="AA22" s="343">
        <v>0</v>
      </c>
      <c r="AB22" s="344">
        <v>109.74600000000001</v>
      </c>
      <c r="AC22" s="345">
        <v>241.25310999999999</v>
      </c>
      <c r="AD22" s="350">
        <v>173.85362000000001</v>
      </c>
      <c r="AE22" s="257">
        <v>168</v>
      </c>
      <c r="AF22" s="346">
        <v>168.35520000000002</v>
      </c>
      <c r="AG22" s="346">
        <v>2</v>
      </c>
      <c r="AH22" s="12">
        <v>31</v>
      </c>
      <c r="AI22" s="277">
        <v>542.54999999999995</v>
      </c>
      <c r="AJ22" s="337">
        <v>44</v>
      </c>
      <c r="AK22" s="229">
        <v>164</v>
      </c>
      <c r="AL22" s="229">
        <v>63</v>
      </c>
      <c r="AM22" s="229">
        <v>17</v>
      </c>
      <c r="AN22" s="215">
        <v>146</v>
      </c>
      <c r="AO22" s="347">
        <v>149.84214</v>
      </c>
      <c r="AP22" s="215">
        <v>79.110140000000015</v>
      </c>
      <c r="AQ22" s="215">
        <v>146</v>
      </c>
      <c r="AR22" s="354">
        <v>62.420250000000003</v>
      </c>
      <c r="AS22" s="439">
        <v>28.747440000000001</v>
      </c>
    </row>
    <row r="23" spans="1:45" s="229" customFormat="1" ht="16.5" customHeight="1" x14ac:dyDescent="0.3">
      <c r="A23" s="228" t="s">
        <v>31</v>
      </c>
      <c r="B23" s="341" t="s">
        <v>106</v>
      </c>
      <c r="C23" s="261" t="s">
        <v>72</v>
      </c>
      <c r="D23" s="342">
        <v>166.096</v>
      </c>
      <c r="E23" s="342">
        <v>106.02799999999999</v>
      </c>
      <c r="F23" s="342">
        <v>19.631</v>
      </c>
      <c r="G23" s="342">
        <v>457.63500000000005</v>
      </c>
      <c r="H23" s="342">
        <v>652.15099999999995</v>
      </c>
      <c r="I23" s="342">
        <v>417.86900000000003</v>
      </c>
      <c r="J23" s="324">
        <v>293.88499999999999</v>
      </c>
      <c r="K23" s="324">
        <f t="shared" si="6"/>
        <v>9.4499999999999993</v>
      </c>
      <c r="L23" s="324">
        <f t="shared" si="0"/>
        <v>0</v>
      </c>
      <c r="M23" s="12">
        <f t="shared" si="1"/>
        <v>10.11398</v>
      </c>
      <c r="N23" s="12">
        <f t="shared" si="2"/>
        <v>10.554190000000002</v>
      </c>
      <c r="O23" s="12">
        <f t="shared" si="3"/>
        <v>16.8</v>
      </c>
      <c r="P23" s="215">
        <f t="shared" si="4"/>
        <v>9.2654899999999998</v>
      </c>
      <c r="Q23" s="439">
        <f t="shared" si="5"/>
        <v>66.338499999999996</v>
      </c>
      <c r="R23" s="343">
        <v>0.93200000000000005</v>
      </c>
      <c r="S23" s="343">
        <v>0.64600000000000002</v>
      </c>
      <c r="T23" s="343">
        <v>7.1219999999999999</v>
      </c>
      <c r="U23" s="343">
        <v>0.75</v>
      </c>
      <c r="V23" s="343">
        <v>0</v>
      </c>
      <c r="W23" s="343">
        <v>0</v>
      </c>
      <c r="X23" s="343">
        <v>0</v>
      </c>
      <c r="Y23" s="343">
        <v>0</v>
      </c>
      <c r="Z23" s="343">
        <v>0</v>
      </c>
      <c r="AA23" s="343">
        <v>0</v>
      </c>
      <c r="AB23" s="344">
        <v>0</v>
      </c>
      <c r="AC23" s="345">
        <v>10.11398</v>
      </c>
      <c r="AD23" s="350">
        <v>7.5041900000000004</v>
      </c>
      <c r="AE23" s="257">
        <v>3</v>
      </c>
      <c r="AF23" s="346">
        <v>0.05</v>
      </c>
      <c r="AG23" s="346">
        <v>0</v>
      </c>
      <c r="AH23" s="12">
        <v>1</v>
      </c>
      <c r="AI23" s="277">
        <v>1.6</v>
      </c>
      <c r="AJ23" s="337">
        <v>0.2</v>
      </c>
      <c r="AK23" s="229">
        <v>14</v>
      </c>
      <c r="AL23" s="229">
        <v>4</v>
      </c>
      <c r="AM23" s="229">
        <v>0.3</v>
      </c>
      <c r="AN23" s="215">
        <v>3</v>
      </c>
      <c r="AO23" s="347">
        <v>1.96549</v>
      </c>
      <c r="AP23" s="215">
        <v>51.111829999999998</v>
      </c>
      <c r="AQ23" s="215">
        <v>1</v>
      </c>
      <c r="AR23" s="354">
        <v>13.446669999999999</v>
      </c>
      <c r="AS23" s="756">
        <v>0.78</v>
      </c>
    </row>
    <row r="24" spans="1:45" s="229" customFormat="1" ht="16.5" customHeight="1" x14ac:dyDescent="0.3">
      <c r="A24" s="353" t="s">
        <v>32</v>
      </c>
      <c r="B24" s="341" t="s">
        <v>107</v>
      </c>
      <c r="C24" s="261" t="s">
        <v>73</v>
      </c>
      <c r="D24" s="342">
        <v>0.2</v>
      </c>
      <c r="E24" s="342">
        <v>0.254</v>
      </c>
      <c r="F24" s="342">
        <v>1.92</v>
      </c>
      <c r="G24" s="342">
        <v>0</v>
      </c>
      <c r="H24" s="342">
        <v>0</v>
      </c>
      <c r="I24" s="342">
        <v>0</v>
      </c>
      <c r="J24" s="324">
        <v>0</v>
      </c>
      <c r="K24" s="324">
        <f t="shared" si="6"/>
        <v>0</v>
      </c>
      <c r="L24" s="324">
        <f t="shared" si="0"/>
        <v>0</v>
      </c>
      <c r="M24" s="12">
        <f t="shared" si="1"/>
        <v>0</v>
      </c>
      <c r="N24" s="12">
        <f t="shared" si="2"/>
        <v>0</v>
      </c>
      <c r="O24" s="12">
        <f t="shared" si="3"/>
        <v>0</v>
      </c>
      <c r="P24" s="438">
        <f t="shared" si="4"/>
        <v>0</v>
      </c>
      <c r="Q24" s="439">
        <f t="shared" si="5"/>
        <v>0</v>
      </c>
      <c r="R24" s="343">
        <v>0</v>
      </c>
      <c r="S24" s="343">
        <v>0</v>
      </c>
      <c r="T24" s="343">
        <v>0</v>
      </c>
      <c r="U24" s="343">
        <v>0</v>
      </c>
      <c r="V24" s="343">
        <v>0</v>
      </c>
      <c r="W24" s="343">
        <v>0</v>
      </c>
      <c r="X24" s="343">
        <v>0</v>
      </c>
      <c r="Y24" s="343">
        <v>0</v>
      </c>
      <c r="Z24" s="343">
        <v>0</v>
      </c>
      <c r="AA24" s="343">
        <v>0</v>
      </c>
      <c r="AB24" s="344">
        <v>0</v>
      </c>
      <c r="AC24" s="12">
        <v>0</v>
      </c>
      <c r="AD24" s="122">
        <v>0</v>
      </c>
      <c r="AE24" s="257">
        <v>0</v>
      </c>
      <c r="AF24" s="346">
        <v>0</v>
      </c>
      <c r="AG24" s="346">
        <v>0</v>
      </c>
      <c r="AH24" s="12">
        <v>0</v>
      </c>
      <c r="AI24" s="352">
        <v>0</v>
      </c>
      <c r="AJ24" s="171">
        <v>0</v>
      </c>
      <c r="AK24" s="229">
        <v>0</v>
      </c>
      <c r="AL24" s="229">
        <v>0</v>
      </c>
      <c r="AM24" s="229">
        <v>0</v>
      </c>
      <c r="AN24" s="438">
        <v>0</v>
      </c>
      <c r="AO24" s="347">
        <v>0</v>
      </c>
      <c r="AP24" s="215">
        <v>0</v>
      </c>
      <c r="AQ24" s="215">
        <v>0</v>
      </c>
      <c r="AR24" s="354">
        <v>0</v>
      </c>
      <c r="AS24" s="439">
        <v>0</v>
      </c>
    </row>
    <row r="25" spans="1:45" s="229" customFormat="1" ht="16.5" customHeight="1" x14ac:dyDescent="0.3">
      <c r="A25" s="228" t="s">
        <v>33</v>
      </c>
      <c r="B25" s="341" t="s">
        <v>108</v>
      </c>
      <c r="C25" s="261" t="s">
        <v>34</v>
      </c>
      <c r="D25" s="342">
        <v>37.968000000000004</v>
      </c>
      <c r="E25" s="342">
        <v>542.173</v>
      </c>
      <c r="F25" s="342">
        <v>28.583000000000002</v>
      </c>
      <c r="G25" s="342">
        <v>171.68899999999999</v>
      </c>
      <c r="H25" s="342">
        <v>297.92900000000003</v>
      </c>
      <c r="I25" s="342">
        <v>163.18899999999999</v>
      </c>
      <c r="J25" s="324">
        <v>332.96100000000001</v>
      </c>
      <c r="K25" s="324">
        <f t="shared" si="6"/>
        <v>210.09100000000001</v>
      </c>
      <c r="L25" s="324">
        <f t="shared" si="0"/>
        <v>113.078</v>
      </c>
      <c r="M25" s="12">
        <f t="shared" si="1"/>
        <v>186.143</v>
      </c>
      <c r="N25" s="12">
        <f t="shared" si="2"/>
        <v>817.90190000000007</v>
      </c>
      <c r="O25" s="12">
        <f t="shared" si="3"/>
        <v>681.31500000000005</v>
      </c>
      <c r="P25" s="215">
        <f t="shared" si="4"/>
        <v>689.81768</v>
      </c>
      <c r="Q25" s="439">
        <f t="shared" si="5"/>
        <v>1463.41371</v>
      </c>
      <c r="R25" s="343">
        <v>91.929000000000002</v>
      </c>
      <c r="S25" s="343">
        <v>18.886000000000003</v>
      </c>
      <c r="T25" s="343">
        <v>71.38</v>
      </c>
      <c r="U25" s="343">
        <v>27.896000000000001</v>
      </c>
      <c r="V25" s="343">
        <v>0.63800000000000001</v>
      </c>
      <c r="W25" s="343">
        <v>59.063000000000002</v>
      </c>
      <c r="X25" s="343">
        <v>52.927</v>
      </c>
      <c r="Y25" s="343">
        <v>0.45</v>
      </c>
      <c r="Z25" s="343">
        <v>8.8979999999999997</v>
      </c>
      <c r="AA25" s="343">
        <v>73.897000000000006</v>
      </c>
      <c r="AB25" s="344">
        <v>36.347999999999992</v>
      </c>
      <c r="AC25" s="345">
        <v>67</v>
      </c>
      <c r="AD25" s="350">
        <v>232.90190000000001</v>
      </c>
      <c r="AE25" s="257">
        <v>284</v>
      </c>
      <c r="AF25" s="346">
        <v>301</v>
      </c>
      <c r="AG25" s="346">
        <v>0</v>
      </c>
      <c r="AH25" s="12">
        <v>73</v>
      </c>
      <c r="AI25" s="277">
        <v>217.315</v>
      </c>
      <c r="AJ25" s="337">
        <v>88</v>
      </c>
      <c r="AK25" s="229">
        <v>303</v>
      </c>
      <c r="AL25" s="229">
        <v>165</v>
      </c>
      <c r="AM25" s="229">
        <v>75</v>
      </c>
      <c r="AN25" s="215">
        <v>213</v>
      </c>
      <c r="AO25" s="347">
        <v>236.81768</v>
      </c>
      <c r="AP25" s="215">
        <v>152.78207</v>
      </c>
      <c r="AQ25" s="215">
        <v>725</v>
      </c>
      <c r="AR25" s="354">
        <v>401</v>
      </c>
      <c r="AS25" s="439">
        <v>184.63163999999998</v>
      </c>
    </row>
    <row r="26" spans="1:45" s="229" customFormat="1" ht="16.5" customHeight="1" x14ac:dyDescent="0.3">
      <c r="A26" s="228" t="s">
        <v>35</v>
      </c>
      <c r="B26" s="341" t="s">
        <v>109</v>
      </c>
      <c r="C26" s="261" t="s">
        <v>74</v>
      </c>
      <c r="D26" s="342">
        <v>0</v>
      </c>
      <c r="E26" s="342">
        <v>0</v>
      </c>
      <c r="F26" s="342">
        <v>0.2</v>
      </c>
      <c r="G26" s="342">
        <v>0.46900000000000003</v>
      </c>
      <c r="H26" s="342">
        <v>0.1</v>
      </c>
      <c r="I26" s="342">
        <v>2.9</v>
      </c>
      <c r="J26" s="324">
        <v>43.13</v>
      </c>
      <c r="K26" s="324">
        <f t="shared" si="6"/>
        <v>3.3200000000000003</v>
      </c>
      <c r="L26" s="324">
        <f t="shared" si="0"/>
        <v>0.20799999999999999</v>
      </c>
      <c r="M26" s="12">
        <f t="shared" si="1"/>
        <v>4.0299999999999994</v>
      </c>
      <c r="N26" s="12">
        <f t="shared" si="2"/>
        <v>1.1000000000000001</v>
      </c>
      <c r="O26" s="12">
        <f t="shared" si="3"/>
        <v>1.06</v>
      </c>
      <c r="P26" s="438">
        <f t="shared" si="4"/>
        <v>0.52</v>
      </c>
      <c r="Q26" s="439">
        <f t="shared" si="5"/>
        <v>0.17281000000000002</v>
      </c>
      <c r="R26" s="343">
        <v>0.72</v>
      </c>
      <c r="S26" s="343">
        <v>2.6</v>
      </c>
      <c r="T26" s="343">
        <v>0</v>
      </c>
      <c r="U26" s="343">
        <v>0</v>
      </c>
      <c r="V26" s="343">
        <v>0.20799999999999999</v>
      </c>
      <c r="W26" s="343">
        <v>0</v>
      </c>
      <c r="X26" s="343">
        <v>0</v>
      </c>
      <c r="Y26" s="343">
        <v>0</v>
      </c>
      <c r="Z26" s="343">
        <v>0</v>
      </c>
      <c r="AA26" s="343">
        <v>0.03</v>
      </c>
      <c r="AB26" s="344">
        <v>3.96</v>
      </c>
      <c r="AC26" s="12">
        <v>0.04</v>
      </c>
      <c r="AD26" s="122">
        <v>0.1</v>
      </c>
      <c r="AE26" s="257">
        <v>0</v>
      </c>
      <c r="AF26" s="346">
        <v>1</v>
      </c>
      <c r="AG26" s="346">
        <v>0</v>
      </c>
      <c r="AH26" s="12">
        <v>0</v>
      </c>
      <c r="AI26" s="277">
        <v>0.96</v>
      </c>
      <c r="AJ26" s="171">
        <v>0</v>
      </c>
      <c r="AK26" s="229">
        <v>0.1</v>
      </c>
      <c r="AL26" s="229">
        <v>0</v>
      </c>
      <c r="AM26" s="229">
        <v>0</v>
      </c>
      <c r="AN26" s="438">
        <v>0</v>
      </c>
      <c r="AO26" s="347">
        <v>0.52</v>
      </c>
      <c r="AP26" s="215">
        <v>7.0000000000000007E-2</v>
      </c>
      <c r="AQ26" s="215">
        <v>0</v>
      </c>
      <c r="AR26" s="354">
        <v>2.81E-3</v>
      </c>
      <c r="AS26" s="756">
        <v>0.1</v>
      </c>
    </row>
    <row r="27" spans="1:45" s="229" customFormat="1" ht="16.5" customHeight="1" x14ac:dyDescent="0.3">
      <c r="A27" s="228" t="s">
        <v>36</v>
      </c>
      <c r="B27" s="341" t="s">
        <v>110</v>
      </c>
      <c r="C27" s="261" t="s">
        <v>11</v>
      </c>
      <c r="D27" s="342">
        <v>18.827000000000002</v>
      </c>
      <c r="E27" s="342">
        <v>2592.3739999999998</v>
      </c>
      <c r="F27" s="342">
        <v>12.978</v>
      </c>
      <c r="G27" s="342">
        <v>26.837000000000003</v>
      </c>
      <c r="H27" s="342">
        <v>102.98399999999999</v>
      </c>
      <c r="I27" s="342">
        <v>89.495000000000005</v>
      </c>
      <c r="J27" s="324">
        <v>126.43600000000001</v>
      </c>
      <c r="K27" s="324">
        <f t="shared" si="6"/>
        <v>1174.4430000000002</v>
      </c>
      <c r="L27" s="324">
        <f t="shared" si="0"/>
        <v>0</v>
      </c>
      <c r="M27" s="12">
        <f t="shared" si="1"/>
        <v>0</v>
      </c>
      <c r="N27" s="12">
        <f t="shared" si="2"/>
        <v>0</v>
      </c>
      <c r="O27" s="12">
        <f t="shared" si="3"/>
        <v>4</v>
      </c>
      <c r="P27" s="215">
        <f t="shared" si="4"/>
        <v>2</v>
      </c>
      <c r="Q27" s="439">
        <f t="shared" si="5"/>
        <v>0</v>
      </c>
      <c r="R27" s="343">
        <v>246.65800000000002</v>
      </c>
      <c r="S27" s="343">
        <v>286.65699999999998</v>
      </c>
      <c r="T27" s="343">
        <v>359.50900000000001</v>
      </c>
      <c r="U27" s="343">
        <v>281.61900000000003</v>
      </c>
      <c r="V27" s="343">
        <v>0</v>
      </c>
      <c r="W27" s="343">
        <v>0</v>
      </c>
      <c r="X27" s="343">
        <v>0</v>
      </c>
      <c r="Y27" s="343">
        <v>0</v>
      </c>
      <c r="Z27" s="343">
        <v>0</v>
      </c>
      <c r="AA27" s="343">
        <v>0</v>
      </c>
      <c r="AB27" s="344">
        <v>0</v>
      </c>
      <c r="AC27" s="12">
        <v>0</v>
      </c>
      <c r="AD27" s="122">
        <v>0</v>
      </c>
      <c r="AE27" s="257">
        <v>0</v>
      </c>
      <c r="AF27" s="346">
        <v>0</v>
      </c>
      <c r="AG27" s="346">
        <v>0</v>
      </c>
      <c r="AH27" s="12">
        <v>0</v>
      </c>
      <c r="AI27" s="352">
        <v>0</v>
      </c>
      <c r="AJ27" s="171">
        <v>0</v>
      </c>
      <c r="AK27" s="354">
        <v>4</v>
      </c>
      <c r="AL27" s="229">
        <v>1</v>
      </c>
      <c r="AM27" s="229">
        <v>0</v>
      </c>
      <c r="AN27" s="215">
        <v>1</v>
      </c>
      <c r="AO27" s="347">
        <v>0</v>
      </c>
      <c r="AP27" s="215">
        <v>0</v>
      </c>
      <c r="AQ27" s="215">
        <v>0</v>
      </c>
      <c r="AR27" s="354">
        <v>0</v>
      </c>
      <c r="AS27" s="439"/>
    </row>
    <row r="28" spans="1:45" s="229" customFormat="1" ht="16.5" customHeight="1" x14ac:dyDescent="0.3">
      <c r="A28" s="261"/>
      <c r="B28" s="261"/>
      <c r="C28" s="226" t="s">
        <v>2</v>
      </c>
      <c r="D28" s="355">
        <f t="shared" ref="D28:J28" si="7">SUM(D6:D27)</f>
        <v>151344.36199999999</v>
      </c>
      <c r="E28" s="355">
        <f t="shared" si="7"/>
        <v>125561.965</v>
      </c>
      <c r="F28" s="355">
        <f t="shared" si="7"/>
        <v>135864.80400000003</v>
      </c>
      <c r="G28" s="355">
        <f t="shared" si="7"/>
        <v>108637.60799999998</v>
      </c>
      <c r="H28" s="355">
        <f t="shared" si="7"/>
        <v>77966.648000000016</v>
      </c>
      <c r="I28" s="355">
        <f t="shared" si="7"/>
        <v>101621.61599999998</v>
      </c>
      <c r="J28" s="355">
        <f t="shared" si="7"/>
        <v>112603.04</v>
      </c>
      <c r="K28" s="355">
        <f>SUM(K6:K27)</f>
        <v>79291.592000000019</v>
      </c>
      <c r="L28" s="355">
        <f t="shared" si="0"/>
        <v>71061.078000000009</v>
      </c>
      <c r="M28" s="207">
        <f>SUM(Z28:AC28)</f>
        <v>90262.819929999998</v>
      </c>
      <c r="N28" s="207">
        <f t="shared" si="2"/>
        <v>84944.412119999994</v>
      </c>
      <c r="O28" s="207">
        <f>SUM(AH28:AK28)</f>
        <v>65591.599999999991</v>
      </c>
      <c r="P28" s="356">
        <f t="shared" si="4"/>
        <v>84326.415680000006</v>
      </c>
      <c r="Q28" s="204">
        <f t="shared" si="5"/>
        <v>68098.412370000005</v>
      </c>
      <c r="R28" s="355">
        <f t="shared" ref="R28:Y28" si="8">SUM(R6:R27)</f>
        <v>18438.010000000002</v>
      </c>
      <c r="S28" s="355">
        <f t="shared" si="8"/>
        <v>22649.577000000001</v>
      </c>
      <c r="T28" s="355">
        <f t="shared" si="8"/>
        <v>22033.784999999996</v>
      </c>
      <c r="U28" s="355">
        <f t="shared" si="8"/>
        <v>16170.22</v>
      </c>
      <c r="V28" s="207">
        <f t="shared" si="8"/>
        <v>11741.569000000001</v>
      </c>
      <c r="W28" s="207">
        <f t="shared" si="8"/>
        <v>14261.654000000002</v>
      </c>
      <c r="X28" s="207">
        <f t="shared" si="8"/>
        <v>24765.439999999999</v>
      </c>
      <c r="Y28" s="207">
        <f t="shared" si="8"/>
        <v>20292.415000000001</v>
      </c>
      <c r="Z28" s="207">
        <f t="shared" ref="Z28:AG28" si="9">SUM(Z6:Z27)</f>
        <v>21672.618000000002</v>
      </c>
      <c r="AA28" s="207">
        <f t="shared" si="9"/>
        <v>21997.689000000002</v>
      </c>
      <c r="AB28" s="207">
        <f t="shared" si="9"/>
        <v>23217.550000000007</v>
      </c>
      <c r="AC28" s="207">
        <f t="shared" si="9"/>
        <v>23374.962929999998</v>
      </c>
      <c r="AD28" s="357">
        <f t="shared" si="9"/>
        <v>17358.423809999997</v>
      </c>
      <c r="AE28" s="358">
        <f t="shared" si="9"/>
        <v>24404</v>
      </c>
      <c r="AF28" s="358">
        <f t="shared" si="9"/>
        <v>23553.988310000001</v>
      </c>
      <c r="AG28" s="358">
        <f t="shared" si="9"/>
        <v>19628</v>
      </c>
      <c r="AH28" s="358">
        <v>16824</v>
      </c>
      <c r="AI28" s="358">
        <v>16316</v>
      </c>
      <c r="AJ28" s="358">
        <v>14491.2</v>
      </c>
      <c r="AK28" s="104">
        <f>SUM(AK6:AK27)</f>
        <v>17960.399999999998</v>
      </c>
      <c r="AL28" s="104">
        <f>SUM(AL6:AL27)</f>
        <v>19380</v>
      </c>
      <c r="AM28" s="104">
        <f>SUM(AM6:AM27)</f>
        <v>20828.3</v>
      </c>
      <c r="AN28" s="104">
        <f>SUM(AN6:AN27)</f>
        <v>23759.5</v>
      </c>
      <c r="AO28" s="104">
        <f t="shared" ref="AO28:AP28" si="10">SUM(AO6:AO27)</f>
        <v>20358.615679999999</v>
      </c>
      <c r="AP28" s="104">
        <f t="shared" si="10"/>
        <v>16672.875310000003</v>
      </c>
      <c r="AQ28" s="255">
        <f>SUM(AQ6:AQ27)</f>
        <v>17324</v>
      </c>
      <c r="AR28" s="255">
        <f>SUM(AR6:AR27)</f>
        <v>18396.993690000003</v>
      </c>
      <c r="AS28" s="757">
        <f>SUM(AS6:AS27)</f>
        <v>15704.543370000001</v>
      </c>
    </row>
    <row r="29" spans="1:45" ht="16.5" customHeight="1" x14ac:dyDescent="0.3">
      <c r="A29" s="261"/>
      <c r="B29" s="261"/>
      <c r="C29" s="226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29"/>
      <c r="W29" s="229"/>
      <c r="X29" s="229"/>
      <c r="Y29" s="229"/>
      <c r="AD29" s="5"/>
      <c r="AE29" s="60"/>
      <c r="AF29" s="60"/>
      <c r="AG29" s="60"/>
      <c r="AI29" s="44"/>
    </row>
    <row r="30" spans="1:45" ht="16.5" customHeight="1" x14ac:dyDescent="0.3">
      <c r="A30" s="249" t="s">
        <v>169</v>
      </c>
      <c r="B30" s="510" t="s">
        <v>287</v>
      </c>
      <c r="C30" s="511"/>
      <c r="D30" s="511"/>
      <c r="E30" s="20"/>
      <c r="F30" s="20"/>
      <c r="G30" s="20"/>
      <c r="H30" s="20"/>
      <c r="I30" s="20"/>
      <c r="J30" s="20"/>
      <c r="K30" s="20"/>
      <c r="L30" s="20"/>
      <c r="M30" s="20"/>
      <c r="N30" s="20"/>
      <c r="O30" s="20"/>
      <c r="P30" s="20"/>
      <c r="Q30" s="48"/>
      <c r="R30" s="20"/>
      <c r="S30" s="20"/>
      <c r="T30" s="20"/>
      <c r="U30" s="20"/>
      <c r="V30" s="229"/>
      <c r="W30" s="229"/>
      <c r="X30" s="229"/>
      <c r="Y30" s="229"/>
      <c r="AE30" s="4"/>
      <c r="AG30" s="5"/>
      <c r="AH30" s="5"/>
      <c r="AI30" s="44"/>
      <c r="AJ30" s="44"/>
      <c r="AQ30" s="34"/>
    </row>
    <row r="31" spans="1:45" ht="16.5" customHeight="1" x14ac:dyDescent="0.3">
      <c r="A31" s="229"/>
      <c r="B31" s="521" t="s">
        <v>170</v>
      </c>
      <c r="C31" s="522"/>
      <c r="D31" s="522"/>
      <c r="E31" s="20"/>
      <c r="F31" s="20"/>
      <c r="G31" s="20"/>
      <c r="H31" s="20"/>
      <c r="I31" s="20"/>
      <c r="J31" s="20"/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29"/>
      <c r="W31" s="229"/>
      <c r="X31" s="229"/>
      <c r="Y31" s="229"/>
      <c r="AE31" s="4"/>
      <c r="AG31" s="44"/>
      <c r="AH31" s="44"/>
      <c r="AI31" s="96"/>
      <c r="AJ31" s="44"/>
    </row>
    <row r="32" spans="1:45" ht="16.5" customHeight="1" x14ac:dyDescent="0.3">
      <c r="A32" s="250" t="s">
        <v>80</v>
      </c>
      <c r="B32" s="523" t="s">
        <v>171</v>
      </c>
      <c r="C32" s="524"/>
      <c r="D32" s="525"/>
      <c r="E32" s="20"/>
      <c r="F32" s="20"/>
      <c r="G32" s="20"/>
      <c r="H32" s="20"/>
      <c r="I32" s="20"/>
      <c r="J32" s="20"/>
      <c r="K32" s="20"/>
      <c r="L32" s="20"/>
      <c r="T32" s="20"/>
      <c r="U32" s="20"/>
      <c r="V32" s="229"/>
      <c r="W32" s="229"/>
      <c r="X32" s="229"/>
      <c r="Y32" s="229"/>
      <c r="AE32" s="4"/>
    </row>
    <row r="33" spans="1:42" ht="16.5" customHeight="1" x14ac:dyDescent="0.3">
      <c r="A33" s="228"/>
      <c r="B33" s="526" t="s">
        <v>172</v>
      </c>
      <c r="C33" s="527"/>
      <c r="D33" s="528"/>
      <c r="E33" s="20"/>
      <c r="F33" s="20"/>
      <c r="G33" s="20"/>
      <c r="H33" s="20"/>
      <c r="I33" s="20"/>
      <c r="J33" s="20"/>
      <c r="K33" s="20"/>
      <c r="L33" s="20"/>
      <c r="T33" s="20"/>
      <c r="U33" s="20"/>
      <c r="V33" s="229"/>
      <c r="W33" s="229"/>
      <c r="X33" s="229"/>
      <c r="Y33" s="229"/>
      <c r="AE33" s="4"/>
      <c r="AP33" s="44"/>
    </row>
    <row r="34" spans="1:42" ht="16.5" customHeight="1" x14ac:dyDescent="0.3">
      <c r="A34" s="228"/>
      <c r="B34" s="526" t="s">
        <v>173</v>
      </c>
      <c r="C34" s="527"/>
      <c r="D34" s="528"/>
      <c r="E34" s="261"/>
      <c r="F34" s="261"/>
      <c r="G34" s="261"/>
      <c r="H34" s="5"/>
      <c r="I34" s="11"/>
      <c r="T34" s="48"/>
      <c r="U34" s="48"/>
      <c r="V34" s="48"/>
      <c r="W34" s="48"/>
      <c r="X34" s="229"/>
      <c r="Y34" s="229"/>
      <c r="AE34" s="60"/>
    </row>
    <row r="35" spans="1:42" ht="14.4" x14ac:dyDescent="0.3">
      <c r="B35" s="37" t="s">
        <v>239</v>
      </c>
    </row>
    <row r="36" spans="1:42" ht="14.4" x14ac:dyDescent="0.3">
      <c r="B36" s="37" t="s">
        <v>247</v>
      </c>
    </row>
  </sheetData>
  <mergeCells count="35">
    <mergeCell ref="D1:AR1"/>
    <mergeCell ref="D2:AS2"/>
    <mergeCell ref="B34:D34"/>
    <mergeCell ref="I4:I5"/>
    <mergeCell ref="J4:J5"/>
    <mergeCell ref="K4:K5"/>
    <mergeCell ref="B30:D30"/>
    <mergeCell ref="B31:D31"/>
    <mergeCell ref="B32:D32"/>
    <mergeCell ref="H4:H5"/>
    <mergeCell ref="B4:B5"/>
    <mergeCell ref="C4:C5"/>
    <mergeCell ref="D4:D5"/>
    <mergeCell ref="E4:E5"/>
    <mergeCell ref="A1:C2"/>
    <mergeCell ref="A4:A5"/>
    <mergeCell ref="A3:C3"/>
    <mergeCell ref="D3:O3"/>
    <mergeCell ref="G4:G5"/>
    <mergeCell ref="R3:AM3"/>
    <mergeCell ref="AH4:AK4"/>
    <mergeCell ref="Z4:AC4"/>
    <mergeCell ref="AD4:AG4"/>
    <mergeCell ref="AL4:AO4"/>
    <mergeCell ref="V4:Y4"/>
    <mergeCell ref="N4:N5"/>
    <mergeCell ref="O4:O5"/>
    <mergeCell ref="M4:M5"/>
    <mergeCell ref="L4:L5"/>
    <mergeCell ref="R4:U4"/>
    <mergeCell ref="B33:D33"/>
    <mergeCell ref="F4:F5"/>
    <mergeCell ref="AP4:AS4"/>
    <mergeCell ref="P4:P5"/>
    <mergeCell ref="Q4:Q5"/>
  </mergeCells>
  <phoneticPr fontId="51" type="noConversion"/>
  <pageMargins left="0.7" right="0.7" top="0.75" bottom="0.75" header="0.3" footer="0.3"/>
  <pageSetup paperSize="9" scale="54" orientation="landscape" r:id="rId1"/>
  <ignoredErrors>
    <ignoredError sqref="K6 K14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S35"/>
  <sheetViews>
    <sheetView zoomScale="80" zoomScaleNormal="80" workbookViewId="0">
      <pane xSplit="3" ySplit="5" topLeftCell="M10" activePane="bottomRight" state="frozen"/>
      <selection pane="topRight" activeCell="D1" sqref="D1"/>
      <selection pane="bottomLeft" activeCell="A6" sqref="A6"/>
      <selection pane="bottomRight" sqref="A1:XFD1048576"/>
    </sheetView>
  </sheetViews>
  <sheetFormatPr defaultColWidth="9.33203125" defaultRowHeight="13.8" outlineLevelCol="1" x14ac:dyDescent="0.3"/>
  <cols>
    <col min="1" max="1" width="8.6640625" style="39" customWidth="1"/>
    <col min="2" max="2" width="10.33203125" style="39" customWidth="1"/>
    <col min="3" max="3" width="23.33203125" style="39" customWidth="1"/>
    <col min="4" max="9" width="6.6640625" style="39" customWidth="1" outlineLevel="1"/>
    <col min="10" max="10" width="8.5546875" style="39" customWidth="1" outlineLevel="1"/>
    <col min="11" max="11" width="8.33203125" style="39" customWidth="1" outlineLevel="1"/>
    <col min="12" max="12" width="7.88671875" style="39" customWidth="1" outlineLevel="1"/>
    <col min="13" max="13" width="8.5546875" style="39" customWidth="1"/>
    <col min="14" max="14" width="7.88671875" style="39" customWidth="1"/>
    <col min="15" max="15" width="7.88671875" style="39" bestFit="1" customWidth="1"/>
    <col min="16" max="17" width="10.33203125" style="39" customWidth="1"/>
    <col min="18" max="18" width="6.88671875" style="39" bestFit="1" customWidth="1" outlineLevel="1"/>
    <col min="19" max="19" width="6.33203125" style="39" customWidth="1" outlineLevel="1"/>
    <col min="20" max="21" width="6.6640625" style="39" customWidth="1" outlineLevel="1"/>
    <col min="22" max="22" width="8.6640625" style="39" customWidth="1" outlineLevel="1"/>
    <col min="23" max="25" width="7.6640625" style="39" customWidth="1" outlineLevel="1"/>
    <col min="26" max="26" width="9.33203125" style="39"/>
    <col min="27" max="27" width="9.109375" style="39" customWidth="1"/>
    <col min="28" max="28" width="8.5546875" style="39" customWidth="1"/>
    <col min="29" max="29" width="8.44140625" style="39" customWidth="1"/>
    <col min="30" max="39" width="9.33203125" style="39"/>
    <col min="40" max="40" width="10.109375" style="39" bestFit="1" customWidth="1"/>
    <col min="41" max="41" width="10.88671875" style="39" bestFit="1" customWidth="1"/>
    <col min="42" max="42" width="10.5546875" style="39" customWidth="1"/>
    <col min="43" max="16384" width="9.33203125" style="39"/>
  </cols>
  <sheetData>
    <row r="1" spans="1:45" s="38" customFormat="1" ht="16.5" customHeight="1" x14ac:dyDescent="0.35">
      <c r="A1" s="597" t="s">
        <v>160</v>
      </c>
      <c r="B1" s="597"/>
      <c r="C1" s="598"/>
      <c r="D1" s="579" t="s">
        <v>179</v>
      </c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  <c r="S1" s="580"/>
      <c r="T1" s="580"/>
      <c r="U1" s="580"/>
      <c r="V1" s="580"/>
      <c r="W1" s="580"/>
      <c r="X1" s="580"/>
      <c r="Y1" s="580"/>
      <c r="Z1" s="580"/>
      <c r="AA1" s="580"/>
      <c r="AB1" s="580"/>
      <c r="AC1" s="580"/>
      <c r="AD1" s="580"/>
      <c r="AE1" s="580"/>
      <c r="AF1" s="580"/>
      <c r="AG1" s="580"/>
      <c r="AH1" s="580"/>
      <c r="AI1" s="580"/>
      <c r="AJ1" s="580"/>
      <c r="AK1" s="580"/>
      <c r="AL1" s="580"/>
      <c r="AM1" s="580"/>
      <c r="AN1" s="580"/>
      <c r="AO1" s="580"/>
      <c r="AP1" s="580"/>
      <c r="AQ1" s="580"/>
      <c r="AR1" s="581"/>
    </row>
    <row r="2" spans="1:45" ht="16.5" customHeight="1" x14ac:dyDescent="0.3">
      <c r="A2" s="598"/>
      <c r="B2" s="598"/>
      <c r="C2" s="598"/>
      <c r="D2" s="582" t="s">
        <v>185</v>
      </c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  <c r="AB2" s="583"/>
      <c r="AC2" s="583"/>
      <c r="AD2" s="583"/>
      <c r="AE2" s="583"/>
      <c r="AF2" s="583"/>
      <c r="AG2" s="583"/>
      <c r="AH2" s="583"/>
      <c r="AI2" s="583"/>
      <c r="AJ2" s="583"/>
      <c r="AK2" s="583"/>
      <c r="AL2" s="583"/>
      <c r="AM2" s="583"/>
      <c r="AN2" s="583"/>
      <c r="AO2" s="583"/>
      <c r="AP2" s="583"/>
      <c r="AQ2" s="583"/>
      <c r="AR2" s="584"/>
    </row>
    <row r="3" spans="1:45" s="45" customFormat="1" ht="16.5" customHeight="1" x14ac:dyDescent="0.3">
      <c r="A3" s="572" t="s">
        <v>112</v>
      </c>
      <c r="B3" s="572"/>
      <c r="C3" s="572"/>
      <c r="D3" s="574" t="s">
        <v>81</v>
      </c>
      <c r="E3" s="574"/>
      <c r="F3" s="574"/>
      <c r="G3" s="574"/>
      <c r="H3" s="574"/>
      <c r="I3" s="574"/>
      <c r="J3" s="574"/>
      <c r="K3" s="574"/>
      <c r="L3" s="574"/>
      <c r="M3" s="574"/>
      <c r="N3" s="574"/>
      <c r="O3" s="574"/>
      <c r="P3" s="460"/>
      <c r="Q3" s="460"/>
      <c r="R3" s="582" t="s">
        <v>5</v>
      </c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3"/>
      <c r="AG3" s="583"/>
      <c r="AH3" s="583"/>
      <c r="AI3" s="583"/>
      <c r="AJ3" s="583"/>
      <c r="AK3" s="583"/>
      <c r="AL3" s="583"/>
      <c r="AM3" s="583"/>
      <c r="AN3" s="583"/>
      <c r="AO3" s="583"/>
      <c r="AP3" s="583"/>
      <c r="AQ3" s="583"/>
      <c r="AR3" s="584"/>
    </row>
    <row r="4" spans="1:45" s="45" customFormat="1" ht="16.5" customHeight="1" x14ac:dyDescent="0.3">
      <c r="A4" s="577" t="s">
        <v>113</v>
      </c>
      <c r="B4" s="572" t="s">
        <v>114</v>
      </c>
      <c r="C4" s="572" t="s">
        <v>115</v>
      </c>
      <c r="D4" s="573">
        <v>2010</v>
      </c>
      <c r="E4" s="573">
        <v>2011</v>
      </c>
      <c r="F4" s="573">
        <v>2012</v>
      </c>
      <c r="G4" s="573">
        <v>2013</v>
      </c>
      <c r="H4" s="573">
        <v>2014</v>
      </c>
      <c r="I4" s="595">
        <v>2015</v>
      </c>
      <c r="J4" s="596">
        <v>2016</v>
      </c>
      <c r="K4" s="596">
        <v>2017</v>
      </c>
      <c r="L4" s="575">
        <v>2018</v>
      </c>
      <c r="M4" s="575">
        <v>2019</v>
      </c>
      <c r="N4" s="575">
        <v>2020</v>
      </c>
      <c r="O4" s="575">
        <v>2021</v>
      </c>
      <c r="P4" s="596" t="s">
        <v>278</v>
      </c>
      <c r="Q4" s="758" t="s">
        <v>339</v>
      </c>
      <c r="R4" s="588">
        <v>2017</v>
      </c>
      <c r="S4" s="588"/>
      <c r="T4" s="588"/>
      <c r="U4" s="589"/>
      <c r="V4" s="602">
        <v>2018</v>
      </c>
      <c r="W4" s="588"/>
      <c r="X4" s="588"/>
      <c r="Y4" s="589"/>
      <c r="Z4" s="554">
        <v>2019</v>
      </c>
      <c r="AA4" s="555"/>
      <c r="AB4" s="555"/>
      <c r="AC4" s="556"/>
      <c r="AD4" s="554">
        <v>2020</v>
      </c>
      <c r="AE4" s="555"/>
      <c r="AF4" s="555"/>
      <c r="AG4" s="556"/>
      <c r="AH4" s="599">
        <v>2021</v>
      </c>
      <c r="AI4" s="600"/>
      <c r="AJ4" s="600"/>
      <c r="AK4" s="601"/>
      <c r="AL4" s="599">
        <v>2022</v>
      </c>
      <c r="AM4" s="600"/>
      <c r="AN4" s="600"/>
      <c r="AO4" s="601"/>
      <c r="AP4" s="599">
        <v>2023</v>
      </c>
      <c r="AQ4" s="600"/>
      <c r="AR4" s="600"/>
      <c r="AS4" s="601"/>
    </row>
    <row r="5" spans="1:45" s="45" customFormat="1" ht="16.5" customHeight="1" x14ac:dyDescent="0.3">
      <c r="A5" s="578"/>
      <c r="B5" s="572"/>
      <c r="C5" s="572"/>
      <c r="D5" s="573"/>
      <c r="E5" s="573"/>
      <c r="F5" s="573"/>
      <c r="G5" s="573"/>
      <c r="H5" s="573"/>
      <c r="I5" s="595"/>
      <c r="J5" s="596"/>
      <c r="K5" s="596"/>
      <c r="L5" s="576"/>
      <c r="M5" s="576"/>
      <c r="N5" s="576"/>
      <c r="O5" s="576"/>
      <c r="P5" s="596"/>
      <c r="Q5" s="758"/>
      <c r="R5" s="89" t="s">
        <v>3</v>
      </c>
      <c r="S5" s="237" t="s">
        <v>4</v>
      </c>
      <c r="T5" s="238" t="s">
        <v>77</v>
      </c>
      <c r="U5" s="238" t="s">
        <v>78</v>
      </c>
      <c r="V5" s="91" t="s">
        <v>3</v>
      </c>
      <c r="W5" s="237" t="s">
        <v>4</v>
      </c>
      <c r="X5" s="238" t="s">
        <v>77</v>
      </c>
      <c r="Y5" s="238" t="s">
        <v>78</v>
      </c>
      <c r="Z5" s="33" t="s">
        <v>3</v>
      </c>
      <c r="AA5" s="110" t="s">
        <v>4</v>
      </c>
      <c r="AB5" s="111" t="s">
        <v>77</v>
      </c>
      <c r="AC5" s="111" t="s">
        <v>78</v>
      </c>
      <c r="AD5" s="110" t="s">
        <v>3</v>
      </c>
      <c r="AE5" s="110" t="str">
        <f>AA5</f>
        <v xml:space="preserve">June </v>
      </c>
      <c r="AF5" s="45" t="s">
        <v>77</v>
      </c>
      <c r="AG5" s="45" t="s">
        <v>149</v>
      </c>
      <c r="AH5" s="45" t="s">
        <v>3</v>
      </c>
      <c r="AI5" s="45" t="s">
        <v>4</v>
      </c>
      <c r="AJ5" s="45" t="s">
        <v>289</v>
      </c>
      <c r="AK5" s="45" t="s">
        <v>288</v>
      </c>
      <c r="AL5" s="45" t="s">
        <v>3</v>
      </c>
      <c r="AM5" s="45" t="s">
        <v>4</v>
      </c>
      <c r="AN5" s="45" t="s">
        <v>289</v>
      </c>
      <c r="AO5" s="45" t="s">
        <v>149</v>
      </c>
      <c r="AP5" s="45" t="s">
        <v>272</v>
      </c>
      <c r="AQ5" s="45" t="s">
        <v>280</v>
      </c>
      <c r="AR5" s="45" t="s">
        <v>350</v>
      </c>
      <c r="AS5" s="45" t="s">
        <v>296</v>
      </c>
    </row>
    <row r="6" spans="1:45" s="154" customFormat="1" ht="16.5" customHeight="1" x14ac:dyDescent="0.3">
      <c r="A6" s="266" t="s">
        <v>12</v>
      </c>
      <c r="B6" s="359" t="s">
        <v>89</v>
      </c>
      <c r="C6" s="72" t="s">
        <v>57</v>
      </c>
      <c r="D6" s="360">
        <v>0</v>
      </c>
      <c r="E6" s="360">
        <v>0</v>
      </c>
      <c r="F6" s="360">
        <v>0</v>
      </c>
      <c r="G6" s="360">
        <v>0</v>
      </c>
      <c r="H6" s="360">
        <v>0</v>
      </c>
      <c r="I6" s="360">
        <v>0</v>
      </c>
      <c r="J6" s="360">
        <v>0</v>
      </c>
      <c r="K6" s="360">
        <v>0</v>
      </c>
      <c r="L6" s="360">
        <f t="shared" ref="L6:L27" si="0">SUM(V6:Y6)</f>
        <v>5322.4350000000004</v>
      </c>
      <c r="M6" s="360">
        <f>SUM(Z6:AC6)</f>
        <v>668.27</v>
      </c>
      <c r="N6" s="112">
        <f t="shared" ref="N6:N28" si="1">AD6+AE6+AF6+AG6</f>
        <v>162</v>
      </c>
      <c r="O6" s="112">
        <f>SUM(AH6:AK6)</f>
        <v>0</v>
      </c>
      <c r="P6" s="112">
        <f t="shared" ref="P6:P8" si="2">SUM(AL6:AO6)</f>
        <v>0</v>
      </c>
      <c r="Q6" s="112">
        <f>AP6+AQ6+AR6+AS6</f>
        <v>0</v>
      </c>
      <c r="R6" s="360">
        <v>0</v>
      </c>
      <c r="S6" s="360">
        <v>0</v>
      </c>
      <c r="T6" s="360">
        <v>0</v>
      </c>
      <c r="U6" s="360">
        <v>0</v>
      </c>
      <c r="V6" s="360">
        <v>656.24699999999996</v>
      </c>
      <c r="W6" s="360">
        <v>461.65699999999998</v>
      </c>
      <c r="X6" s="360">
        <v>619.46100000000001</v>
      </c>
      <c r="Y6" s="360">
        <v>3585.07</v>
      </c>
      <c r="Z6" s="360">
        <v>212.03100000000001</v>
      </c>
      <c r="AA6" s="360">
        <v>181.32599999999999</v>
      </c>
      <c r="AB6" s="361">
        <v>169.876</v>
      </c>
      <c r="AC6" s="112">
        <v>105.03700000000001</v>
      </c>
      <c r="AD6" s="112">
        <v>0</v>
      </c>
      <c r="AE6" s="112">
        <f>18+144</f>
        <v>162</v>
      </c>
      <c r="AF6" s="112">
        <v>0</v>
      </c>
      <c r="AG6" s="112">
        <v>0</v>
      </c>
      <c r="AH6" s="112">
        <v>0</v>
      </c>
      <c r="AI6" s="154">
        <v>0</v>
      </c>
      <c r="AJ6" s="154">
        <v>0</v>
      </c>
      <c r="AK6" s="154">
        <v>0</v>
      </c>
      <c r="AL6" s="154">
        <v>0</v>
      </c>
      <c r="AM6" s="362">
        <v>0</v>
      </c>
      <c r="AN6" s="154">
        <v>0</v>
      </c>
      <c r="AO6" s="154">
        <v>0</v>
      </c>
      <c r="AP6" s="154">
        <v>0</v>
      </c>
      <c r="AQ6" s="154">
        <v>0</v>
      </c>
      <c r="AR6" s="154">
        <v>0</v>
      </c>
      <c r="AS6" s="154">
        <v>0</v>
      </c>
    </row>
    <row r="7" spans="1:45" s="154" customFormat="1" ht="16.5" customHeight="1" x14ac:dyDescent="0.3">
      <c r="A7" s="266" t="s">
        <v>13</v>
      </c>
      <c r="B7" s="359" t="s">
        <v>90</v>
      </c>
      <c r="C7" s="72" t="s">
        <v>14</v>
      </c>
      <c r="D7" s="360">
        <v>0</v>
      </c>
      <c r="E7" s="360">
        <v>0</v>
      </c>
      <c r="F7" s="360">
        <v>0</v>
      </c>
      <c r="G7" s="360">
        <v>0</v>
      </c>
      <c r="H7" s="360">
        <v>0</v>
      </c>
      <c r="I7" s="360">
        <v>0</v>
      </c>
      <c r="J7" s="360">
        <v>0</v>
      </c>
      <c r="K7" s="360">
        <v>0</v>
      </c>
      <c r="L7" s="360">
        <f t="shared" si="0"/>
        <v>558.11700000000008</v>
      </c>
      <c r="M7" s="360">
        <f t="shared" ref="M7:M28" si="3">SUM(Z7:AC7)</f>
        <v>607.31499999999994</v>
      </c>
      <c r="N7" s="112">
        <f t="shared" si="1"/>
        <v>63</v>
      </c>
      <c r="O7" s="112">
        <f t="shared" ref="O7:O27" si="4">SUM(AH7:AK7)</f>
        <v>0</v>
      </c>
      <c r="P7" s="112">
        <f t="shared" si="2"/>
        <v>0</v>
      </c>
      <c r="Q7" s="112">
        <f t="shared" ref="Q7:Q28" si="5">AP7+AQ7+AR7+AS7</f>
        <v>0</v>
      </c>
      <c r="R7" s="360">
        <v>0</v>
      </c>
      <c r="S7" s="360">
        <v>0</v>
      </c>
      <c r="T7" s="360">
        <v>0</v>
      </c>
      <c r="U7" s="360">
        <v>0</v>
      </c>
      <c r="V7" s="360">
        <v>63.137</v>
      </c>
      <c r="W7" s="360">
        <v>227.702</v>
      </c>
      <c r="X7" s="360">
        <v>202.96700000000001</v>
      </c>
      <c r="Y7" s="360">
        <v>64.311000000000007</v>
      </c>
      <c r="Z7" s="360">
        <v>419.98500000000001</v>
      </c>
      <c r="AA7" s="360">
        <v>75.863</v>
      </c>
      <c r="AB7" s="361">
        <v>64.763000000000005</v>
      </c>
      <c r="AC7" s="112">
        <v>46.704000000000001</v>
      </c>
      <c r="AD7" s="112">
        <v>0</v>
      </c>
      <c r="AE7" s="112">
        <f>44+9+10</f>
        <v>63</v>
      </c>
      <c r="AF7" s="112">
        <v>0</v>
      </c>
      <c r="AG7" s="112">
        <v>0</v>
      </c>
      <c r="AH7" s="112">
        <v>0</v>
      </c>
      <c r="AI7" s="154">
        <v>0</v>
      </c>
      <c r="AJ7" s="154">
        <v>0</v>
      </c>
      <c r="AK7" s="154">
        <v>0</v>
      </c>
      <c r="AL7" s="154">
        <v>0</v>
      </c>
      <c r="AM7" s="362">
        <v>0</v>
      </c>
      <c r="AN7" s="154">
        <v>0</v>
      </c>
      <c r="AO7" s="154">
        <v>0</v>
      </c>
      <c r="AP7" s="154">
        <v>0</v>
      </c>
      <c r="AQ7" s="154">
        <v>0</v>
      </c>
      <c r="AR7" s="154">
        <v>0</v>
      </c>
      <c r="AS7" s="154">
        <v>0</v>
      </c>
    </row>
    <row r="8" spans="1:45" s="154" customFormat="1" ht="16.5" customHeight="1" x14ac:dyDescent="0.3">
      <c r="A8" s="266" t="s">
        <v>15</v>
      </c>
      <c r="B8" s="359" t="s">
        <v>91</v>
      </c>
      <c r="C8" s="72" t="s">
        <v>58</v>
      </c>
      <c r="D8" s="360">
        <v>0</v>
      </c>
      <c r="E8" s="360">
        <v>0</v>
      </c>
      <c r="F8" s="360">
        <v>0</v>
      </c>
      <c r="G8" s="360">
        <v>0</v>
      </c>
      <c r="H8" s="360">
        <v>0</v>
      </c>
      <c r="I8" s="360">
        <v>0</v>
      </c>
      <c r="J8" s="360">
        <v>0</v>
      </c>
      <c r="K8" s="360">
        <v>0</v>
      </c>
      <c r="L8" s="360">
        <f t="shared" si="0"/>
        <v>81.316000000000003</v>
      </c>
      <c r="M8" s="360">
        <f t="shared" si="3"/>
        <v>5.0270000000000001</v>
      </c>
      <c r="N8" s="112">
        <f t="shared" si="1"/>
        <v>0</v>
      </c>
      <c r="O8" s="112">
        <f t="shared" si="4"/>
        <v>0</v>
      </c>
      <c r="P8" s="112">
        <f t="shared" si="2"/>
        <v>0</v>
      </c>
      <c r="Q8" s="112">
        <f t="shared" si="5"/>
        <v>0</v>
      </c>
      <c r="R8" s="360">
        <v>0</v>
      </c>
      <c r="S8" s="360">
        <v>0</v>
      </c>
      <c r="T8" s="360">
        <v>0</v>
      </c>
      <c r="U8" s="360">
        <v>0</v>
      </c>
      <c r="V8" s="360">
        <v>18.55</v>
      </c>
      <c r="W8" s="360">
        <v>15.968999999999999</v>
      </c>
      <c r="X8" s="360">
        <v>37.878999999999998</v>
      </c>
      <c r="Y8" s="360">
        <v>8.9179999999999993</v>
      </c>
      <c r="Z8" s="360">
        <v>2.6890000000000001</v>
      </c>
      <c r="AA8" s="360">
        <v>1.5980000000000001</v>
      </c>
      <c r="AB8" s="361">
        <v>0.74</v>
      </c>
      <c r="AC8" s="112">
        <v>0</v>
      </c>
      <c r="AD8" s="112">
        <v>0</v>
      </c>
      <c r="AE8" s="112">
        <v>0</v>
      </c>
      <c r="AF8" s="112">
        <v>0</v>
      </c>
      <c r="AG8" s="112">
        <v>0</v>
      </c>
      <c r="AH8" s="112">
        <v>0</v>
      </c>
      <c r="AI8" s="154">
        <v>0</v>
      </c>
      <c r="AJ8" s="154">
        <v>0</v>
      </c>
      <c r="AK8" s="154">
        <v>0</v>
      </c>
      <c r="AL8" s="154">
        <v>0</v>
      </c>
      <c r="AM8" s="362">
        <v>0</v>
      </c>
      <c r="AN8" s="154">
        <v>0</v>
      </c>
      <c r="AO8" s="154">
        <v>0</v>
      </c>
      <c r="AP8" s="154">
        <v>0</v>
      </c>
      <c r="AQ8" s="154">
        <v>0</v>
      </c>
      <c r="AR8" s="154">
        <v>0</v>
      </c>
      <c r="AS8" s="154">
        <v>0</v>
      </c>
    </row>
    <row r="9" spans="1:45" s="154" customFormat="1" ht="16.5" customHeight="1" x14ac:dyDescent="0.3">
      <c r="A9" s="266" t="s">
        <v>16</v>
      </c>
      <c r="B9" s="359" t="s">
        <v>92</v>
      </c>
      <c r="C9" s="72" t="s">
        <v>59</v>
      </c>
      <c r="D9" s="360">
        <v>0</v>
      </c>
      <c r="E9" s="360">
        <v>0</v>
      </c>
      <c r="F9" s="360">
        <v>0</v>
      </c>
      <c r="G9" s="360">
        <v>0</v>
      </c>
      <c r="H9" s="360">
        <v>0</v>
      </c>
      <c r="I9" s="360">
        <v>0</v>
      </c>
      <c r="J9" s="360">
        <v>0</v>
      </c>
      <c r="K9" s="360">
        <v>0</v>
      </c>
      <c r="L9" s="360">
        <f t="shared" si="0"/>
        <v>1772.1660000000002</v>
      </c>
      <c r="M9" s="360">
        <f t="shared" si="3"/>
        <v>1189.8389999999999</v>
      </c>
      <c r="N9" s="112">
        <f t="shared" si="1"/>
        <v>0</v>
      </c>
      <c r="O9" s="112">
        <f t="shared" si="4"/>
        <v>0</v>
      </c>
      <c r="P9" s="112">
        <f>SUM(AL9:AO9)</f>
        <v>0</v>
      </c>
      <c r="Q9" s="112">
        <f t="shared" si="5"/>
        <v>0</v>
      </c>
      <c r="R9" s="360">
        <v>0</v>
      </c>
      <c r="S9" s="360">
        <v>0</v>
      </c>
      <c r="T9" s="360">
        <v>0</v>
      </c>
      <c r="U9" s="360">
        <v>0</v>
      </c>
      <c r="V9" s="360">
        <v>457.79700000000003</v>
      </c>
      <c r="W9" s="360">
        <v>402.83300000000003</v>
      </c>
      <c r="X9" s="360">
        <v>571.60699999999997</v>
      </c>
      <c r="Y9" s="360">
        <v>339.92899999999997</v>
      </c>
      <c r="Z9" s="360">
        <v>227.88800000000001</v>
      </c>
      <c r="AA9" s="360">
        <v>566.06200000000001</v>
      </c>
      <c r="AB9" s="361">
        <v>269.37799999999999</v>
      </c>
      <c r="AC9" s="112">
        <v>126.511</v>
      </c>
      <c r="AD9" s="112">
        <v>0</v>
      </c>
      <c r="AE9" s="112">
        <v>0</v>
      </c>
      <c r="AF9" s="112">
        <v>0</v>
      </c>
      <c r="AG9" s="112">
        <v>0</v>
      </c>
      <c r="AH9" s="112">
        <v>0</v>
      </c>
      <c r="AI9" s="154">
        <v>0</v>
      </c>
      <c r="AJ9" s="154">
        <v>0</v>
      </c>
      <c r="AK9" s="154">
        <v>0</v>
      </c>
      <c r="AL9" s="154">
        <v>0</v>
      </c>
      <c r="AM9" s="362">
        <v>0</v>
      </c>
      <c r="AN9" s="154">
        <v>0</v>
      </c>
      <c r="AO9" s="154">
        <v>0</v>
      </c>
      <c r="AP9" s="154">
        <v>0</v>
      </c>
      <c r="AQ9" s="154">
        <v>0</v>
      </c>
      <c r="AR9" s="154">
        <v>0</v>
      </c>
      <c r="AS9" s="154">
        <v>0</v>
      </c>
    </row>
    <row r="10" spans="1:45" s="154" customFormat="1" ht="16.5" customHeight="1" x14ac:dyDescent="0.3">
      <c r="A10" s="266" t="s">
        <v>17</v>
      </c>
      <c r="B10" s="359" t="s">
        <v>93</v>
      </c>
      <c r="C10" s="72" t="s">
        <v>18</v>
      </c>
      <c r="D10" s="363">
        <v>27749.621944402694</v>
      </c>
      <c r="E10" s="363">
        <v>27549.197234398165</v>
      </c>
      <c r="F10" s="363">
        <v>40562.814198815999</v>
      </c>
      <c r="G10" s="363">
        <v>35465.591944632004</v>
      </c>
      <c r="H10" s="363">
        <v>39433.523690000002</v>
      </c>
      <c r="I10" s="363">
        <v>34396.224369000003</v>
      </c>
      <c r="J10" s="269">
        <v>31152.126</v>
      </c>
      <c r="K10" s="269">
        <f>SUM(R10:U10)</f>
        <v>32923.747000000003</v>
      </c>
      <c r="L10" s="360">
        <f t="shared" si="0"/>
        <v>30953.648000000001</v>
      </c>
      <c r="M10" s="360">
        <f t="shared" si="3"/>
        <v>32428.297999999999</v>
      </c>
      <c r="N10" s="112">
        <f t="shared" si="1"/>
        <v>13745</v>
      </c>
      <c r="O10" s="112">
        <f>SUM(AH10:AK10)</f>
        <v>7755</v>
      </c>
      <c r="P10" s="112">
        <f>SUM(AL10:AO10)</f>
        <v>27903.819792800001</v>
      </c>
      <c r="Q10" s="112">
        <f t="shared" si="5"/>
        <v>47708.965639999995</v>
      </c>
      <c r="R10" s="269">
        <v>7432.9709999999995</v>
      </c>
      <c r="S10" s="269">
        <v>8488.1149999999998</v>
      </c>
      <c r="T10" s="269">
        <v>8800.4520000000011</v>
      </c>
      <c r="U10" s="269">
        <v>8202.2090000000007</v>
      </c>
      <c r="V10" s="360">
        <v>5871.09</v>
      </c>
      <c r="W10" s="360">
        <v>7784.56</v>
      </c>
      <c r="X10" s="360">
        <v>7815.9849999999997</v>
      </c>
      <c r="Y10" s="360">
        <v>9482.0130000000008</v>
      </c>
      <c r="Z10" s="360">
        <v>7136.8119999999999</v>
      </c>
      <c r="AA10" s="360">
        <v>7708.7190000000001</v>
      </c>
      <c r="AB10" s="364">
        <v>9610.7669999999998</v>
      </c>
      <c r="AC10" s="364">
        <v>7972</v>
      </c>
      <c r="AD10" s="364">
        <v>6835</v>
      </c>
      <c r="AE10" s="365">
        <v>2124</v>
      </c>
      <c r="AF10" s="365">
        <v>2448</v>
      </c>
      <c r="AG10" s="365">
        <v>2338</v>
      </c>
      <c r="AH10" s="112">
        <v>2040</v>
      </c>
      <c r="AI10" s="366">
        <v>2133</v>
      </c>
      <c r="AJ10" s="154">
        <v>1329</v>
      </c>
      <c r="AK10" s="154">
        <v>2253</v>
      </c>
      <c r="AL10" s="154">
        <v>2572</v>
      </c>
      <c r="AM10" s="362">
        <v>3865</v>
      </c>
      <c r="AN10" s="439">
        <v>9666</v>
      </c>
      <c r="AO10" s="439">
        <v>11800.819792799999</v>
      </c>
      <c r="AP10" s="439">
        <v>8379.3256000000001</v>
      </c>
      <c r="AQ10" s="154">
        <v>11576</v>
      </c>
      <c r="AR10" s="154">
        <v>11967</v>
      </c>
      <c r="AS10" s="154">
        <v>15786.640039999998</v>
      </c>
    </row>
    <row r="11" spans="1:45" s="154" customFormat="1" ht="16.5" customHeight="1" x14ac:dyDescent="0.3">
      <c r="A11" s="266" t="s">
        <v>19</v>
      </c>
      <c r="B11" s="359" t="s">
        <v>94</v>
      </c>
      <c r="C11" s="72" t="s">
        <v>60</v>
      </c>
      <c r="D11" s="360">
        <v>0</v>
      </c>
      <c r="E11" s="360">
        <v>0</v>
      </c>
      <c r="F11" s="360">
        <v>0</v>
      </c>
      <c r="G11" s="360">
        <v>0</v>
      </c>
      <c r="H11" s="360">
        <v>0</v>
      </c>
      <c r="I11" s="360">
        <v>0</v>
      </c>
      <c r="J11" s="360">
        <v>0</v>
      </c>
      <c r="K11" s="360">
        <v>0</v>
      </c>
      <c r="L11" s="360">
        <f t="shared" si="0"/>
        <v>926.86300000000006</v>
      </c>
      <c r="M11" s="360">
        <f t="shared" si="3"/>
        <v>1973.9069999999997</v>
      </c>
      <c r="N11" s="112">
        <f t="shared" si="1"/>
        <v>0</v>
      </c>
      <c r="O11" s="112">
        <f t="shared" si="4"/>
        <v>0</v>
      </c>
      <c r="P11" s="112">
        <f t="shared" ref="P11:P27" si="6">SUM(AL11:AO11)</f>
        <v>0</v>
      </c>
      <c r="Q11" s="112">
        <f t="shared" si="5"/>
        <v>0</v>
      </c>
      <c r="R11" s="360">
        <v>0</v>
      </c>
      <c r="S11" s="360">
        <v>0</v>
      </c>
      <c r="T11" s="360">
        <v>0</v>
      </c>
      <c r="U11" s="360">
        <v>0</v>
      </c>
      <c r="V11" s="360">
        <v>301.60700000000003</v>
      </c>
      <c r="W11" s="360">
        <v>153.833</v>
      </c>
      <c r="X11" s="360">
        <v>156.04599999999999</v>
      </c>
      <c r="Y11" s="360">
        <v>315.37700000000001</v>
      </c>
      <c r="Z11" s="360">
        <v>48.070999999999998</v>
      </c>
      <c r="AA11" s="360">
        <v>469.32900000000001</v>
      </c>
      <c r="AB11" s="361">
        <v>782.60599999999999</v>
      </c>
      <c r="AC11" s="112">
        <v>673.90099999999995</v>
      </c>
      <c r="AD11" s="112">
        <v>0</v>
      </c>
      <c r="AE11" s="112">
        <v>0</v>
      </c>
      <c r="AF11" s="112">
        <v>0</v>
      </c>
      <c r="AG11" s="112">
        <v>0</v>
      </c>
      <c r="AH11" s="112">
        <v>0</v>
      </c>
      <c r="AI11" s="154">
        <v>0</v>
      </c>
      <c r="AJ11" s="154">
        <v>0</v>
      </c>
      <c r="AK11" s="154">
        <v>0</v>
      </c>
      <c r="AL11" s="154">
        <v>0</v>
      </c>
      <c r="AM11" s="362">
        <v>0</v>
      </c>
      <c r="AN11" s="154">
        <v>0</v>
      </c>
      <c r="AO11" s="154">
        <v>0</v>
      </c>
      <c r="AP11" s="154">
        <v>0</v>
      </c>
      <c r="AQ11" s="154">
        <v>0</v>
      </c>
      <c r="AR11" s="154">
        <v>0</v>
      </c>
      <c r="AS11" s="154">
        <v>0</v>
      </c>
    </row>
    <row r="12" spans="1:45" s="154" customFormat="1" ht="16.5" customHeight="1" x14ac:dyDescent="0.3">
      <c r="A12" s="266" t="s">
        <v>20</v>
      </c>
      <c r="B12" s="359" t="s">
        <v>95</v>
      </c>
      <c r="C12" s="72" t="s">
        <v>61</v>
      </c>
      <c r="D12" s="360">
        <v>0</v>
      </c>
      <c r="E12" s="360">
        <v>0</v>
      </c>
      <c r="F12" s="360">
        <v>0</v>
      </c>
      <c r="G12" s="360">
        <v>0</v>
      </c>
      <c r="H12" s="360">
        <v>0</v>
      </c>
      <c r="I12" s="360">
        <v>0</v>
      </c>
      <c r="J12" s="360">
        <v>0</v>
      </c>
      <c r="K12" s="360">
        <v>0</v>
      </c>
      <c r="L12" s="360">
        <f t="shared" si="0"/>
        <v>3088.527</v>
      </c>
      <c r="M12" s="360">
        <f t="shared" si="3"/>
        <v>866.55</v>
      </c>
      <c r="N12" s="112">
        <f t="shared" si="1"/>
        <v>0</v>
      </c>
      <c r="O12" s="112">
        <f t="shared" si="4"/>
        <v>0</v>
      </c>
      <c r="P12" s="112">
        <f t="shared" si="6"/>
        <v>0</v>
      </c>
      <c r="Q12" s="112">
        <f t="shared" si="5"/>
        <v>0</v>
      </c>
      <c r="R12" s="360">
        <v>0</v>
      </c>
      <c r="S12" s="360">
        <v>0</v>
      </c>
      <c r="T12" s="360">
        <v>0</v>
      </c>
      <c r="U12" s="360">
        <v>0</v>
      </c>
      <c r="V12" s="360">
        <v>23.387</v>
      </c>
      <c r="W12" s="360">
        <v>466.84300000000002</v>
      </c>
      <c r="X12" s="360">
        <v>352.74900000000002</v>
      </c>
      <c r="Y12" s="360">
        <v>2245.5479999999998</v>
      </c>
      <c r="Z12" s="360">
        <v>337.05599999999998</v>
      </c>
      <c r="AA12" s="360">
        <v>318.565</v>
      </c>
      <c r="AB12" s="361">
        <v>112.419</v>
      </c>
      <c r="AC12" s="112">
        <v>98.51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54">
        <v>0</v>
      </c>
      <c r="AJ12" s="154">
        <v>0</v>
      </c>
      <c r="AK12" s="154">
        <v>0</v>
      </c>
      <c r="AL12" s="154">
        <v>0</v>
      </c>
      <c r="AM12" s="362">
        <v>0</v>
      </c>
      <c r="AN12" s="154">
        <v>0</v>
      </c>
      <c r="AO12" s="154">
        <v>0</v>
      </c>
      <c r="AP12" s="154">
        <v>0</v>
      </c>
      <c r="AQ12" s="154">
        <v>0</v>
      </c>
      <c r="AR12" s="154">
        <v>0</v>
      </c>
      <c r="AS12" s="154">
        <v>0</v>
      </c>
    </row>
    <row r="13" spans="1:45" s="154" customFormat="1" ht="16.5" customHeight="1" x14ac:dyDescent="0.3">
      <c r="A13" s="266" t="s">
        <v>21</v>
      </c>
      <c r="B13" s="359" t="s">
        <v>96</v>
      </c>
      <c r="C13" s="72" t="s">
        <v>62</v>
      </c>
      <c r="D13" s="360">
        <v>0</v>
      </c>
      <c r="E13" s="360">
        <v>0</v>
      </c>
      <c r="F13" s="360">
        <v>0</v>
      </c>
      <c r="G13" s="360">
        <v>0</v>
      </c>
      <c r="H13" s="360">
        <v>0</v>
      </c>
      <c r="I13" s="360">
        <v>0</v>
      </c>
      <c r="J13" s="360">
        <v>0</v>
      </c>
      <c r="K13" s="360">
        <v>0</v>
      </c>
      <c r="L13" s="360">
        <f t="shared" si="0"/>
        <v>20.544</v>
      </c>
      <c r="M13" s="360">
        <f t="shared" si="3"/>
        <v>23.317</v>
      </c>
      <c r="N13" s="112">
        <f t="shared" si="1"/>
        <v>0</v>
      </c>
      <c r="O13" s="112">
        <f t="shared" si="4"/>
        <v>0</v>
      </c>
      <c r="P13" s="112">
        <f t="shared" si="6"/>
        <v>0</v>
      </c>
      <c r="Q13" s="112">
        <f t="shared" si="5"/>
        <v>0</v>
      </c>
      <c r="R13" s="360">
        <v>0</v>
      </c>
      <c r="S13" s="360">
        <v>0</v>
      </c>
      <c r="T13" s="360">
        <v>0</v>
      </c>
      <c r="U13" s="360">
        <v>0</v>
      </c>
      <c r="V13" s="360">
        <v>0</v>
      </c>
      <c r="W13" s="360">
        <v>16.440999999999999</v>
      </c>
      <c r="X13" s="360">
        <v>0.59699999999999998</v>
      </c>
      <c r="Y13" s="360">
        <v>3.5059999999999998</v>
      </c>
      <c r="Z13" s="360">
        <v>3.0369999999999999</v>
      </c>
      <c r="AA13" s="360">
        <v>0.03</v>
      </c>
      <c r="AB13" s="361">
        <v>20.25</v>
      </c>
      <c r="AC13" s="112">
        <v>0</v>
      </c>
      <c r="AD13" s="112">
        <v>0</v>
      </c>
      <c r="AE13" s="112">
        <v>0</v>
      </c>
      <c r="AF13" s="112">
        <v>0</v>
      </c>
      <c r="AG13" s="112">
        <v>0</v>
      </c>
      <c r="AH13" s="112">
        <v>0</v>
      </c>
      <c r="AI13" s="154">
        <v>0</v>
      </c>
      <c r="AJ13" s="154">
        <v>0</v>
      </c>
      <c r="AK13" s="154">
        <v>0</v>
      </c>
      <c r="AL13" s="154">
        <v>0</v>
      </c>
      <c r="AM13" s="362">
        <v>0</v>
      </c>
      <c r="AN13" s="154">
        <v>0</v>
      </c>
      <c r="AO13" s="154">
        <v>0</v>
      </c>
      <c r="AP13" s="154">
        <v>0</v>
      </c>
      <c r="AQ13" s="154">
        <v>0</v>
      </c>
      <c r="AR13" s="154">
        <v>0</v>
      </c>
      <c r="AS13" s="154">
        <v>0</v>
      </c>
    </row>
    <row r="14" spans="1:45" s="154" customFormat="1" ht="16.5" customHeight="1" x14ac:dyDescent="0.3">
      <c r="A14" s="266" t="s">
        <v>22</v>
      </c>
      <c r="B14" s="359" t="s">
        <v>97</v>
      </c>
      <c r="C14" s="72" t="s">
        <v>63</v>
      </c>
      <c r="D14" s="360">
        <v>0</v>
      </c>
      <c r="E14" s="360">
        <v>0</v>
      </c>
      <c r="F14" s="360">
        <v>0</v>
      </c>
      <c r="G14" s="360">
        <v>0</v>
      </c>
      <c r="H14" s="360">
        <v>0</v>
      </c>
      <c r="I14" s="360">
        <v>0</v>
      </c>
      <c r="J14" s="360">
        <v>0</v>
      </c>
      <c r="K14" s="360">
        <v>0</v>
      </c>
      <c r="L14" s="360">
        <f t="shared" si="0"/>
        <v>352.85900000000004</v>
      </c>
      <c r="M14" s="360">
        <f t="shared" si="3"/>
        <v>229.32499999999999</v>
      </c>
      <c r="N14" s="112">
        <f t="shared" si="1"/>
        <v>0</v>
      </c>
      <c r="O14" s="112">
        <f t="shared" si="4"/>
        <v>0</v>
      </c>
      <c r="P14" s="112">
        <f t="shared" si="6"/>
        <v>0</v>
      </c>
      <c r="Q14" s="112">
        <f t="shared" si="5"/>
        <v>0</v>
      </c>
      <c r="R14" s="360">
        <v>0</v>
      </c>
      <c r="S14" s="360">
        <v>0</v>
      </c>
      <c r="T14" s="360">
        <v>0</v>
      </c>
      <c r="U14" s="360">
        <v>0</v>
      </c>
      <c r="V14" s="360">
        <v>31.402999999999999</v>
      </c>
      <c r="W14" s="360">
        <v>146.16900000000001</v>
      </c>
      <c r="X14" s="360">
        <v>42.18</v>
      </c>
      <c r="Y14" s="360">
        <v>133.107</v>
      </c>
      <c r="Z14" s="360">
        <v>21.026</v>
      </c>
      <c r="AA14" s="360">
        <v>177.70099999999999</v>
      </c>
      <c r="AB14" s="361">
        <v>30.597999999999999</v>
      </c>
      <c r="AC14" s="112">
        <v>0</v>
      </c>
      <c r="AD14" s="112">
        <v>0</v>
      </c>
      <c r="AE14" s="112">
        <v>0</v>
      </c>
      <c r="AF14" s="112">
        <v>0</v>
      </c>
      <c r="AG14" s="112">
        <v>0</v>
      </c>
      <c r="AH14" s="112">
        <v>0</v>
      </c>
      <c r="AI14" s="154">
        <v>0</v>
      </c>
      <c r="AJ14" s="154">
        <v>0</v>
      </c>
      <c r="AK14" s="154">
        <v>0</v>
      </c>
      <c r="AL14" s="154">
        <v>0</v>
      </c>
      <c r="AM14" s="362">
        <v>0</v>
      </c>
      <c r="AN14" s="154">
        <v>0</v>
      </c>
      <c r="AO14" s="154">
        <v>0</v>
      </c>
      <c r="AP14" s="154">
        <v>0</v>
      </c>
      <c r="AQ14" s="154">
        <v>0</v>
      </c>
      <c r="AR14" s="154">
        <v>0</v>
      </c>
      <c r="AS14" s="154">
        <v>0</v>
      </c>
    </row>
    <row r="15" spans="1:45" s="154" customFormat="1" ht="16.5" customHeight="1" x14ac:dyDescent="0.3">
      <c r="A15" s="266" t="s">
        <v>23</v>
      </c>
      <c r="B15" s="359" t="s">
        <v>98</v>
      </c>
      <c r="C15" s="72" t="s">
        <v>64</v>
      </c>
      <c r="D15" s="360">
        <v>0</v>
      </c>
      <c r="E15" s="360">
        <v>0</v>
      </c>
      <c r="F15" s="360">
        <v>0</v>
      </c>
      <c r="G15" s="360">
        <v>0</v>
      </c>
      <c r="H15" s="360">
        <v>0</v>
      </c>
      <c r="I15" s="360">
        <v>0</v>
      </c>
      <c r="J15" s="360">
        <v>0</v>
      </c>
      <c r="K15" s="360">
        <v>0</v>
      </c>
      <c r="L15" s="360">
        <f t="shared" si="0"/>
        <v>123.36200000000001</v>
      </c>
      <c r="M15" s="360">
        <f t="shared" si="3"/>
        <v>99.828000000000003</v>
      </c>
      <c r="N15" s="112">
        <f t="shared" si="1"/>
        <v>0</v>
      </c>
      <c r="O15" s="112">
        <f t="shared" si="4"/>
        <v>0</v>
      </c>
      <c r="P15" s="112">
        <f t="shared" si="6"/>
        <v>0</v>
      </c>
      <c r="Q15" s="112">
        <f t="shared" si="5"/>
        <v>0</v>
      </c>
      <c r="R15" s="360">
        <v>0</v>
      </c>
      <c r="S15" s="360">
        <v>0</v>
      </c>
      <c r="T15" s="360">
        <v>0</v>
      </c>
      <c r="U15" s="360">
        <v>0</v>
      </c>
      <c r="V15" s="360">
        <v>23.007000000000001</v>
      </c>
      <c r="W15" s="360">
        <v>18.45</v>
      </c>
      <c r="X15" s="360">
        <v>44.259</v>
      </c>
      <c r="Y15" s="360">
        <v>37.646000000000001</v>
      </c>
      <c r="Z15" s="360">
        <v>29.413</v>
      </c>
      <c r="AA15" s="360">
        <v>5.8330000000000002</v>
      </c>
      <c r="AB15" s="361">
        <v>33.551000000000002</v>
      </c>
      <c r="AC15" s="112">
        <v>31.030999999999999</v>
      </c>
      <c r="AD15" s="112">
        <v>0</v>
      </c>
      <c r="AE15" s="112">
        <v>0</v>
      </c>
      <c r="AF15" s="112">
        <v>0</v>
      </c>
      <c r="AG15" s="112">
        <v>0</v>
      </c>
      <c r="AH15" s="112">
        <v>0</v>
      </c>
      <c r="AI15" s="154">
        <v>0</v>
      </c>
      <c r="AJ15" s="154">
        <v>0</v>
      </c>
      <c r="AK15" s="154">
        <v>0</v>
      </c>
      <c r="AL15" s="154">
        <v>0</v>
      </c>
      <c r="AM15" s="362">
        <v>0</v>
      </c>
      <c r="AN15" s="154">
        <v>0</v>
      </c>
      <c r="AO15" s="154">
        <v>0</v>
      </c>
      <c r="AP15" s="154">
        <v>0</v>
      </c>
      <c r="AQ15" s="154">
        <v>0</v>
      </c>
      <c r="AR15" s="154">
        <v>0</v>
      </c>
      <c r="AS15" s="154">
        <v>0</v>
      </c>
    </row>
    <row r="16" spans="1:45" s="154" customFormat="1" ht="16.5" customHeight="1" x14ac:dyDescent="0.3">
      <c r="A16" s="266" t="s">
        <v>24</v>
      </c>
      <c r="B16" s="359" t="s">
        <v>99</v>
      </c>
      <c r="C16" s="72" t="s">
        <v>65</v>
      </c>
      <c r="D16" s="360">
        <v>0</v>
      </c>
      <c r="E16" s="360">
        <v>0</v>
      </c>
      <c r="F16" s="360">
        <v>0</v>
      </c>
      <c r="G16" s="360">
        <v>0</v>
      </c>
      <c r="H16" s="360">
        <v>0</v>
      </c>
      <c r="I16" s="360">
        <v>0</v>
      </c>
      <c r="J16" s="360">
        <v>0</v>
      </c>
      <c r="K16" s="360">
        <v>0</v>
      </c>
      <c r="L16" s="360">
        <f t="shared" si="0"/>
        <v>17.207000000000001</v>
      </c>
      <c r="M16" s="360">
        <f t="shared" si="3"/>
        <v>2.907</v>
      </c>
      <c r="N16" s="112">
        <f t="shared" si="1"/>
        <v>0</v>
      </c>
      <c r="O16" s="112">
        <f t="shared" si="4"/>
        <v>0</v>
      </c>
      <c r="P16" s="112">
        <f t="shared" si="6"/>
        <v>0</v>
      </c>
      <c r="Q16" s="112">
        <f t="shared" si="5"/>
        <v>0</v>
      </c>
      <c r="R16" s="360">
        <v>0</v>
      </c>
      <c r="S16" s="360">
        <v>0</v>
      </c>
      <c r="T16" s="360">
        <v>0</v>
      </c>
      <c r="U16" s="360">
        <v>0</v>
      </c>
      <c r="V16" s="360">
        <v>5.0750000000000002</v>
      </c>
      <c r="W16" s="360">
        <v>6.2830000000000004</v>
      </c>
      <c r="X16" s="360">
        <v>3.262</v>
      </c>
      <c r="Y16" s="360">
        <v>2.5870000000000002</v>
      </c>
      <c r="Z16" s="360">
        <v>2.0670000000000002</v>
      </c>
      <c r="AA16" s="360">
        <v>0</v>
      </c>
      <c r="AB16" s="361">
        <v>0.42000000000000004</v>
      </c>
      <c r="AC16" s="112">
        <v>0.42</v>
      </c>
      <c r="AD16" s="112">
        <v>0</v>
      </c>
      <c r="AE16" s="112">
        <v>0</v>
      </c>
      <c r="AF16" s="112">
        <v>0</v>
      </c>
      <c r="AG16" s="112">
        <v>0</v>
      </c>
      <c r="AH16" s="112">
        <v>0</v>
      </c>
      <c r="AI16" s="154">
        <v>0</v>
      </c>
      <c r="AJ16" s="154">
        <v>0</v>
      </c>
      <c r="AK16" s="154">
        <v>0</v>
      </c>
      <c r="AL16" s="154">
        <v>0</v>
      </c>
      <c r="AM16" s="362">
        <v>0</v>
      </c>
      <c r="AN16" s="154">
        <v>0</v>
      </c>
      <c r="AO16" s="154">
        <v>0</v>
      </c>
      <c r="AP16" s="154">
        <v>0</v>
      </c>
      <c r="AQ16" s="154">
        <v>0</v>
      </c>
      <c r="AR16" s="154">
        <v>0</v>
      </c>
      <c r="AS16" s="154">
        <v>0</v>
      </c>
    </row>
    <row r="17" spans="1:45" s="154" customFormat="1" ht="16.5" customHeight="1" x14ac:dyDescent="0.3">
      <c r="A17" s="266" t="s">
        <v>25</v>
      </c>
      <c r="B17" s="359" t="s">
        <v>100</v>
      </c>
      <c r="C17" s="72" t="s">
        <v>66</v>
      </c>
      <c r="D17" s="360">
        <v>0</v>
      </c>
      <c r="E17" s="360">
        <v>0</v>
      </c>
      <c r="F17" s="360">
        <v>0</v>
      </c>
      <c r="G17" s="360">
        <v>0</v>
      </c>
      <c r="H17" s="360">
        <v>0</v>
      </c>
      <c r="I17" s="360">
        <v>0</v>
      </c>
      <c r="J17" s="360">
        <v>0</v>
      </c>
      <c r="K17" s="360">
        <v>0</v>
      </c>
      <c r="L17" s="360">
        <f t="shared" si="0"/>
        <v>166.5</v>
      </c>
      <c r="M17" s="360">
        <f t="shared" si="3"/>
        <v>2.2679999999999998</v>
      </c>
      <c r="N17" s="112">
        <f t="shared" si="1"/>
        <v>0</v>
      </c>
      <c r="O17" s="112">
        <f t="shared" si="4"/>
        <v>0</v>
      </c>
      <c r="P17" s="112">
        <f t="shared" si="6"/>
        <v>0</v>
      </c>
      <c r="Q17" s="112">
        <f t="shared" si="5"/>
        <v>0</v>
      </c>
      <c r="R17" s="360">
        <v>0</v>
      </c>
      <c r="S17" s="360">
        <v>0</v>
      </c>
      <c r="T17" s="360">
        <v>0</v>
      </c>
      <c r="U17" s="360">
        <v>0</v>
      </c>
      <c r="V17" s="360">
        <v>9.1999999999999998E-2</v>
      </c>
      <c r="W17" s="360">
        <v>117.004</v>
      </c>
      <c r="X17" s="360">
        <v>45.822000000000003</v>
      </c>
      <c r="Y17" s="360">
        <v>3.5819999999999999</v>
      </c>
      <c r="Z17" s="360">
        <v>0.81499999999999995</v>
      </c>
      <c r="AA17" s="360">
        <v>1.4530000000000001</v>
      </c>
      <c r="AB17" s="361">
        <v>0</v>
      </c>
      <c r="AC17" s="112">
        <v>0</v>
      </c>
      <c r="AD17" s="112">
        <v>0</v>
      </c>
      <c r="AE17" s="112">
        <v>0</v>
      </c>
      <c r="AF17" s="112">
        <v>0</v>
      </c>
      <c r="AG17" s="112">
        <v>0</v>
      </c>
      <c r="AH17" s="112">
        <v>0</v>
      </c>
      <c r="AI17" s="154">
        <v>0</v>
      </c>
      <c r="AJ17" s="154">
        <v>0</v>
      </c>
      <c r="AK17" s="154">
        <v>0</v>
      </c>
      <c r="AL17" s="154">
        <v>0</v>
      </c>
      <c r="AM17" s="362">
        <v>0</v>
      </c>
      <c r="AN17" s="154">
        <v>0</v>
      </c>
      <c r="AO17" s="154">
        <v>0</v>
      </c>
      <c r="AP17" s="154">
        <v>0</v>
      </c>
      <c r="AQ17" s="154">
        <v>0</v>
      </c>
      <c r="AR17" s="154">
        <v>0</v>
      </c>
      <c r="AS17" s="154">
        <v>0</v>
      </c>
    </row>
    <row r="18" spans="1:45" s="154" customFormat="1" ht="16.5" customHeight="1" x14ac:dyDescent="0.3">
      <c r="A18" s="266" t="s">
        <v>26</v>
      </c>
      <c r="B18" s="359" t="s">
        <v>101</v>
      </c>
      <c r="C18" s="72" t="s">
        <v>67</v>
      </c>
      <c r="D18" s="360">
        <v>0</v>
      </c>
      <c r="E18" s="360">
        <v>0</v>
      </c>
      <c r="F18" s="360">
        <v>0</v>
      </c>
      <c r="G18" s="360">
        <v>0</v>
      </c>
      <c r="H18" s="360">
        <v>0</v>
      </c>
      <c r="I18" s="360">
        <v>0</v>
      </c>
      <c r="J18" s="360">
        <v>0</v>
      </c>
      <c r="K18" s="360">
        <v>0</v>
      </c>
      <c r="L18" s="360">
        <f t="shared" si="0"/>
        <v>31.016000000000002</v>
      </c>
      <c r="M18" s="360">
        <f t="shared" si="3"/>
        <v>33.173999999999999</v>
      </c>
      <c r="N18" s="112">
        <f t="shared" si="1"/>
        <v>0</v>
      </c>
      <c r="O18" s="112">
        <f t="shared" si="4"/>
        <v>0</v>
      </c>
      <c r="P18" s="112">
        <f t="shared" si="6"/>
        <v>0</v>
      </c>
      <c r="Q18" s="112">
        <f t="shared" si="5"/>
        <v>0</v>
      </c>
      <c r="R18" s="360">
        <v>0</v>
      </c>
      <c r="S18" s="360">
        <v>0</v>
      </c>
      <c r="T18" s="360">
        <v>0</v>
      </c>
      <c r="U18" s="360">
        <v>0</v>
      </c>
      <c r="V18" s="360">
        <v>0.81499999999999995</v>
      </c>
      <c r="W18" s="360">
        <v>17.710999999999999</v>
      </c>
      <c r="X18" s="360">
        <v>6.7450000000000001</v>
      </c>
      <c r="Y18" s="360">
        <v>5.7450000000000001</v>
      </c>
      <c r="Z18" s="360">
        <v>1.766</v>
      </c>
      <c r="AA18" s="360">
        <v>28.651</v>
      </c>
      <c r="AB18" s="361">
        <v>2.7070000000000003</v>
      </c>
      <c r="AC18" s="112">
        <v>0.05</v>
      </c>
      <c r="AD18" s="112">
        <v>0</v>
      </c>
      <c r="AE18" s="112">
        <v>0</v>
      </c>
      <c r="AF18" s="112">
        <v>0</v>
      </c>
      <c r="AG18" s="112">
        <v>0</v>
      </c>
      <c r="AH18" s="112">
        <v>0</v>
      </c>
      <c r="AI18" s="154">
        <v>0</v>
      </c>
      <c r="AJ18" s="154">
        <v>0</v>
      </c>
      <c r="AK18" s="154">
        <v>0</v>
      </c>
      <c r="AL18" s="154">
        <v>0</v>
      </c>
      <c r="AM18" s="362">
        <v>0</v>
      </c>
      <c r="AN18" s="154">
        <v>0</v>
      </c>
      <c r="AO18" s="154">
        <v>0</v>
      </c>
      <c r="AP18" s="154">
        <v>0</v>
      </c>
      <c r="AQ18" s="154">
        <v>0</v>
      </c>
      <c r="AR18" s="154">
        <v>0</v>
      </c>
      <c r="AS18" s="154">
        <v>0</v>
      </c>
    </row>
    <row r="19" spans="1:45" s="154" customFormat="1" ht="16.5" customHeight="1" x14ac:dyDescent="0.3">
      <c r="A19" s="266" t="s">
        <v>27</v>
      </c>
      <c r="B19" s="359" t="s">
        <v>102</v>
      </c>
      <c r="C19" s="72" t="s">
        <v>68</v>
      </c>
      <c r="D19" s="360">
        <v>0</v>
      </c>
      <c r="E19" s="360">
        <v>0</v>
      </c>
      <c r="F19" s="360">
        <v>0</v>
      </c>
      <c r="G19" s="360">
        <v>0</v>
      </c>
      <c r="H19" s="360">
        <v>0</v>
      </c>
      <c r="I19" s="360">
        <v>0</v>
      </c>
      <c r="J19" s="360">
        <v>0</v>
      </c>
      <c r="K19" s="360">
        <v>0</v>
      </c>
      <c r="L19" s="360">
        <f t="shared" si="0"/>
        <v>707.62800000000004</v>
      </c>
      <c r="M19" s="360">
        <f t="shared" si="3"/>
        <v>3.1640000000000001</v>
      </c>
      <c r="N19" s="112">
        <f t="shared" si="1"/>
        <v>0</v>
      </c>
      <c r="O19" s="112">
        <f t="shared" si="4"/>
        <v>0</v>
      </c>
      <c r="P19" s="112">
        <f t="shared" si="6"/>
        <v>0</v>
      </c>
      <c r="Q19" s="112">
        <f t="shared" si="5"/>
        <v>0</v>
      </c>
      <c r="R19" s="360">
        <v>0</v>
      </c>
      <c r="S19" s="360">
        <v>0</v>
      </c>
      <c r="T19" s="360">
        <v>0</v>
      </c>
      <c r="U19" s="360">
        <v>0</v>
      </c>
      <c r="V19" s="360">
        <v>146.161</v>
      </c>
      <c r="W19" s="360">
        <v>329.42</v>
      </c>
      <c r="X19" s="360">
        <v>232.047</v>
      </c>
      <c r="Y19" s="360">
        <v>0</v>
      </c>
      <c r="Z19" s="360">
        <v>0</v>
      </c>
      <c r="AA19" s="360">
        <v>1.9139999999999999</v>
      </c>
      <c r="AB19" s="361">
        <v>0.65</v>
      </c>
      <c r="AC19" s="112">
        <v>0.6</v>
      </c>
      <c r="AD19" s="112">
        <v>0</v>
      </c>
      <c r="AE19" s="112">
        <v>0</v>
      </c>
      <c r="AF19" s="112">
        <v>0</v>
      </c>
      <c r="AG19" s="112">
        <v>0</v>
      </c>
      <c r="AH19" s="112">
        <v>0</v>
      </c>
      <c r="AI19" s="154">
        <v>0</v>
      </c>
      <c r="AJ19" s="154">
        <v>0</v>
      </c>
      <c r="AK19" s="154">
        <v>0</v>
      </c>
      <c r="AL19" s="154">
        <v>0</v>
      </c>
      <c r="AM19" s="362">
        <v>0</v>
      </c>
      <c r="AN19" s="154">
        <v>0</v>
      </c>
      <c r="AO19" s="154">
        <v>0</v>
      </c>
      <c r="AP19" s="154">
        <v>0</v>
      </c>
      <c r="AQ19" s="154">
        <v>0</v>
      </c>
      <c r="AR19" s="154">
        <v>0</v>
      </c>
      <c r="AS19" s="154">
        <v>0</v>
      </c>
    </row>
    <row r="20" spans="1:45" s="154" customFormat="1" ht="16.5" customHeight="1" x14ac:dyDescent="0.3">
      <c r="A20" s="266" t="s">
        <v>28</v>
      </c>
      <c r="B20" s="359" t="s">
        <v>103</v>
      </c>
      <c r="C20" s="72" t="s">
        <v>69</v>
      </c>
      <c r="D20" s="360">
        <v>0</v>
      </c>
      <c r="E20" s="360">
        <v>0</v>
      </c>
      <c r="F20" s="360">
        <v>0</v>
      </c>
      <c r="G20" s="360">
        <v>0</v>
      </c>
      <c r="H20" s="360">
        <v>0</v>
      </c>
      <c r="I20" s="360">
        <v>0</v>
      </c>
      <c r="J20" s="360">
        <v>0</v>
      </c>
      <c r="K20" s="360">
        <v>0</v>
      </c>
      <c r="L20" s="360">
        <f t="shared" si="0"/>
        <v>899.59699999999998</v>
      </c>
      <c r="M20" s="360">
        <f t="shared" si="3"/>
        <v>326.06100000000004</v>
      </c>
      <c r="N20" s="112">
        <f t="shared" si="1"/>
        <v>28</v>
      </c>
      <c r="O20" s="112">
        <f t="shared" si="4"/>
        <v>0</v>
      </c>
      <c r="P20" s="112">
        <f t="shared" si="6"/>
        <v>0</v>
      </c>
      <c r="Q20" s="112">
        <f t="shared" si="5"/>
        <v>0</v>
      </c>
      <c r="R20" s="360">
        <v>0</v>
      </c>
      <c r="S20" s="360">
        <v>0</v>
      </c>
      <c r="T20" s="360">
        <v>0</v>
      </c>
      <c r="U20" s="360">
        <v>0</v>
      </c>
      <c r="V20" s="360">
        <v>185.631</v>
      </c>
      <c r="W20" s="360">
        <v>212.58500000000001</v>
      </c>
      <c r="X20" s="360">
        <v>315.31299999999999</v>
      </c>
      <c r="Y20" s="360">
        <v>186.06800000000001</v>
      </c>
      <c r="Z20" s="360">
        <v>106.28400000000001</v>
      </c>
      <c r="AA20" s="360">
        <v>109.47499999999999</v>
      </c>
      <c r="AB20" s="361">
        <v>102.47099999999999</v>
      </c>
      <c r="AC20" s="112">
        <v>7.8310000000000004</v>
      </c>
      <c r="AD20" s="112">
        <v>28</v>
      </c>
      <c r="AE20" s="112">
        <v>0</v>
      </c>
      <c r="AF20" s="112">
        <v>0</v>
      </c>
      <c r="AG20" s="112">
        <v>0</v>
      </c>
      <c r="AH20" s="112">
        <v>0</v>
      </c>
      <c r="AI20" s="154">
        <v>0</v>
      </c>
      <c r="AJ20" s="154">
        <v>0</v>
      </c>
      <c r="AK20" s="154">
        <v>0</v>
      </c>
      <c r="AL20" s="154">
        <v>0</v>
      </c>
      <c r="AM20" s="362">
        <v>0</v>
      </c>
      <c r="AN20" s="154">
        <v>0</v>
      </c>
      <c r="AO20" s="154">
        <v>0</v>
      </c>
      <c r="AP20" s="154">
        <v>0</v>
      </c>
      <c r="AQ20" s="154">
        <v>0</v>
      </c>
      <c r="AR20" s="154">
        <v>0</v>
      </c>
      <c r="AS20" s="154">
        <v>0</v>
      </c>
    </row>
    <row r="21" spans="1:45" s="154" customFormat="1" ht="16.5" customHeight="1" x14ac:dyDescent="0.3">
      <c r="A21" s="266" t="s">
        <v>29</v>
      </c>
      <c r="B21" s="359" t="s">
        <v>104</v>
      </c>
      <c r="C21" s="72" t="s">
        <v>70</v>
      </c>
      <c r="D21" s="360">
        <v>0</v>
      </c>
      <c r="E21" s="360">
        <v>0</v>
      </c>
      <c r="F21" s="360">
        <v>0</v>
      </c>
      <c r="G21" s="360">
        <v>0</v>
      </c>
      <c r="H21" s="360">
        <v>0</v>
      </c>
      <c r="I21" s="360">
        <v>0</v>
      </c>
      <c r="J21" s="360">
        <v>0</v>
      </c>
      <c r="K21" s="360">
        <v>0</v>
      </c>
      <c r="L21" s="360">
        <f t="shared" si="0"/>
        <v>1201.028</v>
      </c>
      <c r="M21" s="360">
        <f t="shared" si="3"/>
        <v>646.44399999999996</v>
      </c>
      <c r="N21" s="112">
        <f t="shared" si="1"/>
        <v>205</v>
      </c>
      <c r="O21" s="112">
        <f t="shared" si="4"/>
        <v>338</v>
      </c>
      <c r="P21" s="112">
        <f t="shared" si="6"/>
        <v>0</v>
      </c>
      <c r="Q21" s="112">
        <f t="shared" si="5"/>
        <v>0</v>
      </c>
      <c r="R21" s="360">
        <v>0</v>
      </c>
      <c r="S21" s="360">
        <v>0</v>
      </c>
      <c r="T21" s="360">
        <v>0</v>
      </c>
      <c r="U21" s="360">
        <v>0</v>
      </c>
      <c r="V21" s="360">
        <v>80.763999999999996</v>
      </c>
      <c r="W21" s="360">
        <v>606.69000000000005</v>
      </c>
      <c r="X21" s="360">
        <v>241.16499999999999</v>
      </c>
      <c r="Y21" s="360">
        <v>272.40899999999999</v>
      </c>
      <c r="Z21" s="360">
        <v>387.50400000000002</v>
      </c>
      <c r="AA21" s="360">
        <v>126.938</v>
      </c>
      <c r="AB21" s="361">
        <v>97.504999999999995</v>
      </c>
      <c r="AC21" s="112">
        <v>34.497</v>
      </c>
      <c r="AD21" s="112">
        <v>205</v>
      </c>
      <c r="AE21" s="112">
        <v>0</v>
      </c>
      <c r="AF21" s="112">
        <v>0</v>
      </c>
      <c r="AG21" s="365">
        <v>0</v>
      </c>
      <c r="AH21" s="112">
        <v>338</v>
      </c>
      <c r="AI21" s="154">
        <v>0</v>
      </c>
      <c r="AJ21" s="154">
        <v>0</v>
      </c>
      <c r="AK21" s="154">
        <v>0</v>
      </c>
      <c r="AL21" s="154">
        <v>0</v>
      </c>
      <c r="AM21" s="362">
        <v>0</v>
      </c>
      <c r="AN21" s="154">
        <v>0</v>
      </c>
      <c r="AO21" s="154">
        <v>0</v>
      </c>
      <c r="AP21" s="154">
        <v>0</v>
      </c>
      <c r="AQ21" s="154">
        <v>0</v>
      </c>
      <c r="AR21" s="154">
        <v>0</v>
      </c>
      <c r="AS21" s="154">
        <v>0</v>
      </c>
    </row>
    <row r="22" spans="1:45" s="154" customFormat="1" ht="16.5" customHeight="1" x14ac:dyDescent="0.3">
      <c r="A22" s="266" t="s">
        <v>30</v>
      </c>
      <c r="B22" s="359" t="s">
        <v>105</v>
      </c>
      <c r="C22" s="72" t="s">
        <v>71</v>
      </c>
      <c r="D22" s="360">
        <v>0</v>
      </c>
      <c r="E22" s="360">
        <v>0</v>
      </c>
      <c r="F22" s="360">
        <v>0</v>
      </c>
      <c r="G22" s="360">
        <v>0</v>
      </c>
      <c r="H22" s="360">
        <v>0</v>
      </c>
      <c r="I22" s="360">
        <v>0</v>
      </c>
      <c r="J22" s="360">
        <v>0</v>
      </c>
      <c r="K22" s="360">
        <v>0</v>
      </c>
      <c r="L22" s="360">
        <f t="shared" si="0"/>
        <v>433.00800000000004</v>
      </c>
      <c r="M22" s="360">
        <f t="shared" si="3"/>
        <v>371.22500000000002</v>
      </c>
      <c r="N22" s="112">
        <f t="shared" si="1"/>
        <v>182</v>
      </c>
      <c r="O22" s="112">
        <f t="shared" si="4"/>
        <v>25</v>
      </c>
      <c r="P22" s="112">
        <f t="shared" si="6"/>
        <v>0</v>
      </c>
      <c r="Q22" s="112">
        <f t="shared" si="5"/>
        <v>0</v>
      </c>
      <c r="R22" s="360">
        <v>0</v>
      </c>
      <c r="S22" s="360">
        <v>0</v>
      </c>
      <c r="T22" s="360">
        <v>0</v>
      </c>
      <c r="U22" s="360">
        <v>0</v>
      </c>
      <c r="V22" s="360">
        <v>36.341999999999999</v>
      </c>
      <c r="W22" s="360">
        <v>54.146999999999998</v>
      </c>
      <c r="X22" s="360">
        <v>164.18700000000001</v>
      </c>
      <c r="Y22" s="360">
        <v>178.33199999999999</v>
      </c>
      <c r="Z22" s="360">
        <v>26.234999999999999</v>
      </c>
      <c r="AA22" s="360">
        <v>97.2</v>
      </c>
      <c r="AB22" s="361">
        <v>148.69499999999999</v>
      </c>
      <c r="AC22" s="112">
        <v>99.094999999999999</v>
      </c>
      <c r="AD22" s="112">
        <v>42</v>
      </c>
      <c r="AE22" s="112">
        <v>140</v>
      </c>
      <c r="AF22" s="112">
        <v>0</v>
      </c>
      <c r="AG22" s="365">
        <v>0</v>
      </c>
      <c r="AH22" s="112">
        <v>25</v>
      </c>
      <c r="AI22" s="154">
        <v>0</v>
      </c>
      <c r="AJ22" s="154">
        <v>0</v>
      </c>
      <c r="AK22" s="154">
        <v>0</v>
      </c>
      <c r="AL22" s="154">
        <v>0</v>
      </c>
      <c r="AM22" s="362">
        <v>0</v>
      </c>
      <c r="AN22" s="154">
        <v>0</v>
      </c>
      <c r="AO22" s="154">
        <v>0</v>
      </c>
      <c r="AP22" s="154">
        <v>0</v>
      </c>
      <c r="AQ22" s="154">
        <v>0</v>
      </c>
      <c r="AR22" s="154">
        <v>0</v>
      </c>
      <c r="AS22" s="154">
        <v>0</v>
      </c>
    </row>
    <row r="23" spans="1:45" s="154" customFormat="1" ht="16.5" customHeight="1" x14ac:dyDescent="0.3">
      <c r="A23" s="266" t="s">
        <v>31</v>
      </c>
      <c r="B23" s="359" t="s">
        <v>106</v>
      </c>
      <c r="C23" s="72" t="s">
        <v>72</v>
      </c>
      <c r="D23" s="360">
        <v>0</v>
      </c>
      <c r="E23" s="360">
        <v>0</v>
      </c>
      <c r="F23" s="360">
        <v>0</v>
      </c>
      <c r="G23" s="360">
        <v>0</v>
      </c>
      <c r="H23" s="360">
        <v>0</v>
      </c>
      <c r="I23" s="360">
        <v>0</v>
      </c>
      <c r="J23" s="360">
        <v>0</v>
      </c>
      <c r="K23" s="360">
        <v>0</v>
      </c>
      <c r="L23" s="360">
        <f t="shared" si="0"/>
        <v>23.610999999999997</v>
      </c>
      <c r="M23" s="360">
        <f t="shared" si="3"/>
        <v>43.070999999999998</v>
      </c>
      <c r="N23" s="112">
        <f t="shared" si="1"/>
        <v>0</v>
      </c>
      <c r="O23" s="112">
        <f t="shared" si="4"/>
        <v>0.1</v>
      </c>
      <c r="P23" s="112">
        <f t="shared" si="6"/>
        <v>0</v>
      </c>
      <c r="Q23" s="112">
        <f t="shared" si="5"/>
        <v>0</v>
      </c>
      <c r="R23" s="360">
        <v>0</v>
      </c>
      <c r="S23" s="360">
        <v>0</v>
      </c>
      <c r="T23" s="360">
        <v>0</v>
      </c>
      <c r="U23" s="360">
        <v>0</v>
      </c>
      <c r="V23" s="360">
        <v>8.8529999999999998</v>
      </c>
      <c r="W23" s="360">
        <v>4.7220000000000004</v>
      </c>
      <c r="X23" s="360">
        <v>0.25</v>
      </c>
      <c r="Y23" s="360">
        <v>9.7859999999999996</v>
      </c>
      <c r="Z23" s="360">
        <v>0.56899999999999995</v>
      </c>
      <c r="AA23" s="360">
        <v>0.79800000000000004</v>
      </c>
      <c r="AB23" s="361">
        <v>20.852</v>
      </c>
      <c r="AC23" s="112">
        <v>20.852</v>
      </c>
      <c r="AD23" s="112">
        <v>0</v>
      </c>
      <c r="AE23" s="112">
        <v>0</v>
      </c>
      <c r="AF23" s="112">
        <v>0</v>
      </c>
      <c r="AG23" s="112">
        <v>0</v>
      </c>
      <c r="AH23" s="112">
        <v>0.1</v>
      </c>
      <c r="AI23" s="154">
        <v>0</v>
      </c>
      <c r="AJ23" s="154">
        <v>0</v>
      </c>
      <c r="AK23" s="154">
        <v>0</v>
      </c>
      <c r="AL23" s="154">
        <v>0</v>
      </c>
      <c r="AM23" s="362">
        <v>0</v>
      </c>
      <c r="AN23" s="154">
        <v>0</v>
      </c>
      <c r="AO23" s="154">
        <v>0</v>
      </c>
      <c r="AP23" s="154">
        <v>0</v>
      </c>
      <c r="AQ23" s="154">
        <v>0</v>
      </c>
      <c r="AR23" s="154">
        <v>0</v>
      </c>
      <c r="AS23" s="154">
        <v>0</v>
      </c>
    </row>
    <row r="24" spans="1:45" s="154" customFormat="1" ht="16.5" customHeight="1" x14ac:dyDescent="0.3">
      <c r="A24" s="367" t="s">
        <v>32</v>
      </c>
      <c r="B24" s="359" t="s">
        <v>107</v>
      </c>
      <c r="C24" s="72" t="s">
        <v>73</v>
      </c>
      <c r="D24" s="360">
        <v>0</v>
      </c>
      <c r="E24" s="360">
        <v>0</v>
      </c>
      <c r="F24" s="360">
        <v>0</v>
      </c>
      <c r="G24" s="360">
        <v>0</v>
      </c>
      <c r="H24" s="360">
        <v>0</v>
      </c>
      <c r="I24" s="360">
        <v>0</v>
      </c>
      <c r="J24" s="360">
        <v>0</v>
      </c>
      <c r="K24" s="360">
        <v>0</v>
      </c>
      <c r="L24" s="360">
        <f t="shared" si="0"/>
        <v>2.5000000000000001E-2</v>
      </c>
      <c r="M24" s="360">
        <f t="shared" si="3"/>
        <v>0</v>
      </c>
      <c r="N24" s="112">
        <f t="shared" si="1"/>
        <v>0</v>
      </c>
      <c r="O24" s="112">
        <f t="shared" si="4"/>
        <v>0</v>
      </c>
      <c r="P24" s="112">
        <f t="shared" si="6"/>
        <v>0</v>
      </c>
      <c r="Q24" s="112">
        <f t="shared" si="5"/>
        <v>0</v>
      </c>
      <c r="R24" s="360">
        <v>0</v>
      </c>
      <c r="S24" s="360">
        <v>0</v>
      </c>
      <c r="T24" s="360">
        <v>0</v>
      </c>
      <c r="U24" s="360">
        <v>0</v>
      </c>
      <c r="V24" s="360">
        <v>0</v>
      </c>
      <c r="W24" s="360">
        <v>0</v>
      </c>
      <c r="X24" s="360">
        <v>2.5000000000000001E-2</v>
      </c>
      <c r="Y24" s="360">
        <v>0</v>
      </c>
      <c r="Z24" s="360">
        <v>0</v>
      </c>
      <c r="AA24" s="360">
        <v>0</v>
      </c>
      <c r="AB24" s="361">
        <v>0</v>
      </c>
      <c r="AC24" s="112">
        <v>0</v>
      </c>
      <c r="AD24" s="112">
        <v>0</v>
      </c>
      <c r="AE24" s="112">
        <v>0</v>
      </c>
      <c r="AF24" s="112">
        <v>0</v>
      </c>
      <c r="AG24" s="112">
        <v>0</v>
      </c>
      <c r="AH24" s="112">
        <v>0</v>
      </c>
      <c r="AI24" s="154">
        <v>0</v>
      </c>
      <c r="AJ24" s="154">
        <v>0</v>
      </c>
      <c r="AK24" s="154">
        <v>0</v>
      </c>
      <c r="AL24" s="154">
        <v>0</v>
      </c>
      <c r="AM24" s="362">
        <v>0</v>
      </c>
      <c r="AN24" s="154">
        <v>0</v>
      </c>
      <c r="AO24" s="154">
        <v>0</v>
      </c>
      <c r="AP24" s="154">
        <v>0</v>
      </c>
      <c r="AQ24" s="154">
        <v>0</v>
      </c>
      <c r="AR24" s="154">
        <v>0</v>
      </c>
      <c r="AS24" s="154">
        <v>0</v>
      </c>
    </row>
    <row r="25" spans="1:45" s="154" customFormat="1" ht="16.5" customHeight="1" x14ac:dyDescent="0.3">
      <c r="A25" s="266" t="s">
        <v>33</v>
      </c>
      <c r="B25" s="359" t="s">
        <v>108</v>
      </c>
      <c r="C25" s="72" t="s">
        <v>34</v>
      </c>
      <c r="D25" s="360">
        <v>0</v>
      </c>
      <c r="E25" s="360">
        <v>0</v>
      </c>
      <c r="F25" s="360">
        <v>0</v>
      </c>
      <c r="G25" s="360">
        <v>0</v>
      </c>
      <c r="H25" s="360">
        <v>0</v>
      </c>
      <c r="I25" s="360">
        <v>0</v>
      </c>
      <c r="J25" s="360">
        <v>0</v>
      </c>
      <c r="K25" s="360">
        <v>0</v>
      </c>
      <c r="L25" s="360">
        <f t="shared" si="0"/>
        <v>676.36299999999994</v>
      </c>
      <c r="M25" s="360">
        <f t="shared" si="3"/>
        <v>314.59900000000005</v>
      </c>
      <c r="N25" s="112">
        <f t="shared" si="1"/>
        <v>11</v>
      </c>
      <c r="O25" s="112">
        <f t="shared" si="4"/>
        <v>0</v>
      </c>
      <c r="P25" s="112">
        <f t="shared" si="6"/>
        <v>0</v>
      </c>
      <c r="Q25" s="112">
        <f t="shared" si="5"/>
        <v>0</v>
      </c>
      <c r="R25" s="360">
        <v>0</v>
      </c>
      <c r="S25" s="360">
        <v>0</v>
      </c>
      <c r="T25" s="360">
        <v>0</v>
      </c>
      <c r="U25" s="360">
        <v>0</v>
      </c>
      <c r="V25" s="360">
        <v>149.03800000000001</v>
      </c>
      <c r="W25" s="360">
        <v>263.24599999999998</v>
      </c>
      <c r="X25" s="360">
        <v>154.625</v>
      </c>
      <c r="Y25" s="360">
        <v>109.45399999999999</v>
      </c>
      <c r="Z25" s="360">
        <v>47.554000000000002</v>
      </c>
      <c r="AA25" s="360">
        <v>96.036000000000001</v>
      </c>
      <c r="AB25" s="361">
        <v>155.00900000000001</v>
      </c>
      <c r="AC25" s="112">
        <v>16</v>
      </c>
      <c r="AD25" s="112">
        <v>11</v>
      </c>
      <c r="AE25" s="112">
        <v>0</v>
      </c>
      <c r="AF25" s="112">
        <v>0</v>
      </c>
      <c r="AG25" s="112">
        <v>0</v>
      </c>
      <c r="AH25" s="112">
        <v>0</v>
      </c>
      <c r="AI25" s="154">
        <v>0</v>
      </c>
      <c r="AJ25" s="154">
        <v>0</v>
      </c>
      <c r="AK25" s="154">
        <v>0</v>
      </c>
      <c r="AL25" s="154">
        <v>0</v>
      </c>
      <c r="AM25" s="362">
        <v>0</v>
      </c>
      <c r="AN25" s="154">
        <v>0</v>
      </c>
      <c r="AO25" s="154">
        <v>0</v>
      </c>
      <c r="AP25" s="154">
        <v>0</v>
      </c>
      <c r="AQ25" s="154">
        <v>0</v>
      </c>
      <c r="AR25" s="154">
        <v>0</v>
      </c>
      <c r="AS25" s="154">
        <v>0</v>
      </c>
    </row>
    <row r="26" spans="1:45" s="154" customFormat="1" ht="16.5" customHeight="1" x14ac:dyDescent="0.3">
      <c r="A26" s="266" t="s">
        <v>35</v>
      </c>
      <c r="B26" s="359" t="s">
        <v>109</v>
      </c>
      <c r="C26" s="72" t="s">
        <v>74</v>
      </c>
      <c r="D26" s="360">
        <v>0</v>
      </c>
      <c r="E26" s="360">
        <v>0</v>
      </c>
      <c r="F26" s="360">
        <v>0</v>
      </c>
      <c r="G26" s="360">
        <v>0</v>
      </c>
      <c r="H26" s="360">
        <v>0</v>
      </c>
      <c r="I26" s="360">
        <v>0</v>
      </c>
      <c r="J26" s="360">
        <v>0</v>
      </c>
      <c r="K26" s="360">
        <v>0</v>
      </c>
      <c r="L26" s="360">
        <f t="shared" si="0"/>
        <v>0.04</v>
      </c>
      <c r="M26" s="360">
        <f t="shared" si="3"/>
        <v>0</v>
      </c>
      <c r="N26" s="112">
        <f t="shared" si="1"/>
        <v>0</v>
      </c>
      <c r="O26" s="112">
        <f t="shared" si="4"/>
        <v>0</v>
      </c>
      <c r="P26" s="112">
        <f t="shared" si="6"/>
        <v>0</v>
      </c>
      <c r="Q26" s="112">
        <f t="shared" si="5"/>
        <v>0</v>
      </c>
      <c r="R26" s="360">
        <v>0</v>
      </c>
      <c r="S26" s="360">
        <v>0</v>
      </c>
      <c r="T26" s="360">
        <v>0</v>
      </c>
      <c r="U26" s="360">
        <v>0</v>
      </c>
      <c r="V26" s="360">
        <v>0.04</v>
      </c>
      <c r="W26" s="360">
        <v>0</v>
      </c>
      <c r="X26" s="360">
        <v>0</v>
      </c>
      <c r="Y26" s="360">
        <v>0</v>
      </c>
      <c r="Z26" s="360">
        <v>0</v>
      </c>
      <c r="AA26" s="360">
        <v>0</v>
      </c>
      <c r="AB26" s="361">
        <v>0</v>
      </c>
      <c r="AC26" s="112">
        <v>0</v>
      </c>
      <c r="AD26" s="112">
        <v>0</v>
      </c>
      <c r="AE26" s="112">
        <v>0</v>
      </c>
      <c r="AF26" s="112">
        <v>0</v>
      </c>
      <c r="AG26" s="112">
        <v>0</v>
      </c>
      <c r="AH26" s="112">
        <v>0</v>
      </c>
      <c r="AI26" s="154">
        <v>0</v>
      </c>
      <c r="AJ26" s="154">
        <v>0</v>
      </c>
      <c r="AK26" s="154">
        <v>0</v>
      </c>
      <c r="AL26" s="154">
        <v>0</v>
      </c>
      <c r="AM26" s="362">
        <v>0</v>
      </c>
      <c r="AN26" s="154">
        <v>0</v>
      </c>
      <c r="AO26" s="154">
        <v>0</v>
      </c>
      <c r="AP26" s="154">
        <v>0</v>
      </c>
      <c r="AQ26" s="154">
        <v>0</v>
      </c>
      <c r="AR26" s="154">
        <v>0</v>
      </c>
      <c r="AS26" s="154">
        <v>0</v>
      </c>
    </row>
    <row r="27" spans="1:45" s="154" customFormat="1" ht="16.5" customHeight="1" x14ac:dyDescent="0.3">
      <c r="A27" s="266" t="s">
        <v>36</v>
      </c>
      <c r="B27" s="359" t="s">
        <v>110</v>
      </c>
      <c r="C27" s="72" t="s">
        <v>11</v>
      </c>
      <c r="D27" s="360">
        <v>0</v>
      </c>
      <c r="E27" s="360">
        <v>0</v>
      </c>
      <c r="F27" s="360">
        <v>0</v>
      </c>
      <c r="G27" s="360">
        <v>0</v>
      </c>
      <c r="H27" s="360">
        <v>0</v>
      </c>
      <c r="I27" s="360">
        <v>0</v>
      </c>
      <c r="J27" s="360">
        <v>0</v>
      </c>
      <c r="K27" s="360">
        <v>0</v>
      </c>
      <c r="L27" s="360">
        <f t="shared" si="0"/>
        <v>787.51800000000003</v>
      </c>
      <c r="M27" s="360">
        <f t="shared" si="3"/>
        <v>0</v>
      </c>
      <c r="N27" s="112">
        <f t="shared" si="1"/>
        <v>0</v>
      </c>
      <c r="O27" s="112">
        <f t="shared" si="4"/>
        <v>0</v>
      </c>
      <c r="P27" s="112">
        <f t="shared" si="6"/>
        <v>0</v>
      </c>
      <c r="Q27" s="112">
        <f t="shared" si="5"/>
        <v>0</v>
      </c>
      <c r="R27" s="360">
        <v>0</v>
      </c>
      <c r="S27" s="360">
        <v>0</v>
      </c>
      <c r="T27" s="360">
        <v>0</v>
      </c>
      <c r="U27" s="360">
        <v>0</v>
      </c>
      <c r="V27" s="360">
        <v>249.733</v>
      </c>
      <c r="W27" s="360">
        <v>289.66300000000001</v>
      </c>
      <c r="X27" s="360">
        <v>248.12200000000001</v>
      </c>
      <c r="Y27" s="360">
        <v>0</v>
      </c>
      <c r="Z27" s="360">
        <v>0</v>
      </c>
      <c r="AA27" s="360">
        <v>0</v>
      </c>
      <c r="AB27" s="361">
        <v>0</v>
      </c>
      <c r="AC27" s="112">
        <v>0</v>
      </c>
      <c r="AD27" s="112">
        <v>0</v>
      </c>
      <c r="AE27" s="112">
        <v>0</v>
      </c>
      <c r="AF27" s="112">
        <v>0</v>
      </c>
      <c r="AG27" s="112">
        <v>0</v>
      </c>
      <c r="AH27" s="112">
        <v>0</v>
      </c>
      <c r="AI27" s="154">
        <v>0</v>
      </c>
      <c r="AJ27" s="154">
        <v>0</v>
      </c>
      <c r="AK27" s="154">
        <v>0</v>
      </c>
      <c r="AL27" s="154">
        <v>0</v>
      </c>
      <c r="AM27" s="362">
        <v>0</v>
      </c>
      <c r="AN27" s="154">
        <v>0</v>
      </c>
      <c r="AO27" s="154">
        <v>0</v>
      </c>
      <c r="AP27" s="154">
        <v>0</v>
      </c>
      <c r="AQ27" s="154">
        <v>0</v>
      </c>
      <c r="AR27" s="154">
        <v>0</v>
      </c>
      <c r="AS27" s="154">
        <v>0</v>
      </c>
    </row>
    <row r="28" spans="1:45" s="154" customFormat="1" ht="16.5" customHeight="1" x14ac:dyDescent="0.3">
      <c r="A28" s="72"/>
      <c r="B28" s="72"/>
      <c r="C28" s="28" t="s">
        <v>2</v>
      </c>
      <c r="D28" s="147">
        <f>SUM(D6:D27)</f>
        <v>27749.621944402694</v>
      </c>
      <c r="E28" s="147">
        <f t="shared" ref="E28:Y28" si="7">SUM(E6:E27)</f>
        <v>27549.197234398165</v>
      </c>
      <c r="F28" s="147">
        <f t="shared" si="7"/>
        <v>40562.814198815999</v>
      </c>
      <c r="G28" s="147">
        <f t="shared" si="7"/>
        <v>35465.591944632004</v>
      </c>
      <c r="H28" s="147">
        <f t="shared" si="7"/>
        <v>39433.523690000002</v>
      </c>
      <c r="I28" s="147">
        <f>SUM(I6:I27)</f>
        <v>34396.224369000003</v>
      </c>
      <c r="J28" s="147">
        <f t="shared" si="7"/>
        <v>31152.126</v>
      </c>
      <c r="K28" s="147">
        <f>SUM(K6:K27)</f>
        <v>32923.747000000003</v>
      </c>
      <c r="L28" s="147">
        <f>SUM(L6:L27)</f>
        <v>48143.377999999997</v>
      </c>
      <c r="M28" s="368">
        <f t="shared" si="3"/>
        <v>39834.589</v>
      </c>
      <c r="N28" s="147">
        <f t="shared" si="1"/>
        <v>14396</v>
      </c>
      <c r="O28" s="147">
        <f>SUM(AH28:AK28)</f>
        <v>8118.1</v>
      </c>
      <c r="P28" s="147">
        <f>SUM(AL28:AO28)</f>
        <v>27903.819792800001</v>
      </c>
      <c r="Q28" s="112">
        <f t="shared" si="5"/>
        <v>47708.965639999995</v>
      </c>
      <c r="R28" s="147">
        <f t="shared" si="7"/>
        <v>7432.9709999999995</v>
      </c>
      <c r="S28" s="147">
        <f t="shared" si="7"/>
        <v>8488.1149999999998</v>
      </c>
      <c r="T28" s="147">
        <f t="shared" si="7"/>
        <v>8800.4520000000011</v>
      </c>
      <c r="U28" s="147">
        <f t="shared" si="7"/>
        <v>8202.2090000000007</v>
      </c>
      <c r="V28" s="147">
        <f t="shared" si="7"/>
        <v>8308.7689999999984</v>
      </c>
      <c r="W28" s="147">
        <f t="shared" si="7"/>
        <v>11595.928000000004</v>
      </c>
      <c r="X28" s="147">
        <f t="shared" si="7"/>
        <v>11255.293000000001</v>
      </c>
      <c r="Y28" s="147">
        <f t="shared" si="7"/>
        <v>16983.388000000003</v>
      </c>
      <c r="Z28" s="147">
        <f>SUM(Z6:Z27)</f>
        <v>9010.8019999999997</v>
      </c>
      <c r="AA28" s="147">
        <f>SUM(AA6:AA27)</f>
        <v>9967.4910000000018</v>
      </c>
      <c r="AB28" s="147">
        <f t="shared" ref="AB28:AF28" si="8">SUM(AB6:AB27)</f>
        <v>11623.256999999998</v>
      </c>
      <c r="AC28" s="147">
        <f t="shared" si="8"/>
        <v>9233.0390000000007</v>
      </c>
      <c r="AD28" s="147">
        <f t="shared" si="8"/>
        <v>7121</v>
      </c>
      <c r="AE28" s="147">
        <f t="shared" si="8"/>
        <v>2489</v>
      </c>
      <c r="AF28" s="147">
        <f t="shared" si="8"/>
        <v>2448</v>
      </c>
      <c r="AG28" s="147">
        <f t="shared" ref="AG28:AK28" si="9">SUM(AG6:AG27)</f>
        <v>2338</v>
      </c>
      <c r="AH28" s="147">
        <f t="shared" si="9"/>
        <v>2403.1</v>
      </c>
      <c r="AI28" s="147">
        <f t="shared" si="9"/>
        <v>2133</v>
      </c>
      <c r="AJ28" s="147">
        <f t="shared" si="9"/>
        <v>1329</v>
      </c>
      <c r="AK28" s="147">
        <f t="shared" si="9"/>
        <v>2253</v>
      </c>
      <c r="AL28" s="147">
        <f>SUM(AL6:AL27)</f>
        <v>2572</v>
      </c>
      <c r="AM28" s="147">
        <f t="shared" ref="AM28" si="10">SUM(AM6:AM27)</f>
        <v>3865</v>
      </c>
      <c r="AN28" s="147">
        <f>SUM(AN6:AN27)</f>
        <v>9666</v>
      </c>
      <c r="AO28" s="147">
        <f>SUM(AO6:AO27)</f>
        <v>11800.819792799999</v>
      </c>
      <c r="AP28" s="147">
        <f t="shared" ref="AP28" si="11">SUM(AP6:AP27)</f>
        <v>8379.3256000000001</v>
      </c>
      <c r="AQ28" s="147">
        <f>SUM(AQ6:AQ27)</f>
        <v>11576</v>
      </c>
      <c r="AR28" s="147">
        <f>SUM(AR6:AR27)</f>
        <v>11967</v>
      </c>
      <c r="AS28" s="147">
        <f>SUM(AS6:AS27)</f>
        <v>15786.640039999998</v>
      </c>
    </row>
    <row r="29" spans="1:45" ht="16.5" customHeight="1" x14ac:dyDescent="0.3">
      <c r="A29" s="72"/>
      <c r="B29" s="72"/>
      <c r="C29" s="72"/>
      <c r="D29" s="72"/>
      <c r="E29" s="72"/>
      <c r="F29" s="72"/>
      <c r="G29" s="72"/>
      <c r="I29" s="40"/>
      <c r="K29" s="72"/>
      <c r="L29" s="72"/>
      <c r="M29" s="72"/>
      <c r="N29" s="72"/>
      <c r="O29" s="72"/>
      <c r="P29" s="72"/>
      <c r="Q29" s="72"/>
      <c r="R29" s="154"/>
      <c r="S29" s="154"/>
      <c r="T29" s="154"/>
      <c r="U29" s="154"/>
      <c r="V29" s="154"/>
      <c r="W29" s="154"/>
      <c r="X29" s="154"/>
      <c r="Y29" s="154"/>
    </row>
    <row r="30" spans="1:45" ht="16.5" customHeight="1" x14ac:dyDescent="0.3">
      <c r="A30" s="264" t="s">
        <v>169</v>
      </c>
      <c r="B30" s="510" t="s">
        <v>287</v>
      </c>
      <c r="C30" s="511"/>
      <c r="D30" s="511"/>
      <c r="E30" s="72"/>
      <c r="F30" s="72"/>
      <c r="G30" s="72"/>
      <c r="I30" s="40"/>
      <c r="K30" s="72"/>
      <c r="L30" s="72"/>
      <c r="M30" s="72"/>
      <c r="N30" s="72"/>
      <c r="U30" s="154"/>
      <c r="V30" s="154"/>
      <c r="W30" s="154"/>
      <c r="X30" s="154"/>
      <c r="Y30" s="154"/>
      <c r="AG30" s="90"/>
      <c r="AI30" s="90"/>
    </row>
    <row r="31" spans="1:45" ht="16.5" customHeight="1" x14ac:dyDescent="0.3">
      <c r="A31" s="154"/>
      <c r="B31" s="590" t="s">
        <v>170</v>
      </c>
      <c r="C31" s="591"/>
      <c r="D31" s="591"/>
      <c r="E31" s="72"/>
      <c r="F31" s="72"/>
      <c r="G31" s="72"/>
      <c r="I31" s="40"/>
      <c r="K31" s="72"/>
      <c r="L31" s="72"/>
      <c r="M31" s="72"/>
      <c r="N31" s="72"/>
      <c r="W31" s="154"/>
      <c r="X31" s="154"/>
      <c r="Y31" s="112" t="s">
        <v>80</v>
      </c>
    </row>
    <row r="32" spans="1:45" ht="16.5" customHeight="1" x14ac:dyDescent="0.3">
      <c r="A32" s="265" t="s">
        <v>80</v>
      </c>
      <c r="B32" s="592" t="s">
        <v>171</v>
      </c>
      <c r="C32" s="593"/>
      <c r="D32" s="594"/>
      <c r="E32" s="72"/>
      <c r="F32" s="72"/>
      <c r="G32" s="72"/>
      <c r="I32" s="40"/>
      <c r="K32" s="72"/>
      <c r="L32" s="72"/>
      <c r="M32" s="72"/>
      <c r="N32" s="72"/>
    </row>
    <row r="33" spans="1:44" ht="16.5" customHeight="1" x14ac:dyDescent="0.3">
      <c r="A33" s="266"/>
      <c r="B33" s="585" t="s">
        <v>172</v>
      </c>
      <c r="C33" s="586"/>
      <c r="D33" s="587"/>
      <c r="E33" s="72"/>
      <c r="F33" s="72"/>
      <c r="G33" s="72"/>
      <c r="I33" s="40"/>
      <c r="K33" s="72"/>
      <c r="L33" s="72"/>
    </row>
    <row r="34" spans="1:44" ht="16.5" customHeight="1" x14ac:dyDescent="0.3">
      <c r="A34" s="266"/>
      <c r="B34" s="585" t="s">
        <v>173</v>
      </c>
      <c r="C34" s="586"/>
      <c r="D34" s="587"/>
      <c r="E34" s="72"/>
      <c r="F34" s="72"/>
      <c r="G34" s="72"/>
      <c r="I34" s="40"/>
      <c r="K34" s="72"/>
      <c r="L34" s="72"/>
      <c r="M34" s="72"/>
      <c r="N34" s="72"/>
      <c r="O34" s="72"/>
      <c r="P34" s="72"/>
      <c r="Q34" s="72"/>
      <c r="R34" s="154"/>
      <c r="S34" s="154"/>
      <c r="T34" s="154"/>
      <c r="U34" s="154"/>
      <c r="V34" s="154"/>
      <c r="W34" s="154"/>
      <c r="X34" s="154"/>
      <c r="Y34" s="154"/>
      <c r="AR34" s="90"/>
    </row>
    <row r="35" spans="1:44" x14ac:dyDescent="0.3">
      <c r="B35" s="39" t="s">
        <v>263</v>
      </c>
    </row>
  </sheetData>
  <mergeCells count="35">
    <mergeCell ref="Z4:AC4"/>
    <mergeCell ref="P4:P5"/>
    <mergeCell ref="AP4:AS4"/>
    <mergeCell ref="V4:Y4"/>
    <mergeCell ref="AD4:AG4"/>
    <mergeCell ref="AL4:AO4"/>
    <mergeCell ref="Q4:Q5"/>
    <mergeCell ref="AH4:AK4"/>
    <mergeCell ref="D1:AR1"/>
    <mergeCell ref="D2:AR2"/>
    <mergeCell ref="R3:AR3"/>
    <mergeCell ref="B34:D34"/>
    <mergeCell ref="R4:U4"/>
    <mergeCell ref="B30:D30"/>
    <mergeCell ref="B31:D31"/>
    <mergeCell ref="B32:D32"/>
    <mergeCell ref="B33:D33"/>
    <mergeCell ref="G4:G5"/>
    <mergeCell ref="H4:H5"/>
    <mergeCell ref="I4:I5"/>
    <mergeCell ref="J4:J5"/>
    <mergeCell ref="K4:K5"/>
    <mergeCell ref="F4:F5"/>
    <mergeCell ref="A1:C2"/>
    <mergeCell ref="B4:B5"/>
    <mergeCell ref="C4:C5"/>
    <mergeCell ref="D4:D5"/>
    <mergeCell ref="E4:E5"/>
    <mergeCell ref="D3:O3"/>
    <mergeCell ref="L4:L5"/>
    <mergeCell ref="A3:C3"/>
    <mergeCell ref="A4:A5"/>
    <mergeCell ref="M4:M5"/>
    <mergeCell ref="N4:N5"/>
    <mergeCell ref="O4:O5"/>
  </mergeCells>
  <phoneticPr fontId="51" type="noConversion"/>
  <pageMargins left="0.7" right="0.7" top="0.75" bottom="0.75" header="0.3" footer="0.3"/>
  <pageSetup scale="56" orientation="landscape" r:id="rId1"/>
  <ignoredErrors>
    <ignoredError sqref="L6:M27 K1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37"/>
  <sheetViews>
    <sheetView zoomScale="84" zoomScaleNormal="84" workbookViewId="0">
      <pane xSplit="3" ySplit="5" topLeftCell="E15" activePane="bottomRight" state="frozen"/>
      <selection pane="topRight" activeCell="D1" sqref="D1"/>
      <selection pane="bottomLeft" activeCell="A6" sqref="A6"/>
      <selection pane="bottomRight" sqref="A1:XFD1048576"/>
    </sheetView>
  </sheetViews>
  <sheetFormatPr defaultColWidth="9.33203125" defaultRowHeight="13.8" outlineLevelCol="1" x14ac:dyDescent="0.3"/>
  <cols>
    <col min="1" max="1" width="9.88671875" style="39" customWidth="1"/>
    <col min="2" max="2" width="10.33203125" style="39" customWidth="1"/>
    <col min="3" max="3" width="61.109375" style="39" customWidth="1"/>
    <col min="4" max="11" width="9" style="113" customWidth="1" outlineLevel="1"/>
    <col min="12" max="12" width="9" style="39" customWidth="1" outlineLevel="1"/>
    <col min="13" max="14" width="9" style="39" customWidth="1"/>
    <col min="15" max="17" width="10.109375" style="39" customWidth="1"/>
    <col min="18" max="19" width="7.6640625" style="39" customWidth="1" outlineLevel="1"/>
    <col min="20" max="20" width="9.33203125" style="39" customWidth="1" outlineLevel="1"/>
    <col min="21" max="21" width="10.5546875" style="39" customWidth="1" outlineLevel="1"/>
    <col min="22" max="23" width="7.6640625" style="39" customWidth="1" outlineLevel="1"/>
    <col min="24" max="24" width="9.33203125" style="39" customWidth="1" outlineLevel="1"/>
    <col min="25" max="25" width="9.88671875" style="39" customWidth="1" outlineLevel="1"/>
    <col min="26" max="26" width="7.6640625" style="39" customWidth="1"/>
    <col min="27" max="27" width="7.44140625" style="39" customWidth="1"/>
    <col min="28" max="40" width="9.33203125" style="39"/>
    <col min="41" max="41" width="10.88671875" style="39" bestFit="1" customWidth="1"/>
    <col min="42" max="16384" width="9.33203125" style="39"/>
  </cols>
  <sheetData>
    <row r="1" spans="1:45" s="38" customFormat="1" ht="16.5" customHeight="1" x14ac:dyDescent="0.35">
      <c r="A1" s="597" t="s">
        <v>155</v>
      </c>
      <c r="B1" s="597"/>
      <c r="C1" s="598"/>
      <c r="D1" s="579" t="s">
        <v>178</v>
      </c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  <c r="S1" s="580"/>
      <c r="T1" s="580"/>
      <c r="U1" s="580"/>
      <c r="V1" s="580"/>
      <c r="W1" s="580"/>
      <c r="X1" s="580"/>
      <c r="Y1" s="580"/>
      <c r="Z1" s="580"/>
      <c r="AA1" s="580"/>
      <c r="AB1" s="580"/>
      <c r="AC1" s="580"/>
      <c r="AD1" s="580"/>
      <c r="AE1" s="580"/>
      <c r="AF1" s="580"/>
      <c r="AG1" s="580"/>
      <c r="AH1" s="580"/>
      <c r="AI1" s="580"/>
      <c r="AJ1" s="580"/>
      <c r="AK1" s="580"/>
      <c r="AL1" s="580"/>
      <c r="AM1" s="580"/>
      <c r="AN1" s="580"/>
      <c r="AO1" s="580"/>
      <c r="AP1" s="580"/>
      <c r="AQ1" s="580"/>
      <c r="AR1" s="581"/>
    </row>
    <row r="2" spans="1:45" s="38" customFormat="1" ht="16.5" customHeight="1" x14ac:dyDescent="0.35">
      <c r="A2" s="597"/>
      <c r="B2" s="597"/>
      <c r="C2" s="598"/>
      <c r="D2" s="582" t="s">
        <v>185</v>
      </c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  <c r="AB2" s="583"/>
      <c r="AC2" s="583"/>
      <c r="AD2" s="583"/>
      <c r="AE2" s="583"/>
      <c r="AF2" s="583"/>
      <c r="AG2" s="583"/>
      <c r="AH2" s="583"/>
      <c r="AI2" s="583"/>
      <c r="AJ2" s="583"/>
      <c r="AK2" s="583"/>
      <c r="AL2" s="583"/>
      <c r="AM2" s="583"/>
      <c r="AN2" s="583"/>
      <c r="AO2" s="583"/>
      <c r="AP2" s="583"/>
      <c r="AQ2" s="583"/>
      <c r="AR2" s="584"/>
    </row>
    <row r="3" spans="1:45" ht="16.5" customHeight="1" x14ac:dyDescent="0.3">
      <c r="A3" s="598"/>
      <c r="B3" s="598"/>
      <c r="C3" s="598"/>
      <c r="D3" s="606" t="s">
        <v>164</v>
      </c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  <c r="S3" s="607"/>
      <c r="T3" s="607"/>
      <c r="U3" s="607"/>
      <c r="V3" s="607"/>
      <c r="W3" s="607"/>
      <c r="X3" s="607"/>
      <c r="Y3" s="607"/>
      <c r="Z3" s="607"/>
      <c r="AA3" s="607"/>
      <c r="AB3" s="607"/>
      <c r="AC3" s="607"/>
      <c r="AD3" s="607"/>
      <c r="AE3" s="607"/>
      <c r="AF3" s="607"/>
      <c r="AG3" s="607"/>
      <c r="AH3" s="607"/>
      <c r="AI3" s="607"/>
      <c r="AJ3" s="607"/>
      <c r="AK3" s="607"/>
      <c r="AL3" s="607"/>
      <c r="AM3" s="607"/>
      <c r="AN3" s="607"/>
      <c r="AO3" s="607"/>
      <c r="AP3" s="607"/>
      <c r="AQ3" s="607"/>
      <c r="AR3" s="608"/>
    </row>
    <row r="4" spans="1:45" s="45" customFormat="1" ht="16.5" customHeight="1" x14ac:dyDescent="0.3">
      <c r="A4" s="572" t="s">
        <v>112</v>
      </c>
      <c r="B4" s="572"/>
      <c r="C4" s="603"/>
      <c r="D4" s="599" t="s">
        <v>81</v>
      </c>
      <c r="E4" s="600"/>
      <c r="F4" s="600"/>
      <c r="G4" s="600"/>
      <c r="H4" s="600"/>
      <c r="I4" s="600"/>
      <c r="J4" s="600"/>
      <c r="K4" s="604"/>
      <c r="L4" s="604"/>
      <c r="M4" s="604"/>
      <c r="N4" s="604"/>
      <c r="O4" s="605"/>
      <c r="P4" s="267"/>
      <c r="Q4" s="267"/>
      <c r="R4" s="582" t="s">
        <v>5</v>
      </c>
      <c r="S4" s="583"/>
      <c r="T4" s="583"/>
      <c r="U4" s="583"/>
      <c r="V4" s="583"/>
      <c r="W4" s="583"/>
      <c r="X4" s="583"/>
      <c r="Y4" s="583"/>
      <c r="Z4" s="583"/>
      <c r="AA4" s="583"/>
      <c r="AB4" s="583"/>
      <c r="AC4" s="583"/>
      <c r="AD4" s="583"/>
      <c r="AE4" s="583"/>
      <c r="AF4" s="583"/>
      <c r="AG4" s="583"/>
      <c r="AH4" s="583"/>
      <c r="AI4" s="583"/>
      <c r="AJ4" s="583"/>
      <c r="AK4" s="583"/>
      <c r="AL4" s="583"/>
      <c r="AM4" s="583"/>
      <c r="AN4" s="583"/>
      <c r="AO4" s="583"/>
      <c r="AP4" s="583"/>
      <c r="AQ4" s="583"/>
      <c r="AR4" s="584"/>
    </row>
    <row r="5" spans="1:45" s="45" customFormat="1" ht="28.8" x14ac:dyDescent="0.3">
      <c r="A5" s="28" t="s">
        <v>113</v>
      </c>
      <c r="B5" s="28" t="s">
        <v>114</v>
      </c>
      <c r="C5" s="28" t="s">
        <v>115</v>
      </c>
      <c r="D5" s="236">
        <v>2010</v>
      </c>
      <c r="E5" s="236">
        <v>2011</v>
      </c>
      <c r="F5" s="236">
        <v>2012</v>
      </c>
      <c r="G5" s="236">
        <v>2013</v>
      </c>
      <c r="H5" s="236">
        <v>2014</v>
      </c>
      <c r="I5" s="237">
        <v>2015</v>
      </c>
      <c r="J5" s="238">
        <v>2016</v>
      </c>
      <c r="K5" s="238">
        <v>2017</v>
      </c>
      <c r="L5" s="41">
        <v>2018</v>
      </c>
      <c r="M5" s="41">
        <v>2019</v>
      </c>
      <c r="N5" s="41">
        <v>2020</v>
      </c>
      <c r="O5" s="41">
        <v>2021</v>
      </c>
      <c r="P5" s="41" t="s">
        <v>278</v>
      </c>
      <c r="Q5" s="759" t="s">
        <v>339</v>
      </c>
      <c r="R5" s="599">
        <v>2017</v>
      </c>
      <c r="S5" s="600"/>
      <c r="T5" s="600"/>
      <c r="U5" s="601"/>
      <c r="V5" s="599">
        <v>2018</v>
      </c>
      <c r="W5" s="600"/>
      <c r="X5" s="600"/>
      <c r="Y5" s="601"/>
      <c r="Z5" s="554">
        <v>2019</v>
      </c>
      <c r="AA5" s="555"/>
      <c r="AB5" s="555"/>
      <c r="AC5" s="556"/>
      <c r="AD5" s="554">
        <v>2020</v>
      </c>
      <c r="AE5" s="555"/>
      <c r="AF5" s="555"/>
      <c r="AG5" s="556"/>
      <c r="AH5" s="599">
        <v>2021</v>
      </c>
      <c r="AI5" s="600"/>
      <c r="AJ5" s="600"/>
      <c r="AK5" s="601"/>
      <c r="AL5" s="599">
        <v>2022</v>
      </c>
      <c r="AM5" s="600"/>
      <c r="AN5" s="600"/>
      <c r="AO5" s="601"/>
      <c r="AP5" s="599">
        <v>2023</v>
      </c>
      <c r="AQ5" s="600"/>
      <c r="AR5" s="600"/>
      <c r="AS5" s="601"/>
    </row>
    <row r="6" spans="1:45" s="45" customFormat="1" ht="16.5" customHeight="1" x14ac:dyDescent="0.3">
      <c r="A6" s="28"/>
      <c r="B6" s="28"/>
      <c r="C6" s="28"/>
      <c r="D6" s="268"/>
      <c r="E6" s="268"/>
      <c r="F6" s="268"/>
      <c r="G6" s="268"/>
      <c r="H6" s="369"/>
      <c r="I6" s="91"/>
      <c r="J6" s="370"/>
      <c r="K6" s="370"/>
      <c r="Q6" s="154"/>
      <c r="R6" s="33" t="s">
        <v>3</v>
      </c>
      <c r="S6" s="33" t="s">
        <v>4</v>
      </c>
      <c r="T6" s="227" t="s">
        <v>264</v>
      </c>
      <c r="U6" s="227" t="s">
        <v>265</v>
      </c>
      <c r="V6" s="33" t="s">
        <v>3</v>
      </c>
      <c r="W6" s="33" t="s">
        <v>4</v>
      </c>
      <c r="X6" s="227" t="s">
        <v>264</v>
      </c>
      <c r="Y6" s="227" t="s">
        <v>265</v>
      </c>
      <c r="Z6" s="33" t="s">
        <v>3</v>
      </c>
      <c r="AA6" s="33" t="s">
        <v>4</v>
      </c>
      <c r="AB6" s="227" t="s">
        <v>264</v>
      </c>
      <c r="AC6" s="227" t="s">
        <v>265</v>
      </c>
      <c r="AD6" s="33" t="s">
        <v>3</v>
      </c>
      <c r="AE6" s="33" t="str">
        <f>AA6</f>
        <v xml:space="preserve">June </v>
      </c>
      <c r="AF6" s="45" t="s">
        <v>264</v>
      </c>
      <c r="AG6" s="45" t="str">
        <f>AC6</f>
        <v>Decemb</v>
      </c>
      <c r="AH6" s="371" t="s">
        <v>3</v>
      </c>
      <c r="AI6" s="371" t="s">
        <v>268</v>
      </c>
      <c r="AJ6" s="45" t="s">
        <v>279</v>
      </c>
      <c r="AK6" s="45" t="s">
        <v>288</v>
      </c>
      <c r="AL6" s="45" t="s">
        <v>3</v>
      </c>
      <c r="AM6" s="45" t="s">
        <v>268</v>
      </c>
      <c r="AN6" s="45" t="s">
        <v>289</v>
      </c>
      <c r="AO6" s="45" t="s">
        <v>78</v>
      </c>
      <c r="AP6" s="45" t="s">
        <v>272</v>
      </c>
      <c r="AQ6" s="45" t="s">
        <v>280</v>
      </c>
      <c r="AR6" s="45" t="s">
        <v>345</v>
      </c>
      <c r="AS6" s="45" t="s">
        <v>296</v>
      </c>
    </row>
    <row r="7" spans="1:45" s="154" customFormat="1" ht="16.5" customHeight="1" x14ac:dyDescent="0.3">
      <c r="A7" s="266" t="s">
        <v>12</v>
      </c>
      <c r="B7" s="359" t="s">
        <v>89</v>
      </c>
      <c r="C7" s="72" t="s">
        <v>57</v>
      </c>
      <c r="D7" s="363">
        <v>16286.593000000001</v>
      </c>
      <c r="E7" s="363">
        <v>18471.944</v>
      </c>
      <c r="F7" s="363">
        <v>18189.330999999998</v>
      </c>
      <c r="G7" s="363">
        <v>11441.825999999999</v>
      </c>
      <c r="H7" s="363">
        <v>5842.0720000000001</v>
      </c>
      <c r="I7" s="363">
        <v>31183.092000000001</v>
      </c>
      <c r="J7" s="269">
        <v>43578.295999999995</v>
      </c>
      <c r="K7" s="372">
        <v>34283.618999999999</v>
      </c>
      <c r="L7" s="153">
        <f t="shared" ref="L7:L29" si="0">SUM(V7:Y7)</f>
        <v>39160.762000000002</v>
      </c>
      <c r="M7" s="153">
        <f>SUM(Z7:AC7)</f>
        <v>47417.240639999996</v>
      </c>
      <c r="N7" s="112">
        <f t="shared" ref="N7:N29" si="1">AD7+AE7+AF7+AG7</f>
        <v>34259.622940000001</v>
      </c>
      <c r="O7" s="365">
        <f>'3_X'!O6+'4_ReX'!O6</f>
        <v>13320</v>
      </c>
      <c r="P7" s="365">
        <f>'3_X'!P6+'4_ReX'!P6</f>
        <v>24305.19627</v>
      </c>
      <c r="Q7" s="365">
        <f>'3_X'!Q6+'4_ReX'!Q6</f>
        <v>21450.604800000001</v>
      </c>
      <c r="R7" s="153">
        <v>3896.1530000000002</v>
      </c>
      <c r="S7" s="153">
        <v>11039.616999999998</v>
      </c>
      <c r="T7" s="153">
        <v>11796.249</v>
      </c>
      <c r="U7" s="153">
        <v>7551.6</v>
      </c>
      <c r="V7" s="153">
        <v>6601.15</v>
      </c>
      <c r="W7" s="153">
        <v>6011.0549999999994</v>
      </c>
      <c r="X7" s="153">
        <v>15106.341</v>
      </c>
      <c r="Y7" s="153">
        <v>11442.216</v>
      </c>
      <c r="Z7" s="112">
        <v>9892.0800000000017</v>
      </c>
      <c r="AA7" s="112">
        <v>8777.3819999999996</v>
      </c>
      <c r="AB7" s="112">
        <f>'3_X'!AB6+'4_ReX'!AB6</f>
        <v>15636.492</v>
      </c>
      <c r="AC7" s="112">
        <f>'3_X'!AC6+'4_ReX'!AC6</f>
        <v>13111.28664</v>
      </c>
      <c r="AD7" s="112">
        <f>'3_X'!AD6+'4_ReX'!AD6</f>
        <v>6639.6229399999993</v>
      </c>
      <c r="AE7" s="365">
        <f>'3_X'!AE6+'4_ReX'!AE6</f>
        <v>9176</v>
      </c>
      <c r="AF7" s="365">
        <f>'3_X'!AF6+'4_ReX'!AF6</f>
        <v>10531</v>
      </c>
      <c r="AG7" s="365">
        <f>'3_X'!AG6+'4_ReX'!AG6</f>
        <v>7913</v>
      </c>
      <c r="AH7" s="365">
        <f>'3_X'!AH6+'4_ReX'!AH6</f>
        <v>6236</v>
      </c>
      <c r="AI7" s="365">
        <f>'3_X'!AI6+'4_ReX'!AI6</f>
        <v>3664</v>
      </c>
      <c r="AJ7" s="365">
        <f>'3_X'!AJ6+'4_ReX'!AJ6</f>
        <v>1156</v>
      </c>
      <c r="AK7" s="365">
        <f>'3_X'!AK6+'4_ReX'!AK6</f>
        <v>2264</v>
      </c>
      <c r="AL7" s="365">
        <f>'3_X'!AL6+'4_ReX'!AL6</f>
        <v>2167</v>
      </c>
      <c r="AM7" s="365">
        <f>'3_X'!AM6+'4_ReX'!AM6</f>
        <v>6112</v>
      </c>
      <c r="AN7" s="365">
        <f>'3_X'!AN6+'4_ReX'!AN6</f>
        <v>8269</v>
      </c>
      <c r="AO7" s="365">
        <f>'3_X'!AO6+'4_ReX'!AO6</f>
        <v>7757.1962700000013</v>
      </c>
      <c r="AP7" s="365">
        <f>'3_X'!AP6+'4_ReX'!AP6</f>
        <v>5519.1677800000007</v>
      </c>
      <c r="AQ7" s="365">
        <f>'3_X'!AQ6+'4_ReX'!AQ6</f>
        <v>3007</v>
      </c>
      <c r="AR7" s="365">
        <f>'3_X'!AR6+'4_ReX'!AR6</f>
        <v>6765.6084399999991</v>
      </c>
      <c r="AS7" s="365">
        <f>'3_X'!AS6+'4_ReX'!AS6</f>
        <v>6158.8285800000021</v>
      </c>
    </row>
    <row r="8" spans="1:45" s="154" customFormat="1" ht="16.5" customHeight="1" x14ac:dyDescent="0.3">
      <c r="A8" s="266" t="s">
        <v>13</v>
      </c>
      <c r="B8" s="359" t="s">
        <v>90</v>
      </c>
      <c r="C8" s="72" t="s">
        <v>14</v>
      </c>
      <c r="D8" s="363">
        <v>2595.8509999999997</v>
      </c>
      <c r="E8" s="363">
        <v>2516.2879999999996</v>
      </c>
      <c r="F8" s="363">
        <v>2510.9810000000002</v>
      </c>
      <c r="G8" s="363">
        <v>3836.3269999999998</v>
      </c>
      <c r="H8" s="363">
        <v>4357.4740000000002</v>
      </c>
      <c r="I8" s="363">
        <v>8761.1130000000012</v>
      </c>
      <c r="J8" s="269">
        <v>8312.9259999999995</v>
      </c>
      <c r="K8" s="372">
        <v>13252.4</v>
      </c>
      <c r="L8" s="153">
        <f t="shared" si="0"/>
        <v>10110.786</v>
      </c>
      <c r="M8" s="153">
        <f t="shared" ref="M8:M29" si="2">SUM(Z8:AC8)</f>
        <v>11476.163619999999</v>
      </c>
      <c r="N8" s="112">
        <f t="shared" si="1"/>
        <v>14623.730809999999</v>
      </c>
      <c r="O8" s="365">
        <f>'3_X'!O7+'4_ReX'!O7</f>
        <v>11636.390520000001</v>
      </c>
      <c r="P8" s="365">
        <f>'3_X'!P7+'4_ReX'!P7</f>
        <v>8488.7824899999996</v>
      </c>
      <c r="Q8" s="365">
        <f>'3_X'!Q7+'4_ReX'!Q7</f>
        <v>8316.0735499999973</v>
      </c>
      <c r="R8" s="153">
        <v>2710.8270000000002</v>
      </c>
      <c r="S8" s="153">
        <v>4530.3969999999999</v>
      </c>
      <c r="T8" s="153">
        <v>3084.0039999999999</v>
      </c>
      <c r="U8" s="153">
        <v>2927.172</v>
      </c>
      <c r="V8" s="153">
        <v>2112.2399999999998</v>
      </c>
      <c r="W8" s="153">
        <v>2732.636</v>
      </c>
      <c r="X8" s="153">
        <v>2416.8009999999999</v>
      </c>
      <c r="Y8" s="153">
        <v>2849.1089999999995</v>
      </c>
      <c r="Z8" s="112">
        <v>2757.8330000000001</v>
      </c>
      <c r="AA8" s="112">
        <v>2722.759</v>
      </c>
      <c r="AB8" s="112">
        <f>'3_X'!AB7+'4_ReX'!AB7</f>
        <v>2939.8869999999997</v>
      </c>
      <c r="AC8" s="112">
        <f>'3_X'!AC7+'4_ReX'!AC7</f>
        <v>3055.6846200000005</v>
      </c>
      <c r="AD8" s="112">
        <f>'3_X'!AD7+'4_ReX'!AD7</f>
        <v>2184.7308099999991</v>
      </c>
      <c r="AE8" s="112">
        <f>'3_X'!AE7+'4_ReX'!AE7</f>
        <v>3006</v>
      </c>
      <c r="AF8" s="112">
        <f>'3_X'!AF7+'4_ReX'!AF7</f>
        <v>3764</v>
      </c>
      <c r="AG8" s="365">
        <f>'3_X'!AG7+'4_ReX'!AG7</f>
        <v>5669</v>
      </c>
      <c r="AH8" s="365">
        <f>'3_X'!AH7+'4_ReX'!AH7</f>
        <v>3309</v>
      </c>
      <c r="AI8" s="365">
        <f>'3_X'!AI7+'4_ReX'!AI7</f>
        <v>3390.3905199999999</v>
      </c>
      <c r="AJ8" s="365">
        <f>'3_X'!AJ7+'4_ReX'!AJ7</f>
        <v>2160</v>
      </c>
      <c r="AK8" s="365">
        <f>'3_X'!AK7+'4_ReX'!AK7</f>
        <v>2777</v>
      </c>
      <c r="AL8" s="365">
        <f>'3_X'!AL7+'4_ReX'!AL7</f>
        <v>2381</v>
      </c>
      <c r="AM8" s="365">
        <f>'3_X'!AM7+'4_ReX'!AM7</f>
        <v>2006</v>
      </c>
      <c r="AN8" s="365">
        <f>'3_X'!AN7+'4_ReX'!AN7</f>
        <v>1640</v>
      </c>
      <c r="AO8" s="365">
        <f>'3_X'!AO7+'4_ReX'!AO7</f>
        <v>2461.7824900000001</v>
      </c>
      <c r="AP8" s="365">
        <f>'3_X'!AP7+'4_ReX'!AP7</f>
        <v>2139.1463299999996</v>
      </c>
      <c r="AQ8" s="365">
        <f>'3_X'!AQ7+'4_ReX'!AQ7</f>
        <v>1927</v>
      </c>
      <c r="AR8" s="365">
        <f>'3_X'!AR7+'4_ReX'!AR7</f>
        <v>2036.0606699999994</v>
      </c>
      <c r="AS8" s="365">
        <f>'3_X'!AS7+'4_ReX'!AS7</f>
        <v>2213.8665499999997</v>
      </c>
    </row>
    <row r="9" spans="1:45" s="154" customFormat="1" ht="16.5" customHeight="1" x14ac:dyDescent="0.3">
      <c r="A9" s="266" t="s">
        <v>15</v>
      </c>
      <c r="B9" s="359" t="s">
        <v>91</v>
      </c>
      <c r="C9" s="72" t="s">
        <v>58</v>
      </c>
      <c r="D9" s="363">
        <v>5942.7460000000001</v>
      </c>
      <c r="E9" s="363">
        <v>8435.0020000000004</v>
      </c>
      <c r="F9" s="363">
        <v>8829.3469999999998</v>
      </c>
      <c r="G9" s="363">
        <v>1485.557</v>
      </c>
      <c r="H9" s="363">
        <v>4016.5550000000003</v>
      </c>
      <c r="I9" s="363">
        <v>2794.4140000000002</v>
      </c>
      <c r="J9" s="269">
        <v>2254.4670000000001</v>
      </c>
      <c r="K9" s="372">
        <v>2189.6540000000005</v>
      </c>
      <c r="L9" s="153">
        <f t="shared" si="0"/>
        <v>2267.6860000000001</v>
      </c>
      <c r="M9" s="153">
        <f t="shared" si="2"/>
        <v>4740.2370000000001</v>
      </c>
      <c r="N9" s="112">
        <f t="shared" si="1"/>
        <v>9075.8190099999993</v>
      </c>
      <c r="O9" s="365">
        <f>'3_X'!O8+'4_ReX'!O8</f>
        <v>11375.334780000001</v>
      </c>
      <c r="P9" s="365">
        <f>'3_X'!P8+'4_ReX'!P8</f>
        <v>16745.826949999999</v>
      </c>
      <c r="Q9" s="365">
        <f>'3_X'!Q8+'4_ReX'!Q8</f>
        <v>10311.40366</v>
      </c>
      <c r="R9" s="365">
        <f>'3_X'!R8+'4_ReX'!R8</f>
        <v>992.5920000000001</v>
      </c>
      <c r="S9" s="365">
        <f>'3_X'!S8+'4_ReX'!S8</f>
        <v>716.45800000000008</v>
      </c>
      <c r="T9" s="365">
        <f>'3_X'!T8+'4_ReX'!T8</f>
        <v>321.697</v>
      </c>
      <c r="U9" s="365">
        <f>'3_X'!U8+'4_ReX'!U8</f>
        <v>158.90699999999998</v>
      </c>
      <c r="V9" s="365">
        <f>'3_X'!V8+'4_ReX'!V8</f>
        <v>43.882000000000005</v>
      </c>
      <c r="W9" s="365">
        <f>'3_X'!W8+'4_ReX'!W8</f>
        <v>528.57000000000005</v>
      </c>
      <c r="X9" s="365">
        <f>'3_X'!X8+'4_ReX'!X8</f>
        <v>1147.077</v>
      </c>
      <c r="Y9" s="365">
        <f>'3_X'!Y8+'4_ReX'!Y8</f>
        <v>548.15700000000004</v>
      </c>
      <c r="Z9" s="365">
        <f>'3_X'!Z8+'4_ReX'!Z8</f>
        <v>1179.8710000000001</v>
      </c>
      <c r="AA9" s="365">
        <f>'3_X'!AA8+'4_ReX'!AA8</f>
        <v>1346.3689999999999</v>
      </c>
      <c r="AB9" s="365">
        <f>'3_X'!AB8+'4_ReX'!AB8</f>
        <v>467.62299999999999</v>
      </c>
      <c r="AC9" s="365">
        <f>'3_X'!AC8+'4_ReX'!AC8</f>
        <v>1746.374</v>
      </c>
      <c r="AD9" s="365">
        <f>'3_X'!AD8+'4_ReX'!AD8</f>
        <v>785.81901000000005</v>
      </c>
      <c r="AE9" s="365">
        <f>'3_X'!AE8+'4_ReX'!AE8</f>
        <v>3439</v>
      </c>
      <c r="AF9" s="365">
        <f>'3_X'!AF8+'4_ReX'!AF8</f>
        <v>2392</v>
      </c>
      <c r="AG9" s="365">
        <f>'3_X'!AG8+'4_ReX'!AG8</f>
        <v>2459</v>
      </c>
      <c r="AH9" s="365">
        <f>'3_X'!AH8+'4_ReX'!AH8</f>
        <v>1955</v>
      </c>
      <c r="AI9" s="365">
        <f>'3_X'!AI8+'4_ReX'!AI8</f>
        <v>2482.3347800000001</v>
      </c>
      <c r="AJ9" s="365">
        <f>'3_X'!AJ8+'4_ReX'!AJ8</f>
        <v>3060</v>
      </c>
      <c r="AK9" s="365">
        <f>'3_X'!AK8+'4_ReX'!AK8</f>
        <v>3878</v>
      </c>
      <c r="AL9" s="365">
        <f>'3_X'!AL8+'4_ReX'!AL8</f>
        <v>7545</v>
      </c>
      <c r="AM9" s="365">
        <f>'3_X'!AM8+'4_ReX'!AM8</f>
        <v>2116</v>
      </c>
      <c r="AN9" s="365">
        <f>'3_X'!AN8+'4_ReX'!AN8</f>
        <v>5337</v>
      </c>
      <c r="AO9" s="365">
        <f>'3_X'!AO8+'4_ReX'!AO8</f>
        <v>1747.8269499999999</v>
      </c>
      <c r="AP9" s="365">
        <f>'3_X'!AP8+'4_ReX'!AP8</f>
        <v>3892.5491100000004</v>
      </c>
      <c r="AQ9" s="365">
        <f>'3_X'!AQ8+'4_ReX'!AQ8</f>
        <v>2167</v>
      </c>
      <c r="AR9" s="365">
        <f>'3_X'!AR8+'4_ReX'!AR8</f>
        <v>2761.1620800000001</v>
      </c>
      <c r="AS9" s="365">
        <f>'3_X'!AS8+'4_ReX'!AS8</f>
        <v>1490.6924700000002</v>
      </c>
    </row>
    <row r="10" spans="1:45" s="154" customFormat="1" ht="16.5" customHeight="1" x14ac:dyDescent="0.3">
      <c r="A10" s="266" t="s">
        <v>16</v>
      </c>
      <c r="B10" s="359" t="s">
        <v>92</v>
      </c>
      <c r="C10" s="72" t="s">
        <v>59</v>
      </c>
      <c r="D10" s="363">
        <v>7012.9690000000001</v>
      </c>
      <c r="E10" s="363">
        <v>10279.047</v>
      </c>
      <c r="F10" s="363">
        <v>15999.824000000002</v>
      </c>
      <c r="G10" s="363">
        <v>19083.296999999999</v>
      </c>
      <c r="H10" s="363">
        <v>12410.429</v>
      </c>
      <c r="I10" s="363">
        <v>16293.941000000001</v>
      </c>
      <c r="J10" s="269">
        <v>14590.383</v>
      </c>
      <c r="K10" s="372">
        <v>13422.112000000001</v>
      </c>
      <c r="L10" s="153">
        <f t="shared" si="0"/>
        <v>22620.415000000001</v>
      </c>
      <c r="M10" s="153">
        <f t="shared" si="2"/>
        <v>21351.068460000002</v>
      </c>
      <c r="N10" s="112">
        <f t="shared" si="1"/>
        <v>12110.059219999999</v>
      </c>
      <c r="O10" s="365">
        <f>'3_X'!O9+'4_ReX'!O9</f>
        <v>15057.837390000001</v>
      </c>
      <c r="P10" s="365">
        <f>'3_X'!P9+'4_ReX'!P9</f>
        <v>13850.619999999999</v>
      </c>
      <c r="Q10" s="365">
        <f>'3_X'!Q9+'4_ReX'!Q9</f>
        <v>7237.3467600000004</v>
      </c>
      <c r="R10" s="365">
        <f>'3_X'!R9+'4_ReX'!R9</f>
        <v>3393.6820000000002</v>
      </c>
      <c r="S10" s="365">
        <f>'3_X'!S9+'4_ReX'!S9</f>
        <v>3122.0830000000001</v>
      </c>
      <c r="T10" s="365">
        <f>'3_X'!T9+'4_ReX'!T9</f>
        <v>3131.0659999999998</v>
      </c>
      <c r="U10" s="365">
        <f>'3_X'!U9+'4_ReX'!U9</f>
        <v>3775.2809999999999</v>
      </c>
      <c r="V10" s="365">
        <f>'3_X'!V9+'4_ReX'!V9</f>
        <v>3779.5250000000001</v>
      </c>
      <c r="W10" s="365">
        <f>'3_X'!W9+'4_ReX'!W9</f>
        <v>5183.7439999999997</v>
      </c>
      <c r="X10" s="365">
        <f>'3_X'!X9+'4_ReX'!X9</f>
        <v>5591.5479999999998</v>
      </c>
      <c r="Y10" s="365">
        <f>'3_X'!Y9+'4_ReX'!Y9</f>
        <v>8065.598</v>
      </c>
      <c r="Z10" s="365">
        <f>'3_X'!Z9+'4_ReX'!Z9</f>
        <v>7129.7879999999996</v>
      </c>
      <c r="AA10" s="365">
        <f>'3_X'!AA9+'4_ReX'!AA9</f>
        <v>7421.9059999999999</v>
      </c>
      <c r="AB10" s="365">
        <f>'3_X'!AB9+'4_ReX'!AB9</f>
        <v>3116.5059999999999</v>
      </c>
      <c r="AC10" s="365">
        <f>'3_X'!AC9+'4_ReX'!AC9</f>
        <v>3682.8684600000001</v>
      </c>
      <c r="AD10" s="365">
        <f>'3_X'!AD9+'4_ReX'!AD9</f>
        <v>4236.0592200000001</v>
      </c>
      <c r="AE10" s="365">
        <f>'3_X'!AE9+'4_ReX'!AE9</f>
        <v>2191</v>
      </c>
      <c r="AF10" s="365">
        <f>'3_X'!AF9+'4_ReX'!AF9</f>
        <v>3016</v>
      </c>
      <c r="AG10" s="365">
        <f>'3_X'!AG9+'4_ReX'!AG9</f>
        <v>2667</v>
      </c>
      <c r="AH10" s="365">
        <f>'3_X'!AH9+'4_ReX'!AH9</f>
        <v>3335</v>
      </c>
      <c r="AI10" s="365">
        <f>'3_X'!AI9+'4_ReX'!AI9</f>
        <v>3705.8373899999997</v>
      </c>
      <c r="AJ10" s="365">
        <f>'3_X'!AJ9+'4_ReX'!AJ9</f>
        <v>3512</v>
      </c>
      <c r="AK10" s="365">
        <f>'3_X'!AK9+'4_ReX'!AK9</f>
        <v>4505</v>
      </c>
      <c r="AL10" s="365">
        <f>'3_X'!AL9+'4_ReX'!AL9</f>
        <v>3193</v>
      </c>
      <c r="AM10" s="365">
        <f>'3_X'!AM9+'4_ReX'!AM9</f>
        <v>3990</v>
      </c>
      <c r="AN10" s="365">
        <f>'3_X'!AN9+'4_ReX'!AN9</f>
        <v>3760</v>
      </c>
      <c r="AO10" s="365">
        <f>'3_X'!AO9+'4_ReX'!AO9</f>
        <v>2907.62</v>
      </c>
      <c r="AP10" s="365">
        <f>'3_X'!AP9+'4_ReX'!AP9</f>
        <v>1673.39</v>
      </c>
      <c r="AQ10" s="365">
        <f>'3_X'!AQ9+'4_ReX'!AQ9</f>
        <v>1918</v>
      </c>
      <c r="AR10" s="365">
        <f>'3_X'!AR9+'4_ReX'!AR9</f>
        <v>1622.3140100000003</v>
      </c>
      <c r="AS10" s="365">
        <f>'3_X'!AS9+'4_ReX'!AS9</f>
        <v>2023.64275</v>
      </c>
    </row>
    <row r="11" spans="1:45" s="154" customFormat="1" ht="16.5" customHeight="1" x14ac:dyDescent="0.3">
      <c r="A11" s="266" t="s">
        <v>17</v>
      </c>
      <c r="B11" s="359" t="s">
        <v>93</v>
      </c>
      <c r="C11" s="72" t="s">
        <v>18</v>
      </c>
      <c r="D11" s="363">
        <v>27749.621944402694</v>
      </c>
      <c r="E11" s="363">
        <v>27549.197234398165</v>
      </c>
      <c r="F11" s="363">
        <v>40562.814198815999</v>
      </c>
      <c r="G11" s="363">
        <v>35465.591944632004</v>
      </c>
      <c r="H11" s="363">
        <v>39433.523690000002</v>
      </c>
      <c r="I11" s="363">
        <v>34396.224369000003</v>
      </c>
      <c r="J11" s="269">
        <v>31152.126</v>
      </c>
      <c r="K11" s="269">
        <v>32923.747000000003</v>
      </c>
      <c r="L11" s="112">
        <f t="shared" si="0"/>
        <v>30954.233</v>
      </c>
      <c r="M11" s="112">
        <f t="shared" si="2"/>
        <v>32432.953000000001</v>
      </c>
      <c r="N11" s="112">
        <f t="shared" si="1"/>
        <v>14296</v>
      </c>
      <c r="O11" s="365">
        <f>'3_X'!O10+'4_ReX'!O10</f>
        <v>8213</v>
      </c>
      <c r="P11" s="365">
        <f>'3_X'!P10+'4_ReX'!P10</f>
        <v>29328.2414828</v>
      </c>
      <c r="Q11" s="365">
        <f>'3_X'!Q10+'4_ReX'!Q10</f>
        <v>49134.373139999996</v>
      </c>
      <c r="R11" s="365">
        <f>'3_X'!R10+'4_ReX'!R10</f>
        <v>7432.9709999999995</v>
      </c>
      <c r="S11" s="365">
        <f>'3_X'!S10+'4_ReX'!S10</f>
        <v>8488.1149999999998</v>
      </c>
      <c r="T11" s="365">
        <f>'3_X'!T10+'4_ReX'!T10</f>
        <v>8800.4520000000011</v>
      </c>
      <c r="U11" s="365">
        <f>'3_X'!U10+'4_ReX'!U10</f>
        <v>8202.2090000000007</v>
      </c>
      <c r="V11" s="365">
        <f>'3_X'!V10+'4_ReX'!V10</f>
        <v>5871.09</v>
      </c>
      <c r="W11" s="365">
        <f>'3_X'!W10+'4_ReX'!W10</f>
        <v>7785.1350000000002</v>
      </c>
      <c r="X11" s="365">
        <f>'3_X'!X10+'4_ReX'!X10</f>
        <v>7815.9949999999999</v>
      </c>
      <c r="Y11" s="365">
        <f>'3_X'!Y10+'4_ReX'!Y10</f>
        <v>9482.0130000000008</v>
      </c>
      <c r="Z11" s="365">
        <f>'3_X'!Z10+'4_ReX'!Z10</f>
        <v>7137.1419999999998</v>
      </c>
      <c r="AA11" s="365">
        <f>'3_X'!AA10+'4_ReX'!AA10</f>
        <v>7711.0439999999999</v>
      </c>
      <c r="AB11" s="365">
        <f>'3_X'!AB10+'4_ReX'!AB10</f>
        <v>9610.7669999999998</v>
      </c>
      <c r="AC11" s="365">
        <f>'3_X'!AC10+'4_ReX'!AC10</f>
        <v>7974</v>
      </c>
      <c r="AD11" s="365">
        <f>'3_X'!AD10+'4_ReX'!AD10</f>
        <v>6835</v>
      </c>
      <c r="AE11" s="365">
        <f>'3_X'!AE10+'4_ReX'!AE10</f>
        <v>2201</v>
      </c>
      <c r="AF11" s="365">
        <f>'3_X'!AF10+'4_ReX'!AF10</f>
        <v>2844</v>
      </c>
      <c r="AG11" s="365">
        <f>'3_X'!AG10+'4_ReX'!AG10</f>
        <v>2416</v>
      </c>
      <c r="AH11" s="365">
        <f>'3_X'!AH10+'4_ReX'!AH10</f>
        <v>2161</v>
      </c>
      <c r="AI11" s="365">
        <f>'3_X'!AI10+'4_ReX'!AI10</f>
        <v>2184</v>
      </c>
      <c r="AJ11" s="365">
        <f>'3_X'!AJ10+'4_ReX'!AJ10</f>
        <v>1408</v>
      </c>
      <c r="AK11" s="365">
        <f>'3_X'!AK10+'4_ReX'!AK10</f>
        <v>2460</v>
      </c>
      <c r="AL11" s="365">
        <f>'3_X'!AL10+'4_ReX'!AL10</f>
        <v>2983</v>
      </c>
      <c r="AM11" s="365">
        <f>'3_X'!AM10+'4_ReX'!AM10</f>
        <v>4457</v>
      </c>
      <c r="AN11" s="365">
        <f>'3_X'!AN10+'4_ReX'!AN10</f>
        <v>9827</v>
      </c>
      <c r="AO11" s="365">
        <f>'3_X'!AO10+'4_ReX'!AO10</f>
        <v>12061.241482799998</v>
      </c>
      <c r="AP11" s="365">
        <f>'3_X'!AP10+'4_ReX'!AP10</f>
        <v>8477.5572599999996</v>
      </c>
      <c r="AQ11" s="365">
        <f>'3_X'!AQ10+'4_ReX'!AQ10</f>
        <v>12080</v>
      </c>
      <c r="AR11" s="365">
        <f>'3_X'!AR10+'4_ReX'!AR10</f>
        <v>12428.56466</v>
      </c>
      <c r="AS11" s="365">
        <f>'3_X'!AS10+'4_ReX'!AS10</f>
        <v>16148.251219999998</v>
      </c>
    </row>
    <row r="12" spans="1:45" s="154" customFormat="1" ht="16.5" customHeight="1" x14ac:dyDescent="0.3">
      <c r="A12" s="266" t="s">
        <v>19</v>
      </c>
      <c r="B12" s="359" t="s">
        <v>94</v>
      </c>
      <c r="C12" s="72" t="s">
        <v>60</v>
      </c>
      <c r="D12" s="363">
        <v>85.233999999999995</v>
      </c>
      <c r="E12" s="363">
        <v>353.08300000000003</v>
      </c>
      <c r="F12" s="363">
        <v>397.24599999999998</v>
      </c>
      <c r="G12" s="363">
        <v>906.36400000000003</v>
      </c>
      <c r="H12" s="363">
        <v>129.97099999999998</v>
      </c>
      <c r="I12" s="363">
        <v>233.43599999999998</v>
      </c>
      <c r="J12" s="269">
        <v>156.393</v>
      </c>
      <c r="K12" s="372">
        <v>646.22900000000004</v>
      </c>
      <c r="L12" s="153">
        <f t="shared" si="0"/>
        <v>983.83199999999999</v>
      </c>
      <c r="M12" s="153">
        <f t="shared" si="2"/>
        <v>2614.5012200000001</v>
      </c>
      <c r="N12" s="112">
        <f t="shared" si="1"/>
        <v>582.80980999999997</v>
      </c>
      <c r="O12" s="365">
        <f>'3_X'!O11+'4_ReX'!O11</f>
        <v>617.10490000000004</v>
      </c>
      <c r="P12" s="365">
        <f>'3_X'!P11+'4_ReX'!P11</f>
        <v>950.31029999999998</v>
      </c>
      <c r="Q12" s="365">
        <f>'3_X'!Q11+'4_ReX'!Q11</f>
        <v>854.84972999999991</v>
      </c>
      <c r="R12" s="365">
        <f>'3_X'!R11+'4_ReX'!R11</f>
        <v>117.77099999999999</v>
      </c>
      <c r="S12" s="365">
        <f>'3_X'!S11+'4_ReX'!S11</f>
        <v>146.56100000000001</v>
      </c>
      <c r="T12" s="365">
        <f>'3_X'!T11+'4_ReX'!T11</f>
        <v>190.499</v>
      </c>
      <c r="U12" s="365">
        <f>'3_X'!U11+'4_ReX'!U11</f>
        <v>191.398</v>
      </c>
      <c r="V12" s="365">
        <f>'3_X'!V11+'4_ReX'!V11</f>
        <v>313.209</v>
      </c>
      <c r="W12" s="365">
        <f>'3_X'!W11+'4_ReX'!W11</f>
        <v>158.16300000000001</v>
      </c>
      <c r="X12" s="365">
        <f>'3_X'!X11+'4_ReX'!X11</f>
        <v>156.49799999999999</v>
      </c>
      <c r="Y12" s="365">
        <f>'3_X'!Y11+'4_ReX'!Y11</f>
        <v>355.96199999999999</v>
      </c>
      <c r="Z12" s="365">
        <f>'3_X'!Z11+'4_ReX'!Z11</f>
        <v>49.220999999999997</v>
      </c>
      <c r="AA12" s="365">
        <f>'3_X'!AA11+'4_ReX'!AA11</f>
        <v>496.42900000000003</v>
      </c>
      <c r="AB12" s="365">
        <f>'3_X'!AB11+'4_ReX'!AB11</f>
        <v>783.03599999999994</v>
      </c>
      <c r="AC12" s="365">
        <f>'3_X'!AC11+'4_ReX'!AC11</f>
        <v>1285.81522</v>
      </c>
      <c r="AD12" s="365">
        <f>'3_X'!AD11+'4_ReX'!AD11</f>
        <v>146.80981</v>
      </c>
      <c r="AE12" s="365">
        <f>'3_X'!AE11+'4_ReX'!AE11</f>
        <v>110</v>
      </c>
      <c r="AF12" s="365">
        <f>'3_X'!AF11+'4_ReX'!AF11</f>
        <v>119</v>
      </c>
      <c r="AG12" s="365">
        <f>'3_X'!AG11+'4_ReX'!AG11</f>
        <v>207</v>
      </c>
      <c r="AH12" s="365">
        <f>'3_X'!AH11+'4_ReX'!AH11</f>
        <v>204</v>
      </c>
      <c r="AI12" s="365">
        <f>'3_X'!AI11+'4_ReX'!AI11</f>
        <v>116.1049</v>
      </c>
      <c r="AJ12" s="365">
        <f>'3_X'!AJ11+'4_ReX'!AJ11</f>
        <v>200</v>
      </c>
      <c r="AK12" s="365">
        <f>'3_X'!AK11+'4_ReX'!AK11</f>
        <v>97</v>
      </c>
      <c r="AL12" s="365">
        <f>'3_X'!AL11+'4_ReX'!AL11</f>
        <v>250</v>
      </c>
      <c r="AM12" s="365">
        <f>'3_X'!AM11+'4_ReX'!AM11</f>
        <v>227</v>
      </c>
      <c r="AN12" s="365">
        <f>'3_X'!AN11+'4_ReX'!AN11</f>
        <v>209</v>
      </c>
      <c r="AO12" s="365">
        <f>'3_X'!AO11+'4_ReX'!AO11</f>
        <v>264.31029999999998</v>
      </c>
      <c r="AP12" s="365">
        <f>'3_X'!AP11+'4_ReX'!AP11</f>
        <v>459.57513999999998</v>
      </c>
      <c r="AQ12" s="365">
        <f>'3_X'!AQ11+'4_ReX'!AQ11</f>
        <v>124</v>
      </c>
      <c r="AR12" s="365">
        <f>'3_X'!AR11+'4_ReX'!AR11</f>
        <v>216</v>
      </c>
      <c r="AS12" s="365">
        <f>'3_X'!AS11+'4_ReX'!AS11</f>
        <v>55.274590000000003</v>
      </c>
    </row>
    <row r="13" spans="1:45" s="154" customFormat="1" ht="16.5" customHeight="1" x14ac:dyDescent="0.3">
      <c r="A13" s="266" t="s">
        <v>20</v>
      </c>
      <c r="B13" s="359" t="s">
        <v>95</v>
      </c>
      <c r="C13" s="72" t="s">
        <v>61</v>
      </c>
      <c r="D13" s="363">
        <v>42.372</v>
      </c>
      <c r="E13" s="363">
        <v>370.20800000000003</v>
      </c>
      <c r="F13" s="363">
        <v>192.56799999999998</v>
      </c>
      <c r="G13" s="363">
        <v>453.75800000000004</v>
      </c>
      <c r="H13" s="363">
        <v>152.71199999999999</v>
      </c>
      <c r="I13" s="363">
        <v>485.185</v>
      </c>
      <c r="J13" s="269">
        <v>278.64100000000002</v>
      </c>
      <c r="K13" s="372">
        <v>1192.941</v>
      </c>
      <c r="L13" s="153">
        <f t="shared" si="0"/>
        <v>3678.6529999999998</v>
      </c>
      <c r="M13" s="153">
        <f t="shared" si="2"/>
        <v>1107.8560499999999</v>
      </c>
      <c r="N13" s="112">
        <f t="shared" si="1"/>
        <v>1180.7223999999999</v>
      </c>
      <c r="O13" s="365">
        <f>'3_X'!O12+'4_ReX'!O12</f>
        <v>342.60306000000003</v>
      </c>
      <c r="P13" s="365">
        <f>'3_X'!P12+'4_ReX'!P12</f>
        <v>385.56868000000003</v>
      </c>
      <c r="Q13" s="365">
        <f>'3_X'!Q12+'4_ReX'!Q12</f>
        <v>79.595730000000003</v>
      </c>
      <c r="R13" s="365">
        <f>'3_X'!R12+'4_ReX'!R12</f>
        <v>33.69</v>
      </c>
      <c r="S13" s="365">
        <f>'3_X'!S12+'4_ReX'!S12</f>
        <v>758.32900000000006</v>
      </c>
      <c r="T13" s="365">
        <f>'3_X'!T12+'4_ReX'!T12</f>
        <v>354.637</v>
      </c>
      <c r="U13" s="365">
        <f>'3_X'!U12+'4_ReX'!U12</f>
        <v>46.284999999999997</v>
      </c>
      <c r="V13" s="365">
        <f>'3_X'!V12+'4_ReX'!V12</f>
        <v>24.169</v>
      </c>
      <c r="W13" s="365">
        <f>'3_X'!W12+'4_ReX'!W12</f>
        <v>866.12800000000004</v>
      </c>
      <c r="X13" s="365">
        <f>'3_X'!X12+'4_ReX'!X12</f>
        <v>540.471</v>
      </c>
      <c r="Y13" s="365">
        <f>'3_X'!Y12+'4_ReX'!Y12</f>
        <v>2247.8849999999998</v>
      </c>
      <c r="Z13" s="365">
        <f>'3_X'!Z12+'4_ReX'!Z12</f>
        <v>337.05599999999998</v>
      </c>
      <c r="AA13" s="365">
        <f>'3_X'!AA12+'4_ReX'!AA12</f>
        <v>535.22299999999996</v>
      </c>
      <c r="AB13" s="365">
        <f>'3_X'!AB12+'4_ReX'!AB12</f>
        <v>113.43899999999999</v>
      </c>
      <c r="AC13" s="365">
        <f>'3_X'!AC12+'4_ReX'!AC12</f>
        <v>122.13805000000001</v>
      </c>
      <c r="AD13" s="365">
        <f>'3_X'!AD12+'4_ReX'!AD12</f>
        <v>751.62426999999991</v>
      </c>
      <c r="AE13" s="365">
        <f>'3_X'!AE12+'4_ReX'!AE12</f>
        <v>383</v>
      </c>
      <c r="AF13" s="365">
        <f>'3_X'!AF12+'4_ReX'!AF12</f>
        <v>39.098130000000005</v>
      </c>
      <c r="AG13" s="365">
        <f>'3_X'!AG12+'4_ReX'!AG12</f>
        <v>7</v>
      </c>
      <c r="AH13" s="365">
        <f>'3_X'!AH12+'4_ReX'!AH12</f>
        <v>87</v>
      </c>
      <c r="AI13" s="365">
        <f>'3_X'!AI12+'4_ReX'!AI12</f>
        <v>101.60306000000001</v>
      </c>
      <c r="AJ13" s="365">
        <f>'3_X'!AJ12+'4_ReX'!AJ12</f>
        <v>53</v>
      </c>
      <c r="AK13" s="365">
        <f>'3_X'!AK12+'4_ReX'!AK12</f>
        <v>101</v>
      </c>
      <c r="AL13" s="365">
        <f>'3_X'!AL12+'4_ReX'!AL12</f>
        <v>126</v>
      </c>
      <c r="AM13" s="365">
        <f>'3_X'!AM12+'4_ReX'!AM12</f>
        <v>188</v>
      </c>
      <c r="AN13" s="365">
        <f>'3_X'!AN12+'4_ReX'!AN12</f>
        <v>46</v>
      </c>
      <c r="AO13" s="365">
        <f>'3_X'!AO12+'4_ReX'!AO12</f>
        <v>25.568680000000004</v>
      </c>
      <c r="AP13" s="365">
        <f>'3_X'!AP12+'4_ReX'!AP12</f>
        <v>8.4225200000000005</v>
      </c>
      <c r="AQ13" s="365">
        <f>'3_X'!AQ12+'4_ReX'!AQ12</f>
        <v>47</v>
      </c>
      <c r="AR13" s="365">
        <f>'3_X'!AR12+'4_ReX'!AR12</f>
        <v>21.839040000000001</v>
      </c>
      <c r="AS13" s="365">
        <f>'3_X'!AS12+'4_ReX'!AS12</f>
        <v>2.3341699999999999</v>
      </c>
    </row>
    <row r="14" spans="1:45" s="154" customFormat="1" ht="16.5" customHeight="1" x14ac:dyDescent="0.3">
      <c r="A14" s="266" t="s">
        <v>21</v>
      </c>
      <c r="B14" s="359" t="s">
        <v>96</v>
      </c>
      <c r="C14" s="72" t="s">
        <v>62</v>
      </c>
      <c r="D14" s="363">
        <v>0.94399999999999995</v>
      </c>
      <c r="E14" s="363">
        <v>1.2430000000000001</v>
      </c>
      <c r="F14" s="363">
        <v>91.210999999999999</v>
      </c>
      <c r="G14" s="363">
        <v>5.0920000000000005</v>
      </c>
      <c r="H14" s="363">
        <v>0.41799999999999998</v>
      </c>
      <c r="I14" s="363">
        <v>31.783000000000001</v>
      </c>
      <c r="J14" s="269">
        <v>8.2089999999999979</v>
      </c>
      <c r="K14" s="372">
        <v>7.7880000000000011</v>
      </c>
      <c r="L14" s="153">
        <f t="shared" si="0"/>
        <v>20.768999999999998</v>
      </c>
      <c r="M14" s="153">
        <f t="shared" si="2"/>
        <v>49.842709999999997</v>
      </c>
      <c r="N14" s="112">
        <f t="shared" si="1"/>
        <v>2</v>
      </c>
      <c r="O14" s="365">
        <f>'3_X'!O13+'4_ReX'!O13</f>
        <v>12</v>
      </c>
      <c r="P14" s="365">
        <f>'3_X'!P13+'4_ReX'!P13</f>
        <v>104.7136</v>
      </c>
      <c r="Q14" s="365">
        <f>'3_X'!Q13+'4_ReX'!Q13</f>
        <v>10.120570000000001</v>
      </c>
      <c r="R14" s="365">
        <f>'3_X'!R13+'4_ReX'!R13</f>
        <v>0.38400000000000001</v>
      </c>
      <c r="S14" s="365">
        <f>'3_X'!S13+'4_ReX'!S13</f>
        <v>0.21300000000000002</v>
      </c>
      <c r="T14" s="365">
        <f>'3_X'!T13+'4_ReX'!T13</f>
        <v>6.8180000000000005</v>
      </c>
      <c r="U14" s="365">
        <f>'3_X'!U13+'4_ReX'!U13</f>
        <v>0.373</v>
      </c>
      <c r="V14" s="365">
        <f>'3_X'!V13+'4_ReX'!V13</f>
        <v>0</v>
      </c>
      <c r="W14" s="365">
        <f>'3_X'!W13+'4_ReX'!W13</f>
        <v>16.440999999999999</v>
      </c>
      <c r="X14" s="365">
        <f>'3_X'!X13+'4_ReX'!X13</f>
        <v>0.79699999999999993</v>
      </c>
      <c r="Y14" s="365">
        <f>'3_X'!Y13+'4_ReX'!Y13</f>
        <v>3.5309999999999997</v>
      </c>
      <c r="Z14" s="365">
        <f>'3_X'!Z13+'4_ReX'!Z13</f>
        <v>3.0369999999999999</v>
      </c>
      <c r="AA14" s="365">
        <f>'3_X'!AA13+'4_ReX'!AA13</f>
        <v>0.03</v>
      </c>
      <c r="AB14" s="365">
        <f>'3_X'!AB13+'4_ReX'!AB13</f>
        <v>20.399000000000001</v>
      </c>
      <c r="AC14" s="365">
        <f>'3_X'!AC13+'4_ReX'!AC13</f>
        <v>26.376709999999999</v>
      </c>
      <c r="AD14" s="365">
        <f>'3_X'!AD13+'4_ReX'!AD13</f>
        <v>0</v>
      </c>
      <c r="AE14" s="365">
        <f>'3_X'!AE13+'4_ReX'!AE13</f>
        <v>0</v>
      </c>
      <c r="AF14" s="365">
        <f>'3_X'!AF13+'4_ReX'!AF13</f>
        <v>0</v>
      </c>
      <c r="AG14" s="365">
        <f>'3_X'!AG13+'4_ReX'!AG13</f>
        <v>2</v>
      </c>
      <c r="AH14" s="365">
        <f>'3_X'!AH13+'4_ReX'!AH13</f>
        <v>0</v>
      </c>
      <c r="AI14" s="365">
        <f>'3_X'!AI13+'4_ReX'!AI13</f>
        <v>0</v>
      </c>
      <c r="AJ14" s="365">
        <f>'3_X'!AJ13+'4_ReX'!AJ13</f>
        <v>0</v>
      </c>
      <c r="AK14" s="365">
        <f>'3_X'!AK13+'4_ReX'!AK13</f>
        <v>12</v>
      </c>
      <c r="AL14" s="365">
        <f>'3_X'!AL13+'4_ReX'!AL13</f>
        <v>4</v>
      </c>
      <c r="AM14" s="365">
        <f>'3_X'!AM13+'4_ReX'!AM13</f>
        <v>97</v>
      </c>
      <c r="AN14" s="365">
        <f>'3_X'!AN13+'4_ReX'!AN13</f>
        <v>0.5</v>
      </c>
      <c r="AO14" s="365">
        <f>'3_X'!AO13+'4_ReX'!AO13</f>
        <v>3.2136</v>
      </c>
      <c r="AP14" s="365">
        <f>'3_X'!AP13+'4_ReX'!AP13</f>
        <v>4.7812600000000005</v>
      </c>
      <c r="AQ14" s="365">
        <f>'3_X'!AQ13+'4_ReX'!AQ13</f>
        <v>2</v>
      </c>
      <c r="AR14" s="365">
        <f>'3_X'!AR13+'4_ReX'!AR13</f>
        <v>0.15431</v>
      </c>
      <c r="AS14" s="365">
        <f>'3_X'!AS13+'4_ReX'!AS13</f>
        <v>3.1850000000000001</v>
      </c>
    </row>
    <row r="15" spans="1:45" s="154" customFormat="1" ht="16.5" customHeight="1" x14ac:dyDescent="0.3">
      <c r="A15" s="266" t="s">
        <v>22</v>
      </c>
      <c r="B15" s="359" t="s">
        <v>97</v>
      </c>
      <c r="C15" s="72" t="s">
        <v>63</v>
      </c>
      <c r="D15" s="363">
        <v>99.605999999999995</v>
      </c>
      <c r="E15" s="363">
        <v>94.413000000000011</v>
      </c>
      <c r="F15" s="363">
        <v>66.373999999999995</v>
      </c>
      <c r="G15" s="363">
        <v>111.63800000000001</v>
      </c>
      <c r="H15" s="363">
        <v>179.15499999999997</v>
      </c>
      <c r="I15" s="363">
        <v>271.37599999999998</v>
      </c>
      <c r="J15" s="269">
        <v>268.05399999999997</v>
      </c>
      <c r="K15" s="372">
        <v>255.41300000000001</v>
      </c>
      <c r="L15" s="153">
        <f t="shared" si="0"/>
        <v>493.97199999999998</v>
      </c>
      <c r="M15" s="153">
        <f t="shared" si="2"/>
        <v>426.05989999999997</v>
      </c>
      <c r="N15" s="112">
        <f t="shared" si="1"/>
        <v>856.95895999999993</v>
      </c>
      <c r="O15" s="365">
        <f>'3_X'!O14+'4_ReX'!O14</f>
        <v>843.0788</v>
      </c>
      <c r="P15" s="365">
        <f>'3_X'!P14+'4_ReX'!P14</f>
        <v>1514.1360099999999</v>
      </c>
      <c r="Q15" s="365">
        <f>'3_X'!Q14+'4_ReX'!Q14</f>
        <v>247.85232999999999</v>
      </c>
      <c r="R15" s="365">
        <f>'3_X'!R14+'4_ReX'!R14</f>
        <v>42.670999999999999</v>
      </c>
      <c r="S15" s="365">
        <f>'3_X'!S14+'4_ReX'!S14</f>
        <v>51.319000000000003</v>
      </c>
      <c r="T15" s="365">
        <f>'3_X'!T14+'4_ReX'!T14</f>
        <v>69.328000000000003</v>
      </c>
      <c r="U15" s="365">
        <f>'3_X'!U14+'4_ReX'!U14</f>
        <v>92.094999999999999</v>
      </c>
      <c r="V15" s="365">
        <f>'3_X'!V14+'4_ReX'!V14</f>
        <v>58.045000000000002</v>
      </c>
      <c r="W15" s="365">
        <f>'3_X'!W14+'4_ReX'!W14</f>
        <v>164.715</v>
      </c>
      <c r="X15" s="365">
        <f>'3_X'!X14+'4_ReX'!X14</f>
        <v>115.411</v>
      </c>
      <c r="Y15" s="365">
        <f>'3_X'!Y14+'4_ReX'!Y14</f>
        <v>155.80099999999999</v>
      </c>
      <c r="Z15" s="365">
        <f>'3_X'!Z14+'4_ReX'!Z14</f>
        <v>30.47</v>
      </c>
      <c r="AA15" s="365">
        <f>'3_X'!AA14+'4_ReX'!AA14</f>
        <v>207.083</v>
      </c>
      <c r="AB15" s="365">
        <f>'3_X'!AB14+'4_ReX'!AB14</f>
        <v>49.088999999999999</v>
      </c>
      <c r="AC15" s="365">
        <f>'3_X'!AC14+'4_ReX'!AC14</f>
        <v>139.4179</v>
      </c>
      <c r="AD15" s="365">
        <f>'3_X'!AD14+'4_ReX'!AD14</f>
        <v>202.95895999999999</v>
      </c>
      <c r="AE15" s="365">
        <f>'3_X'!AE14+'4_ReX'!AE14</f>
        <v>241</v>
      </c>
      <c r="AF15" s="365">
        <f>'3_X'!AF14+'4_ReX'!AF14</f>
        <v>314</v>
      </c>
      <c r="AG15" s="365">
        <f>'3_X'!AG14+'4_ReX'!AG14</f>
        <v>99</v>
      </c>
      <c r="AH15" s="365">
        <f>'3_X'!AH14+'4_ReX'!AH14</f>
        <v>243</v>
      </c>
      <c r="AI15" s="365">
        <f>'3_X'!AI14+'4_ReX'!AI14</f>
        <v>197.0788</v>
      </c>
      <c r="AJ15" s="365">
        <f>'3_X'!AJ14+'4_ReX'!AJ14</f>
        <v>337</v>
      </c>
      <c r="AK15" s="365">
        <f>'3_X'!AK14+'4_ReX'!AK14</f>
        <v>66</v>
      </c>
      <c r="AL15" s="365">
        <f>'3_X'!AL14+'4_ReX'!AL14</f>
        <v>111</v>
      </c>
      <c r="AM15" s="365">
        <f>'3_X'!AM14+'4_ReX'!AM14</f>
        <v>291</v>
      </c>
      <c r="AN15" s="365">
        <f>'3_X'!AN14+'4_ReX'!AN14</f>
        <v>557</v>
      </c>
      <c r="AO15" s="365">
        <f>'3_X'!AO14+'4_ReX'!AO14</f>
        <v>555.13600999999994</v>
      </c>
      <c r="AP15" s="365">
        <f>'3_X'!AP14+'4_ReX'!AP14</f>
        <v>41.377870000000001</v>
      </c>
      <c r="AQ15" s="365">
        <f>'3_X'!AQ14+'4_ReX'!AQ14</f>
        <v>68</v>
      </c>
      <c r="AR15" s="365">
        <f>'3_X'!AR14+'4_ReX'!AR14</f>
        <v>45.790390000000002</v>
      </c>
      <c r="AS15" s="365">
        <f>'3_X'!AS14+'4_ReX'!AS14</f>
        <v>92.684069999999991</v>
      </c>
    </row>
    <row r="16" spans="1:45" s="154" customFormat="1" ht="16.5" customHeight="1" x14ac:dyDescent="0.3">
      <c r="A16" s="266" t="s">
        <v>23</v>
      </c>
      <c r="B16" s="359" t="s">
        <v>98</v>
      </c>
      <c r="C16" s="72" t="s">
        <v>64</v>
      </c>
      <c r="D16" s="363">
        <v>65.275999999999996</v>
      </c>
      <c r="E16" s="363">
        <v>43.951000000000001</v>
      </c>
      <c r="F16" s="363">
        <v>13.178999999999998</v>
      </c>
      <c r="G16" s="363">
        <v>367.61400000000003</v>
      </c>
      <c r="H16" s="363">
        <v>48.526000000000003</v>
      </c>
      <c r="I16" s="363">
        <v>230.536</v>
      </c>
      <c r="J16" s="269">
        <v>140.48500000000001</v>
      </c>
      <c r="K16" s="372">
        <v>150.45100000000002</v>
      </c>
      <c r="L16" s="153">
        <f t="shared" si="0"/>
        <v>159.86499999999998</v>
      </c>
      <c r="M16" s="153">
        <f t="shared" si="2"/>
        <v>116.15900000000001</v>
      </c>
      <c r="N16" s="112">
        <f t="shared" si="1"/>
        <v>130.4726</v>
      </c>
      <c r="O16" s="365">
        <f>'3_X'!O15+'4_ReX'!O15</f>
        <v>279.65839</v>
      </c>
      <c r="P16" s="365">
        <f>'3_X'!P15+'4_ReX'!P15</f>
        <v>257.28444000000002</v>
      </c>
      <c r="Q16" s="365">
        <f>'3_X'!Q15+'4_ReX'!Q15</f>
        <v>248.10992999999999</v>
      </c>
      <c r="R16" s="365">
        <f>'3_X'!R15+'4_ReX'!R15</f>
        <v>28.132999999999999</v>
      </c>
      <c r="S16" s="365">
        <f>'3_X'!S15+'4_ReX'!S15</f>
        <v>49.837000000000003</v>
      </c>
      <c r="T16" s="365">
        <f>'3_X'!T15+'4_ReX'!T15</f>
        <v>32.115000000000002</v>
      </c>
      <c r="U16" s="365">
        <f>'3_X'!U15+'4_ReX'!U15</f>
        <v>40.366000000000007</v>
      </c>
      <c r="V16" s="365">
        <f>'3_X'!V15+'4_ReX'!V15</f>
        <v>31.641000000000002</v>
      </c>
      <c r="W16" s="365">
        <f>'3_X'!W15+'4_ReX'!W15</f>
        <v>29.101999999999997</v>
      </c>
      <c r="X16" s="365">
        <f>'3_X'!X15+'4_ReX'!X15</f>
        <v>57.683</v>
      </c>
      <c r="Y16" s="365">
        <f>'3_X'!Y15+'4_ReX'!Y15</f>
        <v>41.439</v>
      </c>
      <c r="Z16" s="365">
        <f>'3_X'!Z15+'4_ReX'!Z15</f>
        <v>30.423000000000002</v>
      </c>
      <c r="AA16" s="365">
        <f>'3_X'!AA15+'4_ReX'!AA15</f>
        <v>8.0969999999999995</v>
      </c>
      <c r="AB16" s="365">
        <f>'3_X'!AB15+'4_ReX'!AB15</f>
        <v>36.256</v>
      </c>
      <c r="AC16" s="365">
        <f>'3_X'!AC15+'4_ReX'!AC15</f>
        <v>41.382999999999996</v>
      </c>
      <c r="AD16" s="365">
        <f>'3_X'!AD15+'4_ReX'!AD15</f>
        <v>48.07423</v>
      </c>
      <c r="AE16" s="365">
        <f>'3_X'!AE15+'4_ReX'!AE15</f>
        <v>14</v>
      </c>
      <c r="AF16" s="365">
        <f>'3_X'!AF15+'4_ReX'!AF15</f>
        <v>27.39837</v>
      </c>
      <c r="AG16" s="365">
        <f>'3_X'!AG15+'4_ReX'!AG15</f>
        <v>41</v>
      </c>
      <c r="AH16" s="365">
        <f>'3_X'!AH15+'4_ReX'!AH15</f>
        <v>15</v>
      </c>
      <c r="AI16" s="365">
        <f>'3_X'!AI15+'4_ReX'!AI15</f>
        <v>48.658389999999997</v>
      </c>
      <c r="AJ16" s="365">
        <f>'3_X'!AJ15+'4_ReX'!AJ15</f>
        <v>18</v>
      </c>
      <c r="AK16" s="365">
        <f>'3_X'!AK15+'4_ReX'!AK15</f>
        <v>198</v>
      </c>
      <c r="AL16" s="365">
        <f>'3_X'!AL15+'4_ReX'!AL15</f>
        <v>27</v>
      </c>
      <c r="AM16" s="365">
        <f>'3_X'!AM15+'4_ReX'!AM15</f>
        <v>128</v>
      </c>
      <c r="AN16" s="365">
        <f>'3_X'!AN15+'4_ReX'!AN15</f>
        <v>50</v>
      </c>
      <c r="AO16" s="365">
        <f>'3_X'!AO15+'4_ReX'!AO15</f>
        <v>52.284440000000018</v>
      </c>
      <c r="AP16" s="365">
        <f>'3_X'!AP15+'4_ReX'!AP15</f>
        <v>61.731200000000001</v>
      </c>
      <c r="AQ16" s="365">
        <f>'3_X'!AQ15+'4_ReX'!AQ15</f>
        <v>25</v>
      </c>
      <c r="AR16" s="365">
        <f>'3_X'!AR15+'4_ReX'!AR15</f>
        <v>144.51358999999999</v>
      </c>
      <c r="AS16" s="365">
        <f>'3_X'!AS15+'4_ReX'!AS15</f>
        <v>16.86514</v>
      </c>
    </row>
    <row r="17" spans="1:50" s="154" customFormat="1" ht="16.5" customHeight="1" x14ac:dyDescent="0.3">
      <c r="A17" s="266" t="s">
        <v>24</v>
      </c>
      <c r="B17" s="359" t="s">
        <v>99</v>
      </c>
      <c r="C17" s="72" t="s">
        <v>65</v>
      </c>
      <c r="D17" s="363">
        <v>652.78800000000001</v>
      </c>
      <c r="E17" s="363">
        <v>505.70400000000001</v>
      </c>
      <c r="F17" s="363">
        <v>346.05899999999997</v>
      </c>
      <c r="G17" s="363">
        <v>663.62100000000009</v>
      </c>
      <c r="H17" s="363">
        <v>219.31199999999998</v>
      </c>
      <c r="I17" s="363">
        <v>121.797</v>
      </c>
      <c r="J17" s="269">
        <v>180.57499999999999</v>
      </c>
      <c r="K17" s="372">
        <v>372.85500000000002</v>
      </c>
      <c r="L17" s="153">
        <f t="shared" si="0"/>
        <v>511.32</v>
      </c>
      <c r="M17" s="153">
        <f t="shared" si="2"/>
        <v>676.88508999999999</v>
      </c>
      <c r="N17" s="112">
        <f t="shared" si="1"/>
        <v>201.82339999999999</v>
      </c>
      <c r="O17" s="365">
        <f>'3_X'!O16+'4_ReX'!O16</f>
        <v>557.52600000000007</v>
      </c>
      <c r="P17" s="365">
        <f>'3_X'!P16+'4_ReX'!P16</f>
        <v>910.71177999999998</v>
      </c>
      <c r="Q17" s="365">
        <f>'3_X'!Q16+'4_ReX'!Q16</f>
        <v>169.36019999999996</v>
      </c>
      <c r="R17" s="365">
        <f>'3_X'!R16+'4_ReX'!R16</f>
        <v>16.719000000000001</v>
      </c>
      <c r="S17" s="365">
        <f>'3_X'!S16+'4_ReX'!S16</f>
        <v>62.505000000000003</v>
      </c>
      <c r="T17" s="365">
        <f>'3_X'!T16+'4_ReX'!T16</f>
        <v>89.855000000000004</v>
      </c>
      <c r="U17" s="365">
        <f>'3_X'!U16+'4_ReX'!U16</f>
        <v>203.77600000000001</v>
      </c>
      <c r="V17" s="365">
        <f>'3_X'!V16+'4_ReX'!V16</f>
        <v>48.164000000000001</v>
      </c>
      <c r="W17" s="365">
        <f>'3_X'!W16+'4_ReX'!W16</f>
        <v>57.725000000000001</v>
      </c>
      <c r="X17" s="365">
        <f>'3_X'!X16+'4_ReX'!X16</f>
        <v>318.91699999999997</v>
      </c>
      <c r="Y17" s="365">
        <f>'3_X'!Y16+'4_ReX'!Y16</f>
        <v>86.51400000000001</v>
      </c>
      <c r="Z17" s="365">
        <f>'3_X'!Z16+'4_ReX'!Z16</f>
        <v>112.69499999999999</v>
      </c>
      <c r="AA17" s="365">
        <f>'3_X'!AA16+'4_ReX'!AA16</f>
        <v>150.304</v>
      </c>
      <c r="AB17" s="365">
        <f>'3_X'!AB16+'4_ReX'!AB16</f>
        <v>197.27999999999997</v>
      </c>
      <c r="AC17" s="365">
        <f>'3_X'!AC16+'4_ReX'!AC16</f>
        <v>216.60608999999999</v>
      </c>
      <c r="AD17" s="365">
        <f>'3_X'!AD16+'4_ReX'!AD16</f>
        <v>65.823399999999992</v>
      </c>
      <c r="AE17" s="365">
        <f>'3_X'!AE16+'4_ReX'!AE16</f>
        <v>53</v>
      </c>
      <c r="AF17" s="365">
        <f>'3_X'!AF16+'4_ReX'!AF16</f>
        <v>52</v>
      </c>
      <c r="AG17" s="365">
        <f>'3_X'!AG16+'4_ReX'!AG16</f>
        <v>31</v>
      </c>
      <c r="AH17" s="365">
        <f>'3_X'!AH16+'4_ReX'!AH16</f>
        <v>61</v>
      </c>
      <c r="AI17" s="365">
        <f>'3_X'!AI16+'4_ReX'!AI16</f>
        <v>108.526</v>
      </c>
      <c r="AJ17" s="365">
        <f>'3_X'!AJ16+'4_ReX'!AJ16</f>
        <v>340</v>
      </c>
      <c r="AK17" s="365">
        <f>'3_X'!AK16+'4_ReX'!AK16</f>
        <v>48</v>
      </c>
      <c r="AL17" s="365">
        <f>'3_X'!AL16+'4_ReX'!AL16</f>
        <v>84</v>
      </c>
      <c r="AM17" s="365">
        <f>'3_X'!AM16+'4_ReX'!AM16</f>
        <v>699</v>
      </c>
      <c r="AN17" s="365">
        <f>'3_X'!AN16+'4_ReX'!AN16</f>
        <v>59</v>
      </c>
      <c r="AO17" s="365">
        <f>'3_X'!AO16+'4_ReX'!AO16</f>
        <v>68.711780000000005</v>
      </c>
      <c r="AP17" s="365">
        <f>'3_X'!AP16+'4_ReX'!AP16</f>
        <v>123.68939999999998</v>
      </c>
      <c r="AQ17" s="365">
        <f>'3_X'!AQ16+'4_ReX'!AQ16</f>
        <v>1</v>
      </c>
      <c r="AR17" s="365">
        <f>'3_X'!AR16+'4_ReX'!AR16</f>
        <v>25.645199999999996</v>
      </c>
      <c r="AS17" s="365">
        <f>'3_X'!AS16+'4_ReX'!AS16</f>
        <v>19.025599999999997</v>
      </c>
    </row>
    <row r="18" spans="1:50" s="154" customFormat="1" ht="16.5" customHeight="1" x14ac:dyDescent="0.3">
      <c r="A18" s="266" t="s">
        <v>25</v>
      </c>
      <c r="B18" s="359" t="s">
        <v>100</v>
      </c>
      <c r="C18" s="72" t="s">
        <v>66</v>
      </c>
      <c r="D18" s="363">
        <v>272.24699999999996</v>
      </c>
      <c r="E18" s="363">
        <v>429.96000000000004</v>
      </c>
      <c r="F18" s="363">
        <v>459.33199999999999</v>
      </c>
      <c r="G18" s="363">
        <v>491.30500000000001</v>
      </c>
      <c r="H18" s="363">
        <v>430.48100000000005</v>
      </c>
      <c r="I18" s="363">
        <v>259.77700000000004</v>
      </c>
      <c r="J18" s="269">
        <v>270.97800000000001</v>
      </c>
      <c r="K18" s="372">
        <v>347.471</v>
      </c>
      <c r="L18" s="153">
        <f t="shared" si="0"/>
        <v>466.90999999999997</v>
      </c>
      <c r="M18" s="153">
        <f t="shared" si="2"/>
        <v>218.09199999999998</v>
      </c>
      <c r="N18" s="112">
        <f t="shared" si="1"/>
        <v>315.54345000000001</v>
      </c>
      <c r="O18" s="365">
        <f>'3_X'!O17+'4_ReX'!O17</f>
        <v>207.655</v>
      </c>
      <c r="P18" s="365">
        <f>'3_X'!P17+'4_ReX'!P17</f>
        <v>380.13300000000004</v>
      </c>
      <c r="Q18" s="365">
        <f>'3_X'!Q17+'4_ReX'!Q17</f>
        <v>288.428</v>
      </c>
      <c r="R18" s="365">
        <f>'3_X'!R17+'4_ReX'!R17</f>
        <v>114.19200000000001</v>
      </c>
      <c r="S18" s="365">
        <f>'3_X'!S17+'4_ReX'!S17</f>
        <v>12.894</v>
      </c>
      <c r="T18" s="365">
        <f>'3_X'!T17+'4_ReX'!T17</f>
        <v>111.999</v>
      </c>
      <c r="U18" s="365">
        <f>'3_X'!U17+'4_ReX'!U17</f>
        <v>108.38600000000001</v>
      </c>
      <c r="V18" s="365">
        <f>'3_X'!V17+'4_ReX'!V17</f>
        <v>1.3110000000000002</v>
      </c>
      <c r="W18" s="365">
        <f>'3_X'!W17+'4_ReX'!W17</f>
        <v>117.004</v>
      </c>
      <c r="X18" s="365">
        <f>'3_X'!X17+'4_ReX'!X17</f>
        <v>45.822000000000003</v>
      </c>
      <c r="Y18" s="365">
        <f>'3_X'!Y17+'4_ReX'!Y17</f>
        <v>302.77299999999997</v>
      </c>
      <c r="Z18" s="365">
        <f>'3_X'!Z17+'4_ReX'!Z17</f>
        <v>110.515</v>
      </c>
      <c r="AA18" s="365">
        <f>'3_X'!AA17+'4_ReX'!AA17</f>
        <v>1.9330000000000001</v>
      </c>
      <c r="AB18" s="365">
        <f>'3_X'!AB17+'4_ReX'!AB17</f>
        <v>104.658</v>
      </c>
      <c r="AC18" s="365">
        <f>'3_X'!AC17+'4_ReX'!AC17</f>
        <v>0.98599999999999999</v>
      </c>
      <c r="AD18" s="365">
        <f>'3_X'!AD17+'4_ReX'!AD17</f>
        <v>93.543449999999993</v>
      </c>
      <c r="AE18" s="365">
        <f>'3_X'!AE17+'4_ReX'!AE17</f>
        <v>0</v>
      </c>
      <c r="AF18" s="365">
        <f>'3_X'!AF17+'4_ReX'!AF17</f>
        <v>103</v>
      </c>
      <c r="AG18" s="365">
        <f>'3_X'!AG17+'4_ReX'!AG17</f>
        <v>119</v>
      </c>
      <c r="AH18" s="365">
        <f>'3_X'!AH17+'4_ReX'!AH17</f>
        <v>104</v>
      </c>
      <c r="AI18" s="365">
        <f>'3_X'!AI17+'4_ReX'!AI17</f>
        <v>101.655</v>
      </c>
      <c r="AJ18" s="365">
        <f>'3_X'!AJ17+'4_ReX'!AJ17</f>
        <v>1</v>
      </c>
      <c r="AK18" s="365">
        <f>'3_X'!AK17+'4_ReX'!AK17</f>
        <v>1</v>
      </c>
      <c r="AL18" s="365">
        <f>'3_X'!AL17+'4_ReX'!AL17</f>
        <v>6</v>
      </c>
      <c r="AM18" s="365">
        <f>'3_X'!AM17+'4_ReX'!AM17</f>
        <v>122</v>
      </c>
      <c r="AN18" s="365">
        <f>'3_X'!AN17+'4_ReX'!AN17</f>
        <v>111</v>
      </c>
      <c r="AO18" s="365">
        <f>'3_X'!AO17+'4_ReX'!AO17</f>
        <v>141.13300000000001</v>
      </c>
      <c r="AP18" s="365">
        <f>'3_X'!AP17+'4_ReX'!AP17</f>
        <v>11.6972</v>
      </c>
      <c r="AQ18" s="365">
        <f>'3_X'!AQ17+'4_ReX'!AQ17</f>
        <v>120</v>
      </c>
      <c r="AR18" s="365">
        <f>'3_X'!AR17+'4_ReX'!AR17</f>
        <v>14.195000000000002</v>
      </c>
      <c r="AS18" s="365">
        <f>'3_X'!AS17+'4_ReX'!AS17</f>
        <v>142.53580000000002</v>
      </c>
    </row>
    <row r="19" spans="1:50" s="154" customFormat="1" ht="16.5" customHeight="1" x14ac:dyDescent="0.3">
      <c r="A19" s="266" t="s">
        <v>26</v>
      </c>
      <c r="B19" s="359" t="s">
        <v>101</v>
      </c>
      <c r="C19" s="72" t="s">
        <v>67</v>
      </c>
      <c r="D19" s="363">
        <v>0.40399999999999997</v>
      </c>
      <c r="E19" s="363">
        <v>3.4220000000000002</v>
      </c>
      <c r="F19" s="363">
        <v>11.506</v>
      </c>
      <c r="G19" s="363">
        <v>17.106999999999999</v>
      </c>
      <c r="H19" s="363">
        <v>1.175</v>
      </c>
      <c r="I19" s="363">
        <v>7.5329999999999995</v>
      </c>
      <c r="J19" s="269">
        <v>57.181999999999995</v>
      </c>
      <c r="K19" s="372">
        <v>145.471</v>
      </c>
      <c r="L19" s="153">
        <f t="shared" si="0"/>
        <v>65.424999999999997</v>
      </c>
      <c r="M19" s="153">
        <f t="shared" si="2"/>
        <v>58.543499999999995</v>
      </c>
      <c r="N19" s="112">
        <f t="shared" si="1"/>
        <v>262.83704999999998</v>
      </c>
      <c r="O19" s="365">
        <f>'3_X'!O18+'4_ReX'!O18</f>
        <v>83.4</v>
      </c>
      <c r="P19" s="365">
        <f>'3_X'!P18+'4_ReX'!P18</f>
        <v>710.69507999999996</v>
      </c>
      <c r="Q19" s="365">
        <f>'3_X'!Q18+'4_ReX'!Q18</f>
        <v>324.94814000000002</v>
      </c>
      <c r="R19" s="365">
        <f>'3_X'!R18+'4_ReX'!R18</f>
        <v>18.025999999999996</v>
      </c>
      <c r="S19" s="365">
        <f>'3_X'!S18+'4_ReX'!S18</f>
        <v>67.759</v>
      </c>
      <c r="T19" s="365">
        <f>'3_X'!T18+'4_ReX'!T18</f>
        <v>45.006</v>
      </c>
      <c r="U19" s="365">
        <f>'3_X'!U18+'4_ReX'!U18</f>
        <v>14.68</v>
      </c>
      <c r="V19" s="365">
        <f>'3_X'!V18+'4_ReX'!V18</f>
        <v>1.37</v>
      </c>
      <c r="W19" s="365">
        <f>'3_X'!W18+'4_ReX'!W18</f>
        <v>17.710999999999999</v>
      </c>
      <c r="X19" s="365">
        <f>'3_X'!X18+'4_ReX'!X18</f>
        <v>6.7789999999999999</v>
      </c>
      <c r="Y19" s="365">
        <f>'3_X'!Y18+'4_ReX'!Y18</f>
        <v>39.564999999999998</v>
      </c>
      <c r="Z19" s="365">
        <f>'3_X'!Z18+'4_ReX'!Z18</f>
        <v>9.3840000000000003</v>
      </c>
      <c r="AA19" s="365">
        <f>'3_X'!AA18+'4_ReX'!AA18</f>
        <v>28.651</v>
      </c>
      <c r="AB19" s="365">
        <f>'3_X'!AB18+'4_ReX'!AB18</f>
        <v>3.1870000000000003</v>
      </c>
      <c r="AC19" s="365">
        <f>'3_X'!AC18+'4_ReX'!AC18</f>
        <v>17.3215</v>
      </c>
      <c r="AD19" s="365">
        <f>'3_X'!AD18+'4_ReX'!AD18</f>
        <v>57.837049999999998</v>
      </c>
      <c r="AE19" s="365">
        <f>'3_X'!AE18+'4_ReX'!AE18</f>
        <v>49</v>
      </c>
      <c r="AF19" s="365">
        <f>'3_X'!AF18+'4_ReX'!AF18</f>
        <v>120</v>
      </c>
      <c r="AG19" s="365">
        <f>'3_X'!AG18+'4_ReX'!AG18</f>
        <v>36</v>
      </c>
      <c r="AH19" s="365">
        <f>'3_X'!AH18+'4_ReX'!AH18</f>
        <v>18</v>
      </c>
      <c r="AI19" s="365">
        <f>'3_X'!AI18+'4_ReX'!AI18</f>
        <v>19.399999999999999</v>
      </c>
      <c r="AJ19" s="365">
        <f>'3_X'!AJ18+'4_ReX'!AJ18</f>
        <v>30</v>
      </c>
      <c r="AK19" s="365">
        <f>'3_X'!AK18+'4_ReX'!AK18</f>
        <v>16</v>
      </c>
      <c r="AL19" s="365">
        <f>'3_X'!AL18+'4_ReX'!AL18</f>
        <v>134</v>
      </c>
      <c r="AM19" s="365">
        <f>'3_X'!AM18+'4_ReX'!AM18</f>
        <v>240</v>
      </c>
      <c r="AN19" s="365">
        <f>'3_X'!AN18+'4_ReX'!AN18</f>
        <v>222</v>
      </c>
      <c r="AO19" s="365">
        <f>'3_X'!AO18+'4_ReX'!AO18</f>
        <v>114.69508</v>
      </c>
      <c r="AP19" s="365">
        <f>'3_X'!AP18+'4_ReX'!AP18</f>
        <v>119.96777999999999</v>
      </c>
      <c r="AQ19" s="365">
        <f>'3_X'!AQ18+'4_ReX'!AQ18</f>
        <v>144</v>
      </c>
      <c r="AR19" s="365">
        <f>'3_X'!AR18+'4_ReX'!AR18</f>
        <v>43.102499999999999</v>
      </c>
      <c r="AS19" s="365">
        <f>'3_X'!AS18+'4_ReX'!AS18</f>
        <v>17.877860000000002</v>
      </c>
    </row>
    <row r="20" spans="1:50" s="154" customFormat="1" ht="16.5" customHeight="1" x14ac:dyDescent="0.3">
      <c r="A20" s="266" t="s">
        <v>27</v>
      </c>
      <c r="B20" s="359" t="s">
        <v>102</v>
      </c>
      <c r="C20" s="72" t="s">
        <v>68</v>
      </c>
      <c r="D20" s="363">
        <v>25.414999999999999</v>
      </c>
      <c r="E20" s="363">
        <v>0.433</v>
      </c>
      <c r="F20" s="363">
        <v>2044.3879999999999</v>
      </c>
      <c r="G20" s="363">
        <v>114.42400000000001</v>
      </c>
      <c r="H20" s="363">
        <v>4.4859999999999998</v>
      </c>
      <c r="I20" s="363">
        <v>671.85299999999995</v>
      </c>
      <c r="J20" s="269">
        <v>462.69400000000002</v>
      </c>
      <c r="K20" s="372">
        <v>658.5569999999999</v>
      </c>
      <c r="L20" s="153">
        <f t="shared" si="0"/>
        <v>941.68499999999995</v>
      </c>
      <c r="M20" s="153">
        <f t="shared" si="2"/>
        <v>237.43299999999999</v>
      </c>
      <c r="N20" s="112">
        <f t="shared" si="1"/>
        <v>74.024270000000001</v>
      </c>
      <c r="O20" s="365">
        <f>'3_X'!O19+'4_ReX'!O19</f>
        <v>267.94100000000003</v>
      </c>
      <c r="P20" s="365">
        <f>'3_X'!P19+'4_ReX'!P19</f>
        <v>259.02870000000001</v>
      </c>
      <c r="Q20" s="365">
        <f>'3_X'!Q19+'4_ReX'!Q19</f>
        <v>107.12490000000001</v>
      </c>
      <c r="R20" s="365">
        <f>'3_X'!R19+'4_ReX'!R19</f>
        <v>291.56200000000001</v>
      </c>
      <c r="S20" s="365">
        <f>'3_X'!S19+'4_ReX'!S19</f>
        <v>204.89</v>
      </c>
      <c r="T20" s="365">
        <f>'3_X'!T19+'4_ReX'!T19</f>
        <v>112.81</v>
      </c>
      <c r="U20" s="365">
        <f>'3_X'!U19+'4_ReX'!U19</f>
        <v>49.294999999999995</v>
      </c>
      <c r="V20" s="365">
        <f>'3_X'!V19+'4_ReX'!V19</f>
        <v>154.06299999999999</v>
      </c>
      <c r="W20" s="365">
        <f>'3_X'!W19+'4_ReX'!W19</f>
        <v>329.42</v>
      </c>
      <c r="X20" s="365">
        <f>'3_X'!X19+'4_ReX'!X19</f>
        <v>233.768</v>
      </c>
      <c r="Y20" s="365">
        <f>'3_X'!Y19+'4_ReX'!Y19</f>
        <v>224.434</v>
      </c>
      <c r="Z20" s="365">
        <f>'3_X'!Z19+'4_ReX'!Z19</f>
        <v>29.048999999999999</v>
      </c>
      <c r="AA20" s="365">
        <f>'3_X'!AA19+'4_ReX'!AA19</f>
        <v>55.682000000000002</v>
      </c>
      <c r="AB20" s="365">
        <f>'3_X'!AB19+'4_ReX'!AB19</f>
        <v>90.163000000000011</v>
      </c>
      <c r="AC20" s="365">
        <f>'3_X'!AC19+'4_ReX'!AC19</f>
        <v>62.539000000000001</v>
      </c>
      <c r="AD20" s="365">
        <f>'3_X'!AD19+'4_ReX'!AD19</f>
        <v>0</v>
      </c>
      <c r="AE20" s="365">
        <f>'3_X'!AE19+'4_ReX'!AE19</f>
        <v>35</v>
      </c>
      <c r="AF20" s="365">
        <f>'3_X'!AF19+'4_ReX'!AF19</f>
        <v>38.024269999999994</v>
      </c>
      <c r="AG20" s="365">
        <f>'3_X'!AG19+'4_ReX'!AG19</f>
        <v>1</v>
      </c>
      <c r="AH20" s="365">
        <f>'3_X'!AH19+'4_ReX'!AH19</f>
        <v>79</v>
      </c>
      <c r="AI20" s="365">
        <f>'3_X'!AI19+'4_ReX'!AI19</f>
        <v>75.641000000000005</v>
      </c>
      <c r="AJ20" s="365">
        <f>'3_X'!AJ19+'4_ReX'!AJ19</f>
        <v>113</v>
      </c>
      <c r="AK20" s="365">
        <f>'3_X'!AK19+'4_ReX'!AK19</f>
        <v>0.3</v>
      </c>
      <c r="AL20" s="365">
        <f>'3_X'!AL19+'4_ReX'!AL19</f>
        <v>99</v>
      </c>
      <c r="AM20" s="365">
        <f>'3_X'!AM19+'4_ReX'!AM19</f>
        <v>114</v>
      </c>
      <c r="AN20" s="365">
        <f>'3_X'!AN19+'4_ReX'!AN19</f>
        <v>41</v>
      </c>
      <c r="AO20" s="365">
        <f>'3_X'!AO19+'4_ReX'!AO19</f>
        <v>5.0286999999999997</v>
      </c>
      <c r="AP20" s="365">
        <f>'3_X'!AP19+'4_ReX'!AP19</f>
        <v>104.4</v>
      </c>
      <c r="AQ20" s="365">
        <f>'3_X'!AQ19+'4_ReX'!AQ19</f>
        <v>1</v>
      </c>
      <c r="AR20" s="365">
        <f>'3_X'!AR19+'4_ReX'!AR19</f>
        <v>1.3797000000000001</v>
      </c>
      <c r="AS20" s="365">
        <f>'3_X'!AS19+'4_ReX'!AS19</f>
        <v>0.34520000000000001</v>
      </c>
    </row>
    <row r="21" spans="1:50" s="154" customFormat="1" ht="16.5" customHeight="1" x14ac:dyDescent="0.3">
      <c r="A21" s="266" t="s">
        <v>28</v>
      </c>
      <c r="B21" s="359" t="s">
        <v>103</v>
      </c>
      <c r="C21" s="72" t="s">
        <v>69</v>
      </c>
      <c r="D21" s="363">
        <v>1221.4180000000001</v>
      </c>
      <c r="E21" s="363">
        <v>1744.6380000000001</v>
      </c>
      <c r="F21" s="363">
        <v>2164.3040000000001</v>
      </c>
      <c r="G21" s="363">
        <v>1748.664</v>
      </c>
      <c r="H21" s="363">
        <v>1135.1510000000001</v>
      </c>
      <c r="I21" s="363">
        <v>735.096</v>
      </c>
      <c r="J21" s="269">
        <v>684.01199999999994</v>
      </c>
      <c r="K21" s="372">
        <v>1480.6860000000001</v>
      </c>
      <c r="L21" s="153">
        <f t="shared" si="0"/>
        <v>954.66500000000008</v>
      </c>
      <c r="M21" s="153">
        <f t="shared" si="2"/>
        <v>1100.8835900000001</v>
      </c>
      <c r="N21" s="112">
        <f t="shared" si="1"/>
        <v>1508.16095</v>
      </c>
      <c r="O21" s="365">
        <f>'3_X'!O20+'4_ReX'!O20</f>
        <v>1609.798</v>
      </c>
      <c r="P21" s="365">
        <f>'3_X'!P20+'4_ReX'!P20</f>
        <v>2581.886</v>
      </c>
      <c r="Q21" s="365">
        <f>'3_X'!Q20+'4_ReX'!Q20</f>
        <v>3307.7978400000002</v>
      </c>
      <c r="R21" s="365">
        <f>'3_X'!R20+'4_ReX'!R20</f>
        <v>487.18600000000004</v>
      </c>
      <c r="S21" s="365">
        <f>'3_X'!S20+'4_ReX'!S20</f>
        <v>403.37799999999999</v>
      </c>
      <c r="T21" s="365">
        <f>'3_X'!T20+'4_ReX'!T20</f>
        <v>344.29599999999999</v>
      </c>
      <c r="U21" s="365">
        <f>'3_X'!U20+'4_ReX'!U20</f>
        <v>245.82599999999999</v>
      </c>
      <c r="V21" s="365">
        <f>'3_X'!V20+'4_ReX'!V20</f>
        <v>185.631</v>
      </c>
      <c r="W21" s="365">
        <f>'3_X'!W20+'4_ReX'!W20</f>
        <v>212.785</v>
      </c>
      <c r="X21" s="365">
        <f>'3_X'!X20+'4_ReX'!X20</f>
        <v>315.31299999999999</v>
      </c>
      <c r="Y21" s="365">
        <f>'3_X'!Y20+'4_ReX'!Y20</f>
        <v>240.93600000000001</v>
      </c>
      <c r="Z21" s="365">
        <f>'3_X'!Z20+'4_ReX'!Z20</f>
        <v>298.149</v>
      </c>
      <c r="AA21" s="365">
        <f>'3_X'!AA20+'4_ReX'!AA20</f>
        <v>250.97</v>
      </c>
      <c r="AB21" s="365">
        <f>'3_X'!AB20+'4_ReX'!AB20</f>
        <v>184.85199999999998</v>
      </c>
      <c r="AC21" s="365">
        <f>'3_X'!AC20+'4_ReX'!AC20</f>
        <v>366.91259000000008</v>
      </c>
      <c r="AD21" s="365">
        <f>'3_X'!AD20+'4_ReX'!AD20</f>
        <v>351.16094999999996</v>
      </c>
      <c r="AE21" s="365">
        <f>'3_X'!AE20+'4_ReX'!AE20</f>
        <v>669</v>
      </c>
      <c r="AF21" s="365">
        <f>'3_X'!AF20+'4_ReX'!AF20</f>
        <v>191</v>
      </c>
      <c r="AG21" s="365">
        <f>'3_X'!AG20+'4_ReX'!AG20</f>
        <v>297</v>
      </c>
      <c r="AH21" s="365">
        <f>'3_X'!AH20+'4_ReX'!AH20</f>
        <v>321</v>
      </c>
      <c r="AI21" s="365">
        <f>'3_X'!AI20+'4_ReX'!AI20</f>
        <v>389.798</v>
      </c>
      <c r="AJ21" s="365">
        <f>'3_X'!AJ20+'4_ReX'!AJ20</f>
        <v>531</v>
      </c>
      <c r="AK21" s="365">
        <f>'3_X'!AK20+'4_ReX'!AK20</f>
        <v>368</v>
      </c>
      <c r="AL21" s="365">
        <f>'3_X'!AL20+'4_ReX'!AL20</f>
        <v>392</v>
      </c>
      <c r="AM21" s="365">
        <f>'3_X'!AM20+'4_ReX'!AM20</f>
        <v>840</v>
      </c>
      <c r="AN21" s="365">
        <f>'3_X'!AN20+'4_ReX'!AN20</f>
        <v>685</v>
      </c>
      <c r="AO21" s="365">
        <f>'3_X'!AO20+'4_ReX'!AO20</f>
        <v>664.88599999999997</v>
      </c>
      <c r="AP21" s="365">
        <f>'3_X'!AP20+'4_ReX'!AP20</f>
        <v>494.21401000000003</v>
      </c>
      <c r="AQ21" s="365">
        <f>'3_X'!AQ20+'4_ReX'!AQ20</f>
        <v>794</v>
      </c>
      <c r="AR21" s="365">
        <f>'3_X'!AR20+'4_ReX'!AR20</f>
        <v>1195.0669300000002</v>
      </c>
      <c r="AS21" s="365">
        <f>'3_X'!AS20+'4_ReX'!AS20</f>
        <v>824.51689999999985</v>
      </c>
    </row>
    <row r="22" spans="1:50" s="3" customFormat="1" ht="16.5" customHeight="1" x14ac:dyDescent="0.3">
      <c r="A22" s="487" t="s">
        <v>29</v>
      </c>
      <c r="B22" s="488" t="s">
        <v>104</v>
      </c>
      <c r="C22" s="71" t="s">
        <v>70</v>
      </c>
      <c r="D22" s="489">
        <v>116382.35800000001</v>
      </c>
      <c r="E22" s="489">
        <v>76669.187000000005</v>
      </c>
      <c r="F22" s="489">
        <v>84068.328000000009</v>
      </c>
      <c r="G22" s="489">
        <v>66269.710999999996</v>
      </c>
      <c r="H22" s="489">
        <v>46081.577000000005</v>
      </c>
      <c r="I22" s="489">
        <v>38482.076999999997</v>
      </c>
      <c r="J22" s="372">
        <v>40187.436000000002</v>
      </c>
      <c r="K22" s="372">
        <v>9347.7510000000002</v>
      </c>
      <c r="L22" s="153">
        <f t="shared" si="0"/>
        <v>3777.7449999999999</v>
      </c>
      <c r="M22" s="153">
        <f t="shared" si="2"/>
        <v>4721.6140600000008</v>
      </c>
      <c r="N22" s="153">
        <f t="shared" si="1"/>
        <v>8325.0623400000004</v>
      </c>
      <c r="O22" s="490">
        <f>'3_X'!O21+'4_ReX'!O21</f>
        <v>7776.9679999999998</v>
      </c>
      <c r="P22" s="490">
        <f>'3_X'!P21+'4_ReX'!P21</f>
        <v>10379.65538</v>
      </c>
      <c r="Q22" s="490">
        <f>'3_X'!Q21+'4_ReX'!Q21</f>
        <v>11873.185880000001</v>
      </c>
      <c r="R22" s="490">
        <f>'3_X'!R21+'4_ReX'!R21</f>
        <v>5904.0730000000003</v>
      </c>
      <c r="S22" s="490">
        <f>'3_X'!S21+'4_ReX'!S21</f>
        <v>1133.1480000000001</v>
      </c>
      <c r="T22" s="490">
        <f>'3_X'!T21+'4_ReX'!T21</f>
        <v>1889.7950000000001</v>
      </c>
      <c r="U22" s="490">
        <f>'3_X'!U21+'4_ReX'!U21</f>
        <v>420.73500000000007</v>
      </c>
      <c r="V22" s="490">
        <f>'3_X'!V21+'4_ReX'!V21</f>
        <v>379.99600000000004</v>
      </c>
      <c r="W22" s="490">
        <f>'3_X'!W21+'4_ReX'!W21</f>
        <v>976.40700000000004</v>
      </c>
      <c r="X22" s="490">
        <f>'3_X'!X21+'4_ReX'!X21</f>
        <v>1530.876</v>
      </c>
      <c r="Y22" s="490">
        <f>'3_X'!Y21+'4_ReX'!Y21</f>
        <v>890.46600000000001</v>
      </c>
      <c r="Z22" s="490">
        <f>'3_X'!Z21+'4_ReX'!Z21</f>
        <v>1421.7559999999999</v>
      </c>
      <c r="AA22" s="490">
        <f>'3_X'!AA21+'4_ReX'!AA21</f>
        <v>1983.3570000000002</v>
      </c>
      <c r="AB22" s="490">
        <f>'3_X'!AB21+'4_ReX'!AB21</f>
        <v>1012.563</v>
      </c>
      <c r="AC22" s="490">
        <f>'3_X'!AC21+'4_ReX'!AC21</f>
        <v>303.93806000000001</v>
      </c>
      <c r="AD22" s="490">
        <f>'3_X'!AD21+'4_ReX'!AD21</f>
        <v>1613</v>
      </c>
      <c r="AE22" s="490">
        <f>'3_X'!AE21+'4_ReX'!AE21</f>
        <v>4731</v>
      </c>
      <c r="AF22" s="490">
        <f>'3_X'!AF21+'4_ReX'!AF21</f>
        <v>1981.0623400000002</v>
      </c>
      <c r="AG22" s="490">
        <f>'3_X'!AG21+'4_ReX'!AG21</f>
        <v>0</v>
      </c>
      <c r="AH22" s="490">
        <f>'3_X'!AH21+'4_ReX'!AH21</f>
        <v>969</v>
      </c>
      <c r="AI22" s="491">
        <f>'3_X'!AI21+'4_ReX'!AI21</f>
        <v>1101.9679999999998</v>
      </c>
      <c r="AJ22" s="491">
        <f>'3_X'!AJ21+'4_ReX'!AJ21</f>
        <v>2769</v>
      </c>
      <c r="AK22" s="491">
        <f>'3_X'!AK21+'4_ReX'!AK21</f>
        <v>2937</v>
      </c>
      <c r="AL22" s="491">
        <f>'3_X'!AL21+'4_ReX'!AL21</f>
        <v>2217</v>
      </c>
      <c r="AM22" s="491">
        <f>'3_X'!AM21+'4_ReX'!AM21</f>
        <v>2974</v>
      </c>
      <c r="AN22" s="491">
        <f>'3_X'!AN21+'4_ReX'!AN21</f>
        <v>2249</v>
      </c>
      <c r="AO22" s="491">
        <f>'3_X'!AO21+'4_ReX'!AO21</f>
        <v>2939.6553800000006</v>
      </c>
      <c r="AP22" s="491">
        <f>'3_X'!AP21+'4_ReX'!AP21</f>
        <v>1637.4600100000005</v>
      </c>
      <c r="AQ22" s="491">
        <f>'3_X'!AQ21+'4_ReX'!AQ21</f>
        <v>5603</v>
      </c>
      <c r="AR22" s="491">
        <f>'3_X'!AR21+'4_ReX'!AR21</f>
        <v>2565.7274400000001</v>
      </c>
      <c r="AS22" s="491">
        <f>'3_X'!AS21+'4_ReX'!AS21</f>
        <v>2066.9984300000001</v>
      </c>
    </row>
    <row r="23" spans="1:50" s="154" customFormat="1" ht="16.5" customHeight="1" x14ac:dyDescent="0.3">
      <c r="A23" s="266" t="s">
        <v>30</v>
      </c>
      <c r="B23" s="359" t="s">
        <v>105</v>
      </c>
      <c r="C23" s="72" t="s">
        <v>71</v>
      </c>
      <c r="D23" s="363">
        <v>435.05</v>
      </c>
      <c r="E23" s="363">
        <v>2402.6129999999998</v>
      </c>
      <c r="F23" s="363">
        <v>417.51400000000001</v>
      </c>
      <c r="G23" s="363">
        <v>984.673</v>
      </c>
      <c r="H23" s="363">
        <v>1904</v>
      </c>
      <c r="I23" s="363">
        <v>385.154</v>
      </c>
      <c r="J23" s="269">
        <v>375.89699999999993</v>
      </c>
      <c r="K23" s="372">
        <v>140.88999999999999</v>
      </c>
      <c r="L23" s="153">
        <f t="shared" si="0"/>
        <v>434.89</v>
      </c>
      <c r="M23" s="153">
        <f t="shared" si="2"/>
        <v>793.91911000000005</v>
      </c>
      <c r="N23" s="112">
        <f>AD23+AE23+AF23+AG23</f>
        <v>694.20882000000006</v>
      </c>
      <c r="O23" s="365">
        <f>'3_X'!O22+'4_ReX'!O22</f>
        <v>806.55</v>
      </c>
      <c r="P23" s="365">
        <f>'3_X'!P22+'4_ReX'!P22</f>
        <v>375.84213999999997</v>
      </c>
      <c r="Q23" s="365">
        <f>'3_X'!Q22+'4_ReX'!Q22</f>
        <v>316.27782999999999</v>
      </c>
      <c r="R23" s="365">
        <f>'3_X'!R22+'4_ReX'!R22</f>
        <v>50.11</v>
      </c>
      <c r="S23" s="365">
        <f>'3_X'!S22+'4_ReX'!S22</f>
        <v>41.4</v>
      </c>
      <c r="T23" s="365">
        <f>'3_X'!T22+'4_ReX'!T22</f>
        <v>15.6</v>
      </c>
      <c r="U23" s="365">
        <f>'3_X'!U22+'4_ReX'!U22</f>
        <v>33.78</v>
      </c>
      <c r="V23" s="365">
        <f>'3_X'!V22+'4_ReX'!V22</f>
        <v>36.341999999999999</v>
      </c>
      <c r="W23" s="365">
        <f>'3_X'!W22+'4_ReX'!W22</f>
        <v>54.146999999999998</v>
      </c>
      <c r="X23" s="365">
        <f>'3_X'!X22+'4_ReX'!X22</f>
        <v>164.68700000000001</v>
      </c>
      <c r="Y23" s="365">
        <f>'3_X'!Y22+'4_ReX'!Y22</f>
        <v>179.714</v>
      </c>
      <c r="Z23" s="365">
        <f>'3_X'!Z22+'4_ReX'!Z22</f>
        <v>97.929999999999993</v>
      </c>
      <c r="AA23" s="365">
        <f>'3_X'!AA22+'4_ReX'!AA22</f>
        <v>97.2</v>
      </c>
      <c r="AB23" s="365">
        <f>'3_X'!AB22+'4_ReX'!AB22</f>
        <v>258.44100000000003</v>
      </c>
      <c r="AC23" s="365">
        <f>'3_X'!AC22+'4_ReX'!AC22</f>
        <v>340.34811000000002</v>
      </c>
      <c r="AD23" s="365">
        <f>'3_X'!AD22+'4_ReX'!AD22</f>
        <v>215.85362000000001</v>
      </c>
      <c r="AE23" s="365">
        <f>'3_X'!AE22+'4_ReX'!AE22</f>
        <v>308</v>
      </c>
      <c r="AF23" s="365">
        <f>'3_X'!AF22+'4_ReX'!AF22</f>
        <v>168.35520000000002</v>
      </c>
      <c r="AG23" s="365">
        <f>'3_X'!AG22+'4_ReX'!AG22</f>
        <v>2</v>
      </c>
      <c r="AH23" s="365">
        <f>'3_X'!AH22+'4_ReX'!AH22</f>
        <v>56</v>
      </c>
      <c r="AI23" s="365">
        <f>'3_X'!AI22+'4_ReX'!AI22</f>
        <v>542.54999999999995</v>
      </c>
      <c r="AJ23" s="365">
        <f>'3_X'!AJ22+'4_ReX'!AJ22</f>
        <v>44</v>
      </c>
      <c r="AK23" s="365">
        <f>'3_X'!AK22+'4_ReX'!AK22</f>
        <v>164</v>
      </c>
      <c r="AL23" s="365">
        <f>'3_X'!AL22+'4_ReX'!AL22</f>
        <v>63</v>
      </c>
      <c r="AM23" s="365">
        <f>'3_X'!AM22+'4_ReX'!AM22</f>
        <v>17</v>
      </c>
      <c r="AN23" s="365">
        <f>'3_X'!AN22+'4_ReX'!AN22</f>
        <v>146</v>
      </c>
      <c r="AO23" s="365">
        <f>'3_X'!AO22+'4_ReX'!AO22</f>
        <v>149.84214</v>
      </c>
      <c r="AP23" s="365">
        <f>'3_X'!AP22+'4_ReX'!AP22</f>
        <v>79.110140000000015</v>
      </c>
      <c r="AQ23" s="365">
        <f>'3_X'!AQ22+'4_ReX'!AQ22</f>
        <v>146</v>
      </c>
      <c r="AR23" s="365">
        <f>'3_X'!AR22+'4_ReX'!AR22</f>
        <v>62.420250000000003</v>
      </c>
      <c r="AS23" s="365">
        <f>'3_X'!AS22+'4_ReX'!AS22</f>
        <v>28.747440000000001</v>
      </c>
    </row>
    <row r="24" spans="1:50" s="154" customFormat="1" ht="16.5" customHeight="1" x14ac:dyDescent="0.3">
      <c r="A24" s="266" t="s">
        <v>31</v>
      </c>
      <c r="B24" s="359" t="s">
        <v>106</v>
      </c>
      <c r="C24" s="72" t="s">
        <v>72</v>
      </c>
      <c r="D24" s="363">
        <v>166.096</v>
      </c>
      <c r="E24" s="363">
        <v>106.02799999999999</v>
      </c>
      <c r="F24" s="363">
        <v>19.631</v>
      </c>
      <c r="G24" s="363">
        <v>457.63500000000005</v>
      </c>
      <c r="H24" s="363">
        <v>652.15099999999995</v>
      </c>
      <c r="I24" s="363">
        <v>417.86900000000003</v>
      </c>
      <c r="J24" s="269">
        <v>293.88499999999999</v>
      </c>
      <c r="K24" s="372">
        <v>9.4499999999999993</v>
      </c>
      <c r="L24" s="153">
        <f t="shared" si="0"/>
        <v>23.610999999999997</v>
      </c>
      <c r="M24" s="153">
        <f t="shared" si="2"/>
        <v>53.184980000000003</v>
      </c>
      <c r="N24" s="112">
        <f t="shared" si="1"/>
        <v>10.554190000000002</v>
      </c>
      <c r="O24" s="373">
        <f>'3_X'!O23+'4_ReX'!O23</f>
        <v>16.900000000000002</v>
      </c>
      <c r="P24" s="373">
        <f>'3_X'!P23+'4_ReX'!P23</f>
        <v>9.2654899999999998</v>
      </c>
      <c r="Q24" s="373">
        <f>'3_X'!Q23+'4_ReX'!Q23</f>
        <v>66.338499999999996</v>
      </c>
      <c r="R24" s="373">
        <f>'3_X'!R23+'4_ReX'!R23</f>
        <v>0.93200000000000005</v>
      </c>
      <c r="S24" s="373">
        <f>'3_X'!S23+'4_ReX'!S23</f>
        <v>0.64600000000000002</v>
      </c>
      <c r="T24" s="373">
        <f>'3_X'!T23+'4_ReX'!T23</f>
        <v>7.1219999999999999</v>
      </c>
      <c r="U24" s="373">
        <f>'3_X'!U23+'4_ReX'!U23</f>
        <v>0.75</v>
      </c>
      <c r="V24" s="373">
        <f>'3_X'!V23+'4_ReX'!V23</f>
        <v>8.8529999999999998</v>
      </c>
      <c r="W24" s="373">
        <f>'3_X'!W23+'4_ReX'!W23</f>
        <v>4.7220000000000004</v>
      </c>
      <c r="X24" s="373">
        <f>'3_X'!X23+'4_ReX'!X23</f>
        <v>0.25</v>
      </c>
      <c r="Y24" s="373">
        <f>'3_X'!Y23+'4_ReX'!Y23</f>
        <v>9.7859999999999996</v>
      </c>
      <c r="Z24" s="373">
        <f>'3_X'!Z23+'4_ReX'!Z23</f>
        <v>0.56899999999999995</v>
      </c>
      <c r="AA24" s="373">
        <f>'3_X'!AA23+'4_ReX'!AA23</f>
        <v>0.79800000000000004</v>
      </c>
      <c r="AB24" s="373">
        <f>'3_X'!AB23+'4_ReX'!AB23</f>
        <v>20.852</v>
      </c>
      <c r="AC24" s="373">
        <f>'3_X'!AC23+'4_ReX'!AC23</f>
        <v>30.965980000000002</v>
      </c>
      <c r="AD24" s="373">
        <f>'3_X'!AD23+'4_ReX'!AD23</f>
        <v>7.5041900000000004</v>
      </c>
      <c r="AE24" s="373">
        <f>'3_X'!AE23+'4_ReX'!AE23</f>
        <v>3</v>
      </c>
      <c r="AF24" s="373">
        <f>'3_X'!AF23+'4_ReX'!AF23</f>
        <v>0.05</v>
      </c>
      <c r="AG24" s="373">
        <f>'3_X'!AG23+'4_ReX'!AG23</f>
        <v>0</v>
      </c>
      <c r="AH24" s="373">
        <f>'3_X'!AH23+'4_ReX'!AH23</f>
        <v>1.1000000000000001</v>
      </c>
      <c r="AI24" s="365">
        <f>'3_X'!AI23+'4_ReX'!AI23</f>
        <v>1.6</v>
      </c>
      <c r="AJ24" s="365">
        <f>'3_X'!AJ23+'4_ReX'!AJ23</f>
        <v>0.2</v>
      </c>
      <c r="AK24" s="365">
        <f>'3_X'!AK23+'4_ReX'!AK23</f>
        <v>14</v>
      </c>
      <c r="AL24" s="365">
        <f>'3_X'!AL23+'4_ReX'!AL23</f>
        <v>4</v>
      </c>
      <c r="AM24" s="365">
        <f>'3_X'!AM23+'4_ReX'!AM23</f>
        <v>0.3</v>
      </c>
      <c r="AN24" s="365">
        <f>'3_X'!AN23+'4_ReX'!AN23</f>
        <v>3</v>
      </c>
      <c r="AO24" s="365">
        <f>'3_X'!AO23+'4_ReX'!AO23</f>
        <v>1.96549</v>
      </c>
      <c r="AP24" s="365">
        <f>'3_X'!AP23+'4_ReX'!AP23</f>
        <v>51.111829999999998</v>
      </c>
      <c r="AQ24" s="365">
        <f>'3_X'!AQ23+'4_ReX'!AQ23</f>
        <v>1</v>
      </c>
      <c r="AR24" s="365">
        <f>'3_X'!AR23+'4_ReX'!AR23</f>
        <v>13.446669999999999</v>
      </c>
      <c r="AS24" s="365">
        <f>'3_X'!AS23+'4_ReX'!AS23</f>
        <v>0.78</v>
      </c>
      <c r="AW24" s="467"/>
      <c r="AX24" s="468"/>
    </row>
    <row r="25" spans="1:50" s="154" customFormat="1" ht="16.5" customHeight="1" x14ac:dyDescent="0.3">
      <c r="A25" s="367" t="s">
        <v>32</v>
      </c>
      <c r="B25" s="359" t="s">
        <v>107</v>
      </c>
      <c r="C25" s="72" t="s">
        <v>73</v>
      </c>
      <c r="D25" s="363">
        <v>0.2</v>
      </c>
      <c r="E25" s="363">
        <v>0.254</v>
      </c>
      <c r="F25" s="363">
        <v>1.92</v>
      </c>
      <c r="G25" s="372">
        <v>0</v>
      </c>
      <c r="H25" s="269">
        <v>0</v>
      </c>
      <c r="I25" s="269">
        <v>0</v>
      </c>
      <c r="J25" s="269">
        <v>0</v>
      </c>
      <c r="K25" s="372">
        <v>0</v>
      </c>
      <c r="L25" s="153">
        <f t="shared" si="0"/>
        <v>2.5000000000000001E-2</v>
      </c>
      <c r="M25" s="153">
        <f t="shared" si="2"/>
        <v>0</v>
      </c>
      <c r="N25" s="112">
        <f t="shared" si="1"/>
        <v>0</v>
      </c>
      <c r="O25" s="373">
        <f>'3_X'!O24+'4_ReX'!O24</f>
        <v>0</v>
      </c>
      <c r="P25" s="373">
        <f>'3_X'!P24+'4_ReX'!P24</f>
        <v>0</v>
      </c>
      <c r="Q25" s="373">
        <f>'3_X'!Q24+'4_ReX'!Q24</f>
        <v>0</v>
      </c>
      <c r="R25" s="373">
        <f>'3_X'!R24+'4_ReX'!R24</f>
        <v>0</v>
      </c>
      <c r="S25" s="373">
        <f>'3_X'!S24+'4_ReX'!S24</f>
        <v>0</v>
      </c>
      <c r="T25" s="373">
        <f>'3_X'!T24+'4_ReX'!T24</f>
        <v>0</v>
      </c>
      <c r="U25" s="373">
        <f>'3_X'!U24+'4_ReX'!U24</f>
        <v>0</v>
      </c>
      <c r="V25" s="373">
        <f>'3_X'!V24+'4_ReX'!V24</f>
        <v>0</v>
      </c>
      <c r="W25" s="373">
        <f>'3_X'!W24+'4_ReX'!W24</f>
        <v>0</v>
      </c>
      <c r="X25" s="373">
        <f>'3_X'!X24+'4_ReX'!X24</f>
        <v>2.5000000000000001E-2</v>
      </c>
      <c r="Y25" s="373">
        <f>'3_X'!Y24+'4_ReX'!Y24</f>
        <v>0</v>
      </c>
      <c r="Z25" s="373">
        <f>'3_X'!Z24+'4_ReX'!Z24</f>
        <v>0</v>
      </c>
      <c r="AA25" s="373">
        <f>'3_X'!AA24+'4_ReX'!AA24</f>
        <v>0</v>
      </c>
      <c r="AB25" s="373">
        <f>'3_X'!AB24+'4_ReX'!AB24</f>
        <v>0</v>
      </c>
      <c r="AC25" s="373">
        <f>'3_X'!AC24+'4_ReX'!AC24</f>
        <v>0</v>
      </c>
      <c r="AD25" s="373">
        <f>'3_X'!AD24+'4_ReX'!AD24</f>
        <v>0</v>
      </c>
      <c r="AE25" s="373">
        <f>'3_X'!AE24+'4_ReX'!AE24</f>
        <v>0</v>
      </c>
      <c r="AF25" s="373">
        <f>'3_X'!AF24+'4_ReX'!AF24</f>
        <v>0</v>
      </c>
      <c r="AG25" s="373">
        <f>'3_X'!AG24+'4_ReX'!AG24</f>
        <v>0</v>
      </c>
      <c r="AH25" s="373">
        <f>'3_X'!AH24+'4_ReX'!AH24</f>
        <v>0</v>
      </c>
      <c r="AI25" s="365">
        <f>'3_X'!AI24+'4_ReX'!AI24</f>
        <v>0</v>
      </c>
      <c r="AJ25" s="365">
        <f>'3_X'!AJ24+'4_ReX'!AJ24</f>
        <v>0</v>
      </c>
      <c r="AK25" s="365">
        <f>'3_X'!AK24+'4_ReX'!AK24</f>
        <v>0</v>
      </c>
      <c r="AL25" s="365">
        <f>'3_X'!AL24+'4_ReX'!AL24</f>
        <v>0</v>
      </c>
      <c r="AM25" s="365">
        <f>'3_X'!AM24+'4_ReX'!AM24</f>
        <v>0</v>
      </c>
      <c r="AN25" s="365">
        <f>'3_X'!AN24+'4_ReX'!AN24</f>
        <v>0</v>
      </c>
      <c r="AO25" s="365">
        <f>'3_X'!AO24+'4_ReX'!AO24</f>
        <v>0</v>
      </c>
      <c r="AP25" s="365">
        <f>'3_X'!AP24+'4_ReX'!AP24</f>
        <v>0</v>
      </c>
      <c r="AQ25" s="365">
        <f>'3_X'!AQ24+'4_ReX'!AQ24</f>
        <v>0</v>
      </c>
      <c r="AR25" s="365">
        <f>'3_X'!AR24+'4_ReX'!AR24</f>
        <v>0</v>
      </c>
      <c r="AS25" s="365">
        <f>'3_X'!AS24+'4_ReX'!AS24</f>
        <v>0</v>
      </c>
    </row>
    <row r="26" spans="1:50" s="154" customFormat="1" ht="16.5" customHeight="1" x14ac:dyDescent="0.3">
      <c r="A26" s="266" t="s">
        <v>33</v>
      </c>
      <c r="B26" s="359" t="s">
        <v>108</v>
      </c>
      <c r="C26" s="72" t="s">
        <v>34</v>
      </c>
      <c r="D26" s="363">
        <v>37.968000000000004</v>
      </c>
      <c r="E26" s="363">
        <v>542.173</v>
      </c>
      <c r="F26" s="363">
        <v>28.583000000000002</v>
      </c>
      <c r="G26" s="363">
        <v>171.68899999999999</v>
      </c>
      <c r="H26" s="363">
        <v>297.92899999999997</v>
      </c>
      <c r="I26" s="363">
        <v>163.18899999999999</v>
      </c>
      <c r="J26" s="269">
        <v>332.96100000000001</v>
      </c>
      <c r="K26" s="372">
        <v>210.09100000000001</v>
      </c>
      <c r="L26" s="153">
        <f t="shared" si="0"/>
        <v>789.44100000000003</v>
      </c>
      <c r="M26" s="153">
        <f t="shared" si="2"/>
        <v>500.74199999999996</v>
      </c>
      <c r="N26" s="112">
        <f t="shared" si="1"/>
        <v>828.90190000000007</v>
      </c>
      <c r="O26" s="373">
        <f>'3_X'!O25+'4_ReX'!O25</f>
        <v>681.31500000000005</v>
      </c>
      <c r="P26" s="373">
        <f>'3_X'!P25+'4_ReX'!P25</f>
        <v>689.81768</v>
      </c>
      <c r="Q26" s="373">
        <f>'3_X'!Q25+'4_ReX'!Q25</f>
        <v>1463.41371</v>
      </c>
      <c r="R26" s="373">
        <f>'3_X'!R25+'4_ReX'!R25</f>
        <v>91.929000000000002</v>
      </c>
      <c r="S26" s="373">
        <f>'3_X'!S25+'4_ReX'!S25</f>
        <v>18.886000000000003</v>
      </c>
      <c r="T26" s="373">
        <f>'3_X'!T25+'4_ReX'!T25</f>
        <v>71.38</v>
      </c>
      <c r="U26" s="373">
        <f>'3_X'!U25+'4_ReX'!U25</f>
        <v>27.896000000000001</v>
      </c>
      <c r="V26" s="373">
        <f>'3_X'!V25+'4_ReX'!V25</f>
        <v>149.67600000000002</v>
      </c>
      <c r="W26" s="373">
        <f>'3_X'!W25+'4_ReX'!W25</f>
        <v>322.30899999999997</v>
      </c>
      <c r="X26" s="373">
        <f>'3_X'!X25+'4_ReX'!X25</f>
        <v>207.55199999999999</v>
      </c>
      <c r="Y26" s="373">
        <f>'3_X'!Y25+'4_ReX'!Y25</f>
        <v>109.904</v>
      </c>
      <c r="Z26" s="373">
        <f>'3_X'!Z25+'4_ReX'!Z25</f>
        <v>56.451999999999998</v>
      </c>
      <c r="AA26" s="373">
        <f>'3_X'!AA25+'4_ReX'!AA25</f>
        <v>169.93299999999999</v>
      </c>
      <c r="AB26" s="373">
        <f>'3_X'!AB25+'4_ReX'!AB25</f>
        <v>191.357</v>
      </c>
      <c r="AC26" s="373">
        <f>'3_X'!AC25+'4_ReX'!AC25</f>
        <v>83</v>
      </c>
      <c r="AD26" s="373">
        <f>'3_X'!AD25+'4_ReX'!AD25</f>
        <v>243.90190000000001</v>
      </c>
      <c r="AE26" s="373">
        <f>'3_X'!AE25+'4_ReX'!AE25</f>
        <v>284</v>
      </c>
      <c r="AF26" s="373">
        <f>'3_X'!AF25+'4_ReX'!AF25</f>
        <v>301</v>
      </c>
      <c r="AG26" s="373">
        <f>'3_X'!AG25+'4_ReX'!AG25</f>
        <v>0</v>
      </c>
      <c r="AH26" s="373">
        <f>'3_X'!AH25+'4_ReX'!AH25</f>
        <v>73</v>
      </c>
      <c r="AI26" s="365">
        <f>'3_X'!AI25+'4_ReX'!AI25</f>
        <v>217.315</v>
      </c>
      <c r="AJ26" s="365">
        <f>'3_X'!AJ25+'4_ReX'!AJ25</f>
        <v>88</v>
      </c>
      <c r="AK26" s="365">
        <f>'3_X'!AK25+'4_ReX'!AK25</f>
        <v>303</v>
      </c>
      <c r="AL26" s="365">
        <f>'3_X'!AL25+'4_ReX'!AL25</f>
        <v>165</v>
      </c>
      <c r="AM26" s="365">
        <f>'3_X'!AM25+'4_ReX'!AM25</f>
        <v>75</v>
      </c>
      <c r="AN26" s="365">
        <f>'3_X'!AN25+'4_ReX'!AN25</f>
        <v>213</v>
      </c>
      <c r="AO26" s="365">
        <f>'3_X'!AO25+'4_ReX'!AO25</f>
        <v>236.81768</v>
      </c>
      <c r="AP26" s="365">
        <f>'3_X'!AP25+'4_ReX'!AP25</f>
        <v>152.78207</v>
      </c>
      <c r="AQ26" s="365">
        <f>'3_X'!AQ25+'4_ReX'!AQ25</f>
        <v>725</v>
      </c>
      <c r="AR26" s="365">
        <f>'3_X'!AR25+'4_ReX'!AR25</f>
        <v>401</v>
      </c>
      <c r="AS26" s="365">
        <f>'3_X'!AS25+'4_ReX'!AS25</f>
        <v>184.63163999999998</v>
      </c>
    </row>
    <row r="27" spans="1:50" s="154" customFormat="1" ht="16.5" customHeight="1" x14ac:dyDescent="0.3">
      <c r="A27" s="266" t="s">
        <v>35</v>
      </c>
      <c r="B27" s="359" t="s">
        <v>109</v>
      </c>
      <c r="C27" s="72" t="s">
        <v>74</v>
      </c>
      <c r="D27" s="269">
        <v>0</v>
      </c>
      <c r="E27" s="269">
        <v>0</v>
      </c>
      <c r="F27" s="363">
        <v>0.2</v>
      </c>
      <c r="G27" s="363">
        <v>0.46900000000000003</v>
      </c>
      <c r="H27" s="363">
        <v>0.1</v>
      </c>
      <c r="I27" s="363">
        <v>2.9</v>
      </c>
      <c r="J27" s="269">
        <v>43.13</v>
      </c>
      <c r="K27" s="372">
        <v>3.3200000000000003</v>
      </c>
      <c r="L27" s="153">
        <f t="shared" si="0"/>
        <v>0.248</v>
      </c>
      <c r="M27" s="153">
        <f t="shared" si="2"/>
        <v>4.0299999999999994</v>
      </c>
      <c r="N27" s="112">
        <f t="shared" si="1"/>
        <v>1.1000000000000001</v>
      </c>
      <c r="O27" s="373">
        <f>'3_X'!O26+'4_ReX'!O26</f>
        <v>1.06</v>
      </c>
      <c r="P27" s="373">
        <f>'3_X'!P26+'4_ReX'!P26</f>
        <v>0.52</v>
      </c>
      <c r="Q27" s="373">
        <f>'3_X'!Q26+'4_ReX'!Q26</f>
        <v>0.17281000000000002</v>
      </c>
      <c r="R27" s="373">
        <f>'3_X'!R26+'4_ReX'!R26</f>
        <v>0.72</v>
      </c>
      <c r="S27" s="373">
        <f>'3_X'!S26+'4_ReX'!S26</f>
        <v>2.6</v>
      </c>
      <c r="T27" s="373">
        <f>'3_X'!T26+'4_ReX'!T26</f>
        <v>0</v>
      </c>
      <c r="U27" s="373">
        <f>'3_X'!U26+'4_ReX'!U26</f>
        <v>0</v>
      </c>
      <c r="V27" s="373">
        <f>'3_X'!V26+'4_ReX'!V26</f>
        <v>0.248</v>
      </c>
      <c r="W27" s="373">
        <f>'3_X'!W26+'4_ReX'!W26</f>
        <v>0</v>
      </c>
      <c r="X27" s="373">
        <f>'3_X'!X26+'4_ReX'!X26</f>
        <v>0</v>
      </c>
      <c r="Y27" s="373">
        <f>'3_X'!Y26+'4_ReX'!Y26</f>
        <v>0</v>
      </c>
      <c r="Z27" s="373">
        <f>'3_X'!Z26+'4_ReX'!Z26</f>
        <v>0</v>
      </c>
      <c r="AA27" s="373">
        <f>'3_X'!AA26+'4_ReX'!AA26</f>
        <v>0.03</v>
      </c>
      <c r="AB27" s="373">
        <f>'3_X'!AB26+'4_ReX'!AB26</f>
        <v>3.96</v>
      </c>
      <c r="AC27" s="373">
        <f>'3_X'!AC26+'4_ReX'!AC26</f>
        <v>0.04</v>
      </c>
      <c r="AD27" s="373">
        <f>'3_X'!AD26+'4_ReX'!AD26</f>
        <v>0.1</v>
      </c>
      <c r="AE27" s="373">
        <f>'3_X'!AE26+'4_ReX'!AE26</f>
        <v>0</v>
      </c>
      <c r="AF27" s="373">
        <f>'3_X'!AF26+'4_ReX'!AF26</f>
        <v>1</v>
      </c>
      <c r="AG27" s="373">
        <f>'3_X'!AG26+'4_ReX'!AG26</f>
        <v>0</v>
      </c>
      <c r="AH27" s="373">
        <f>'3_X'!AH26+'4_ReX'!AH26</f>
        <v>0</v>
      </c>
      <c r="AI27" s="365">
        <f>'3_X'!AI26+'4_ReX'!AI26</f>
        <v>0.96</v>
      </c>
      <c r="AJ27" s="365">
        <f>'3_X'!AJ26+'4_ReX'!AJ26</f>
        <v>0</v>
      </c>
      <c r="AK27" s="365">
        <f>'3_X'!AK26+'4_ReX'!AK26</f>
        <v>0.1</v>
      </c>
      <c r="AL27" s="365">
        <f>'3_X'!AL26+'4_ReX'!AL26</f>
        <v>0</v>
      </c>
      <c r="AM27" s="365">
        <f>'3_X'!AM26+'4_ReX'!AM26</f>
        <v>0</v>
      </c>
      <c r="AN27" s="365">
        <f>'3_X'!AN26+'4_ReX'!AN26</f>
        <v>0</v>
      </c>
      <c r="AO27" s="365">
        <f>'3_X'!AO26+'4_ReX'!AO26</f>
        <v>0.52</v>
      </c>
      <c r="AP27" s="365">
        <f>'3_X'!AP26+'4_ReX'!AP26</f>
        <v>7.0000000000000007E-2</v>
      </c>
      <c r="AQ27" s="365">
        <f>'3_X'!AQ26+'4_ReX'!AQ26</f>
        <v>0</v>
      </c>
      <c r="AR27" s="365">
        <f>'3_X'!AR26+'4_ReX'!AR26</f>
        <v>2.81E-3</v>
      </c>
      <c r="AS27" s="365">
        <f>'3_X'!AS26+'4_ReX'!AS26</f>
        <v>0.1</v>
      </c>
    </row>
    <row r="28" spans="1:50" s="154" customFormat="1" ht="16.5" customHeight="1" x14ac:dyDescent="0.3">
      <c r="A28" s="266" t="s">
        <v>36</v>
      </c>
      <c r="B28" s="359" t="s">
        <v>110</v>
      </c>
      <c r="C28" s="72" t="s">
        <v>11</v>
      </c>
      <c r="D28" s="363">
        <v>18.827000000000002</v>
      </c>
      <c r="E28" s="363">
        <v>2592.3739999999998</v>
      </c>
      <c r="F28" s="363">
        <v>12.978</v>
      </c>
      <c r="G28" s="363">
        <v>26.837000000000003</v>
      </c>
      <c r="H28" s="363">
        <v>102.98538999999035</v>
      </c>
      <c r="I28" s="363">
        <v>89.495000000000005</v>
      </c>
      <c r="J28" s="269">
        <v>126.43600000000001</v>
      </c>
      <c r="K28" s="372">
        <v>1174.4430000000002</v>
      </c>
      <c r="L28" s="153">
        <f t="shared" si="0"/>
        <v>787.51800000000003</v>
      </c>
      <c r="M28" s="153">
        <f t="shared" si="2"/>
        <v>0</v>
      </c>
      <c r="N28" s="112">
        <f t="shared" si="1"/>
        <v>0</v>
      </c>
      <c r="O28" s="373">
        <f>'3_X'!O27+'4_ReX'!O27</f>
        <v>4</v>
      </c>
      <c r="P28" s="373">
        <f>'3_X'!P27+'4_ReX'!P27</f>
        <v>2</v>
      </c>
      <c r="Q28" s="373">
        <f>'3_X'!Q27+'4_ReX'!Q27</f>
        <v>0</v>
      </c>
      <c r="R28" s="373">
        <f>'3_X'!R27+'4_ReX'!R27</f>
        <v>246.65800000000002</v>
      </c>
      <c r="S28" s="373">
        <f>'3_X'!S27+'4_ReX'!S27</f>
        <v>286.65699999999998</v>
      </c>
      <c r="T28" s="373">
        <f>'3_X'!T27+'4_ReX'!T27</f>
        <v>359.50900000000001</v>
      </c>
      <c r="U28" s="373">
        <f>'3_X'!U27+'4_ReX'!U27</f>
        <v>281.61900000000003</v>
      </c>
      <c r="V28" s="373">
        <f>'3_X'!V27+'4_ReX'!V27</f>
        <v>249.733</v>
      </c>
      <c r="W28" s="373">
        <f>'3_X'!W27+'4_ReX'!W27</f>
        <v>289.66300000000001</v>
      </c>
      <c r="X28" s="373">
        <f>'3_X'!X27+'4_ReX'!X27</f>
        <v>248.12200000000001</v>
      </c>
      <c r="Y28" s="373">
        <f>'3_X'!Y27+'4_ReX'!Y27</f>
        <v>0</v>
      </c>
      <c r="Z28" s="373">
        <f>'3_X'!Z27+'4_ReX'!Z27</f>
        <v>0</v>
      </c>
      <c r="AA28" s="373">
        <f>'3_X'!AA27+'4_ReX'!AA27</f>
        <v>0</v>
      </c>
      <c r="AB28" s="373">
        <f>'3_X'!AB27+'4_ReX'!AB27</f>
        <v>0</v>
      </c>
      <c r="AC28" s="373">
        <f>'3_X'!AC27+'4_ReX'!AC27</f>
        <v>0</v>
      </c>
      <c r="AD28" s="373">
        <f>'3_X'!AD27+'4_ReX'!AD27</f>
        <v>0</v>
      </c>
      <c r="AE28" s="373">
        <f>'3_X'!AE27+'4_ReX'!AE27</f>
        <v>0</v>
      </c>
      <c r="AF28" s="373">
        <f>'3_X'!AF27+'4_ReX'!AF27</f>
        <v>0</v>
      </c>
      <c r="AG28" s="373">
        <f>'3_X'!AG27+'4_ReX'!AG27</f>
        <v>0</v>
      </c>
      <c r="AH28" s="373">
        <f>'3_X'!AH27+'4_ReX'!AH27</f>
        <v>0</v>
      </c>
      <c r="AI28" s="365">
        <f>'3_X'!AI27+'4_ReX'!AI27</f>
        <v>0</v>
      </c>
      <c r="AJ28" s="365">
        <f>'3_X'!AJ27+'4_ReX'!AJ27</f>
        <v>0</v>
      </c>
      <c r="AK28" s="365">
        <f>'3_X'!AK27+'4_ReX'!AK27</f>
        <v>4</v>
      </c>
      <c r="AL28" s="365">
        <f>'3_X'!AL27+'4_ReX'!AL27</f>
        <v>1</v>
      </c>
      <c r="AM28" s="365">
        <f>'3_X'!AM27+'4_ReX'!AM27</f>
        <v>0</v>
      </c>
      <c r="AN28" s="365">
        <f>'3_X'!AN27+'4_ReX'!AN27</f>
        <v>1</v>
      </c>
      <c r="AO28" s="365">
        <f>'3_X'!AO27+'4_ReX'!AO27</f>
        <v>0</v>
      </c>
      <c r="AP28" s="365">
        <f>'3_X'!AP27+'4_ReX'!AP27</f>
        <v>0</v>
      </c>
      <c r="AQ28" s="365">
        <f>'3_X'!AQ27+'4_ReX'!AQ27</f>
        <v>0</v>
      </c>
      <c r="AR28" s="365">
        <f>'3_X'!AR27+'4_ReX'!AR27</f>
        <v>0</v>
      </c>
      <c r="AS28" s="365">
        <f>'3_X'!AS27+'4_ReX'!AS27</f>
        <v>0</v>
      </c>
    </row>
    <row r="29" spans="1:50" s="154" customFormat="1" ht="16.5" customHeight="1" x14ac:dyDescent="0.3">
      <c r="A29" s="72"/>
      <c r="B29" s="72"/>
      <c r="C29" s="28" t="s">
        <v>2</v>
      </c>
      <c r="D29" s="374">
        <v>179093.98394440269</v>
      </c>
      <c r="E29" s="374">
        <v>153111.16223439822</v>
      </c>
      <c r="F29" s="140">
        <v>176427.618198816</v>
      </c>
      <c r="G29" s="375">
        <v>144103.19994463201</v>
      </c>
      <c r="H29" s="375">
        <f>SUM(H7:H28)</f>
        <v>117400.18308000002</v>
      </c>
      <c r="I29" s="375">
        <v>136017.84036899998</v>
      </c>
      <c r="J29" s="375">
        <v>143755.16600000003</v>
      </c>
      <c r="K29" s="376">
        <v>112215.33900000001</v>
      </c>
      <c r="L29" s="377">
        <f t="shared" si="0"/>
        <v>119204.45600000001</v>
      </c>
      <c r="M29" s="377">
        <f t="shared" si="2"/>
        <v>130097.40893000001</v>
      </c>
      <c r="N29" s="147">
        <f t="shared" si="1"/>
        <v>99340.412119999994</v>
      </c>
      <c r="O29" s="378">
        <f>'3_X'!O28+'4_ReX'!O28</f>
        <v>73709.7</v>
      </c>
      <c r="P29" s="378">
        <f>'3_X'!P28+'4_ReX'!P28</f>
        <v>112230.23547280001</v>
      </c>
      <c r="Q29" s="365">
        <f>'3_X'!Q28+'4_ReX'!Q28</f>
        <v>115807.37801</v>
      </c>
      <c r="R29" s="378">
        <f>'3_X'!R28+'4_ReX'!R28</f>
        <v>25870.981</v>
      </c>
      <c r="S29" s="378">
        <f>'3_X'!S28+'4_ReX'!S28</f>
        <v>31137.692000000003</v>
      </c>
      <c r="T29" s="378">
        <f>'3_X'!T28+'4_ReX'!T28</f>
        <v>30834.236999999997</v>
      </c>
      <c r="U29" s="378">
        <f>'3_X'!U28+'4_ReX'!U28</f>
        <v>24372.429</v>
      </c>
      <c r="V29" s="378">
        <f>'3_X'!V28+'4_ReX'!V28</f>
        <v>20050.338</v>
      </c>
      <c r="W29" s="378">
        <f>'3_X'!W28+'4_ReX'!W28</f>
        <v>25857.582000000006</v>
      </c>
      <c r="X29" s="378">
        <f>'3_X'!X28+'4_ReX'!X28</f>
        <v>36020.733</v>
      </c>
      <c r="Y29" s="378">
        <f>'3_X'!Y28+'4_ReX'!Y28</f>
        <v>37275.803</v>
      </c>
      <c r="Z29" s="378">
        <f>'3_X'!Z28+'4_ReX'!Z28</f>
        <v>30683.420000000002</v>
      </c>
      <c r="AA29" s="378">
        <f>'3_X'!AA28+'4_ReX'!AA28</f>
        <v>31965.180000000004</v>
      </c>
      <c r="AB29" s="378">
        <f>'3_X'!AB28+'4_ReX'!AB28</f>
        <v>34840.807000000001</v>
      </c>
      <c r="AC29" s="378">
        <f>'3_X'!AC28+'4_ReX'!AC28</f>
        <v>32608.001929999999</v>
      </c>
      <c r="AD29" s="378">
        <f>'3_X'!AD28+'4_ReX'!AD28</f>
        <v>24479.423809999997</v>
      </c>
      <c r="AE29" s="378">
        <f>'3_X'!AE28+'4_ReX'!AE28</f>
        <v>26893</v>
      </c>
      <c r="AF29" s="378">
        <f>'3_X'!AF28+'4_ReX'!AF28</f>
        <v>26001.988310000001</v>
      </c>
      <c r="AG29" s="378">
        <f>'3_X'!AG28+'4_ReX'!AG28</f>
        <v>21966</v>
      </c>
      <c r="AH29" s="378">
        <f>'3_X'!AH28+'4_ReX'!AH28</f>
        <v>19227.099999999999</v>
      </c>
      <c r="AI29" s="379">
        <f>'3_X'!AI28+'4_ReX'!AI28</f>
        <v>18449</v>
      </c>
      <c r="AJ29" s="379">
        <f>'3_X'!AJ28+'4_ReX'!AJ28</f>
        <v>15820.2</v>
      </c>
      <c r="AK29" s="379">
        <f>'3_X'!AK28+'4_ReX'!AK28</f>
        <v>20213.399999999998</v>
      </c>
      <c r="AL29" s="379">
        <f>'3_X'!AL28+'4_ReX'!AL28</f>
        <v>21952</v>
      </c>
      <c r="AM29" s="379">
        <f>'3_X'!AM28+'4_ReX'!AM28</f>
        <v>24693.3</v>
      </c>
      <c r="AN29" s="379">
        <f>'3_X'!AN28+'4_ReX'!AN28</f>
        <v>33425.5</v>
      </c>
      <c r="AO29" s="379">
        <f>'3_X'!AO28+'4_ReX'!AO28</f>
        <v>32159.435472799996</v>
      </c>
      <c r="AP29" s="379">
        <f>'3_X'!AP28+'4_ReX'!AP28</f>
        <v>25052.200910000003</v>
      </c>
      <c r="AQ29" s="379">
        <f>'3_X'!AQ28+'4_ReX'!AQ28</f>
        <v>28900</v>
      </c>
      <c r="AR29" s="379">
        <f>'3_X'!AR28+'4_ReX'!AR28</f>
        <v>30363.993690000003</v>
      </c>
      <c r="AS29" s="379">
        <f>'3_X'!AS28+'4_ReX'!AS28</f>
        <v>31491.183409999998</v>
      </c>
    </row>
    <row r="30" spans="1:50" ht="16.5" customHeight="1" x14ac:dyDescent="0.3">
      <c r="A30" s="72"/>
      <c r="B30" s="72"/>
      <c r="C30" s="72"/>
      <c r="D30" s="270"/>
      <c r="E30" s="270"/>
      <c r="F30" s="270"/>
      <c r="G30" s="270"/>
      <c r="I30" s="114"/>
      <c r="R30" s="154"/>
      <c r="S30" s="154"/>
      <c r="T30" s="154"/>
      <c r="U30" s="154"/>
      <c r="V30" s="154"/>
      <c r="W30" s="154"/>
      <c r="X30" s="154"/>
      <c r="Y30" s="154"/>
      <c r="Z30" s="154"/>
    </row>
    <row r="31" spans="1:50" ht="16.5" customHeight="1" x14ac:dyDescent="0.3">
      <c r="A31" s="264" t="s">
        <v>169</v>
      </c>
      <c r="B31" s="510" t="s">
        <v>287</v>
      </c>
      <c r="C31" s="511"/>
      <c r="D31" s="511"/>
      <c r="E31" s="270"/>
      <c r="F31" s="270"/>
      <c r="G31" s="270"/>
      <c r="I31" s="114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50" ht="16.5" customHeight="1" x14ac:dyDescent="0.3">
      <c r="A32" s="154"/>
      <c r="B32" s="590" t="s">
        <v>170</v>
      </c>
      <c r="C32" s="591"/>
      <c r="D32" s="591"/>
      <c r="E32" s="270"/>
      <c r="F32" s="270"/>
      <c r="G32" s="270"/>
      <c r="I32" s="114"/>
      <c r="R32" s="154"/>
      <c r="S32" s="154"/>
      <c r="T32" s="154"/>
      <c r="U32" s="154"/>
      <c r="V32" s="154"/>
      <c r="W32" s="154"/>
      <c r="X32" s="154"/>
      <c r="Y32" s="154"/>
      <c r="Z32" s="154"/>
    </row>
    <row r="33" spans="1:26" ht="16.5" customHeight="1" x14ac:dyDescent="0.3">
      <c r="A33" s="265" t="s">
        <v>80</v>
      </c>
      <c r="B33" s="592" t="s">
        <v>171</v>
      </c>
      <c r="C33" s="593"/>
      <c r="D33" s="594"/>
      <c r="E33" s="270"/>
      <c r="F33" s="270"/>
      <c r="G33" s="270"/>
      <c r="I33" s="114"/>
      <c r="R33" s="154"/>
      <c r="S33" s="154"/>
      <c r="T33" s="154"/>
      <c r="U33" s="154"/>
      <c r="V33" s="154"/>
      <c r="W33" s="154"/>
      <c r="X33" s="154"/>
      <c r="Y33" s="154"/>
      <c r="Z33" s="154"/>
    </row>
    <row r="34" spans="1:26" ht="16.5" customHeight="1" x14ac:dyDescent="0.3">
      <c r="A34" s="266"/>
      <c r="B34" s="585" t="s">
        <v>172</v>
      </c>
      <c r="C34" s="586"/>
      <c r="D34" s="587"/>
      <c r="E34" s="270"/>
      <c r="R34" s="154"/>
      <c r="S34" s="154"/>
      <c r="T34" s="154"/>
      <c r="U34" s="154"/>
    </row>
    <row r="35" spans="1:26" ht="16.5" customHeight="1" x14ac:dyDescent="0.3">
      <c r="A35" s="266"/>
      <c r="B35" s="585" t="s">
        <v>173</v>
      </c>
      <c r="C35" s="586"/>
      <c r="D35" s="587"/>
      <c r="E35" s="270"/>
      <c r="R35" s="154"/>
      <c r="S35" s="154"/>
      <c r="T35" s="154"/>
      <c r="U35" s="154"/>
      <c r="V35" s="154"/>
      <c r="W35" s="154"/>
      <c r="X35" s="154"/>
      <c r="Y35" s="154"/>
      <c r="Z35" s="154"/>
    </row>
    <row r="36" spans="1:26" ht="16.5" customHeight="1" x14ac:dyDescent="0.3">
      <c r="A36" s="72"/>
      <c r="B36" s="42" t="s">
        <v>239</v>
      </c>
      <c r="C36" s="72"/>
      <c r="D36" s="270"/>
      <c r="E36" s="270"/>
      <c r="F36" s="270"/>
      <c r="G36" s="270"/>
      <c r="I36" s="11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ht="14.4" x14ac:dyDescent="0.3">
      <c r="B37" s="42" t="s">
        <v>247</v>
      </c>
    </row>
  </sheetData>
  <mergeCells count="19">
    <mergeCell ref="R5:U5"/>
    <mergeCell ref="A1:C3"/>
    <mergeCell ref="A4:C4"/>
    <mergeCell ref="D4:O4"/>
    <mergeCell ref="R4:AR4"/>
    <mergeCell ref="D3:AR3"/>
    <mergeCell ref="D1:AR1"/>
    <mergeCell ref="D2:AR2"/>
    <mergeCell ref="AD5:AG5"/>
    <mergeCell ref="AH5:AK5"/>
    <mergeCell ref="Z5:AC5"/>
    <mergeCell ref="AL5:AO5"/>
    <mergeCell ref="V5:Y5"/>
    <mergeCell ref="AP5:AS5"/>
    <mergeCell ref="B35:D35"/>
    <mergeCell ref="B33:D33"/>
    <mergeCell ref="B34:D34"/>
    <mergeCell ref="B31:D31"/>
    <mergeCell ref="B32:D32"/>
  </mergeCells>
  <phoneticPr fontId="51" type="noConversion"/>
  <pageMargins left="0.7" right="0.7" top="0.75" bottom="0.75" header="0.3" footer="0.3"/>
  <pageSetup paperSize="9" scale="5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Q33"/>
  <sheetViews>
    <sheetView zoomScale="80" zoomScaleNormal="80" workbookViewId="0">
      <pane xSplit="1" ySplit="4" topLeftCell="H5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ColWidth="9.33203125" defaultRowHeight="13.8" outlineLevelCol="1" x14ac:dyDescent="0.3"/>
  <cols>
    <col min="1" max="1" width="53.109375" style="4" customWidth="1"/>
    <col min="2" max="2" width="9.5546875" style="4" customWidth="1" outlineLevel="1"/>
    <col min="3" max="3" width="10.5546875" style="4" customWidth="1" outlineLevel="1"/>
    <col min="4" max="4" width="9.109375" style="4" customWidth="1" outlineLevel="1"/>
    <col min="5" max="5" width="9.33203125" style="4" customWidth="1" outlineLevel="1"/>
    <col min="6" max="6" width="9.88671875" style="4" customWidth="1" outlineLevel="1"/>
    <col min="7" max="7" width="9.33203125" style="4" customWidth="1" outlineLevel="1"/>
    <col min="8" max="8" width="8.6640625" style="4" customWidth="1" outlineLevel="1"/>
    <col min="9" max="9" width="8.6640625" style="4" customWidth="1"/>
    <col min="10" max="10" width="7.6640625" style="4" customWidth="1"/>
    <col min="11" max="11" width="9.5546875" style="4" customWidth="1"/>
    <col min="12" max="13" width="9" style="4" customWidth="1"/>
    <col min="14" max="20" width="7.44140625" style="4" hidden="1" customWidth="1" outlineLevel="1"/>
    <col min="21" max="21" width="9" style="4" hidden="1" customWidth="1" outlineLevel="1"/>
    <col min="22" max="22" width="9.33203125" style="4" hidden="1" customWidth="1" outlineLevel="1" collapsed="1"/>
    <col min="23" max="26" width="9.33203125" style="4" hidden="1" customWidth="1" outlineLevel="1"/>
    <col min="27" max="27" width="9" style="4" hidden="1" customWidth="1" outlineLevel="1"/>
    <col min="28" max="29" width="10" style="4" hidden="1" customWidth="1" outlineLevel="1"/>
    <col min="30" max="30" width="9.33203125" style="4" customWidth="1" outlineLevel="1"/>
    <col min="31" max="31" width="9.33203125" style="4" customWidth="1" outlineLevel="1" collapsed="1"/>
    <col min="32" max="33" width="9.33203125" style="4" customWidth="1" outlineLevel="1"/>
    <col min="34" max="35" width="9.33203125" style="4" customWidth="1"/>
    <col min="36" max="36" width="10.5546875" style="4" customWidth="1"/>
    <col min="37" max="37" width="11.5546875" style="4" customWidth="1"/>
    <col min="38" max="38" width="12.109375" style="4" customWidth="1"/>
    <col min="39" max="39" width="10.88671875" style="4" customWidth="1"/>
    <col min="40" max="40" width="11.33203125" style="4" bestFit="1" customWidth="1"/>
    <col min="41" max="41" width="10.109375" style="4" bestFit="1" customWidth="1"/>
    <col min="42" max="42" width="11.5546875" style="4" bestFit="1" customWidth="1"/>
    <col min="43" max="16384" width="9.33203125" style="4"/>
  </cols>
  <sheetData>
    <row r="1" spans="1:43" s="18" customFormat="1" ht="16.5" customHeight="1" x14ac:dyDescent="0.35">
      <c r="A1" s="233" t="s">
        <v>82</v>
      </c>
      <c r="B1" s="563" t="s">
        <v>177</v>
      </c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564"/>
      <c r="AF1" s="564"/>
      <c r="AG1" s="564"/>
      <c r="AH1" s="564"/>
      <c r="AI1" s="565"/>
    </row>
    <row r="2" spans="1:43" ht="16.5" customHeight="1" x14ac:dyDescent="0.3">
      <c r="A2" s="261"/>
      <c r="B2" s="560" t="s">
        <v>185</v>
      </c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2"/>
    </row>
    <row r="3" spans="1:43" s="22" customFormat="1" ht="16.5" customHeight="1" x14ac:dyDescent="0.3">
      <c r="A3" s="262"/>
      <c r="B3" s="516" t="s">
        <v>81</v>
      </c>
      <c r="C3" s="517"/>
      <c r="D3" s="517"/>
      <c r="E3" s="517"/>
      <c r="F3" s="517"/>
      <c r="G3" s="517"/>
      <c r="H3" s="517"/>
      <c r="I3" s="517"/>
      <c r="J3" s="517"/>
      <c r="K3" s="609"/>
      <c r="L3" s="271"/>
      <c r="M3" s="271"/>
      <c r="N3" s="560" t="s">
        <v>5</v>
      </c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  <c r="AB3" s="561"/>
      <c r="AC3" s="561"/>
      <c r="AD3" s="561"/>
      <c r="AE3" s="561"/>
      <c r="AF3" s="561"/>
      <c r="AG3" s="561"/>
      <c r="AH3" s="561"/>
      <c r="AI3" s="562"/>
    </row>
    <row r="4" spans="1:43" s="22" customFormat="1" ht="28.8" x14ac:dyDescent="0.3">
      <c r="A4" s="226" t="s">
        <v>117</v>
      </c>
      <c r="B4" s="239">
        <v>2012</v>
      </c>
      <c r="C4" s="239">
        <v>2013</v>
      </c>
      <c r="D4" s="239">
        <v>2014</v>
      </c>
      <c r="E4" s="32">
        <v>2015</v>
      </c>
      <c r="F4" s="33">
        <v>2016</v>
      </c>
      <c r="G4" s="33">
        <v>2017</v>
      </c>
      <c r="H4" s="26">
        <v>2018</v>
      </c>
      <c r="I4" s="26">
        <v>2019</v>
      </c>
      <c r="J4" s="26">
        <v>2020</v>
      </c>
      <c r="K4" s="11">
        <v>2021</v>
      </c>
      <c r="L4" s="11" t="s">
        <v>278</v>
      </c>
      <c r="M4" s="40" t="s">
        <v>339</v>
      </c>
      <c r="N4" s="610">
        <v>2017</v>
      </c>
      <c r="O4" s="611"/>
      <c r="P4" s="611"/>
      <c r="Q4" s="612"/>
      <c r="R4" s="610">
        <v>2018</v>
      </c>
      <c r="S4" s="611"/>
      <c r="T4" s="611"/>
      <c r="U4" s="612"/>
      <c r="V4" s="554">
        <v>2019</v>
      </c>
      <c r="W4" s="555"/>
      <c r="X4" s="555"/>
      <c r="Y4" s="556"/>
      <c r="Z4" s="554">
        <v>2020</v>
      </c>
      <c r="AA4" s="555"/>
      <c r="AB4" s="555"/>
      <c r="AC4" s="556"/>
      <c r="AD4" s="554">
        <v>2021</v>
      </c>
      <c r="AE4" s="555"/>
      <c r="AF4" s="555"/>
      <c r="AG4" s="556"/>
      <c r="AH4" s="554">
        <v>2022</v>
      </c>
      <c r="AI4" s="555"/>
      <c r="AJ4" s="555"/>
      <c r="AK4" s="556"/>
      <c r="AL4" s="554">
        <v>2023</v>
      </c>
      <c r="AM4" s="555"/>
      <c r="AN4" s="555"/>
      <c r="AO4" s="556"/>
    </row>
    <row r="5" spans="1:43" s="22" customFormat="1" ht="16.5" customHeight="1" x14ac:dyDescent="0.3">
      <c r="A5" s="226" t="s">
        <v>167</v>
      </c>
      <c r="B5" s="226"/>
      <c r="C5" s="226"/>
      <c r="D5" s="239"/>
      <c r="E5" s="32"/>
      <c r="M5" s="45"/>
      <c r="N5" s="33" t="s">
        <v>3</v>
      </c>
      <c r="O5" s="33" t="s">
        <v>4</v>
      </c>
      <c r="P5" s="227" t="s">
        <v>264</v>
      </c>
      <c r="Q5" s="227" t="s">
        <v>265</v>
      </c>
      <c r="R5" s="33" t="s">
        <v>3</v>
      </c>
      <c r="S5" s="33" t="s">
        <v>4</v>
      </c>
      <c r="T5" s="227" t="s">
        <v>264</v>
      </c>
      <c r="U5" s="227" t="s">
        <v>265</v>
      </c>
      <c r="V5" s="33" t="s">
        <v>3</v>
      </c>
      <c r="W5" s="33" t="s">
        <v>4</v>
      </c>
      <c r="X5" s="227" t="s">
        <v>264</v>
      </c>
      <c r="Y5" s="227" t="s">
        <v>265</v>
      </c>
      <c r="Z5" s="33" t="s">
        <v>3</v>
      </c>
      <c r="AA5" s="227" t="str">
        <f>W5</f>
        <v xml:space="preserve">June </v>
      </c>
      <c r="AB5" s="227" t="str">
        <f>X5</f>
        <v>Septe</v>
      </c>
      <c r="AC5" s="22" t="str">
        <f>Y5</f>
        <v>Decemb</v>
      </c>
      <c r="AD5" s="22" t="s">
        <v>3</v>
      </c>
      <c r="AE5" s="22" t="s">
        <v>268</v>
      </c>
      <c r="AF5" s="22" t="s">
        <v>77</v>
      </c>
      <c r="AG5" s="22" t="s">
        <v>78</v>
      </c>
      <c r="AH5" s="22" t="s">
        <v>291</v>
      </c>
      <c r="AI5" s="22" t="s">
        <v>297</v>
      </c>
      <c r="AJ5" s="22" t="s">
        <v>77</v>
      </c>
      <c r="AK5" s="22" t="s">
        <v>78</v>
      </c>
      <c r="AL5" s="22" t="s">
        <v>3</v>
      </c>
      <c r="AM5" s="22" t="s">
        <v>280</v>
      </c>
      <c r="AN5" s="22" t="s">
        <v>346</v>
      </c>
      <c r="AO5" s="45" t="s">
        <v>296</v>
      </c>
    </row>
    <row r="6" spans="1:43" s="229" customFormat="1" ht="16.5" customHeight="1" x14ac:dyDescent="0.3">
      <c r="A6" s="380" t="s">
        <v>7</v>
      </c>
      <c r="B6" s="381">
        <v>18189.311000000002</v>
      </c>
      <c r="C6" s="381">
        <v>10740.132</v>
      </c>
      <c r="D6" s="381">
        <v>5762.3850000000002</v>
      </c>
      <c r="E6" s="381">
        <v>30934.667000000001</v>
      </c>
      <c r="F6" s="324">
        <v>43524.203999999998</v>
      </c>
      <c r="G6" s="324">
        <v>33259.289000000004</v>
      </c>
      <c r="H6" s="324">
        <f t="shared" ref="H6:H16" si="0">SUM(R6:U6)</f>
        <v>33826.237000000001</v>
      </c>
      <c r="I6" s="324">
        <f>SUM(V6:Y6)</f>
        <v>34000.968000000001</v>
      </c>
      <c r="J6" s="12">
        <f t="shared" ref="J6:J16" si="1">Z6+AA6+AB6+AC6</f>
        <v>32774</v>
      </c>
      <c r="K6" s="122">
        <f>SUM(AD6:AG6)</f>
        <v>12527.50181</v>
      </c>
      <c r="L6" s="12">
        <f>SUM(AH6:AK6)</f>
        <v>22444.044999999998</v>
      </c>
      <c r="M6" s="112">
        <f>SUM(AL6:AO6)</f>
        <v>19288.537790000002</v>
      </c>
      <c r="N6" s="324">
        <v>3886.0030000000002</v>
      </c>
      <c r="O6" s="324">
        <v>10679.64</v>
      </c>
      <c r="P6" s="324">
        <v>11587.13</v>
      </c>
      <c r="Q6" s="324">
        <v>7106.5159999999996</v>
      </c>
      <c r="R6" s="324">
        <v>5944.3090000000002</v>
      </c>
      <c r="S6" s="324">
        <v>5549.3779999999997</v>
      </c>
      <c r="T6" s="324">
        <v>14476.904</v>
      </c>
      <c r="U6" s="324">
        <f>7855646/1000</f>
        <v>7855.6459999999997</v>
      </c>
      <c r="V6" s="12">
        <v>9562.1880000000001</v>
      </c>
      <c r="W6" s="12">
        <v>7652.78</v>
      </c>
      <c r="X6" s="344">
        <v>9245</v>
      </c>
      <c r="Y6" s="344">
        <v>7541</v>
      </c>
      <c r="Z6" s="344">
        <v>6454</v>
      </c>
      <c r="AA6" s="346">
        <v>8461</v>
      </c>
      <c r="AB6" s="346">
        <v>10204</v>
      </c>
      <c r="AC6" s="346">
        <v>7655</v>
      </c>
      <c r="AD6" s="12">
        <v>5924.5018099999998</v>
      </c>
      <c r="AE6" s="229">
        <v>3460</v>
      </c>
      <c r="AF6" s="171">
        <v>955</v>
      </c>
      <c r="AG6" s="229">
        <v>2188</v>
      </c>
      <c r="AH6" s="229">
        <v>1837</v>
      </c>
      <c r="AI6" s="229">
        <v>5680</v>
      </c>
      <c r="AJ6" s="215">
        <v>7814</v>
      </c>
      <c r="AK6" s="215">
        <v>7113.0450000000001</v>
      </c>
      <c r="AL6" s="12">
        <v>4932.7015300000003</v>
      </c>
      <c r="AM6" s="215">
        <v>2577</v>
      </c>
      <c r="AN6" s="215">
        <v>5963.4292500000001</v>
      </c>
      <c r="AO6" s="439">
        <v>5815.4070100000008</v>
      </c>
      <c r="AP6" s="12"/>
    </row>
    <row r="7" spans="1:43" s="229" customFormat="1" ht="16.5" customHeight="1" x14ac:dyDescent="0.3">
      <c r="A7" s="383" t="s">
        <v>6</v>
      </c>
      <c r="B7" s="381">
        <v>81923.384999999995</v>
      </c>
      <c r="C7" s="381">
        <v>64526.669000000002</v>
      </c>
      <c r="D7" s="381">
        <v>44631.021000000001</v>
      </c>
      <c r="E7" s="381">
        <v>37487.29</v>
      </c>
      <c r="F7" s="324">
        <v>38531.997000000003</v>
      </c>
      <c r="G7" s="324">
        <v>8078.4400000000005</v>
      </c>
      <c r="H7" s="324">
        <f t="shared" si="0"/>
        <v>833.30900000000008</v>
      </c>
      <c r="I7" s="324">
        <f t="shared" ref="I7:I24" si="2">SUM(V7:Y7)</f>
        <v>2862.4769999999999</v>
      </c>
      <c r="J7" s="12">
        <f t="shared" si="1"/>
        <v>536</v>
      </c>
      <c r="K7" s="12">
        <f t="shared" ref="K7:K13" si="3">SUM(AD7:AG7)</f>
        <v>7556</v>
      </c>
      <c r="L7" s="12">
        <f>SUM(AH7:AK7)</f>
        <v>10094.895240000002</v>
      </c>
      <c r="M7" s="112">
        <f t="shared" ref="M7:M22" si="4">SUM(AL7:AO7)</f>
        <v>11104.240290000002</v>
      </c>
      <c r="N7" s="324">
        <v>5882.165</v>
      </c>
      <c r="O7" s="324">
        <v>838.18299999999999</v>
      </c>
      <c r="P7" s="324">
        <v>1358.0920000000001</v>
      </c>
      <c r="Q7" s="324">
        <v>0</v>
      </c>
      <c r="R7" s="324">
        <v>245.524</v>
      </c>
      <c r="S7" s="324">
        <v>133.54400000000001</v>
      </c>
      <c r="T7" s="324">
        <v>402.70800000000003</v>
      </c>
      <c r="U7" s="324">
        <f>51533/1000</f>
        <v>51.533000000000001</v>
      </c>
      <c r="V7" s="12">
        <v>756.30700000000002</v>
      </c>
      <c r="W7" s="12">
        <v>1812.17</v>
      </c>
      <c r="X7" s="12">
        <v>110</v>
      </c>
      <c r="Y7" s="12">
        <v>184</v>
      </c>
      <c r="Z7" s="12">
        <v>132</v>
      </c>
      <c r="AA7" s="12">
        <v>158</v>
      </c>
      <c r="AB7" s="122">
        <v>152</v>
      </c>
      <c r="AC7" s="346">
        <v>94</v>
      </c>
      <c r="AD7" s="12">
        <v>960</v>
      </c>
      <c r="AE7" s="229">
        <v>933</v>
      </c>
      <c r="AF7" s="229">
        <v>2756</v>
      </c>
      <c r="AG7" s="229">
        <v>2907</v>
      </c>
      <c r="AH7" s="229">
        <v>2186</v>
      </c>
      <c r="AI7" s="229">
        <v>2929</v>
      </c>
      <c r="AJ7" s="215">
        <v>2129</v>
      </c>
      <c r="AK7" s="215">
        <v>2850.8952400000007</v>
      </c>
      <c r="AL7" s="12">
        <v>1543.7494000000002</v>
      </c>
      <c r="AM7" s="215">
        <v>5566.8346799999999</v>
      </c>
      <c r="AN7" s="215">
        <v>2388.1559400000001</v>
      </c>
      <c r="AO7" s="439">
        <v>1605.50027</v>
      </c>
      <c r="AP7" s="12"/>
    </row>
    <row r="8" spans="1:43" s="229" customFormat="1" ht="16.5" customHeight="1" x14ac:dyDescent="0.3">
      <c r="A8" s="383" t="s">
        <v>9</v>
      </c>
      <c r="B8" s="381">
        <v>1612.2329999999999</v>
      </c>
      <c r="C8" s="381">
        <v>3493.846</v>
      </c>
      <c r="D8" s="381">
        <v>3385.5329999999999</v>
      </c>
      <c r="E8" s="381">
        <v>6978.3329999999996</v>
      </c>
      <c r="F8" s="324">
        <v>8159.8770000000004</v>
      </c>
      <c r="G8" s="324">
        <v>4267.152</v>
      </c>
      <c r="H8" s="324">
        <f t="shared" si="0"/>
        <v>10022.349</v>
      </c>
      <c r="I8" s="324">
        <f t="shared" si="2"/>
        <v>15803.63661</v>
      </c>
      <c r="J8" s="12">
        <f t="shared" si="1"/>
        <v>6406</v>
      </c>
      <c r="K8" s="12">
        <f>SUM(AD8:AG8)</f>
        <v>2956</v>
      </c>
      <c r="L8" s="12">
        <f t="shared" ref="L8:L16" si="5">SUM(AH8:AK8)</f>
        <v>2271</v>
      </c>
      <c r="M8" s="112">
        <f t="shared" si="4"/>
        <v>1951</v>
      </c>
      <c r="N8" s="324">
        <v>1283.319</v>
      </c>
      <c r="O8" s="324">
        <v>1494.1010000000001</v>
      </c>
      <c r="P8" s="324">
        <v>677.89400000000001</v>
      </c>
      <c r="Q8" s="324">
        <v>811.83799999999997</v>
      </c>
      <c r="R8" s="324">
        <v>1059.5650000000001</v>
      </c>
      <c r="S8" s="324">
        <v>1965.941</v>
      </c>
      <c r="T8" s="324">
        <v>2977.587</v>
      </c>
      <c r="U8" s="324">
        <f>4019256/1000</f>
        <v>4019.2559999999999</v>
      </c>
      <c r="V8" s="12">
        <v>5376.9560000000001</v>
      </c>
      <c r="W8" s="12">
        <v>3219.7660000000001</v>
      </c>
      <c r="X8" s="12">
        <v>3066.9146099999998</v>
      </c>
      <c r="Y8" s="344">
        <v>4140</v>
      </c>
      <c r="Z8" s="344">
        <v>4875</v>
      </c>
      <c r="AA8" s="12">
        <v>513</v>
      </c>
      <c r="AB8" s="122">
        <v>427</v>
      </c>
      <c r="AC8" s="346">
        <v>591</v>
      </c>
      <c r="AD8" s="12">
        <v>511</v>
      </c>
      <c r="AE8" s="229">
        <v>1000</v>
      </c>
      <c r="AF8" s="229">
        <v>744</v>
      </c>
      <c r="AG8" s="229">
        <v>701</v>
      </c>
      <c r="AH8" s="229">
        <v>370</v>
      </c>
      <c r="AI8" s="229">
        <v>634</v>
      </c>
      <c r="AJ8" s="215">
        <v>644</v>
      </c>
      <c r="AK8" s="229">
        <v>623</v>
      </c>
      <c r="AL8" s="12">
        <v>203</v>
      </c>
      <c r="AM8" s="215">
        <v>850</v>
      </c>
      <c r="AN8" s="215">
        <v>181</v>
      </c>
      <c r="AO8" s="439">
        <v>717</v>
      </c>
      <c r="AP8" s="12"/>
    </row>
    <row r="9" spans="1:43" s="229" customFormat="1" ht="16.5" customHeight="1" x14ac:dyDescent="0.3">
      <c r="A9" s="383" t="s">
        <v>165</v>
      </c>
      <c r="B9" s="381">
        <v>860.81200000000001</v>
      </c>
      <c r="C9" s="381">
        <v>1426.7199999999998</v>
      </c>
      <c r="D9" s="381">
        <v>2474.7219999999998</v>
      </c>
      <c r="E9" s="381">
        <v>5335.3090000000002</v>
      </c>
      <c r="F9" s="324">
        <v>6315.3960000000006</v>
      </c>
      <c r="G9" s="324">
        <v>10575.574000000001</v>
      </c>
      <c r="H9" s="324">
        <f t="shared" si="0"/>
        <v>7011.9610000000002</v>
      </c>
      <c r="I9" s="324">
        <f t="shared" si="2"/>
        <v>7700.4390000000003</v>
      </c>
      <c r="J9" s="12">
        <f t="shared" si="1"/>
        <v>8579</v>
      </c>
      <c r="K9" s="12">
        <f t="shared" si="3"/>
        <v>7239</v>
      </c>
      <c r="L9" s="12">
        <f t="shared" si="5"/>
        <v>4464</v>
      </c>
      <c r="M9" s="112">
        <f t="shared" si="4"/>
        <v>5020.79781</v>
      </c>
      <c r="N9" s="324">
        <v>2034.8720000000001</v>
      </c>
      <c r="O9" s="324">
        <v>3532.1750000000002</v>
      </c>
      <c r="P9" s="324">
        <v>2778.7739999999999</v>
      </c>
      <c r="Q9" s="324">
        <v>2229.7530000000002</v>
      </c>
      <c r="R9" s="324">
        <v>1363.779</v>
      </c>
      <c r="S9" s="324">
        <v>1769.444</v>
      </c>
      <c r="T9" s="324">
        <v>1758.126</v>
      </c>
      <c r="U9" s="324">
        <f>2120612/1000</f>
        <v>2120.6120000000001</v>
      </c>
      <c r="V9" s="12">
        <v>1685.0329999999999</v>
      </c>
      <c r="W9" s="12">
        <v>2040.4059999999999</v>
      </c>
      <c r="X9" s="344">
        <v>2174</v>
      </c>
      <c r="Y9" s="344">
        <v>1801</v>
      </c>
      <c r="Z9" s="344">
        <v>1405</v>
      </c>
      <c r="AA9" s="346">
        <v>1957</v>
      </c>
      <c r="AB9" s="12">
        <v>2685</v>
      </c>
      <c r="AC9" s="346">
        <v>2532</v>
      </c>
      <c r="AD9" s="12">
        <v>2139</v>
      </c>
      <c r="AE9" s="229">
        <v>2415</v>
      </c>
      <c r="AF9" s="229">
        <v>1338</v>
      </c>
      <c r="AG9" s="229">
        <v>1347</v>
      </c>
      <c r="AH9" s="229">
        <v>1232</v>
      </c>
      <c r="AI9" s="229">
        <v>1151</v>
      </c>
      <c r="AJ9" s="215">
        <v>625</v>
      </c>
      <c r="AK9" s="229">
        <v>1456</v>
      </c>
      <c r="AL9" s="12">
        <v>1380</v>
      </c>
      <c r="AM9" s="215">
        <v>1160</v>
      </c>
      <c r="AN9" s="215">
        <v>1181</v>
      </c>
      <c r="AO9" s="439">
        <v>1299.79781</v>
      </c>
      <c r="AP9" s="12"/>
    </row>
    <row r="10" spans="1:43" s="229" customFormat="1" ht="16.5" customHeight="1" x14ac:dyDescent="0.3">
      <c r="A10" s="383" t="s">
        <v>166</v>
      </c>
      <c r="B10" s="381">
        <v>5979.3289999999997</v>
      </c>
      <c r="C10" s="381">
        <v>11394.061000000002</v>
      </c>
      <c r="D10" s="381">
        <v>5819.6129999999994</v>
      </c>
      <c r="E10" s="381">
        <v>5913.6039999999994</v>
      </c>
      <c r="F10" s="324">
        <v>3694.2550000000001</v>
      </c>
      <c r="G10" s="324">
        <v>4873.192</v>
      </c>
      <c r="H10" s="324">
        <f t="shared" si="0"/>
        <v>6900.7150000000001</v>
      </c>
      <c r="I10" s="324">
        <f t="shared" si="2"/>
        <v>4712.1779999999999</v>
      </c>
      <c r="J10" s="12">
        <f t="shared" si="1"/>
        <v>4964</v>
      </c>
      <c r="K10" s="12">
        <f t="shared" si="3"/>
        <v>5556</v>
      </c>
      <c r="L10" s="12">
        <f t="shared" si="5"/>
        <v>4044</v>
      </c>
      <c r="M10" s="112">
        <f t="shared" si="4"/>
        <v>1084</v>
      </c>
      <c r="N10" s="324">
        <v>912.69100000000003</v>
      </c>
      <c r="O10" s="324">
        <v>1080.752</v>
      </c>
      <c r="P10" s="324">
        <v>1245.117</v>
      </c>
      <c r="Q10" s="324">
        <v>1634.6320000000001</v>
      </c>
      <c r="R10" s="324">
        <v>1548.2929999999999</v>
      </c>
      <c r="S10" s="324">
        <v>1651.364</v>
      </c>
      <c r="T10" s="324">
        <v>1598.6790000000001</v>
      </c>
      <c r="U10" s="324">
        <f>2102379/1000</f>
        <v>2102.3789999999999</v>
      </c>
      <c r="V10" s="12">
        <v>818.88199999999995</v>
      </c>
      <c r="W10" s="12">
        <v>1265.296</v>
      </c>
      <c r="X10" s="344">
        <v>1346</v>
      </c>
      <c r="Y10" s="344">
        <v>1282</v>
      </c>
      <c r="Z10" s="344">
        <v>1019</v>
      </c>
      <c r="AA10" s="12">
        <v>796</v>
      </c>
      <c r="AB10" s="346">
        <v>1394</v>
      </c>
      <c r="AC10" s="346">
        <v>1755</v>
      </c>
      <c r="AD10" s="12">
        <v>1299</v>
      </c>
      <c r="AE10" s="229">
        <v>1373</v>
      </c>
      <c r="AF10" s="171">
        <v>1464</v>
      </c>
      <c r="AG10" s="229">
        <v>1420</v>
      </c>
      <c r="AH10" s="229">
        <v>1076</v>
      </c>
      <c r="AI10" s="229">
        <v>1021</v>
      </c>
      <c r="AJ10" s="215">
        <v>1201</v>
      </c>
      <c r="AK10" s="229">
        <v>746</v>
      </c>
      <c r="AL10" s="12">
        <v>168</v>
      </c>
      <c r="AM10" s="215">
        <v>270</v>
      </c>
      <c r="AN10" s="215">
        <v>267</v>
      </c>
      <c r="AO10" s="439">
        <v>379</v>
      </c>
      <c r="AP10" s="12"/>
    </row>
    <row r="11" spans="1:43" s="229" customFormat="1" ht="16.5" customHeight="1" x14ac:dyDescent="0.3">
      <c r="A11" s="383" t="s">
        <v>76</v>
      </c>
      <c r="B11" s="381">
        <v>6870.5590000000002</v>
      </c>
      <c r="C11" s="381">
        <v>1551.7160000000001</v>
      </c>
      <c r="D11" s="381">
        <v>845.76300000000003</v>
      </c>
      <c r="E11" s="381">
        <v>563.279</v>
      </c>
      <c r="F11" s="324">
        <v>592.11799999999994</v>
      </c>
      <c r="G11" s="324">
        <v>462.38199999999995</v>
      </c>
      <c r="H11" s="324">
        <f t="shared" si="0"/>
        <v>698.904</v>
      </c>
      <c r="I11" s="324">
        <f t="shared" si="2"/>
        <v>1336.5696600000001</v>
      </c>
      <c r="J11" s="12">
        <f t="shared" si="1"/>
        <v>2399.3118199999999</v>
      </c>
      <c r="K11" s="12">
        <f t="shared" si="3"/>
        <v>3055</v>
      </c>
      <c r="L11" s="12">
        <f t="shared" si="5"/>
        <v>2567</v>
      </c>
      <c r="M11" s="112">
        <f t="shared" si="4"/>
        <v>857</v>
      </c>
      <c r="N11" s="324">
        <v>135.203</v>
      </c>
      <c r="O11" s="324">
        <v>98.835999999999999</v>
      </c>
      <c r="P11" s="324">
        <v>99.453000000000003</v>
      </c>
      <c r="Q11" s="324">
        <v>128.88999999999999</v>
      </c>
      <c r="R11" s="324">
        <v>115.009</v>
      </c>
      <c r="S11" s="324">
        <v>192.24600000000001</v>
      </c>
      <c r="T11" s="324">
        <v>153.36099999999999</v>
      </c>
      <c r="U11" s="324">
        <f>238288/1000</f>
        <v>238.28800000000001</v>
      </c>
      <c r="V11" s="12">
        <v>238.11199999999999</v>
      </c>
      <c r="W11" s="12">
        <v>109.565</v>
      </c>
      <c r="X11" s="344">
        <v>293.25099999999998</v>
      </c>
      <c r="Y11" s="344">
        <v>695.64166</v>
      </c>
      <c r="Z11" s="344">
        <v>786.31182000000013</v>
      </c>
      <c r="AA11" s="12">
        <v>301</v>
      </c>
      <c r="AB11" s="12">
        <v>722</v>
      </c>
      <c r="AC11" s="346">
        <v>590</v>
      </c>
      <c r="AD11" s="12">
        <v>700</v>
      </c>
      <c r="AE11" s="229">
        <v>746</v>
      </c>
      <c r="AF11" s="229">
        <v>801</v>
      </c>
      <c r="AG11" s="229">
        <v>808</v>
      </c>
      <c r="AH11" s="229">
        <v>1114</v>
      </c>
      <c r="AI11" s="229">
        <v>1014</v>
      </c>
      <c r="AJ11" s="215">
        <v>205</v>
      </c>
      <c r="AK11" s="229">
        <v>234</v>
      </c>
      <c r="AL11" s="12">
        <v>151</v>
      </c>
      <c r="AM11" s="215">
        <v>206</v>
      </c>
      <c r="AN11" s="215">
        <v>218</v>
      </c>
      <c r="AO11" s="439">
        <v>282</v>
      </c>
      <c r="AP11" s="12"/>
    </row>
    <row r="12" spans="1:43" s="171" customFormat="1" ht="16.5" customHeight="1" x14ac:dyDescent="0.3">
      <c r="A12" s="380" t="s">
        <v>8</v>
      </c>
      <c r="B12" s="384">
        <v>7799.8490000000002</v>
      </c>
      <c r="C12" s="384">
        <v>1414.0640000000001</v>
      </c>
      <c r="D12" s="384">
        <v>3457.0060000000003</v>
      </c>
      <c r="E12" s="384">
        <v>2654.0060000000003</v>
      </c>
      <c r="F12" s="258">
        <v>2239.038</v>
      </c>
      <c r="G12" s="258">
        <v>2098.9290000000001</v>
      </c>
      <c r="H12" s="258">
        <f t="shared" si="0"/>
        <v>1100.021</v>
      </c>
      <c r="I12" s="258">
        <f t="shared" si="2"/>
        <v>2325.123</v>
      </c>
      <c r="J12" s="122">
        <f t="shared" si="1"/>
        <v>9060</v>
      </c>
      <c r="K12" s="12">
        <f>SUM(AD12:AG12)</f>
        <v>11377</v>
      </c>
      <c r="L12" s="12">
        <f t="shared" si="5"/>
        <v>16738</v>
      </c>
      <c r="M12" s="112">
        <f t="shared" si="4"/>
        <v>10296</v>
      </c>
      <c r="N12" s="258">
        <v>991.22900000000004</v>
      </c>
      <c r="O12" s="258">
        <v>710.63599999999997</v>
      </c>
      <c r="P12" s="258">
        <v>239.923</v>
      </c>
      <c r="Q12" s="258">
        <v>157.14099999999999</v>
      </c>
      <c r="R12" s="258">
        <v>25.091999999999999</v>
      </c>
      <c r="S12" s="258">
        <v>103.131</v>
      </c>
      <c r="T12" s="258">
        <v>839.94399999999996</v>
      </c>
      <c r="U12" s="258">
        <f>131854/1000</f>
        <v>131.85400000000001</v>
      </c>
      <c r="V12" s="122">
        <v>1177.182</v>
      </c>
      <c r="W12" s="122">
        <v>771.94100000000003</v>
      </c>
      <c r="X12" s="122">
        <v>187</v>
      </c>
      <c r="Y12" s="122">
        <v>189</v>
      </c>
      <c r="Z12" s="122">
        <v>786</v>
      </c>
      <c r="AA12" s="257">
        <v>3439</v>
      </c>
      <c r="AB12" s="257">
        <v>2392</v>
      </c>
      <c r="AC12" s="257">
        <v>2443</v>
      </c>
      <c r="AD12" s="122">
        <v>1956</v>
      </c>
      <c r="AE12" s="229">
        <v>2483</v>
      </c>
      <c r="AF12" s="171">
        <v>3060</v>
      </c>
      <c r="AG12" s="171">
        <v>3878</v>
      </c>
      <c r="AH12" s="171">
        <v>7545</v>
      </c>
      <c r="AI12" s="171">
        <v>2116</v>
      </c>
      <c r="AJ12" s="435">
        <v>5337</v>
      </c>
      <c r="AK12" s="229">
        <v>1740</v>
      </c>
      <c r="AL12" s="12">
        <v>3885</v>
      </c>
      <c r="AM12" s="435">
        <v>2159</v>
      </c>
      <c r="AN12" s="435">
        <v>2761</v>
      </c>
      <c r="AO12" s="308">
        <v>1491</v>
      </c>
      <c r="AP12" s="12"/>
    </row>
    <row r="13" spans="1:43" s="229" customFormat="1" ht="16.5" customHeight="1" x14ac:dyDescent="0.3">
      <c r="A13" s="469" t="s">
        <v>10</v>
      </c>
      <c r="B13" s="381">
        <v>324.79199999999997</v>
      </c>
      <c r="C13" s="381">
        <v>231.25900000000001</v>
      </c>
      <c r="D13" s="381">
        <v>108.247</v>
      </c>
      <c r="E13" s="381">
        <v>144.09899999999999</v>
      </c>
      <c r="F13" s="324">
        <v>79.546999999999997</v>
      </c>
      <c r="G13" s="324">
        <v>341.02600000000001</v>
      </c>
      <c r="H13" s="324">
        <f t="shared" si="0"/>
        <v>613.27500000000009</v>
      </c>
      <c r="I13" s="324">
        <f t="shared" si="2"/>
        <v>640.20299999999997</v>
      </c>
      <c r="J13" s="12">
        <f t="shared" si="1"/>
        <v>492</v>
      </c>
      <c r="K13" s="12">
        <f t="shared" si="3"/>
        <v>118</v>
      </c>
      <c r="L13" s="12">
        <f t="shared" si="5"/>
        <v>351</v>
      </c>
      <c r="M13" s="112">
        <f t="shared" si="4"/>
        <v>207</v>
      </c>
      <c r="N13" s="324">
        <v>149.66900000000001</v>
      </c>
      <c r="O13" s="324">
        <v>42.683999999999997</v>
      </c>
      <c r="P13" s="324">
        <v>54.088999999999999</v>
      </c>
      <c r="Q13" s="324">
        <v>94.584000000000003</v>
      </c>
      <c r="R13" s="324">
        <v>78.14</v>
      </c>
      <c r="S13" s="324">
        <v>42.606999999999999</v>
      </c>
      <c r="T13" s="324">
        <v>73.855999999999995</v>
      </c>
      <c r="U13" s="324">
        <f>418672/1000</f>
        <v>418.67200000000003</v>
      </c>
      <c r="V13" s="12">
        <v>338.24400000000003</v>
      </c>
      <c r="W13" s="12">
        <v>55.959000000000003</v>
      </c>
      <c r="X13" s="12">
        <v>101</v>
      </c>
      <c r="Y13" s="12">
        <v>145</v>
      </c>
      <c r="Z13" s="12">
        <v>451</v>
      </c>
      <c r="AA13" s="12">
        <v>27</v>
      </c>
      <c r="AB13" s="122">
        <v>9</v>
      </c>
      <c r="AC13" s="346">
        <v>5</v>
      </c>
      <c r="AD13" s="12">
        <v>7</v>
      </c>
      <c r="AE13" s="229">
        <v>45</v>
      </c>
      <c r="AF13" s="171">
        <v>36</v>
      </c>
      <c r="AG13" s="229">
        <v>30</v>
      </c>
      <c r="AH13" s="229">
        <v>31</v>
      </c>
      <c r="AI13" s="229">
        <v>33</v>
      </c>
      <c r="AJ13" s="215">
        <v>58</v>
      </c>
      <c r="AK13" s="229">
        <v>229</v>
      </c>
      <c r="AL13" s="12">
        <v>127</v>
      </c>
      <c r="AM13" s="215">
        <v>23</v>
      </c>
      <c r="AN13" s="215">
        <v>36</v>
      </c>
      <c r="AO13" s="439">
        <v>21</v>
      </c>
      <c r="AP13" s="12"/>
    </row>
    <row r="14" spans="1:43" s="229" customFormat="1" ht="16.5" customHeight="1" x14ac:dyDescent="0.3">
      <c r="A14" s="383" t="s">
        <v>154</v>
      </c>
      <c r="B14" s="381">
        <v>813.00900000000001</v>
      </c>
      <c r="C14" s="381">
        <v>1761.64</v>
      </c>
      <c r="D14" s="381">
        <v>1046.058</v>
      </c>
      <c r="E14" s="381">
        <v>251.36700000000002</v>
      </c>
      <c r="F14" s="381">
        <v>708.50300000000004</v>
      </c>
      <c r="G14" s="381">
        <v>1746.308</v>
      </c>
      <c r="H14" s="324">
        <f t="shared" si="0"/>
        <v>1569.92</v>
      </c>
      <c r="I14" s="324">
        <f t="shared" si="2"/>
        <v>1580.395</v>
      </c>
      <c r="J14" s="12">
        <f t="shared" si="1"/>
        <v>1202</v>
      </c>
      <c r="K14" s="12">
        <f>SUM(AD14:AG14)</f>
        <v>866</v>
      </c>
      <c r="L14" s="12">
        <f t="shared" si="5"/>
        <v>789</v>
      </c>
      <c r="M14" s="112">
        <f t="shared" si="4"/>
        <v>711</v>
      </c>
      <c r="N14" s="324">
        <v>420.84899999999999</v>
      </c>
      <c r="O14" s="324">
        <v>658.41800000000001</v>
      </c>
      <c r="P14" s="324">
        <v>178.905</v>
      </c>
      <c r="Q14" s="324">
        <v>488.13600000000002</v>
      </c>
      <c r="R14" s="324">
        <v>466.80799999999999</v>
      </c>
      <c r="S14" s="324">
        <v>361.39699999999999</v>
      </c>
      <c r="T14" s="324">
        <v>332.87299999999999</v>
      </c>
      <c r="U14" s="324">
        <f>408842/1000</f>
        <v>408.84199999999998</v>
      </c>
      <c r="V14" s="12">
        <v>418.43700000000001</v>
      </c>
      <c r="W14" s="12">
        <v>415.95800000000003</v>
      </c>
      <c r="X14" s="12">
        <v>397</v>
      </c>
      <c r="Y14" s="12">
        <v>349</v>
      </c>
      <c r="Z14" s="12">
        <v>190</v>
      </c>
      <c r="AA14" s="12">
        <v>395</v>
      </c>
      <c r="AB14" s="122">
        <v>346</v>
      </c>
      <c r="AC14" s="346">
        <v>271</v>
      </c>
      <c r="AD14" s="12">
        <v>359</v>
      </c>
      <c r="AE14" s="229">
        <v>224</v>
      </c>
      <c r="AF14" s="229">
        <v>86</v>
      </c>
      <c r="AG14" s="229">
        <v>197</v>
      </c>
      <c r="AH14" s="229">
        <v>73</v>
      </c>
      <c r="AI14" s="229">
        <v>71</v>
      </c>
      <c r="AJ14" s="215">
        <v>408</v>
      </c>
      <c r="AK14" s="229">
        <v>237</v>
      </c>
      <c r="AL14" s="12">
        <v>79</v>
      </c>
      <c r="AM14" s="215">
        <v>71</v>
      </c>
      <c r="AN14" s="215">
        <v>98</v>
      </c>
      <c r="AO14" s="439">
        <v>463</v>
      </c>
      <c r="AP14" s="12"/>
    </row>
    <row r="15" spans="1:43" s="229" customFormat="1" ht="17.25" customHeight="1" x14ac:dyDescent="0.3">
      <c r="A15" s="385" t="s">
        <v>83</v>
      </c>
      <c r="B15" s="381">
        <v>11491.525</v>
      </c>
      <c r="C15" s="381">
        <v>12097.501000000006</v>
      </c>
      <c r="D15" s="381">
        <v>10436.299999999999</v>
      </c>
      <c r="E15" s="381">
        <v>11359.661999999998</v>
      </c>
      <c r="F15" s="381">
        <v>8758.1050000000014</v>
      </c>
      <c r="G15" s="381">
        <v>13589.299999999996</v>
      </c>
      <c r="H15" s="324">
        <f t="shared" si="0"/>
        <v>8484.3870000000024</v>
      </c>
      <c r="I15" s="324">
        <f t="shared" si="2"/>
        <v>19301.183660000002</v>
      </c>
      <c r="J15" s="12">
        <f t="shared" si="1"/>
        <v>18531.688180000001</v>
      </c>
      <c r="K15" s="12">
        <f>K16-K6-K7-K8-K9-K10-K11-K12-K13-K14</f>
        <v>14341.09818999999</v>
      </c>
      <c r="L15" s="12">
        <f t="shared" si="5"/>
        <v>20563.8</v>
      </c>
      <c r="M15" s="112">
        <f t="shared" si="4"/>
        <v>17577.83828</v>
      </c>
      <c r="N15" s="324">
        <v>2742.01</v>
      </c>
      <c r="O15" s="324">
        <v>3514.1519999999982</v>
      </c>
      <c r="P15" s="324">
        <v>3814.4080000000004</v>
      </c>
      <c r="Q15" s="324">
        <v>3518.73</v>
      </c>
      <c r="R15" s="324">
        <v>895.04999999999927</v>
      </c>
      <c r="S15" s="324">
        <v>2492.6020000000026</v>
      </c>
      <c r="T15" s="324">
        <v>2151.4019999999982</v>
      </c>
      <c r="U15" s="324">
        <v>2945.3330000000024</v>
      </c>
      <c r="V15" s="12">
        <v>1301.6299999999937</v>
      </c>
      <c r="W15" s="12">
        <f t="shared" ref="W15:AD15" si="6">W16-W6-W7-W8-W9-W10-W11-W12-W13-W14</f>
        <v>4653.8480000000045</v>
      </c>
      <c r="X15" s="12">
        <f t="shared" si="6"/>
        <v>6297.3843900000065</v>
      </c>
      <c r="Y15" s="12">
        <f t="shared" si="6"/>
        <v>7048.3212699999976</v>
      </c>
      <c r="Z15" s="12">
        <f t="shared" si="6"/>
        <v>1259.6881800000001</v>
      </c>
      <c r="AA15" s="12">
        <f t="shared" si="6"/>
        <v>8357</v>
      </c>
      <c r="AB15" s="12">
        <f t="shared" si="6"/>
        <v>5223</v>
      </c>
      <c r="AC15" s="12">
        <f t="shared" si="6"/>
        <v>3692</v>
      </c>
      <c r="AD15" s="12">
        <f t="shared" si="6"/>
        <v>2968.4981900000002</v>
      </c>
      <c r="AE15" s="12">
        <f t="shared" ref="AE15:AJ15" si="7">AE16-AE6-AE7-AE8-AE9-AE10-AE11-AE12-AE13-AE14</f>
        <v>3637</v>
      </c>
      <c r="AF15" s="12">
        <f t="shared" si="7"/>
        <v>3251.2000000000007</v>
      </c>
      <c r="AG15" s="12">
        <f t="shared" si="7"/>
        <v>4484.3999999999978</v>
      </c>
      <c r="AH15" s="12">
        <f t="shared" si="7"/>
        <v>3916</v>
      </c>
      <c r="AI15" s="12">
        <f t="shared" si="7"/>
        <v>6179.2999999999993</v>
      </c>
      <c r="AJ15" s="215">
        <f t="shared" si="7"/>
        <v>5338.5</v>
      </c>
      <c r="AK15" s="229">
        <v>5130</v>
      </c>
      <c r="AL15" s="12">
        <v>4203</v>
      </c>
      <c r="AM15" s="215">
        <v>4441</v>
      </c>
      <c r="AN15" s="215">
        <v>5303</v>
      </c>
      <c r="AO15" s="439">
        <v>3630.8382799999999</v>
      </c>
      <c r="AP15" s="12"/>
    </row>
    <row r="16" spans="1:43" s="229" customFormat="1" ht="16.5" customHeight="1" x14ac:dyDescent="0.3">
      <c r="A16" s="281" t="s">
        <v>168</v>
      </c>
      <c r="B16" s="386">
        <f t="shared" ref="B16:G16" si="8">SUM(B6:B15)</f>
        <v>135864.804</v>
      </c>
      <c r="C16" s="386">
        <f t="shared" si="8"/>
        <v>108637.60800000002</v>
      </c>
      <c r="D16" s="386">
        <f t="shared" si="8"/>
        <v>77966.648000000016</v>
      </c>
      <c r="E16" s="386">
        <f t="shared" si="8"/>
        <v>101621.61599999997</v>
      </c>
      <c r="F16" s="386">
        <f t="shared" si="8"/>
        <v>112603.04000000002</v>
      </c>
      <c r="G16" s="386">
        <f t="shared" si="8"/>
        <v>79291.592000000004</v>
      </c>
      <c r="H16" s="355">
        <f t="shared" si="0"/>
        <v>71061.078000000009</v>
      </c>
      <c r="I16" s="355">
        <f>SUM(V16:Y16)</f>
        <v>90262.819929999998</v>
      </c>
      <c r="J16" s="207">
        <f t="shared" si="1"/>
        <v>84944</v>
      </c>
      <c r="K16" s="387">
        <f>'3_X'!O28</f>
        <v>65591.599999999991</v>
      </c>
      <c r="L16" s="387">
        <f t="shared" si="5"/>
        <v>84326.415680000006</v>
      </c>
      <c r="M16" s="147">
        <f>SUM(AL16:AO16)</f>
        <v>68098.412370000005</v>
      </c>
      <c r="N16" s="386">
        <f>SUM(N6:N15)</f>
        <v>18438.009999999998</v>
      </c>
      <c r="O16" s="386">
        <f>SUM(O6:O15)</f>
        <v>22649.577000000001</v>
      </c>
      <c r="P16" s="386">
        <f>SUM(P6:P15)</f>
        <v>22033.784999999996</v>
      </c>
      <c r="Q16" s="386">
        <f>SUM(Q6:Q15)</f>
        <v>16170.22</v>
      </c>
      <c r="R16" s="355">
        <v>11741.569</v>
      </c>
      <c r="S16" s="355">
        <v>14261.654</v>
      </c>
      <c r="T16" s="355">
        <v>24765.439999999999</v>
      </c>
      <c r="U16" s="355">
        <v>20292.415000000001</v>
      </c>
      <c r="V16" s="355">
        <v>21672.618000000002</v>
      </c>
      <c r="W16" s="355">
        <v>21997.689000000002</v>
      </c>
      <c r="X16" s="355">
        <v>23217.550000000007</v>
      </c>
      <c r="Y16" s="355">
        <v>23374.962929999998</v>
      </c>
      <c r="Z16" s="355">
        <v>17358</v>
      </c>
      <c r="AA16" s="207">
        <v>24404</v>
      </c>
      <c r="AB16" s="387">
        <v>23554</v>
      </c>
      <c r="AC16" s="387">
        <f>'3_X'!AG28</f>
        <v>19628</v>
      </c>
      <c r="AD16" s="388">
        <f>'3_X'!AH28</f>
        <v>16824</v>
      </c>
      <c r="AE16" s="388">
        <f>'3_X'!AI28</f>
        <v>16316</v>
      </c>
      <c r="AF16" s="388">
        <f>'3_X'!AJ28</f>
        <v>14491.2</v>
      </c>
      <c r="AG16" s="388">
        <f>'3_X'!AK28</f>
        <v>17960.399999999998</v>
      </c>
      <c r="AH16" s="388">
        <f>'3_X'!AL28</f>
        <v>19380</v>
      </c>
      <c r="AI16" s="388">
        <f>'3_X'!AM28</f>
        <v>20828.3</v>
      </c>
      <c r="AJ16" s="388">
        <f>'3_X'!AN28</f>
        <v>23759.5</v>
      </c>
      <c r="AK16" s="388">
        <f>'3_X'!AO28</f>
        <v>20358.615679999999</v>
      </c>
      <c r="AL16" s="388">
        <f>'3_X'!AP28</f>
        <v>16672.875310000003</v>
      </c>
      <c r="AM16" s="388">
        <f>'3_X'!AQ28</f>
        <v>17324</v>
      </c>
      <c r="AN16" s="388">
        <f>'3_X'!AR28</f>
        <v>18396.993690000003</v>
      </c>
      <c r="AO16" s="760">
        <f>'3_X'!AS28</f>
        <v>15704.543370000001</v>
      </c>
      <c r="AP16" s="12"/>
      <c r="AQ16" s="354"/>
    </row>
    <row r="17" spans="1:43" s="229" customFormat="1" ht="16.5" customHeight="1" x14ac:dyDescent="0.3">
      <c r="A17" s="281"/>
      <c r="B17" s="386"/>
      <c r="C17" s="386"/>
      <c r="D17" s="386"/>
      <c r="E17" s="386"/>
      <c r="F17" s="324"/>
      <c r="G17" s="330"/>
      <c r="H17" s="330"/>
      <c r="I17" s="324"/>
      <c r="J17" s="12"/>
      <c r="K17" s="12"/>
      <c r="L17" s="12"/>
      <c r="M17" s="112"/>
      <c r="N17" s="330"/>
      <c r="O17" s="330"/>
      <c r="P17" s="330"/>
      <c r="Q17" s="330"/>
      <c r="R17" s="12"/>
      <c r="S17" s="12"/>
      <c r="T17" s="12"/>
      <c r="U17" s="12"/>
      <c r="V17" s="12"/>
      <c r="W17" s="12"/>
      <c r="X17" s="207"/>
      <c r="Y17" s="12"/>
      <c r="Z17" s="12"/>
      <c r="AA17" s="12"/>
      <c r="AB17" s="12"/>
      <c r="AC17" s="12"/>
      <c r="AD17" s="12"/>
      <c r="AL17" s="382"/>
      <c r="AO17" s="761"/>
      <c r="AP17" s="12"/>
    </row>
    <row r="18" spans="1:43" s="229" customFormat="1" ht="16.5" customHeight="1" x14ac:dyDescent="0.3">
      <c r="A18" s="226" t="s">
        <v>161</v>
      </c>
      <c r="B18" s="386"/>
      <c r="C18" s="386"/>
      <c r="D18" s="355"/>
      <c r="E18" s="355"/>
      <c r="F18" s="324"/>
      <c r="G18" s="324"/>
      <c r="H18" s="324"/>
      <c r="I18" s="324"/>
      <c r="J18" s="12"/>
      <c r="K18" s="12"/>
      <c r="L18" s="12"/>
      <c r="M18" s="112"/>
      <c r="N18" s="324"/>
      <c r="O18" s="324"/>
      <c r="P18" s="12"/>
      <c r="Q18" s="12"/>
      <c r="R18" s="12"/>
      <c r="S18" s="12"/>
      <c r="T18" s="12"/>
      <c r="U18" s="12"/>
      <c r="V18" s="12"/>
      <c r="W18" s="12" t="s">
        <v>80</v>
      </c>
      <c r="X18" s="12"/>
      <c r="Y18" s="12"/>
      <c r="Z18" s="12"/>
      <c r="AA18" s="12"/>
      <c r="AB18" s="12"/>
      <c r="AC18" s="12"/>
      <c r="AD18" s="12"/>
      <c r="AL18" s="382"/>
      <c r="AO18" s="154"/>
      <c r="AP18" s="12"/>
      <c r="AQ18" s="354"/>
    </row>
    <row r="19" spans="1:43" s="229" customFormat="1" ht="16.5" customHeight="1" x14ac:dyDescent="0.3">
      <c r="A19" s="380" t="s">
        <v>162</v>
      </c>
      <c r="B19" s="381" t="s">
        <v>153</v>
      </c>
      <c r="C19" s="381" t="s">
        <v>153</v>
      </c>
      <c r="D19" s="381" t="s">
        <v>153</v>
      </c>
      <c r="E19" s="381" t="s">
        <v>153</v>
      </c>
      <c r="F19" s="258">
        <v>20649.436000000002</v>
      </c>
      <c r="G19" s="258">
        <v>22340.034</v>
      </c>
      <c r="H19" s="258">
        <f>SUM(R19:U19)</f>
        <v>18673.415000000001</v>
      </c>
      <c r="I19" s="324">
        <f t="shared" si="2"/>
        <v>17163.011999999999</v>
      </c>
      <c r="J19" s="12">
        <f>Z19+AA19+AB19+AC19</f>
        <v>7615</v>
      </c>
      <c r="K19" s="12">
        <f>AD19+AE19+AF19+AG19</f>
        <v>971</v>
      </c>
      <c r="L19" s="12">
        <f>SUM(AH19:AK19)</f>
        <v>12782</v>
      </c>
      <c r="M19" s="112">
        <f t="shared" si="4"/>
        <v>15112</v>
      </c>
      <c r="N19" s="258">
        <v>5158.99</v>
      </c>
      <c r="O19" s="258">
        <v>6023.0640000000003</v>
      </c>
      <c r="P19" s="258">
        <v>6242.44</v>
      </c>
      <c r="Q19" s="258">
        <v>4915.54</v>
      </c>
      <c r="R19" s="324">
        <f>3835958/1000</f>
        <v>3835.9580000000001</v>
      </c>
      <c r="S19" s="324">
        <f>5147012/1000</f>
        <v>5147.0119999999997</v>
      </c>
      <c r="T19" s="324">
        <v>4460.7209999999995</v>
      </c>
      <c r="U19" s="324">
        <v>5229.7240000000002</v>
      </c>
      <c r="V19" s="12">
        <v>3601.165</v>
      </c>
      <c r="W19" s="12">
        <v>4692.8469999999998</v>
      </c>
      <c r="X19" s="344">
        <v>4918</v>
      </c>
      <c r="Y19" s="344">
        <v>3951</v>
      </c>
      <c r="Z19" s="344">
        <v>2801</v>
      </c>
      <c r="AA19" s="346">
        <v>2124</v>
      </c>
      <c r="AB19" s="346">
        <v>2448</v>
      </c>
      <c r="AC19" s="12">
        <v>242</v>
      </c>
      <c r="AD19" s="12">
        <v>130</v>
      </c>
      <c r="AE19" s="229">
        <v>305</v>
      </c>
      <c r="AF19" s="229">
        <v>292</v>
      </c>
      <c r="AG19" s="229">
        <v>244</v>
      </c>
      <c r="AH19" s="229">
        <v>350</v>
      </c>
      <c r="AI19" s="229">
        <v>1367</v>
      </c>
      <c r="AJ19" s="229">
        <v>5438</v>
      </c>
      <c r="AK19" s="229">
        <v>5627</v>
      </c>
      <c r="AL19" s="12">
        <v>4066</v>
      </c>
      <c r="AM19" s="215">
        <v>163</v>
      </c>
      <c r="AN19" s="215">
        <v>105</v>
      </c>
      <c r="AO19" s="761">
        <v>10778</v>
      </c>
      <c r="AP19" s="12"/>
    </row>
    <row r="20" spans="1:43" s="229" customFormat="1" ht="14.4" x14ac:dyDescent="0.3">
      <c r="A20" s="389" t="s">
        <v>242</v>
      </c>
      <c r="B20" s="324">
        <v>40562.814198815991</v>
      </c>
      <c r="C20" s="324">
        <v>35465.591944631997</v>
      </c>
      <c r="D20" s="324">
        <v>39433.523690000002</v>
      </c>
      <c r="E20" s="324">
        <v>34396.224369000003</v>
      </c>
      <c r="F20" s="258">
        <v>10502.689999999999</v>
      </c>
      <c r="G20" s="258">
        <v>10583.713</v>
      </c>
      <c r="H20" s="258">
        <f>SUM(R20:U20)</f>
        <v>11454.874</v>
      </c>
      <c r="I20" s="324">
        <f t="shared" si="2"/>
        <v>14392.025</v>
      </c>
      <c r="J20" s="12">
        <f>Z20+AA20+AB20+AC20</f>
        <v>6129</v>
      </c>
      <c r="K20" s="12">
        <f>AD20+AE20+AF20+AG20</f>
        <v>6892</v>
      </c>
      <c r="L20" s="12">
        <f t="shared" ref="L20:L22" si="9">SUM(AH20:AK20)</f>
        <v>15122</v>
      </c>
      <c r="M20" s="112">
        <f t="shared" si="4"/>
        <v>32596</v>
      </c>
      <c r="N20" s="258">
        <v>2273.9809999999998</v>
      </c>
      <c r="O20" s="258">
        <v>2465.0510000000004</v>
      </c>
      <c r="P20" s="258">
        <v>2558.0119999999997</v>
      </c>
      <c r="Q20" s="258">
        <v>3286.6689999999999</v>
      </c>
      <c r="R20" s="324">
        <f>1885337/1000</f>
        <v>1885.337</v>
      </c>
      <c r="S20" s="324">
        <f>2422837/1000</f>
        <v>2422.837</v>
      </c>
      <c r="T20" s="324">
        <f>3257414/1000</f>
        <v>3257.4140000000002</v>
      </c>
      <c r="U20" s="324">
        <f>3889286/1000</f>
        <v>3889.2860000000001</v>
      </c>
      <c r="V20" s="12">
        <v>3362.7710000000002</v>
      </c>
      <c r="W20" s="12">
        <v>2729.2539999999999</v>
      </c>
      <c r="X20" s="344">
        <v>4417</v>
      </c>
      <c r="Y20" s="344">
        <v>3883</v>
      </c>
      <c r="Z20" s="344">
        <v>4034</v>
      </c>
      <c r="AA20" s="12">
        <v>1</v>
      </c>
      <c r="AB20" s="12">
        <v>0</v>
      </c>
      <c r="AC20" s="12">
        <v>2094</v>
      </c>
      <c r="AD20" s="12">
        <v>2018</v>
      </c>
      <c r="AE20" s="229">
        <v>1828</v>
      </c>
      <c r="AF20" s="229">
        <v>1037</v>
      </c>
      <c r="AG20" s="229">
        <f>1888+121</f>
        <v>2009</v>
      </c>
      <c r="AH20" s="229">
        <v>2222</v>
      </c>
      <c r="AI20" s="229">
        <v>2498</v>
      </c>
      <c r="AJ20" s="229">
        <v>4228</v>
      </c>
      <c r="AK20" s="229">
        <v>6174</v>
      </c>
      <c r="AL20" s="12">
        <v>4313</v>
      </c>
      <c r="AM20" s="215">
        <v>11413</v>
      </c>
      <c r="AN20" s="215">
        <v>11862</v>
      </c>
      <c r="AO20" s="154">
        <v>5008</v>
      </c>
      <c r="AP20" s="12"/>
    </row>
    <row r="21" spans="1:43" s="229" customFormat="1" ht="14.4" x14ac:dyDescent="0.3">
      <c r="A21" s="389" t="s">
        <v>241</v>
      </c>
      <c r="B21" s="381" t="s">
        <v>153</v>
      </c>
      <c r="C21" s="381" t="s">
        <v>153</v>
      </c>
      <c r="D21" s="381" t="s">
        <v>153</v>
      </c>
      <c r="E21" s="381" t="s">
        <v>153</v>
      </c>
      <c r="F21" s="381" t="s">
        <v>153</v>
      </c>
      <c r="G21" s="381" t="s">
        <v>153</v>
      </c>
      <c r="H21" s="258">
        <f>SUM(R21:U21)</f>
        <v>18015.089000000007</v>
      </c>
      <c r="I21" s="324">
        <f t="shared" si="2"/>
        <v>8279.5519999999997</v>
      </c>
      <c r="J21" s="12">
        <f>Z21+AA21+AB21+AC21</f>
        <v>652</v>
      </c>
      <c r="K21" s="12">
        <f>AD21+AE21+AF21+AG21</f>
        <v>255</v>
      </c>
      <c r="L21" s="12">
        <f t="shared" si="9"/>
        <v>0</v>
      </c>
      <c r="M21" s="112">
        <f t="shared" si="4"/>
        <v>0</v>
      </c>
      <c r="N21" s="381" t="s">
        <v>153</v>
      </c>
      <c r="O21" s="381" t="s">
        <v>153</v>
      </c>
      <c r="P21" s="381" t="s">
        <v>153</v>
      </c>
      <c r="Q21" s="381" t="s">
        <v>153</v>
      </c>
      <c r="R21" s="324">
        <v>2587.4739999999983</v>
      </c>
      <c r="S21" s="324">
        <v>4026.0790000000034</v>
      </c>
      <c r="T21" s="324">
        <v>3537.1580000000013</v>
      </c>
      <c r="U21" s="324">
        <v>7864.3780000000024</v>
      </c>
      <c r="V21" s="12">
        <f>V22-V19-V20</f>
        <v>2046.8659999999995</v>
      </c>
      <c r="W21" s="12">
        <f>W22-W19-W20</f>
        <v>2545.3900000000021</v>
      </c>
      <c r="X21" s="12">
        <f>X22-X19-X20</f>
        <v>2288.2569999999978</v>
      </c>
      <c r="Y21" s="122">
        <f>Y22-Y19-Y20</f>
        <v>1399.0390000000007</v>
      </c>
      <c r="Z21" s="122">
        <v>286</v>
      </c>
      <c r="AA21" s="12">
        <v>364</v>
      </c>
      <c r="AB21" s="12">
        <v>0</v>
      </c>
      <c r="AC21" s="12">
        <v>2</v>
      </c>
      <c r="AD21" s="12">
        <v>255</v>
      </c>
      <c r="AE21" s="229">
        <v>0</v>
      </c>
      <c r="AF21" s="229">
        <v>0</v>
      </c>
      <c r="AG21" s="229">
        <v>0</v>
      </c>
      <c r="AH21" s="229">
        <v>0</v>
      </c>
      <c r="AI21" s="229">
        <v>0</v>
      </c>
      <c r="AJ21" s="229">
        <v>0</v>
      </c>
      <c r="AK21" s="229">
        <v>0</v>
      </c>
      <c r="AL21" s="12">
        <v>0</v>
      </c>
      <c r="AM21" s="438">
        <v>0</v>
      </c>
      <c r="AN21" s="229">
        <v>0</v>
      </c>
      <c r="AO21" s="154">
        <v>0</v>
      </c>
      <c r="AP21" s="12"/>
    </row>
    <row r="22" spans="1:43" s="229" customFormat="1" ht="14.4" x14ac:dyDescent="0.3">
      <c r="A22" s="281" t="s">
        <v>163</v>
      </c>
      <c r="B22" s="386">
        <v>40562.814198815991</v>
      </c>
      <c r="C22" s="386">
        <v>35465.591944631997</v>
      </c>
      <c r="D22" s="386">
        <v>39433.523690000002</v>
      </c>
      <c r="E22" s="386">
        <v>34396.224369000003</v>
      </c>
      <c r="F22" s="386">
        <v>31152.126</v>
      </c>
      <c r="G22" s="386">
        <v>32923.747000000003</v>
      </c>
      <c r="H22" s="330">
        <f>SUM(R22:U22)</f>
        <v>48143.378000000004</v>
      </c>
      <c r="I22" s="355">
        <f t="shared" si="2"/>
        <v>39834.589</v>
      </c>
      <c r="J22" s="207">
        <f>Z22+AA22+AB22+AC22</f>
        <v>14396</v>
      </c>
      <c r="K22" s="207">
        <f>AD22+AE22+AF22+AG22</f>
        <v>8118</v>
      </c>
      <c r="L22" s="207">
        <f t="shared" si="9"/>
        <v>27904</v>
      </c>
      <c r="M22" s="147">
        <f t="shared" si="4"/>
        <v>47708</v>
      </c>
      <c r="N22" s="330">
        <f>SUM(N19:N20)</f>
        <v>7432.9709999999995</v>
      </c>
      <c r="O22" s="330">
        <f>SUM(O19:O20)</f>
        <v>8488.1150000000016</v>
      </c>
      <c r="P22" s="330">
        <f>SUM(P19:P20)</f>
        <v>8800.4519999999993</v>
      </c>
      <c r="Q22" s="330">
        <f>SUM(Q19:Q20)</f>
        <v>8202.2089999999989</v>
      </c>
      <c r="R22" s="355">
        <v>8308.7689999999984</v>
      </c>
      <c r="S22" s="355">
        <v>11595.928000000004</v>
      </c>
      <c r="T22" s="355">
        <v>11255.293000000001</v>
      </c>
      <c r="U22" s="355">
        <v>16983.388000000003</v>
      </c>
      <c r="V22" s="207">
        <v>9010.8019999999997</v>
      </c>
      <c r="W22" s="207">
        <v>9967.4910000000018</v>
      </c>
      <c r="X22" s="390">
        <v>11623.256999999998</v>
      </c>
      <c r="Y22" s="207">
        <v>9233.0390000000007</v>
      </c>
      <c r="Z22" s="207">
        <f t="shared" ref="Z22:AE22" si="10">SUM(Z19:Z21)</f>
        <v>7121</v>
      </c>
      <c r="AA22" s="207">
        <f t="shared" si="10"/>
        <v>2489</v>
      </c>
      <c r="AB22" s="207">
        <f t="shared" si="10"/>
        <v>2448</v>
      </c>
      <c r="AC22" s="207">
        <f t="shared" si="10"/>
        <v>2338</v>
      </c>
      <c r="AD22" s="207">
        <f t="shared" si="10"/>
        <v>2403</v>
      </c>
      <c r="AE22" s="207">
        <f t="shared" si="10"/>
        <v>2133</v>
      </c>
      <c r="AF22" s="207">
        <f>SUM(AF19:AF21)</f>
        <v>1329</v>
      </c>
      <c r="AG22" s="207">
        <f>SUM(AG19:AG21)</f>
        <v>2253</v>
      </c>
      <c r="AH22" s="207">
        <f>SUM(AH19:AH21)</f>
        <v>2572</v>
      </c>
      <c r="AI22" s="207">
        <f>SUM(AI19:AI21)</f>
        <v>3865</v>
      </c>
      <c r="AJ22" s="207">
        <f>SUM(AJ19:AJ21)</f>
        <v>9666</v>
      </c>
      <c r="AK22" s="207">
        <f t="shared" ref="AK22:AO22" si="11">SUM(AK19:AK21)</f>
        <v>11801</v>
      </c>
      <c r="AL22" s="207">
        <f t="shared" si="11"/>
        <v>8379</v>
      </c>
      <c r="AM22" s="207">
        <f t="shared" si="11"/>
        <v>11576</v>
      </c>
      <c r="AN22" s="207">
        <f t="shared" si="11"/>
        <v>11967</v>
      </c>
      <c r="AO22" s="147">
        <f t="shared" si="11"/>
        <v>15786</v>
      </c>
      <c r="AP22" s="12"/>
    </row>
    <row r="23" spans="1:43" s="229" customFormat="1" ht="14.4" x14ac:dyDescent="0.3">
      <c r="A23" s="281"/>
      <c r="B23" s="386"/>
      <c r="C23" s="386"/>
      <c r="D23" s="386"/>
      <c r="E23" s="386"/>
      <c r="F23" s="355"/>
      <c r="G23" s="355"/>
      <c r="H23" s="258"/>
      <c r="I23" s="324"/>
      <c r="J23" s="12"/>
      <c r="K23" s="12"/>
      <c r="L23" s="12"/>
      <c r="M23" s="112"/>
      <c r="N23" s="258"/>
      <c r="O23" s="258"/>
      <c r="P23" s="258"/>
      <c r="Q23" s="258"/>
      <c r="R23" s="12"/>
      <c r="S23" s="12"/>
      <c r="T23" s="12"/>
      <c r="U23" s="12"/>
      <c r="V23" s="12"/>
      <c r="W23" s="12"/>
      <c r="X23" s="272"/>
      <c r="Y23" s="12"/>
      <c r="Z23" s="12"/>
      <c r="AA23" s="12"/>
      <c r="AB23" s="12"/>
      <c r="AC23" s="12"/>
      <c r="AD23" s="12"/>
      <c r="AL23" s="382"/>
      <c r="AO23" s="154"/>
      <c r="AP23" s="12"/>
    </row>
    <row r="24" spans="1:43" s="229" customFormat="1" ht="14.4" x14ac:dyDescent="0.3">
      <c r="A24" s="281" t="s">
        <v>183</v>
      </c>
      <c r="B24" s="386">
        <v>176427.618198816</v>
      </c>
      <c r="C24" s="386">
        <v>144103.19994463201</v>
      </c>
      <c r="D24" s="386">
        <v>117400.17169000002</v>
      </c>
      <c r="E24" s="386">
        <v>136017.84036899998</v>
      </c>
      <c r="F24" s="386">
        <v>143755.166</v>
      </c>
      <c r="G24" s="386">
        <v>112215.33900000001</v>
      </c>
      <c r="H24" s="330">
        <f>SUM(R24:U24)</f>
        <v>119204.45599999999</v>
      </c>
      <c r="I24" s="355">
        <f t="shared" si="2"/>
        <v>130096.76754</v>
      </c>
      <c r="J24" s="207">
        <f>Z24+AA24+AB24+AC24</f>
        <v>99340</v>
      </c>
      <c r="K24" s="207">
        <f>K16+K22</f>
        <v>73709.599999999991</v>
      </c>
      <c r="L24" s="207">
        <f>SUM(AH24:AK24)</f>
        <v>112230.41568000001</v>
      </c>
      <c r="M24" s="147">
        <f>SUM(AL24:AO24)</f>
        <v>115806.41237000001</v>
      </c>
      <c r="N24" s="386">
        <f t="shared" ref="N24:U24" si="12">N22+N16</f>
        <v>25870.981</v>
      </c>
      <c r="O24" s="386">
        <f t="shared" si="12"/>
        <v>31137.692000000003</v>
      </c>
      <c r="P24" s="386">
        <f t="shared" si="12"/>
        <v>30834.236999999994</v>
      </c>
      <c r="Q24" s="386">
        <f t="shared" si="12"/>
        <v>24372.428999999996</v>
      </c>
      <c r="R24" s="386">
        <f t="shared" si="12"/>
        <v>20050.337999999996</v>
      </c>
      <c r="S24" s="386">
        <f t="shared" si="12"/>
        <v>25857.582000000002</v>
      </c>
      <c r="T24" s="386">
        <f t="shared" si="12"/>
        <v>36020.733</v>
      </c>
      <c r="U24" s="386">
        <f t="shared" si="12"/>
        <v>37275.803</v>
      </c>
      <c r="V24" s="207">
        <f>V16+V22</f>
        <v>30683.420000000002</v>
      </c>
      <c r="W24" s="207">
        <f>W16+W22</f>
        <v>31965.180000000004</v>
      </c>
      <c r="X24" s="207">
        <v>34840.165609999996</v>
      </c>
      <c r="Y24" s="207">
        <f t="shared" ref="Y24:AC24" si="13">Y16+Y22</f>
        <v>32608.001929999999</v>
      </c>
      <c r="Z24" s="207">
        <f t="shared" si="13"/>
        <v>24479</v>
      </c>
      <c r="AA24" s="207">
        <f t="shared" si="13"/>
        <v>26893</v>
      </c>
      <c r="AB24" s="207">
        <f t="shared" si="13"/>
        <v>26002</v>
      </c>
      <c r="AC24" s="207">
        <f t="shared" si="13"/>
        <v>21966</v>
      </c>
      <c r="AD24" s="207">
        <f t="shared" ref="AD24:AI24" si="14">AD16+AD22</f>
        <v>19227</v>
      </c>
      <c r="AE24" s="207">
        <f t="shared" si="14"/>
        <v>18449</v>
      </c>
      <c r="AF24" s="207">
        <f t="shared" si="14"/>
        <v>15820.2</v>
      </c>
      <c r="AG24" s="207">
        <f t="shared" si="14"/>
        <v>20213.399999999998</v>
      </c>
      <c r="AH24" s="207">
        <f>AH16+AH22</f>
        <v>21952</v>
      </c>
      <c r="AI24" s="207">
        <f t="shared" si="14"/>
        <v>24693.3</v>
      </c>
      <c r="AJ24" s="207">
        <f>AJ16+AJ22</f>
        <v>33425.5</v>
      </c>
      <c r="AK24" s="207">
        <f t="shared" ref="AK24:AO24" si="15">AK16+AK22</f>
        <v>32159.615679999999</v>
      </c>
      <c r="AL24" s="207">
        <f t="shared" si="15"/>
        <v>25051.875310000003</v>
      </c>
      <c r="AM24" s="207">
        <f>AM16+AM22</f>
        <v>28900</v>
      </c>
      <c r="AN24" s="207">
        <f t="shared" si="15"/>
        <v>30363.993690000003</v>
      </c>
      <c r="AO24" s="147">
        <f t="shared" si="15"/>
        <v>31490.543369999999</v>
      </c>
      <c r="AP24" s="207"/>
    </row>
    <row r="25" spans="1:43" s="229" customFormat="1" ht="14.4" x14ac:dyDescent="0.3"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O25" s="154"/>
    </row>
    <row r="26" spans="1:43" ht="14.4" x14ac:dyDescent="0.3">
      <c r="A26" s="249" t="s">
        <v>169</v>
      </c>
      <c r="F26" s="5"/>
      <c r="G26" s="5"/>
      <c r="H26" s="5"/>
      <c r="I26" s="5"/>
      <c r="J26" s="5"/>
      <c r="N26" s="5"/>
      <c r="O26" s="5"/>
      <c r="P26" s="5"/>
      <c r="Q26" s="5"/>
      <c r="R26" s="5"/>
      <c r="S26" s="5"/>
      <c r="T26" s="5"/>
      <c r="U26" s="5"/>
      <c r="AA26" s="5"/>
      <c r="AK26" s="94"/>
      <c r="AL26" s="94"/>
      <c r="AM26" s="440"/>
    </row>
    <row r="27" spans="1:43" ht="14.4" x14ac:dyDescent="0.3">
      <c r="A27" s="510" t="s">
        <v>287</v>
      </c>
      <c r="B27" s="511"/>
      <c r="C27" s="511"/>
    </row>
    <row r="28" spans="1:43" ht="14.4" x14ac:dyDescent="0.3">
      <c r="A28" s="521" t="s">
        <v>170</v>
      </c>
      <c r="B28" s="522"/>
      <c r="C28" s="522"/>
      <c r="AK28" s="94"/>
      <c r="AL28" s="94"/>
      <c r="AM28" s="44"/>
    </row>
    <row r="29" spans="1:43" ht="14.4" x14ac:dyDescent="0.3">
      <c r="A29" s="523" t="s">
        <v>171</v>
      </c>
      <c r="B29" s="524"/>
      <c r="C29" s="525"/>
      <c r="AM29" s="44"/>
    </row>
    <row r="30" spans="1:43" ht="14.4" x14ac:dyDescent="0.3">
      <c r="A30" s="526" t="s">
        <v>172</v>
      </c>
      <c r="B30" s="527"/>
      <c r="C30" s="528"/>
      <c r="I30" s="72"/>
      <c r="J30" s="72"/>
      <c r="K30" s="72"/>
      <c r="L30" s="154"/>
      <c r="M30" s="154"/>
      <c r="N30" s="39"/>
      <c r="AK30" s="44"/>
      <c r="AL30" s="44"/>
      <c r="AM30" s="5"/>
    </row>
    <row r="31" spans="1:43" ht="14.4" x14ac:dyDescent="0.3">
      <c r="A31" s="526" t="s">
        <v>173</v>
      </c>
      <c r="B31" s="527"/>
      <c r="C31" s="528"/>
      <c r="AK31" s="94"/>
      <c r="AL31" s="94"/>
      <c r="AM31" s="44"/>
    </row>
    <row r="32" spans="1:43" ht="14.4" x14ac:dyDescent="0.3">
      <c r="A32" s="37" t="s">
        <v>239</v>
      </c>
      <c r="B32" s="261"/>
      <c r="C32" s="261"/>
    </row>
    <row r="33" spans="1:38" ht="14.4" x14ac:dyDescent="0.3">
      <c r="A33" s="37" t="s">
        <v>246</v>
      </c>
      <c r="AK33" s="44"/>
      <c r="AL33" s="44"/>
    </row>
  </sheetData>
  <mergeCells count="16">
    <mergeCell ref="AL4:AO4"/>
    <mergeCell ref="B1:AI1"/>
    <mergeCell ref="B2:AI2"/>
    <mergeCell ref="N3:AI3"/>
    <mergeCell ref="A31:C31"/>
    <mergeCell ref="A27:C27"/>
    <mergeCell ref="A28:C28"/>
    <mergeCell ref="A29:C29"/>
    <mergeCell ref="A30:C30"/>
    <mergeCell ref="B3:K3"/>
    <mergeCell ref="V4:Y4"/>
    <mergeCell ref="Z4:AC4"/>
    <mergeCell ref="AD4:AG4"/>
    <mergeCell ref="R4:U4"/>
    <mergeCell ref="N4:Q4"/>
    <mergeCell ref="AH4:AK4"/>
  </mergeCells>
  <phoneticPr fontId="51" type="noConversion"/>
  <pageMargins left="0.7" right="0.7" top="0.75" bottom="0.75" header="0.3" footer="0.3"/>
  <pageSetup scale="6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P37"/>
  <sheetViews>
    <sheetView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XFD1048576"/>
    </sheetView>
  </sheetViews>
  <sheetFormatPr defaultColWidth="9.33203125" defaultRowHeight="13.8" outlineLevelCol="1" x14ac:dyDescent="0.3"/>
  <cols>
    <col min="1" max="1" width="35.44140625" style="4" customWidth="1"/>
    <col min="2" max="2" width="10.33203125" style="4" customWidth="1" outlineLevel="1"/>
    <col min="3" max="6" width="9.6640625" style="4" customWidth="1" outlineLevel="1"/>
    <col min="7" max="7" width="11.5546875" style="4" customWidth="1" outlineLevel="1"/>
    <col min="8" max="8" width="9.6640625" style="4" customWidth="1" outlineLevel="1"/>
    <col min="9" max="9" width="11.109375" style="4" customWidth="1"/>
    <col min="10" max="10" width="10" style="4" customWidth="1"/>
    <col min="11" max="13" width="9.6640625" style="4" customWidth="1"/>
    <col min="14" max="14" width="10.88671875" style="4" hidden="1" customWidth="1" outlineLevel="1"/>
    <col min="15" max="15" width="10.33203125" style="4" hidden="1" customWidth="1" outlineLevel="1"/>
    <col min="16" max="16" width="10.5546875" style="4" hidden="1" customWidth="1" outlineLevel="1"/>
    <col min="17" max="17" width="10.44140625" style="4" hidden="1" customWidth="1" outlineLevel="1"/>
    <col min="18" max="18" width="11.109375" style="4" hidden="1" customWidth="1" outlineLevel="1"/>
    <col min="19" max="20" width="11" style="4" hidden="1" customWidth="1" outlineLevel="1"/>
    <col min="21" max="21" width="10.88671875" style="4" hidden="1" customWidth="1" outlineLevel="1"/>
    <col min="22" max="22" width="10.33203125" style="4" hidden="1" customWidth="1" outlineLevel="1" collapsed="1"/>
    <col min="23" max="23" width="10.33203125" style="4" hidden="1" customWidth="1" outlineLevel="1"/>
    <col min="24" max="24" width="11.6640625" style="4" hidden="1" customWidth="1" outlineLevel="1"/>
    <col min="25" max="25" width="9" style="4" hidden="1" customWidth="1" outlineLevel="1"/>
    <col min="26" max="26" width="10.5546875" style="4" hidden="1" customWidth="1" outlineLevel="1"/>
    <col min="27" max="27" width="10.88671875" style="4" hidden="1" customWidth="1" outlineLevel="1"/>
    <col min="28" max="29" width="10.33203125" style="4" hidden="1" customWidth="1" outlineLevel="1"/>
    <col min="30" max="30" width="11.33203125" style="4" customWidth="1" collapsed="1"/>
    <col min="31" max="31" width="10" style="4" bestFit="1" customWidth="1"/>
    <col min="32" max="32" width="10.88671875" style="4" bestFit="1" customWidth="1"/>
    <col min="33" max="33" width="10.6640625" style="4" customWidth="1"/>
    <col min="34" max="34" width="11.109375" style="4" customWidth="1"/>
    <col min="35" max="35" width="11.33203125" style="4" customWidth="1"/>
    <col min="36" max="36" width="10.88671875" style="4" customWidth="1"/>
    <col min="37" max="37" width="10" style="4" customWidth="1"/>
    <col min="38" max="38" width="13.33203125" style="4" customWidth="1"/>
    <col min="39" max="39" width="13.33203125" style="4" bestFit="1" customWidth="1"/>
    <col min="40" max="40" width="12.33203125" style="4" bestFit="1" customWidth="1"/>
    <col min="41" max="41" width="14.88671875" style="4" customWidth="1"/>
    <col min="42" max="42" width="15.88671875" style="4" customWidth="1"/>
    <col min="43" max="16384" width="9.33203125" style="4"/>
  </cols>
  <sheetData>
    <row r="1" spans="1:42" s="18" customFormat="1" ht="16.5" customHeight="1" x14ac:dyDescent="0.35">
      <c r="A1" s="233" t="s">
        <v>75</v>
      </c>
      <c r="B1" s="614" t="s">
        <v>176</v>
      </c>
      <c r="C1" s="615"/>
      <c r="D1" s="615"/>
      <c r="E1" s="615"/>
      <c r="F1" s="615"/>
      <c r="G1" s="615"/>
      <c r="H1" s="615"/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  <c r="AC1" s="615"/>
      <c r="AD1" s="615"/>
      <c r="AE1" s="615"/>
      <c r="AF1" s="615"/>
      <c r="AG1" s="615"/>
      <c r="AH1" s="615"/>
      <c r="AI1" s="615"/>
      <c r="AJ1" s="615"/>
      <c r="AK1" s="615"/>
      <c r="AL1" s="615"/>
      <c r="AM1" s="615"/>
      <c r="AN1" s="616"/>
    </row>
    <row r="2" spans="1:42" ht="16.5" customHeight="1" x14ac:dyDescent="0.3">
      <c r="A2" s="261"/>
      <c r="B2" s="560" t="s">
        <v>185</v>
      </c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  <c r="AB2" s="561"/>
      <c r="AC2" s="561"/>
      <c r="AD2" s="561"/>
      <c r="AE2" s="561"/>
      <c r="AF2" s="561"/>
      <c r="AG2" s="561"/>
      <c r="AH2" s="561"/>
      <c r="AI2" s="561"/>
      <c r="AJ2" s="561"/>
      <c r="AK2" s="561"/>
      <c r="AL2" s="561"/>
      <c r="AM2" s="561"/>
      <c r="AN2" s="562"/>
    </row>
    <row r="3" spans="1:42" s="22" customFormat="1" ht="16.5" customHeight="1" x14ac:dyDescent="0.3">
      <c r="A3" s="252"/>
      <c r="B3" s="554" t="s">
        <v>81</v>
      </c>
      <c r="C3" s="555"/>
      <c r="D3" s="555"/>
      <c r="E3" s="555"/>
      <c r="F3" s="555"/>
      <c r="G3" s="555"/>
      <c r="H3" s="555"/>
      <c r="I3" s="555"/>
      <c r="J3" s="555"/>
      <c r="K3" s="555"/>
      <c r="L3" s="556"/>
      <c r="M3" s="454"/>
      <c r="N3" s="529" t="s">
        <v>5</v>
      </c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  <c r="Z3" s="530"/>
      <c r="AA3" s="530"/>
      <c r="AB3" s="530"/>
      <c r="AC3" s="530"/>
      <c r="AD3" s="530"/>
      <c r="AE3" s="530"/>
      <c r="AF3" s="530"/>
      <c r="AG3" s="530"/>
      <c r="AH3" s="530"/>
      <c r="AI3" s="530"/>
      <c r="AJ3" s="530"/>
      <c r="AK3" s="530"/>
      <c r="AL3" s="530"/>
      <c r="AM3" s="530"/>
      <c r="AN3" s="531"/>
    </row>
    <row r="4" spans="1:42" s="22" customFormat="1" ht="16.5" customHeight="1" x14ac:dyDescent="0.3">
      <c r="A4" s="252"/>
      <c r="B4" s="273"/>
      <c r="C4" s="273"/>
      <c r="D4" s="273"/>
      <c r="E4" s="273"/>
      <c r="F4" s="273"/>
      <c r="G4" s="273"/>
      <c r="H4" s="273"/>
      <c r="I4" s="260"/>
      <c r="J4" s="260"/>
      <c r="K4" s="260"/>
      <c r="L4" s="260"/>
      <c r="M4" s="260"/>
      <c r="N4" s="553">
        <v>2017</v>
      </c>
      <c r="O4" s="553"/>
      <c r="P4" s="553"/>
      <c r="Q4" s="553"/>
      <c r="R4" s="553">
        <v>2018</v>
      </c>
      <c r="S4" s="553"/>
      <c r="T4" s="553"/>
      <c r="U4" s="553"/>
      <c r="V4" s="554">
        <v>2019</v>
      </c>
      <c r="W4" s="555"/>
      <c r="X4" s="555"/>
      <c r="Y4" s="556"/>
      <c r="Z4" s="554">
        <v>2020</v>
      </c>
      <c r="AA4" s="555"/>
      <c r="AB4" s="555"/>
      <c r="AC4" s="556"/>
      <c r="AD4" s="516">
        <v>2021</v>
      </c>
      <c r="AE4" s="516"/>
      <c r="AF4" s="516"/>
      <c r="AG4" s="516"/>
      <c r="AH4" s="554">
        <v>2022</v>
      </c>
      <c r="AI4" s="555"/>
      <c r="AJ4" s="555"/>
      <c r="AK4" s="556"/>
      <c r="AL4" s="554">
        <v>2023</v>
      </c>
      <c r="AM4" s="555"/>
      <c r="AN4" s="556"/>
      <c r="AO4" s="480"/>
    </row>
    <row r="5" spans="1:42" s="22" customFormat="1" ht="28.8" x14ac:dyDescent="0.3">
      <c r="A5" s="226" t="s">
        <v>117</v>
      </c>
      <c r="B5" s="239">
        <v>2012</v>
      </c>
      <c r="C5" s="239">
        <v>2013</v>
      </c>
      <c r="D5" s="239">
        <v>2014</v>
      </c>
      <c r="E5" s="32">
        <v>2015</v>
      </c>
      <c r="F5" s="33">
        <v>2016</v>
      </c>
      <c r="G5" s="33">
        <v>2017</v>
      </c>
      <c r="H5" s="33">
        <v>2018</v>
      </c>
      <c r="I5" s="33">
        <v>2019</v>
      </c>
      <c r="J5" s="33">
        <v>2020</v>
      </c>
      <c r="K5" s="33">
        <v>2021</v>
      </c>
      <c r="L5" s="33" t="s">
        <v>278</v>
      </c>
      <c r="M5" s="238" t="s">
        <v>339</v>
      </c>
      <c r="N5" s="32" t="s">
        <v>3</v>
      </c>
      <c r="O5" s="32" t="s">
        <v>4</v>
      </c>
      <c r="P5" s="33" t="s">
        <v>77</v>
      </c>
      <c r="Q5" s="33" t="s">
        <v>78</v>
      </c>
      <c r="R5" s="32" t="s">
        <v>3</v>
      </c>
      <c r="S5" s="32" t="s">
        <v>4</v>
      </c>
      <c r="T5" s="33" t="s">
        <v>77</v>
      </c>
      <c r="U5" s="33" t="s">
        <v>78</v>
      </c>
      <c r="V5" s="33" t="s">
        <v>3</v>
      </c>
      <c r="W5" s="33" t="s">
        <v>4</v>
      </c>
      <c r="X5" s="227" t="s">
        <v>264</v>
      </c>
      <c r="Y5" s="227" t="s">
        <v>265</v>
      </c>
      <c r="Z5" s="33" t="s">
        <v>3</v>
      </c>
      <c r="AA5" s="33" t="s">
        <v>268</v>
      </c>
      <c r="AB5" s="33" t="s">
        <v>264</v>
      </c>
      <c r="AC5" s="227" t="str">
        <f>Y5</f>
        <v>Decemb</v>
      </c>
      <c r="AD5" s="227" t="s">
        <v>3</v>
      </c>
      <c r="AE5" s="22" t="s">
        <v>268</v>
      </c>
      <c r="AF5" s="22" t="s">
        <v>77</v>
      </c>
      <c r="AG5" s="22" t="s">
        <v>149</v>
      </c>
      <c r="AH5" s="22" t="s">
        <v>3</v>
      </c>
      <c r="AI5" s="22" t="s">
        <v>297</v>
      </c>
      <c r="AJ5" s="22" t="s">
        <v>77</v>
      </c>
      <c r="AK5" s="22" t="s">
        <v>149</v>
      </c>
      <c r="AL5" s="22" t="s">
        <v>291</v>
      </c>
      <c r="AM5" s="22" t="s">
        <v>341</v>
      </c>
      <c r="AN5" s="22" t="s">
        <v>346</v>
      </c>
      <c r="AO5" s="45" t="s">
        <v>296</v>
      </c>
    </row>
    <row r="6" spans="1:42" s="229" customFormat="1" ht="16.5" customHeight="1" x14ac:dyDescent="0.3">
      <c r="A6" s="171" t="s">
        <v>253</v>
      </c>
      <c r="B6" s="391">
        <v>182751.31400000001</v>
      </c>
      <c r="C6" s="391">
        <v>189324.973</v>
      </c>
      <c r="D6" s="391">
        <v>218828.91800000001</v>
      </c>
      <c r="E6" s="391">
        <v>129061.89599999999</v>
      </c>
      <c r="F6" s="391">
        <v>123914.356</v>
      </c>
      <c r="G6" s="391">
        <f>SUM(N6:Q6)</f>
        <v>144208.08299999998</v>
      </c>
      <c r="H6" s="391">
        <f>SUM(R6:U6)</f>
        <v>178467.182</v>
      </c>
      <c r="I6" s="391">
        <f>SUM(V6:Y6)</f>
        <v>182428.98699999999</v>
      </c>
      <c r="J6" s="392">
        <f>Z6+AA6+AB6+AC6</f>
        <v>115733</v>
      </c>
      <c r="K6" s="104">
        <f>SUM(K7:K9)</f>
        <v>152666</v>
      </c>
      <c r="L6" s="104">
        <f>SUM(AH6:AK6)</f>
        <v>243813.011</v>
      </c>
      <c r="M6" s="762">
        <f>SUM(AL6:AO6)</f>
        <v>294014.91899999999</v>
      </c>
      <c r="N6" s="391">
        <v>35218.154999999999</v>
      </c>
      <c r="O6" s="391">
        <v>36167.351999999999</v>
      </c>
      <c r="P6" s="391">
        <v>32959.184000000001</v>
      </c>
      <c r="Q6" s="391">
        <v>39863.392</v>
      </c>
      <c r="R6" s="391">
        <v>31424.646000000001</v>
      </c>
      <c r="S6" s="391">
        <v>47600.324999999997</v>
      </c>
      <c r="T6" s="391">
        <v>55532.455999999998</v>
      </c>
      <c r="U6" s="391">
        <v>43909.754999999997</v>
      </c>
      <c r="V6" s="391">
        <v>48548.767999999996</v>
      </c>
      <c r="W6" s="391">
        <v>35552.366999999998</v>
      </c>
      <c r="X6" s="104">
        <v>45459.851999999999</v>
      </c>
      <c r="Y6" s="104">
        <v>52868</v>
      </c>
      <c r="Z6" s="104">
        <v>40676</v>
      </c>
      <c r="AA6" s="104">
        <f t="shared" ref="AA6:AF6" si="0">SUM(AA7:AA9)</f>
        <v>21039</v>
      </c>
      <c r="AB6" s="104">
        <f t="shared" si="0"/>
        <v>26211</v>
      </c>
      <c r="AC6" s="104">
        <f t="shared" si="0"/>
        <v>27807</v>
      </c>
      <c r="AD6" s="104">
        <f t="shared" si="0"/>
        <v>31339</v>
      </c>
      <c r="AE6" s="104">
        <f t="shared" si="0"/>
        <v>26196</v>
      </c>
      <c r="AF6" s="104">
        <f t="shared" si="0"/>
        <v>43945</v>
      </c>
      <c r="AG6" s="104">
        <f>SUM(AG7:AG9)</f>
        <v>51186</v>
      </c>
      <c r="AH6" s="104">
        <f>SUM(AH7:AH9)</f>
        <v>19646</v>
      </c>
      <c r="AI6" s="274">
        <f>SUM(AI7:AI9)</f>
        <v>50743</v>
      </c>
      <c r="AJ6" s="215">
        <v>104180</v>
      </c>
      <c r="AK6" s="354">
        <f>SUM(AK7:AK9)</f>
        <v>69244.010999999999</v>
      </c>
      <c r="AL6" s="354">
        <f>SUM(AL7:AL9)</f>
        <v>63186.123999999996</v>
      </c>
      <c r="AM6" s="354">
        <f>SUM(AM7:AM9)</f>
        <v>76198</v>
      </c>
      <c r="AN6" s="215">
        <v>69313.159</v>
      </c>
      <c r="AO6" s="439">
        <v>85317.635999999999</v>
      </c>
      <c r="AP6" s="215"/>
    </row>
    <row r="7" spans="1:42" s="229" customFormat="1" ht="16.5" customHeight="1" x14ac:dyDescent="0.3">
      <c r="A7" s="275" t="s">
        <v>243</v>
      </c>
      <c r="B7" s="393">
        <v>87684.06</v>
      </c>
      <c r="C7" s="393">
        <v>92409.191000000006</v>
      </c>
      <c r="D7" s="393">
        <v>95043.104999999996</v>
      </c>
      <c r="E7" s="393">
        <v>58271.724000000002</v>
      </c>
      <c r="F7" s="393">
        <v>55241.161999999997</v>
      </c>
      <c r="G7" s="393">
        <f t="shared" ref="G7:G18" si="1">SUM(N7:Q7)</f>
        <v>64836.904999999999</v>
      </c>
      <c r="H7" s="393">
        <f>SUM(R7:U7)</f>
        <v>78882.118000000002</v>
      </c>
      <c r="I7" s="393">
        <f>SUM(V7:Y7)</f>
        <v>79581.532999999996</v>
      </c>
      <c r="J7" s="354">
        <f>Z7+AA7+AB7+AC7</f>
        <v>54486.489000000001</v>
      </c>
      <c r="K7" s="12">
        <f>AD7+AE7+AF7+AG7</f>
        <v>73694</v>
      </c>
      <c r="L7" s="12">
        <f t="shared" ref="L7:L19" si="2">SUM(AH7:AK7)</f>
        <v>129146.917</v>
      </c>
      <c r="M7" s="112">
        <f>SUM(AL7:AO7)</f>
        <v>149657.22700000001</v>
      </c>
      <c r="N7" s="393">
        <v>16133.724</v>
      </c>
      <c r="O7" s="393">
        <v>16578.153999999999</v>
      </c>
      <c r="P7" s="393">
        <v>15332.582</v>
      </c>
      <c r="Q7" s="393">
        <v>16792.445</v>
      </c>
      <c r="R7" s="393">
        <v>13223.183000000001</v>
      </c>
      <c r="S7" s="393">
        <v>21317.88</v>
      </c>
      <c r="T7" s="393">
        <v>22556.288</v>
      </c>
      <c r="U7" s="393">
        <v>21784.767</v>
      </c>
      <c r="V7" s="393">
        <v>17178.314999999999</v>
      </c>
      <c r="W7" s="393">
        <v>14068.618</v>
      </c>
      <c r="X7" s="277">
        <v>21678.933000000001</v>
      </c>
      <c r="Y7" s="277">
        <v>26655.667000000001</v>
      </c>
      <c r="Z7" s="277">
        <v>18754.489000000001</v>
      </c>
      <c r="AA7" s="105">
        <v>8894</v>
      </c>
      <c r="AB7" s="277">
        <v>13095</v>
      </c>
      <c r="AC7" s="277">
        <v>13743</v>
      </c>
      <c r="AD7" s="12">
        <v>13961</v>
      </c>
      <c r="AE7" s="277">
        <v>11901</v>
      </c>
      <c r="AF7" s="277">
        <v>21333</v>
      </c>
      <c r="AG7" s="277">
        <v>26499</v>
      </c>
      <c r="AH7" s="229">
        <v>8759</v>
      </c>
      <c r="AI7" s="394">
        <v>26042</v>
      </c>
      <c r="AJ7" s="215">
        <v>60966</v>
      </c>
      <c r="AK7" s="354">
        <v>33379.917000000001</v>
      </c>
      <c r="AL7" s="354">
        <v>37329.455999999998</v>
      </c>
      <c r="AM7" s="215">
        <v>38756</v>
      </c>
      <c r="AN7" s="215">
        <v>30501.534</v>
      </c>
      <c r="AO7" s="439">
        <v>43070.237000000001</v>
      </c>
      <c r="AP7" s="354"/>
    </row>
    <row r="8" spans="1:42" s="229" customFormat="1" ht="16.5" customHeight="1" x14ac:dyDescent="0.3">
      <c r="A8" s="275" t="s">
        <v>244</v>
      </c>
      <c r="B8" s="393">
        <v>52360.538</v>
      </c>
      <c r="C8" s="393">
        <v>57693.440999999999</v>
      </c>
      <c r="D8" s="393">
        <v>59868.031999999999</v>
      </c>
      <c r="E8" s="393">
        <v>41658.014999999999</v>
      </c>
      <c r="F8" s="393">
        <v>41292.19</v>
      </c>
      <c r="G8" s="393">
        <f t="shared" si="1"/>
        <v>48526.614000000001</v>
      </c>
      <c r="H8" s="393">
        <f t="shared" ref="H8:H20" si="3">SUM(R8:U8)</f>
        <v>59451.916000000005</v>
      </c>
      <c r="I8" s="393">
        <f>SUM(V8:Y8)</f>
        <v>57274.024000000005</v>
      </c>
      <c r="J8" s="354">
        <f t="shared" ref="J8:J18" si="4">Z8+AA8+AB8+AC8</f>
        <v>38513.858999999997</v>
      </c>
      <c r="K8" s="12">
        <f>AD8+AE8+AF8+AG8</f>
        <v>62975</v>
      </c>
      <c r="L8" s="12">
        <f t="shared" si="2"/>
        <v>81599.093999999997</v>
      </c>
      <c r="M8" s="112">
        <f t="shared" ref="M8:M19" si="5">SUM(AL8:AO8)</f>
        <v>100219.69200000001</v>
      </c>
      <c r="N8" s="393">
        <v>11612.646000000001</v>
      </c>
      <c r="O8" s="393">
        <v>12996.561</v>
      </c>
      <c r="P8" s="393">
        <v>10027.353999999999</v>
      </c>
      <c r="Q8" s="393">
        <v>13890.053</v>
      </c>
      <c r="R8" s="393">
        <v>11136.342000000001</v>
      </c>
      <c r="S8" s="393">
        <v>16912.09</v>
      </c>
      <c r="T8" s="393">
        <v>19253.986000000001</v>
      </c>
      <c r="U8" s="393">
        <v>12149.498</v>
      </c>
      <c r="V8" s="393">
        <v>17649.542000000001</v>
      </c>
      <c r="W8" s="393">
        <v>10756.87</v>
      </c>
      <c r="X8" s="277">
        <v>13199</v>
      </c>
      <c r="Y8" s="277">
        <v>15668.611999999999</v>
      </c>
      <c r="Z8" s="277">
        <v>12050.859</v>
      </c>
      <c r="AA8" s="105">
        <v>7138</v>
      </c>
      <c r="AB8" s="277">
        <v>8766</v>
      </c>
      <c r="AC8" s="277">
        <v>10559</v>
      </c>
      <c r="AD8" s="12">
        <v>13799</v>
      </c>
      <c r="AE8" s="277">
        <v>10086</v>
      </c>
      <c r="AF8" s="277">
        <v>18924</v>
      </c>
      <c r="AG8" s="277">
        <v>20166</v>
      </c>
      <c r="AH8" s="229">
        <v>6929</v>
      </c>
      <c r="AI8" s="394">
        <v>19571</v>
      </c>
      <c r="AJ8" s="215">
        <v>33589</v>
      </c>
      <c r="AK8" s="354">
        <v>21510.094000000001</v>
      </c>
      <c r="AL8" s="354">
        <v>19523.668000000001</v>
      </c>
      <c r="AM8" s="215">
        <v>28202</v>
      </c>
      <c r="AN8" s="215">
        <v>22970.625</v>
      </c>
      <c r="AO8" s="439">
        <v>29523.399000000001</v>
      </c>
      <c r="AP8" s="354"/>
    </row>
    <row r="9" spans="1:42" s="229" customFormat="1" ht="16.5" customHeight="1" x14ac:dyDescent="0.3">
      <c r="A9" s="275" t="s">
        <v>245</v>
      </c>
      <c r="B9" s="393">
        <v>42706.716000000015</v>
      </c>
      <c r="C9" s="393">
        <v>39222.340999999986</v>
      </c>
      <c r="D9" s="393">
        <v>63917.781000000017</v>
      </c>
      <c r="E9" s="393">
        <v>29132.156999999992</v>
      </c>
      <c r="F9" s="393">
        <v>27381.004000000001</v>
      </c>
      <c r="G9" s="393">
        <f t="shared" si="1"/>
        <v>30844.563999999998</v>
      </c>
      <c r="H9" s="393">
        <f t="shared" si="3"/>
        <v>40133.147999999986</v>
      </c>
      <c r="I9" s="393">
        <f>SUM(V9:Y9)</f>
        <v>45573.708999999988</v>
      </c>
      <c r="J9" s="354">
        <f>Z9+AA9+AB9+AC9</f>
        <v>22733</v>
      </c>
      <c r="K9" s="12">
        <f>AD9+AE9+AF9+AG9</f>
        <v>15997</v>
      </c>
      <c r="L9" s="12">
        <f t="shared" si="2"/>
        <v>33067</v>
      </c>
      <c r="M9" s="112">
        <f t="shared" si="5"/>
        <v>44138</v>
      </c>
      <c r="N9" s="393">
        <v>7471.7849999999962</v>
      </c>
      <c r="O9" s="393">
        <v>6592.6370000000024</v>
      </c>
      <c r="P9" s="393">
        <v>7599.2479999999996</v>
      </c>
      <c r="Q9" s="393">
        <v>9180.8940000000002</v>
      </c>
      <c r="R9" s="393">
        <v>7065.1209999999992</v>
      </c>
      <c r="S9" s="393">
        <v>9370.3549999999959</v>
      </c>
      <c r="T9" s="393">
        <v>13722.181999999993</v>
      </c>
      <c r="U9" s="393">
        <v>9975.489999999998</v>
      </c>
      <c r="V9" s="393">
        <v>13720.910999999993</v>
      </c>
      <c r="W9" s="393">
        <v>10726.878999999997</v>
      </c>
      <c r="X9" s="277">
        <v>10581.919000000002</v>
      </c>
      <c r="Y9" s="278">
        <v>10544</v>
      </c>
      <c r="Z9" s="277">
        <v>9871</v>
      </c>
      <c r="AA9" s="105">
        <v>5007</v>
      </c>
      <c r="AB9" s="277">
        <v>4350</v>
      </c>
      <c r="AC9" s="277">
        <v>3505</v>
      </c>
      <c r="AD9" s="12">
        <v>3579</v>
      </c>
      <c r="AE9" s="277">
        <v>4209</v>
      </c>
      <c r="AF9" s="277">
        <v>3688</v>
      </c>
      <c r="AG9" s="277">
        <v>4521</v>
      </c>
      <c r="AH9" s="229">
        <v>3958</v>
      </c>
      <c r="AI9" s="394">
        <v>5130</v>
      </c>
      <c r="AJ9" s="215">
        <v>9625</v>
      </c>
      <c r="AK9" s="354">
        <v>14354</v>
      </c>
      <c r="AL9" s="354">
        <v>6333</v>
      </c>
      <c r="AM9" s="215">
        <v>9240</v>
      </c>
      <c r="AN9" s="215">
        <v>15841</v>
      </c>
      <c r="AO9" s="439">
        <v>12724</v>
      </c>
      <c r="AP9" s="215"/>
    </row>
    <row r="10" spans="1:42" s="229" customFormat="1" ht="16.5" customHeight="1" x14ac:dyDescent="0.3">
      <c r="A10" s="171" t="s">
        <v>254</v>
      </c>
      <c r="B10" s="393">
        <v>58296.273000000001</v>
      </c>
      <c r="C10" s="393">
        <v>48485.631999999998</v>
      </c>
      <c r="D10" s="393">
        <v>58740.506999999998</v>
      </c>
      <c r="E10" s="393">
        <v>53429.957999999999</v>
      </c>
      <c r="F10" s="393">
        <v>68754.127999999997</v>
      </c>
      <c r="G10" s="393">
        <f t="shared" si="1"/>
        <v>65998.453999999998</v>
      </c>
      <c r="H10" s="393">
        <f t="shared" si="3"/>
        <v>55480.395000000004</v>
      </c>
      <c r="I10" s="393">
        <f>SUM(V10:Y10)</f>
        <v>69002.790000000008</v>
      </c>
      <c r="J10" s="354">
        <f t="shared" si="4"/>
        <v>48156.157999999996</v>
      </c>
      <c r="K10" s="12">
        <f>AD10+AE10+AF10+AG10</f>
        <v>47630</v>
      </c>
      <c r="L10" s="12">
        <f t="shared" si="2"/>
        <v>46912.592000000004</v>
      </c>
      <c r="M10" s="112">
        <f t="shared" si="5"/>
        <v>47051.324000000001</v>
      </c>
      <c r="N10" s="393">
        <v>18079.384999999998</v>
      </c>
      <c r="O10" s="393">
        <v>8169.8119999999999</v>
      </c>
      <c r="P10" s="393">
        <v>18381.544999999998</v>
      </c>
      <c r="Q10" s="393">
        <v>21367.712</v>
      </c>
      <c r="R10" s="393">
        <v>15717.596</v>
      </c>
      <c r="S10" s="393">
        <v>14928.558000000001</v>
      </c>
      <c r="T10" s="393">
        <v>11928.441999999999</v>
      </c>
      <c r="U10" s="393">
        <v>12905.799000000001</v>
      </c>
      <c r="V10" s="393">
        <v>19375.29</v>
      </c>
      <c r="W10" s="393">
        <v>15845.550999999999</v>
      </c>
      <c r="X10" s="277">
        <v>11957.573</v>
      </c>
      <c r="Y10" s="277">
        <v>21824.376</v>
      </c>
      <c r="Z10" s="277">
        <v>15462.933000000001</v>
      </c>
      <c r="AA10" s="105">
        <v>11000.224999999999</v>
      </c>
      <c r="AB10" s="277">
        <v>11223</v>
      </c>
      <c r="AC10" s="277">
        <v>10470</v>
      </c>
      <c r="AD10" s="12">
        <v>10092</v>
      </c>
      <c r="AE10" s="277">
        <v>12225</v>
      </c>
      <c r="AF10" s="277">
        <v>13299</v>
      </c>
      <c r="AG10" s="277">
        <v>12014</v>
      </c>
      <c r="AH10" s="229">
        <v>9299</v>
      </c>
      <c r="AI10" s="394">
        <v>17180</v>
      </c>
      <c r="AJ10" s="215">
        <v>6978</v>
      </c>
      <c r="AK10" s="354">
        <v>13455.592000000001</v>
      </c>
      <c r="AL10" s="354">
        <v>10446.540000000001</v>
      </c>
      <c r="AM10" s="215">
        <v>10225</v>
      </c>
      <c r="AN10" s="215">
        <v>11492.573</v>
      </c>
      <c r="AO10" s="439">
        <v>14887.210999999999</v>
      </c>
    </row>
    <row r="11" spans="1:42" s="229" customFormat="1" ht="16.5" customHeight="1" x14ac:dyDescent="0.3">
      <c r="A11" s="279" t="s">
        <v>255</v>
      </c>
      <c r="B11" s="393">
        <v>60532.809000000001</v>
      </c>
      <c r="C11" s="393">
        <v>61897.993999999999</v>
      </c>
      <c r="D11" s="393">
        <v>61230.788</v>
      </c>
      <c r="E11" s="393">
        <v>54891.28</v>
      </c>
      <c r="F11" s="393">
        <v>63065.279999999999</v>
      </c>
      <c r="G11" s="393">
        <f t="shared" si="1"/>
        <v>68224.739999999991</v>
      </c>
      <c r="H11" s="393">
        <f t="shared" si="3"/>
        <v>65487.839</v>
      </c>
      <c r="I11" s="393">
        <f t="shared" ref="I11:I20" si="6">SUM(V11:Y11)</f>
        <v>69433.101999999999</v>
      </c>
      <c r="J11" s="354">
        <f t="shared" si="4"/>
        <v>63638.114000000001</v>
      </c>
      <c r="K11" s="12">
        <f>AD11+AE11+AF11+AG11</f>
        <v>77030</v>
      </c>
      <c r="L11" s="12">
        <f t="shared" si="2"/>
        <v>95309.625</v>
      </c>
      <c r="M11" s="112">
        <f t="shared" si="5"/>
        <v>93512.795999999988</v>
      </c>
      <c r="N11" s="393">
        <v>15737.347</v>
      </c>
      <c r="O11" s="393">
        <v>14605.261</v>
      </c>
      <c r="P11" s="393">
        <v>19130.444</v>
      </c>
      <c r="Q11" s="393">
        <v>18751.687999999998</v>
      </c>
      <c r="R11" s="393">
        <v>14149.721</v>
      </c>
      <c r="S11" s="393">
        <v>14924.942999999999</v>
      </c>
      <c r="T11" s="393">
        <v>16401.131000000001</v>
      </c>
      <c r="U11" s="393">
        <v>20012.044000000002</v>
      </c>
      <c r="V11" s="393">
        <v>10990.375</v>
      </c>
      <c r="W11" s="393">
        <v>17500.232</v>
      </c>
      <c r="X11" s="277">
        <v>20117.460999999999</v>
      </c>
      <c r="Y11" s="277">
        <v>20825.034</v>
      </c>
      <c r="Z11" s="277">
        <v>15733.184999999999</v>
      </c>
      <c r="AA11" s="277">
        <v>14889.929</v>
      </c>
      <c r="AB11" s="277">
        <v>16455</v>
      </c>
      <c r="AC11" s="277">
        <v>16560</v>
      </c>
      <c r="AD11" s="12">
        <v>17023</v>
      </c>
      <c r="AE11" s="277">
        <v>22477</v>
      </c>
      <c r="AF11" s="277">
        <v>17103</v>
      </c>
      <c r="AG11" s="277">
        <v>20427</v>
      </c>
      <c r="AH11" s="229">
        <v>19336</v>
      </c>
      <c r="AI11" s="394">
        <v>18642</v>
      </c>
      <c r="AJ11" s="215">
        <v>30876</v>
      </c>
      <c r="AK11" s="354">
        <v>26455.625</v>
      </c>
      <c r="AL11" s="354">
        <v>16206.79</v>
      </c>
      <c r="AM11" s="215">
        <v>24554</v>
      </c>
      <c r="AN11" s="215">
        <v>28973.188999999998</v>
      </c>
      <c r="AO11" s="439">
        <v>23778.816999999999</v>
      </c>
      <c r="AP11" s="354"/>
    </row>
    <row r="12" spans="1:42" s="229" customFormat="1" ht="16.5" customHeight="1" x14ac:dyDescent="0.3">
      <c r="A12" s="171" t="s">
        <v>256</v>
      </c>
      <c r="B12" s="393">
        <v>41592.07</v>
      </c>
      <c r="C12" s="393">
        <v>49242.396999999997</v>
      </c>
      <c r="D12" s="393">
        <v>41559.89</v>
      </c>
      <c r="E12" s="393">
        <v>45627.34</v>
      </c>
      <c r="F12" s="393">
        <v>51077.177000000003</v>
      </c>
      <c r="G12" s="393">
        <f t="shared" si="1"/>
        <v>49175.034</v>
      </c>
      <c r="H12" s="393">
        <f t="shared" si="3"/>
        <v>50751.78</v>
      </c>
      <c r="I12" s="393">
        <f t="shared" si="6"/>
        <v>65447.506000000001</v>
      </c>
      <c r="J12" s="354">
        <f t="shared" si="4"/>
        <v>59284.180999999997</v>
      </c>
      <c r="K12" s="12">
        <f t="shared" ref="K12:K18" si="7">AD12+AE12+AF12+AG12</f>
        <v>51178</v>
      </c>
      <c r="L12" s="12">
        <f t="shared" si="2"/>
        <v>52381.69</v>
      </c>
      <c r="M12" s="112">
        <f t="shared" si="5"/>
        <v>64674.061000000002</v>
      </c>
      <c r="N12" s="393">
        <v>9765.3130000000001</v>
      </c>
      <c r="O12" s="393">
        <v>12139.862999999999</v>
      </c>
      <c r="P12" s="393">
        <v>13845.63</v>
      </c>
      <c r="Q12" s="393">
        <v>13424.227999999999</v>
      </c>
      <c r="R12" s="393">
        <v>10552.772999999999</v>
      </c>
      <c r="S12" s="393">
        <v>12138.032999999999</v>
      </c>
      <c r="T12" s="393">
        <v>15713.112999999999</v>
      </c>
      <c r="U12" s="393">
        <v>12347.861000000001</v>
      </c>
      <c r="V12" s="393">
        <v>9416.7039999999997</v>
      </c>
      <c r="W12" s="393">
        <v>14648.05</v>
      </c>
      <c r="X12" s="277">
        <v>22636.761999999999</v>
      </c>
      <c r="Y12" s="277">
        <v>18745.989999999998</v>
      </c>
      <c r="Z12" s="277">
        <v>12244.016</v>
      </c>
      <c r="AA12" s="277">
        <v>11614.165000000001</v>
      </c>
      <c r="AB12" s="277">
        <v>14925</v>
      </c>
      <c r="AC12" s="277">
        <v>20501</v>
      </c>
      <c r="AD12" s="12">
        <v>13476</v>
      </c>
      <c r="AE12" s="277">
        <v>14182</v>
      </c>
      <c r="AF12" s="277">
        <v>10545</v>
      </c>
      <c r="AG12" s="277">
        <v>12975</v>
      </c>
      <c r="AH12" s="229">
        <v>13023</v>
      </c>
      <c r="AI12" s="394">
        <v>15857</v>
      </c>
      <c r="AJ12" s="215">
        <v>7758</v>
      </c>
      <c r="AK12" s="354">
        <v>15743.69</v>
      </c>
      <c r="AL12" s="354">
        <v>12841.620999999999</v>
      </c>
      <c r="AM12" s="215">
        <v>18311</v>
      </c>
      <c r="AN12" s="215">
        <v>15830.709000000001</v>
      </c>
      <c r="AO12" s="439">
        <v>17690.731</v>
      </c>
    </row>
    <row r="13" spans="1:42" s="229" customFormat="1" ht="16.5" customHeight="1" x14ac:dyDescent="0.3">
      <c r="A13" s="171" t="s">
        <v>257</v>
      </c>
      <c r="B13" s="393">
        <v>30154.36</v>
      </c>
      <c r="C13" s="393">
        <v>35491.163</v>
      </c>
      <c r="D13" s="393">
        <v>47411.002</v>
      </c>
      <c r="E13" s="393">
        <v>42999.131000000001</v>
      </c>
      <c r="F13" s="393">
        <v>63896.762999999999</v>
      </c>
      <c r="G13" s="393">
        <f t="shared" si="1"/>
        <v>58733.019</v>
      </c>
      <c r="H13" s="393">
        <f t="shared" si="3"/>
        <v>68628.929000000004</v>
      </c>
      <c r="I13" s="393">
        <f t="shared" si="6"/>
        <v>94809.006999999998</v>
      </c>
      <c r="J13" s="354">
        <f t="shared" si="4"/>
        <v>58714.887000000002</v>
      </c>
      <c r="K13" s="12">
        <f t="shared" si="7"/>
        <v>61689</v>
      </c>
      <c r="L13" s="12">
        <f t="shared" si="2"/>
        <v>57605.732000000004</v>
      </c>
      <c r="M13" s="112">
        <f t="shared" si="5"/>
        <v>85098.317999999999</v>
      </c>
      <c r="N13" s="393">
        <v>15680.355</v>
      </c>
      <c r="O13" s="393">
        <v>9912.2189999999991</v>
      </c>
      <c r="P13" s="393">
        <v>16103.213</v>
      </c>
      <c r="Q13" s="393">
        <v>17037.232</v>
      </c>
      <c r="R13" s="393">
        <v>13829.325000000001</v>
      </c>
      <c r="S13" s="393">
        <v>17124.857</v>
      </c>
      <c r="T13" s="393">
        <v>16665.382000000001</v>
      </c>
      <c r="U13" s="393">
        <v>21009.365000000002</v>
      </c>
      <c r="V13" s="393">
        <v>17185.330999999998</v>
      </c>
      <c r="W13" s="393">
        <v>30483.858</v>
      </c>
      <c r="X13" s="277">
        <v>20789.508000000002</v>
      </c>
      <c r="Y13" s="277">
        <v>26350.309999999998</v>
      </c>
      <c r="Z13" s="277">
        <v>13808.748</v>
      </c>
      <c r="AA13" s="277">
        <v>10679.138999999999</v>
      </c>
      <c r="AB13" s="277">
        <v>15891</v>
      </c>
      <c r="AC13" s="277">
        <v>18336</v>
      </c>
      <c r="AD13" s="12">
        <v>16327</v>
      </c>
      <c r="AE13" s="277">
        <v>13662</v>
      </c>
      <c r="AF13" s="277">
        <v>12780</v>
      </c>
      <c r="AG13" s="277">
        <v>18920</v>
      </c>
      <c r="AH13" s="229">
        <v>13290</v>
      </c>
      <c r="AI13" s="394">
        <v>13159</v>
      </c>
      <c r="AJ13" s="215">
        <v>15235</v>
      </c>
      <c r="AK13" s="354">
        <v>15921.732</v>
      </c>
      <c r="AL13" s="354">
        <v>17997.97</v>
      </c>
      <c r="AM13" s="215">
        <v>18964</v>
      </c>
      <c r="AN13" s="215">
        <v>22537.988000000001</v>
      </c>
      <c r="AO13" s="439">
        <v>25598.36</v>
      </c>
    </row>
    <row r="14" spans="1:42" s="229" customFormat="1" ht="16.5" customHeight="1" x14ac:dyDescent="0.3">
      <c r="A14" s="171" t="s">
        <v>258</v>
      </c>
      <c r="B14" s="393">
        <v>29371.005000000001</v>
      </c>
      <c r="C14" s="393">
        <v>37048.927000000003</v>
      </c>
      <c r="D14" s="393">
        <v>37563.745000000003</v>
      </c>
      <c r="E14" s="393">
        <v>48923.993999999999</v>
      </c>
      <c r="F14" s="393">
        <v>43070.540999999997</v>
      </c>
      <c r="G14" s="393">
        <f t="shared" si="1"/>
        <v>28833.298999999999</v>
      </c>
      <c r="H14" s="393">
        <f t="shared" si="3"/>
        <v>29231.601999999999</v>
      </c>
      <c r="I14" s="393">
        <f t="shared" si="6"/>
        <v>29660.088000000003</v>
      </c>
      <c r="J14" s="354">
        <f t="shared" si="4"/>
        <v>20444.900000000001</v>
      </c>
      <c r="K14" s="12">
        <f>AD14+AE14+AF14+AG14</f>
        <v>21878</v>
      </c>
      <c r="L14" s="12">
        <f t="shared" si="2"/>
        <v>27302.607</v>
      </c>
      <c r="M14" s="112">
        <f t="shared" si="5"/>
        <v>31889.65</v>
      </c>
      <c r="N14" s="393">
        <v>5837.6030000000001</v>
      </c>
      <c r="O14" s="393">
        <v>6395.951</v>
      </c>
      <c r="P14" s="393">
        <v>9303.4419999999991</v>
      </c>
      <c r="Q14" s="393">
        <v>7296.3029999999999</v>
      </c>
      <c r="R14" s="393">
        <v>6103.2449999999999</v>
      </c>
      <c r="S14" s="393">
        <v>6296.5720000000001</v>
      </c>
      <c r="T14" s="393">
        <v>7797.3360000000002</v>
      </c>
      <c r="U14" s="393">
        <v>9034.4490000000005</v>
      </c>
      <c r="V14" s="393">
        <v>6439.1180000000004</v>
      </c>
      <c r="W14" s="393">
        <v>7858.2039999999997</v>
      </c>
      <c r="X14" s="277">
        <v>6985.9690000000001</v>
      </c>
      <c r="Y14" s="277">
        <v>8376.7970000000005</v>
      </c>
      <c r="Z14" s="277">
        <v>4828.6980000000003</v>
      </c>
      <c r="AA14" s="277">
        <v>5064.2020000000002</v>
      </c>
      <c r="AB14" s="277">
        <v>4952</v>
      </c>
      <c r="AC14" s="277">
        <v>5600</v>
      </c>
      <c r="AD14" s="12">
        <v>5036</v>
      </c>
      <c r="AE14" s="277">
        <v>5536</v>
      </c>
      <c r="AF14" s="277">
        <v>4888</v>
      </c>
      <c r="AG14" s="277">
        <v>6418</v>
      </c>
      <c r="AH14" s="229">
        <v>5619</v>
      </c>
      <c r="AI14" s="394">
        <v>6406</v>
      </c>
      <c r="AJ14" s="215">
        <v>5836</v>
      </c>
      <c r="AK14" s="354">
        <v>9441.607</v>
      </c>
      <c r="AL14" s="354">
        <v>6450.5709999999999</v>
      </c>
      <c r="AM14" s="215">
        <v>7851</v>
      </c>
      <c r="AN14" s="215">
        <v>8546.7039999999997</v>
      </c>
      <c r="AO14" s="439">
        <v>9041.375</v>
      </c>
    </row>
    <row r="15" spans="1:42" s="229" customFormat="1" ht="16.5" customHeight="1" x14ac:dyDescent="0.3">
      <c r="A15" s="229" t="s">
        <v>259</v>
      </c>
      <c r="B15" s="393">
        <v>42799.845000000001</v>
      </c>
      <c r="C15" s="393">
        <v>50144.928999999996</v>
      </c>
      <c r="D15" s="393">
        <v>46752.023000000001</v>
      </c>
      <c r="E15" s="393">
        <v>44736.250999999997</v>
      </c>
      <c r="F15" s="393">
        <v>48107.968999999997</v>
      </c>
      <c r="G15" s="393">
        <f t="shared" si="1"/>
        <v>39135.644</v>
      </c>
      <c r="H15" s="393">
        <f t="shared" si="3"/>
        <v>46784.284</v>
      </c>
      <c r="I15" s="393">
        <f t="shared" si="6"/>
        <v>54211.383999999998</v>
      </c>
      <c r="J15" s="354">
        <f t="shared" si="4"/>
        <v>34320.763999999996</v>
      </c>
      <c r="K15" s="12">
        <f t="shared" si="7"/>
        <v>42719</v>
      </c>
      <c r="L15" s="12">
        <f t="shared" si="2"/>
        <v>48297.854999999996</v>
      </c>
      <c r="M15" s="112">
        <f t="shared" si="5"/>
        <v>44760.342000000004</v>
      </c>
      <c r="N15" s="393">
        <v>10131.048000000001</v>
      </c>
      <c r="O15" s="393">
        <v>13734.656999999999</v>
      </c>
      <c r="P15" s="393">
        <v>9133.4760000000006</v>
      </c>
      <c r="Q15" s="393">
        <v>6136.4629999999997</v>
      </c>
      <c r="R15" s="393">
        <v>8422.759</v>
      </c>
      <c r="S15" s="393">
        <v>11379.207999999999</v>
      </c>
      <c r="T15" s="393">
        <v>12864.023999999999</v>
      </c>
      <c r="U15" s="393">
        <v>14118.293000000001</v>
      </c>
      <c r="V15" s="393">
        <v>15404.192999999999</v>
      </c>
      <c r="W15" s="393">
        <v>11850.804</v>
      </c>
      <c r="X15" s="105">
        <v>12162.844999999999</v>
      </c>
      <c r="Y15" s="105">
        <v>14793.541999999999</v>
      </c>
      <c r="Z15" s="105">
        <v>10738.569</v>
      </c>
      <c r="AA15" s="277">
        <v>4400.1949999999997</v>
      </c>
      <c r="AB15" s="277">
        <v>10335</v>
      </c>
      <c r="AC15" s="277">
        <v>8847</v>
      </c>
      <c r="AD15" s="12">
        <v>9143</v>
      </c>
      <c r="AE15" s="277">
        <v>9642</v>
      </c>
      <c r="AF15" s="277">
        <v>8928</v>
      </c>
      <c r="AG15" s="277">
        <v>15006</v>
      </c>
      <c r="AH15" s="229">
        <v>14516</v>
      </c>
      <c r="AI15" s="394">
        <v>10726</v>
      </c>
      <c r="AJ15" s="215">
        <v>13836</v>
      </c>
      <c r="AK15" s="354">
        <v>9219.8549999999996</v>
      </c>
      <c r="AL15" s="354">
        <v>11420.634</v>
      </c>
      <c r="AM15" s="215">
        <v>12448</v>
      </c>
      <c r="AN15" s="215">
        <v>13134.953</v>
      </c>
      <c r="AO15" s="439">
        <v>7756.755000000001</v>
      </c>
    </row>
    <row r="16" spans="1:42" s="229" customFormat="1" ht="16.5" customHeight="1" x14ac:dyDescent="0.3">
      <c r="A16" s="171" t="s">
        <v>260</v>
      </c>
      <c r="B16" s="393">
        <v>28265.673999999999</v>
      </c>
      <c r="C16" s="393">
        <v>33056.031000000003</v>
      </c>
      <c r="D16" s="393">
        <v>30465.773000000001</v>
      </c>
      <c r="E16" s="393">
        <v>34855.381999999998</v>
      </c>
      <c r="F16" s="393">
        <v>30297.846000000001</v>
      </c>
      <c r="G16" s="393">
        <f t="shared" si="1"/>
        <v>30278.201000000001</v>
      </c>
      <c r="H16" s="393">
        <f t="shared" si="3"/>
        <v>31139.373</v>
      </c>
      <c r="I16" s="393">
        <f t="shared" si="6"/>
        <v>34939.623</v>
      </c>
      <c r="J16" s="354">
        <f t="shared" si="4"/>
        <v>27507.85</v>
      </c>
      <c r="K16" s="12">
        <f t="shared" si="7"/>
        <v>36296</v>
      </c>
      <c r="L16" s="12">
        <f t="shared" si="2"/>
        <v>35123.478000000003</v>
      </c>
      <c r="M16" s="112">
        <f t="shared" si="5"/>
        <v>32401.201000000001</v>
      </c>
      <c r="N16" s="393">
        <v>8140.4589999999998</v>
      </c>
      <c r="O16" s="393">
        <v>7890.5060000000003</v>
      </c>
      <c r="P16" s="393">
        <v>5995.86</v>
      </c>
      <c r="Q16" s="393">
        <v>8251.3760000000002</v>
      </c>
      <c r="R16" s="393">
        <v>4738.1180000000004</v>
      </c>
      <c r="S16" s="393">
        <v>7642.9849999999997</v>
      </c>
      <c r="T16" s="393">
        <v>8023.3440000000001</v>
      </c>
      <c r="U16" s="393">
        <v>10734.925999999999</v>
      </c>
      <c r="V16" s="393">
        <v>6265.8649999999998</v>
      </c>
      <c r="W16" s="393">
        <v>8672.8279999999995</v>
      </c>
      <c r="X16" s="277">
        <v>8132.16</v>
      </c>
      <c r="Y16" s="277">
        <v>11868.77</v>
      </c>
      <c r="Z16" s="277">
        <v>3652.058</v>
      </c>
      <c r="AA16" s="277">
        <v>4898.7919999999995</v>
      </c>
      <c r="AB16" s="277">
        <v>8783</v>
      </c>
      <c r="AC16" s="277">
        <v>10174</v>
      </c>
      <c r="AD16" s="12">
        <v>9552</v>
      </c>
      <c r="AE16" s="277">
        <v>9116</v>
      </c>
      <c r="AF16" s="277">
        <v>5283</v>
      </c>
      <c r="AG16" s="277">
        <v>12345</v>
      </c>
      <c r="AH16" s="354">
        <v>7119</v>
      </c>
      <c r="AI16" s="394">
        <v>7451</v>
      </c>
      <c r="AJ16" s="215">
        <v>7862</v>
      </c>
      <c r="AK16" s="354">
        <v>12691.477999999999</v>
      </c>
      <c r="AL16" s="354">
        <v>9180.25</v>
      </c>
      <c r="AM16" s="215">
        <v>9636</v>
      </c>
      <c r="AN16" s="215">
        <v>5495.0010000000002</v>
      </c>
      <c r="AO16" s="439">
        <v>8089.9500000000007</v>
      </c>
    </row>
    <row r="17" spans="1:41" s="229" customFormat="1" ht="16.5" customHeight="1" x14ac:dyDescent="0.3">
      <c r="A17" s="279" t="s">
        <v>261</v>
      </c>
      <c r="B17" s="393">
        <v>21618.142</v>
      </c>
      <c r="C17" s="393">
        <v>24425.05</v>
      </c>
      <c r="D17" s="393">
        <v>23337.830999999998</v>
      </c>
      <c r="E17" s="393">
        <v>23838.322</v>
      </c>
      <c r="F17" s="393">
        <v>25150.197</v>
      </c>
      <c r="G17" s="393">
        <f t="shared" si="1"/>
        <v>27563.977000000003</v>
      </c>
      <c r="H17" s="393">
        <f t="shared" si="3"/>
        <v>29273.543000000001</v>
      </c>
      <c r="I17" s="393">
        <f t="shared" si="6"/>
        <v>31625.855000000003</v>
      </c>
      <c r="J17" s="354">
        <f t="shared" si="4"/>
        <v>47278.214</v>
      </c>
      <c r="K17" s="12">
        <f t="shared" si="7"/>
        <v>34565</v>
      </c>
      <c r="L17" s="12">
        <f t="shared" si="2"/>
        <v>36198.054000000004</v>
      </c>
      <c r="M17" s="112">
        <f t="shared" si="5"/>
        <v>49728.035000000003</v>
      </c>
      <c r="N17" s="393">
        <v>7792.2790000000005</v>
      </c>
      <c r="O17" s="393">
        <v>5419.2219999999998</v>
      </c>
      <c r="P17" s="393">
        <v>7865.5060000000003</v>
      </c>
      <c r="Q17" s="393">
        <v>6486.97</v>
      </c>
      <c r="R17" s="393">
        <v>6835.9030000000002</v>
      </c>
      <c r="S17" s="393">
        <v>6959.2860000000001</v>
      </c>
      <c r="T17" s="393">
        <v>7378.7049999999999</v>
      </c>
      <c r="U17" s="393">
        <v>8099.6490000000003</v>
      </c>
      <c r="V17" s="393">
        <v>6802.009</v>
      </c>
      <c r="W17" s="393">
        <v>8535.2260000000006</v>
      </c>
      <c r="X17" s="277">
        <v>7533.0379999999996</v>
      </c>
      <c r="Y17" s="277">
        <v>8755.5820000000003</v>
      </c>
      <c r="Z17" s="277">
        <v>6911.7740000000003</v>
      </c>
      <c r="AA17" s="277">
        <v>23953.439999999999</v>
      </c>
      <c r="AB17" s="277">
        <v>7945</v>
      </c>
      <c r="AC17" s="277">
        <v>8468</v>
      </c>
      <c r="AD17" s="12">
        <v>7502</v>
      </c>
      <c r="AE17" s="277">
        <v>8054</v>
      </c>
      <c r="AF17" s="277">
        <v>7838</v>
      </c>
      <c r="AG17" s="277">
        <v>11171</v>
      </c>
      <c r="AH17" s="395">
        <v>6802</v>
      </c>
      <c r="AI17" s="394">
        <v>8971</v>
      </c>
      <c r="AJ17" s="215">
        <v>10413</v>
      </c>
      <c r="AK17" s="354">
        <v>10012.054</v>
      </c>
      <c r="AL17" s="354">
        <v>12459.605</v>
      </c>
      <c r="AM17" s="215">
        <v>12409</v>
      </c>
      <c r="AN17" s="215">
        <v>12244.898999999999</v>
      </c>
      <c r="AO17" s="439">
        <v>12614.530999999999</v>
      </c>
    </row>
    <row r="18" spans="1:41" s="229" customFormat="1" ht="16.5" customHeight="1" x14ac:dyDescent="0.3">
      <c r="A18" s="171" t="s">
        <v>262</v>
      </c>
      <c r="B18" s="393">
        <v>20976.22</v>
      </c>
      <c r="C18" s="393">
        <v>23831.109</v>
      </c>
      <c r="D18" s="393">
        <v>22320.886999999999</v>
      </c>
      <c r="E18" s="393">
        <v>25872.867999999999</v>
      </c>
      <c r="F18" s="393">
        <v>27435.874</v>
      </c>
      <c r="G18" s="393">
        <f t="shared" si="1"/>
        <v>26318.557000000001</v>
      </c>
      <c r="H18" s="393">
        <f t="shared" si="3"/>
        <v>29884.442000000003</v>
      </c>
      <c r="I18" s="393">
        <f t="shared" si="6"/>
        <v>29417.492000000002</v>
      </c>
      <c r="J18" s="354">
        <f t="shared" si="4"/>
        <v>28932.655999999999</v>
      </c>
      <c r="K18" s="12">
        <f t="shared" si="7"/>
        <v>31381</v>
      </c>
      <c r="L18" s="12">
        <f t="shared" si="2"/>
        <v>41844.398000000001</v>
      </c>
      <c r="M18" s="112">
        <f>SUM(AL18:AO18)</f>
        <v>43908.343000000001</v>
      </c>
      <c r="N18" s="393">
        <v>6464.1679999999997</v>
      </c>
      <c r="O18" s="393">
        <v>5652.098</v>
      </c>
      <c r="P18" s="393">
        <v>6543.5320000000002</v>
      </c>
      <c r="Q18" s="393">
        <v>7658.759</v>
      </c>
      <c r="R18" s="393">
        <v>6829.7489999999998</v>
      </c>
      <c r="S18" s="393">
        <v>7433.6409999999996</v>
      </c>
      <c r="T18" s="393">
        <v>6944.1850000000004</v>
      </c>
      <c r="U18" s="393">
        <v>8676.8670000000002</v>
      </c>
      <c r="V18" s="393">
        <v>7080.1630000000005</v>
      </c>
      <c r="W18" s="393">
        <v>7064.5619999999999</v>
      </c>
      <c r="X18" s="277">
        <v>6819.5649999999996</v>
      </c>
      <c r="Y18" s="277">
        <v>8453.2020000000011</v>
      </c>
      <c r="Z18" s="277">
        <v>6305.3719999999994</v>
      </c>
      <c r="AA18" s="277">
        <v>7668.2839999999997</v>
      </c>
      <c r="AB18" s="277">
        <v>6624</v>
      </c>
      <c r="AC18" s="277">
        <v>8335</v>
      </c>
      <c r="AD18" s="12">
        <v>7806</v>
      </c>
      <c r="AE18" s="277">
        <v>8044</v>
      </c>
      <c r="AF18" s="277">
        <v>6351</v>
      </c>
      <c r="AG18" s="277">
        <v>9180</v>
      </c>
      <c r="AH18" s="396">
        <v>9812</v>
      </c>
      <c r="AI18" s="394">
        <v>10275</v>
      </c>
      <c r="AJ18" s="215">
        <v>9741</v>
      </c>
      <c r="AK18" s="354">
        <v>12016.397999999999</v>
      </c>
      <c r="AL18" s="354">
        <v>9175.5730000000003</v>
      </c>
      <c r="AM18" s="215">
        <v>11671</v>
      </c>
      <c r="AN18" s="215">
        <v>11286.447</v>
      </c>
      <c r="AO18" s="439">
        <v>11775.323</v>
      </c>
    </row>
    <row r="19" spans="1:41" s="229" customFormat="1" ht="16.5" customHeight="1" x14ac:dyDescent="0.3">
      <c r="A19" s="171" t="s">
        <v>83</v>
      </c>
      <c r="B19" s="393">
        <v>275616.09000000008</v>
      </c>
      <c r="C19" s="393">
        <v>298343.94899999991</v>
      </c>
      <c r="D19" s="393">
        <v>307114.61700000009</v>
      </c>
      <c r="E19" s="393">
        <v>351153.24099999998</v>
      </c>
      <c r="F19" s="393">
        <v>354235.03300000017</v>
      </c>
      <c r="G19" s="393">
        <v>362528.41600000008</v>
      </c>
      <c r="H19" s="393">
        <f t="shared" si="3"/>
        <v>354313.92900000006</v>
      </c>
      <c r="I19" s="393">
        <f t="shared" si="6"/>
        <v>370336.5340000001</v>
      </c>
      <c r="J19" s="354">
        <f>Z19+AA19+AB19+AC19</f>
        <v>337733.63</v>
      </c>
      <c r="K19" s="12">
        <f>AD19+AE19+AF19+AG19</f>
        <v>384238</v>
      </c>
      <c r="L19" s="12">
        <f t="shared" si="2"/>
        <v>502797</v>
      </c>
      <c r="M19" s="112">
        <f t="shared" si="5"/>
        <v>495516</v>
      </c>
      <c r="N19" s="393">
        <v>77280.178000000044</v>
      </c>
      <c r="O19" s="393">
        <v>90596.608000000022</v>
      </c>
      <c r="P19" s="393">
        <v>96213.361000000004</v>
      </c>
      <c r="Q19" s="393">
        <v>98438.269</v>
      </c>
      <c r="R19" s="393">
        <v>78415.796000000089</v>
      </c>
      <c r="S19" s="393">
        <v>81223.333000000013</v>
      </c>
      <c r="T19" s="393">
        <v>90875.125000000029</v>
      </c>
      <c r="U19" s="393">
        <v>103799.67499999993</v>
      </c>
      <c r="V19" s="393">
        <v>79390.530999999988</v>
      </c>
      <c r="W19" s="393">
        <v>97675.35400000005</v>
      </c>
      <c r="X19" s="280">
        <f>X20-SUM(X7:X18)</f>
        <v>88971.631999999983</v>
      </c>
      <c r="Y19" s="280">
        <f>Y20-SUM(Y7:Y18)</f>
        <v>104299.01700000008</v>
      </c>
      <c r="Z19" s="280">
        <f>Z20-SUM(Z7:Z18)</f>
        <v>76062.000999999989</v>
      </c>
      <c r="AA19" s="280">
        <f>AA20-SUM(AA7:AA18)</f>
        <v>60158.628999999986</v>
      </c>
      <c r="AB19" s="280">
        <f>AB20-SUM(AB8:AB18)</f>
        <v>97887</v>
      </c>
      <c r="AC19" s="277">
        <v>103626</v>
      </c>
      <c r="AD19" s="12">
        <v>98243</v>
      </c>
      <c r="AE19" s="277">
        <v>93396</v>
      </c>
      <c r="AF19" s="277">
        <v>85238</v>
      </c>
      <c r="AG19" s="277">
        <v>107361</v>
      </c>
      <c r="AH19" s="229">
        <v>95594</v>
      </c>
      <c r="AI19" s="394">
        <v>112063</v>
      </c>
      <c r="AJ19" s="215">
        <v>124401</v>
      </c>
      <c r="AK19" s="354">
        <v>170739</v>
      </c>
      <c r="AL19" s="354">
        <v>122162</v>
      </c>
      <c r="AM19" s="215">
        <v>119341</v>
      </c>
      <c r="AN19" s="215">
        <v>122886</v>
      </c>
      <c r="AO19" s="761">
        <v>131127</v>
      </c>
    </row>
    <row r="20" spans="1:41" s="22" customFormat="1" ht="16.5" customHeight="1" x14ac:dyDescent="0.3">
      <c r="A20" s="281" t="s">
        <v>2</v>
      </c>
      <c r="B20" s="23">
        <f t="shared" ref="B20:G20" si="8">SUM(B7:B19)</f>
        <v>791973.80200000003</v>
      </c>
      <c r="C20" s="23">
        <f t="shared" si="8"/>
        <v>851292.15399999998</v>
      </c>
      <c r="D20" s="23">
        <f t="shared" si="8"/>
        <v>895325.98100000003</v>
      </c>
      <c r="E20" s="23">
        <f t="shared" si="8"/>
        <v>855389.66299999994</v>
      </c>
      <c r="F20" s="23">
        <f t="shared" si="8"/>
        <v>899005.16400000011</v>
      </c>
      <c r="G20" s="23">
        <f t="shared" si="8"/>
        <v>900997.424</v>
      </c>
      <c r="H20" s="23">
        <f t="shared" si="3"/>
        <v>939443.29800000007</v>
      </c>
      <c r="I20" s="391">
        <f t="shared" si="6"/>
        <v>1031312.6470000001</v>
      </c>
      <c r="J20" s="392">
        <f>Z20+AA20+AB20+AC20</f>
        <v>828649.70200000005</v>
      </c>
      <c r="K20" s="207">
        <f>AD20+AE20+AF20+AG20</f>
        <v>941270</v>
      </c>
      <c r="L20" s="207">
        <f>SUM(AH20:AK20)</f>
        <v>1187586.0419999999</v>
      </c>
      <c r="M20" s="147">
        <f>SUM(AL20:AO20)</f>
        <v>1282554.9890000001</v>
      </c>
      <c r="N20" s="23">
        <f t="shared" ref="N20:W20" si="9">SUM(N7:N19)</f>
        <v>210126.29</v>
      </c>
      <c r="O20" s="23">
        <f t="shared" si="9"/>
        <v>210683.549</v>
      </c>
      <c r="P20" s="23">
        <f t="shared" si="9"/>
        <v>235475.193</v>
      </c>
      <c r="Q20" s="23">
        <f t="shared" si="9"/>
        <v>244712.39199999999</v>
      </c>
      <c r="R20" s="23">
        <f t="shared" si="9"/>
        <v>197019.63100000008</v>
      </c>
      <c r="S20" s="23">
        <f t="shared" si="9"/>
        <v>227651.74100000001</v>
      </c>
      <c r="T20" s="23">
        <f t="shared" si="9"/>
        <v>250123.24300000002</v>
      </c>
      <c r="U20" s="23">
        <f t="shared" si="9"/>
        <v>264648.68299999996</v>
      </c>
      <c r="V20" s="23">
        <f t="shared" si="9"/>
        <v>226898.34699999998</v>
      </c>
      <c r="W20" s="23">
        <f t="shared" si="9"/>
        <v>255687.03600000005</v>
      </c>
      <c r="X20" s="207">
        <v>251566.36499999999</v>
      </c>
      <c r="Y20" s="48">
        <v>297160.89900000003</v>
      </c>
      <c r="Z20" s="48">
        <v>206423.70200000002</v>
      </c>
      <c r="AA20" s="48">
        <v>175366</v>
      </c>
      <c r="AB20" s="104">
        <v>208136</v>
      </c>
      <c r="AC20" s="104">
        <f t="shared" ref="AC20:AJ20" si="10">SUM(AC7:AC19)</f>
        <v>238724</v>
      </c>
      <c r="AD20" s="104">
        <f t="shared" si="10"/>
        <v>225539</v>
      </c>
      <c r="AE20" s="104">
        <f t="shared" si="10"/>
        <v>222530</v>
      </c>
      <c r="AF20" s="104">
        <f t="shared" si="10"/>
        <v>216198</v>
      </c>
      <c r="AG20" s="104">
        <f t="shared" si="10"/>
        <v>277003</v>
      </c>
      <c r="AH20" s="104">
        <f t="shared" si="10"/>
        <v>214056</v>
      </c>
      <c r="AI20" s="104">
        <f t="shared" si="10"/>
        <v>271473</v>
      </c>
      <c r="AJ20" s="104">
        <f t="shared" si="10"/>
        <v>337116</v>
      </c>
      <c r="AK20" s="104">
        <f>SUM(AK7:AK19)</f>
        <v>364941.04200000002</v>
      </c>
      <c r="AL20" s="104">
        <f>SUM(AL7:AL19)</f>
        <v>291527.67800000001</v>
      </c>
      <c r="AM20" s="104">
        <f>SUM(AM7:AM19)</f>
        <v>321608</v>
      </c>
      <c r="AN20" s="104">
        <f>SUM(AN6,AN10:AN19)</f>
        <v>321741.62200000003</v>
      </c>
      <c r="AO20" s="762">
        <f>SUM(AO6,AO10:AO19)</f>
        <v>347677.68900000001</v>
      </c>
    </row>
    <row r="21" spans="1:41" ht="16.5" customHeight="1" x14ac:dyDescent="0.3">
      <c r="A21" s="261"/>
      <c r="B21" s="229"/>
      <c r="C21" s="229"/>
      <c r="D21" s="11"/>
      <c r="E21" s="11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29"/>
      <c r="Q21" s="24"/>
      <c r="R21" s="229"/>
      <c r="S21" s="229"/>
      <c r="T21" s="229"/>
      <c r="U21" s="229"/>
      <c r="V21" s="229"/>
      <c r="W21" s="229"/>
      <c r="X21" s="229"/>
      <c r="Y21" s="229"/>
      <c r="Z21" s="229"/>
      <c r="AL21" s="44"/>
      <c r="AO21" s="39"/>
    </row>
    <row r="22" spans="1:41" ht="16.5" customHeight="1" x14ac:dyDescent="0.3">
      <c r="A22" s="249" t="s">
        <v>169</v>
      </c>
      <c r="B22" s="229"/>
      <c r="C22" s="229"/>
      <c r="D22" s="11"/>
      <c r="E22" s="11"/>
      <c r="M22" s="229"/>
      <c r="N22" s="5"/>
      <c r="O22" s="5"/>
      <c r="P22" s="5"/>
      <c r="Q22" s="5"/>
      <c r="R22" s="5"/>
      <c r="S22" s="5"/>
      <c r="T22" s="5"/>
      <c r="U22" s="5"/>
      <c r="V22" s="5"/>
      <c r="W22" s="5"/>
      <c r="Z22" s="229"/>
      <c r="AE22" s="5"/>
      <c r="AK22" s="44"/>
      <c r="AL22" s="44"/>
      <c r="AN22" s="94"/>
    </row>
    <row r="23" spans="1:41" ht="16.5" customHeight="1" x14ac:dyDescent="0.3">
      <c r="A23" s="510" t="s">
        <v>287</v>
      </c>
      <c r="B23" s="511"/>
      <c r="C23" s="511"/>
      <c r="D23" s="282"/>
      <c r="M23" s="24"/>
      <c r="N23" s="24"/>
      <c r="O23" s="24"/>
      <c r="P23" s="229"/>
      <c r="Q23" s="24"/>
      <c r="X23" s="229"/>
      <c r="Y23" s="229"/>
      <c r="Z23" s="229"/>
      <c r="AE23" s="44"/>
      <c r="AJ23" s="44"/>
      <c r="AL23" s="94"/>
      <c r="AO23" s="440"/>
    </row>
    <row r="24" spans="1:41" ht="16.5" customHeight="1" x14ac:dyDescent="0.3">
      <c r="A24" s="521" t="s">
        <v>170</v>
      </c>
      <c r="B24" s="522"/>
      <c r="C24" s="522"/>
      <c r="D24" s="11"/>
      <c r="E24" s="11"/>
      <c r="L24" s="24"/>
      <c r="M24" s="24"/>
      <c r="N24" s="24"/>
      <c r="O24" s="24"/>
      <c r="P24" s="229"/>
      <c r="Q24" s="24"/>
      <c r="X24" s="229"/>
      <c r="Y24" s="229"/>
      <c r="Z24" s="229"/>
      <c r="AJ24" s="440"/>
      <c r="AL24" s="94"/>
      <c r="AM24" s="94"/>
    </row>
    <row r="25" spans="1:41" ht="16.5" customHeight="1" x14ac:dyDescent="0.3">
      <c r="A25" s="613" t="s">
        <v>171</v>
      </c>
      <c r="B25" s="613"/>
      <c r="C25" s="613"/>
      <c r="D25" s="11"/>
      <c r="E25" s="11"/>
      <c r="F25" s="24"/>
      <c r="G25" s="24"/>
      <c r="H25" s="24"/>
      <c r="I25" s="24"/>
      <c r="J25" s="24"/>
      <c r="K25" s="24"/>
      <c r="L25" s="24"/>
      <c r="M25" s="24"/>
      <c r="N25" s="23"/>
      <c r="O25" s="23"/>
      <c r="P25" s="23"/>
      <c r="Q25" s="23"/>
      <c r="W25" s="229"/>
      <c r="X25" s="229"/>
      <c r="Y25" s="229"/>
      <c r="Z25" s="229"/>
      <c r="AI25" s="107"/>
      <c r="AJ25" s="440"/>
      <c r="AL25" s="44"/>
      <c r="AN25" s="44"/>
    </row>
    <row r="26" spans="1:41" ht="16.5" customHeight="1" x14ac:dyDescent="0.3">
      <c r="A26" s="510" t="s">
        <v>172</v>
      </c>
      <c r="B26" s="510"/>
      <c r="C26" s="510"/>
      <c r="D26" s="11"/>
      <c r="E26" s="11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29"/>
      <c r="S26" s="229"/>
      <c r="T26" s="229"/>
      <c r="U26" s="229"/>
      <c r="V26" s="229"/>
      <c r="W26" s="229"/>
      <c r="X26" s="229"/>
      <c r="Y26" s="229"/>
      <c r="Z26" s="229"/>
      <c r="AI26" s="107"/>
      <c r="AK26" s="5"/>
      <c r="AL26" s="44"/>
      <c r="AM26" s="44"/>
      <c r="AO26" s="155"/>
    </row>
    <row r="27" spans="1:41" ht="14.4" x14ac:dyDescent="0.3">
      <c r="A27" s="510"/>
      <c r="B27" s="510"/>
      <c r="C27" s="510"/>
      <c r="AI27" s="155"/>
      <c r="AK27" s="94"/>
      <c r="AM27" s="44"/>
    </row>
    <row r="28" spans="1:41" ht="14.4" x14ac:dyDescent="0.3">
      <c r="A28" s="37"/>
      <c r="B28" s="261"/>
      <c r="C28" s="261"/>
      <c r="N28" s="276"/>
      <c r="O28" s="276"/>
      <c r="P28" s="276"/>
      <c r="Q28" s="276"/>
    </row>
    <row r="29" spans="1:41" x14ac:dyDescent="0.3">
      <c r="B29" s="24"/>
      <c r="C29" s="24"/>
      <c r="D29" s="24"/>
      <c r="E29" s="24"/>
      <c r="F29" s="24"/>
    </row>
    <row r="30" spans="1:41" x14ac:dyDescent="0.3">
      <c r="AK30" s="440"/>
    </row>
    <row r="33" spans="2:39" x14ac:dyDescent="0.3">
      <c r="B33" s="43"/>
      <c r="C33" s="43"/>
      <c r="D33" s="43"/>
      <c r="E33" s="43"/>
      <c r="F33" s="43"/>
    </row>
    <row r="34" spans="2:39" x14ac:dyDescent="0.3">
      <c r="AM34" s="440"/>
    </row>
    <row r="35" spans="2:39" x14ac:dyDescent="0.3">
      <c r="AM35" s="44"/>
    </row>
    <row r="37" spans="2:39" x14ac:dyDescent="0.3">
      <c r="AM37" s="440"/>
    </row>
  </sheetData>
  <mergeCells count="16">
    <mergeCell ref="B3:L3"/>
    <mergeCell ref="AH4:AK4"/>
    <mergeCell ref="B1:AN1"/>
    <mergeCell ref="B2:AN2"/>
    <mergeCell ref="N3:AN3"/>
    <mergeCell ref="AL4:AN4"/>
    <mergeCell ref="Z4:AC4"/>
    <mergeCell ref="AD4:AG4"/>
    <mergeCell ref="R4:U4"/>
    <mergeCell ref="V4:Y4"/>
    <mergeCell ref="A26:C26"/>
    <mergeCell ref="A27:C27"/>
    <mergeCell ref="N4:Q4"/>
    <mergeCell ref="A23:C23"/>
    <mergeCell ref="A24:C24"/>
    <mergeCell ref="A25:C25"/>
  </mergeCells>
  <phoneticPr fontId="51" type="noConversion"/>
  <pageMargins left="0.15748031496062992" right="0.15748031496062992" top="0.23622047244094491" bottom="0.35433070866141736" header="0.31496062992125984" footer="0.31496062992125984"/>
  <pageSetup paperSize="9" scale="75" orientation="landscape" r:id="rId1"/>
  <ignoredErrors>
    <ignoredError sqref="N20:W20 B20:F20 G7:G18 H6:H20 I11:I20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83"/>
  <sheetViews>
    <sheetView zoomScale="70" zoomScaleNormal="70" workbookViewId="0">
      <pane xSplit="2" ySplit="5" topLeftCell="C60" activePane="bottomRight" state="frozen"/>
      <selection pane="topRight" activeCell="C1" sqref="C1"/>
      <selection pane="bottomLeft" activeCell="A6" sqref="A6"/>
      <selection pane="bottomRight" sqref="A1:XFD1048576"/>
    </sheetView>
  </sheetViews>
  <sheetFormatPr defaultColWidth="9.33203125" defaultRowHeight="18" outlineLevelCol="1" x14ac:dyDescent="0.35"/>
  <cols>
    <col min="1" max="1" width="15.33203125" style="115" customWidth="1"/>
    <col min="2" max="2" width="17.5546875" style="115" customWidth="1"/>
    <col min="3" max="3" width="12.6640625" style="115" customWidth="1" outlineLevel="1"/>
    <col min="4" max="4" width="12.5546875" style="306" customWidth="1" outlineLevel="1"/>
    <col min="5" max="5" width="15" style="115" customWidth="1" outlineLevel="1"/>
    <col min="6" max="6" width="13.109375" style="115" customWidth="1" outlineLevel="1"/>
    <col min="7" max="7" width="12.6640625" style="115" customWidth="1" outlineLevel="1"/>
    <col min="8" max="8" width="14" style="115" customWidth="1" outlineLevel="1"/>
    <col min="9" max="9" width="13.44140625" style="115" customWidth="1" outlineLevel="1"/>
    <col min="10" max="11" width="14.109375" style="115" customWidth="1" outlineLevel="1"/>
    <col min="12" max="12" width="14.33203125" style="115" customWidth="1"/>
    <col min="13" max="13" width="15.5546875" style="115" customWidth="1"/>
    <col min="14" max="14" width="13.33203125" style="115" customWidth="1"/>
    <col min="15" max="16" width="13.33203125" style="103" customWidth="1"/>
    <col min="17" max="17" width="12.5546875" style="115" hidden="1" customWidth="1" outlineLevel="1"/>
    <col min="18" max="18" width="12.33203125" style="115" hidden="1" customWidth="1" outlineLevel="1"/>
    <col min="19" max="19" width="13" style="115" hidden="1" customWidth="1" outlineLevel="1"/>
    <col min="20" max="20" width="12.5546875" style="103" hidden="1" customWidth="1" outlineLevel="1"/>
    <col min="21" max="21" width="12.33203125" style="115" hidden="1" customWidth="1" outlineLevel="1"/>
    <col min="22" max="22" width="12" style="115" hidden="1" customWidth="1" outlineLevel="1"/>
    <col min="23" max="23" width="13.6640625" style="115" hidden="1" customWidth="1" outlineLevel="1"/>
    <col min="24" max="24" width="12" style="115" hidden="1" customWidth="1" outlineLevel="1"/>
    <col min="25" max="25" width="11.6640625" style="115" hidden="1" customWidth="1" outlineLevel="1"/>
    <col min="26" max="26" width="13.109375" style="115" hidden="1" customWidth="1" outlineLevel="1"/>
    <col min="27" max="27" width="12.109375" style="115" hidden="1" customWidth="1" outlineLevel="1"/>
    <col min="28" max="28" width="11.6640625" style="115" hidden="1" customWidth="1" outlineLevel="1"/>
    <col min="29" max="29" width="13.6640625" style="115" customWidth="1" collapsed="1"/>
    <col min="30" max="30" width="14" style="115" customWidth="1"/>
    <col min="31" max="31" width="12.109375" style="115" customWidth="1"/>
    <col min="32" max="34" width="12.88671875" style="115" bestFit="1" customWidth="1"/>
    <col min="35" max="35" width="12.6640625" style="115" customWidth="1"/>
    <col min="36" max="37" width="12.88671875" style="115" bestFit="1" customWidth="1"/>
    <col min="38" max="39" width="13.6640625" style="115" bestFit="1" customWidth="1"/>
    <col min="40" max="40" width="13.6640625" style="115" customWidth="1"/>
    <col min="41" max="41" width="14.44140625" style="217" customWidth="1"/>
    <col min="42" max="42" width="14.5546875" style="300" customWidth="1"/>
    <col min="43" max="43" width="15.5546875" style="115" customWidth="1"/>
    <col min="44" max="44" width="14" style="115" customWidth="1"/>
    <col min="45" max="45" width="17.44140625" style="115" customWidth="1"/>
    <col min="46" max="46" width="15" style="115" customWidth="1"/>
    <col min="47" max="47" width="15.6640625" style="472" customWidth="1"/>
    <col min="48" max="48" width="17" style="78" customWidth="1"/>
    <col min="49" max="49" width="12.33203125" style="115" customWidth="1"/>
    <col min="50" max="16384" width="9.33203125" style="115"/>
  </cols>
  <sheetData>
    <row r="1" spans="1:48" ht="27" customHeight="1" x14ac:dyDescent="0.4">
      <c r="A1" s="232" t="s">
        <v>124</v>
      </c>
      <c r="B1" s="627" t="s">
        <v>119</v>
      </c>
      <c r="C1" s="628"/>
      <c r="D1" s="628"/>
      <c r="E1" s="628"/>
      <c r="F1" s="628"/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  <c r="S1" s="628"/>
      <c r="T1" s="628"/>
      <c r="U1" s="628"/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9"/>
    </row>
    <row r="2" spans="1:48" ht="27.75" customHeight="1" x14ac:dyDescent="0.35">
      <c r="A2" s="283"/>
      <c r="B2" s="630" t="s">
        <v>185</v>
      </c>
      <c r="C2" s="631"/>
      <c r="D2" s="631"/>
      <c r="E2" s="631"/>
      <c r="F2" s="631"/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  <c r="W2" s="631"/>
      <c r="X2" s="631"/>
      <c r="Y2" s="631"/>
      <c r="Z2" s="631"/>
      <c r="AA2" s="631"/>
      <c r="AB2" s="631"/>
      <c r="AC2" s="631"/>
      <c r="AD2" s="631"/>
      <c r="AE2" s="631"/>
      <c r="AF2" s="631"/>
      <c r="AG2" s="631"/>
      <c r="AH2" s="631"/>
      <c r="AI2" s="631"/>
      <c r="AJ2" s="631"/>
      <c r="AK2" s="631"/>
      <c r="AL2" s="631"/>
      <c r="AM2" s="631"/>
      <c r="AN2" s="631"/>
      <c r="AO2" s="631"/>
      <c r="AP2" s="631"/>
      <c r="AQ2" s="631"/>
      <c r="AR2" s="631"/>
      <c r="AS2" s="631"/>
      <c r="AT2" s="631"/>
      <c r="AU2" s="632"/>
    </row>
    <row r="3" spans="1:48" ht="35.25" customHeight="1" x14ac:dyDescent="0.35">
      <c r="A3" s="284"/>
      <c r="B3" s="284"/>
      <c r="C3" s="548" t="s">
        <v>81</v>
      </c>
      <c r="D3" s="549"/>
      <c r="E3" s="549"/>
      <c r="F3" s="549"/>
      <c r="G3" s="549"/>
      <c r="H3" s="549"/>
      <c r="I3" s="549"/>
      <c r="J3" s="549"/>
      <c r="K3" s="549"/>
      <c r="L3" s="549"/>
      <c r="M3" s="549"/>
      <c r="N3" s="550"/>
      <c r="O3" s="285"/>
      <c r="P3" s="462"/>
      <c r="Q3" s="548" t="s">
        <v>5</v>
      </c>
      <c r="R3" s="549"/>
      <c r="S3" s="549"/>
      <c r="T3" s="549"/>
      <c r="U3" s="549"/>
      <c r="V3" s="549"/>
      <c r="W3" s="549"/>
      <c r="X3" s="549"/>
      <c r="Y3" s="549"/>
      <c r="Z3" s="549"/>
      <c r="AA3" s="549"/>
      <c r="AB3" s="549"/>
      <c r="AC3" s="549"/>
      <c r="AD3" s="549"/>
      <c r="AE3" s="549"/>
      <c r="AF3" s="549"/>
      <c r="AG3" s="549"/>
      <c r="AH3" s="549"/>
      <c r="AI3" s="549"/>
      <c r="AJ3" s="549"/>
      <c r="AK3" s="549"/>
      <c r="AL3" s="549"/>
      <c r="AM3" s="549"/>
      <c r="AN3" s="549"/>
      <c r="AO3" s="549"/>
      <c r="AP3" s="549"/>
      <c r="AQ3" s="549"/>
      <c r="AR3" s="549"/>
      <c r="AS3" s="549"/>
      <c r="AT3" s="549"/>
      <c r="AU3" s="550"/>
    </row>
    <row r="4" spans="1:48" ht="39" customHeight="1" x14ac:dyDescent="0.35">
      <c r="A4" s="232" t="s">
        <v>118</v>
      </c>
      <c r="B4" s="232"/>
      <c r="C4" s="240">
        <v>2010</v>
      </c>
      <c r="D4" s="172">
        <v>2011</v>
      </c>
      <c r="E4" s="240">
        <v>2012</v>
      </c>
      <c r="F4" s="240">
        <v>2013</v>
      </c>
      <c r="G4" s="240">
        <v>2014</v>
      </c>
      <c r="H4" s="173">
        <v>2015</v>
      </c>
      <c r="I4" s="174">
        <v>2016</v>
      </c>
      <c r="J4" s="174">
        <v>2017</v>
      </c>
      <c r="K4" s="174">
        <v>2018</v>
      </c>
      <c r="L4" s="174">
        <v>2019</v>
      </c>
      <c r="M4" s="174">
        <v>2020</v>
      </c>
      <c r="N4" s="174">
        <v>2021</v>
      </c>
      <c r="O4" s="174" t="s">
        <v>278</v>
      </c>
      <c r="P4" s="763" t="s">
        <v>339</v>
      </c>
      <c r="Q4" s="620">
        <v>2015</v>
      </c>
      <c r="R4" s="620"/>
      <c r="S4" s="620"/>
      <c r="T4" s="620"/>
      <c r="U4" s="641">
        <v>2017</v>
      </c>
      <c r="V4" s="642"/>
      <c r="W4" s="642"/>
      <c r="X4" s="643"/>
      <c r="Y4" s="620">
        <v>2018</v>
      </c>
      <c r="Z4" s="620"/>
      <c r="AA4" s="620"/>
      <c r="AB4" s="620"/>
      <c r="AC4" s="548">
        <v>2019</v>
      </c>
      <c r="AD4" s="549"/>
      <c r="AE4" s="549"/>
      <c r="AF4" s="550"/>
      <c r="AG4" s="548">
        <v>2020</v>
      </c>
      <c r="AH4" s="549"/>
      <c r="AI4" s="549"/>
      <c r="AJ4" s="550"/>
      <c r="AK4" s="633">
        <v>2021</v>
      </c>
      <c r="AL4" s="634"/>
      <c r="AM4" s="634"/>
      <c r="AN4" s="635"/>
      <c r="AO4" s="644">
        <v>2022</v>
      </c>
      <c r="AP4" s="645"/>
      <c r="AQ4" s="645"/>
      <c r="AR4" s="646"/>
      <c r="AS4" s="633">
        <v>2023</v>
      </c>
      <c r="AT4" s="636"/>
      <c r="AU4" s="636"/>
      <c r="AV4" s="637"/>
    </row>
    <row r="5" spans="1:48" x14ac:dyDescent="0.35">
      <c r="A5" s="232"/>
      <c r="B5" s="232"/>
      <c r="C5" s="286"/>
      <c r="D5" s="287"/>
      <c r="E5" s="286"/>
      <c r="F5" s="286"/>
      <c r="G5" s="175"/>
      <c r="H5" s="176"/>
      <c r="I5" s="177"/>
      <c r="J5" s="177"/>
      <c r="K5" s="177"/>
      <c r="L5" s="177"/>
      <c r="M5" s="178"/>
      <c r="N5" s="178"/>
      <c r="O5" s="178"/>
      <c r="P5" s="764"/>
      <c r="Q5" s="176" t="s">
        <v>3</v>
      </c>
      <c r="R5" s="176" t="s">
        <v>4</v>
      </c>
      <c r="S5" s="179" t="s">
        <v>77</v>
      </c>
      <c r="T5" s="179" t="s">
        <v>78</v>
      </c>
      <c r="U5" s="179" t="s">
        <v>3</v>
      </c>
      <c r="V5" s="179" t="s">
        <v>4</v>
      </c>
      <c r="W5" s="288" t="s">
        <v>151</v>
      </c>
      <c r="X5" s="288" t="s">
        <v>149</v>
      </c>
      <c r="Y5" s="179" t="s">
        <v>3</v>
      </c>
      <c r="Z5" s="179" t="s">
        <v>4</v>
      </c>
      <c r="AA5" s="288" t="s">
        <v>151</v>
      </c>
      <c r="AB5" s="288" t="s">
        <v>149</v>
      </c>
      <c r="AC5" s="179" t="s">
        <v>3</v>
      </c>
      <c r="AD5" s="179" t="s">
        <v>4</v>
      </c>
      <c r="AE5" s="288" t="s">
        <v>264</v>
      </c>
      <c r="AF5" s="288" t="s">
        <v>265</v>
      </c>
      <c r="AG5" s="179" t="s">
        <v>3</v>
      </c>
      <c r="AH5" s="179" t="s">
        <v>268</v>
      </c>
      <c r="AI5" s="179" t="s">
        <v>264</v>
      </c>
      <c r="AJ5" s="186" t="str">
        <f>AF5</f>
        <v>Decemb</v>
      </c>
      <c r="AK5" s="186" t="s">
        <v>3</v>
      </c>
      <c r="AL5" s="289" t="s">
        <v>4</v>
      </c>
      <c r="AM5" s="186" t="s">
        <v>264</v>
      </c>
      <c r="AN5" s="186" t="s">
        <v>149</v>
      </c>
      <c r="AO5" s="200" t="s">
        <v>3</v>
      </c>
      <c r="AP5" s="200" t="s">
        <v>4</v>
      </c>
      <c r="AQ5" s="200" t="s">
        <v>77</v>
      </c>
      <c r="AR5" s="217" t="s">
        <v>149</v>
      </c>
      <c r="AS5" s="217" t="s">
        <v>3</v>
      </c>
      <c r="AT5" s="217" t="s">
        <v>280</v>
      </c>
      <c r="AU5" s="472" t="s">
        <v>346</v>
      </c>
      <c r="AV5" s="765" t="s">
        <v>296</v>
      </c>
    </row>
    <row r="6" spans="1:48" x14ac:dyDescent="0.35">
      <c r="A6" s="290" t="s">
        <v>39</v>
      </c>
      <c r="B6" s="180" t="s">
        <v>174</v>
      </c>
      <c r="C6" s="181">
        <v>7986.2560000000003</v>
      </c>
      <c r="D6" s="182">
        <v>7997.8509999999997</v>
      </c>
      <c r="E6" s="181">
        <v>10680.472688383999</v>
      </c>
      <c r="F6" s="181">
        <v>13050.613950000001</v>
      </c>
      <c r="G6" s="181">
        <v>7348</v>
      </c>
      <c r="H6" s="181">
        <v>24942.671812913999</v>
      </c>
      <c r="I6" s="181">
        <v>37059.243000000002</v>
      </c>
      <c r="J6" s="181">
        <v>29875.945</v>
      </c>
      <c r="K6" s="181">
        <f>SUM(Y6:AB6)</f>
        <v>31778.867000000002</v>
      </c>
      <c r="L6" s="181">
        <f>SUM(AC6:AF6)</f>
        <v>40422.337249999997</v>
      </c>
      <c r="M6" s="178">
        <f t="shared" ref="M6:M37" si="0">AG6+AH6+AI6+AJ6</f>
        <v>27945.306199999999</v>
      </c>
      <c r="N6" s="178">
        <f>SUM(AK6:AN6)</f>
        <v>15096</v>
      </c>
      <c r="O6" s="178">
        <f>SUM(AO6:AR6)</f>
        <v>26973.205109999999</v>
      </c>
      <c r="P6" s="764">
        <f>AS6+AT6+AU6+AV6</f>
        <v>22929.827229999999</v>
      </c>
      <c r="Q6" s="181">
        <v>2335.0360000000001</v>
      </c>
      <c r="R6" s="181">
        <v>5324.9599999999991</v>
      </c>
      <c r="S6" s="181">
        <v>11165.002</v>
      </c>
      <c r="T6" s="181">
        <v>6117.6738129140003</v>
      </c>
      <c r="U6" s="181">
        <v>3403.7849999999999</v>
      </c>
      <c r="V6" s="181">
        <v>9070.0489999999991</v>
      </c>
      <c r="W6" s="181">
        <v>11065.365</v>
      </c>
      <c r="X6" s="181">
        <v>6336.7460000000001</v>
      </c>
      <c r="Y6" s="178">
        <v>5260.5519999999997</v>
      </c>
      <c r="Z6" s="178">
        <v>4820.9009999999998</v>
      </c>
      <c r="AA6" s="178">
        <v>13509.68</v>
      </c>
      <c r="AB6" s="178">
        <v>8187.7340000000004</v>
      </c>
      <c r="AC6" s="178">
        <v>8493.7990000000009</v>
      </c>
      <c r="AD6" s="178">
        <v>7756.9180000000006</v>
      </c>
      <c r="AE6" s="183">
        <v>13100</v>
      </c>
      <c r="AF6" s="183">
        <v>11071.62025</v>
      </c>
      <c r="AG6" s="183">
        <v>6408.3062</v>
      </c>
      <c r="AH6" s="183">
        <v>7306</v>
      </c>
      <c r="AI6" s="178">
        <v>7974</v>
      </c>
      <c r="AJ6" s="178">
        <v>6257</v>
      </c>
      <c r="AK6" s="178">
        <v>4922</v>
      </c>
      <c r="AL6" s="211">
        <v>4119</v>
      </c>
      <c r="AM6" s="217">
        <v>2513</v>
      </c>
      <c r="AN6" s="208">
        <v>3542</v>
      </c>
      <c r="AO6" s="443">
        <v>2973</v>
      </c>
      <c r="AP6" s="444">
        <v>6601</v>
      </c>
      <c r="AQ6" s="444">
        <v>8944</v>
      </c>
      <c r="AR6" s="441">
        <v>8455.205109999999</v>
      </c>
      <c r="AS6" s="441">
        <v>5924.99341</v>
      </c>
      <c r="AT6" s="217">
        <v>3259</v>
      </c>
      <c r="AU6" s="494">
        <v>7076.9171199999992</v>
      </c>
      <c r="AV6" s="766">
        <v>6668.9167000000007</v>
      </c>
    </row>
    <row r="7" spans="1:48" x14ac:dyDescent="0.35">
      <c r="A7" s="232"/>
      <c r="B7" s="217" t="s">
        <v>175</v>
      </c>
      <c r="C7" s="181">
        <v>853.923</v>
      </c>
      <c r="D7" s="182">
        <v>1089.8800000000001</v>
      </c>
      <c r="E7" s="181">
        <v>1225.6690000000001</v>
      </c>
      <c r="F7" s="181">
        <v>1642.143</v>
      </c>
      <c r="G7" s="181">
        <v>1587.183</v>
      </c>
      <c r="H7" s="181">
        <v>3123.136</v>
      </c>
      <c r="I7" s="181">
        <v>1892.126</v>
      </c>
      <c r="J7" s="181">
        <v>2032.6619999999998</v>
      </c>
      <c r="K7" s="181">
        <f t="shared" ref="K7:K70" si="1">SUM(Y7:AB7)</f>
        <v>4510.6120000000001</v>
      </c>
      <c r="L7" s="181">
        <f t="shared" ref="L7:L70" si="2">SUM(AC7:AF7)</f>
        <v>3075.9580000000001</v>
      </c>
      <c r="M7" s="178">
        <f t="shared" si="0"/>
        <v>1281</v>
      </c>
      <c r="N7" s="178">
        <f>SUM(AK7:AN7)</f>
        <v>1670</v>
      </c>
      <c r="O7" s="178">
        <f>SUM(AO7:AR7)</f>
        <v>1853</v>
      </c>
      <c r="P7" s="764" t="e">
        <f>AS7+AT7+AU7+AV7</f>
        <v>#REF!</v>
      </c>
      <c r="Q7" s="181">
        <v>1145.828</v>
      </c>
      <c r="R7" s="181">
        <v>798.96100000000001</v>
      </c>
      <c r="S7" s="181">
        <v>770.03700000000003</v>
      </c>
      <c r="T7" s="181">
        <v>408.31</v>
      </c>
      <c r="U7" s="181">
        <v>356.99900000000002</v>
      </c>
      <c r="V7" s="181">
        <v>533.90099999999995</v>
      </c>
      <c r="W7" s="181">
        <v>636.58799999999997</v>
      </c>
      <c r="X7" s="181">
        <v>505.17399999999998</v>
      </c>
      <c r="Y7" s="178">
        <v>476.69</v>
      </c>
      <c r="Z7" s="178">
        <v>869.63</v>
      </c>
      <c r="AA7" s="178">
        <v>2271.7130000000002</v>
      </c>
      <c r="AB7" s="178">
        <v>892.57899999999995</v>
      </c>
      <c r="AC7" s="178">
        <v>684.49199999999996</v>
      </c>
      <c r="AD7" s="178">
        <v>874.46600000000001</v>
      </c>
      <c r="AE7" s="183">
        <v>972</v>
      </c>
      <c r="AF7" s="178">
        <v>545</v>
      </c>
      <c r="AG7" s="178">
        <v>465</v>
      </c>
      <c r="AH7" s="178">
        <v>162</v>
      </c>
      <c r="AI7" s="178">
        <v>437</v>
      </c>
      <c r="AJ7" s="178">
        <v>217</v>
      </c>
      <c r="AK7" s="178">
        <v>373</v>
      </c>
      <c r="AL7" s="211">
        <v>269</v>
      </c>
      <c r="AM7" s="217">
        <v>484</v>
      </c>
      <c r="AN7" s="208">
        <v>544</v>
      </c>
      <c r="AO7" s="443">
        <v>62</v>
      </c>
      <c r="AP7" s="444">
        <v>440</v>
      </c>
      <c r="AQ7" s="444">
        <v>544</v>
      </c>
      <c r="AR7" s="443">
        <v>807</v>
      </c>
      <c r="AS7" s="443">
        <v>522</v>
      </c>
      <c r="AT7" s="217">
        <v>855</v>
      </c>
      <c r="AU7" s="473">
        <v>543.80499999999995</v>
      </c>
      <c r="AV7" s="766" t="e">
        <f>GETPIVOTDATA("CIF",#REF!,"COE Name","American Samoa")/1000</f>
        <v>#REF!</v>
      </c>
    </row>
    <row r="8" spans="1:48" s="103" customFormat="1" x14ac:dyDescent="0.35">
      <c r="A8" s="232"/>
      <c r="B8" s="200" t="s">
        <v>122</v>
      </c>
      <c r="C8" s="184">
        <v>7132.3330000000005</v>
      </c>
      <c r="D8" s="185">
        <v>6907.9709999999995</v>
      </c>
      <c r="E8" s="184">
        <v>9454.8036883839995</v>
      </c>
      <c r="F8" s="184">
        <v>11408.470950000001</v>
      </c>
      <c r="G8" s="184">
        <v>5760.817</v>
      </c>
      <c r="H8" s="184">
        <v>21819.535812914</v>
      </c>
      <c r="I8" s="184">
        <v>35167.117000000006</v>
      </c>
      <c r="J8" s="184">
        <v>27843.282999999999</v>
      </c>
      <c r="K8" s="184">
        <f>SUM(Y8:AB8)</f>
        <v>27268.254999999997</v>
      </c>
      <c r="L8" s="184">
        <f t="shared" si="2"/>
        <v>37346.379249999998</v>
      </c>
      <c r="M8" s="186">
        <f t="shared" si="0"/>
        <v>26664.306199999999</v>
      </c>
      <c r="N8" s="186">
        <f>N6-N7</f>
        <v>13426</v>
      </c>
      <c r="O8" s="186">
        <f>O6-O7</f>
        <v>25120.205109999999</v>
      </c>
      <c r="P8" s="764" t="e">
        <f t="shared" ref="P8:P70" si="3">AS8+AT8+AU8+AV8</f>
        <v>#REF!</v>
      </c>
      <c r="Q8" s="184">
        <v>1189.2080000000001</v>
      </c>
      <c r="R8" s="184">
        <v>4525.9989999999989</v>
      </c>
      <c r="S8" s="184">
        <v>10394.965</v>
      </c>
      <c r="T8" s="184">
        <v>5709.3638129139999</v>
      </c>
      <c r="U8" s="184">
        <v>3046.7860000000001</v>
      </c>
      <c r="V8" s="184">
        <v>8536.1479999999992</v>
      </c>
      <c r="W8" s="184">
        <v>10428.777</v>
      </c>
      <c r="X8" s="184">
        <v>5831.5720000000001</v>
      </c>
      <c r="Y8" s="186">
        <f t="shared" ref="Y8:AK8" si="4">Y6-Y7</f>
        <v>4783.8620000000001</v>
      </c>
      <c r="Z8" s="186">
        <f t="shared" si="4"/>
        <v>3951.2709999999997</v>
      </c>
      <c r="AA8" s="186">
        <f t="shared" si="4"/>
        <v>11237.967000000001</v>
      </c>
      <c r="AB8" s="186">
        <f t="shared" si="4"/>
        <v>7295.1550000000007</v>
      </c>
      <c r="AC8" s="186">
        <f t="shared" si="4"/>
        <v>7809.3070000000007</v>
      </c>
      <c r="AD8" s="186">
        <f t="shared" si="4"/>
        <v>6882.4520000000002</v>
      </c>
      <c r="AE8" s="186">
        <f t="shared" si="4"/>
        <v>12128</v>
      </c>
      <c r="AF8" s="186">
        <f t="shared" si="4"/>
        <v>10526.62025</v>
      </c>
      <c r="AG8" s="186">
        <f t="shared" si="4"/>
        <v>5943.3062</v>
      </c>
      <c r="AH8" s="186">
        <f t="shared" si="4"/>
        <v>7144</v>
      </c>
      <c r="AI8" s="186">
        <f t="shared" si="4"/>
        <v>7537</v>
      </c>
      <c r="AJ8" s="186">
        <f t="shared" si="4"/>
        <v>6040</v>
      </c>
      <c r="AK8" s="186">
        <f t="shared" si="4"/>
        <v>4549</v>
      </c>
      <c r="AL8" s="186">
        <f t="shared" ref="AL8:AT8" si="5">AL6-AL7</f>
        <v>3850</v>
      </c>
      <c r="AM8" s="186">
        <f t="shared" si="5"/>
        <v>2029</v>
      </c>
      <c r="AN8" s="102">
        <f t="shared" si="5"/>
        <v>2998</v>
      </c>
      <c r="AO8" s="445">
        <f t="shared" si="5"/>
        <v>2911</v>
      </c>
      <c r="AP8" s="445">
        <f t="shared" si="5"/>
        <v>6161</v>
      </c>
      <c r="AQ8" s="445">
        <f t="shared" si="5"/>
        <v>8400</v>
      </c>
      <c r="AR8" s="442">
        <f t="shared" si="5"/>
        <v>7648.205109999999</v>
      </c>
      <c r="AS8" s="442">
        <f t="shared" si="5"/>
        <v>5402.99341</v>
      </c>
      <c r="AT8" s="481">
        <f t="shared" si="5"/>
        <v>2404</v>
      </c>
      <c r="AU8" s="481">
        <f>AU6-AU7</f>
        <v>6533.1121199999989</v>
      </c>
      <c r="AV8" s="767" t="e">
        <f>AV6-AV7</f>
        <v>#REF!</v>
      </c>
    </row>
    <row r="9" spans="1:48" x14ac:dyDescent="0.35">
      <c r="A9" s="180" t="s">
        <v>38</v>
      </c>
      <c r="B9" s="180" t="s">
        <v>174</v>
      </c>
      <c r="C9" s="181">
        <v>116690.86900000001</v>
      </c>
      <c r="D9" s="182">
        <v>76793.713000000003</v>
      </c>
      <c r="E9" s="181">
        <v>95089.158777116012</v>
      </c>
      <c r="F9" s="181">
        <v>81995.266577859991</v>
      </c>
      <c r="G9" s="181">
        <v>68294</v>
      </c>
      <c r="H9" s="181">
        <v>57224.047949620006</v>
      </c>
      <c r="I9" s="181">
        <v>51622.561000000002</v>
      </c>
      <c r="J9" s="178">
        <v>24051.154999999999</v>
      </c>
      <c r="K9" s="181">
        <f t="shared" si="1"/>
        <v>12849.544000000002</v>
      </c>
      <c r="L9" s="181">
        <f t="shared" si="2"/>
        <v>10663.469159999999</v>
      </c>
      <c r="M9" s="178">
        <f t="shared" si="0"/>
        <v>7392.25227</v>
      </c>
      <c r="N9" s="178">
        <f>SUM(AK9:AN9)</f>
        <v>5593</v>
      </c>
      <c r="O9" s="178">
        <f>SUM(AO9:AQ9)</f>
        <v>5018</v>
      </c>
      <c r="P9" s="764">
        <f t="shared" si="3"/>
        <v>15066.599589999998</v>
      </c>
      <c r="Q9" s="181">
        <v>13489.178960000001</v>
      </c>
      <c r="R9" s="181">
        <v>12410.065430000001</v>
      </c>
      <c r="S9" s="181">
        <v>14712.909159999999</v>
      </c>
      <c r="T9" s="181">
        <v>16611.894399620003</v>
      </c>
      <c r="U9" s="181">
        <v>9790.1409999999996</v>
      </c>
      <c r="V9" s="181">
        <v>5706.5679999999993</v>
      </c>
      <c r="W9" s="181">
        <v>5586.96</v>
      </c>
      <c r="X9" s="181">
        <v>2967.4859999999999</v>
      </c>
      <c r="Y9" s="178">
        <v>1573.2090000000001</v>
      </c>
      <c r="Z9" s="178">
        <v>3390.7170000000001</v>
      </c>
      <c r="AA9" s="178">
        <v>3254.7960000000003</v>
      </c>
      <c r="AB9" s="178">
        <v>4630.8220000000001</v>
      </c>
      <c r="AC9" s="178">
        <v>2591.6189999999997</v>
      </c>
      <c r="AD9" s="178">
        <v>3511.1610000000001</v>
      </c>
      <c r="AE9" s="183">
        <v>2338</v>
      </c>
      <c r="AF9" s="183">
        <v>2222.6891599999999</v>
      </c>
      <c r="AG9" s="183">
        <v>2182.25227</v>
      </c>
      <c r="AH9" s="183">
        <v>3208</v>
      </c>
      <c r="AI9" s="178">
        <v>940</v>
      </c>
      <c r="AJ9" s="178">
        <v>1062</v>
      </c>
      <c r="AK9" s="178">
        <v>940</v>
      </c>
      <c r="AL9" s="211">
        <v>1238</v>
      </c>
      <c r="AM9" s="217">
        <v>1309</v>
      </c>
      <c r="AN9" s="208">
        <v>2106</v>
      </c>
      <c r="AO9" s="443">
        <v>1321</v>
      </c>
      <c r="AP9" s="444">
        <v>1476</v>
      </c>
      <c r="AQ9" s="444">
        <v>2221</v>
      </c>
      <c r="AR9" s="441">
        <v>1721.8363612000001</v>
      </c>
      <c r="AS9" s="441">
        <v>1555.09656</v>
      </c>
      <c r="AT9" s="217">
        <v>3590</v>
      </c>
      <c r="AU9" s="494">
        <v>4581.9348499999996</v>
      </c>
      <c r="AV9" s="766">
        <v>5339.5681799999993</v>
      </c>
    </row>
    <row r="10" spans="1:48" x14ac:dyDescent="0.35">
      <c r="A10" s="180"/>
      <c r="B10" s="217" t="s">
        <v>175</v>
      </c>
      <c r="C10" s="181">
        <v>183215.65700000001</v>
      </c>
      <c r="D10" s="182">
        <v>81782.293999999994</v>
      </c>
      <c r="E10" s="181">
        <v>72758.063999999998</v>
      </c>
      <c r="F10" s="181">
        <v>61610.707000000002</v>
      </c>
      <c r="G10" s="181">
        <v>79085.614000000001</v>
      </c>
      <c r="H10" s="181">
        <v>90829.046000000002</v>
      </c>
      <c r="I10" s="178">
        <v>95104.338000000003</v>
      </c>
      <c r="J10" s="178">
        <v>94592.524999999994</v>
      </c>
      <c r="K10" s="181">
        <f t="shared" si="1"/>
        <v>93039.895000000004</v>
      </c>
      <c r="L10" s="181">
        <f t="shared" si="2"/>
        <v>93042.664000000004</v>
      </c>
      <c r="M10" s="178">
        <f t="shared" si="0"/>
        <v>94184.353999999992</v>
      </c>
      <c r="N10" s="178">
        <f>SUM(AK10:AN10)</f>
        <v>82867</v>
      </c>
      <c r="O10" s="178">
        <f>SUM(AO10:AQ10)</f>
        <v>64079</v>
      </c>
      <c r="P10" s="764">
        <f t="shared" si="3"/>
        <v>104732.709</v>
      </c>
      <c r="Q10" s="181">
        <v>20810.253000000001</v>
      </c>
      <c r="R10" s="181">
        <v>24046.575000000001</v>
      </c>
      <c r="S10" s="181">
        <v>22280.095999999998</v>
      </c>
      <c r="T10" s="181">
        <v>23692.121999999999</v>
      </c>
      <c r="U10" s="181">
        <v>19822.118000000002</v>
      </c>
      <c r="V10" s="181">
        <v>25322.548999999999</v>
      </c>
      <c r="W10" s="181">
        <v>28820.271000000001</v>
      </c>
      <c r="X10" s="181">
        <v>20627.587</v>
      </c>
      <c r="Y10" s="178">
        <v>22704.764999999999</v>
      </c>
      <c r="Z10" s="178">
        <v>22506.003000000001</v>
      </c>
      <c r="AA10" s="178">
        <v>24199.998000000003</v>
      </c>
      <c r="AB10" s="178">
        <v>23629.129000000001</v>
      </c>
      <c r="AC10" s="178">
        <v>20225.72</v>
      </c>
      <c r="AD10" s="178">
        <v>24613.917000000001</v>
      </c>
      <c r="AE10" s="183">
        <v>22525</v>
      </c>
      <c r="AF10" s="183">
        <v>25678.027000000002</v>
      </c>
      <c r="AG10" s="183">
        <v>18864.353999999999</v>
      </c>
      <c r="AH10" s="183">
        <v>21278</v>
      </c>
      <c r="AI10" s="178">
        <v>21447</v>
      </c>
      <c r="AJ10" s="178">
        <v>32595</v>
      </c>
      <c r="AK10" s="178">
        <v>32511</v>
      </c>
      <c r="AL10" s="211">
        <v>22145</v>
      </c>
      <c r="AM10" s="217">
        <v>11070</v>
      </c>
      <c r="AN10" s="208">
        <v>17141</v>
      </c>
      <c r="AO10" s="443">
        <v>16209</v>
      </c>
      <c r="AP10" s="444">
        <v>21013</v>
      </c>
      <c r="AQ10" s="444">
        <v>26857</v>
      </c>
      <c r="AR10" s="441">
        <v>19998</v>
      </c>
      <c r="AS10" s="441">
        <v>19543</v>
      </c>
      <c r="AT10" s="217">
        <v>25901</v>
      </c>
      <c r="AU10" s="494">
        <v>30459.186000000002</v>
      </c>
      <c r="AV10" s="766">
        <v>28829.523000000001</v>
      </c>
    </row>
    <row r="11" spans="1:48" s="103" customFormat="1" x14ac:dyDescent="0.35">
      <c r="A11" s="187"/>
      <c r="B11" s="200" t="s">
        <v>122</v>
      </c>
      <c r="C11" s="184">
        <v>-66524.788</v>
      </c>
      <c r="D11" s="185">
        <v>-4988.580999999991</v>
      </c>
      <c r="E11" s="184">
        <v>22331.094777116014</v>
      </c>
      <c r="F11" s="184">
        <v>20384.559577859989</v>
      </c>
      <c r="G11" s="184">
        <v>-10791.614000000001</v>
      </c>
      <c r="H11" s="184">
        <v>-33604.998050379996</v>
      </c>
      <c r="I11" s="184">
        <v>-43481.777000000002</v>
      </c>
      <c r="J11" s="184">
        <v>-70541.37</v>
      </c>
      <c r="K11" s="184">
        <f t="shared" si="1"/>
        <v>-80190.35100000001</v>
      </c>
      <c r="L11" s="184">
        <f t="shared" si="2"/>
        <v>-82379.194840000011</v>
      </c>
      <c r="M11" s="186">
        <f t="shared" si="0"/>
        <v>-86792.101729999995</v>
      </c>
      <c r="N11" s="186">
        <f>N9-N10</f>
        <v>-77274</v>
      </c>
      <c r="O11" s="186">
        <f>O9-O10</f>
        <v>-59061</v>
      </c>
      <c r="P11" s="764">
        <f t="shared" si="3"/>
        <v>-89666.109410000005</v>
      </c>
      <c r="Q11" s="178">
        <f t="shared" ref="Q11:AB11" si="6">Q9-Q10</f>
        <v>-7321.0740399999995</v>
      </c>
      <c r="R11" s="178">
        <f t="shared" si="6"/>
        <v>-11636.50957</v>
      </c>
      <c r="S11" s="178">
        <f t="shared" si="6"/>
        <v>-7567.1868399999985</v>
      </c>
      <c r="T11" s="178">
        <f t="shared" si="6"/>
        <v>-7080.2276003799961</v>
      </c>
      <c r="U11" s="178">
        <f t="shared" si="6"/>
        <v>-10031.977000000003</v>
      </c>
      <c r="V11" s="178">
        <f t="shared" si="6"/>
        <v>-19615.981</v>
      </c>
      <c r="W11" s="178">
        <f t="shared" si="6"/>
        <v>-23233.311000000002</v>
      </c>
      <c r="X11" s="178">
        <f t="shared" si="6"/>
        <v>-17660.100999999999</v>
      </c>
      <c r="Y11" s="178">
        <f t="shared" si="6"/>
        <v>-21131.556</v>
      </c>
      <c r="Z11" s="178">
        <f t="shared" si="6"/>
        <v>-19115.286</v>
      </c>
      <c r="AA11" s="178">
        <f t="shared" si="6"/>
        <v>-20945.202000000005</v>
      </c>
      <c r="AB11" s="178">
        <f t="shared" si="6"/>
        <v>-18998.307000000001</v>
      </c>
      <c r="AC11" s="186">
        <f t="shared" ref="AC11:AK11" si="7">AC9-AC10</f>
        <v>-17634.101000000002</v>
      </c>
      <c r="AD11" s="186">
        <f t="shared" si="7"/>
        <v>-21102.756000000001</v>
      </c>
      <c r="AE11" s="186">
        <f t="shared" si="7"/>
        <v>-20187</v>
      </c>
      <c r="AF11" s="186">
        <f t="shared" si="7"/>
        <v>-23455.33784</v>
      </c>
      <c r="AG11" s="186">
        <f t="shared" si="7"/>
        <v>-16682.101729999998</v>
      </c>
      <c r="AH11" s="186">
        <f t="shared" si="7"/>
        <v>-18070</v>
      </c>
      <c r="AI11" s="186">
        <f t="shared" si="7"/>
        <v>-20507</v>
      </c>
      <c r="AJ11" s="186">
        <f t="shared" si="7"/>
        <v>-31533</v>
      </c>
      <c r="AK11" s="186">
        <f t="shared" si="7"/>
        <v>-31571</v>
      </c>
      <c r="AL11" s="186">
        <f t="shared" ref="AL11:AT11" si="8">AL9-AL10</f>
        <v>-20907</v>
      </c>
      <c r="AM11" s="186">
        <f t="shared" si="8"/>
        <v>-9761</v>
      </c>
      <c r="AN11" s="186">
        <f t="shared" si="8"/>
        <v>-15035</v>
      </c>
      <c r="AO11" s="446">
        <f t="shared" si="8"/>
        <v>-14888</v>
      </c>
      <c r="AP11" s="446">
        <f t="shared" si="8"/>
        <v>-19537</v>
      </c>
      <c r="AQ11" s="446">
        <f t="shared" si="8"/>
        <v>-24636</v>
      </c>
      <c r="AR11" s="446">
        <f t="shared" si="8"/>
        <v>-18276.163638800001</v>
      </c>
      <c r="AS11" s="446">
        <f t="shared" si="8"/>
        <v>-17987.903440000002</v>
      </c>
      <c r="AT11" s="186">
        <f t="shared" si="8"/>
        <v>-22311</v>
      </c>
      <c r="AU11" s="494">
        <f t="shared" ref="AU11:AV11" si="9">AU9-AU10</f>
        <v>-25877.251150000004</v>
      </c>
      <c r="AV11" s="768">
        <f t="shared" si="9"/>
        <v>-23489.954820000003</v>
      </c>
    </row>
    <row r="12" spans="1:48" x14ac:dyDescent="0.35">
      <c r="A12" s="180" t="s">
        <v>56</v>
      </c>
      <c r="B12" s="180" t="s">
        <v>174</v>
      </c>
      <c r="C12" s="181">
        <v>59.716000000000001</v>
      </c>
      <c r="D12" s="182">
        <v>199.571</v>
      </c>
      <c r="E12" s="181">
        <v>0.38900000000000001</v>
      </c>
      <c r="F12" s="181">
        <v>318.50900000000001</v>
      </c>
      <c r="G12" s="181">
        <v>17.693999999999999</v>
      </c>
      <c r="H12" s="181">
        <v>1904.4556526000001</v>
      </c>
      <c r="I12" s="178">
        <v>2049.585</v>
      </c>
      <c r="J12" s="178">
        <v>1281.3240000000001</v>
      </c>
      <c r="K12" s="181">
        <f t="shared" si="1"/>
        <v>1445.7180000000001</v>
      </c>
      <c r="L12" s="181">
        <f t="shared" si="2"/>
        <v>1766.9783400000001</v>
      </c>
      <c r="M12" s="178">
        <f t="shared" si="0"/>
        <v>1039.95586</v>
      </c>
      <c r="N12" s="178">
        <f>SUM(AK12:AN12)</f>
        <v>327</v>
      </c>
      <c r="O12" s="178">
        <f>SUM(AO12:AQ12)</f>
        <v>689</v>
      </c>
      <c r="P12" s="764">
        <f t="shared" si="3"/>
        <v>3136.9476199999999</v>
      </c>
      <c r="Q12" s="181">
        <v>302.32600000000002</v>
      </c>
      <c r="R12" s="181">
        <v>130.852</v>
      </c>
      <c r="S12" s="181">
        <v>879.9</v>
      </c>
      <c r="T12" s="181">
        <v>591.37765260000003</v>
      </c>
      <c r="U12" s="181">
        <v>469.08699999999999</v>
      </c>
      <c r="V12" s="181">
        <v>127.217</v>
      </c>
      <c r="W12" s="181">
        <v>275.548</v>
      </c>
      <c r="X12" s="181">
        <v>409.47199999999998</v>
      </c>
      <c r="Y12" s="178">
        <v>74.861000000000004</v>
      </c>
      <c r="Z12" s="178">
        <v>238.38600000000002</v>
      </c>
      <c r="AA12" s="178">
        <v>389.97199999999998</v>
      </c>
      <c r="AB12" s="178">
        <v>742.49900000000002</v>
      </c>
      <c r="AC12" s="178">
        <v>292.85200000000003</v>
      </c>
      <c r="AD12" s="178">
        <v>428.12600000000003</v>
      </c>
      <c r="AE12" s="183">
        <v>440</v>
      </c>
      <c r="AF12" s="183">
        <v>606.00034000000005</v>
      </c>
      <c r="AG12" s="183">
        <v>655.95586000000003</v>
      </c>
      <c r="AH12" s="183">
        <v>192</v>
      </c>
      <c r="AI12" s="178">
        <v>128</v>
      </c>
      <c r="AJ12" s="178">
        <v>64</v>
      </c>
      <c r="AK12" s="178">
        <v>0</v>
      </c>
      <c r="AL12" s="211">
        <v>105</v>
      </c>
      <c r="AM12" s="217">
        <v>118</v>
      </c>
      <c r="AN12" s="208">
        <v>104</v>
      </c>
      <c r="AO12" s="443">
        <v>54</v>
      </c>
      <c r="AP12" s="444">
        <v>16</v>
      </c>
      <c r="AQ12" s="444">
        <v>619</v>
      </c>
      <c r="AR12" s="441">
        <v>930.30954000000008</v>
      </c>
      <c r="AS12" s="441">
        <v>526.67264999999998</v>
      </c>
      <c r="AT12" s="217">
        <v>0</v>
      </c>
      <c r="AU12" s="494">
        <v>1944.7257999999999</v>
      </c>
      <c r="AV12" s="766">
        <v>665.54917</v>
      </c>
    </row>
    <row r="13" spans="1:48" x14ac:dyDescent="0.35">
      <c r="A13" s="180"/>
      <c r="B13" s="217" t="s">
        <v>175</v>
      </c>
      <c r="C13" s="181">
        <v>48067.4</v>
      </c>
      <c r="D13" s="182">
        <v>51598.012999999999</v>
      </c>
      <c r="E13" s="181">
        <v>62549.165000000001</v>
      </c>
      <c r="F13" s="181">
        <v>69325.123999999996</v>
      </c>
      <c r="G13" s="181">
        <v>93818.641000000003</v>
      </c>
      <c r="H13" s="181">
        <v>103715.88400000001</v>
      </c>
      <c r="I13" s="178">
        <v>107062.569</v>
      </c>
      <c r="J13" s="178">
        <v>78409.873999999996</v>
      </c>
      <c r="K13" s="181">
        <f t="shared" si="1"/>
        <v>84772.032000000007</v>
      </c>
      <c r="L13" s="181">
        <f t="shared" si="2"/>
        <v>127719.105</v>
      </c>
      <c r="M13" s="178">
        <f t="shared" si="0"/>
        <v>64084.808000000005</v>
      </c>
      <c r="N13" s="178">
        <f>SUM(AK13:AN13)</f>
        <v>82781</v>
      </c>
      <c r="O13" s="178">
        <f>SUM(AO13:AQ13)</f>
        <v>83229</v>
      </c>
      <c r="P13" s="764">
        <f t="shared" si="3"/>
        <v>131628.62299999999</v>
      </c>
      <c r="Q13" s="181">
        <v>32046.135999999999</v>
      </c>
      <c r="R13" s="181">
        <v>23900.266</v>
      </c>
      <c r="S13" s="181">
        <v>24137.536</v>
      </c>
      <c r="T13" s="181">
        <v>23631.946</v>
      </c>
      <c r="U13" s="181">
        <v>21641.360000000001</v>
      </c>
      <c r="V13" s="181">
        <v>10747.903999999999</v>
      </c>
      <c r="W13" s="181">
        <v>26811.936999999998</v>
      </c>
      <c r="X13" s="181">
        <v>19208.672999999999</v>
      </c>
      <c r="Y13" s="178">
        <v>16930.611000000001</v>
      </c>
      <c r="Z13" s="178">
        <v>15440.039000000001</v>
      </c>
      <c r="AA13" s="178">
        <v>22120.006000000001</v>
      </c>
      <c r="AB13" s="178">
        <v>30281.375999999997</v>
      </c>
      <c r="AC13" s="178">
        <v>30373.771999999997</v>
      </c>
      <c r="AD13" s="178">
        <v>46945.650999999998</v>
      </c>
      <c r="AE13" s="183">
        <v>18765</v>
      </c>
      <c r="AF13" s="183">
        <v>31634.682000000001</v>
      </c>
      <c r="AG13" s="183">
        <v>20081.808000000001</v>
      </c>
      <c r="AH13" s="183">
        <v>13209</v>
      </c>
      <c r="AI13" s="178">
        <v>15140</v>
      </c>
      <c r="AJ13" s="178">
        <v>15654</v>
      </c>
      <c r="AK13" s="178">
        <v>20890</v>
      </c>
      <c r="AL13" s="211">
        <v>18827</v>
      </c>
      <c r="AM13" s="217">
        <v>16378</v>
      </c>
      <c r="AN13" s="208">
        <v>26686</v>
      </c>
      <c r="AO13" s="443">
        <v>34990</v>
      </c>
      <c r="AP13" s="444">
        <v>26946</v>
      </c>
      <c r="AQ13" s="444">
        <v>21293</v>
      </c>
      <c r="AR13" s="441">
        <v>30456</v>
      </c>
      <c r="AS13" s="441">
        <v>32073</v>
      </c>
      <c r="AT13" s="217">
        <v>27754</v>
      </c>
      <c r="AU13" s="494">
        <v>29265.757000000001</v>
      </c>
      <c r="AV13" s="766">
        <v>42535.866000000002</v>
      </c>
    </row>
    <row r="14" spans="1:48" s="103" customFormat="1" x14ac:dyDescent="0.35">
      <c r="A14" s="187"/>
      <c r="B14" s="200" t="s">
        <v>122</v>
      </c>
      <c r="C14" s="184">
        <v>-48007.684000000001</v>
      </c>
      <c r="D14" s="185">
        <v>-51398.441999999995</v>
      </c>
      <c r="E14" s="184">
        <v>-62548.775999999998</v>
      </c>
      <c r="F14" s="184">
        <v>-69006.614999999991</v>
      </c>
      <c r="G14" s="184">
        <v>-93800.947</v>
      </c>
      <c r="H14" s="184">
        <v>-101811.42834740001</v>
      </c>
      <c r="I14" s="184">
        <v>-105012.984</v>
      </c>
      <c r="J14" s="184">
        <v>-77128.55</v>
      </c>
      <c r="K14" s="184">
        <f t="shared" si="1"/>
        <v>83326.313999999998</v>
      </c>
      <c r="L14" s="184">
        <f t="shared" si="2"/>
        <v>125952.12666000001</v>
      </c>
      <c r="M14" s="186">
        <f t="shared" si="0"/>
        <v>63044.852140000003</v>
      </c>
      <c r="N14" s="186">
        <f>N13-N12</f>
        <v>82454</v>
      </c>
      <c r="O14" s="186">
        <f>O13-O12</f>
        <v>82540</v>
      </c>
      <c r="P14" s="764">
        <f t="shared" si="3"/>
        <v>128491.67538</v>
      </c>
      <c r="Q14" s="184">
        <v>-31743.809999999998</v>
      </c>
      <c r="R14" s="184">
        <v>-23769.414000000001</v>
      </c>
      <c r="S14" s="184">
        <v>-23257.635999999999</v>
      </c>
      <c r="T14" s="184">
        <v>-23040.5683474</v>
      </c>
      <c r="U14" s="184">
        <v>-21172.273000000001</v>
      </c>
      <c r="V14" s="184">
        <v>-10620.686999999998</v>
      </c>
      <c r="W14" s="184">
        <v>-26536.388999999999</v>
      </c>
      <c r="X14" s="184">
        <v>-18799.200999999997</v>
      </c>
      <c r="Y14" s="186">
        <f>Y13-Y12</f>
        <v>16855.75</v>
      </c>
      <c r="Z14" s="186">
        <f>Z13-Z12</f>
        <v>15201.653</v>
      </c>
      <c r="AA14" s="186">
        <f>AA13-AA12</f>
        <v>21730.034</v>
      </c>
      <c r="AB14" s="186">
        <f>AB13-AB12</f>
        <v>29538.876999999997</v>
      </c>
      <c r="AC14" s="186">
        <f t="shared" ref="AC14:AK14" si="10">AC13-AC12</f>
        <v>30080.92</v>
      </c>
      <c r="AD14" s="186">
        <f t="shared" si="10"/>
        <v>46517.525000000001</v>
      </c>
      <c r="AE14" s="186">
        <f t="shared" si="10"/>
        <v>18325</v>
      </c>
      <c r="AF14" s="186">
        <f t="shared" si="10"/>
        <v>31028.681660000002</v>
      </c>
      <c r="AG14" s="186">
        <f t="shared" si="10"/>
        <v>19425.852140000003</v>
      </c>
      <c r="AH14" s="186">
        <f t="shared" si="10"/>
        <v>13017</v>
      </c>
      <c r="AI14" s="186">
        <f t="shared" si="10"/>
        <v>15012</v>
      </c>
      <c r="AJ14" s="186">
        <f t="shared" si="10"/>
        <v>15590</v>
      </c>
      <c r="AK14" s="186">
        <f t="shared" si="10"/>
        <v>20890</v>
      </c>
      <c r="AL14" s="186">
        <f t="shared" ref="AL14:AT14" si="11">AL13-AL12</f>
        <v>18722</v>
      </c>
      <c r="AM14" s="186">
        <f t="shared" si="11"/>
        <v>16260</v>
      </c>
      <c r="AN14" s="186">
        <f t="shared" si="11"/>
        <v>26582</v>
      </c>
      <c r="AO14" s="446">
        <f t="shared" si="11"/>
        <v>34936</v>
      </c>
      <c r="AP14" s="446">
        <f t="shared" si="11"/>
        <v>26930</v>
      </c>
      <c r="AQ14" s="446">
        <f t="shared" si="11"/>
        <v>20674</v>
      </c>
      <c r="AR14" s="446">
        <f t="shared" si="11"/>
        <v>29525.690460000002</v>
      </c>
      <c r="AS14" s="446">
        <f t="shared" si="11"/>
        <v>31546.32735</v>
      </c>
      <c r="AT14" s="186">
        <f t="shared" si="11"/>
        <v>27754</v>
      </c>
      <c r="AU14" s="494">
        <f t="shared" ref="AU14:AV14" si="12">AU13-AU12</f>
        <v>27321.031200000001</v>
      </c>
      <c r="AV14" s="768">
        <f t="shared" si="12"/>
        <v>41870.316830000003</v>
      </c>
    </row>
    <row r="15" spans="1:48" x14ac:dyDescent="0.35">
      <c r="A15" s="180" t="s">
        <v>40</v>
      </c>
      <c r="B15" s="180" t="s">
        <v>174</v>
      </c>
      <c r="C15" s="181">
        <v>384.32</v>
      </c>
      <c r="D15" s="182">
        <v>581.45600000000002</v>
      </c>
      <c r="E15" s="181">
        <v>1290.5831970919999</v>
      </c>
      <c r="F15" s="181">
        <v>3496.7027608449998</v>
      </c>
      <c r="G15" s="181">
        <v>3550.6206200000001</v>
      </c>
      <c r="H15" s="181">
        <v>3943.6258522880003</v>
      </c>
      <c r="I15" s="178">
        <v>4575.241</v>
      </c>
      <c r="J15" s="178">
        <v>4496.2240000000002</v>
      </c>
      <c r="K15" s="181">
        <f t="shared" si="1"/>
        <v>4233.5439999999999</v>
      </c>
      <c r="L15" s="181">
        <f t="shared" si="2"/>
        <v>3323.0271250000001</v>
      </c>
      <c r="M15" s="178">
        <f t="shared" si="0"/>
        <v>694.83241999999996</v>
      </c>
      <c r="N15" s="178">
        <f>SUM(AK15:AN15)</f>
        <v>949.5</v>
      </c>
      <c r="O15" s="178">
        <f>SUM(AO15:AQ15)</f>
        <v>1706</v>
      </c>
      <c r="P15" s="764">
        <f t="shared" si="3"/>
        <v>4319.7421899999999</v>
      </c>
      <c r="Q15" s="181">
        <v>1010.6199200000001</v>
      </c>
      <c r="R15" s="181">
        <v>697.75048000000004</v>
      </c>
      <c r="S15" s="181">
        <v>1438.5774799999999</v>
      </c>
      <c r="T15" s="181">
        <v>796.67797228799998</v>
      </c>
      <c r="U15" s="181">
        <v>1288.3779999999999</v>
      </c>
      <c r="V15" s="181">
        <v>1175.6320000000001</v>
      </c>
      <c r="W15" s="181">
        <v>1018.9349999999999</v>
      </c>
      <c r="X15" s="181">
        <v>1013.279</v>
      </c>
      <c r="Y15" s="178">
        <v>767.09500000000003</v>
      </c>
      <c r="Z15" s="178">
        <v>848.904</v>
      </c>
      <c r="AA15" s="178">
        <v>1561.1179999999999</v>
      </c>
      <c r="AB15" s="178">
        <v>1056.4270000000001</v>
      </c>
      <c r="AC15" s="178">
        <v>831.78700000000003</v>
      </c>
      <c r="AD15" s="178">
        <v>699.16700000000003</v>
      </c>
      <c r="AE15" s="183">
        <v>879</v>
      </c>
      <c r="AF15" s="183">
        <v>913.07312499999989</v>
      </c>
      <c r="AG15" s="183">
        <v>584.83241999999996</v>
      </c>
      <c r="AH15" s="183">
        <v>10</v>
      </c>
      <c r="AI15" s="178">
        <v>100</v>
      </c>
      <c r="AJ15" s="178">
        <v>0</v>
      </c>
      <c r="AK15" s="178">
        <v>163</v>
      </c>
      <c r="AL15" s="211">
        <v>0.5</v>
      </c>
      <c r="AM15" s="217">
        <v>11</v>
      </c>
      <c r="AN15" s="208">
        <v>775</v>
      </c>
      <c r="AO15" s="443">
        <v>65</v>
      </c>
      <c r="AP15" s="444">
        <v>782</v>
      </c>
      <c r="AQ15" s="444">
        <v>859</v>
      </c>
      <c r="AR15" s="441">
        <v>969.42333840000015</v>
      </c>
      <c r="AS15" s="441">
        <v>698.47414000000003</v>
      </c>
      <c r="AT15" s="217">
        <v>1336</v>
      </c>
      <c r="AU15" s="494">
        <v>784.87466999999992</v>
      </c>
      <c r="AV15" s="766">
        <v>1500.39338</v>
      </c>
    </row>
    <row r="16" spans="1:48" x14ac:dyDescent="0.35">
      <c r="A16" s="180"/>
      <c r="B16" s="217" t="s">
        <v>175</v>
      </c>
      <c r="C16" s="181">
        <v>46669.65</v>
      </c>
      <c r="D16" s="182">
        <v>47778.983</v>
      </c>
      <c r="E16" s="181">
        <v>45389.987999999998</v>
      </c>
      <c r="F16" s="181">
        <v>48842.529000000002</v>
      </c>
      <c r="G16" s="181">
        <v>48140.21</v>
      </c>
      <c r="H16" s="181">
        <v>58179.616999999998</v>
      </c>
      <c r="I16" s="178">
        <v>67542.263999999996</v>
      </c>
      <c r="J16" s="178">
        <v>52436.512000000002</v>
      </c>
      <c r="K16" s="181">
        <f t="shared" si="1"/>
        <v>53839.130000000005</v>
      </c>
      <c r="L16" s="181">
        <f t="shared" si="2"/>
        <v>66894.83</v>
      </c>
      <c r="M16" s="178">
        <f t="shared" si="0"/>
        <v>67870.915000000008</v>
      </c>
      <c r="N16" s="178">
        <f>SUM(AK16:AN16)</f>
        <v>84911</v>
      </c>
      <c r="O16" s="178">
        <f>SUM(AO16:AQ16)</f>
        <v>80356</v>
      </c>
      <c r="P16" s="764">
        <f t="shared" si="3"/>
        <v>120950.664</v>
      </c>
      <c r="Q16" s="181">
        <v>10858.834999999999</v>
      </c>
      <c r="R16" s="181">
        <v>13685.066999999999</v>
      </c>
      <c r="S16" s="181">
        <v>15398.029</v>
      </c>
      <c r="T16" s="181">
        <v>18237.686000000002</v>
      </c>
      <c r="U16" s="181">
        <v>12082.84</v>
      </c>
      <c r="V16" s="181">
        <v>10826.68</v>
      </c>
      <c r="W16" s="181">
        <v>14695.577000000001</v>
      </c>
      <c r="X16" s="181">
        <v>14831.415000000001</v>
      </c>
      <c r="Y16" s="178">
        <v>12462.300999999999</v>
      </c>
      <c r="Z16" s="178">
        <v>12699.975</v>
      </c>
      <c r="AA16" s="178">
        <v>13041.066000000003</v>
      </c>
      <c r="AB16" s="178">
        <v>15635.788</v>
      </c>
      <c r="AC16" s="178">
        <v>12301.437</v>
      </c>
      <c r="AD16" s="178">
        <v>16429.852999999999</v>
      </c>
      <c r="AE16" s="183">
        <v>16715</v>
      </c>
      <c r="AF16" s="183">
        <v>21448.54</v>
      </c>
      <c r="AG16" s="183">
        <v>12477.915000000001</v>
      </c>
      <c r="AH16" s="183">
        <v>16283</v>
      </c>
      <c r="AI16" s="178">
        <v>18252</v>
      </c>
      <c r="AJ16" s="178">
        <v>20858</v>
      </c>
      <c r="AK16" s="178">
        <v>18480</v>
      </c>
      <c r="AL16" s="211">
        <v>18708</v>
      </c>
      <c r="AM16" s="217">
        <v>19003</v>
      </c>
      <c r="AN16" s="208">
        <v>28720</v>
      </c>
      <c r="AO16" s="443">
        <v>15758</v>
      </c>
      <c r="AP16" s="444">
        <v>33079</v>
      </c>
      <c r="AQ16" s="444">
        <v>31519</v>
      </c>
      <c r="AR16" s="441">
        <v>30137</v>
      </c>
      <c r="AS16" s="441">
        <v>28573</v>
      </c>
      <c r="AT16" s="217">
        <v>26206</v>
      </c>
      <c r="AU16" s="494">
        <v>34982.116000000002</v>
      </c>
      <c r="AV16" s="766">
        <v>31189.547999999999</v>
      </c>
    </row>
    <row r="17" spans="1:48" s="103" customFormat="1" x14ac:dyDescent="0.35">
      <c r="A17" s="187"/>
      <c r="B17" s="200" t="s">
        <v>122</v>
      </c>
      <c r="C17" s="184">
        <v>-46285.33</v>
      </c>
      <c r="D17" s="185">
        <v>-47197.527000000002</v>
      </c>
      <c r="E17" s="184">
        <v>-44099.404802908</v>
      </c>
      <c r="F17" s="184">
        <v>-45345.826239155002</v>
      </c>
      <c r="G17" s="184">
        <v>-44589.589379999998</v>
      </c>
      <c r="H17" s="184">
        <v>-54235.991147711997</v>
      </c>
      <c r="I17" s="184">
        <v>-62967.022999999994</v>
      </c>
      <c r="J17" s="184">
        <v>-47940.288</v>
      </c>
      <c r="K17" s="184">
        <f t="shared" si="1"/>
        <v>49605.58600000001</v>
      </c>
      <c r="L17" s="184">
        <f t="shared" si="2"/>
        <v>63571.802874999994</v>
      </c>
      <c r="M17" s="186">
        <f t="shared" si="0"/>
        <v>67176.082580000002</v>
      </c>
      <c r="N17" s="186">
        <f>N16-N15</f>
        <v>83961.5</v>
      </c>
      <c r="O17" s="186">
        <f>O16-O15</f>
        <v>78650</v>
      </c>
      <c r="P17" s="764">
        <f t="shared" si="3"/>
        <v>116630.92181000001</v>
      </c>
      <c r="Q17" s="184">
        <v>-9848.2150799999981</v>
      </c>
      <c r="R17" s="184">
        <v>-12987.316519999998</v>
      </c>
      <c r="S17" s="184">
        <v>-13959.451520000001</v>
      </c>
      <c r="T17" s="184">
        <v>-17441.008027712003</v>
      </c>
      <c r="U17" s="184">
        <v>-10794.462</v>
      </c>
      <c r="V17" s="184">
        <v>-9651.0480000000007</v>
      </c>
      <c r="W17" s="184">
        <v>-13676.642000000002</v>
      </c>
      <c r="X17" s="184">
        <v>-13818.136</v>
      </c>
      <c r="Y17" s="186">
        <f>Y16-Y15</f>
        <v>11695.206</v>
      </c>
      <c r="Z17" s="186">
        <f t="shared" ref="Z17:AK17" si="13">Z16-Z15</f>
        <v>11851.071</v>
      </c>
      <c r="AA17" s="186">
        <f t="shared" si="13"/>
        <v>11479.948000000002</v>
      </c>
      <c r="AB17" s="186">
        <f t="shared" si="13"/>
        <v>14579.361000000001</v>
      </c>
      <c r="AC17" s="186">
        <f>AC16-AC15</f>
        <v>11469.65</v>
      </c>
      <c r="AD17" s="186">
        <f t="shared" si="13"/>
        <v>15730.686</v>
      </c>
      <c r="AE17" s="186">
        <f t="shared" si="13"/>
        <v>15836</v>
      </c>
      <c r="AF17" s="186">
        <f t="shared" si="13"/>
        <v>20535.466875000002</v>
      </c>
      <c r="AG17" s="186">
        <f t="shared" si="13"/>
        <v>11893.08258</v>
      </c>
      <c r="AH17" s="186">
        <f t="shared" si="13"/>
        <v>16273</v>
      </c>
      <c r="AI17" s="186">
        <f t="shared" si="13"/>
        <v>18152</v>
      </c>
      <c r="AJ17" s="186">
        <f t="shared" si="13"/>
        <v>20858</v>
      </c>
      <c r="AK17" s="186">
        <f t="shared" si="13"/>
        <v>18317</v>
      </c>
      <c r="AL17" s="186">
        <f t="shared" ref="AL17:AT17" si="14">AL16-AL15</f>
        <v>18707.5</v>
      </c>
      <c r="AM17" s="186">
        <f t="shared" si="14"/>
        <v>18992</v>
      </c>
      <c r="AN17" s="186">
        <f t="shared" si="14"/>
        <v>27945</v>
      </c>
      <c r="AO17" s="446">
        <f t="shared" si="14"/>
        <v>15693</v>
      </c>
      <c r="AP17" s="446">
        <f t="shared" si="14"/>
        <v>32297</v>
      </c>
      <c r="AQ17" s="446">
        <f t="shared" si="14"/>
        <v>30660</v>
      </c>
      <c r="AR17" s="446">
        <f t="shared" si="14"/>
        <v>29167.5766616</v>
      </c>
      <c r="AS17" s="446">
        <f t="shared" si="14"/>
        <v>27874.525860000002</v>
      </c>
      <c r="AT17" s="186">
        <f t="shared" si="14"/>
        <v>24870</v>
      </c>
      <c r="AU17" s="494">
        <f t="shared" ref="AU17:AV17" si="15">AU16-AU15</f>
        <v>34197.241330000004</v>
      </c>
      <c r="AV17" s="768">
        <f t="shared" si="15"/>
        <v>29689.154619999998</v>
      </c>
    </row>
    <row r="18" spans="1:48" ht="15" customHeight="1" x14ac:dyDescent="0.35">
      <c r="A18" s="180" t="s">
        <v>50</v>
      </c>
      <c r="B18" s="180" t="s">
        <v>174</v>
      </c>
      <c r="C18" s="181">
        <v>29.196000000000002</v>
      </c>
      <c r="D18" s="182">
        <v>14.827999999999999</v>
      </c>
      <c r="E18" s="181">
        <v>50.606000000000002</v>
      </c>
      <c r="F18" s="181">
        <v>18.388999999999999</v>
      </c>
      <c r="G18" s="181" t="s">
        <v>42</v>
      </c>
      <c r="H18" s="181">
        <v>1096.9280000000001</v>
      </c>
      <c r="I18" s="181">
        <v>62.812000000000005</v>
      </c>
      <c r="J18" s="181">
        <v>77.262</v>
      </c>
      <c r="K18" s="181">
        <f t="shared" si="1"/>
        <v>448.03699999999998</v>
      </c>
      <c r="L18" s="181">
        <f t="shared" si="2"/>
        <v>486.24200000000002</v>
      </c>
      <c r="M18" s="178">
        <f t="shared" si="0"/>
        <v>202</v>
      </c>
      <c r="N18" s="178">
        <f>SUM(AK18:AN18)</f>
        <v>18</v>
      </c>
      <c r="O18" s="178">
        <f>SUM(AO18:AQ18)</f>
        <v>86</v>
      </c>
      <c r="P18" s="764">
        <f t="shared" si="3"/>
        <v>3.6</v>
      </c>
      <c r="Q18" s="181" t="s">
        <v>42</v>
      </c>
      <c r="R18" s="181">
        <v>0.4</v>
      </c>
      <c r="S18" s="181">
        <v>1093.8489999999999</v>
      </c>
      <c r="T18" s="181">
        <v>2.6789999999999998</v>
      </c>
      <c r="U18" s="181">
        <v>2.0590000000000002</v>
      </c>
      <c r="V18" s="181">
        <v>5.3659999999999997</v>
      </c>
      <c r="W18" s="181">
        <v>0.15</v>
      </c>
      <c r="X18" s="181">
        <v>69.686999999999998</v>
      </c>
      <c r="Y18" s="178">
        <v>10.433999999999999</v>
      </c>
      <c r="Z18" s="178">
        <v>229.018</v>
      </c>
      <c r="AA18" s="178">
        <v>1.319</v>
      </c>
      <c r="AB18" s="178">
        <v>207.26599999999999</v>
      </c>
      <c r="AC18" s="178">
        <v>0</v>
      </c>
      <c r="AD18" s="178">
        <v>91.242000000000004</v>
      </c>
      <c r="AE18" s="183">
        <v>180</v>
      </c>
      <c r="AF18" s="178">
        <v>215</v>
      </c>
      <c r="AG18" s="178">
        <v>173</v>
      </c>
      <c r="AH18" s="178">
        <v>0</v>
      </c>
      <c r="AI18" s="178">
        <v>29</v>
      </c>
      <c r="AJ18" s="178">
        <v>0</v>
      </c>
      <c r="AK18" s="178">
        <v>0</v>
      </c>
      <c r="AL18" s="211">
        <v>0</v>
      </c>
      <c r="AM18" s="217">
        <v>1</v>
      </c>
      <c r="AN18" s="208">
        <v>17</v>
      </c>
      <c r="AO18" s="443">
        <v>0</v>
      </c>
      <c r="AP18" s="444">
        <v>9</v>
      </c>
      <c r="AQ18" s="444">
        <v>77</v>
      </c>
      <c r="AR18" s="441">
        <v>0</v>
      </c>
      <c r="AS18" s="441">
        <v>0</v>
      </c>
      <c r="AT18" s="217">
        <v>1</v>
      </c>
      <c r="AU18" s="472">
        <f>0</f>
        <v>0</v>
      </c>
      <c r="AV18" s="766">
        <v>2.6</v>
      </c>
    </row>
    <row r="19" spans="1:48" x14ac:dyDescent="0.35">
      <c r="A19" s="180"/>
      <c r="B19" s="217" t="s">
        <v>175</v>
      </c>
      <c r="C19" s="181">
        <v>13135.534</v>
      </c>
      <c r="D19" s="182">
        <v>14499.603999999999</v>
      </c>
      <c r="E19" s="181">
        <v>11567.004999999999</v>
      </c>
      <c r="F19" s="181">
        <v>14710.611000000001</v>
      </c>
      <c r="G19" s="181">
        <v>12474.441999999999</v>
      </c>
      <c r="H19" s="181">
        <v>11088.77</v>
      </c>
      <c r="I19" s="181">
        <v>20285.032999999999</v>
      </c>
      <c r="J19" s="181">
        <v>33544.126000000004</v>
      </c>
      <c r="K19" s="181">
        <f t="shared" si="1"/>
        <v>45888.370999999999</v>
      </c>
      <c r="L19" s="181">
        <f t="shared" si="2"/>
        <v>50130.506000000001</v>
      </c>
      <c r="M19" s="178">
        <f t="shared" si="0"/>
        <v>46396.334000000003</v>
      </c>
      <c r="N19" s="178">
        <f>SUM(AK19:AN19)</f>
        <v>42481</v>
      </c>
      <c r="O19" s="178">
        <f>SUM(AO19:AQ19)</f>
        <v>24220</v>
      </c>
      <c r="P19" s="764">
        <f t="shared" si="3"/>
        <v>24502.147000000001</v>
      </c>
      <c r="Q19" s="181">
        <v>2362.5369999999998</v>
      </c>
      <c r="R19" s="181">
        <v>1717.3130000000001</v>
      </c>
      <c r="S19" s="181">
        <v>3159.0050000000001</v>
      </c>
      <c r="T19" s="181">
        <v>3849.915</v>
      </c>
      <c r="U19" s="181">
        <v>4843.9520000000002</v>
      </c>
      <c r="V19" s="181">
        <v>7026.1610000000001</v>
      </c>
      <c r="W19" s="181">
        <v>12229.579</v>
      </c>
      <c r="X19" s="181">
        <v>9444.4339999999993</v>
      </c>
      <c r="Y19" s="178">
        <v>7707.5740000000005</v>
      </c>
      <c r="Z19" s="178">
        <v>9224.9190000000017</v>
      </c>
      <c r="AA19" s="178">
        <v>12326.789000000001</v>
      </c>
      <c r="AB19" s="178">
        <v>16629.089</v>
      </c>
      <c r="AC19" s="178">
        <v>13140.95</v>
      </c>
      <c r="AD19" s="178">
        <v>10356.261999999999</v>
      </c>
      <c r="AE19" s="183">
        <v>10832</v>
      </c>
      <c r="AF19" s="183">
        <v>15801.294</v>
      </c>
      <c r="AG19" s="183">
        <v>9636.3339999999989</v>
      </c>
      <c r="AH19" s="183">
        <v>9796</v>
      </c>
      <c r="AI19" s="178">
        <v>12203</v>
      </c>
      <c r="AJ19" s="178">
        <v>14761</v>
      </c>
      <c r="AK19" s="178">
        <v>12784</v>
      </c>
      <c r="AL19" s="211">
        <v>18282</v>
      </c>
      <c r="AM19" s="217">
        <v>5684</v>
      </c>
      <c r="AN19" s="208">
        <v>5731</v>
      </c>
      <c r="AO19" s="443">
        <v>4591</v>
      </c>
      <c r="AP19" s="444">
        <v>3977</v>
      </c>
      <c r="AQ19" s="444">
        <v>15652</v>
      </c>
      <c r="AR19" s="441">
        <v>6121</v>
      </c>
      <c r="AS19" s="441">
        <v>6641</v>
      </c>
      <c r="AT19" s="217">
        <v>3864</v>
      </c>
      <c r="AU19" s="494">
        <v>5782.2539999999999</v>
      </c>
      <c r="AV19" s="766">
        <v>8214.893</v>
      </c>
    </row>
    <row r="20" spans="1:48" s="103" customFormat="1" x14ac:dyDescent="0.35">
      <c r="A20" s="187"/>
      <c r="B20" s="200" t="s">
        <v>122</v>
      </c>
      <c r="C20" s="184">
        <v>-13106.338</v>
      </c>
      <c r="D20" s="185">
        <v>-14484.776</v>
      </c>
      <c r="E20" s="184">
        <v>-11516.398999999999</v>
      </c>
      <c r="F20" s="184">
        <v>-14692.222000000002</v>
      </c>
      <c r="G20" s="184">
        <v>-12474.441999999999</v>
      </c>
      <c r="H20" s="184">
        <v>-9991.8420000000006</v>
      </c>
      <c r="I20" s="184">
        <v>-20222.220999999998</v>
      </c>
      <c r="J20" s="184">
        <v>-33466.864000000001</v>
      </c>
      <c r="K20" s="184">
        <f t="shared" si="1"/>
        <v>-45440.334000000003</v>
      </c>
      <c r="L20" s="184">
        <f t="shared" si="2"/>
        <v>-49644.264000000003</v>
      </c>
      <c r="M20" s="186">
        <f t="shared" si="0"/>
        <v>-46194.334000000003</v>
      </c>
      <c r="N20" s="186">
        <f t="shared" ref="N20:O20" si="16">N18-N19</f>
        <v>-42463</v>
      </c>
      <c r="O20" s="186">
        <f t="shared" si="16"/>
        <v>-24134</v>
      </c>
      <c r="P20" s="764">
        <f t="shared" si="3"/>
        <v>-24498.546999999999</v>
      </c>
      <c r="Q20" s="184">
        <v>-2362.5369999999998</v>
      </c>
      <c r="R20" s="184">
        <v>-1716.913</v>
      </c>
      <c r="S20" s="184">
        <v>-2065.1559999999999</v>
      </c>
      <c r="T20" s="184">
        <v>-3847.2359999999999</v>
      </c>
      <c r="U20" s="184">
        <v>-4841.893</v>
      </c>
      <c r="V20" s="184">
        <v>-7020.7950000000001</v>
      </c>
      <c r="W20" s="184">
        <v>-12229.429</v>
      </c>
      <c r="X20" s="184">
        <v>-9374.7469999999994</v>
      </c>
      <c r="Y20" s="186">
        <f>Y18-Y19</f>
        <v>-7697.14</v>
      </c>
      <c r="Z20" s="186">
        <f t="shared" ref="Z20:AK20" si="17">Z18-Z19</f>
        <v>-8995.9010000000017</v>
      </c>
      <c r="AA20" s="186">
        <f t="shared" si="17"/>
        <v>-12325.470000000001</v>
      </c>
      <c r="AB20" s="186">
        <f t="shared" si="17"/>
        <v>-16421.823</v>
      </c>
      <c r="AC20" s="186">
        <f>AC18-AC19</f>
        <v>-13140.95</v>
      </c>
      <c r="AD20" s="186">
        <f t="shared" si="17"/>
        <v>-10265.019999999999</v>
      </c>
      <c r="AE20" s="186">
        <f t="shared" si="17"/>
        <v>-10652</v>
      </c>
      <c r="AF20" s="186">
        <f t="shared" si="17"/>
        <v>-15586.294</v>
      </c>
      <c r="AG20" s="186">
        <f t="shared" si="17"/>
        <v>-9463.3339999999989</v>
      </c>
      <c r="AH20" s="186">
        <f t="shared" si="17"/>
        <v>-9796</v>
      </c>
      <c r="AI20" s="186">
        <f t="shared" si="17"/>
        <v>-12174</v>
      </c>
      <c r="AJ20" s="186">
        <f t="shared" si="17"/>
        <v>-14761</v>
      </c>
      <c r="AK20" s="186">
        <f t="shared" si="17"/>
        <v>-12784</v>
      </c>
      <c r="AL20" s="186">
        <f t="shared" ref="AL20:AT20" si="18">AL18-AL19</f>
        <v>-18282</v>
      </c>
      <c r="AM20" s="186">
        <f t="shared" si="18"/>
        <v>-5683</v>
      </c>
      <c r="AN20" s="186">
        <f t="shared" si="18"/>
        <v>-5714</v>
      </c>
      <c r="AO20" s="446">
        <f t="shared" si="18"/>
        <v>-4591</v>
      </c>
      <c r="AP20" s="446">
        <f t="shared" si="18"/>
        <v>-3968</v>
      </c>
      <c r="AQ20" s="446">
        <f t="shared" si="18"/>
        <v>-15575</v>
      </c>
      <c r="AR20" s="446">
        <f t="shared" si="18"/>
        <v>-6121</v>
      </c>
      <c r="AS20" s="446">
        <f t="shared" si="18"/>
        <v>-6641</v>
      </c>
      <c r="AT20" s="186">
        <f t="shared" si="18"/>
        <v>-3863</v>
      </c>
      <c r="AU20" s="494">
        <f t="shared" ref="AU20:AV20" si="19">AU18-AU19</f>
        <v>-5782.2539999999999</v>
      </c>
      <c r="AV20" s="768">
        <f t="shared" si="19"/>
        <v>-8212.2929999999997</v>
      </c>
    </row>
    <row r="21" spans="1:48" x14ac:dyDescent="0.35">
      <c r="A21" s="180" t="s">
        <v>52</v>
      </c>
      <c r="B21" s="180" t="s">
        <v>174</v>
      </c>
      <c r="C21" s="181">
        <v>4</v>
      </c>
      <c r="D21" s="182">
        <v>54.963000000000001</v>
      </c>
      <c r="E21" s="181">
        <v>106</v>
      </c>
      <c r="F21" s="181" t="s">
        <v>42</v>
      </c>
      <c r="G21" s="181" t="s">
        <v>42</v>
      </c>
      <c r="H21" s="181" t="s">
        <v>42</v>
      </c>
      <c r="I21" s="181">
        <v>0.02</v>
      </c>
      <c r="J21" s="181">
        <v>1337</v>
      </c>
      <c r="K21" s="181">
        <f t="shared" si="1"/>
        <v>0.13200000000000001</v>
      </c>
      <c r="L21" s="181">
        <f t="shared" si="2"/>
        <v>0</v>
      </c>
      <c r="M21" s="178">
        <f t="shared" si="0"/>
        <v>0</v>
      </c>
      <c r="N21" s="178">
        <f>SUM(AK21:AN21)</f>
        <v>67</v>
      </c>
      <c r="O21" s="178">
        <f>SUM(AO21:AQ21)</f>
        <v>0</v>
      </c>
      <c r="P21" s="764">
        <f t="shared" si="3"/>
        <v>0</v>
      </c>
      <c r="Q21" s="181" t="s">
        <v>42</v>
      </c>
      <c r="R21" s="181" t="s">
        <v>42</v>
      </c>
      <c r="S21" s="181" t="s">
        <v>42</v>
      </c>
      <c r="T21" s="181" t="s">
        <v>42</v>
      </c>
      <c r="U21" s="181">
        <v>1.032</v>
      </c>
      <c r="V21" s="181">
        <v>0.3</v>
      </c>
      <c r="W21" s="181">
        <v>5.0000000000000001E-3</v>
      </c>
      <c r="X21" s="181">
        <v>0.3</v>
      </c>
      <c r="Y21" s="178">
        <v>0.108</v>
      </c>
      <c r="Z21" s="178">
        <v>0.02</v>
      </c>
      <c r="AA21" s="178">
        <v>4.0000000000000001E-3</v>
      </c>
      <c r="AB21" s="178">
        <v>0</v>
      </c>
      <c r="AC21" s="178">
        <v>0</v>
      </c>
      <c r="AD21" s="178">
        <v>0</v>
      </c>
      <c r="AE21" s="183">
        <v>0</v>
      </c>
      <c r="AF21" s="178">
        <v>0</v>
      </c>
      <c r="AG21" s="178">
        <v>0</v>
      </c>
      <c r="AH21" s="178">
        <v>0</v>
      </c>
      <c r="AI21" s="178">
        <v>0</v>
      </c>
      <c r="AJ21" s="178">
        <v>0</v>
      </c>
      <c r="AK21" s="178">
        <v>0</v>
      </c>
      <c r="AL21" s="211">
        <v>0</v>
      </c>
      <c r="AM21" s="217">
        <v>67</v>
      </c>
      <c r="AN21" s="208">
        <v>0</v>
      </c>
      <c r="AO21" s="443">
        <v>0</v>
      </c>
      <c r="AP21" s="444">
        <v>0</v>
      </c>
      <c r="AQ21" s="444">
        <v>0</v>
      </c>
      <c r="AR21" s="443">
        <v>0</v>
      </c>
      <c r="AS21" s="443">
        <v>0</v>
      </c>
      <c r="AT21" s="217">
        <v>0</v>
      </c>
      <c r="AU21" s="472">
        <f>0</f>
        <v>0</v>
      </c>
      <c r="AV21" s="766">
        <f>0</f>
        <v>0</v>
      </c>
    </row>
    <row r="22" spans="1:48" x14ac:dyDescent="0.35">
      <c r="A22" s="180"/>
      <c r="B22" s="217" t="s">
        <v>175</v>
      </c>
      <c r="C22" s="181">
        <v>511.62700000000001</v>
      </c>
      <c r="D22" s="182">
        <v>1099.511</v>
      </c>
      <c r="E22" s="181">
        <v>1065.194</v>
      </c>
      <c r="F22" s="181">
        <v>3363.9560000000001</v>
      </c>
      <c r="G22" s="181">
        <v>2975.4090000000001</v>
      </c>
      <c r="H22" s="181">
        <v>1079.759</v>
      </c>
      <c r="I22" s="181">
        <v>3160.982</v>
      </c>
      <c r="J22" s="181">
        <v>2433.1689999999999</v>
      </c>
      <c r="K22" s="181">
        <f t="shared" si="1"/>
        <v>5731.5419999999995</v>
      </c>
      <c r="L22" s="181">
        <f t="shared" si="2"/>
        <v>12267.756000000001</v>
      </c>
      <c r="M22" s="178">
        <f t="shared" si="0"/>
        <v>1567.768</v>
      </c>
      <c r="N22" s="178">
        <f>SUM(AK22:AN22)</f>
        <v>2613</v>
      </c>
      <c r="O22" s="178">
        <f>SUM(AO22:AQ22)</f>
        <v>916</v>
      </c>
      <c r="P22" s="764">
        <f t="shared" si="3"/>
        <v>1689.5070000000001</v>
      </c>
      <c r="Q22" s="181">
        <v>399.91</v>
      </c>
      <c r="R22" s="181">
        <v>119.52099999999999</v>
      </c>
      <c r="S22" s="181">
        <v>209.08500000000001</v>
      </c>
      <c r="T22" s="181">
        <v>351.24300000000005</v>
      </c>
      <c r="U22" s="181">
        <v>514.58799999999997</v>
      </c>
      <c r="V22" s="181">
        <v>399.404</v>
      </c>
      <c r="W22" s="181">
        <v>886.68100000000004</v>
      </c>
      <c r="X22" s="181">
        <v>632.49599999999998</v>
      </c>
      <c r="Y22" s="178">
        <v>2069.4949999999999</v>
      </c>
      <c r="Z22" s="178">
        <v>1307.575</v>
      </c>
      <c r="AA22" s="178">
        <v>855.98</v>
      </c>
      <c r="AB22" s="178">
        <v>1498.492</v>
      </c>
      <c r="AC22" s="178">
        <v>1229.133</v>
      </c>
      <c r="AD22" s="178">
        <v>1236.623</v>
      </c>
      <c r="AE22" s="183">
        <v>8062</v>
      </c>
      <c r="AF22" s="183">
        <v>1740</v>
      </c>
      <c r="AG22" s="183">
        <v>219.768</v>
      </c>
      <c r="AH22" s="183">
        <v>165</v>
      </c>
      <c r="AI22" s="178">
        <v>185</v>
      </c>
      <c r="AJ22" s="178">
        <v>998</v>
      </c>
      <c r="AK22" s="178">
        <v>1285</v>
      </c>
      <c r="AL22" s="211">
        <v>177</v>
      </c>
      <c r="AM22" s="217">
        <v>755</v>
      </c>
      <c r="AN22" s="208">
        <v>396</v>
      </c>
      <c r="AO22" s="443">
        <v>209</v>
      </c>
      <c r="AP22" s="444">
        <v>431</v>
      </c>
      <c r="AQ22" s="444">
        <v>276</v>
      </c>
      <c r="AR22" s="443">
        <v>633</v>
      </c>
      <c r="AS22" s="443">
        <v>646</v>
      </c>
      <c r="AT22" s="217">
        <v>420</v>
      </c>
      <c r="AU22" s="494">
        <v>377.59199999999998</v>
      </c>
      <c r="AV22" s="766">
        <v>245.91499999999999</v>
      </c>
    </row>
    <row r="23" spans="1:48" s="103" customFormat="1" ht="19.5" customHeight="1" x14ac:dyDescent="0.35">
      <c r="A23" s="187"/>
      <c r="B23" s="200" t="s">
        <v>122</v>
      </c>
      <c r="C23" s="184">
        <v>-507.62700000000001</v>
      </c>
      <c r="D23" s="185">
        <v>-1044.548</v>
      </c>
      <c r="E23" s="184">
        <v>-959.19399999999996</v>
      </c>
      <c r="F23" s="184">
        <v>-3363.9560000000001</v>
      </c>
      <c r="G23" s="184">
        <v>-2975.4090000000001</v>
      </c>
      <c r="H23" s="184">
        <v>-1079.759</v>
      </c>
      <c r="I23" s="184">
        <v>-3160.962</v>
      </c>
      <c r="J23" s="184">
        <v>-1096.1689999999999</v>
      </c>
      <c r="K23" s="184">
        <f t="shared" si="1"/>
        <v>-5731.41</v>
      </c>
      <c r="L23" s="184">
        <f t="shared" si="2"/>
        <v>-12267.756000000001</v>
      </c>
      <c r="M23" s="186">
        <f t="shared" si="0"/>
        <v>-1567.768</v>
      </c>
      <c r="N23" s="186">
        <f t="shared" ref="N23" si="20">N21-N22</f>
        <v>-2546</v>
      </c>
      <c r="O23" s="186">
        <f>O21-O22</f>
        <v>-916</v>
      </c>
      <c r="P23" s="764">
        <f t="shared" si="3"/>
        <v>-1689.5070000000001</v>
      </c>
      <c r="Q23" s="184">
        <v>-399.91</v>
      </c>
      <c r="R23" s="184">
        <v>-119.52099999999999</v>
      </c>
      <c r="S23" s="184">
        <v>-209.08500000000001</v>
      </c>
      <c r="T23" s="184">
        <v>-351.24300000000005</v>
      </c>
      <c r="U23" s="184">
        <v>-513.55599999999993</v>
      </c>
      <c r="V23" s="184">
        <v>-399.10399999999998</v>
      </c>
      <c r="W23" s="184">
        <v>-886.67600000000004</v>
      </c>
      <c r="X23" s="184">
        <v>-632.19600000000003</v>
      </c>
      <c r="Y23" s="186">
        <f>Y21-Y22</f>
        <v>-2069.3869999999997</v>
      </c>
      <c r="Z23" s="186">
        <f t="shared" ref="Z23:AK23" si="21">Z21-Z22</f>
        <v>-1307.5550000000001</v>
      </c>
      <c r="AA23" s="186">
        <f t="shared" si="21"/>
        <v>-855.976</v>
      </c>
      <c r="AB23" s="186">
        <f t="shared" si="21"/>
        <v>-1498.492</v>
      </c>
      <c r="AC23" s="186">
        <f>AC21-AC22</f>
        <v>-1229.133</v>
      </c>
      <c r="AD23" s="186">
        <f t="shared" si="21"/>
        <v>-1236.623</v>
      </c>
      <c r="AE23" s="186">
        <f t="shared" si="21"/>
        <v>-8062</v>
      </c>
      <c r="AF23" s="186">
        <f t="shared" si="21"/>
        <v>-1740</v>
      </c>
      <c r="AG23" s="186">
        <f t="shared" si="21"/>
        <v>-219.768</v>
      </c>
      <c r="AH23" s="186">
        <f>AH21-AH22</f>
        <v>-165</v>
      </c>
      <c r="AI23" s="186">
        <f t="shared" si="21"/>
        <v>-185</v>
      </c>
      <c r="AJ23" s="186">
        <f t="shared" si="21"/>
        <v>-998</v>
      </c>
      <c r="AK23" s="186">
        <f t="shared" si="21"/>
        <v>-1285</v>
      </c>
      <c r="AL23" s="186">
        <f t="shared" ref="AL23:AT23" si="22">AL21-AL22</f>
        <v>-177</v>
      </c>
      <c r="AM23" s="186">
        <f t="shared" si="22"/>
        <v>-688</v>
      </c>
      <c r="AN23" s="186">
        <f t="shared" si="22"/>
        <v>-396</v>
      </c>
      <c r="AO23" s="446">
        <f t="shared" si="22"/>
        <v>-209</v>
      </c>
      <c r="AP23" s="446">
        <f t="shared" si="22"/>
        <v>-431</v>
      </c>
      <c r="AQ23" s="446">
        <f t="shared" si="22"/>
        <v>-276</v>
      </c>
      <c r="AR23" s="446">
        <f t="shared" si="22"/>
        <v>-633</v>
      </c>
      <c r="AS23" s="446">
        <f t="shared" si="22"/>
        <v>-646</v>
      </c>
      <c r="AT23" s="186">
        <f t="shared" si="22"/>
        <v>-420</v>
      </c>
      <c r="AU23" s="495">
        <f t="shared" ref="AU23:AV23" si="23">AU21-AU22</f>
        <v>-377.59199999999998</v>
      </c>
      <c r="AV23" s="768">
        <f t="shared" si="23"/>
        <v>-245.91499999999999</v>
      </c>
    </row>
    <row r="24" spans="1:48" x14ac:dyDescent="0.35">
      <c r="A24" s="180" t="s">
        <v>51</v>
      </c>
      <c r="B24" s="180" t="s">
        <v>174</v>
      </c>
      <c r="C24" s="181">
        <v>23.41</v>
      </c>
      <c r="D24" s="182">
        <v>512.30200000000002</v>
      </c>
      <c r="E24" s="181">
        <v>381.94499999999999</v>
      </c>
      <c r="F24" s="181">
        <v>321.69</v>
      </c>
      <c r="G24" s="181" t="s">
        <v>42</v>
      </c>
      <c r="H24" s="181">
        <v>0.4</v>
      </c>
      <c r="I24" s="181">
        <v>0.20699999999999999</v>
      </c>
      <c r="J24" s="181">
        <v>128.32599999999999</v>
      </c>
      <c r="K24" s="181">
        <f t="shared" si="1"/>
        <v>0.19900000000000001</v>
      </c>
      <c r="L24" s="181">
        <f t="shared" si="2"/>
        <v>0.316</v>
      </c>
      <c r="M24" s="178">
        <f t="shared" si="0"/>
        <v>0</v>
      </c>
      <c r="N24" s="178">
        <f>SUM(AK24:AN24)</f>
        <v>0.1</v>
      </c>
      <c r="O24" s="178">
        <f>SUM(AO24:AQ24)</f>
        <v>0</v>
      </c>
      <c r="P24" s="764">
        <f t="shared" si="3"/>
        <v>0</v>
      </c>
      <c r="Q24" s="219">
        <v>0</v>
      </c>
      <c r="R24" s="219">
        <v>0</v>
      </c>
      <c r="S24" s="219">
        <v>0.4</v>
      </c>
      <c r="T24" s="219">
        <v>0</v>
      </c>
      <c r="U24" s="181">
        <v>4.5999999999999999E-2</v>
      </c>
      <c r="V24" s="181">
        <v>30.71</v>
      </c>
      <c r="W24" s="181">
        <v>0.161</v>
      </c>
      <c r="X24" s="181">
        <v>97.429000000000002</v>
      </c>
      <c r="Y24" s="178">
        <v>0.05</v>
      </c>
      <c r="Z24" s="178">
        <v>5.8999999999999997E-2</v>
      </c>
      <c r="AA24" s="178">
        <v>0</v>
      </c>
      <c r="AB24" s="178">
        <v>0.09</v>
      </c>
      <c r="AC24" s="178">
        <v>1.6E-2</v>
      </c>
      <c r="AD24" s="178">
        <v>0</v>
      </c>
      <c r="AE24" s="178">
        <v>0.3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211">
        <v>0</v>
      </c>
      <c r="AM24" s="217">
        <v>0.1</v>
      </c>
      <c r="AN24" s="208">
        <v>0</v>
      </c>
      <c r="AO24" s="443">
        <v>0</v>
      </c>
      <c r="AP24" s="444">
        <v>0</v>
      </c>
      <c r="AQ24" s="444">
        <v>0</v>
      </c>
      <c r="AR24" s="441">
        <v>0</v>
      </c>
      <c r="AS24" s="441">
        <v>0</v>
      </c>
      <c r="AT24" s="217">
        <v>0</v>
      </c>
      <c r="AU24" s="472">
        <v>0</v>
      </c>
      <c r="AV24" s="766">
        <f>0</f>
        <v>0</v>
      </c>
    </row>
    <row r="25" spans="1:48" x14ac:dyDescent="0.35">
      <c r="A25" s="180"/>
      <c r="B25" s="217" t="s">
        <v>175</v>
      </c>
      <c r="C25" s="181">
        <v>10160.635</v>
      </c>
      <c r="D25" s="182">
        <v>8597.0409999999993</v>
      </c>
      <c r="E25" s="181">
        <v>17707.052</v>
      </c>
      <c r="F25" s="181">
        <v>13420.412</v>
      </c>
      <c r="G25" s="181">
        <v>13445.142</v>
      </c>
      <c r="H25" s="181">
        <v>14388.311</v>
      </c>
      <c r="I25" s="181">
        <v>13997.513999999999</v>
      </c>
      <c r="J25" s="181">
        <v>10407.440999999999</v>
      </c>
      <c r="K25" s="181">
        <f t="shared" si="1"/>
        <v>12325.245000000001</v>
      </c>
      <c r="L25" s="181">
        <f t="shared" si="2"/>
        <v>11160.328000000001</v>
      </c>
      <c r="M25" s="178">
        <f t="shared" si="0"/>
        <v>7482.5479999999998</v>
      </c>
      <c r="N25" s="178">
        <f>SUM(AK25:AN25)</f>
        <v>8755</v>
      </c>
      <c r="O25" s="178">
        <f>SUM(AO25:AQ25)</f>
        <v>3555</v>
      </c>
      <c r="P25" s="764">
        <f t="shared" si="3"/>
        <v>10536.444</v>
      </c>
      <c r="Q25" s="181">
        <v>4122.9449999999997</v>
      </c>
      <c r="R25" s="181">
        <v>3453.1559999999999</v>
      </c>
      <c r="S25" s="181">
        <v>2757.5969999999998</v>
      </c>
      <c r="T25" s="181">
        <v>4054.6129999999998</v>
      </c>
      <c r="U25" s="181">
        <v>2633.384</v>
      </c>
      <c r="V25" s="181">
        <v>3072.0469999999996</v>
      </c>
      <c r="W25" s="181">
        <v>2071.4070000000002</v>
      </c>
      <c r="X25" s="181">
        <v>2630.6030000000001</v>
      </c>
      <c r="Y25" s="178">
        <v>3087.2520000000004</v>
      </c>
      <c r="Z25" s="178">
        <v>2442.6639999999998</v>
      </c>
      <c r="AA25" s="178">
        <v>2835.107</v>
      </c>
      <c r="AB25" s="178">
        <v>3960.2219999999998</v>
      </c>
      <c r="AC25" s="178">
        <v>3054.76</v>
      </c>
      <c r="AD25" s="178">
        <v>2595.4490000000001</v>
      </c>
      <c r="AE25" s="183">
        <v>2779.4430000000002</v>
      </c>
      <c r="AF25" s="183">
        <v>2730.6759999999999</v>
      </c>
      <c r="AG25" s="183">
        <v>1829.5479999999998</v>
      </c>
      <c r="AH25" s="183">
        <v>2785</v>
      </c>
      <c r="AI25" s="178">
        <v>1382</v>
      </c>
      <c r="AJ25" s="178">
        <v>1486</v>
      </c>
      <c r="AK25" s="178">
        <v>1792</v>
      </c>
      <c r="AL25" s="211">
        <v>2350</v>
      </c>
      <c r="AM25" s="217">
        <v>1327</v>
      </c>
      <c r="AN25" s="208">
        <v>3286</v>
      </c>
      <c r="AO25" s="443">
        <v>2129</v>
      </c>
      <c r="AP25" s="444">
        <v>1207</v>
      </c>
      <c r="AQ25" s="444">
        <v>219</v>
      </c>
      <c r="AR25" s="441">
        <v>1883</v>
      </c>
      <c r="AS25" s="441">
        <v>2467</v>
      </c>
      <c r="AT25" s="217">
        <v>1880</v>
      </c>
      <c r="AU25" s="494">
        <v>1981.5360000000001</v>
      </c>
      <c r="AV25" s="766">
        <v>4207.9080000000004</v>
      </c>
    </row>
    <row r="26" spans="1:48" s="103" customFormat="1" x14ac:dyDescent="0.35">
      <c r="A26" s="187"/>
      <c r="B26" s="200" t="s">
        <v>122</v>
      </c>
      <c r="C26" s="184">
        <v>-10137.225</v>
      </c>
      <c r="D26" s="185">
        <v>-8084.7389999999996</v>
      </c>
      <c r="E26" s="184">
        <v>-17325.107</v>
      </c>
      <c r="F26" s="184">
        <v>-13098.722</v>
      </c>
      <c r="G26" s="184">
        <v>-13445.142</v>
      </c>
      <c r="H26" s="184">
        <v>-14387.911</v>
      </c>
      <c r="I26" s="184">
        <v>-13997.513999999999</v>
      </c>
      <c r="J26" s="184">
        <v>-10279.115</v>
      </c>
      <c r="K26" s="184">
        <f t="shared" si="1"/>
        <v>-12325.046</v>
      </c>
      <c r="L26" s="184">
        <f t="shared" si="2"/>
        <v>-11160.011999999999</v>
      </c>
      <c r="M26" s="186">
        <f t="shared" si="0"/>
        <v>-7482.5479999999998</v>
      </c>
      <c r="N26" s="186">
        <f t="shared" ref="N26" si="24">N24-N25</f>
        <v>-8754.9</v>
      </c>
      <c r="O26" s="186">
        <f>O24-O25</f>
        <v>-3555</v>
      </c>
      <c r="P26" s="764">
        <f t="shared" si="3"/>
        <v>-10536.444</v>
      </c>
      <c r="Q26" s="184">
        <v>-4122.9449999999997</v>
      </c>
      <c r="R26" s="184">
        <v>-3453.1559999999999</v>
      </c>
      <c r="S26" s="184">
        <v>-2757.1969999999997</v>
      </c>
      <c r="T26" s="184">
        <v>-4054.6129999999998</v>
      </c>
      <c r="U26" s="184">
        <v>-2633.3380000000002</v>
      </c>
      <c r="V26" s="184">
        <v>-3041.3369999999995</v>
      </c>
      <c r="W26" s="184">
        <v>-2071.2460000000001</v>
      </c>
      <c r="X26" s="184">
        <v>-2533.174</v>
      </c>
      <c r="Y26" s="186">
        <f>Y24-Y25</f>
        <v>-3087.2020000000002</v>
      </c>
      <c r="Z26" s="186">
        <f t="shared" ref="Z26:AK26" si="25">Z24-Z25</f>
        <v>-2442.6049999999996</v>
      </c>
      <c r="AA26" s="186">
        <f t="shared" si="25"/>
        <v>-2835.107</v>
      </c>
      <c r="AB26" s="186">
        <f t="shared" si="25"/>
        <v>-3960.1319999999996</v>
      </c>
      <c r="AC26" s="186">
        <f>AC24-AC25</f>
        <v>-3054.7440000000001</v>
      </c>
      <c r="AD26" s="186">
        <f t="shared" si="25"/>
        <v>-2595.4490000000001</v>
      </c>
      <c r="AE26" s="186">
        <f t="shared" si="25"/>
        <v>-2779.143</v>
      </c>
      <c r="AF26" s="186">
        <f t="shared" si="25"/>
        <v>-2730.6759999999999</v>
      </c>
      <c r="AG26" s="186">
        <f t="shared" si="25"/>
        <v>-1829.5479999999998</v>
      </c>
      <c r="AH26" s="186">
        <f t="shared" si="25"/>
        <v>-2785</v>
      </c>
      <c r="AI26" s="186">
        <f t="shared" si="25"/>
        <v>-1382</v>
      </c>
      <c r="AJ26" s="186">
        <f t="shared" si="25"/>
        <v>-1486</v>
      </c>
      <c r="AK26" s="186">
        <f t="shared" si="25"/>
        <v>-1792</v>
      </c>
      <c r="AL26" s="186">
        <f t="shared" ref="AL26:AT26" si="26">AL24-AL25</f>
        <v>-2350</v>
      </c>
      <c r="AM26" s="186">
        <f t="shared" si="26"/>
        <v>-1326.9</v>
      </c>
      <c r="AN26" s="186">
        <f t="shared" si="26"/>
        <v>-3286</v>
      </c>
      <c r="AO26" s="446">
        <f t="shared" si="26"/>
        <v>-2129</v>
      </c>
      <c r="AP26" s="446">
        <f t="shared" si="26"/>
        <v>-1207</v>
      </c>
      <c r="AQ26" s="446">
        <f t="shared" si="26"/>
        <v>-219</v>
      </c>
      <c r="AR26" s="446">
        <f t="shared" si="26"/>
        <v>-1883</v>
      </c>
      <c r="AS26" s="446">
        <f t="shared" si="26"/>
        <v>-2467</v>
      </c>
      <c r="AT26" s="186">
        <f t="shared" si="26"/>
        <v>-1880</v>
      </c>
      <c r="AU26" s="494">
        <f t="shared" ref="AU26:AV26" si="27">AU24-AU25</f>
        <v>-1981.5360000000001</v>
      </c>
      <c r="AV26" s="494">
        <f t="shared" si="27"/>
        <v>-4207.9080000000004</v>
      </c>
    </row>
    <row r="27" spans="1:48" x14ac:dyDescent="0.35">
      <c r="A27" s="180" t="s">
        <v>44</v>
      </c>
      <c r="B27" s="180" t="s">
        <v>174</v>
      </c>
      <c r="C27" s="181">
        <v>383.13</v>
      </c>
      <c r="D27" s="182">
        <v>601.17999999999995</v>
      </c>
      <c r="E27" s="178">
        <v>2150.2809999999999</v>
      </c>
      <c r="F27" s="178">
        <v>717.30700000000002</v>
      </c>
      <c r="G27" s="181">
        <v>325</v>
      </c>
      <c r="H27" s="181">
        <v>5214</v>
      </c>
      <c r="I27" s="178">
        <v>4238.2049999999999</v>
      </c>
      <c r="J27" s="178">
        <v>4027.5859999999998</v>
      </c>
      <c r="K27" s="181">
        <f t="shared" si="1"/>
        <v>3994.9120000000003</v>
      </c>
      <c r="L27" s="181">
        <f t="shared" si="2"/>
        <v>5640.2365</v>
      </c>
      <c r="M27" s="178">
        <f t="shared" si="0"/>
        <v>4694.6178799999998</v>
      </c>
      <c r="N27" s="178">
        <f>SUM(AK27:AN27)</f>
        <v>2665</v>
      </c>
      <c r="O27" s="178">
        <f>SUM(AO27:AQ27)</f>
        <v>1204</v>
      </c>
      <c r="P27" s="764">
        <f t="shared" si="3"/>
        <v>1160.2432200000003</v>
      </c>
      <c r="Q27" s="181">
        <v>0</v>
      </c>
      <c r="R27" s="181">
        <v>1317.5529999999999</v>
      </c>
      <c r="S27" s="181">
        <v>1877.8119999999999</v>
      </c>
      <c r="T27" s="181">
        <v>2019.1215080000002</v>
      </c>
      <c r="U27" s="178">
        <v>689.79199999999992</v>
      </c>
      <c r="V27" s="178">
        <v>1208.009</v>
      </c>
      <c r="W27" s="178">
        <v>1081.943</v>
      </c>
      <c r="X27" s="178">
        <v>1047.8420000000001</v>
      </c>
      <c r="Y27" s="178">
        <v>1332.675</v>
      </c>
      <c r="Z27" s="178">
        <v>1086.5129999999999</v>
      </c>
      <c r="AA27" s="178">
        <v>978.42199999999991</v>
      </c>
      <c r="AB27" s="178">
        <v>597.30200000000002</v>
      </c>
      <c r="AC27" s="178">
        <v>968.89300000000003</v>
      </c>
      <c r="AD27" s="178">
        <v>545.47400000000005</v>
      </c>
      <c r="AE27" s="183">
        <v>2098.049</v>
      </c>
      <c r="AF27" s="183">
        <v>2027.8205</v>
      </c>
      <c r="AG27" s="183">
        <v>815.61788000000001</v>
      </c>
      <c r="AH27" s="183">
        <v>2506</v>
      </c>
      <c r="AI27" s="178">
        <v>906</v>
      </c>
      <c r="AJ27" s="178">
        <v>467</v>
      </c>
      <c r="AK27" s="178">
        <v>1326</v>
      </c>
      <c r="AL27" s="211">
        <v>830</v>
      </c>
      <c r="AM27" s="217">
        <v>232</v>
      </c>
      <c r="AN27" s="208">
        <v>277</v>
      </c>
      <c r="AO27" s="443">
        <v>0</v>
      </c>
      <c r="AP27" s="444">
        <v>646</v>
      </c>
      <c r="AQ27" s="444">
        <v>558</v>
      </c>
      <c r="AR27" s="441">
        <v>154.07303000000002</v>
      </c>
      <c r="AS27" s="442">
        <v>496.64802000000003</v>
      </c>
      <c r="AT27" s="217">
        <v>429</v>
      </c>
      <c r="AU27" s="494">
        <v>105.91431</v>
      </c>
      <c r="AV27" s="766">
        <v>128.68089000000001</v>
      </c>
    </row>
    <row r="28" spans="1:48" x14ac:dyDescent="0.35">
      <c r="A28" s="180"/>
      <c r="B28" s="217" t="s">
        <v>175</v>
      </c>
      <c r="C28" s="181">
        <v>65991</v>
      </c>
      <c r="D28" s="178">
        <v>75594</v>
      </c>
      <c r="E28" s="181">
        <v>32239.653999999999</v>
      </c>
      <c r="F28" s="181">
        <v>31275.245999999999</v>
      </c>
      <c r="G28" s="181">
        <v>32724</v>
      </c>
      <c r="H28" s="181">
        <v>42362.404999999999</v>
      </c>
      <c r="I28" s="178">
        <v>44648.698999999993</v>
      </c>
      <c r="J28" s="178">
        <v>38474.22</v>
      </c>
      <c r="K28" s="181">
        <f t="shared" si="1"/>
        <v>39987.258000000002</v>
      </c>
      <c r="L28" s="181">
        <f t="shared" si="2"/>
        <v>40279.858999999997</v>
      </c>
      <c r="M28" s="178">
        <f t="shared" si="0"/>
        <v>35730.430999999997</v>
      </c>
      <c r="N28" s="178">
        <f>SUM(AK28:AN28)</f>
        <v>24139</v>
      </c>
      <c r="O28" s="178">
        <f>SUM(AO28:AQ28)</f>
        <v>13661</v>
      </c>
      <c r="P28" s="764">
        <f t="shared" si="3"/>
        <v>39973.279999999999</v>
      </c>
      <c r="Q28" s="181">
        <v>8856.2469999999994</v>
      </c>
      <c r="R28" s="181">
        <v>9093.723</v>
      </c>
      <c r="S28" s="181">
        <v>10394.709000000001</v>
      </c>
      <c r="T28" s="181">
        <v>14017.725999999999</v>
      </c>
      <c r="U28" s="181">
        <v>13565.733</v>
      </c>
      <c r="V28" s="181">
        <v>5191.2879999999996</v>
      </c>
      <c r="W28" s="181">
        <v>11147.325000000001</v>
      </c>
      <c r="X28" s="181">
        <v>8569.8739999999998</v>
      </c>
      <c r="Y28" s="178">
        <v>5610.9359999999997</v>
      </c>
      <c r="Z28" s="178">
        <v>12659.510000000002</v>
      </c>
      <c r="AA28" s="178">
        <v>10946.851000000001</v>
      </c>
      <c r="AB28" s="178">
        <v>10769.960999999999</v>
      </c>
      <c r="AC28" s="178">
        <v>7550.5210000000006</v>
      </c>
      <c r="AD28" s="178">
        <v>7609.9459999999999</v>
      </c>
      <c r="AE28" s="183">
        <v>12027.904999999999</v>
      </c>
      <c r="AF28" s="183">
        <v>13091.487000000001</v>
      </c>
      <c r="AG28" s="183">
        <v>9051.4309999999987</v>
      </c>
      <c r="AH28" s="183">
        <v>10002</v>
      </c>
      <c r="AI28" s="178">
        <v>4824</v>
      </c>
      <c r="AJ28" s="178">
        <v>11853</v>
      </c>
      <c r="AK28" s="178">
        <v>7816</v>
      </c>
      <c r="AL28" s="211">
        <v>6152</v>
      </c>
      <c r="AM28" s="217">
        <v>6247</v>
      </c>
      <c r="AN28" s="208">
        <v>3924</v>
      </c>
      <c r="AO28" s="443">
        <v>4539</v>
      </c>
      <c r="AP28" s="444">
        <v>5218</v>
      </c>
      <c r="AQ28" s="444">
        <v>3904</v>
      </c>
      <c r="AR28" s="441">
        <v>44446</v>
      </c>
      <c r="AS28" s="441">
        <v>9320</v>
      </c>
      <c r="AT28" s="217">
        <v>9339</v>
      </c>
      <c r="AU28" s="494">
        <v>9899.0349999999999</v>
      </c>
      <c r="AV28" s="766">
        <v>11415.245000000001</v>
      </c>
    </row>
    <row r="29" spans="1:48" s="103" customFormat="1" x14ac:dyDescent="0.35">
      <c r="A29" s="187"/>
      <c r="B29" s="200" t="s">
        <v>122</v>
      </c>
      <c r="C29" s="184">
        <v>-65607.87</v>
      </c>
      <c r="D29" s="185">
        <v>-74992.820000000007</v>
      </c>
      <c r="E29" s="185">
        <v>-30089.373</v>
      </c>
      <c r="F29" s="185">
        <v>-30557.938999999998</v>
      </c>
      <c r="G29" s="185">
        <v>-32399</v>
      </c>
      <c r="H29" s="184">
        <v>-37148.404999999999</v>
      </c>
      <c r="I29" s="184">
        <v>-40410.493999999992</v>
      </c>
      <c r="J29" s="184">
        <v>-34446.633999999998</v>
      </c>
      <c r="K29" s="184">
        <f t="shared" si="1"/>
        <v>-35992.346000000005</v>
      </c>
      <c r="L29" s="184">
        <f t="shared" si="2"/>
        <v>-34639.622499999998</v>
      </c>
      <c r="M29" s="186">
        <f t="shared" si="0"/>
        <v>-31035.813119999999</v>
      </c>
      <c r="N29" s="186">
        <f t="shared" ref="N29" si="28">N27-N28</f>
        <v>-21474</v>
      </c>
      <c r="O29" s="186">
        <f>O27-O28</f>
        <v>-12457</v>
      </c>
      <c r="P29" s="764">
        <f t="shared" si="3"/>
        <v>-38813.036780000002</v>
      </c>
      <c r="Q29" s="184">
        <v>-8856.2469999999994</v>
      </c>
      <c r="R29" s="184">
        <v>-7776.17</v>
      </c>
      <c r="S29" s="184">
        <v>-8516.8970000000008</v>
      </c>
      <c r="T29" s="184">
        <v>-11998.604491999999</v>
      </c>
      <c r="U29" s="184">
        <v>-12875.941000000001</v>
      </c>
      <c r="V29" s="184">
        <v>-3983.2789999999995</v>
      </c>
      <c r="W29" s="184">
        <v>-10065.382000000001</v>
      </c>
      <c r="X29" s="184">
        <v>-7522.0319999999992</v>
      </c>
      <c r="Y29" s="186">
        <f>Y27-Y28</f>
        <v>-4278.2609999999995</v>
      </c>
      <c r="Z29" s="186">
        <f t="shared" ref="Z29:AK29" si="29">Z27-Z28</f>
        <v>-11572.997000000003</v>
      </c>
      <c r="AA29" s="186">
        <f t="shared" si="29"/>
        <v>-9968.4290000000001</v>
      </c>
      <c r="AB29" s="186">
        <f t="shared" si="29"/>
        <v>-10172.659</v>
      </c>
      <c r="AC29" s="186">
        <f>AC27-AC28</f>
        <v>-6581.6280000000006</v>
      </c>
      <c r="AD29" s="186">
        <f t="shared" si="29"/>
        <v>-7064.4719999999998</v>
      </c>
      <c r="AE29" s="186">
        <f t="shared" si="29"/>
        <v>-9929.8559999999998</v>
      </c>
      <c r="AF29" s="186">
        <f t="shared" si="29"/>
        <v>-11063.666500000001</v>
      </c>
      <c r="AG29" s="186">
        <f t="shared" si="29"/>
        <v>-8235.8131199999989</v>
      </c>
      <c r="AH29" s="186">
        <f t="shared" si="29"/>
        <v>-7496</v>
      </c>
      <c r="AI29" s="186">
        <f t="shared" si="29"/>
        <v>-3918</v>
      </c>
      <c r="AJ29" s="186">
        <f t="shared" si="29"/>
        <v>-11386</v>
      </c>
      <c r="AK29" s="186">
        <f t="shared" si="29"/>
        <v>-6490</v>
      </c>
      <c r="AL29" s="186">
        <f t="shared" ref="AL29:AT29" si="30">AL27-AL28</f>
        <v>-5322</v>
      </c>
      <c r="AM29" s="186">
        <f t="shared" si="30"/>
        <v>-6015</v>
      </c>
      <c r="AN29" s="186">
        <f t="shared" si="30"/>
        <v>-3647</v>
      </c>
      <c r="AO29" s="446">
        <f t="shared" si="30"/>
        <v>-4539</v>
      </c>
      <c r="AP29" s="446">
        <f t="shared" si="30"/>
        <v>-4572</v>
      </c>
      <c r="AQ29" s="446">
        <f t="shared" si="30"/>
        <v>-3346</v>
      </c>
      <c r="AR29" s="446">
        <f t="shared" si="30"/>
        <v>-44291.92697</v>
      </c>
      <c r="AS29" s="446">
        <f t="shared" si="30"/>
        <v>-8823.3519799999995</v>
      </c>
      <c r="AT29" s="186">
        <f t="shared" si="30"/>
        <v>-8910</v>
      </c>
      <c r="AU29" s="494">
        <f t="shared" ref="AU29:AV29" si="31">AU27-AU28</f>
        <v>-9793.1206899999997</v>
      </c>
      <c r="AV29" s="494">
        <f t="shared" si="31"/>
        <v>-11286.564110000001</v>
      </c>
    </row>
    <row r="30" spans="1:48" ht="36" x14ac:dyDescent="0.35">
      <c r="A30" s="291" t="s">
        <v>248</v>
      </c>
      <c r="B30" s="180" t="s">
        <v>174</v>
      </c>
      <c r="C30" s="292">
        <v>0</v>
      </c>
      <c r="D30" s="292">
        <v>0</v>
      </c>
      <c r="E30" s="181">
        <v>2003.8879999999999</v>
      </c>
      <c r="F30" s="292">
        <v>0</v>
      </c>
      <c r="G30" s="188">
        <v>24.573</v>
      </c>
      <c r="H30" s="189">
        <v>0.1</v>
      </c>
      <c r="I30" s="178">
        <v>55.048000000000002</v>
      </c>
      <c r="J30" s="292">
        <v>0</v>
      </c>
      <c r="K30" s="181">
        <f t="shared" si="1"/>
        <v>637.85699999999997</v>
      </c>
      <c r="L30" s="181">
        <f t="shared" si="2"/>
        <v>164.54499999999999</v>
      </c>
      <c r="M30" s="178">
        <f t="shared" si="0"/>
        <v>54</v>
      </c>
      <c r="N30" s="178">
        <f>SUM(AK30:AN30)</f>
        <v>0</v>
      </c>
      <c r="O30" s="178">
        <f>SUM(AO30:AQ30)</f>
        <v>287</v>
      </c>
      <c r="P30" s="764">
        <f t="shared" si="3"/>
        <v>0</v>
      </c>
      <c r="Q30" s="292">
        <v>0</v>
      </c>
      <c r="R30" s="292">
        <v>0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178">
        <v>0</v>
      </c>
      <c r="Z30" s="178">
        <v>0</v>
      </c>
      <c r="AA30" s="178">
        <v>130.84200000000001</v>
      </c>
      <c r="AB30" s="178">
        <v>507.01499999999999</v>
      </c>
      <c r="AC30" s="178">
        <v>164.54499999999999</v>
      </c>
      <c r="AD30" s="178">
        <v>0</v>
      </c>
      <c r="AE30" s="183">
        <v>0</v>
      </c>
      <c r="AF30" s="178">
        <v>0</v>
      </c>
      <c r="AG30" s="178">
        <v>54</v>
      </c>
      <c r="AH30" s="178">
        <v>0</v>
      </c>
      <c r="AI30" s="178">
        <v>0</v>
      </c>
      <c r="AJ30" s="178">
        <v>0</v>
      </c>
      <c r="AK30" s="178">
        <v>0</v>
      </c>
      <c r="AL30" s="211">
        <v>0</v>
      </c>
      <c r="AM30" s="217">
        <v>0</v>
      </c>
      <c r="AN30" s="208">
        <v>0</v>
      </c>
      <c r="AO30" s="443">
        <v>0</v>
      </c>
      <c r="AP30" s="444">
        <v>287</v>
      </c>
      <c r="AQ30" s="444">
        <v>0</v>
      </c>
      <c r="AR30" s="441">
        <v>0</v>
      </c>
      <c r="AS30" s="441">
        <v>0</v>
      </c>
      <c r="AT30" s="217">
        <v>0</v>
      </c>
      <c r="AU30" s="472">
        <v>0</v>
      </c>
      <c r="AV30" s="766">
        <f>0</f>
        <v>0</v>
      </c>
    </row>
    <row r="31" spans="1:48" x14ac:dyDescent="0.35">
      <c r="A31" s="180"/>
      <c r="B31" s="217" t="s">
        <v>175</v>
      </c>
      <c r="C31" s="182">
        <v>1330.5219999999999</v>
      </c>
      <c r="D31" s="182">
        <v>638.14400000000001</v>
      </c>
      <c r="E31" s="181">
        <v>825.06899999999996</v>
      </c>
      <c r="F31" s="181">
        <v>1712.6320000000001</v>
      </c>
      <c r="G31" s="181">
        <v>2505.3820000000001</v>
      </c>
      <c r="H31" s="181">
        <v>1606.759</v>
      </c>
      <c r="I31" s="178">
        <v>3996.317</v>
      </c>
      <c r="J31" s="178">
        <v>3337.5990000000002</v>
      </c>
      <c r="K31" s="181">
        <f t="shared" si="1"/>
        <v>4843.0840000000007</v>
      </c>
      <c r="L31" s="181">
        <f t="shared" si="2"/>
        <v>4782.0329999999994</v>
      </c>
      <c r="M31" s="178">
        <f t="shared" si="0"/>
        <v>3422.433</v>
      </c>
      <c r="N31" s="178">
        <f>SUM(AK31:AN31)</f>
        <v>1524</v>
      </c>
      <c r="O31" s="178">
        <f>SUM(AO31:AQ31)</f>
        <v>2333</v>
      </c>
      <c r="P31" s="764">
        <f t="shared" si="3"/>
        <v>3354.1350000000002</v>
      </c>
      <c r="Q31" s="181">
        <v>689.46</v>
      </c>
      <c r="R31" s="181">
        <v>225.99299999999999</v>
      </c>
      <c r="S31" s="181">
        <v>519.13900000000001</v>
      </c>
      <c r="T31" s="181">
        <v>172.167</v>
      </c>
      <c r="U31" s="181">
        <v>1604.5340000000001</v>
      </c>
      <c r="V31" s="181">
        <v>322.99900000000002</v>
      </c>
      <c r="W31" s="181">
        <v>667.99799999999993</v>
      </c>
      <c r="X31" s="181">
        <v>742.06799999999998</v>
      </c>
      <c r="Y31" s="178">
        <v>661.56899999999996</v>
      </c>
      <c r="Z31" s="178">
        <v>1332.492</v>
      </c>
      <c r="AA31" s="178">
        <v>1062.6590000000001</v>
      </c>
      <c r="AB31" s="178">
        <v>1786.364</v>
      </c>
      <c r="AC31" s="178">
        <v>964.87</v>
      </c>
      <c r="AD31" s="178">
        <v>369.50099999999998</v>
      </c>
      <c r="AE31" s="183">
        <v>409</v>
      </c>
      <c r="AF31" s="183">
        <v>3038.6619999999998</v>
      </c>
      <c r="AG31" s="183">
        <v>1167.433</v>
      </c>
      <c r="AH31" s="183">
        <v>972</v>
      </c>
      <c r="AI31" s="178">
        <v>1068</v>
      </c>
      <c r="AJ31" s="178">
        <v>215</v>
      </c>
      <c r="AK31" s="178">
        <v>321</v>
      </c>
      <c r="AL31" s="211">
        <v>156</v>
      </c>
      <c r="AM31" s="217">
        <v>313</v>
      </c>
      <c r="AN31" s="208">
        <v>734</v>
      </c>
      <c r="AO31" s="443">
        <v>1589</v>
      </c>
      <c r="AP31" s="444">
        <v>512</v>
      </c>
      <c r="AQ31" s="444">
        <v>232</v>
      </c>
      <c r="AR31" s="441">
        <v>1126</v>
      </c>
      <c r="AS31" s="441">
        <v>1029</v>
      </c>
      <c r="AT31" s="217">
        <v>993</v>
      </c>
      <c r="AU31" s="494">
        <v>826.48299999999995</v>
      </c>
      <c r="AV31" s="766">
        <v>505.65199999999999</v>
      </c>
    </row>
    <row r="32" spans="1:48" x14ac:dyDescent="0.35">
      <c r="A32" s="180"/>
      <c r="B32" s="200" t="s">
        <v>122</v>
      </c>
      <c r="C32" s="293">
        <v>-1330.5219999999999</v>
      </c>
      <c r="D32" s="293">
        <v>-638.14400000000001</v>
      </c>
      <c r="E32" s="178">
        <v>1178.819</v>
      </c>
      <c r="F32" s="178">
        <v>-1712.6320000000001</v>
      </c>
      <c r="G32" s="184">
        <v>-2480.8090000000002</v>
      </c>
      <c r="H32" s="184">
        <v>-1606.6590000000001</v>
      </c>
      <c r="I32" s="178">
        <v>-3941.2690000000002</v>
      </c>
      <c r="J32" s="186">
        <v>-3337.5990000000002</v>
      </c>
      <c r="K32" s="184">
        <f t="shared" si="1"/>
        <v>0</v>
      </c>
      <c r="L32" s="184">
        <f t="shared" si="2"/>
        <v>-4617.4879999999994</v>
      </c>
      <c r="M32" s="186">
        <f t="shared" si="0"/>
        <v>-3368.433</v>
      </c>
      <c r="N32" s="186">
        <f>N30-N31</f>
        <v>-1524</v>
      </c>
      <c r="O32" s="186">
        <f>SUM(AO32:AP32)</f>
        <v>-1814</v>
      </c>
      <c r="P32" s="764">
        <f t="shared" si="3"/>
        <v>-3354.1350000000002</v>
      </c>
      <c r="Q32" s="178">
        <f t="shared" ref="Q32:AB32" si="32">SUM(AQ32:AR32)</f>
        <v>-1358</v>
      </c>
      <c r="R32" s="178">
        <f t="shared" si="32"/>
        <v>-2155</v>
      </c>
      <c r="S32" s="178">
        <f t="shared" si="32"/>
        <v>-2022</v>
      </c>
      <c r="T32" s="178">
        <f t="shared" si="32"/>
        <v>-1819.4829999999999</v>
      </c>
      <c r="U32" s="178">
        <f t="shared" si="32"/>
        <v>-1332.135</v>
      </c>
      <c r="V32" s="178">
        <f t="shared" si="32"/>
        <v>-505.65199999999999</v>
      </c>
      <c r="W32" s="178">
        <f t="shared" si="32"/>
        <v>0</v>
      </c>
      <c r="X32" s="178">
        <f t="shared" si="32"/>
        <v>0</v>
      </c>
      <c r="Y32" s="178">
        <f t="shared" si="32"/>
        <v>0</v>
      </c>
      <c r="Z32" s="178">
        <f t="shared" si="32"/>
        <v>0</v>
      </c>
      <c r="AA32" s="178">
        <f t="shared" si="32"/>
        <v>0</v>
      </c>
      <c r="AB32" s="178">
        <f t="shared" si="32"/>
        <v>0</v>
      </c>
      <c r="AC32" s="186">
        <f>AC30-AC31</f>
        <v>-800.32500000000005</v>
      </c>
      <c r="AD32" s="186">
        <f t="shared" ref="AD32:AF32" si="33">AD30-AD31</f>
        <v>-369.50099999999998</v>
      </c>
      <c r="AE32" s="186">
        <f t="shared" si="33"/>
        <v>-409</v>
      </c>
      <c r="AF32" s="186">
        <f t="shared" si="33"/>
        <v>-3038.6619999999998</v>
      </c>
      <c r="AG32" s="186">
        <f t="shared" ref="AG32:AP32" si="34">AG30-AG31</f>
        <v>-1113.433</v>
      </c>
      <c r="AH32" s="186">
        <f t="shared" si="34"/>
        <v>-972</v>
      </c>
      <c r="AI32" s="186">
        <f t="shared" si="34"/>
        <v>-1068</v>
      </c>
      <c r="AJ32" s="186">
        <f t="shared" si="34"/>
        <v>-215</v>
      </c>
      <c r="AK32" s="186">
        <f t="shared" si="34"/>
        <v>-321</v>
      </c>
      <c r="AL32" s="186">
        <f t="shared" si="34"/>
        <v>-156</v>
      </c>
      <c r="AM32" s="186">
        <f t="shared" si="34"/>
        <v>-313</v>
      </c>
      <c r="AN32" s="186">
        <f t="shared" si="34"/>
        <v>-734</v>
      </c>
      <c r="AO32" s="446">
        <f t="shared" si="34"/>
        <v>-1589</v>
      </c>
      <c r="AP32" s="447">
        <f t="shared" si="34"/>
        <v>-225</v>
      </c>
      <c r="AQ32" s="446">
        <f t="shared" ref="AQ32:AT32" si="35">AQ30-AQ31</f>
        <v>-232</v>
      </c>
      <c r="AR32" s="446">
        <f t="shared" si="35"/>
        <v>-1126</v>
      </c>
      <c r="AS32" s="446">
        <f t="shared" si="35"/>
        <v>-1029</v>
      </c>
      <c r="AT32" s="186">
        <f t="shared" si="35"/>
        <v>-993</v>
      </c>
      <c r="AU32" s="494">
        <f t="shared" ref="AU32:AV32" si="36">AU30-AU31</f>
        <v>-826.48299999999995</v>
      </c>
      <c r="AV32" s="494">
        <f t="shared" si="36"/>
        <v>-505.65199999999999</v>
      </c>
    </row>
    <row r="33" spans="1:48" ht="36" x14ac:dyDescent="0.35">
      <c r="A33" s="291" t="s">
        <v>249</v>
      </c>
      <c r="B33" s="180" t="s">
        <v>174</v>
      </c>
      <c r="C33" s="292">
        <v>0</v>
      </c>
      <c r="D33" s="292">
        <v>0</v>
      </c>
      <c r="E33" s="178">
        <v>1.49</v>
      </c>
      <c r="F33" s="292">
        <v>0</v>
      </c>
      <c r="G33" s="188">
        <v>82.335999999999999</v>
      </c>
      <c r="H33" s="189">
        <v>0.3</v>
      </c>
      <c r="I33" s="178">
        <v>6.4909999999999997</v>
      </c>
      <c r="J33" s="178">
        <v>119.76900000000001</v>
      </c>
      <c r="K33" s="181">
        <f t="shared" si="1"/>
        <v>1150.2089999999998</v>
      </c>
      <c r="L33" s="181">
        <f t="shared" si="2"/>
        <v>1098.4690000000001</v>
      </c>
      <c r="M33" s="178">
        <f t="shared" si="0"/>
        <v>838</v>
      </c>
      <c r="N33" s="178">
        <f>SUM(AK33:AN33)</f>
        <v>1703</v>
      </c>
      <c r="O33" s="178">
        <f>SUM(AO33:AQ33)</f>
        <v>754</v>
      </c>
      <c r="P33" s="764">
        <f t="shared" si="3"/>
        <v>654.06794000000002</v>
      </c>
      <c r="Q33" s="178">
        <v>0</v>
      </c>
      <c r="R33" s="189">
        <v>0</v>
      </c>
      <c r="S33" s="190">
        <v>0</v>
      </c>
      <c r="T33" s="189">
        <v>0.3</v>
      </c>
      <c r="U33" s="178">
        <v>2.5510000000000002</v>
      </c>
      <c r="V33" s="178">
        <v>10.785</v>
      </c>
      <c r="W33" s="178">
        <v>57.28</v>
      </c>
      <c r="X33" s="178">
        <v>49.152999999999999</v>
      </c>
      <c r="Y33" s="178">
        <v>100.54300000000001</v>
      </c>
      <c r="Z33" s="178">
        <v>202.35300000000001</v>
      </c>
      <c r="AA33" s="178">
        <v>263.23399999999998</v>
      </c>
      <c r="AB33" s="178">
        <v>584.07899999999995</v>
      </c>
      <c r="AC33" s="178">
        <v>272.31299999999999</v>
      </c>
      <c r="AD33" s="178">
        <v>481.15600000000001</v>
      </c>
      <c r="AE33" s="183">
        <v>164</v>
      </c>
      <c r="AF33" s="178">
        <v>181</v>
      </c>
      <c r="AG33" s="178">
        <v>447</v>
      </c>
      <c r="AH33" s="178">
        <v>97</v>
      </c>
      <c r="AI33" s="178">
        <v>79</v>
      </c>
      <c r="AJ33" s="178">
        <v>215</v>
      </c>
      <c r="AK33" s="178">
        <v>544</v>
      </c>
      <c r="AL33" s="211">
        <v>244</v>
      </c>
      <c r="AM33" s="217">
        <v>342</v>
      </c>
      <c r="AN33" s="208">
        <v>573</v>
      </c>
      <c r="AO33" s="443">
        <v>216</v>
      </c>
      <c r="AP33" s="444">
        <v>287</v>
      </c>
      <c r="AQ33" s="444">
        <v>251</v>
      </c>
      <c r="AR33" s="441">
        <v>0</v>
      </c>
      <c r="AS33" s="441">
        <v>216</v>
      </c>
      <c r="AT33" s="217">
        <v>112</v>
      </c>
      <c r="AU33" s="472">
        <v>0</v>
      </c>
      <c r="AV33" s="766">
        <v>326.06794000000002</v>
      </c>
    </row>
    <row r="34" spans="1:48" x14ac:dyDescent="0.35">
      <c r="A34" s="180"/>
      <c r="B34" s="217" t="s">
        <v>175</v>
      </c>
      <c r="C34" s="182">
        <v>1469.6220000000001</v>
      </c>
      <c r="D34" s="182">
        <v>1970.356</v>
      </c>
      <c r="E34" s="181">
        <v>1919.0250000000001</v>
      </c>
      <c r="F34" s="181">
        <v>2289.181</v>
      </c>
      <c r="G34" s="181">
        <v>1844.7199999999998</v>
      </c>
      <c r="H34" s="181">
        <v>830.23699999999985</v>
      </c>
      <c r="I34" s="178">
        <v>1437.135</v>
      </c>
      <c r="J34" s="178">
        <v>17088.466</v>
      </c>
      <c r="K34" s="181">
        <f t="shared" si="1"/>
        <v>18106.014999999999</v>
      </c>
      <c r="L34" s="181">
        <f t="shared" si="2"/>
        <v>19583.474999999999</v>
      </c>
      <c r="M34" s="178">
        <f t="shared" si="0"/>
        <v>19362.184000000001</v>
      </c>
      <c r="N34" s="178">
        <f>SUM(AK34:AN34)</f>
        <v>49701</v>
      </c>
      <c r="O34" s="178">
        <f>SUM(AO34:AQ34)</f>
        <v>50003</v>
      </c>
      <c r="P34" s="764">
        <f t="shared" si="3"/>
        <v>84125.103000000003</v>
      </c>
      <c r="Q34" s="181">
        <v>268.23399999999998</v>
      </c>
      <c r="R34" s="181">
        <v>292.46299999999997</v>
      </c>
      <c r="S34" s="181">
        <v>64.200999999999993</v>
      </c>
      <c r="T34" s="181">
        <v>205.339</v>
      </c>
      <c r="U34" s="181">
        <v>6344.0309999999999</v>
      </c>
      <c r="V34" s="181">
        <v>3272.0540000000001</v>
      </c>
      <c r="W34" s="181">
        <v>3138.0699999999997</v>
      </c>
      <c r="X34" s="181">
        <v>4334.3109999999997</v>
      </c>
      <c r="Y34" s="178">
        <v>7056.3250000000007</v>
      </c>
      <c r="Z34" s="178">
        <v>2973.7530000000002</v>
      </c>
      <c r="AA34" s="178">
        <v>3132.87</v>
      </c>
      <c r="AB34" s="178">
        <v>4943.067</v>
      </c>
      <c r="AC34" s="178">
        <v>2526.1930000000002</v>
      </c>
      <c r="AD34" s="178">
        <v>5470.6990000000005</v>
      </c>
      <c r="AE34" s="183">
        <v>6186.1480000000001</v>
      </c>
      <c r="AF34" s="183">
        <v>5400.4349999999995</v>
      </c>
      <c r="AG34" s="183">
        <v>3664.1839999999997</v>
      </c>
      <c r="AH34" s="183">
        <v>2237</v>
      </c>
      <c r="AI34" s="178">
        <v>6396</v>
      </c>
      <c r="AJ34" s="178">
        <v>7065</v>
      </c>
      <c r="AK34" s="178">
        <v>7086</v>
      </c>
      <c r="AL34" s="211">
        <v>5482</v>
      </c>
      <c r="AM34" s="217">
        <v>15831</v>
      </c>
      <c r="AN34" s="208">
        <v>21302</v>
      </c>
      <c r="AO34" s="443">
        <v>18516</v>
      </c>
      <c r="AP34" s="444">
        <v>19749</v>
      </c>
      <c r="AQ34" s="444">
        <v>11738</v>
      </c>
      <c r="AR34" s="441">
        <v>22008</v>
      </c>
      <c r="AS34" s="441">
        <v>21644</v>
      </c>
      <c r="AT34" s="217">
        <v>26120</v>
      </c>
      <c r="AU34" s="494">
        <v>22271.483</v>
      </c>
      <c r="AV34" s="766">
        <v>14089.62</v>
      </c>
    </row>
    <row r="35" spans="1:48" x14ac:dyDescent="0.35">
      <c r="A35" s="180"/>
      <c r="B35" s="200" t="s">
        <v>122</v>
      </c>
      <c r="C35" s="293">
        <v>-1469.6220000000001</v>
      </c>
      <c r="D35" s="293">
        <v>-1970.356</v>
      </c>
      <c r="E35" s="186">
        <v>-1917.5350000000001</v>
      </c>
      <c r="F35" s="186">
        <v>-2289.181</v>
      </c>
      <c r="G35" s="186">
        <v>-1762.3839999999998</v>
      </c>
      <c r="H35" s="186">
        <v>-829.9369999999999</v>
      </c>
      <c r="I35" s="186">
        <v>-1430.644</v>
      </c>
      <c r="J35" s="186">
        <v>-16968.697</v>
      </c>
      <c r="K35" s="184">
        <f t="shared" si="1"/>
        <v>-16955.806</v>
      </c>
      <c r="L35" s="184">
        <f t="shared" si="2"/>
        <v>-18485.006000000001</v>
      </c>
      <c r="M35" s="186">
        <f t="shared" si="0"/>
        <v>-18524.184000000001</v>
      </c>
      <c r="N35" s="186">
        <f t="shared" ref="N35:O35" si="37">N33-N34</f>
        <v>-47998</v>
      </c>
      <c r="O35" s="186">
        <f t="shared" si="37"/>
        <v>-49249</v>
      </c>
      <c r="P35" s="764">
        <f t="shared" si="3"/>
        <v>-83471.035060000009</v>
      </c>
      <c r="Q35" s="186">
        <v>-268.23399999999998</v>
      </c>
      <c r="R35" s="186">
        <v>-292.46299999999997</v>
      </c>
      <c r="S35" s="186">
        <v>-64.200999999999993</v>
      </c>
      <c r="T35" s="186">
        <v>-205.03899999999999</v>
      </c>
      <c r="U35" s="186">
        <v>-6341.48</v>
      </c>
      <c r="V35" s="186">
        <v>-3261.2690000000002</v>
      </c>
      <c r="W35" s="186">
        <v>-3080.7899999999995</v>
      </c>
      <c r="X35" s="186">
        <v>-4285.1579999999994</v>
      </c>
      <c r="Y35" s="186">
        <f>Y33-Y34</f>
        <v>-6955.7820000000011</v>
      </c>
      <c r="Z35" s="186">
        <f t="shared" ref="Z35:AK35" si="38">Z33-Z34</f>
        <v>-2771.4</v>
      </c>
      <c r="AA35" s="186">
        <f t="shared" si="38"/>
        <v>-2869.636</v>
      </c>
      <c r="AB35" s="186">
        <f t="shared" si="38"/>
        <v>-4358.9880000000003</v>
      </c>
      <c r="AC35" s="186">
        <f>AC33-AC34</f>
        <v>-2253.88</v>
      </c>
      <c r="AD35" s="186">
        <f t="shared" si="38"/>
        <v>-4989.5430000000006</v>
      </c>
      <c r="AE35" s="186">
        <f t="shared" si="38"/>
        <v>-6022.1480000000001</v>
      </c>
      <c r="AF35" s="186">
        <f t="shared" si="38"/>
        <v>-5219.4349999999995</v>
      </c>
      <c r="AG35" s="186">
        <f t="shared" si="38"/>
        <v>-3217.1839999999997</v>
      </c>
      <c r="AH35" s="186">
        <f t="shared" si="38"/>
        <v>-2140</v>
      </c>
      <c r="AI35" s="186">
        <f t="shared" si="38"/>
        <v>-6317</v>
      </c>
      <c r="AJ35" s="186">
        <f t="shared" si="38"/>
        <v>-6850</v>
      </c>
      <c r="AK35" s="186">
        <f t="shared" si="38"/>
        <v>-6542</v>
      </c>
      <c r="AL35" s="186">
        <f>AL33-AL34</f>
        <v>-5238</v>
      </c>
      <c r="AM35" s="186">
        <f>AM33-AM34</f>
        <v>-15489</v>
      </c>
      <c r="AN35" s="186">
        <f>AN33-AN34</f>
        <v>-20729</v>
      </c>
      <c r="AO35" s="446">
        <f>AO33-AO34</f>
        <v>-18300</v>
      </c>
      <c r="AP35" s="446">
        <f t="shared" ref="AP35:AT35" si="39">AP33-AP34</f>
        <v>-19462</v>
      </c>
      <c r="AQ35" s="446">
        <f t="shared" si="39"/>
        <v>-11487</v>
      </c>
      <c r="AR35" s="446">
        <f t="shared" si="39"/>
        <v>-22008</v>
      </c>
      <c r="AS35" s="446">
        <f t="shared" si="39"/>
        <v>-21428</v>
      </c>
      <c r="AT35" s="186">
        <f t="shared" si="39"/>
        <v>-26008</v>
      </c>
      <c r="AU35" s="494">
        <f t="shared" ref="AU35:AV35" si="40">AU33-AU34</f>
        <v>-22271.483</v>
      </c>
      <c r="AV35" s="494">
        <f t="shared" si="40"/>
        <v>-13763.55206</v>
      </c>
    </row>
    <row r="36" spans="1:48" x14ac:dyDescent="0.35">
      <c r="A36" s="180" t="s">
        <v>48</v>
      </c>
      <c r="B36" s="180" t="s">
        <v>174</v>
      </c>
      <c r="C36" s="191">
        <v>249.85499999999999</v>
      </c>
      <c r="D36" s="191">
        <v>532.60199999999998</v>
      </c>
      <c r="E36" s="178">
        <v>2413.846</v>
      </c>
      <c r="F36" s="178">
        <v>2019.125</v>
      </c>
      <c r="G36" s="188">
        <v>200.66</v>
      </c>
      <c r="H36" s="189">
        <v>290.32400000000001</v>
      </c>
      <c r="I36" s="178">
        <v>2016.8440000000001</v>
      </c>
      <c r="J36" s="178">
        <v>420.85500000000002</v>
      </c>
      <c r="K36" s="181">
        <f t="shared" si="1"/>
        <v>0.21200000000000002</v>
      </c>
      <c r="L36" s="181">
        <f t="shared" si="2"/>
        <v>14.01</v>
      </c>
      <c r="M36" s="178">
        <f t="shared" si="0"/>
        <v>0</v>
      </c>
      <c r="N36" s="178">
        <f>SUM(AK36:AN36)</f>
        <v>78</v>
      </c>
      <c r="O36" s="178">
        <f>SUM(AO36:AQ36)</f>
        <v>0</v>
      </c>
      <c r="P36" s="764">
        <f t="shared" si="3"/>
        <v>49.1982</v>
      </c>
      <c r="Q36" s="189" t="s">
        <v>42</v>
      </c>
      <c r="R36" s="189">
        <v>0.15</v>
      </c>
      <c r="S36" s="190">
        <v>0.01</v>
      </c>
      <c r="T36" s="190">
        <v>290.16399999999999</v>
      </c>
      <c r="U36" s="178">
        <v>9.0999999999999998E-2</v>
      </c>
      <c r="V36" s="178">
        <v>420.76400000000001</v>
      </c>
      <c r="W36" s="292">
        <v>0</v>
      </c>
      <c r="X36" s="292">
        <v>0</v>
      </c>
      <c r="Y36" s="178">
        <v>0</v>
      </c>
      <c r="Z36" s="178">
        <v>0</v>
      </c>
      <c r="AA36" s="178">
        <v>0.2</v>
      </c>
      <c r="AB36" s="178">
        <v>1.2E-2</v>
      </c>
      <c r="AC36" s="178">
        <v>0.01</v>
      </c>
      <c r="AD36" s="178">
        <v>0</v>
      </c>
      <c r="AE36" s="178">
        <v>0</v>
      </c>
      <c r="AF36" s="178">
        <v>14</v>
      </c>
      <c r="AG36" s="178">
        <v>0</v>
      </c>
      <c r="AH36" s="178">
        <v>0</v>
      </c>
      <c r="AI36" s="178">
        <v>0</v>
      </c>
      <c r="AJ36" s="178">
        <v>0</v>
      </c>
      <c r="AK36" s="178">
        <v>0</v>
      </c>
      <c r="AL36" s="211">
        <v>0</v>
      </c>
      <c r="AM36" s="217">
        <v>0</v>
      </c>
      <c r="AN36" s="208">
        <v>78</v>
      </c>
      <c r="AO36" s="443">
        <v>0</v>
      </c>
      <c r="AP36" s="444">
        <v>0</v>
      </c>
      <c r="AQ36" s="444">
        <v>0</v>
      </c>
      <c r="AR36" s="441">
        <v>0</v>
      </c>
      <c r="AS36" s="441">
        <v>0</v>
      </c>
      <c r="AT36" s="217">
        <v>0</v>
      </c>
      <c r="AU36" s="472">
        <v>0</v>
      </c>
      <c r="AV36" s="766">
        <v>49.1982</v>
      </c>
    </row>
    <row r="37" spans="1:48" x14ac:dyDescent="0.35">
      <c r="A37" s="180"/>
      <c r="B37" s="217" t="s">
        <v>175</v>
      </c>
      <c r="C37" s="182">
        <v>7807.2380000000003</v>
      </c>
      <c r="D37" s="182">
        <v>8177.2730000000001</v>
      </c>
      <c r="E37" s="181">
        <v>7663.2759999999998</v>
      </c>
      <c r="F37" s="181">
        <v>13273.666999999999</v>
      </c>
      <c r="G37" s="181">
        <v>9993.4549999999999</v>
      </c>
      <c r="H37" s="181">
        <v>22851.239000000001</v>
      </c>
      <c r="I37" s="178">
        <v>19466.467000000001</v>
      </c>
      <c r="J37" s="178">
        <v>7475.6570000000002</v>
      </c>
      <c r="K37" s="181">
        <f t="shared" si="1"/>
        <v>7022.027000000001</v>
      </c>
      <c r="L37" s="181">
        <f t="shared" si="2"/>
        <v>9788.0400000000009</v>
      </c>
      <c r="M37" s="178">
        <f t="shared" si="0"/>
        <v>5938.7089999999998</v>
      </c>
      <c r="N37" s="178">
        <f>SUM(AK37:AN37)</f>
        <v>4123</v>
      </c>
      <c r="O37" s="178">
        <f>SUM(AO37:AQ37)</f>
        <v>4168</v>
      </c>
      <c r="P37" s="764">
        <f t="shared" si="3"/>
        <v>9183.7389999999996</v>
      </c>
      <c r="Q37" s="181">
        <v>11219.027</v>
      </c>
      <c r="R37" s="181">
        <v>2115.3489999999997</v>
      </c>
      <c r="S37" s="181">
        <v>2806.6819999999998</v>
      </c>
      <c r="T37" s="181">
        <v>6710.1809999999996</v>
      </c>
      <c r="U37" s="178">
        <v>2302.8490000000002</v>
      </c>
      <c r="V37" s="178">
        <v>1476.5410000000002</v>
      </c>
      <c r="W37" s="178">
        <v>2075.0830000000001</v>
      </c>
      <c r="X37" s="178">
        <v>1621.184</v>
      </c>
      <c r="Y37" s="178">
        <v>1603.9180000000001</v>
      </c>
      <c r="Z37" s="178">
        <v>1862.289</v>
      </c>
      <c r="AA37" s="178">
        <v>1378.6640000000002</v>
      </c>
      <c r="AB37" s="178">
        <v>2177.1559999999999</v>
      </c>
      <c r="AC37" s="178">
        <v>1684.9259999999999</v>
      </c>
      <c r="AD37" s="178">
        <v>3019.56</v>
      </c>
      <c r="AE37" s="183">
        <v>2083.5280000000002</v>
      </c>
      <c r="AF37" s="183">
        <v>3000.0259999999998</v>
      </c>
      <c r="AG37" s="183">
        <v>2837.7089999999998</v>
      </c>
      <c r="AH37" s="183">
        <v>1147</v>
      </c>
      <c r="AI37" s="178">
        <v>937</v>
      </c>
      <c r="AJ37" s="178">
        <v>1017</v>
      </c>
      <c r="AK37" s="178">
        <v>1069</v>
      </c>
      <c r="AL37" s="211">
        <v>702</v>
      </c>
      <c r="AM37" s="217">
        <v>773</v>
      </c>
      <c r="AN37" s="208">
        <v>1579</v>
      </c>
      <c r="AO37" s="443">
        <v>950</v>
      </c>
      <c r="AP37" s="444">
        <v>2074</v>
      </c>
      <c r="AQ37" s="444">
        <v>1144</v>
      </c>
      <c r="AR37" s="441">
        <v>4331</v>
      </c>
      <c r="AS37" s="441">
        <v>3870</v>
      </c>
      <c r="AT37" s="217">
        <v>1919</v>
      </c>
      <c r="AU37" s="494">
        <v>1507.5889999999999</v>
      </c>
      <c r="AV37" s="766">
        <v>1887.15</v>
      </c>
    </row>
    <row r="38" spans="1:48" x14ac:dyDescent="0.35">
      <c r="A38" s="180"/>
      <c r="B38" s="200" t="s">
        <v>122</v>
      </c>
      <c r="C38" s="293">
        <v>-7557.3830000000007</v>
      </c>
      <c r="D38" s="293">
        <v>-7644.6710000000003</v>
      </c>
      <c r="E38" s="186">
        <v>-5249.43</v>
      </c>
      <c r="F38" s="186">
        <v>-11254.541999999999</v>
      </c>
      <c r="G38" s="186">
        <v>-9792.7950000000001</v>
      </c>
      <c r="H38" s="186">
        <v>-22560.915000000001</v>
      </c>
      <c r="I38" s="186">
        <v>-17449.623</v>
      </c>
      <c r="J38" s="186">
        <v>-7054.8019999999997</v>
      </c>
      <c r="K38" s="184">
        <f t="shared" si="1"/>
        <v>-7021.8150000000005</v>
      </c>
      <c r="L38" s="184">
        <f t="shared" si="2"/>
        <v>-9774.0299999999988</v>
      </c>
      <c r="M38" s="186">
        <f t="shared" ref="M38:M74" si="41">AG38+AH38+AI38+AJ38</f>
        <v>-5938.7089999999998</v>
      </c>
      <c r="N38" s="186">
        <f t="shared" ref="N38" si="42">N36-N37</f>
        <v>-4045</v>
      </c>
      <c r="O38" s="186">
        <f>O36-O37</f>
        <v>-4168</v>
      </c>
      <c r="P38" s="764">
        <f t="shared" si="3"/>
        <v>-9134.5408000000007</v>
      </c>
      <c r="Q38" s="186">
        <v>-11219.027</v>
      </c>
      <c r="R38" s="186">
        <v>-2115.1989999999996</v>
      </c>
      <c r="S38" s="186">
        <v>-2806.6719999999996</v>
      </c>
      <c r="T38" s="186">
        <v>-6420.0169999999998</v>
      </c>
      <c r="U38" s="186">
        <v>-2302.7580000000003</v>
      </c>
      <c r="V38" s="186">
        <v>-1055.777</v>
      </c>
      <c r="W38" s="186">
        <v>-2075.0830000000001</v>
      </c>
      <c r="X38" s="186">
        <v>-1621.184</v>
      </c>
      <c r="Y38" s="186">
        <f>Y36-Y37</f>
        <v>-1603.9180000000001</v>
      </c>
      <c r="Z38" s="186">
        <f>Z36-Z37</f>
        <v>-1862.289</v>
      </c>
      <c r="AA38" s="186">
        <f>AA36-AA37</f>
        <v>-1378.4640000000002</v>
      </c>
      <c r="AB38" s="186">
        <f>AB36-AB37</f>
        <v>-2177.1439999999998</v>
      </c>
      <c r="AC38" s="186">
        <f>AC36-AC37</f>
        <v>-1684.9159999999999</v>
      </c>
      <c r="AD38" s="186">
        <f t="shared" ref="AD38:AK38" si="43">AD36-AD37</f>
        <v>-3019.56</v>
      </c>
      <c r="AE38" s="186">
        <f t="shared" si="43"/>
        <v>-2083.5280000000002</v>
      </c>
      <c r="AF38" s="186">
        <f t="shared" si="43"/>
        <v>-2986.0259999999998</v>
      </c>
      <c r="AG38" s="186">
        <f t="shared" si="43"/>
        <v>-2837.7089999999998</v>
      </c>
      <c r="AH38" s="186">
        <f t="shared" si="43"/>
        <v>-1147</v>
      </c>
      <c r="AI38" s="186">
        <f t="shared" si="43"/>
        <v>-937</v>
      </c>
      <c r="AJ38" s="186">
        <f t="shared" si="43"/>
        <v>-1017</v>
      </c>
      <c r="AK38" s="186">
        <f t="shared" si="43"/>
        <v>-1069</v>
      </c>
      <c r="AL38" s="186">
        <f>AL36-AL37</f>
        <v>-702</v>
      </c>
      <c r="AM38" s="186">
        <f>AM36-AM37</f>
        <v>-773</v>
      </c>
      <c r="AN38" s="186">
        <f>AN36-AN37</f>
        <v>-1501</v>
      </c>
      <c r="AO38" s="446">
        <f>AO36-AO37</f>
        <v>-950</v>
      </c>
      <c r="AP38" s="446">
        <f t="shared" ref="AP38:AT38" si="44">AP36-AP37</f>
        <v>-2074</v>
      </c>
      <c r="AQ38" s="446">
        <f t="shared" si="44"/>
        <v>-1144</v>
      </c>
      <c r="AR38" s="446">
        <f t="shared" si="44"/>
        <v>-4331</v>
      </c>
      <c r="AS38" s="446">
        <f t="shared" si="44"/>
        <v>-3870</v>
      </c>
      <c r="AT38" s="186">
        <f t="shared" si="44"/>
        <v>-1919</v>
      </c>
      <c r="AU38" s="494">
        <f t="shared" ref="AU38:AV38" si="45">AU36-AU37</f>
        <v>-1507.5889999999999</v>
      </c>
      <c r="AV38" s="494">
        <f t="shared" si="45"/>
        <v>-1837.9518</v>
      </c>
    </row>
    <row r="39" spans="1:48" x14ac:dyDescent="0.35">
      <c r="A39" s="180" t="s">
        <v>37</v>
      </c>
      <c r="B39" s="180" t="s">
        <v>174</v>
      </c>
      <c r="C39" s="191">
        <v>16533.605</v>
      </c>
      <c r="D39" s="191">
        <v>23797.682000000001</v>
      </c>
      <c r="E39" s="178">
        <v>19779.336818863998</v>
      </c>
      <c r="F39" s="178">
        <v>19799.800733305001</v>
      </c>
      <c r="G39" s="181">
        <v>22628</v>
      </c>
      <c r="H39" s="181">
        <v>20293.051649444998</v>
      </c>
      <c r="I39" s="178">
        <v>17181.014999999999</v>
      </c>
      <c r="J39" s="178">
        <v>22075.996999999999</v>
      </c>
      <c r="K39" s="181">
        <f t="shared" si="1"/>
        <v>21100.664999999997</v>
      </c>
      <c r="L39" s="181">
        <f t="shared" si="2"/>
        <v>20762.356650000002</v>
      </c>
      <c r="M39" s="178">
        <f t="shared" si="41"/>
        <v>15072.039339999999</v>
      </c>
      <c r="N39" s="178">
        <f>SUM(AK39:AN39)</f>
        <v>15332</v>
      </c>
      <c r="O39" s="178">
        <f>SUM(AO39:AQ39)</f>
        <v>14943</v>
      </c>
      <c r="P39" s="764">
        <f t="shared" si="3"/>
        <v>24351.367199999997</v>
      </c>
      <c r="Q39" s="181">
        <v>4328.3280199999999</v>
      </c>
      <c r="R39" s="181">
        <v>4621.2341400000005</v>
      </c>
      <c r="S39" s="181">
        <v>5580.0982799999992</v>
      </c>
      <c r="T39" s="181">
        <v>5763.3912094450006</v>
      </c>
      <c r="U39" s="178">
        <v>4891.652</v>
      </c>
      <c r="V39" s="178">
        <v>6314.2560000000003</v>
      </c>
      <c r="W39" s="178">
        <v>5455.6279999999997</v>
      </c>
      <c r="X39" s="178">
        <v>5414.4610000000002</v>
      </c>
      <c r="Y39" s="178">
        <v>4286.2470000000003</v>
      </c>
      <c r="Z39" s="178">
        <v>4770.2839999999997</v>
      </c>
      <c r="AA39" s="178">
        <v>5271.5259999999998</v>
      </c>
      <c r="AB39" s="178">
        <v>6772.6079999999993</v>
      </c>
      <c r="AC39" s="178">
        <v>4623.0950000000003</v>
      </c>
      <c r="AD39" s="178">
        <v>5684.4660000000003</v>
      </c>
      <c r="AE39" s="183">
        <v>5582.2650000000003</v>
      </c>
      <c r="AF39" s="183">
        <v>4872.5306500000006</v>
      </c>
      <c r="AG39" s="183">
        <v>4149.0393400000003</v>
      </c>
      <c r="AH39" s="183">
        <v>4385</v>
      </c>
      <c r="AI39" s="178">
        <v>3858</v>
      </c>
      <c r="AJ39" s="178">
        <v>2680</v>
      </c>
      <c r="AK39" s="178">
        <v>1733</v>
      </c>
      <c r="AL39" s="211">
        <v>4290</v>
      </c>
      <c r="AM39" s="217">
        <v>4487</v>
      </c>
      <c r="AN39" s="208">
        <v>4822</v>
      </c>
      <c r="AO39" s="443">
        <v>3891</v>
      </c>
      <c r="AP39" s="444">
        <v>5544</v>
      </c>
      <c r="AQ39" s="444">
        <v>5508</v>
      </c>
      <c r="AR39" s="441">
        <v>7912.4254979999978</v>
      </c>
      <c r="AS39" s="442">
        <v>4443.0983799999995</v>
      </c>
      <c r="AT39" s="217">
        <v>6375</v>
      </c>
      <c r="AU39" s="494">
        <v>5775.4225499999993</v>
      </c>
      <c r="AV39" s="766">
        <v>7757.8462699999973</v>
      </c>
    </row>
    <row r="40" spans="1:48" x14ac:dyDescent="0.35">
      <c r="A40" s="180"/>
      <c r="B40" s="217" t="s">
        <v>175</v>
      </c>
      <c r="C40" s="292">
        <v>241694.88800000001</v>
      </c>
      <c r="D40" s="292">
        <v>225323.345</v>
      </c>
      <c r="E40" s="178">
        <v>215244.174</v>
      </c>
      <c r="F40" s="178">
        <v>254360.72</v>
      </c>
      <c r="G40" s="181">
        <v>250392.38699999999</v>
      </c>
      <c r="H40" s="181">
        <v>253903.42300000001</v>
      </c>
      <c r="I40" s="178">
        <v>239875.72099999999</v>
      </c>
      <c r="J40" s="178">
        <v>237965.95399999997</v>
      </c>
      <c r="K40" s="181">
        <f t="shared" si="1"/>
        <v>255627.30199999997</v>
      </c>
      <c r="L40" s="181">
        <f t="shared" si="2"/>
        <v>270085.788</v>
      </c>
      <c r="M40" s="178">
        <f t="shared" si="41"/>
        <v>242859.891</v>
      </c>
      <c r="N40" s="178">
        <f>SUM(AK40:AN40)</f>
        <v>287976</v>
      </c>
      <c r="O40" s="178">
        <f>SUM(AO40:AQ40)</f>
        <v>200350</v>
      </c>
      <c r="P40" s="764">
        <f t="shared" si="3"/>
        <v>299118.685</v>
      </c>
      <c r="Q40" s="181">
        <v>62560.120999999999</v>
      </c>
      <c r="R40" s="181">
        <v>57303.680999999997</v>
      </c>
      <c r="S40" s="181">
        <v>69752.331999999995</v>
      </c>
      <c r="T40" s="181">
        <v>64287.289000000004</v>
      </c>
      <c r="U40" s="178">
        <v>56304.186000000002</v>
      </c>
      <c r="V40" s="178">
        <v>56403.686999999998</v>
      </c>
      <c r="W40" s="178">
        <v>58715.406000000003</v>
      </c>
      <c r="X40" s="178">
        <v>66542.675000000003</v>
      </c>
      <c r="Y40" s="178">
        <v>53637.506999999998</v>
      </c>
      <c r="Z40" s="178">
        <v>65784.440999999992</v>
      </c>
      <c r="AA40" s="178">
        <v>67169.990999999995</v>
      </c>
      <c r="AB40" s="178">
        <v>69035.362999999998</v>
      </c>
      <c r="AC40" s="178">
        <v>58978.852999999996</v>
      </c>
      <c r="AD40" s="178">
        <v>67945.495999999999</v>
      </c>
      <c r="AE40" s="183">
        <v>66966.581999999995</v>
      </c>
      <c r="AF40" s="183">
        <v>76194.857000000004</v>
      </c>
      <c r="AG40" s="183">
        <v>51678.891000000003</v>
      </c>
      <c r="AH40" s="183">
        <v>49333</v>
      </c>
      <c r="AI40" s="178">
        <v>72077</v>
      </c>
      <c r="AJ40" s="178">
        <v>69771</v>
      </c>
      <c r="AK40" s="178">
        <v>61506</v>
      </c>
      <c r="AL40" s="211">
        <v>71290</v>
      </c>
      <c r="AM40" s="217">
        <v>69135</v>
      </c>
      <c r="AN40" s="208">
        <v>86045</v>
      </c>
      <c r="AO40" s="443">
        <v>60945</v>
      </c>
      <c r="AP40" s="444">
        <v>73957</v>
      </c>
      <c r="AQ40" s="444">
        <v>65448</v>
      </c>
      <c r="AR40" s="441">
        <v>82619</v>
      </c>
      <c r="AS40" s="441">
        <v>66851</v>
      </c>
      <c r="AT40" s="217">
        <v>79792</v>
      </c>
      <c r="AU40" s="494">
        <v>74717.301999999996</v>
      </c>
      <c r="AV40" s="766">
        <v>77758.383000000002</v>
      </c>
    </row>
    <row r="41" spans="1:48" x14ac:dyDescent="0.35">
      <c r="A41" s="180"/>
      <c r="B41" s="200" t="s">
        <v>122</v>
      </c>
      <c r="C41" s="191">
        <v>-225161.283</v>
      </c>
      <c r="D41" s="293">
        <v>-201525.663</v>
      </c>
      <c r="E41" s="186">
        <v>-195464.83718113601</v>
      </c>
      <c r="F41" s="186">
        <v>-234560.91926669501</v>
      </c>
      <c r="G41" s="186">
        <v>-227764.38699999999</v>
      </c>
      <c r="H41" s="186">
        <v>-233610.37135055501</v>
      </c>
      <c r="I41" s="186">
        <v>-222694.70600000001</v>
      </c>
      <c r="J41" s="186">
        <v>-215889.95699999997</v>
      </c>
      <c r="K41" s="184">
        <f t="shared" si="1"/>
        <v>-234526.63699999999</v>
      </c>
      <c r="L41" s="184">
        <f t="shared" si="2"/>
        <v>-249323.43134999997</v>
      </c>
      <c r="M41" s="186">
        <f t="shared" si="41"/>
        <v>-227787.85165999999</v>
      </c>
      <c r="N41" s="186">
        <f>N39-N40</f>
        <v>-272644</v>
      </c>
      <c r="O41" s="186">
        <f>SUM(AO41:AP41)</f>
        <v>-125467</v>
      </c>
      <c r="P41" s="764">
        <f t="shared" si="3"/>
        <v>-274767.31780000002</v>
      </c>
      <c r="Q41" s="186">
        <v>-58231.792979999998</v>
      </c>
      <c r="R41" s="186">
        <v>-52682.446859999996</v>
      </c>
      <c r="S41" s="186">
        <v>-64172.233719999997</v>
      </c>
      <c r="T41" s="186">
        <v>-58523.897790555005</v>
      </c>
      <c r="U41" s="186">
        <v>-51412.534</v>
      </c>
      <c r="V41" s="186">
        <v>-50089.430999999997</v>
      </c>
      <c r="W41" s="186">
        <v>-53259.778000000006</v>
      </c>
      <c r="X41" s="186">
        <v>-61128.214</v>
      </c>
      <c r="Y41" s="186">
        <f>Y39-Y40</f>
        <v>-49351.259999999995</v>
      </c>
      <c r="Z41" s="186">
        <f t="shared" ref="Z41:AK41" si="46">Z39-Z40</f>
        <v>-61014.156999999992</v>
      </c>
      <c r="AA41" s="186">
        <f t="shared" si="46"/>
        <v>-61898.464999999997</v>
      </c>
      <c r="AB41" s="186">
        <f t="shared" si="46"/>
        <v>-62262.754999999997</v>
      </c>
      <c r="AC41" s="186">
        <f>AC39-AC40</f>
        <v>-54355.757999999994</v>
      </c>
      <c r="AD41" s="186">
        <f t="shared" si="46"/>
        <v>-62261.03</v>
      </c>
      <c r="AE41" s="186">
        <f t="shared" si="46"/>
        <v>-61384.316999999995</v>
      </c>
      <c r="AF41" s="186">
        <f t="shared" si="46"/>
        <v>-71322.326350000003</v>
      </c>
      <c r="AG41" s="186">
        <f t="shared" si="46"/>
        <v>-47529.85166</v>
      </c>
      <c r="AH41" s="186">
        <f t="shared" si="46"/>
        <v>-44948</v>
      </c>
      <c r="AI41" s="186">
        <f t="shared" si="46"/>
        <v>-68219</v>
      </c>
      <c r="AJ41" s="186">
        <f t="shared" si="46"/>
        <v>-67091</v>
      </c>
      <c r="AK41" s="186">
        <f t="shared" si="46"/>
        <v>-59773</v>
      </c>
      <c r="AL41" s="186">
        <f>AL39-AL40</f>
        <v>-67000</v>
      </c>
      <c r="AM41" s="186">
        <f>AM39-AM40</f>
        <v>-64648</v>
      </c>
      <c r="AN41" s="186">
        <f>AN39-AN40</f>
        <v>-81223</v>
      </c>
      <c r="AO41" s="446">
        <f>AO39-AO40</f>
        <v>-57054</v>
      </c>
      <c r="AP41" s="446">
        <f t="shared" ref="AP41:AT41" si="47">AP39-AP40</f>
        <v>-68413</v>
      </c>
      <c r="AQ41" s="446">
        <f t="shared" si="47"/>
        <v>-59940</v>
      </c>
      <c r="AR41" s="446">
        <f t="shared" si="47"/>
        <v>-74706.574502000003</v>
      </c>
      <c r="AS41" s="446">
        <f t="shared" si="47"/>
        <v>-62407.901620000004</v>
      </c>
      <c r="AT41" s="186">
        <f t="shared" si="47"/>
        <v>-73417</v>
      </c>
      <c r="AU41" s="494">
        <f t="shared" ref="AU41:AV41" si="48">AU39-AU40</f>
        <v>-68941.879449999993</v>
      </c>
      <c r="AV41" s="494">
        <f t="shared" si="48"/>
        <v>-70000.536730000007</v>
      </c>
    </row>
    <row r="42" spans="1:48" x14ac:dyDescent="0.35">
      <c r="A42" s="180" t="s">
        <v>49</v>
      </c>
      <c r="B42" s="180" t="s">
        <v>174</v>
      </c>
      <c r="C42" s="292">
        <v>0</v>
      </c>
      <c r="D42" s="191">
        <v>10.01</v>
      </c>
      <c r="E42" s="178">
        <v>135</v>
      </c>
      <c r="F42" s="178">
        <v>785.34299999999996</v>
      </c>
      <c r="G42" s="292">
        <v>0</v>
      </c>
      <c r="H42" s="189">
        <v>48.158999999999999</v>
      </c>
      <c r="I42" s="178">
        <v>10.619</v>
      </c>
      <c r="J42" s="178">
        <v>1.395</v>
      </c>
      <c r="K42" s="181">
        <f t="shared" si="1"/>
        <v>26.904999999999998</v>
      </c>
      <c r="L42" s="181">
        <f t="shared" si="2"/>
        <v>5.3730000000000002</v>
      </c>
      <c r="M42" s="178">
        <f t="shared" si="41"/>
        <v>0.1</v>
      </c>
      <c r="N42" s="178">
        <f>SUM(AK42:AN42)</f>
        <v>256.3</v>
      </c>
      <c r="O42" s="178">
        <f>SUM(AO42:AQ42)</f>
        <v>0</v>
      </c>
      <c r="P42" s="764">
        <f t="shared" si="3"/>
        <v>0.8</v>
      </c>
      <c r="Q42" s="189">
        <v>35.68</v>
      </c>
      <c r="R42" s="189">
        <v>12</v>
      </c>
      <c r="S42" s="190">
        <v>0</v>
      </c>
      <c r="T42" s="190">
        <v>0.47899999999999998</v>
      </c>
      <c r="U42" s="178">
        <v>0.4</v>
      </c>
      <c r="V42" s="178">
        <v>0.76500000000000001</v>
      </c>
      <c r="W42" s="292">
        <v>0</v>
      </c>
      <c r="X42" s="178">
        <v>0.23</v>
      </c>
      <c r="Y42" s="178">
        <v>0.55000000000000004</v>
      </c>
      <c r="Z42" s="178">
        <v>0</v>
      </c>
      <c r="AA42" s="178">
        <v>25.704999999999998</v>
      </c>
      <c r="AB42" s="178">
        <v>0.65</v>
      </c>
      <c r="AC42" s="178">
        <v>1.353</v>
      </c>
      <c r="AD42" s="178">
        <v>0.02</v>
      </c>
      <c r="AE42" s="178">
        <v>3</v>
      </c>
      <c r="AF42" s="178">
        <v>1</v>
      </c>
      <c r="AG42" s="178">
        <v>0.1</v>
      </c>
      <c r="AH42" s="178">
        <v>0</v>
      </c>
      <c r="AI42" s="178">
        <v>0</v>
      </c>
      <c r="AJ42" s="178">
        <v>0</v>
      </c>
      <c r="AK42" s="178">
        <v>0</v>
      </c>
      <c r="AL42" s="211">
        <v>0</v>
      </c>
      <c r="AM42" s="217">
        <v>0.3</v>
      </c>
      <c r="AN42" s="208">
        <v>256</v>
      </c>
      <c r="AO42" s="443">
        <v>0</v>
      </c>
      <c r="AP42" s="444">
        <v>0</v>
      </c>
      <c r="AQ42" s="444">
        <v>0</v>
      </c>
      <c r="AR42" s="443">
        <v>0</v>
      </c>
      <c r="AS42" s="443">
        <v>0.2</v>
      </c>
      <c r="AT42" s="217">
        <v>0</v>
      </c>
      <c r="AU42" s="472">
        <v>0</v>
      </c>
      <c r="AV42" s="766">
        <v>0.6</v>
      </c>
    </row>
    <row r="43" spans="1:48" x14ac:dyDescent="0.35">
      <c r="A43" s="180"/>
      <c r="B43" s="217" t="s">
        <v>175</v>
      </c>
      <c r="C43" s="292">
        <v>635.04300000000001</v>
      </c>
      <c r="D43" s="292">
        <v>467.74299999999999</v>
      </c>
      <c r="E43" s="178">
        <v>2135.7669999999998</v>
      </c>
      <c r="F43" s="178">
        <v>2394.6309999999999</v>
      </c>
      <c r="G43" s="181">
        <v>1361.5440000000001</v>
      </c>
      <c r="H43" s="181">
        <v>1208.3779999999999</v>
      </c>
      <c r="I43" s="178">
        <v>822.96500000000003</v>
      </c>
      <c r="J43" s="178">
        <v>664.173</v>
      </c>
      <c r="K43" s="181">
        <f t="shared" si="1"/>
        <v>346.40800000000002</v>
      </c>
      <c r="L43" s="181">
        <f t="shared" si="2"/>
        <v>580.08899999999994</v>
      </c>
      <c r="M43" s="178">
        <f t="shared" si="41"/>
        <v>101.60899999999999</v>
      </c>
      <c r="N43" s="178">
        <f>SUM(AK43:AN43)</f>
        <v>0</v>
      </c>
      <c r="O43" s="178">
        <f>SUM(AO43:AQ43)</f>
        <v>59</v>
      </c>
      <c r="P43" s="764">
        <f t="shared" si="3"/>
        <v>429.24700000000001</v>
      </c>
      <c r="Q43" s="181">
        <v>207.58500000000001</v>
      </c>
      <c r="R43" s="181">
        <v>258.02700000000004</v>
      </c>
      <c r="S43" s="181">
        <v>412.36199999999997</v>
      </c>
      <c r="T43" s="181">
        <v>330.404</v>
      </c>
      <c r="U43" s="178">
        <v>211.91800000000001</v>
      </c>
      <c r="V43" s="178">
        <v>92.654999999999987</v>
      </c>
      <c r="W43" s="178">
        <v>175.28399999999996</v>
      </c>
      <c r="X43" s="178">
        <v>184.316</v>
      </c>
      <c r="Y43" s="178">
        <v>72.036000000000001</v>
      </c>
      <c r="Z43" s="178">
        <v>10.836</v>
      </c>
      <c r="AA43" s="178">
        <v>120.256</v>
      </c>
      <c r="AB43" s="178">
        <v>143.28</v>
      </c>
      <c r="AC43" s="178">
        <v>285.36200000000002</v>
      </c>
      <c r="AD43" s="178">
        <v>166.613</v>
      </c>
      <c r="AE43" s="183">
        <v>33.582999999999998</v>
      </c>
      <c r="AF43" s="183">
        <v>94.531000000000006</v>
      </c>
      <c r="AG43" s="183">
        <v>9.609</v>
      </c>
      <c r="AH43" s="183">
        <v>92</v>
      </c>
      <c r="AI43" s="178">
        <v>0</v>
      </c>
      <c r="AJ43" s="178">
        <v>0</v>
      </c>
      <c r="AK43" s="178">
        <v>0</v>
      </c>
      <c r="AL43" s="211">
        <v>0</v>
      </c>
      <c r="AM43" s="217">
        <v>0</v>
      </c>
      <c r="AN43" s="208">
        <v>0</v>
      </c>
      <c r="AO43" s="443">
        <v>0</v>
      </c>
      <c r="AP43" s="444">
        <v>59</v>
      </c>
      <c r="AQ43" s="444">
        <v>0</v>
      </c>
      <c r="AR43" s="443">
        <v>195</v>
      </c>
      <c r="AS43" s="443">
        <v>45</v>
      </c>
      <c r="AT43" s="217">
        <v>0</v>
      </c>
      <c r="AU43" s="472">
        <v>0</v>
      </c>
      <c r="AV43" s="766">
        <v>384.24700000000001</v>
      </c>
    </row>
    <row r="44" spans="1:48" x14ac:dyDescent="0.35">
      <c r="A44" s="180"/>
      <c r="B44" s="200" t="s">
        <v>122</v>
      </c>
      <c r="C44" s="293">
        <v>-635.04300000000001</v>
      </c>
      <c r="D44" s="293">
        <v>-457.733</v>
      </c>
      <c r="E44" s="186">
        <v>-2000.7669999999998</v>
      </c>
      <c r="F44" s="186">
        <v>-1609.288</v>
      </c>
      <c r="G44" s="186">
        <v>-1361.5440000000001</v>
      </c>
      <c r="H44" s="186">
        <v>-1160.2189999999998</v>
      </c>
      <c r="I44" s="186">
        <v>-812.346</v>
      </c>
      <c r="J44" s="186">
        <v>-662.77800000000002</v>
      </c>
      <c r="K44" s="184">
        <f t="shared" si="1"/>
        <v>-319.50299999999999</v>
      </c>
      <c r="L44" s="184">
        <f t="shared" si="2"/>
        <v>-574.71599999999989</v>
      </c>
      <c r="M44" s="186">
        <f t="shared" si="41"/>
        <v>-101.509</v>
      </c>
      <c r="N44" s="186">
        <v>0</v>
      </c>
      <c r="O44" s="186">
        <v>0</v>
      </c>
      <c r="P44" s="764">
        <f t="shared" si="3"/>
        <v>-428.447</v>
      </c>
      <c r="Q44" s="186">
        <v>-171.905</v>
      </c>
      <c r="R44" s="186">
        <v>-246.02700000000004</v>
      </c>
      <c r="S44" s="186">
        <v>-412.36199999999997</v>
      </c>
      <c r="T44" s="186">
        <v>-329.92500000000001</v>
      </c>
      <c r="U44" s="186">
        <v>-211.518</v>
      </c>
      <c r="V44" s="186">
        <v>-91.889999999999986</v>
      </c>
      <c r="W44" s="186">
        <v>-175.28399999999996</v>
      </c>
      <c r="X44" s="186">
        <v>-184.08600000000001</v>
      </c>
      <c r="Y44" s="186">
        <f>Y42-Y43</f>
        <v>-71.486000000000004</v>
      </c>
      <c r="Z44" s="186">
        <f t="shared" ref="Z44:AK44" si="49">Z42-Z43</f>
        <v>-10.836</v>
      </c>
      <c r="AA44" s="186">
        <f t="shared" si="49"/>
        <v>-94.551000000000002</v>
      </c>
      <c r="AB44" s="186">
        <f t="shared" si="49"/>
        <v>-142.63</v>
      </c>
      <c r="AC44" s="186">
        <f>AC42-AC43</f>
        <v>-284.00900000000001</v>
      </c>
      <c r="AD44" s="186">
        <f t="shared" si="49"/>
        <v>-166.59299999999999</v>
      </c>
      <c r="AE44" s="186">
        <f t="shared" si="49"/>
        <v>-30.582999999999998</v>
      </c>
      <c r="AF44" s="186">
        <f t="shared" si="49"/>
        <v>-93.531000000000006</v>
      </c>
      <c r="AG44" s="186">
        <f t="shared" si="49"/>
        <v>-9.5090000000000003</v>
      </c>
      <c r="AH44" s="186">
        <f t="shared" si="49"/>
        <v>-92</v>
      </c>
      <c r="AI44" s="186">
        <f t="shared" si="49"/>
        <v>0</v>
      </c>
      <c r="AJ44" s="186">
        <f t="shared" si="49"/>
        <v>0</v>
      </c>
      <c r="AK44" s="186">
        <f t="shared" si="49"/>
        <v>0</v>
      </c>
      <c r="AL44" s="186">
        <f>AL42-AL43</f>
        <v>0</v>
      </c>
      <c r="AM44" s="186">
        <f>AM42-AM43</f>
        <v>0.3</v>
      </c>
      <c r="AN44" s="186">
        <f>AN42-AN43</f>
        <v>256</v>
      </c>
      <c r="AO44" s="446">
        <f>AO42-AO43</f>
        <v>0</v>
      </c>
      <c r="AP44" s="446">
        <f t="shared" ref="AP44:AT44" si="50">AP42-AP43</f>
        <v>-59</v>
      </c>
      <c r="AQ44" s="446">
        <f t="shared" si="50"/>
        <v>0</v>
      </c>
      <c r="AR44" s="446">
        <f t="shared" si="50"/>
        <v>-195</v>
      </c>
      <c r="AS44" s="446">
        <f t="shared" si="50"/>
        <v>-44.8</v>
      </c>
      <c r="AT44" s="186">
        <f t="shared" si="50"/>
        <v>0</v>
      </c>
      <c r="AU44" s="472">
        <f t="shared" ref="AU44:AV44" si="51">AU42-AU43</f>
        <v>0</v>
      </c>
      <c r="AV44" s="494">
        <f t="shared" si="51"/>
        <v>-383.64699999999999</v>
      </c>
    </row>
    <row r="45" spans="1:48" x14ac:dyDescent="0.35">
      <c r="A45" s="180" t="s">
        <v>53</v>
      </c>
      <c r="B45" s="180" t="s">
        <v>174</v>
      </c>
      <c r="C45" s="292">
        <v>0</v>
      </c>
      <c r="D45" s="191">
        <v>0.49</v>
      </c>
      <c r="E45" s="292">
        <v>0</v>
      </c>
      <c r="F45" s="178">
        <v>7.1999999999999995E-2</v>
      </c>
      <c r="G45" s="188">
        <v>0.19400000000000001</v>
      </c>
      <c r="H45" s="189">
        <v>8.7949999999999999</v>
      </c>
      <c r="I45" s="178">
        <v>9.7839999999999989</v>
      </c>
      <c r="J45" s="178">
        <v>1.1599999999999999</v>
      </c>
      <c r="K45" s="181">
        <f t="shared" si="1"/>
        <v>0.41399999999999998</v>
      </c>
      <c r="L45" s="181">
        <f t="shared" si="2"/>
        <v>0.2</v>
      </c>
      <c r="M45" s="178">
        <f t="shared" si="41"/>
        <v>0</v>
      </c>
      <c r="N45" s="178">
        <f>SUM(AK45:AN45)</f>
        <v>0.1</v>
      </c>
      <c r="O45" s="178">
        <f>SUM(AO45:AQ45)</f>
        <v>0</v>
      </c>
      <c r="P45" s="764">
        <f t="shared" si="3"/>
        <v>0</v>
      </c>
      <c r="Q45" s="189">
        <v>0</v>
      </c>
      <c r="R45" s="189">
        <v>0</v>
      </c>
      <c r="S45" s="190">
        <v>8.7949999999999999</v>
      </c>
      <c r="T45" s="190">
        <v>0</v>
      </c>
      <c r="U45" s="178">
        <v>0.1</v>
      </c>
      <c r="V45" s="178">
        <v>0.76</v>
      </c>
      <c r="W45" s="178">
        <v>0</v>
      </c>
      <c r="X45" s="178">
        <v>0.3</v>
      </c>
      <c r="Y45" s="178">
        <v>0.05</v>
      </c>
      <c r="Z45" s="178">
        <v>0</v>
      </c>
      <c r="AA45" s="178">
        <v>0</v>
      </c>
      <c r="AB45" s="178">
        <v>0.36399999999999999</v>
      </c>
      <c r="AC45" s="178">
        <v>0</v>
      </c>
      <c r="AD45" s="178">
        <v>0.2</v>
      </c>
      <c r="AE45" s="178">
        <v>0</v>
      </c>
      <c r="AF45" s="178">
        <v>0</v>
      </c>
      <c r="AG45" s="178">
        <v>0</v>
      </c>
      <c r="AH45" s="178">
        <v>0</v>
      </c>
      <c r="AI45" s="178">
        <v>0</v>
      </c>
      <c r="AJ45" s="178">
        <v>0</v>
      </c>
      <c r="AK45" s="178">
        <v>0</v>
      </c>
      <c r="AL45" s="211">
        <v>0</v>
      </c>
      <c r="AM45" s="217">
        <v>0.1</v>
      </c>
      <c r="AN45" s="209">
        <v>0</v>
      </c>
      <c r="AO45" s="443">
        <v>0</v>
      </c>
      <c r="AP45" s="444">
        <v>0</v>
      </c>
      <c r="AQ45" s="444">
        <v>0</v>
      </c>
      <c r="AR45" s="441">
        <v>0</v>
      </c>
      <c r="AS45" s="441">
        <v>0</v>
      </c>
      <c r="AT45" s="217">
        <v>0</v>
      </c>
      <c r="AU45" s="472">
        <v>0</v>
      </c>
      <c r="AV45" s="766">
        <v>0</v>
      </c>
    </row>
    <row r="46" spans="1:48" x14ac:dyDescent="0.35">
      <c r="A46" s="180"/>
      <c r="B46" s="217" t="s">
        <v>175</v>
      </c>
      <c r="C46" s="292">
        <v>1953.528</v>
      </c>
      <c r="D46" s="292">
        <v>1730.809</v>
      </c>
      <c r="E46" s="178">
        <v>1616.38</v>
      </c>
      <c r="F46" s="178">
        <v>2403.96</v>
      </c>
      <c r="G46" s="181">
        <v>848.40600000000006</v>
      </c>
      <c r="H46" s="181">
        <v>787.60900000000004</v>
      </c>
      <c r="I46" s="178">
        <v>2282.0429999999997</v>
      </c>
      <c r="J46" s="178">
        <v>1137.4689999999998</v>
      </c>
      <c r="K46" s="181">
        <f t="shared" si="1"/>
        <v>849.87300000000005</v>
      </c>
      <c r="L46" s="181">
        <f t="shared" si="2"/>
        <v>1990.431</v>
      </c>
      <c r="M46" s="178">
        <f t="shared" si="41"/>
        <v>398.97699999999998</v>
      </c>
      <c r="N46" s="178">
        <f>SUM(AK46:AN46)</f>
        <v>511</v>
      </c>
      <c r="O46" s="178">
        <f>SUM(AO46:AQ46)</f>
        <v>276</v>
      </c>
      <c r="P46" s="764">
        <f t="shared" si="3"/>
        <v>1001.2149999999999</v>
      </c>
      <c r="Q46" s="181">
        <v>292.50799999999998</v>
      </c>
      <c r="R46" s="181">
        <v>139.959</v>
      </c>
      <c r="S46" s="181">
        <v>166.465</v>
      </c>
      <c r="T46" s="181">
        <v>188.67699999999999</v>
      </c>
      <c r="U46" s="178">
        <v>310.24199999999996</v>
      </c>
      <c r="V46" s="178">
        <v>331.77199999999999</v>
      </c>
      <c r="W46" s="178">
        <v>245.99299999999999</v>
      </c>
      <c r="X46" s="178">
        <v>249.46199999999999</v>
      </c>
      <c r="Y46" s="178">
        <v>104.845</v>
      </c>
      <c r="Z46" s="178">
        <v>133.524</v>
      </c>
      <c r="AA46" s="178">
        <v>163.57499999999999</v>
      </c>
      <c r="AB46" s="178">
        <v>447.92900000000003</v>
      </c>
      <c r="AC46" s="178">
        <v>662.26199999999994</v>
      </c>
      <c r="AD46" s="178">
        <v>459.88299999999998</v>
      </c>
      <c r="AE46" s="183">
        <v>518.49199999999996</v>
      </c>
      <c r="AF46" s="183">
        <v>349.79399999999998</v>
      </c>
      <c r="AG46" s="183">
        <v>133.977</v>
      </c>
      <c r="AH46" s="183">
        <v>89</v>
      </c>
      <c r="AI46" s="178">
        <v>104</v>
      </c>
      <c r="AJ46" s="178">
        <v>72</v>
      </c>
      <c r="AK46" s="178">
        <v>42</v>
      </c>
      <c r="AL46" s="211">
        <v>96</v>
      </c>
      <c r="AM46" s="217">
        <v>42</v>
      </c>
      <c r="AN46" s="208">
        <v>331</v>
      </c>
      <c r="AO46" s="443">
        <v>4</v>
      </c>
      <c r="AP46" s="444">
        <v>134</v>
      </c>
      <c r="AQ46" s="444">
        <v>138</v>
      </c>
      <c r="AR46" s="441">
        <v>43</v>
      </c>
      <c r="AS46" s="441">
        <v>227</v>
      </c>
      <c r="AT46" s="217">
        <v>192</v>
      </c>
      <c r="AU46" s="494">
        <v>298.65899999999999</v>
      </c>
      <c r="AV46" s="766">
        <v>283.55599999999998</v>
      </c>
    </row>
    <row r="47" spans="1:48" x14ac:dyDescent="0.35">
      <c r="A47" s="180"/>
      <c r="B47" s="200" t="s">
        <v>122</v>
      </c>
      <c r="C47" s="293">
        <v>-1953.528</v>
      </c>
      <c r="D47" s="293">
        <v>-1730.319</v>
      </c>
      <c r="E47" s="186">
        <v>-1616.38</v>
      </c>
      <c r="F47" s="186">
        <v>-2403.8879999999999</v>
      </c>
      <c r="G47" s="186">
        <v>-848.2120000000001</v>
      </c>
      <c r="H47" s="186">
        <v>-778.81400000000008</v>
      </c>
      <c r="I47" s="186">
        <v>-2272.2589999999996</v>
      </c>
      <c r="J47" s="186">
        <v>-1136.3089999999997</v>
      </c>
      <c r="K47" s="184">
        <f t="shared" si="1"/>
        <v>-849.45900000000006</v>
      </c>
      <c r="L47" s="184">
        <f t="shared" si="2"/>
        <v>-1990.2309999999998</v>
      </c>
      <c r="M47" s="186">
        <f t="shared" si="41"/>
        <v>-398.97699999999998</v>
      </c>
      <c r="N47" s="186">
        <f t="shared" ref="N47" si="52">N45-N46</f>
        <v>-510.9</v>
      </c>
      <c r="O47" s="186">
        <f>O45-O46</f>
        <v>-276</v>
      </c>
      <c r="P47" s="764">
        <f t="shared" si="3"/>
        <v>-1001.2149999999999</v>
      </c>
      <c r="Q47" s="186">
        <v>-292.50799999999998</v>
      </c>
      <c r="R47" s="186">
        <v>-139.959</v>
      </c>
      <c r="S47" s="186">
        <v>-157.67000000000002</v>
      </c>
      <c r="T47" s="186">
        <v>-188.67699999999999</v>
      </c>
      <c r="U47" s="186">
        <v>-310.14199999999994</v>
      </c>
      <c r="V47" s="186">
        <v>-331.012</v>
      </c>
      <c r="W47" s="186">
        <v>-245.99299999999999</v>
      </c>
      <c r="X47" s="186">
        <v>-249.16199999999998</v>
      </c>
      <c r="Y47" s="186">
        <f>Y45-Y46</f>
        <v>-104.795</v>
      </c>
      <c r="Z47" s="186">
        <f t="shared" ref="Z47:AK47" si="53">Z45-Z46</f>
        <v>-133.524</v>
      </c>
      <c r="AA47" s="186">
        <f t="shared" si="53"/>
        <v>-163.57499999999999</v>
      </c>
      <c r="AB47" s="186">
        <f t="shared" si="53"/>
        <v>-447.56500000000005</v>
      </c>
      <c r="AC47" s="186">
        <f>AC45-AC46</f>
        <v>-662.26199999999994</v>
      </c>
      <c r="AD47" s="186">
        <f t="shared" si="53"/>
        <v>-459.68299999999999</v>
      </c>
      <c r="AE47" s="186">
        <f t="shared" si="53"/>
        <v>-518.49199999999996</v>
      </c>
      <c r="AF47" s="186">
        <f t="shared" si="53"/>
        <v>-349.79399999999998</v>
      </c>
      <c r="AG47" s="186">
        <f t="shared" si="53"/>
        <v>-133.977</v>
      </c>
      <c r="AH47" s="186">
        <f t="shared" si="53"/>
        <v>-89</v>
      </c>
      <c r="AI47" s="186">
        <f t="shared" si="53"/>
        <v>-104</v>
      </c>
      <c r="AJ47" s="186">
        <f t="shared" si="53"/>
        <v>-72</v>
      </c>
      <c r="AK47" s="186">
        <f t="shared" si="53"/>
        <v>-42</v>
      </c>
      <c r="AL47" s="186">
        <f>AL45-AL46</f>
        <v>-96</v>
      </c>
      <c r="AM47" s="186">
        <f>AM45-AM46</f>
        <v>-41.9</v>
      </c>
      <c r="AN47" s="186">
        <f>AN45-AN46</f>
        <v>-331</v>
      </c>
      <c r="AO47" s="446">
        <f>AO45-AO46</f>
        <v>-4</v>
      </c>
      <c r="AP47" s="446">
        <f t="shared" ref="AP47:AT47" si="54">AP45-AP46</f>
        <v>-134</v>
      </c>
      <c r="AQ47" s="446">
        <f t="shared" si="54"/>
        <v>-138</v>
      </c>
      <c r="AR47" s="446">
        <f t="shared" si="54"/>
        <v>-43</v>
      </c>
      <c r="AS47" s="446">
        <f t="shared" si="54"/>
        <v>-227</v>
      </c>
      <c r="AT47" s="186">
        <f t="shared" si="54"/>
        <v>-192</v>
      </c>
      <c r="AU47" s="494">
        <f t="shared" ref="AU47:AV47" si="55">AU45-AU46</f>
        <v>-298.65899999999999</v>
      </c>
      <c r="AV47" s="494">
        <f t="shared" si="55"/>
        <v>-283.55599999999998</v>
      </c>
    </row>
    <row r="48" spans="1:48" x14ac:dyDescent="0.35">
      <c r="A48" s="180" t="s">
        <v>45</v>
      </c>
      <c r="B48" s="180" t="s">
        <v>174</v>
      </c>
      <c r="C48" s="191">
        <v>3250.627</v>
      </c>
      <c r="D48" s="191">
        <v>3250.627</v>
      </c>
      <c r="E48" s="178">
        <v>1126.9269999999999</v>
      </c>
      <c r="F48" s="178">
        <v>2870.9841304800002</v>
      </c>
      <c r="G48" s="192">
        <v>4096.8109999999997</v>
      </c>
      <c r="H48" s="193">
        <v>2208.6596983999998</v>
      </c>
      <c r="I48" s="178">
        <v>1618.9009999999998</v>
      </c>
      <c r="J48" s="178">
        <v>977.53999999999985</v>
      </c>
      <c r="K48" s="181">
        <f t="shared" si="1"/>
        <v>1571.1370000000002</v>
      </c>
      <c r="L48" s="181">
        <f t="shared" si="2"/>
        <v>2063.6044099999999</v>
      </c>
      <c r="M48" s="178">
        <f t="shared" si="41"/>
        <v>205.3</v>
      </c>
      <c r="N48" s="178">
        <f>SUM(AK48:AN48)</f>
        <v>834</v>
      </c>
      <c r="O48" s="463">
        <f>SUM(AO48:AQ48)</f>
        <v>1627</v>
      </c>
      <c r="P48" s="769">
        <f t="shared" si="3"/>
        <v>6302.9524499999998</v>
      </c>
      <c r="Q48" s="194">
        <v>612.48360000000002</v>
      </c>
      <c r="R48" s="194">
        <v>313.38684000000001</v>
      </c>
      <c r="S48" s="194">
        <v>789.20923999999991</v>
      </c>
      <c r="T48" s="194">
        <v>493.58001840000003</v>
      </c>
      <c r="U48" s="178">
        <v>122.434</v>
      </c>
      <c r="V48" s="178">
        <v>270.64999999999998</v>
      </c>
      <c r="W48" s="178">
        <v>289.69099999999997</v>
      </c>
      <c r="X48" s="178">
        <v>294.76499999999999</v>
      </c>
      <c r="Y48" s="178">
        <v>425.03999999999996</v>
      </c>
      <c r="Z48" s="178">
        <v>231.197</v>
      </c>
      <c r="AA48" s="178">
        <v>434.29199999999997</v>
      </c>
      <c r="AB48" s="178">
        <v>480.60800000000006</v>
      </c>
      <c r="AC48" s="178">
        <v>398.22</v>
      </c>
      <c r="AD48" s="178">
        <v>590.60699999999997</v>
      </c>
      <c r="AE48" s="183">
        <v>624.54099999999994</v>
      </c>
      <c r="AF48" s="183">
        <v>450.23641000000003</v>
      </c>
      <c r="AG48" s="183">
        <v>42.3</v>
      </c>
      <c r="AH48" s="183">
        <v>31</v>
      </c>
      <c r="AI48" s="178">
        <v>30</v>
      </c>
      <c r="AJ48" s="178">
        <v>102</v>
      </c>
      <c r="AK48" s="178">
        <v>51</v>
      </c>
      <c r="AL48" s="211">
        <v>264</v>
      </c>
      <c r="AM48" s="217">
        <v>292</v>
      </c>
      <c r="AN48" s="208">
        <v>227</v>
      </c>
      <c r="AO48" s="443">
        <v>246</v>
      </c>
      <c r="AP48" s="444">
        <v>118</v>
      </c>
      <c r="AQ48" s="444">
        <v>1263</v>
      </c>
      <c r="AR48" s="441">
        <v>1095.3583142</v>
      </c>
      <c r="AS48" s="441">
        <v>246</v>
      </c>
      <c r="AT48" s="217">
        <v>4195</v>
      </c>
      <c r="AU48" s="494">
        <v>1038.3827200000001</v>
      </c>
      <c r="AV48" s="766">
        <v>823.56972999999994</v>
      </c>
    </row>
    <row r="49" spans="1:48" x14ac:dyDescent="0.35">
      <c r="A49" s="180"/>
      <c r="B49" s="217" t="s">
        <v>175</v>
      </c>
      <c r="C49" s="292">
        <v>46355.387999999999</v>
      </c>
      <c r="D49" s="292">
        <v>169693.95300000001</v>
      </c>
      <c r="E49" s="178">
        <v>182250.448</v>
      </c>
      <c r="F49" s="178">
        <v>193942.179</v>
      </c>
      <c r="G49" s="181">
        <v>218448.44600000003</v>
      </c>
      <c r="H49" s="181">
        <v>132528.12700000001</v>
      </c>
      <c r="I49" s="178">
        <v>130711.22</v>
      </c>
      <c r="J49" s="178">
        <v>149179.79700000002</v>
      </c>
      <c r="K49" s="181">
        <f t="shared" si="1"/>
        <v>173563.25599999999</v>
      </c>
      <c r="L49" s="181">
        <f t="shared" si="2"/>
        <v>174132.87099999998</v>
      </c>
      <c r="M49" s="178">
        <f t="shared" si="41"/>
        <v>118581.84299999999</v>
      </c>
      <c r="N49" s="178">
        <f>SUM(AK49:AN49)</f>
        <v>147259</v>
      </c>
      <c r="O49" s="178">
        <f>SUM(AO49:AQ49)</f>
        <v>172859</v>
      </c>
      <c r="P49" s="764">
        <f t="shared" si="3"/>
        <v>293925.07199999999</v>
      </c>
      <c r="Q49" s="181">
        <v>24592.845000000001</v>
      </c>
      <c r="R49" s="181">
        <v>35184.671000000002</v>
      </c>
      <c r="S49" s="181">
        <v>37926.181000000004</v>
      </c>
      <c r="T49" s="181">
        <v>34824.43</v>
      </c>
      <c r="U49" s="178">
        <v>37623.112000000001</v>
      </c>
      <c r="V49" s="178">
        <v>36790.737999999998</v>
      </c>
      <c r="W49" s="178">
        <v>32273.314999999995</v>
      </c>
      <c r="X49" s="178">
        <v>42492.631999999998</v>
      </c>
      <c r="Y49" s="178">
        <v>32490.445000000003</v>
      </c>
      <c r="Z49" s="178">
        <v>45982.252999999997</v>
      </c>
      <c r="AA49" s="178">
        <v>53038.046000000002</v>
      </c>
      <c r="AB49" s="178">
        <v>42052.512000000002</v>
      </c>
      <c r="AC49" s="178">
        <v>44568.904999999999</v>
      </c>
      <c r="AD49" s="178">
        <v>32651.351000000002</v>
      </c>
      <c r="AE49" s="183">
        <v>46023.002999999997</v>
      </c>
      <c r="AF49" s="183">
        <v>50889.611999999994</v>
      </c>
      <c r="AG49" s="183">
        <v>43309.843000000001</v>
      </c>
      <c r="AH49" s="183">
        <v>20833</v>
      </c>
      <c r="AI49" s="183">
        <v>26126</v>
      </c>
      <c r="AJ49" s="178">
        <v>28313</v>
      </c>
      <c r="AK49" s="178">
        <v>29393</v>
      </c>
      <c r="AL49" s="211">
        <v>26857</v>
      </c>
      <c r="AM49" s="217">
        <v>41952</v>
      </c>
      <c r="AN49" s="208">
        <v>49057</v>
      </c>
      <c r="AO49" s="443">
        <v>19512</v>
      </c>
      <c r="AP49" s="444">
        <v>51048</v>
      </c>
      <c r="AQ49" s="444">
        <v>102299</v>
      </c>
      <c r="AR49" s="441">
        <v>69214</v>
      </c>
      <c r="AS49" s="441">
        <v>61719</v>
      </c>
      <c r="AT49" s="217">
        <v>74868</v>
      </c>
      <c r="AU49" s="494">
        <v>69297.744999999995</v>
      </c>
      <c r="AV49" s="766">
        <v>88040.327000000005</v>
      </c>
    </row>
    <row r="50" spans="1:48" x14ac:dyDescent="0.35">
      <c r="A50" s="180"/>
      <c r="B50" s="200" t="s">
        <v>122</v>
      </c>
      <c r="C50" s="293">
        <v>-43104.760999999999</v>
      </c>
      <c r="D50" s="293">
        <v>-166443.326</v>
      </c>
      <c r="E50" s="186">
        <v>-181123.52100000001</v>
      </c>
      <c r="F50" s="186">
        <v>-191071.19486952</v>
      </c>
      <c r="G50" s="186">
        <v>-214351.63500000004</v>
      </c>
      <c r="H50" s="186">
        <v>-130319.4673016</v>
      </c>
      <c r="I50" s="186">
        <v>-129092.319</v>
      </c>
      <c r="J50" s="186">
        <v>-148202.25700000001</v>
      </c>
      <c r="K50" s="184">
        <f t="shared" si="1"/>
        <v>171992.11900000001</v>
      </c>
      <c r="L50" s="184">
        <f t="shared" si="2"/>
        <v>172069.26659000001</v>
      </c>
      <c r="M50" s="186">
        <f t="shared" si="41"/>
        <v>118376.54300000001</v>
      </c>
      <c r="N50" s="186">
        <f t="shared" ref="N50" si="56">N49-N48</f>
        <v>146425</v>
      </c>
      <c r="O50" s="186">
        <f>O49-O48</f>
        <v>171232</v>
      </c>
      <c r="P50" s="764">
        <f t="shared" si="3"/>
        <v>287622.11955</v>
      </c>
      <c r="Q50" s="186">
        <v>-23980.361400000002</v>
      </c>
      <c r="R50" s="186">
        <v>-34871.284160000003</v>
      </c>
      <c r="S50" s="186">
        <v>-37136.971760000008</v>
      </c>
      <c r="T50" s="186">
        <v>-34330.849981599997</v>
      </c>
      <c r="U50" s="186">
        <v>-37500.678</v>
      </c>
      <c r="V50" s="186">
        <v>-36520.087999999996</v>
      </c>
      <c r="W50" s="186">
        <v>-31983.623999999996</v>
      </c>
      <c r="X50" s="186">
        <v>-42197.866999999998</v>
      </c>
      <c r="Y50" s="186">
        <f>Y49-Y48</f>
        <v>32065.405000000002</v>
      </c>
      <c r="Z50" s="186">
        <f t="shared" ref="Z50:AK50" si="57">Z49-Z48</f>
        <v>45751.055999999997</v>
      </c>
      <c r="AA50" s="186">
        <f t="shared" si="57"/>
        <v>52603.754000000001</v>
      </c>
      <c r="AB50" s="186">
        <f t="shared" si="57"/>
        <v>41571.904000000002</v>
      </c>
      <c r="AC50" s="186">
        <f>AC49-AC48</f>
        <v>44170.684999999998</v>
      </c>
      <c r="AD50" s="186">
        <f t="shared" si="57"/>
        <v>32060.744000000002</v>
      </c>
      <c r="AE50" s="186">
        <f t="shared" si="57"/>
        <v>45398.462</v>
      </c>
      <c r="AF50" s="186">
        <f t="shared" si="57"/>
        <v>50439.375589999996</v>
      </c>
      <c r="AG50" s="186">
        <f t="shared" si="57"/>
        <v>43267.542999999998</v>
      </c>
      <c r="AH50" s="186">
        <f t="shared" si="57"/>
        <v>20802</v>
      </c>
      <c r="AI50" s="186">
        <f t="shared" si="57"/>
        <v>26096</v>
      </c>
      <c r="AJ50" s="186">
        <f t="shared" si="57"/>
        <v>28211</v>
      </c>
      <c r="AK50" s="186">
        <f t="shared" si="57"/>
        <v>29342</v>
      </c>
      <c r="AL50" s="186">
        <f t="shared" ref="AL50:AT50" si="58">AL49-AL48</f>
        <v>26593</v>
      </c>
      <c r="AM50" s="186">
        <f t="shared" si="58"/>
        <v>41660</v>
      </c>
      <c r="AN50" s="186">
        <f t="shared" si="58"/>
        <v>48830</v>
      </c>
      <c r="AO50" s="446">
        <f t="shared" si="58"/>
        <v>19266</v>
      </c>
      <c r="AP50" s="446">
        <f t="shared" si="58"/>
        <v>50930</v>
      </c>
      <c r="AQ50" s="446">
        <f t="shared" si="58"/>
        <v>101036</v>
      </c>
      <c r="AR50" s="446">
        <f t="shared" si="58"/>
        <v>68118.641685800001</v>
      </c>
      <c r="AS50" s="446">
        <f t="shared" si="58"/>
        <v>61473</v>
      </c>
      <c r="AT50" s="186">
        <f t="shared" si="58"/>
        <v>70673</v>
      </c>
      <c r="AU50" s="494">
        <f t="shared" ref="AU50:AV50" si="59">AU49-AU48</f>
        <v>68259.362280000001</v>
      </c>
      <c r="AV50" s="494">
        <f t="shared" si="59"/>
        <v>87216.757270000002</v>
      </c>
    </row>
    <row r="51" spans="1:48" x14ac:dyDescent="0.35">
      <c r="A51" s="180" t="s">
        <v>79</v>
      </c>
      <c r="B51" s="180" t="s">
        <v>174</v>
      </c>
      <c r="C51" s="191">
        <v>220.54599999999999</v>
      </c>
      <c r="D51" s="191">
        <v>332.06299999999999</v>
      </c>
      <c r="E51" s="178">
        <v>1557.5310891200002</v>
      </c>
      <c r="F51" s="178">
        <v>592.92982692199996</v>
      </c>
      <c r="G51" s="192">
        <v>488.61</v>
      </c>
      <c r="H51" s="193">
        <v>5765.7125489999999</v>
      </c>
      <c r="I51" s="178">
        <v>7576.2209999999995</v>
      </c>
      <c r="J51" s="178">
        <v>6038.2119999999995</v>
      </c>
      <c r="K51" s="181">
        <f t="shared" si="1"/>
        <v>8716.487000000001</v>
      </c>
      <c r="L51" s="181">
        <f t="shared" si="2"/>
        <v>8152.0158539999993</v>
      </c>
      <c r="M51" s="178">
        <f t="shared" si="41"/>
        <v>4519.777</v>
      </c>
      <c r="N51" s="178">
        <f>SUM(AK51:AN51)</f>
        <v>2078</v>
      </c>
      <c r="O51" s="463">
        <f>SUM(AO51:AQ51)</f>
        <v>3600</v>
      </c>
      <c r="P51" s="769">
        <f t="shared" si="3"/>
        <v>5800.3811700000006</v>
      </c>
      <c r="Q51" s="194">
        <v>426.74796999999995</v>
      </c>
      <c r="R51" s="194">
        <v>1049.4521790000001</v>
      </c>
      <c r="S51" s="194">
        <v>2557.1954000000001</v>
      </c>
      <c r="T51" s="194">
        <v>1732.317</v>
      </c>
      <c r="U51" s="178">
        <v>1134.1600000000001</v>
      </c>
      <c r="V51" s="178">
        <v>1415.9639999999999</v>
      </c>
      <c r="W51" s="178">
        <v>1775.8109999999999</v>
      </c>
      <c r="X51" s="178">
        <v>1712.277</v>
      </c>
      <c r="Y51" s="178">
        <v>1380.0030000000002</v>
      </c>
      <c r="Z51" s="178">
        <v>2132.9170000000004</v>
      </c>
      <c r="AA51" s="178">
        <v>2442.8810000000003</v>
      </c>
      <c r="AB51" s="178">
        <v>2760.6860000000001</v>
      </c>
      <c r="AC51" s="178">
        <v>944.89199999999994</v>
      </c>
      <c r="AD51" s="178">
        <v>1665.3850000000002</v>
      </c>
      <c r="AE51" s="183">
        <v>2835.9219999999996</v>
      </c>
      <c r="AF51" s="183">
        <v>2705.8168539999997</v>
      </c>
      <c r="AG51" s="183">
        <v>1679.777</v>
      </c>
      <c r="AH51" s="183">
        <v>916</v>
      </c>
      <c r="AI51" s="178">
        <v>1574</v>
      </c>
      <c r="AJ51" s="178">
        <v>350</v>
      </c>
      <c r="AK51" s="178">
        <v>0</v>
      </c>
      <c r="AL51" s="211">
        <v>1398</v>
      </c>
      <c r="AM51" s="217">
        <v>364</v>
      </c>
      <c r="AN51" s="208">
        <v>316</v>
      </c>
      <c r="AO51" s="443">
        <v>1206</v>
      </c>
      <c r="AP51" s="444">
        <v>0</v>
      </c>
      <c r="AQ51" s="444">
        <v>2394</v>
      </c>
      <c r="AR51" s="441">
        <v>2340.6479900000004</v>
      </c>
      <c r="AS51" s="441">
        <v>1206</v>
      </c>
      <c r="AT51" s="217">
        <v>1235</v>
      </c>
      <c r="AU51" s="494">
        <v>1366.91563</v>
      </c>
      <c r="AV51" s="766">
        <v>1992.4655400000001</v>
      </c>
    </row>
    <row r="52" spans="1:48" x14ac:dyDescent="0.35">
      <c r="A52" s="217"/>
      <c r="B52" s="217" t="s">
        <v>175</v>
      </c>
      <c r="C52" s="292">
        <v>1729.2729999999999</v>
      </c>
      <c r="D52" s="292">
        <v>1500.9469999999999</v>
      </c>
      <c r="E52" s="178">
        <v>2061.9580000000001</v>
      </c>
      <c r="F52" s="178">
        <v>2258.172</v>
      </c>
      <c r="G52" s="188">
        <v>2566.944</v>
      </c>
      <c r="H52" s="189">
        <v>3127.549</v>
      </c>
      <c r="I52" s="178">
        <v>4931.933</v>
      </c>
      <c r="J52" s="178">
        <v>1371.2199999999998</v>
      </c>
      <c r="K52" s="181">
        <f t="shared" si="1"/>
        <v>2432.5149999999999</v>
      </c>
      <c r="L52" s="181">
        <f t="shared" si="2"/>
        <v>4550.9610000000002</v>
      </c>
      <c r="M52" s="178">
        <f t="shared" si="41"/>
        <v>1549.8029999999999</v>
      </c>
      <c r="N52" s="178">
        <f>SUM(AK52:AN52)</f>
        <v>897</v>
      </c>
      <c r="O52" s="178">
        <f>SUM(AO52:AQ52)</f>
        <v>1101</v>
      </c>
      <c r="P52" s="764">
        <f t="shared" si="3"/>
        <v>2497.0389999999998</v>
      </c>
      <c r="Q52" s="189">
        <v>368.03199999999998</v>
      </c>
      <c r="R52" s="189">
        <v>908.28600000000006</v>
      </c>
      <c r="S52" s="190">
        <v>1092.221</v>
      </c>
      <c r="T52" s="190">
        <v>759.0100000000001</v>
      </c>
      <c r="U52" s="178">
        <v>650.97900000000004</v>
      </c>
      <c r="V52" s="178">
        <v>388.53200000000004</v>
      </c>
      <c r="W52" s="178">
        <v>126.521</v>
      </c>
      <c r="X52" s="178">
        <v>205.18799999999999</v>
      </c>
      <c r="Y52" s="178">
        <v>564.02299999999991</v>
      </c>
      <c r="Z52" s="178">
        <v>670.16200000000003</v>
      </c>
      <c r="AA52" s="178">
        <v>915.303</v>
      </c>
      <c r="AB52" s="178">
        <v>283.02699999999999</v>
      </c>
      <c r="AC52" s="178">
        <v>981.596</v>
      </c>
      <c r="AD52" s="178">
        <v>272.60500000000002</v>
      </c>
      <c r="AE52" s="183">
        <v>1583.3530000000001</v>
      </c>
      <c r="AF52" s="183">
        <v>1713.4070000000002</v>
      </c>
      <c r="AG52" s="183">
        <v>554.803</v>
      </c>
      <c r="AH52" s="183">
        <v>371</v>
      </c>
      <c r="AI52" s="178">
        <v>99</v>
      </c>
      <c r="AJ52" s="178">
        <v>525</v>
      </c>
      <c r="AK52" s="178">
        <v>175</v>
      </c>
      <c r="AL52" s="211">
        <v>192</v>
      </c>
      <c r="AM52" s="217">
        <v>237</v>
      </c>
      <c r="AN52" s="208">
        <v>293</v>
      </c>
      <c r="AO52" s="443">
        <v>105</v>
      </c>
      <c r="AP52" s="444">
        <v>531</v>
      </c>
      <c r="AQ52" s="444">
        <v>465</v>
      </c>
      <c r="AR52" s="441">
        <v>646</v>
      </c>
      <c r="AS52" s="441">
        <v>1025</v>
      </c>
      <c r="AT52" s="217">
        <v>544</v>
      </c>
      <c r="AU52" s="494">
        <v>261.08199999999999</v>
      </c>
      <c r="AV52" s="766">
        <v>666.95699999999999</v>
      </c>
    </row>
    <row r="53" spans="1:48" x14ac:dyDescent="0.35">
      <c r="A53" s="180"/>
      <c r="B53" s="200" t="s">
        <v>122</v>
      </c>
      <c r="C53" s="293">
        <v>-1508.7269999999999</v>
      </c>
      <c r="D53" s="293">
        <v>-1168.884</v>
      </c>
      <c r="E53" s="186">
        <v>-504.42691087999992</v>
      </c>
      <c r="F53" s="186">
        <v>-1665.2421730780002</v>
      </c>
      <c r="G53" s="186">
        <v>-2078.3339999999998</v>
      </c>
      <c r="H53" s="186">
        <v>2638.1635489999999</v>
      </c>
      <c r="I53" s="186">
        <v>2644.2879999999996</v>
      </c>
      <c r="J53" s="186">
        <v>4666.9920000000002</v>
      </c>
      <c r="K53" s="184">
        <f t="shared" si="1"/>
        <v>-6283.9720000000016</v>
      </c>
      <c r="L53" s="184">
        <f t="shared" si="2"/>
        <v>-3601.0548539999991</v>
      </c>
      <c r="M53" s="186">
        <f t="shared" si="41"/>
        <v>-2969.9740000000002</v>
      </c>
      <c r="N53" s="186">
        <f t="shared" ref="N53" si="60">N52-N51</f>
        <v>-1181</v>
      </c>
      <c r="O53" s="186">
        <f>O52-O51</f>
        <v>-2499</v>
      </c>
      <c r="P53" s="764">
        <f t="shared" si="3"/>
        <v>-3303.3421700000004</v>
      </c>
      <c r="Q53" s="186">
        <v>58.71596999999997</v>
      </c>
      <c r="R53" s="186">
        <v>141.16617900000006</v>
      </c>
      <c r="S53" s="186">
        <v>1464.9744000000001</v>
      </c>
      <c r="T53" s="186">
        <v>973.3069999999999</v>
      </c>
      <c r="U53" s="186">
        <v>483.18100000000004</v>
      </c>
      <c r="V53" s="186">
        <v>1027.4319999999998</v>
      </c>
      <c r="W53" s="186">
        <v>1649.29</v>
      </c>
      <c r="X53" s="186">
        <v>1507.0889999999999</v>
      </c>
      <c r="Y53" s="186">
        <f>Y52-Y51</f>
        <v>-815.98000000000025</v>
      </c>
      <c r="Z53" s="186">
        <f t="shared" ref="Z53:AK53" si="61">Z52-Z51</f>
        <v>-1462.7550000000003</v>
      </c>
      <c r="AA53" s="186">
        <f t="shared" si="61"/>
        <v>-1527.5780000000004</v>
      </c>
      <c r="AB53" s="186">
        <f t="shared" si="61"/>
        <v>-2477.6590000000001</v>
      </c>
      <c r="AC53" s="186">
        <f>AC52-AC51</f>
        <v>36.704000000000065</v>
      </c>
      <c r="AD53" s="186">
        <f t="shared" si="61"/>
        <v>-1392.7800000000002</v>
      </c>
      <c r="AE53" s="186">
        <f t="shared" si="61"/>
        <v>-1252.5689999999995</v>
      </c>
      <c r="AF53" s="186">
        <f t="shared" si="61"/>
        <v>-992.40985399999954</v>
      </c>
      <c r="AG53" s="186">
        <f t="shared" si="61"/>
        <v>-1124.9740000000002</v>
      </c>
      <c r="AH53" s="186">
        <f t="shared" si="61"/>
        <v>-545</v>
      </c>
      <c r="AI53" s="186">
        <f t="shared" si="61"/>
        <v>-1475</v>
      </c>
      <c r="AJ53" s="186">
        <f t="shared" si="61"/>
        <v>175</v>
      </c>
      <c r="AK53" s="186">
        <f t="shared" si="61"/>
        <v>175</v>
      </c>
      <c r="AL53" s="186">
        <f t="shared" ref="AL53:AT53" si="62">AL52-AL51</f>
        <v>-1206</v>
      </c>
      <c r="AM53" s="186">
        <f t="shared" si="62"/>
        <v>-127</v>
      </c>
      <c r="AN53" s="186">
        <f t="shared" si="62"/>
        <v>-23</v>
      </c>
      <c r="AO53" s="446">
        <f t="shared" si="62"/>
        <v>-1101</v>
      </c>
      <c r="AP53" s="446">
        <f t="shared" si="62"/>
        <v>531</v>
      </c>
      <c r="AQ53" s="446">
        <f t="shared" si="62"/>
        <v>-1929</v>
      </c>
      <c r="AR53" s="446">
        <f t="shared" si="62"/>
        <v>-1694.6479900000004</v>
      </c>
      <c r="AS53" s="446">
        <f t="shared" si="62"/>
        <v>-181</v>
      </c>
      <c r="AT53" s="186">
        <f t="shared" si="62"/>
        <v>-691</v>
      </c>
      <c r="AU53" s="494">
        <f t="shared" ref="AU53:AV53" si="63">AU52-AU51</f>
        <v>-1105.8336300000001</v>
      </c>
      <c r="AV53" s="494">
        <f t="shared" si="63"/>
        <v>-1325.5085400000003</v>
      </c>
    </row>
    <row r="54" spans="1:48" x14ac:dyDescent="0.35">
      <c r="A54" s="180" t="s">
        <v>54</v>
      </c>
      <c r="B54" s="180" t="s">
        <v>174</v>
      </c>
      <c r="C54" s="292">
        <v>0</v>
      </c>
      <c r="D54" s="191">
        <v>1.7490000000000001</v>
      </c>
      <c r="E54" s="178">
        <v>0.60099999999999998</v>
      </c>
      <c r="F54" s="178">
        <v>0.3</v>
      </c>
      <c r="G54" s="188">
        <v>1.0389999999999999</v>
      </c>
      <c r="H54" s="189">
        <v>194.929</v>
      </c>
      <c r="I54" s="178">
        <v>0.02</v>
      </c>
      <c r="J54" s="292">
        <v>0</v>
      </c>
      <c r="K54" s="181">
        <f t="shared" si="1"/>
        <v>429.44499999999999</v>
      </c>
      <c r="L54" s="181">
        <f t="shared" si="2"/>
        <v>2396.5819999999999</v>
      </c>
      <c r="M54" s="178">
        <f t="shared" si="41"/>
        <v>0</v>
      </c>
      <c r="N54" s="178">
        <f>SUM(AK54:AN54)</f>
        <v>0</v>
      </c>
      <c r="O54" s="178">
        <f>SUM(AO54:AQ54)</f>
        <v>477</v>
      </c>
      <c r="P54" s="764">
        <f t="shared" si="3"/>
        <v>38.200000000000003</v>
      </c>
      <c r="Q54" s="292">
        <v>0</v>
      </c>
      <c r="R54" s="292">
        <v>0</v>
      </c>
      <c r="S54" s="292">
        <v>0</v>
      </c>
      <c r="T54" s="292">
        <v>0</v>
      </c>
      <c r="U54" s="292">
        <v>0</v>
      </c>
      <c r="V54" s="292">
        <v>0</v>
      </c>
      <c r="W54" s="292">
        <v>0</v>
      </c>
      <c r="X54" s="292">
        <v>0</v>
      </c>
      <c r="Y54" s="178">
        <v>0</v>
      </c>
      <c r="Z54" s="178">
        <v>0</v>
      </c>
      <c r="AA54" s="178">
        <v>0.06</v>
      </c>
      <c r="AB54" s="178">
        <v>429.38499999999999</v>
      </c>
      <c r="AC54" s="178">
        <v>896.81</v>
      </c>
      <c r="AD54" s="178">
        <v>1110.7719999999999</v>
      </c>
      <c r="AE54" s="178">
        <v>359</v>
      </c>
      <c r="AF54" s="178">
        <v>30</v>
      </c>
      <c r="AG54" s="178">
        <v>0</v>
      </c>
      <c r="AH54" s="178">
        <v>0</v>
      </c>
      <c r="AI54" s="178">
        <v>0</v>
      </c>
      <c r="AJ54" s="178">
        <v>0</v>
      </c>
      <c r="AK54" s="178">
        <v>0</v>
      </c>
      <c r="AL54" s="211">
        <v>0</v>
      </c>
      <c r="AM54" s="217">
        <v>0</v>
      </c>
      <c r="AN54" s="208">
        <v>0</v>
      </c>
      <c r="AO54" s="443">
        <v>31</v>
      </c>
      <c r="AP54" s="444">
        <v>110</v>
      </c>
      <c r="AQ54" s="444">
        <v>336</v>
      </c>
      <c r="AR54" s="441">
        <v>0</v>
      </c>
      <c r="AS54" s="441">
        <v>31</v>
      </c>
      <c r="AT54" s="217">
        <v>0</v>
      </c>
      <c r="AU54" s="472">
        <v>0</v>
      </c>
      <c r="AV54" s="766">
        <v>7.2</v>
      </c>
    </row>
    <row r="55" spans="1:48" x14ac:dyDescent="0.35">
      <c r="A55" s="180"/>
      <c r="B55" s="217" t="s">
        <v>175</v>
      </c>
      <c r="C55" s="292">
        <v>10190.209999999999</v>
      </c>
      <c r="D55" s="292">
        <v>10411.724</v>
      </c>
      <c r="E55" s="178">
        <v>11701.004000000001</v>
      </c>
      <c r="F55" s="178">
        <v>19974.401999999998</v>
      </c>
      <c r="G55" s="181">
        <v>20249.323</v>
      </c>
      <c r="H55" s="181">
        <v>19354.896000000001</v>
      </c>
      <c r="I55" s="178">
        <v>24274.183000000005</v>
      </c>
      <c r="J55" s="178">
        <v>21892.591</v>
      </c>
      <c r="K55" s="181">
        <f t="shared" si="1"/>
        <v>26839.017</v>
      </c>
      <c r="L55" s="181">
        <f t="shared" si="2"/>
        <v>28480.551999999996</v>
      </c>
      <c r="M55" s="178">
        <f t="shared" si="41"/>
        <v>22371.107</v>
      </c>
      <c r="N55" s="178">
        <f>SUM(AK55:AN55)</f>
        <v>18882</v>
      </c>
      <c r="O55" s="178">
        <f>SUM(AO55:AQ55)</f>
        <v>21280</v>
      </c>
      <c r="P55" s="764">
        <f t="shared" si="3"/>
        <v>32300.726000000002</v>
      </c>
      <c r="Q55" s="181">
        <v>4928.6840000000002</v>
      </c>
      <c r="R55" s="181">
        <v>3025.1210000000001</v>
      </c>
      <c r="S55" s="181">
        <v>6005.2750000000005</v>
      </c>
      <c r="T55" s="181">
        <v>5395.8159999999998</v>
      </c>
      <c r="U55" s="178">
        <v>4428.8379999999997</v>
      </c>
      <c r="V55" s="178">
        <v>2309.7690000000002</v>
      </c>
      <c r="W55" s="178">
        <v>6065.6229999999996</v>
      </c>
      <c r="X55" s="178">
        <v>9088.3610000000008</v>
      </c>
      <c r="Y55" s="178">
        <v>5196.75</v>
      </c>
      <c r="Z55" s="178">
        <v>7683.5359999999991</v>
      </c>
      <c r="AA55" s="178">
        <v>5462.5529999999999</v>
      </c>
      <c r="AB55" s="178">
        <v>8496.1779999999999</v>
      </c>
      <c r="AC55" s="178">
        <v>7662.3820000000005</v>
      </c>
      <c r="AD55" s="178">
        <v>5424.2090000000007</v>
      </c>
      <c r="AE55" s="183">
        <v>5816.3099999999995</v>
      </c>
      <c r="AF55" s="183">
        <v>9577.6509999999998</v>
      </c>
      <c r="AG55" s="183">
        <v>5266.107</v>
      </c>
      <c r="AH55" s="183">
        <v>4077</v>
      </c>
      <c r="AI55" s="178">
        <v>4519</v>
      </c>
      <c r="AJ55" s="178">
        <v>8509</v>
      </c>
      <c r="AK55" s="178">
        <v>6336</v>
      </c>
      <c r="AL55" s="211">
        <v>3009</v>
      </c>
      <c r="AM55" s="217">
        <v>3707</v>
      </c>
      <c r="AN55" s="208">
        <v>5830</v>
      </c>
      <c r="AO55" s="443">
        <v>8277</v>
      </c>
      <c r="AP55" s="444">
        <v>4275</v>
      </c>
      <c r="AQ55" s="444">
        <v>8728</v>
      </c>
      <c r="AR55" s="441">
        <v>8481</v>
      </c>
      <c r="AS55" s="441">
        <v>10337</v>
      </c>
      <c r="AT55" s="217">
        <v>5541</v>
      </c>
      <c r="AU55" s="494">
        <v>6861.2139999999999</v>
      </c>
      <c r="AV55" s="766">
        <v>9561.5120000000006</v>
      </c>
    </row>
    <row r="56" spans="1:48" s="103" customFormat="1" x14ac:dyDescent="0.35">
      <c r="A56" s="187"/>
      <c r="B56" s="200" t="s">
        <v>122</v>
      </c>
      <c r="C56" s="293">
        <v>-10190.209999999999</v>
      </c>
      <c r="D56" s="293">
        <v>-10409.975</v>
      </c>
      <c r="E56" s="186">
        <v>-11700.403</v>
      </c>
      <c r="F56" s="186">
        <v>-19974.401999999998</v>
      </c>
      <c r="G56" s="186">
        <v>-20248.284</v>
      </c>
      <c r="H56" s="186">
        <v>-19159.967000000001</v>
      </c>
      <c r="I56" s="186">
        <v>-24274.163000000004</v>
      </c>
      <c r="J56" s="186">
        <v>-21892.591</v>
      </c>
      <c r="K56" s="184">
        <f t="shared" si="1"/>
        <v>-26409.572</v>
      </c>
      <c r="L56" s="184">
        <f t="shared" si="2"/>
        <v>-26083.97</v>
      </c>
      <c r="M56" s="186">
        <f t="shared" si="41"/>
        <v>-22371.107</v>
      </c>
      <c r="N56" s="186">
        <f>N54-N55</f>
        <v>-18882</v>
      </c>
      <c r="O56" s="186">
        <f>O54-O55</f>
        <v>-20803</v>
      </c>
      <c r="P56" s="764">
        <f t="shared" si="3"/>
        <v>-32262.525999999998</v>
      </c>
      <c r="Q56" s="186">
        <v>-4928.6840000000002</v>
      </c>
      <c r="R56" s="186">
        <v>-3025.1210000000001</v>
      </c>
      <c r="S56" s="186">
        <v>6005.2750000000005</v>
      </c>
      <c r="T56" s="186">
        <v>-5395.8159999999998</v>
      </c>
      <c r="U56" s="186">
        <v>-4428.8379999999997</v>
      </c>
      <c r="V56" s="186">
        <v>-2309.7690000000002</v>
      </c>
      <c r="W56" s="186">
        <v>-6065.6229999999996</v>
      </c>
      <c r="X56" s="186">
        <v>-9088.3610000000008</v>
      </c>
      <c r="Y56" s="186">
        <f>Y54-Y55</f>
        <v>-5196.75</v>
      </c>
      <c r="Z56" s="186">
        <f t="shared" ref="Z56:AK56" si="64">Z54-Z55</f>
        <v>-7683.5359999999991</v>
      </c>
      <c r="AA56" s="186">
        <f t="shared" si="64"/>
        <v>-5462.4929999999995</v>
      </c>
      <c r="AB56" s="186">
        <f t="shared" si="64"/>
        <v>-8066.7929999999997</v>
      </c>
      <c r="AC56" s="186">
        <f>AC54-AC55</f>
        <v>-6765.5720000000001</v>
      </c>
      <c r="AD56" s="186">
        <f t="shared" si="64"/>
        <v>-4313.4370000000008</v>
      </c>
      <c r="AE56" s="186">
        <f t="shared" si="64"/>
        <v>-5457.3099999999995</v>
      </c>
      <c r="AF56" s="186">
        <f t="shared" si="64"/>
        <v>-9547.6509999999998</v>
      </c>
      <c r="AG56" s="186">
        <f t="shared" si="64"/>
        <v>-5266.107</v>
      </c>
      <c r="AH56" s="186">
        <f t="shared" si="64"/>
        <v>-4077</v>
      </c>
      <c r="AI56" s="186">
        <f t="shared" si="64"/>
        <v>-4519</v>
      </c>
      <c r="AJ56" s="186">
        <f t="shared" si="64"/>
        <v>-8509</v>
      </c>
      <c r="AK56" s="186">
        <f t="shared" si="64"/>
        <v>-6336</v>
      </c>
      <c r="AL56" s="186">
        <f>AL54-AL55</f>
        <v>-3009</v>
      </c>
      <c r="AM56" s="186">
        <f>AM54-AM55</f>
        <v>-3707</v>
      </c>
      <c r="AN56" s="186">
        <f>AN54-AN55</f>
        <v>-5830</v>
      </c>
      <c r="AO56" s="446">
        <f>AO54-AO55</f>
        <v>-8246</v>
      </c>
      <c r="AP56" s="446">
        <f t="shared" ref="AP56:AT56" si="65">AP54-AP55</f>
        <v>-4165</v>
      </c>
      <c r="AQ56" s="446">
        <f t="shared" si="65"/>
        <v>-8392</v>
      </c>
      <c r="AR56" s="446">
        <f t="shared" si="65"/>
        <v>-8481</v>
      </c>
      <c r="AS56" s="446">
        <f t="shared" si="65"/>
        <v>-10306</v>
      </c>
      <c r="AT56" s="186">
        <f t="shared" si="65"/>
        <v>-5541</v>
      </c>
      <c r="AU56" s="494">
        <f t="shared" ref="AU56:AV56" si="66">AU54-AU55</f>
        <v>-6861.2139999999999</v>
      </c>
      <c r="AV56" s="494">
        <f t="shared" si="66"/>
        <v>-9554.3119999999999</v>
      </c>
    </row>
    <row r="57" spans="1:48" x14ac:dyDescent="0.35">
      <c r="A57" s="290" t="s">
        <v>41</v>
      </c>
      <c r="B57" s="180" t="s">
        <v>174</v>
      </c>
      <c r="C57" s="191">
        <v>80.466999999999999</v>
      </c>
      <c r="D57" s="191">
        <v>752.28200000000004</v>
      </c>
      <c r="E57" s="178">
        <v>4661.8360000000002</v>
      </c>
      <c r="F57" s="178">
        <v>10377.373</v>
      </c>
      <c r="G57" s="181">
        <v>3123.2938000000004</v>
      </c>
      <c r="H57" s="181">
        <v>3771.60844</v>
      </c>
      <c r="I57" s="178">
        <v>4236.4130000000005</v>
      </c>
      <c r="J57" s="178">
        <v>9159.1579999999994</v>
      </c>
      <c r="K57" s="181">
        <f t="shared" si="1"/>
        <v>16439.171000000002</v>
      </c>
      <c r="L57" s="181">
        <f t="shared" si="2"/>
        <v>11300.101000000001</v>
      </c>
      <c r="M57" s="178">
        <f t="shared" si="41"/>
        <v>8119</v>
      </c>
      <c r="N57" s="178">
        <f>SUM(AK57:AN57)</f>
        <v>4771</v>
      </c>
      <c r="O57" s="178">
        <f>SUM(AO57:AQ57)</f>
        <v>10058</v>
      </c>
      <c r="P57" s="764">
        <f t="shared" si="3"/>
        <v>11750.810519999999</v>
      </c>
      <c r="Q57" s="181">
        <v>859.27299999999991</v>
      </c>
      <c r="R57" s="181">
        <v>1177.4445999999998</v>
      </c>
      <c r="S57" s="181">
        <v>508.37560000000008</v>
      </c>
      <c r="T57" s="181">
        <v>1226.5152400000002</v>
      </c>
      <c r="U57" s="178">
        <v>1565.1180000000002</v>
      </c>
      <c r="V57" s="178">
        <v>2599.3919999999998</v>
      </c>
      <c r="W57" s="178">
        <v>2546.076</v>
      </c>
      <c r="X57" s="178">
        <v>2448.5720000000001</v>
      </c>
      <c r="Y57" s="178">
        <v>2814.4179999999997</v>
      </c>
      <c r="Z57" s="178">
        <v>3136.3489999999997</v>
      </c>
      <c r="AA57" s="178">
        <v>3499.6130000000003</v>
      </c>
      <c r="AB57" s="178">
        <v>6988.7910000000002</v>
      </c>
      <c r="AC57" s="178">
        <v>2542.67</v>
      </c>
      <c r="AD57" s="178">
        <v>2918.431</v>
      </c>
      <c r="AE57" s="183">
        <v>2594</v>
      </c>
      <c r="AF57" s="183">
        <v>3245</v>
      </c>
      <c r="AG57" s="183">
        <v>2688</v>
      </c>
      <c r="AH57" s="183">
        <v>3145</v>
      </c>
      <c r="AI57" s="178">
        <v>1512</v>
      </c>
      <c r="AJ57" s="178">
        <v>774</v>
      </c>
      <c r="AK57" s="178">
        <v>505</v>
      </c>
      <c r="AL57" s="211">
        <v>1069</v>
      </c>
      <c r="AM57" s="217">
        <v>1585</v>
      </c>
      <c r="AN57" s="208">
        <v>1612</v>
      </c>
      <c r="AO57" s="444">
        <v>2647</v>
      </c>
      <c r="AP57" s="444">
        <v>3410</v>
      </c>
      <c r="AQ57" s="444">
        <v>4001</v>
      </c>
      <c r="AR57" s="442">
        <v>4491.3921999999984</v>
      </c>
      <c r="AS57" s="441">
        <v>2871.4443099999994</v>
      </c>
      <c r="AT57" s="482">
        <v>3117</v>
      </c>
      <c r="AU57" s="494">
        <v>3467.7794699999999</v>
      </c>
      <c r="AV57" s="766">
        <v>2294.5867400000002</v>
      </c>
    </row>
    <row r="58" spans="1:48" x14ac:dyDescent="0.35">
      <c r="A58" s="180"/>
      <c r="B58" s="217" t="s">
        <v>175</v>
      </c>
      <c r="C58" s="292">
        <v>0</v>
      </c>
      <c r="D58" s="292">
        <v>0</v>
      </c>
      <c r="E58" s="292">
        <v>0</v>
      </c>
      <c r="F58" s="292">
        <v>0</v>
      </c>
      <c r="G58" s="292">
        <v>0</v>
      </c>
      <c r="H58" s="292">
        <v>0</v>
      </c>
      <c r="I58" s="292">
        <v>0</v>
      </c>
      <c r="J58" s="178">
        <v>66.091999999999999</v>
      </c>
      <c r="K58" s="181">
        <f t="shared" si="1"/>
        <v>0</v>
      </c>
      <c r="L58" s="181">
        <f t="shared" si="2"/>
        <v>0</v>
      </c>
      <c r="M58" s="178">
        <f t="shared" si="41"/>
        <v>0</v>
      </c>
      <c r="N58" s="178">
        <f>SUM(AK58:AN58)</f>
        <v>27</v>
      </c>
      <c r="O58" s="178">
        <f>SUM(AO58:AQ58)</f>
        <v>10</v>
      </c>
      <c r="P58" s="764">
        <f t="shared" si="3"/>
        <v>2647</v>
      </c>
      <c r="Q58" s="189" t="s">
        <v>42</v>
      </c>
      <c r="R58" s="189" t="s">
        <v>42</v>
      </c>
      <c r="S58" s="190" t="s">
        <v>42</v>
      </c>
      <c r="T58" s="190" t="s">
        <v>42</v>
      </c>
      <c r="U58" s="292">
        <v>0</v>
      </c>
      <c r="V58" s="292">
        <v>0</v>
      </c>
      <c r="W58" s="178">
        <v>66.091999999999999</v>
      </c>
      <c r="X58" s="292">
        <v>0</v>
      </c>
      <c r="Y58" s="178">
        <v>0</v>
      </c>
      <c r="Z58" s="178">
        <v>0</v>
      </c>
      <c r="AA58" s="178">
        <v>0</v>
      </c>
      <c r="AB58" s="178">
        <v>0</v>
      </c>
      <c r="AC58" s="178">
        <v>0</v>
      </c>
      <c r="AD58" s="178">
        <v>0</v>
      </c>
      <c r="AE58" s="178">
        <v>0</v>
      </c>
      <c r="AF58" s="178">
        <v>0</v>
      </c>
      <c r="AG58" s="178">
        <v>0</v>
      </c>
      <c r="AH58" s="178">
        <v>0</v>
      </c>
      <c r="AI58" s="178">
        <v>0</v>
      </c>
      <c r="AJ58" s="178">
        <v>0</v>
      </c>
      <c r="AK58" s="178">
        <v>0</v>
      </c>
      <c r="AL58" s="211">
        <v>21</v>
      </c>
      <c r="AM58" s="217">
        <v>6</v>
      </c>
      <c r="AN58" s="208">
        <v>0</v>
      </c>
      <c r="AO58" s="443">
        <v>7</v>
      </c>
      <c r="AP58" s="444">
        <v>0</v>
      </c>
      <c r="AQ58" s="444">
        <v>3</v>
      </c>
      <c r="AR58" s="443">
        <v>202</v>
      </c>
      <c r="AS58" s="441">
        <v>2647</v>
      </c>
      <c r="AT58" s="217">
        <v>0</v>
      </c>
      <c r="AU58" s="472">
        <v>0</v>
      </c>
      <c r="AV58" s="766">
        <f>0</f>
        <v>0</v>
      </c>
    </row>
    <row r="59" spans="1:48" x14ac:dyDescent="0.35">
      <c r="A59" s="180"/>
      <c r="B59" s="200" t="s">
        <v>122</v>
      </c>
      <c r="C59" s="293">
        <v>80.466999999999999</v>
      </c>
      <c r="D59" s="293">
        <v>752.28200000000004</v>
      </c>
      <c r="E59" s="186">
        <v>4661.8360000000002</v>
      </c>
      <c r="F59" s="186">
        <v>10377.373</v>
      </c>
      <c r="G59" s="186">
        <v>3123.2938000000004</v>
      </c>
      <c r="H59" s="186">
        <v>3771.60844</v>
      </c>
      <c r="I59" s="186">
        <v>4236.4130000000005</v>
      </c>
      <c r="J59" s="186">
        <v>9093.0659999999989</v>
      </c>
      <c r="K59" s="184">
        <f t="shared" si="1"/>
        <v>16439.171000000002</v>
      </c>
      <c r="L59" s="184">
        <f t="shared" si="2"/>
        <v>11300.101000000001</v>
      </c>
      <c r="M59" s="186">
        <f t="shared" si="41"/>
        <v>8119</v>
      </c>
      <c r="N59" s="186">
        <f t="shared" ref="N59:O59" si="67">N57-N58</f>
        <v>4744</v>
      </c>
      <c r="O59" s="186">
        <f t="shared" si="67"/>
        <v>10048</v>
      </c>
      <c r="P59" s="764">
        <f t="shared" si="3"/>
        <v>9103.8105199999991</v>
      </c>
      <c r="Q59" s="186">
        <v>859.27299999999991</v>
      </c>
      <c r="R59" s="186">
        <v>1177.4445999999998</v>
      </c>
      <c r="S59" s="186">
        <v>508.37560000000008</v>
      </c>
      <c r="T59" s="186">
        <v>1226.5152400000002</v>
      </c>
      <c r="U59" s="186">
        <v>1565.1180000000002</v>
      </c>
      <c r="V59" s="186">
        <v>2599.3919999999998</v>
      </c>
      <c r="W59" s="186">
        <v>2479.9839999999999</v>
      </c>
      <c r="X59" s="186">
        <v>2448.5720000000001</v>
      </c>
      <c r="Y59" s="186">
        <f>Y57-Y58</f>
        <v>2814.4179999999997</v>
      </c>
      <c r="Z59" s="186">
        <f t="shared" ref="Z59:AK59" si="68">Z57-Z58</f>
        <v>3136.3489999999997</v>
      </c>
      <c r="AA59" s="186">
        <f t="shared" si="68"/>
        <v>3499.6130000000003</v>
      </c>
      <c r="AB59" s="186">
        <f t="shared" si="68"/>
        <v>6988.7910000000002</v>
      </c>
      <c r="AC59" s="186">
        <f>AC57-AC58</f>
        <v>2542.67</v>
      </c>
      <c r="AD59" s="186">
        <f t="shared" si="68"/>
        <v>2918.431</v>
      </c>
      <c r="AE59" s="186">
        <f t="shared" si="68"/>
        <v>2594</v>
      </c>
      <c r="AF59" s="186">
        <f t="shared" si="68"/>
        <v>3245</v>
      </c>
      <c r="AG59" s="186">
        <f t="shared" si="68"/>
        <v>2688</v>
      </c>
      <c r="AH59" s="186">
        <f t="shared" si="68"/>
        <v>3145</v>
      </c>
      <c r="AI59" s="186">
        <f t="shared" si="68"/>
        <v>1512</v>
      </c>
      <c r="AJ59" s="186">
        <f t="shared" si="68"/>
        <v>774</v>
      </c>
      <c r="AK59" s="186">
        <f t="shared" si="68"/>
        <v>505</v>
      </c>
      <c r="AL59" s="186">
        <f>AL57-AL58</f>
        <v>1048</v>
      </c>
      <c r="AM59" s="186">
        <f>AM57-AM58</f>
        <v>1579</v>
      </c>
      <c r="AN59" s="186">
        <f>AN57-AN58</f>
        <v>1612</v>
      </c>
      <c r="AO59" s="446">
        <f>AO57-AO58</f>
        <v>2640</v>
      </c>
      <c r="AP59" s="446">
        <f t="shared" ref="AP59:AT59" si="69">AP57-AP58</f>
        <v>3410</v>
      </c>
      <c r="AQ59" s="446">
        <f t="shared" si="69"/>
        <v>3998</v>
      </c>
      <c r="AR59" s="446">
        <f t="shared" si="69"/>
        <v>4289.3921999999984</v>
      </c>
      <c r="AS59" s="446">
        <f t="shared" si="69"/>
        <v>224.4443099999994</v>
      </c>
      <c r="AT59" s="186">
        <f t="shared" si="69"/>
        <v>3117</v>
      </c>
      <c r="AU59" s="494">
        <f t="shared" ref="AU59:AV59" si="70">AU57-AU58</f>
        <v>3467.7794699999999</v>
      </c>
      <c r="AV59" s="494">
        <f t="shared" si="70"/>
        <v>2294.5867400000002</v>
      </c>
    </row>
    <row r="60" spans="1:48" x14ac:dyDescent="0.35">
      <c r="A60" s="180" t="s">
        <v>43</v>
      </c>
      <c r="B60" s="180" t="s">
        <v>174</v>
      </c>
      <c r="C60" s="191">
        <v>64.106999999999999</v>
      </c>
      <c r="D60" s="191">
        <v>4321.4369999999999</v>
      </c>
      <c r="E60" s="178">
        <v>21.475000000000001</v>
      </c>
      <c r="F60" s="178">
        <v>189.68100000000001</v>
      </c>
      <c r="G60" s="188">
        <v>125.812</v>
      </c>
      <c r="H60" s="189">
        <v>3.0179999999999998</v>
      </c>
      <c r="I60" s="178">
        <v>109.86</v>
      </c>
      <c r="J60" s="178">
        <v>74.682000000000002</v>
      </c>
      <c r="K60" s="181">
        <f t="shared" si="1"/>
        <v>505.29499999999996</v>
      </c>
      <c r="L60" s="181">
        <f t="shared" si="2"/>
        <v>562.61199999999997</v>
      </c>
      <c r="M60" s="178">
        <f t="shared" si="41"/>
        <v>385.05</v>
      </c>
      <c r="N60" s="178">
        <f>SUM(AK60:AN60)</f>
        <v>111</v>
      </c>
      <c r="O60" s="178">
        <f>SUM(AO60:AQ60)</f>
        <v>101</v>
      </c>
      <c r="P60" s="764">
        <f t="shared" si="3"/>
        <v>114.587</v>
      </c>
      <c r="Q60" s="189">
        <v>0.1</v>
      </c>
      <c r="R60" s="189">
        <v>0.4</v>
      </c>
      <c r="S60" s="190">
        <v>1.218</v>
      </c>
      <c r="T60" s="190">
        <v>1.3</v>
      </c>
      <c r="U60" s="178">
        <v>0.34399999999999997</v>
      </c>
      <c r="V60" s="178">
        <v>22.45</v>
      </c>
      <c r="W60" s="178">
        <v>1.8979999999999999</v>
      </c>
      <c r="X60" s="178">
        <v>49.99</v>
      </c>
      <c r="Y60" s="178">
        <v>95.218999999999994</v>
      </c>
      <c r="Z60" s="178">
        <v>151.97399999999999</v>
      </c>
      <c r="AA60" s="178">
        <v>192.875</v>
      </c>
      <c r="AB60" s="178">
        <v>65.227000000000004</v>
      </c>
      <c r="AC60" s="178">
        <v>122.48399999999999</v>
      </c>
      <c r="AD60" s="178">
        <v>88.128</v>
      </c>
      <c r="AE60" s="178">
        <v>194</v>
      </c>
      <c r="AF60" s="178">
        <v>158</v>
      </c>
      <c r="AG60" s="178">
        <v>281</v>
      </c>
      <c r="AH60" s="178">
        <v>0.05</v>
      </c>
      <c r="AI60" s="178">
        <v>41</v>
      </c>
      <c r="AJ60" s="178">
        <v>63</v>
      </c>
      <c r="AK60" s="178">
        <v>2</v>
      </c>
      <c r="AL60" s="211">
        <v>43</v>
      </c>
      <c r="AM60" s="217">
        <v>30</v>
      </c>
      <c r="AN60" s="208">
        <v>36</v>
      </c>
      <c r="AO60" s="443">
        <v>53</v>
      </c>
      <c r="AP60" s="444">
        <v>8</v>
      </c>
      <c r="AQ60" s="444">
        <v>40</v>
      </c>
      <c r="AR60" s="441">
        <v>0</v>
      </c>
      <c r="AS60" s="441">
        <v>53</v>
      </c>
      <c r="AT60" s="217">
        <v>55</v>
      </c>
      <c r="AU60" s="472">
        <f>0</f>
        <v>0</v>
      </c>
      <c r="AV60" s="766">
        <v>6.5869999999999997</v>
      </c>
    </row>
    <row r="61" spans="1:48" x14ac:dyDescent="0.35">
      <c r="A61" s="180"/>
      <c r="B61" s="217" t="s">
        <v>175</v>
      </c>
      <c r="C61" s="292">
        <v>974.21</v>
      </c>
      <c r="D61" s="292">
        <v>710.97799999999995</v>
      </c>
      <c r="E61" s="178">
        <v>528.26099999999997</v>
      </c>
      <c r="F61" s="178">
        <v>954.221</v>
      </c>
      <c r="G61" s="181">
        <v>1142.5550000000001</v>
      </c>
      <c r="H61" s="181">
        <v>642.923</v>
      </c>
      <c r="I61" s="178">
        <v>2247.9870000000001</v>
      </c>
      <c r="J61" s="178">
        <v>186.72199999999998</v>
      </c>
      <c r="K61" s="181">
        <f t="shared" si="1"/>
        <v>488.89</v>
      </c>
      <c r="L61" s="181">
        <f t="shared" si="2"/>
        <v>295.81799999999998</v>
      </c>
      <c r="M61" s="178">
        <f t="shared" si="41"/>
        <v>813.29399999999998</v>
      </c>
      <c r="N61" s="178">
        <f>SUM(AK61:AN61)</f>
        <v>1439</v>
      </c>
      <c r="O61" s="178">
        <f>SUM(AO61:AQ61)</f>
        <v>0</v>
      </c>
      <c r="P61" s="764">
        <f t="shared" si="3"/>
        <v>200.708</v>
      </c>
      <c r="Q61" s="181">
        <v>168.54400000000001</v>
      </c>
      <c r="R61" s="181">
        <v>95.544000000000011</v>
      </c>
      <c r="S61" s="181">
        <v>149.34399999999999</v>
      </c>
      <c r="T61" s="181">
        <v>229.49100000000001</v>
      </c>
      <c r="U61" s="178">
        <v>54.462000000000003</v>
      </c>
      <c r="V61" s="178">
        <v>28.725999999999999</v>
      </c>
      <c r="W61" s="178">
        <v>1.0649999999999999</v>
      </c>
      <c r="X61" s="178">
        <v>102.46899999999999</v>
      </c>
      <c r="Y61" s="178">
        <v>2.5339999999999998</v>
      </c>
      <c r="Z61" s="178">
        <v>102.10499999999999</v>
      </c>
      <c r="AA61" s="178">
        <v>145.82400000000001</v>
      </c>
      <c r="AB61" s="178">
        <v>238.42699999999999</v>
      </c>
      <c r="AC61" s="178">
        <v>58.480000000000004</v>
      </c>
      <c r="AD61" s="178">
        <v>38.164000000000001</v>
      </c>
      <c r="AE61" s="183">
        <v>140.07599999999999</v>
      </c>
      <c r="AF61" s="183">
        <v>59.097999999999999</v>
      </c>
      <c r="AG61" s="183">
        <v>565.29399999999998</v>
      </c>
      <c r="AH61" s="183">
        <v>45</v>
      </c>
      <c r="AI61" s="178">
        <v>62</v>
      </c>
      <c r="AJ61" s="178">
        <v>141</v>
      </c>
      <c r="AK61" s="178">
        <v>71</v>
      </c>
      <c r="AL61" s="211">
        <v>79</v>
      </c>
      <c r="AM61" s="217">
        <v>101</v>
      </c>
      <c r="AN61" s="208">
        <v>1188</v>
      </c>
      <c r="AO61" s="443">
        <v>0</v>
      </c>
      <c r="AP61" s="444">
        <v>0</v>
      </c>
      <c r="AQ61" s="444">
        <v>0</v>
      </c>
      <c r="AR61" s="441">
        <v>99</v>
      </c>
      <c r="AS61" s="441">
        <v>2</v>
      </c>
      <c r="AT61" s="217">
        <v>82</v>
      </c>
      <c r="AU61" s="494">
        <v>1.2849999999999999</v>
      </c>
      <c r="AV61" s="766">
        <v>115.423</v>
      </c>
    </row>
    <row r="62" spans="1:48" s="103" customFormat="1" x14ac:dyDescent="0.35">
      <c r="A62" s="187"/>
      <c r="B62" s="200" t="s">
        <v>122</v>
      </c>
      <c r="C62" s="293">
        <v>-910.10300000000007</v>
      </c>
      <c r="D62" s="293">
        <v>3610.4589999999998</v>
      </c>
      <c r="E62" s="186">
        <v>-506.78599999999994</v>
      </c>
      <c r="F62" s="186">
        <v>-764.54</v>
      </c>
      <c r="G62" s="186">
        <v>-1016.7430000000001</v>
      </c>
      <c r="H62" s="186">
        <v>-639.90499999999997</v>
      </c>
      <c r="I62" s="186">
        <v>-2138.127</v>
      </c>
      <c r="J62" s="186">
        <v>-112.03999999999998</v>
      </c>
      <c r="K62" s="184">
        <f t="shared" si="1"/>
        <v>16.404999999999973</v>
      </c>
      <c r="L62" s="184">
        <f t="shared" si="2"/>
        <v>266.79399999999998</v>
      </c>
      <c r="M62" s="186">
        <f t="shared" si="41"/>
        <v>-428.24399999999997</v>
      </c>
      <c r="N62" s="186">
        <f t="shared" ref="N62" si="71">N60-N61</f>
        <v>-1328</v>
      </c>
      <c r="O62" s="186">
        <f>O60-O61</f>
        <v>101</v>
      </c>
      <c r="P62" s="764">
        <f t="shared" si="3"/>
        <v>-86.120999999999995</v>
      </c>
      <c r="Q62" s="186">
        <v>-168.44400000000002</v>
      </c>
      <c r="R62" s="186">
        <v>-95.144000000000005</v>
      </c>
      <c r="S62" s="186">
        <v>-148.126</v>
      </c>
      <c r="T62" s="186">
        <v>-228.191</v>
      </c>
      <c r="U62" s="186">
        <v>-54.118000000000002</v>
      </c>
      <c r="V62" s="186">
        <v>-6.2759999999999998</v>
      </c>
      <c r="W62" s="186">
        <v>0.83299999999999996</v>
      </c>
      <c r="X62" s="186">
        <v>-52.478999999999992</v>
      </c>
      <c r="Y62" s="186">
        <f>Y60-Y61</f>
        <v>92.684999999999988</v>
      </c>
      <c r="Z62" s="186">
        <f t="shared" ref="Z62:AK62" si="72">Z60-Z61</f>
        <v>49.869</v>
      </c>
      <c r="AA62" s="186">
        <f t="shared" si="72"/>
        <v>47.050999999999988</v>
      </c>
      <c r="AB62" s="186">
        <f t="shared" si="72"/>
        <v>-173.2</v>
      </c>
      <c r="AC62" s="186">
        <f>AC60-AC61</f>
        <v>64.003999999999991</v>
      </c>
      <c r="AD62" s="186">
        <f t="shared" si="72"/>
        <v>49.963999999999999</v>
      </c>
      <c r="AE62" s="186">
        <f t="shared" si="72"/>
        <v>53.924000000000007</v>
      </c>
      <c r="AF62" s="186">
        <f t="shared" si="72"/>
        <v>98.902000000000001</v>
      </c>
      <c r="AG62" s="186">
        <f t="shared" si="72"/>
        <v>-284.29399999999998</v>
      </c>
      <c r="AH62" s="186">
        <f t="shared" si="72"/>
        <v>-44.95</v>
      </c>
      <c r="AI62" s="186">
        <f t="shared" si="72"/>
        <v>-21</v>
      </c>
      <c r="AJ62" s="186">
        <f t="shared" si="72"/>
        <v>-78</v>
      </c>
      <c r="AK62" s="186">
        <f t="shared" si="72"/>
        <v>-69</v>
      </c>
      <c r="AL62" s="186">
        <f>AL60-AL61</f>
        <v>-36</v>
      </c>
      <c r="AM62" s="186">
        <f>AM60-AM61</f>
        <v>-71</v>
      </c>
      <c r="AN62" s="186">
        <f>AN60-AN61</f>
        <v>-1152</v>
      </c>
      <c r="AO62" s="446">
        <f>AO60-AO61</f>
        <v>53</v>
      </c>
      <c r="AP62" s="446">
        <f t="shared" ref="AP62:AT62" si="73">AP60-AP61</f>
        <v>8</v>
      </c>
      <c r="AQ62" s="446">
        <f t="shared" si="73"/>
        <v>40</v>
      </c>
      <c r="AR62" s="446">
        <f t="shared" si="73"/>
        <v>-99</v>
      </c>
      <c r="AS62" s="446">
        <f t="shared" si="73"/>
        <v>51</v>
      </c>
      <c r="AT62" s="186">
        <f t="shared" si="73"/>
        <v>-27</v>
      </c>
      <c r="AU62" s="494">
        <f t="shared" ref="AU62:AV62" si="74">AU60-AU61</f>
        <v>-1.2849999999999999</v>
      </c>
      <c r="AV62" s="494">
        <f t="shared" si="74"/>
        <v>-108.836</v>
      </c>
    </row>
    <row r="63" spans="1:48" x14ac:dyDescent="0.35">
      <c r="A63" s="180" t="s">
        <v>46</v>
      </c>
      <c r="B63" s="180" t="s">
        <v>174</v>
      </c>
      <c r="C63" s="182">
        <v>4507.7139999999999</v>
      </c>
      <c r="D63" s="182">
        <v>3972.895</v>
      </c>
      <c r="E63" s="181">
        <v>5057.9372003839999</v>
      </c>
      <c r="F63" s="181">
        <v>4176.8614982199997</v>
      </c>
      <c r="G63" s="181">
        <v>4441.1149999999998</v>
      </c>
      <c r="H63" s="181">
        <v>7261.7362639900002</v>
      </c>
      <c r="I63" s="181">
        <v>9591.8270000000011</v>
      </c>
      <c r="J63" s="181">
        <v>6252.9179999999988</v>
      </c>
      <c r="K63" s="181">
        <f t="shared" si="1"/>
        <v>11213.927</v>
      </c>
      <c r="L63" s="181">
        <f t="shared" si="2"/>
        <v>15126.950199999999</v>
      </c>
      <c r="M63" s="178">
        <f t="shared" si="41"/>
        <v>8285.4538800000009</v>
      </c>
      <c r="N63" s="178">
        <f>SUM(AK63:AN63)</f>
        <v>12373</v>
      </c>
      <c r="O63" s="178">
        <f>SUM(AO63:AQ63)</f>
        <v>15773</v>
      </c>
      <c r="P63" s="764">
        <f t="shared" si="3"/>
        <v>13853.655190000001</v>
      </c>
      <c r="Q63" s="181">
        <v>489.81412</v>
      </c>
      <c r="R63" s="181">
        <v>886.03501999999992</v>
      </c>
      <c r="S63" s="181">
        <v>3482.3428000000004</v>
      </c>
      <c r="T63" s="181">
        <v>2403.5443239900001</v>
      </c>
      <c r="U63" s="181">
        <v>2140.1059999999998</v>
      </c>
      <c r="V63" s="181">
        <v>2004.9609999999998</v>
      </c>
      <c r="W63" s="181">
        <v>1028.557</v>
      </c>
      <c r="X63" s="181">
        <v>1079.2940000000001</v>
      </c>
      <c r="Y63" s="178">
        <v>1125.577</v>
      </c>
      <c r="Z63" s="178">
        <v>4035.8989999999999</v>
      </c>
      <c r="AA63" s="178">
        <v>3258.433</v>
      </c>
      <c r="AB63" s="178">
        <v>2794.018</v>
      </c>
      <c r="AC63" s="178">
        <v>6001.2049999999999</v>
      </c>
      <c r="AD63" s="178">
        <v>3687.2699999999995</v>
      </c>
      <c r="AE63" s="183">
        <v>2562.5540000000001</v>
      </c>
      <c r="AF63" s="183">
        <v>2875.9212000000002</v>
      </c>
      <c r="AG63" s="183">
        <v>2076.45388</v>
      </c>
      <c r="AH63" s="183">
        <v>3546</v>
      </c>
      <c r="AI63" s="178">
        <v>1758</v>
      </c>
      <c r="AJ63" s="178">
        <v>905</v>
      </c>
      <c r="AK63" s="178">
        <v>1249</v>
      </c>
      <c r="AL63" s="211">
        <v>3702</v>
      </c>
      <c r="AM63" s="217">
        <v>3462</v>
      </c>
      <c r="AN63" s="208">
        <v>3960</v>
      </c>
      <c r="AO63" s="444">
        <v>7491</v>
      </c>
      <c r="AP63" s="448">
        <v>2500</v>
      </c>
      <c r="AQ63" s="448">
        <v>5782</v>
      </c>
      <c r="AR63" s="449">
        <v>2208</v>
      </c>
      <c r="AS63" s="444">
        <v>4284.4665299999997</v>
      </c>
      <c r="AT63" s="208">
        <v>3773</v>
      </c>
      <c r="AU63" s="494">
        <v>3004.9152200000003</v>
      </c>
      <c r="AV63" s="766">
        <v>2791.2734400000004</v>
      </c>
    </row>
    <row r="64" spans="1:48" x14ac:dyDescent="0.35">
      <c r="A64" s="180"/>
      <c r="B64" s="217" t="s">
        <v>175</v>
      </c>
      <c r="C64" s="182">
        <v>90175.088000000003</v>
      </c>
      <c r="D64" s="182">
        <v>90530.175000000003</v>
      </c>
      <c r="E64" s="181">
        <v>100779.493</v>
      </c>
      <c r="F64" s="181">
        <v>105247.539</v>
      </c>
      <c r="G64" s="181">
        <v>90139.02</v>
      </c>
      <c r="H64" s="181">
        <v>82683.021999999997</v>
      </c>
      <c r="I64" s="181">
        <v>92621.391999999993</v>
      </c>
      <c r="J64" s="181">
        <v>100313.81599999999</v>
      </c>
      <c r="K64" s="181">
        <f t="shared" si="1"/>
        <v>92866.915000000008</v>
      </c>
      <c r="L64" s="181">
        <f t="shared" si="2"/>
        <v>90688.1</v>
      </c>
      <c r="M64" s="178">
        <f t="shared" si="41"/>
        <v>86911.421000000002</v>
      </c>
      <c r="N64" s="178">
        <f>SUM(AK64:AN64)</f>
        <v>94764</v>
      </c>
      <c r="O64" s="178">
        <f>SUM(AO64:AQ64)</f>
        <v>94253</v>
      </c>
      <c r="P64" s="764">
        <f t="shared" si="3"/>
        <v>103426.67099999999</v>
      </c>
      <c r="Q64" s="181">
        <v>15513.575999999999</v>
      </c>
      <c r="R64" s="181">
        <v>24409.470999999998</v>
      </c>
      <c r="S64" s="181">
        <v>20119.7</v>
      </c>
      <c r="T64" s="181">
        <v>22640.275000000001</v>
      </c>
      <c r="U64" s="181">
        <v>20280.172000000002</v>
      </c>
      <c r="V64" s="181">
        <v>22960.93</v>
      </c>
      <c r="W64" s="181">
        <v>25895.008000000002</v>
      </c>
      <c r="X64" s="181">
        <v>31177.705999999998</v>
      </c>
      <c r="Y64" s="178">
        <v>21502.77</v>
      </c>
      <c r="Z64" s="178">
        <v>18159.307000000001</v>
      </c>
      <c r="AA64" s="178">
        <v>24883.592000000001</v>
      </c>
      <c r="AB64" s="178">
        <v>28321.245999999999</v>
      </c>
      <c r="AC64" s="178">
        <v>14302.629000000001</v>
      </c>
      <c r="AD64" s="178">
        <v>22876.671000000002</v>
      </c>
      <c r="AE64" s="183">
        <v>24007.241000000002</v>
      </c>
      <c r="AF64" s="183">
        <v>29501.559000000001</v>
      </c>
      <c r="AG64" s="183">
        <v>21512.421000000002</v>
      </c>
      <c r="AH64" s="183">
        <v>20570</v>
      </c>
      <c r="AI64" s="178">
        <v>21560</v>
      </c>
      <c r="AJ64" s="178">
        <v>23269</v>
      </c>
      <c r="AK64" s="178">
        <v>22365</v>
      </c>
      <c r="AL64" s="211">
        <v>26048</v>
      </c>
      <c r="AM64" s="217">
        <v>22536</v>
      </c>
      <c r="AN64" s="208">
        <v>23815</v>
      </c>
      <c r="AO64" s="443">
        <v>23822</v>
      </c>
      <c r="AP64" s="444">
        <v>26436</v>
      </c>
      <c r="AQ64" s="444">
        <v>43995</v>
      </c>
      <c r="AR64" s="444">
        <v>35803</v>
      </c>
      <c r="AS64" s="444">
        <v>18473</v>
      </c>
      <c r="AT64" s="217">
        <v>32308</v>
      </c>
      <c r="AU64" s="494">
        <v>31125.133999999998</v>
      </c>
      <c r="AV64" s="766">
        <v>21520.537</v>
      </c>
    </row>
    <row r="65" spans="1:50" x14ac:dyDescent="0.35">
      <c r="A65" s="217"/>
      <c r="B65" s="200" t="s">
        <v>122</v>
      </c>
      <c r="C65" s="293">
        <v>-85667.374000000011</v>
      </c>
      <c r="D65" s="293">
        <v>-86557.28</v>
      </c>
      <c r="E65" s="186">
        <v>-95721.555799616006</v>
      </c>
      <c r="F65" s="186">
        <v>-101070.67750178001</v>
      </c>
      <c r="G65" s="186">
        <v>-85697.904999999999</v>
      </c>
      <c r="H65" s="186">
        <v>-75421.285736010002</v>
      </c>
      <c r="I65" s="186">
        <v>-83029.564999999988</v>
      </c>
      <c r="J65" s="186">
        <v>-94060.897999999986</v>
      </c>
      <c r="K65" s="184">
        <f t="shared" si="1"/>
        <v>81652.987999999998</v>
      </c>
      <c r="L65" s="184">
        <f t="shared" si="2"/>
        <v>75561.149799999999</v>
      </c>
      <c r="M65" s="186">
        <f t="shared" si="41"/>
        <v>78625.967120000001</v>
      </c>
      <c r="N65" s="186">
        <f t="shared" ref="N65:Q65" si="75">N64-N63</f>
        <v>82391</v>
      </c>
      <c r="O65" s="186">
        <f>O64-O63</f>
        <v>78480</v>
      </c>
      <c r="P65" s="764">
        <f t="shared" si="3"/>
        <v>89573.015810000012</v>
      </c>
      <c r="Q65" s="178">
        <f t="shared" si="75"/>
        <v>15023.761879999998</v>
      </c>
      <c r="R65" s="186">
        <v>-23523.435979999998</v>
      </c>
      <c r="S65" s="186">
        <v>-16637.357199999999</v>
      </c>
      <c r="T65" s="186">
        <v>-20236.73067601</v>
      </c>
      <c r="U65" s="186">
        <v>-18140.066000000003</v>
      </c>
      <c r="V65" s="186">
        <v>-20955.969000000001</v>
      </c>
      <c r="W65" s="186">
        <v>-24866.451000000001</v>
      </c>
      <c r="X65" s="186">
        <v>-30098.411999999997</v>
      </c>
      <c r="Y65" s="186">
        <f>Y64-Y63</f>
        <v>20377.192999999999</v>
      </c>
      <c r="Z65" s="186">
        <f t="shared" ref="Z65:AK65" si="76">Z64-Z63</f>
        <v>14123.408000000001</v>
      </c>
      <c r="AA65" s="186">
        <f t="shared" si="76"/>
        <v>21625.159</v>
      </c>
      <c r="AB65" s="186">
        <f t="shared" si="76"/>
        <v>25527.227999999999</v>
      </c>
      <c r="AC65" s="186">
        <f>AC64-AC63</f>
        <v>8301.4240000000009</v>
      </c>
      <c r="AD65" s="186">
        <f t="shared" si="76"/>
        <v>19189.401000000002</v>
      </c>
      <c r="AE65" s="186">
        <f t="shared" si="76"/>
        <v>21444.687000000002</v>
      </c>
      <c r="AF65" s="186">
        <f t="shared" si="76"/>
        <v>26625.6378</v>
      </c>
      <c r="AG65" s="186">
        <f t="shared" si="76"/>
        <v>19435.967120000001</v>
      </c>
      <c r="AH65" s="186">
        <f t="shared" si="76"/>
        <v>17024</v>
      </c>
      <c r="AI65" s="186">
        <f t="shared" si="76"/>
        <v>19802</v>
      </c>
      <c r="AJ65" s="186">
        <f t="shared" si="76"/>
        <v>22364</v>
      </c>
      <c r="AK65" s="186">
        <f t="shared" si="76"/>
        <v>21116</v>
      </c>
      <c r="AL65" s="186">
        <f t="shared" ref="AL65:AP65" si="77">AL64-AL63</f>
        <v>22346</v>
      </c>
      <c r="AM65" s="186">
        <f t="shared" si="77"/>
        <v>19074</v>
      </c>
      <c r="AN65" s="186">
        <f t="shared" si="77"/>
        <v>19855</v>
      </c>
      <c r="AO65" s="446">
        <f t="shared" si="77"/>
        <v>16331</v>
      </c>
      <c r="AP65" s="446">
        <f t="shared" si="77"/>
        <v>23936</v>
      </c>
      <c r="AQ65" s="446">
        <f t="shared" ref="AQ65:AV65" si="78">AQ64-AQ63</f>
        <v>38213</v>
      </c>
      <c r="AR65" s="446">
        <f t="shared" si="78"/>
        <v>33595</v>
      </c>
      <c r="AS65" s="446">
        <f t="shared" si="78"/>
        <v>14188.53347</v>
      </c>
      <c r="AT65" s="186">
        <f t="shared" si="78"/>
        <v>28535</v>
      </c>
      <c r="AU65" s="494">
        <f t="shared" si="78"/>
        <v>28120.218779999999</v>
      </c>
      <c r="AV65" s="494">
        <f t="shared" si="78"/>
        <v>18729.263559999999</v>
      </c>
    </row>
    <row r="66" spans="1:50" x14ac:dyDescent="0.35">
      <c r="A66" s="180" t="s">
        <v>55</v>
      </c>
      <c r="B66" s="180" t="s">
        <v>174</v>
      </c>
      <c r="C66" s="292">
        <v>0</v>
      </c>
      <c r="D66" s="292">
        <v>0</v>
      </c>
      <c r="E66" s="178">
        <v>370.25599999999997</v>
      </c>
      <c r="F66" s="178">
        <v>457.29500000000002</v>
      </c>
      <c r="G66" s="188">
        <v>27.184999999999999</v>
      </c>
      <c r="H66" s="292">
        <v>0</v>
      </c>
      <c r="I66" s="178">
        <v>0.47</v>
      </c>
      <c r="J66" s="178">
        <v>0</v>
      </c>
      <c r="K66" s="181">
        <f t="shared" si="1"/>
        <v>5.0000000000000001E-3</v>
      </c>
      <c r="L66" s="181">
        <f t="shared" si="2"/>
        <v>80.06</v>
      </c>
      <c r="M66" s="178">
        <f t="shared" si="41"/>
        <v>0</v>
      </c>
      <c r="N66" s="178">
        <f>SUM(AK66:AN66)</f>
        <v>0</v>
      </c>
      <c r="O66" s="178">
        <f>SUM(AO66:AQ66)</f>
        <v>0</v>
      </c>
      <c r="P66" s="764">
        <f t="shared" si="3"/>
        <v>0</v>
      </c>
      <c r="Q66" s="189">
        <v>0</v>
      </c>
      <c r="R66" s="189">
        <v>0</v>
      </c>
      <c r="S66" s="190">
        <v>0</v>
      </c>
      <c r="T66" s="190">
        <v>0</v>
      </c>
      <c r="U66" s="292">
        <v>0</v>
      </c>
      <c r="V66" s="292">
        <v>0</v>
      </c>
      <c r="W66" s="292">
        <v>0</v>
      </c>
      <c r="X66" s="292">
        <v>0</v>
      </c>
      <c r="Y66" s="178">
        <v>0</v>
      </c>
      <c r="Z66" s="178">
        <v>0</v>
      </c>
      <c r="AA66" s="178">
        <v>0</v>
      </c>
      <c r="AB66" s="178">
        <v>5.0000000000000001E-3</v>
      </c>
      <c r="AC66" s="178">
        <v>0</v>
      </c>
      <c r="AD66" s="178">
        <v>0.06</v>
      </c>
      <c r="AE66" s="178">
        <v>0</v>
      </c>
      <c r="AF66" s="178">
        <v>80</v>
      </c>
      <c r="AG66" s="178">
        <v>0</v>
      </c>
      <c r="AH66" s="178">
        <v>0</v>
      </c>
      <c r="AI66" s="178">
        <v>0</v>
      </c>
      <c r="AJ66" s="178">
        <v>0</v>
      </c>
      <c r="AK66" s="178">
        <v>0</v>
      </c>
      <c r="AL66" s="217">
        <v>0</v>
      </c>
      <c r="AM66" s="217">
        <v>0</v>
      </c>
      <c r="AN66" s="209">
        <v>0</v>
      </c>
      <c r="AO66" s="443">
        <v>0</v>
      </c>
      <c r="AP66" s="449">
        <v>0</v>
      </c>
      <c r="AQ66" s="449">
        <v>0</v>
      </c>
      <c r="AR66" s="441">
        <v>0</v>
      </c>
      <c r="AS66" s="441">
        <v>0</v>
      </c>
      <c r="AT66" s="217">
        <v>0</v>
      </c>
      <c r="AU66" s="472">
        <v>0</v>
      </c>
      <c r="AV66" s="766">
        <f>0</f>
        <v>0</v>
      </c>
    </row>
    <row r="67" spans="1:50" x14ac:dyDescent="0.35">
      <c r="A67" s="217"/>
      <c r="B67" s="217" t="s">
        <v>175</v>
      </c>
      <c r="C67" s="292">
        <v>1680.079</v>
      </c>
      <c r="D67" s="292">
        <v>3009.183</v>
      </c>
      <c r="E67" s="178">
        <v>3017.5680000000002</v>
      </c>
      <c r="F67" s="178">
        <v>1774.2739999999999</v>
      </c>
      <c r="G67" s="181">
        <v>2222.038</v>
      </c>
      <c r="H67" s="181">
        <v>5889.5839999999998</v>
      </c>
      <c r="I67" s="178">
        <v>4560.3179999999993</v>
      </c>
      <c r="J67" s="178">
        <v>11893.936</v>
      </c>
      <c r="K67" s="181">
        <f t="shared" si="1"/>
        <v>3408.4009999999998</v>
      </c>
      <c r="L67" s="181">
        <f t="shared" si="2"/>
        <v>5034.8360000000002</v>
      </c>
      <c r="M67" s="178">
        <f t="shared" si="41"/>
        <v>1909.471</v>
      </c>
      <c r="N67" s="178">
        <f>SUM(AK67:AN67)</f>
        <v>0</v>
      </c>
      <c r="O67" s="178">
        <f>SUM(AO67:AQ67)</f>
        <v>328</v>
      </c>
      <c r="P67" s="764">
        <f t="shared" si="3"/>
        <v>3252.4849999999997</v>
      </c>
      <c r="Q67" s="181">
        <v>247.86199999999999</v>
      </c>
      <c r="R67" s="181">
        <v>558.97399999999993</v>
      </c>
      <c r="S67" s="181">
        <v>3036.2280000000001</v>
      </c>
      <c r="T67" s="181">
        <v>2046.52</v>
      </c>
      <c r="U67" s="178">
        <v>589.67599999999993</v>
      </c>
      <c r="V67" s="294">
        <v>9839.4459999999999</v>
      </c>
      <c r="W67" s="195">
        <v>804.09699999999998</v>
      </c>
      <c r="X67" s="196">
        <v>660.71699999999998</v>
      </c>
      <c r="Y67" s="178">
        <v>662.53500000000008</v>
      </c>
      <c r="Z67" s="178">
        <v>809.11</v>
      </c>
      <c r="AA67" s="178">
        <v>722.92</v>
      </c>
      <c r="AB67" s="178">
        <v>1213.836</v>
      </c>
      <c r="AC67" s="178">
        <v>956.33600000000001</v>
      </c>
      <c r="AD67" s="178">
        <v>1384.652</v>
      </c>
      <c r="AE67" s="183">
        <v>1203.424</v>
      </c>
      <c r="AF67" s="183">
        <v>1490.424</v>
      </c>
      <c r="AG67" s="183">
        <v>970.471</v>
      </c>
      <c r="AH67" s="183">
        <v>939</v>
      </c>
      <c r="AI67" s="178">
        <v>0</v>
      </c>
      <c r="AJ67" s="178">
        <v>0</v>
      </c>
      <c r="AK67" s="178">
        <v>0</v>
      </c>
      <c r="AL67" s="217">
        <v>0</v>
      </c>
      <c r="AM67" s="217">
        <v>0</v>
      </c>
      <c r="AN67" s="209">
        <v>0</v>
      </c>
      <c r="AO67" s="443">
        <v>328</v>
      </c>
      <c r="AP67" s="449">
        <v>0</v>
      </c>
      <c r="AQ67" s="449">
        <v>0</v>
      </c>
      <c r="AR67" s="441">
        <v>2863</v>
      </c>
      <c r="AS67" s="441">
        <v>1818</v>
      </c>
      <c r="AT67" s="217">
        <v>0</v>
      </c>
      <c r="AU67" s="472">
        <v>0</v>
      </c>
      <c r="AV67" s="766">
        <v>1434.4849999999999</v>
      </c>
    </row>
    <row r="68" spans="1:50" x14ac:dyDescent="0.35">
      <c r="A68" s="217"/>
      <c r="B68" s="200" t="s">
        <v>122</v>
      </c>
      <c r="C68" s="293">
        <v>-1680.079</v>
      </c>
      <c r="D68" s="293">
        <v>-3009.183</v>
      </c>
      <c r="E68" s="186">
        <v>-2647.3120000000004</v>
      </c>
      <c r="F68" s="186">
        <v>-1316.9789999999998</v>
      </c>
      <c r="G68" s="186">
        <v>-2194.8530000000001</v>
      </c>
      <c r="H68" s="186">
        <v>-5889.5839999999998</v>
      </c>
      <c r="I68" s="186">
        <v>-4559.847999999999</v>
      </c>
      <c r="J68" s="186">
        <v>-11893.936</v>
      </c>
      <c r="K68" s="184">
        <f t="shared" si="1"/>
        <v>-3408.3959999999997</v>
      </c>
      <c r="L68" s="184">
        <f t="shared" si="2"/>
        <v>-4954.7759999999998</v>
      </c>
      <c r="M68" s="186">
        <f t="shared" si="41"/>
        <v>-1909.471</v>
      </c>
      <c r="N68" s="186">
        <v>0</v>
      </c>
      <c r="O68" s="186">
        <f>O67-O66</f>
        <v>328</v>
      </c>
      <c r="P68" s="764">
        <f t="shared" si="3"/>
        <v>-3252.4849999999997</v>
      </c>
      <c r="Q68" s="186">
        <v>-247.86199999999999</v>
      </c>
      <c r="R68" s="186">
        <v>-558.97399999999993</v>
      </c>
      <c r="S68" s="186">
        <v>-3036.2280000000001</v>
      </c>
      <c r="T68" s="186">
        <v>-2046.52</v>
      </c>
      <c r="U68" s="186">
        <v>-589.67599999999993</v>
      </c>
      <c r="V68" s="186">
        <v>-9839.4459999999999</v>
      </c>
      <c r="W68" s="186">
        <v>-804.09699999999998</v>
      </c>
      <c r="X68" s="186">
        <v>-660.71699999999998</v>
      </c>
      <c r="Y68" s="186">
        <f>Y66-Y67</f>
        <v>-662.53500000000008</v>
      </c>
      <c r="Z68" s="186">
        <f t="shared" ref="Z68:AH68" si="79">Z66-Z67</f>
        <v>-809.11</v>
      </c>
      <c r="AA68" s="186">
        <f t="shared" si="79"/>
        <v>-722.92</v>
      </c>
      <c r="AB68" s="186">
        <f t="shared" si="79"/>
        <v>-1213.8309999999999</v>
      </c>
      <c r="AC68" s="186">
        <f>AC66-AC67</f>
        <v>-956.33600000000001</v>
      </c>
      <c r="AD68" s="186">
        <f t="shared" si="79"/>
        <v>-1384.5920000000001</v>
      </c>
      <c r="AE68" s="186">
        <f t="shared" si="79"/>
        <v>-1203.424</v>
      </c>
      <c r="AF68" s="186">
        <f t="shared" si="79"/>
        <v>-1410.424</v>
      </c>
      <c r="AG68" s="186">
        <f t="shared" si="79"/>
        <v>-970.471</v>
      </c>
      <c r="AH68" s="186">
        <f t="shared" si="79"/>
        <v>-939</v>
      </c>
      <c r="AI68" s="186">
        <f>AI66-AI67</f>
        <v>0</v>
      </c>
      <c r="AJ68" s="186">
        <f>AJ66-AJ67</f>
        <v>0</v>
      </c>
      <c r="AK68" s="186">
        <f t="shared" ref="AK68" si="80">AK66-AK67</f>
        <v>0</v>
      </c>
      <c r="AL68" s="186">
        <f>AL66-AL67</f>
        <v>0</v>
      </c>
      <c r="AM68" s="186">
        <f>AM66-AM67</f>
        <v>0</v>
      </c>
      <c r="AN68" s="210">
        <f>AN66-AN67</f>
        <v>0</v>
      </c>
      <c r="AO68" s="450">
        <f>AO66-AO67</f>
        <v>-328</v>
      </c>
      <c r="AP68" s="450">
        <f t="shared" ref="AP68:AT68" si="81">AP66-AP67</f>
        <v>0</v>
      </c>
      <c r="AQ68" s="450">
        <f t="shared" si="81"/>
        <v>0</v>
      </c>
      <c r="AR68" s="450">
        <f t="shared" si="81"/>
        <v>-2863</v>
      </c>
      <c r="AS68" s="450">
        <f t="shared" si="81"/>
        <v>-1818</v>
      </c>
      <c r="AT68" s="210">
        <f t="shared" si="81"/>
        <v>0</v>
      </c>
      <c r="AU68" s="472">
        <f t="shared" ref="AU68:AV68" si="82">AU66-AU67</f>
        <v>0</v>
      </c>
      <c r="AV68" s="494">
        <f t="shared" si="82"/>
        <v>-1434.4849999999999</v>
      </c>
    </row>
    <row r="69" spans="1:50" x14ac:dyDescent="0.35">
      <c r="A69" s="180" t="s">
        <v>47</v>
      </c>
      <c r="B69" s="180" t="s">
        <v>174</v>
      </c>
      <c r="C69" s="191">
        <v>28626.165944402652</v>
      </c>
      <c r="D69" s="191">
        <v>29383.461234398153</v>
      </c>
      <c r="E69" s="178">
        <v>29548.057447856005</v>
      </c>
      <c r="F69" s="178">
        <v>2914.9564669999827</v>
      </c>
      <c r="G69" s="192">
        <v>2625.2282699999923</v>
      </c>
      <c r="H69" s="193">
        <v>1845.3161607430375</v>
      </c>
      <c r="I69" s="178">
        <v>1733.77900000001</v>
      </c>
      <c r="J69" s="178">
        <v>1818.8310000000311</v>
      </c>
      <c r="K69" s="181">
        <f t="shared" si="1"/>
        <v>2661.7739999999976</v>
      </c>
      <c r="L69" s="181">
        <f t="shared" si="2"/>
        <v>5658.453999999987</v>
      </c>
      <c r="M69" s="178">
        <f t="shared" si="41"/>
        <v>19893.315149999999</v>
      </c>
      <c r="N69" s="183">
        <f>SUM(AK69:AN69)</f>
        <v>11456.499999999998</v>
      </c>
      <c r="O69" s="183">
        <f>SUM(AO69:AQ69)</f>
        <v>5517</v>
      </c>
      <c r="P69" s="770">
        <f t="shared" si="3"/>
        <v>6867.3182600000073</v>
      </c>
      <c r="Q69" s="178">
        <v>113.74434000000565</v>
      </c>
      <c r="R69" s="178">
        <v>451.36745000000337</v>
      </c>
      <c r="S69" s="178">
        <v>744.01733999999396</v>
      </c>
      <c r="T69" s="178">
        <v>730.73086274298203</v>
      </c>
      <c r="U69" s="178">
        <v>369.70499999999993</v>
      </c>
      <c r="V69" s="178">
        <v>753.09400000000187</v>
      </c>
      <c r="W69" s="178">
        <v>650.22899999999481</v>
      </c>
      <c r="X69" s="178">
        <v>1381.1459999999988</v>
      </c>
      <c r="Y69" s="178">
        <v>803.70699999999852</v>
      </c>
      <c r="Z69" s="178">
        <v>582.09100000000399</v>
      </c>
      <c r="AA69" s="178">
        <v>805.7609999999986</v>
      </c>
      <c r="AB69" s="178">
        <v>470.21499999999651</v>
      </c>
      <c r="AC69" s="178">
        <v>1536.8569999999963</v>
      </c>
      <c r="AD69" s="178">
        <v>2706.5969999999907</v>
      </c>
      <c r="AE69" s="183">
        <v>477</v>
      </c>
      <c r="AF69" s="183">
        <v>938</v>
      </c>
      <c r="AG69" s="183">
        <f>AG72-AG6-AG9-AG12-AG15-AG18-AG21-AG24-AG27-AG30-AG33-AG36-AG39-AG42-AG45-AG48-AG51-AG54-AG57-AG60-AG63-AG66</f>
        <v>2241.3651499999987</v>
      </c>
      <c r="AH69" s="183">
        <f>AH72-AH6-AH9-AH12-AH15-AH18-AH21-AH24-AH27-AH30-AH33-AH36-AH39-AH42-AH45-AH48-AH51-AH54-AH57-AH60-AH63-AH66</f>
        <v>1551.9499999999998</v>
      </c>
      <c r="AI69" s="183">
        <f>AI72-AI6-AI9-AI12-AI15-AI18-AI21-AI24-AI27-AI30-AI33-AI36-AI39-AI42-AI45-AI48-AI51-AI54-AI57-AI60-AI63-AI66</f>
        <v>7073</v>
      </c>
      <c r="AJ69" s="183">
        <f>AJ72-AJ6-AJ9-AJ12-AJ15-AJ18-AJ21-AJ24-AJ27-AJ30-AJ33-AJ36-AJ39-AJ42-AJ45-AJ48-AJ51-AJ54-AJ57-AJ60-AJ63-AJ66</f>
        <v>9027</v>
      </c>
      <c r="AK69" s="183">
        <f t="shared" ref="AK69" si="83">AK72-AK6-AK9-AK12-AK15-AK18-AK21-AK24-AK27-AK30-AK33-AK36-AK39-AK42-AK45-AK48-AK51-AK54-AK57-AK60-AK63-AK66</f>
        <v>7792</v>
      </c>
      <c r="AL69" s="211">
        <v>1146</v>
      </c>
      <c r="AM69" s="211">
        <f t="shared" ref="AM69:AU69" si="84">SUM(AM72-(SUM(AM63,AM60,AM66,AM57,AM54,AM51,AM48,AM45,AM42,AM39,AM36,AM33,AM27,AM24,AM21,AM18,AM15,AM12,AM9,AM6)))</f>
        <v>1006.4999999999982</v>
      </c>
      <c r="AN69" s="211">
        <f t="shared" si="84"/>
        <v>1512</v>
      </c>
      <c r="AO69" s="451">
        <f t="shared" si="84"/>
        <v>1758</v>
      </c>
      <c r="AP69" s="451">
        <f t="shared" si="84"/>
        <v>3186</v>
      </c>
      <c r="AQ69" s="451">
        <f t="shared" si="84"/>
        <v>573</v>
      </c>
      <c r="AR69" s="451">
        <f t="shared" si="84"/>
        <v>1880.7640910000009</v>
      </c>
      <c r="AS69" s="451">
        <f t="shared" si="84"/>
        <v>2499.1069100000022</v>
      </c>
      <c r="AT69" s="482">
        <v>2016</v>
      </c>
      <c r="AU69" s="451">
        <f t="shared" si="84"/>
        <v>1216.211350000005</v>
      </c>
      <c r="AV69" s="766">
        <v>1136</v>
      </c>
    </row>
    <row r="70" spans="1:50" x14ac:dyDescent="0.35">
      <c r="A70" s="180"/>
      <c r="B70" s="217" t="s">
        <v>175</v>
      </c>
      <c r="C70" s="178">
        <v>11761.547999999961</v>
      </c>
      <c r="D70" s="178">
        <v>9547.7619999998169</v>
      </c>
      <c r="E70" s="178">
        <v>17729.588000000025</v>
      </c>
      <c r="F70" s="178">
        <v>6515.847999999929</v>
      </c>
      <c r="G70" s="178">
        <v>9361.1200000001008</v>
      </c>
      <c r="H70" s="178">
        <v>5208.9890000002179</v>
      </c>
      <c r="I70" s="178">
        <v>18083.958000000177</v>
      </c>
      <c r="J70" s="178">
        <v>36093.403000000042</v>
      </c>
      <c r="K70" s="181">
        <f t="shared" si="1"/>
        <v>12955.509999999922</v>
      </c>
      <c r="L70" s="181">
        <f t="shared" si="2"/>
        <v>16748.232999999978</v>
      </c>
      <c r="M70" s="178">
        <f t="shared" si="41"/>
        <v>6977</v>
      </c>
      <c r="N70" s="183">
        <f>SUM(AK70:AN70)</f>
        <v>3950</v>
      </c>
      <c r="O70" s="183">
        <f>SUM(AO70:AQ70)</f>
        <v>4563</v>
      </c>
      <c r="P70" s="770">
        <f t="shared" si="3"/>
        <v>10392.205000000016</v>
      </c>
      <c r="Q70" s="178">
        <v>1004.6189999999892</v>
      </c>
      <c r="R70" s="178">
        <v>1224.9160000001095</v>
      </c>
      <c r="S70" s="178">
        <v>1662.1269999999897</v>
      </c>
      <c r="T70" s="178">
        <v>1317.3270000000607</v>
      </c>
      <c r="U70" s="178">
        <v>3960.3169999999918</v>
      </c>
      <c r="V70" s="178">
        <v>13345.765999999943</v>
      </c>
      <c r="W70" s="178">
        <v>7992.3649999999652</v>
      </c>
      <c r="X70" s="178">
        <v>10861.047000000039</v>
      </c>
      <c r="Y70" s="178">
        <v>2414.75</v>
      </c>
      <c r="Z70" s="178">
        <v>4997.6180000000168</v>
      </c>
      <c r="AA70" s="178">
        <v>3329.4799999999523</v>
      </c>
      <c r="AB70" s="178">
        <v>2213.661999999953</v>
      </c>
      <c r="AC70" s="178">
        <v>4704.7679999999527</v>
      </c>
      <c r="AD70" s="178">
        <v>4945.4650000000256</v>
      </c>
      <c r="AE70" s="183">
        <v>3917</v>
      </c>
      <c r="AF70" s="183">
        <v>3181</v>
      </c>
      <c r="AG70" s="183">
        <v>2127</v>
      </c>
      <c r="AH70" s="183">
        <v>2127</v>
      </c>
      <c r="AI70" s="183">
        <f>AI73-AI7-AI10-AI13-AI16-AI19-AI22-AI25-AI28-AI31-AI34-AI37-AI40-AI43-AI46-AI49-AI52-AI55-AI58-AI61-AI64-AI67</f>
        <v>1318</v>
      </c>
      <c r="AJ70" s="183">
        <f t="shared" ref="AJ70:AK70" si="85">AJ73-AJ7-AJ10-AJ13-AJ16-AJ19-AJ22-AJ25-AJ28-AJ31-AJ34-AJ37-AJ40-AJ43-AJ46-AJ49-AJ52-AJ55-AJ58-AJ61-AJ64-AJ67</f>
        <v>1405</v>
      </c>
      <c r="AK70" s="183">
        <f t="shared" si="85"/>
        <v>1244</v>
      </c>
      <c r="AL70" s="211">
        <v>1688</v>
      </c>
      <c r="AM70" s="211">
        <f t="shared" ref="AM70:AU70" si="86">SUM(AM73-(SUM(AM64,AM61,AM67,AM58,AM55,AM52,AM49,AM46,AM43,AM40,AM37,AM34,AM28,AM25,AM22,AM19,AM16,AM13,AM10,AM7,AM31)))</f>
        <v>617</v>
      </c>
      <c r="AN70" s="208">
        <f t="shared" si="86"/>
        <v>401</v>
      </c>
      <c r="AO70" s="444">
        <f t="shared" si="86"/>
        <v>1514</v>
      </c>
      <c r="AP70" s="444">
        <f t="shared" si="86"/>
        <v>387</v>
      </c>
      <c r="AQ70" s="444">
        <f t="shared" si="86"/>
        <v>2662</v>
      </c>
      <c r="AR70" s="444">
        <f t="shared" si="86"/>
        <v>2830</v>
      </c>
      <c r="AS70" s="444">
        <f t="shared" si="86"/>
        <v>2056.4619999999995</v>
      </c>
      <c r="AT70" s="217">
        <v>3030</v>
      </c>
      <c r="AU70" s="473">
        <f t="shared" si="86"/>
        <v>1283.7430000000168</v>
      </c>
      <c r="AV70" s="766">
        <v>4022</v>
      </c>
    </row>
    <row r="71" spans="1:50" x14ac:dyDescent="0.35">
      <c r="A71" s="180"/>
      <c r="B71" s="200" t="s">
        <v>122</v>
      </c>
      <c r="C71" s="186">
        <v>16864.617944402693</v>
      </c>
      <c r="D71" s="186">
        <v>19835.699234398337</v>
      </c>
      <c r="E71" s="186">
        <v>11818.46944785598</v>
      </c>
      <c r="F71" s="186">
        <v>-3600.8915329999463</v>
      </c>
      <c r="G71" s="186">
        <v>-6735.8917300001085</v>
      </c>
      <c r="H71" s="186">
        <v>-3363.6728392571804</v>
      </c>
      <c r="I71" s="186">
        <v>-16350.179000000167</v>
      </c>
      <c r="J71" s="186">
        <v>-34274.572000000015</v>
      </c>
      <c r="K71" s="184">
        <f>SUM(Y71:AB71)</f>
        <v>-10293.735999999924</v>
      </c>
      <c r="L71" s="184">
        <f>SUM(AC71:AF71)</f>
        <v>-11089.778999999991</v>
      </c>
      <c r="M71" s="186">
        <f t="shared" si="41"/>
        <v>12916.315149999999</v>
      </c>
      <c r="N71" s="186">
        <f>N69-N70</f>
        <v>7506.4999999999982</v>
      </c>
      <c r="O71" s="186">
        <f>O69-O70</f>
        <v>954</v>
      </c>
      <c r="P71" s="764">
        <f t="shared" ref="P71:P74" si="87">AS71+AT71+AU71+AV71</f>
        <v>-3524.886740000009</v>
      </c>
      <c r="Q71" s="186">
        <v>-890.87465999998358</v>
      </c>
      <c r="R71" s="186">
        <v>-773.54855000010616</v>
      </c>
      <c r="S71" s="186">
        <v>-918.10965999999576</v>
      </c>
      <c r="T71" s="186">
        <v>-586.59613725707868</v>
      </c>
      <c r="U71" s="186">
        <v>-3590.6119999999919</v>
      </c>
      <c r="V71" s="186">
        <v>-12592.67199999994</v>
      </c>
      <c r="W71" s="186">
        <v>-7342.1359999999704</v>
      </c>
      <c r="X71" s="186">
        <v>-9479.9010000000399</v>
      </c>
      <c r="Y71" s="186">
        <f>Y69-Y70</f>
        <v>-1611.0430000000015</v>
      </c>
      <c r="Z71" s="186">
        <f t="shared" ref="Z71:AK71" si="88">Z69-Z70</f>
        <v>-4415.5270000000128</v>
      </c>
      <c r="AA71" s="186">
        <f t="shared" si="88"/>
        <v>-2523.7189999999537</v>
      </c>
      <c r="AB71" s="186">
        <f t="shared" si="88"/>
        <v>-1743.4469999999565</v>
      </c>
      <c r="AC71" s="186">
        <f>AC69-AC70</f>
        <v>-3167.9109999999564</v>
      </c>
      <c r="AD71" s="186">
        <f t="shared" si="88"/>
        <v>-2238.868000000035</v>
      </c>
      <c r="AE71" s="186">
        <f t="shared" si="88"/>
        <v>-3440</v>
      </c>
      <c r="AF71" s="186">
        <f t="shared" si="88"/>
        <v>-2243</v>
      </c>
      <c r="AG71" s="186">
        <f t="shared" si="88"/>
        <v>114.36514999999872</v>
      </c>
      <c r="AH71" s="186">
        <f>AH69-AH70</f>
        <v>-575.05000000000018</v>
      </c>
      <c r="AI71" s="186">
        <f t="shared" si="88"/>
        <v>5755</v>
      </c>
      <c r="AJ71" s="186">
        <f t="shared" si="88"/>
        <v>7622</v>
      </c>
      <c r="AK71" s="186">
        <f t="shared" si="88"/>
        <v>6548</v>
      </c>
      <c r="AL71" s="186">
        <f t="shared" ref="AL71:AP71" si="89">AL69-AL70</f>
        <v>-542</v>
      </c>
      <c r="AM71" s="186">
        <f t="shared" si="89"/>
        <v>389.49999999999818</v>
      </c>
      <c r="AN71" s="212">
        <f t="shared" si="89"/>
        <v>1111</v>
      </c>
      <c r="AO71" s="449">
        <f t="shared" si="89"/>
        <v>244</v>
      </c>
      <c r="AP71" s="449">
        <f t="shared" si="89"/>
        <v>2799</v>
      </c>
      <c r="AQ71" s="449">
        <f t="shared" ref="AQ71:AV71" si="90">AQ69-AQ70</f>
        <v>-2089</v>
      </c>
      <c r="AR71" s="449">
        <f t="shared" si="90"/>
        <v>-949.23590899999908</v>
      </c>
      <c r="AS71" s="449">
        <f t="shared" si="90"/>
        <v>442.64491000000271</v>
      </c>
      <c r="AT71" s="212">
        <f t="shared" si="90"/>
        <v>-1014</v>
      </c>
      <c r="AU71" s="494">
        <f t="shared" si="90"/>
        <v>-67.531650000011723</v>
      </c>
      <c r="AV71" s="494">
        <f t="shared" si="90"/>
        <v>-2886</v>
      </c>
    </row>
    <row r="72" spans="1:50" s="103" customFormat="1" x14ac:dyDescent="0.35">
      <c r="A72" s="638" t="s">
        <v>123</v>
      </c>
      <c r="B72" s="187" t="s">
        <v>121</v>
      </c>
      <c r="C72" s="197">
        <v>179093.98394440269</v>
      </c>
      <c r="D72" s="198">
        <v>153111.16223439816</v>
      </c>
      <c r="E72" s="186">
        <v>176427.61721881598</v>
      </c>
      <c r="F72" s="186">
        <v>144103.19994463201</v>
      </c>
      <c r="G72" s="296">
        <v>117400.17169000002</v>
      </c>
      <c r="H72" s="297">
        <v>136017.83902900002</v>
      </c>
      <c r="I72" s="186">
        <v>143755.166</v>
      </c>
      <c r="J72" s="186">
        <v>112215.33900000002</v>
      </c>
      <c r="K72" s="184">
        <f>SUM(Y72:AB72)</f>
        <v>119204.45599999999</v>
      </c>
      <c r="L72" s="184">
        <f>SUM(AC72:AF72)</f>
        <v>130097.10303900001</v>
      </c>
      <c r="M72" s="186">
        <f t="shared" si="41"/>
        <v>99341</v>
      </c>
      <c r="N72" s="186">
        <f>SUM(AK72:AN72)</f>
        <v>73709</v>
      </c>
      <c r="O72" s="186">
        <f>SUM(AO72:AR72)</f>
        <v>112230.43547279999</v>
      </c>
      <c r="P72" s="771">
        <f t="shared" si="87"/>
        <v>115807.37801</v>
      </c>
      <c r="Q72" s="199">
        <v>24003.331930000008</v>
      </c>
      <c r="R72" s="199">
        <v>28393.051139000003</v>
      </c>
      <c r="S72" s="199">
        <v>44839.711299999988</v>
      </c>
      <c r="T72" s="199">
        <v>38781.745999999992</v>
      </c>
      <c r="U72" s="186">
        <v>25870.981</v>
      </c>
      <c r="V72" s="186">
        <v>31137.691999999999</v>
      </c>
      <c r="W72" s="186">
        <v>30834.236999999997</v>
      </c>
      <c r="X72" s="186">
        <v>24372.429</v>
      </c>
      <c r="Y72" s="186">
        <f>20050338/1000</f>
        <v>20050.338</v>
      </c>
      <c r="Z72" s="186">
        <f>25857582/1000</f>
        <v>25857.581999999999</v>
      </c>
      <c r="AA72" s="186">
        <f>36020733/1000</f>
        <v>36020.733</v>
      </c>
      <c r="AB72" s="186">
        <f>37275803/1000</f>
        <v>37275.803</v>
      </c>
      <c r="AC72" s="186">
        <v>30683.42</v>
      </c>
      <c r="AD72" s="186">
        <v>31965.18</v>
      </c>
      <c r="AE72" s="295">
        <v>34840.807000000001</v>
      </c>
      <c r="AF72" s="295">
        <v>32607.696039000006</v>
      </c>
      <c r="AG72" s="295">
        <v>24479</v>
      </c>
      <c r="AH72" s="295">
        <v>26894</v>
      </c>
      <c r="AI72" s="295">
        <v>26002</v>
      </c>
      <c r="AJ72" s="295">
        <v>21966</v>
      </c>
      <c r="AK72" s="186">
        <v>19227</v>
      </c>
      <c r="AL72" s="218">
        <v>18449</v>
      </c>
      <c r="AM72" s="211">
        <v>15820</v>
      </c>
      <c r="AN72" s="212">
        <v>20213</v>
      </c>
      <c r="AO72" s="478">
        <v>21952</v>
      </c>
      <c r="AP72" s="444">
        <v>24693</v>
      </c>
      <c r="AQ72" s="444">
        <v>33426</v>
      </c>
      <c r="AR72" s="447">
        <f>'1_BOT'!E50</f>
        <v>32159.435472799996</v>
      </c>
      <c r="AS72" s="447">
        <f>'1_BOT'!E52</f>
        <v>25052.200910000003</v>
      </c>
      <c r="AT72" s="178">
        <f>'1_BOT'!E53</f>
        <v>28900</v>
      </c>
      <c r="AU72" s="178">
        <f>'1_BOT'!E54</f>
        <v>30363.993690000003</v>
      </c>
      <c r="AV72" s="766">
        <f>'1_BOT'!E55</f>
        <v>31491.183409999998</v>
      </c>
      <c r="AX72" s="206"/>
    </row>
    <row r="73" spans="1:50" s="103" customFormat="1" x14ac:dyDescent="0.35">
      <c r="A73" s="639"/>
      <c r="B73" s="200" t="s">
        <v>120</v>
      </c>
      <c r="C73" s="186">
        <v>786362.06299999997</v>
      </c>
      <c r="D73" s="293">
        <v>805751.71799999988</v>
      </c>
      <c r="E73" s="186">
        <v>791973.80200000003</v>
      </c>
      <c r="F73" s="186">
        <v>851292.15399999998</v>
      </c>
      <c r="G73" s="184">
        <v>895325.98100000003</v>
      </c>
      <c r="H73" s="184">
        <v>855389.66300000029</v>
      </c>
      <c r="I73" s="186">
        <v>899005.16399999999</v>
      </c>
      <c r="J73" s="186">
        <v>900997.42399999988</v>
      </c>
      <c r="K73" s="184">
        <f>SUM(Y73:AB73)</f>
        <v>939443.29799999995</v>
      </c>
      <c r="L73" s="184">
        <f>SUM(AC73:AF73)</f>
        <v>1031312.51</v>
      </c>
      <c r="M73" s="186">
        <f t="shared" si="41"/>
        <v>828650.08000000007</v>
      </c>
      <c r="N73" s="295">
        <f>SUM(AK73:AN73)</f>
        <v>941270</v>
      </c>
      <c r="O73" s="186">
        <f>SUM(AO73:AR73)</f>
        <v>1187586</v>
      </c>
      <c r="P73" s="770">
        <f t="shared" si="87"/>
        <v>1282557.4620000001</v>
      </c>
      <c r="Q73" s="186">
        <v>202663.788</v>
      </c>
      <c r="R73" s="186">
        <v>202557.0370000001</v>
      </c>
      <c r="S73" s="186">
        <v>222818.351</v>
      </c>
      <c r="T73" s="186">
        <v>227350.48700000005</v>
      </c>
      <c r="U73" s="186">
        <v>210126.28999999998</v>
      </c>
      <c r="V73" s="186">
        <v>210683.54899999994</v>
      </c>
      <c r="W73" s="186">
        <v>235475.193</v>
      </c>
      <c r="X73" s="186">
        <v>244712.39200000002</v>
      </c>
      <c r="Y73" s="186">
        <f>197019631/1000</f>
        <v>197019.63099999999</v>
      </c>
      <c r="Z73" s="186">
        <f>227651741/1000</f>
        <v>227651.74100000001</v>
      </c>
      <c r="AA73" s="186">
        <f>250123243/1000</f>
        <v>250123.24299999999</v>
      </c>
      <c r="AB73" s="186">
        <f>264648683/1000</f>
        <v>264648.68300000002</v>
      </c>
      <c r="AC73" s="186">
        <v>226898.34699999998</v>
      </c>
      <c r="AD73" s="186">
        <v>255687.03599999999</v>
      </c>
      <c r="AE73" s="295">
        <v>251566.36499999993</v>
      </c>
      <c r="AF73" s="295">
        <v>297160.76200000005</v>
      </c>
      <c r="AG73" s="295">
        <v>206424.08000000002</v>
      </c>
      <c r="AH73" s="295">
        <v>175366</v>
      </c>
      <c r="AI73" s="295">
        <v>208136</v>
      </c>
      <c r="AJ73" s="295">
        <v>238724</v>
      </c>
      <c r="AK73" s="295">
        <v>225539</v>
      </c>
      <c r="AL73" s="218">
        <v>222530</v>
      </c>
      <c r="AM73" s="218">
        <v>216198</v>
      </c>
      <c r="AN73" s="212">
        <v>277003</v>
      </c>
      <c r="AO73" s="449">
        <v>214056</v>
      </c>
      <c r="AP73" s="444">
        <v>271473</v>
      </c>
      <c r="AQ73" s="444">
        <v>337116</v>
      </c>
      <c r="AR73" s="447">
        <f>'1_BOT'!F50</f>
        <v>364941</v>
      </c>
      <c r="AS73" s="447">
        <f>'1_BOT'!F52</f>
        <v>291528.462</v>
      </c>
      <c r="AT73" s="178">
        <f>'1_BOT'!F53</f>
        <v>321608</v>
      </c>
      <c r="AU73" s="178">
        <f>'1_BOT'!F54</f>
        <v>321743</v>
      </c>
      <c r="AV73" s="766">
        <f>'1_BOT'!F55</f>
        <v>347678</v>
      </c>
      <c r="AW73" s="509"/>
      <c r="AX73" s="508"/>
    </row>
    <row r="74" spans="1:50" s="103" customFormat="1" x14ac:dyDescent="0.35">
      <c r="A74" s="640"/>
      <c r="B74" s="200" t="s">
        <v>122</v>
      </c>
      <c r="C74" s="186">
        <v>-607268.07905559731</v>
      </c>
      <c r="D74" s="186">
        <v>-652640.55576560169</v>
      </c>
      <c r="E74" s="186">
        <v>-615546.18478118407</v>
      </c>
      <c r="F74" s="186">
        <v>-707188.95405536797</v>
      </c>
      <c r="G74" s="186">
        <v>-777925.80931000004</v>
      </c>
      <c r="H74" s="186">
        <v>-719371.82397100027</v>
      </c>
      <c r="I74" s="186">
        <v>-755249.99800000002</v>
      </c>
      <c r="J74" s="186">
        <v>-788782.08499999985</v>
      </c>
      <c r="K74" s="184">
        <f>SUM(Y74:AB74)</f>
        <v>-820238.84200000006</v>
      </c>
      <c r="L74" s="184">
        <f>SUM(AC74:AF74)</f>
        <v>-901215.40696099994</v>
      </c>
      <c r="M74" s="186">
        <f t="shared" si="41"/>
        <v>-729309.08000000007</v>
      </c>
      <c r="N74" s="186">
        <f>N72-N73</f>
        <v>-867561</v>
      </c>
      <c r="O74" s="186">
        <f>O72-O73</f>
        <v>-1075355.5645272001</v>
      </c>
      <c r="P74" s="764">
        <f t="shared" si="87"/>
        <v>-1166750.08399</v>
      </c>
      <c r="Q74" s="186">
        <v>-178660.45606999999</v>
      </c>
      <c r="R74" s="186">
        <v>-174163.98586100008</v>
      </c>
      <c r="S74" s="186">
        <v>-177978.6397</v>
      </c>
      <c r="T74" s="186">
        <v>-188568.74100000007</v>
      </c>
      <c r="U74" s="186">
        <v>-184255.30899999998</v>
      </c>
      <c r="V74" s="186">
        <v>-179545.85699999993</v>
      </c>
      <c r="W74" s="186">
        <v>-204640.95600000001</v>
      </c>
      <c r="X74" s="186">
        <v>-220339.96300000002</v>
      </c>
      <c r="Y74" s="186">
        <f t="shared" ref="Y74:AI74" si="91">Y72-Y73</f>
        <v>-176969.29300000001</v>
      </c>
      <c r="Z74" s="186">
        <f t="shared" si="91"/>
        <v>-201794.15900000001</v>
      </c>
      <c r="AA74" s="186">
        <f t="shared" si="91"/>
        <v>-214102.50999999998</v>
      </c>
      <c r="AB74" s="186">
        <f t="shared" si="91"/>
        <v>-227372.88</v>
      </c>
      <c r="AC74" s="186">
        <f t="shared" si="91"/>
        <v>-196214.92699999997</v>
      </c>
      <c r="AD74" s="186">
        <f t="shared" si="91"/>
        <v>-223721.856</v>
      </c>
      <c r="AE74" s="186">
        <f t="shared" si="91"/>
        <v>-216725.55799999993</v>
      </c>
      <c r="AF74" s="186">
        <f t="shared" si="91"/>
        <v>-264553.06596100004</v>
      </c>
      <c r="AG74" s="186">
        <f t="shared" si="91"/>
        <v>-181945.08000000002</v>
      </c>
      <c r="AH74" s="186">
        <f t="shared" si="91"/>
        <v>-148472</v>
      </c>
      <c r="AI74" s="186">
        <f t="shared" si="91"/>
        <v>-182134</v>
      </c>
      <c r="AJ74" s="186">
        <f t="shared" ref="AJ74:AP74" si="92">AJ72-AJ73</f>
        <v>-216758</v>
      </c>
      <c r="AK74" s="186">
        <f t="shared" si="92"/>
        <v>-206312</v>
      </c>
      <c r="AL74" s="186">
        <f t="shared" si="92"/>
        <v>-204081</v>
      </c>
      <c r="AM74" s="186">
        <f t="shared" si="92"/>
        <v>-200378</v>
      </c>
      <c r="AN74" s="212">
        <f t="shared" si="92"/>
        <v>-256790</v>
      </c>
      <c r="AO74" s="464">
        <f t="shared" si="92"/>
        <v>-192104</v>
      </c>
      <c r="AP74" s="465">
        <f t="shared" si="92"/>
        <v>-246780</v>
      </c>
      <c r="AQ74" s="465">
        <f t="shared" ref="AQ74:AS74" si="93">AQ72-AQ73</f>
        <v>-303690</v>
      </c>
      <c r="AR74" s="465">
        <f t="shared" si="93"/>
        <v>-332781.56452720001</v>
      </c>
      <c r="AS74" s="465">
        <f t="shared" si="93"/>
        <v>-266476.26108999999</v>
      </c>
      <c r="AT74" s="483">
        <f>AT72-AT73</f>
        <v>-292708</v>
      </c>
      <c r="AU74" s="483">
        <f>AU72-AU73</f>
        <v>-291379.00630999997</v>
      </c>
      <c r="AV74" s="772">
        <f>AV72-AV73</f>
        <v>-316186.81659</v>
      </c>
      <c r="AW74" s="509"/>
    </row>
    <row r="75" spans="1:50" s="103" customFormat="1" x14ac:dyDescent="0.35">
      <c r="A75" s="298"/>
      <c r="B75" s="200"/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200"/>
      <c r="N75" s="200"/>
      <c r="O75" s="200"/>
      <c r="P75" s="200"/>
      <c r="Q75" s="186"/>
      <c r="R75" s="186"/>
      <c r="S75" s="186"/>
      <c r="T75" s="186"/>
      <c r="U75" s="186"/>
      <c r="V75" s="186"/>
      <c r="W75" s="186"/>
      <c r="X75" s="186"/>
      <c r="Y75" s="299"/>
      <c r="Z75" s="299"/>
      <c r="AA75" s="299"/>
      <c r="AB75" s="299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300"/>
      <c r="AU75" s="474"/>
      <c r="AV75" s="79"/>
    </row>
    <row r="76" spans="1:50" s="103" customFormat="1" x14ac:dyDescent="0.35">
      <c r="A76" s="301" t="s">
        <v>169</v>
      </c>
      <c r="B76" s="624" t="s">
        <v>287</v>
      </c>
      <c r="C76" s="625"/>
      <c r="D76" s="625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  <c r="Q76" s="186"/>
      <c r="R76" s="186"/>
      <c r="S76" s="186"/>
      <c r="T76" s="186"/>
      <c r="U76" s="186"/>
      <c r="V76" s="178"/>
      <c r="W76" s="178"/>
      <c r="X76" s="178"/>
      <c r="Y76" s="178"/>
      <c r="Z76" s="178"/>
      <c r="AA76" s="178"/>
      <c r="AB76" s="178"/>
      <c r="AJ76" s="200"/>
      <c r="AK76" s="200"/>
      <c r="AL76" s="200"/>
      <c r="AM76" s="200"/>
      <c r="AN76" s="200"/>
      <c r="AO76" s="200"/>
      <c r="AP76" s="300"/>
      <c r="AU76" s="472"/>
      <c r="AV76" s="79"/>
    </row>
    <row r="77" spans="1:50" s="103" customFormat="1" x14ac:dyDescent="0.35">
      <c r="A77" s="95"/>
      <c r="B77" s="626" t="s">
        <v>170</v>
      </c>
      <c r="C77" s="626"/>
      <c r="D77" s="626"/>
      <c r="E77" s="186"/>
      <c r="F77" s="186"/>
      <c r="R77" s="186"/>
      <c r="S77" s="186"/>
      <c r="T77" s="186"/>
      <c r="U77" s="186"/>
      <c r="V77" s="178"/>
      <c r="W77" s="178"/>
      <c r="X77" s="178"/>
      <c r="Y77" s="178"/>
      <c r="Z77" s="178"/>
      <c r="AA77" s="178"/>
      <c r="AB77" s="178"/>
      <c r="AJ77" s="200"/>
      <c r="AK77" s="200"/>
      <c r="AL77" s="200"/>
      <c r="AM77" s="200"/>
      <c r="AN77" s="200"/>
      <c r="AU77" s="472"/>
      <c r="AV77" s="79"/>
    </row>
    <row r="78" spans="1:50" s="103" customFormat="1" x14ac:dyDescent="0.35">
      <c r="A78" s="302" t="s">
        <v>80</v>
      </c>
      <c r="B78" s="621" t="s">
        <v>171</v>
      </c>
      <c r="C78" s="622"/>
      <c r="D78" s="623"/>
      <c r="E78" s="186"/>
      <c r="F78" s="186"/>
      <c r="M78" s="186"/>
      <c r="N78" s="186"/>
      <c r="O78" s="186"/>
      <c r="P78" s="186"/>
      <c r="Q78" s="186"/>
      <c r="R78" s="186"/>
      <c r="S78" s="186"/>
      <c r="T78" s="186"/>
      <c r="U78" s="186"/>
      <c r="V78" s="186"/>
      <c r="W78" s="186"/>
      <c r="X78" s="186"/>
      <c r="Y78" s="200"/>
      <c r="Z78" s="200"/>
      <c r="AA78" s="200"/>
      <c r="AB78" s="200"/>
      <c r="AJ78" s="200"/>
      <c r="AK78" s="200"/>
      <c r="AL78" s="200"/>
      <c r="AM78" s="200"/>
      <c r="AN78" s="218"/>
      <c r="AO78" s="200"/>
      <c r="AP78" s="300"/>
      <c r="AU78" s="472"/>
      <c r="AV78" s="79"/>
    </row>
    <row r="79" spans="1:50" s="103" customFormat="1" x14ac:dyDescent="0.35">
      <c r="A79" s="303"/>
      <c r="B79" s="617" t="s">
        <v>172</v>
      </c>
      <c r="C79" s="618"/>
      <c r="D79" s="619"/>
      <c r="E79" s="186"/>
      <c r="F79" s="186"/>
      <c r="M79" s="186"/>
      <c r="N79" s="186"/>
      <c r="O79" s="186"/>
      <c r="P79" s="186"/>
      <c r="Q79" s="186"/>
      <c r="R79" s="186"/>
      <c r="S79" s="186"/>
      <c r="T79" s="186"/>
      <c r="U79" s="186"/>
      <c r="V79" s="186"/>
      <c r="W79" s="186"/>
      <c r="X79" s="186"/>
      <c r="Y79" s="200"/>
      <c r="Z79" s="200"/>
      <c r="AA79" s="200"/>
      <c r="AB79" s="200"/>
      <c r="AJ79" s="200"/>
      <c r="AK79" s="200"/>
      <c r="AL79" s="200"/>
      <c r="AM79" s="200"/>
      <c r="AN79" s="200"/>
      <c r="AU79" s="472"/>
      <c r="AV79" s="79"/>
    </row>
    <row r="80" spans="1:50" s="103" customFormat="1" x14ac:dyDescent="0.35">
      <c r="A80" s="303"/>
      <c r="B80" s="617" t="s">
        <v>173</v>
      </c>
      <c r="C80" s="618"/>
      <c r="D80" s="619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  <c r="Q80" s="186"/>
      <c r="R80" s="186"/>
      <c r="S80" s="186"/>
      <c r="T80" s="186"/>
      <c r="U80" s="186"/>
      <c r="V80" s="186"/>
      <c r="W80" s="186"/>
      <c r="X80" s="186"/>
      <c r="Y80" s="200"/>
      <c r="Z80" s="200"/>
      <c r="AA80" s="200"/>
      <c r="AB80" s="200"/>
      <c r="AJ80" s="200"/>
      <c r="AK80" s="200"/>
      <c r="AL80" s="200"/>
      <c r="AM80" s="200"/>
      <c r="AN80" s="200"/>
      <c r="AO80" s="200"/>
      <c r="AP80" s="300"/>
      <c r="AU80" s="472"/>
      <c r="AV80" s="79"/>
    </row>
    <row r="81" spans="1:48" s="103" customFormat="1" x14ac:dyDescent="0.35">
      <c r="A81" s="246"/>
      <c r="B81" s="304" t="s">
        <v>80</v>
      </c>
      <c r="C81" s="246"/>
      <c r="D81" s="24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AO81" s="200"/>
      <c r="AP81" s="300"/>
      <c r="AU81" s="472"/>
      <c r="AV81" s="79"/>
    </row>
    <row r="82" spans="1:48" x14ac:dyDescent="0.35">
      <c r="A82" s="117"/>
      <c r="B82" s="117"/>
      <c r="C82" s="117"/>
      <c r="D82" s="305"/>
      <c r="E82" s="117"/>
      <c r="F82" s="117"/>
      <c r="G82" s="117"/>
      <c r="H82" s="117"/>
      <c r="I82" s="117"/>
      <c r="J82" s="117"/>
      <c r="K82" s="117"/>
      <c r="L82" s="117"/>
      <c r="M82" s="117"/>
      <c r="N82" s="117"/>
      <c r="O82" s="102"/>
      <c r="P82" s="102"/>
      <c r="Q82" s="117"/>
      <c r="R82" s="117"/>
      <c r="S82" s="117"/>
      <c r="T82" s="102"/>
    </row>
    <row r="83" spans="1:48" x14ac:dyDescent="0.35">
      <c r="E83" s="115" t="s">
        <v>80</v>
      </c>
    </row>
  </sheetData>
  <mergeCells count="18">
    <mergeCell ref="A72:A74"/>
    <mergeCell ref="U4:X4"/>
    <mergeCell ref="C3:N3"/>
    <mergeCell ref="Q4:T4"/>
    <mergeCell ref="AO4:AR4"/>
    <mergeCell ref="B1:AU1"/>
    <mergeCell ref="B2:AU2"/>
    <mergeCell ref="Q3:AU3"/>
    <mergeCell ref="B79:D79"/>
    <mergeCell ref="AK4:AN4"/>
    <mergeCell ref="AS4:AV4"/>
    <mergeCell ref="B80:D80"/>
    <mergeCell ref="Y4:AB4"/>
    <mergeCell ref="AC4:AF4"/>
    <mergeCell ref="AG4:AJ4"/>
    <mergeCell ref="B78:D78"/>
    <mergeCell ref="B76:D76"/>
    <mergeCell ref="B77:D77"/>
  </mergeCells>
  <phoneticPr fontId="51" type="noConversion"/>
  <pageMargins left="0.7" right="0.7" top="0.75" bottom="0.75" header="0.3" footer="0.3"/>
  <pageSetup scale="3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CA42"/>
  <sheetViews>
    <sheetView zoomScale="80" zoomScaleNormal="80" workbookViewId="0">
      <pane xSplit="12" ySplit="5" topLeftCell="AD13" activePane="bottomRight" state="frozen"/>
      <selection pane="topRight" activeCell="M1" sqref="M1"/>
      <selection pane="bottomLeft" activeCell="A6" sqref="A6"/>
      <selection pane="bottomRight" sqref="A1:XFD1048576"/>
    </sheetView>
  </sheetViews>
  <sheetFormatPr defaultColWidth="9.33203125" defaultRowHeight="13.8" outlineLevelCol="1" x14ac:dyDescent="0.3"/>
  <cols>
    <col min="1" max="1" width="20.44140625" style="78" bestFit="1" customWidth="1"/>
    <col min="2" max="2" width="10.6640625" style="57" customWidth="1"/>
    <col min="3" max="3" width="10.6640625" style="57" customWidth="1" outlineLevel="1"/>
    <col min="4" max="4" width="10.5546875" style="57" customWidth="1" outlineLevel="1"/>
    <col min="5" max="5" width="9.6640625" style="57" customWidth="1" outlineLevel="1"/>
    <col min="6" max="7" width="9.44140625" style="57" customWidth="1" outlineLevel="1"/>
    <col min="8" max="9" width="9.88671875" style="57" customWidth="1"/>
    <col min="10" max="10" width="9.44140625" style="58" customWidth="1"/>
    <col min="11" max="11" width="10.88671875" style="53" customWidth="1"/>
    <col min="12" max="12" width="10.5546875" style="53" customWidth="1"/>
    <col min="13" max="14" width="10.6640625" style="61" customWidth="1" outlineLevel="1"/>
    <col min="15" max="16" width="9.44140625" style="61" customWidth="1" outlineLevel="1"/>
    <col min="17" max="20" width="9.44140625" style="57" customWidth="1" outlineLevel="1"/>
    <col min="21" max="26" width="9.44140625" style="78" bestFit="1" customWidth="1"/>
    <col min="27" max="27" width="11" style="78" bestFit="1" customWidth="1"/>
    <col min="28" max="29" width="9.44140625" style="78" bestFit="1" customWidth="1"/>
    <col min="30" max="30" width="9.5546875" style="78" bestFit="1" customWidth="1"/>
    <col min="31" max="31" width="10.88671875" style="78" bestFit="1" customWidth="1"/>
    <col min="32" max="32" width="11.109375" style="78" customWidth="1"/>
    <col min="33" max="33" width="10.88671875" style="79" bestFit="1" customWidth="1"/>
    <col min="34" max="35" width="9.33203125" style="78" customWidth="1"/>
    <col min="36" max="36" width="10.44140625" style="78" bestFit="1" customWidth="1"/>
    <col min="37" max="37" width="9.5546875" style="78" bestFit="1" customWidth="1"/>
    <col min="38" max="38" width="9.33203125" style="78"/>
    <col min="39" max="39" width="10.5546875" style="78" customWidth="1"/>
    <col min="40" max="79" width="9.33203125" style="78"/>
    <col min="80" max="16384" width="9.33203125" style="57"/>
  </cols>
  <sheetData>
    <row r="1" spans="1:40" ht="18" x14ac:dyDescent="0.35">
      <c r="A1" s="70" t="s">
        <v>131</v>
      </c>
      <c r="B1" s="235"/>
      <c r="C1" s="655" t="s">
        <v>250</v>
      </c>
      <c r="D1" s="656"/>
      <c r="E1" s="656"/>
      <c r="F1" s="656"/>
      <c r="G1" s="656"/>
      <c r="H1" s="656"/>
      <c r="I1" s="656"/>
      <c r="J1" s="656"/>
      <c r="K1" s="656"/>
      <c r="L1" s="656"/>
      <c r="M1" s="656"/>
      <c r="N1" s="656"/>
      <c r="O1" s="656"/>
      <c r="P1" s="656"/>
      <c r="Q1" s="656"/>
      <c r="R1" s="656"/>
      <c r="S1" s="656"/>
      <c r="T1" s="656"/>
      <c r="U1" s="656"/>
      <c r="V1" s="656"/>
      <c r="W1" s="656"/>
      <c r="X1" s="656"/>
      <c r="Y1" s="656"/>
      <c r="Z1" s="656"/>
      <c r="AA1" s="656"/>
      <c r="AB1" s="656"/>
      <c r="AC1" s="656"/>
      <c r="AD1" s="656"/>
      <c r="AE1" s="656"/>
      <c r="AF1" s="656"/>
      <c r="AG1" s="656"/>
      <c r="AH1" s="657"/>
    </row>
    <row r="2" spans="1:40" ht="15" customHeight="1" x14ac:dyDescent="0.3">
      <c r="A2" s="71"/>
      <c r="B2" s="72"/>
      <c r="C2" s="582" t="s">
        <v>185</v>
      </c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  <c r="AB2" s="583"/>
      <c r="AC2" s="583"/>
      <c r="AD2" s="583"/>
      <c r="AE2" s="583"/>
      <c r="AF2" s="583"/>
      <c r="AG2" s="583"/>
      <c r="AH2" s="584"/>
    </row>
    <row r="3" spans="1:40" ht="14.4" x14ac:dyDescent="0.3">
      <c r="A3" s="27"/>
      <c r="B3" s="27"/>
      <c r="C3" s="574"/>
      <c r="D3" s="574"/>
      <c r="E3" s="574"/>
      <c r="F3" s="574"/>
      <c r="G3" s="242"/>
      <c r="H3" s="242"/>
      <c r="I3" s="242"/>
      <c r="J3" s="244"/>
      <c r="K3" s="244"/>
      <c r="L3" s="461"/>
      <c r="M3" s="658" t="s">
        <v>5</v>
      </c>
      <c r="N3" s="659"/>
      <c r="O3" s="659"/>
      <c r="P3" s="659"/>
      <c r="Q3" s="659"/>
      <c r="R3" s="659"/>
      <c r="S3" s="659"/>
      <c r="T3" s="659"/>
      <c r="U3" s="659"/>
      <c r="V3" s="659"/>
      <c r="W3" s="659"/>
      <c r="X3" s="659"/>
      <c r="Y3" s="659"/>
      <c r="Z3" s="659"/>
      <c r="AA3" s="659"/>
      <c r="AB3" s="659"/>
      <c r="AC3" s="659"/>
      <c r="AD3" s="659"/>
      <c r="AE3" s="659"/>
      <c r="AF3" s="659"/>
      <c r="AG3" s="659"/>
      <c r="AH3" s="660"/>
    </row>
    <row r="4" spans="1:40" ht="31.2" x14ac:dyDescent="0.3">
      <c r="A4" s="73" t="s">
        <v>118</v>
      </c>
      <c r="B4" s="28"/>
      <c r="C4" s="241">
        <v>2014</v>
      </c>
      <c r="D4" s="74">
        <v>2015</v>
      </c>
      <c r="E4" s="29">
        <v>2016</v>
      </c>
      <c r="F4" s="29">
        <v>2017</v>
      </c>
      <c r="G4" s="29">
        <v>2018</v>
      </c>
      <c r="H4" s="29">
        <v>2019</v>
      </c>
      <c r="I4" s="123">
        <v>2020</v>
      </c>
      <c r="J4" s="213">
        <v>2021</v>
      </c>
      <c r="K4" s="477" t="s">
        <v>278</v>
      </c>
      <c r="L4" s="477" t="s">
        <v>339</v>
      </c>
      <c r="M4" s="651">
        <v>2017</v>
      </c>
      <c r="N4" s="651"/>
      <c r="O4" s="651"/>
      <c r="P4" s="651"/>
      <c r="Q4" s="651">
        <v>2018</v>
      </c>
      <c r="R4" s="651"/>
      <c r="S4" s="651"/>
      <c r="T4" s="651"/>
      <c r="U4" s="516">
        <v>2019</v>
      </c>
      <c r="V4" s="516"/>
      <c r="W4" s="516"/>
      <c r="X4" s="516"/>
      <c r="Y4" s="554">
        <v>2020</v>
      </c>
      <c r="Z4" s="555"/>
      <c r="AA4" s="555"/>
      <c r="AB4" s="556"/>
      <c r="AC4" s="652">
        <v>2021</v>
      </c>
      <c r="AD4" s="653"/>
      <c r="AE4" s="653"/>
      <c r="AF4" s="654"/>
      <c r="AG4" s="652">
        <v>2022</v>
      </c>
      <c r="AH4" s="653"/>
      <c r="AI4" s="653"/>
      <c r="AJ4" s="654"/>
      <c r="AK4" s="647">
        <v>2023</v>
      </c>
      <c r="AL4" s="648"/>
      <c r="AM4" s="649"/>
    </row>
    <row r="5" spans="1:40" ht="15.6" x14ac:dyDescent="0.3">
      <c r="A5" s="73"/>
      <c r="B5" s="28"/>
      <c r="C5" s="145"/>
      <c r="D5" s="146"/>
      <c r="E5" s="147"/>
      <c r="F5" s="147"/>
      <c r="G5" s="147"/>
      <c r="H5" s="147"/>
      <c r="I5" s="148"/>
      <c r="J5" s="148"/>
      <c r="K5" s="148"/>
      <c r="L5" s="773"/>
      <c r="M5" s="149" t="s">
        <v>3</v>
      </c>
      <c r="N5" s="149" t="s">
        <v>4</v>
      </c>
      <c r="O5" s="150" t="s">
        <v>151</v>
      </c>
      <c r="P5" s="149" t="s">
        <v>78</v>
      </c>
      <c r="Q5" s="149" t="s">
        <v>3</v>
      </c>
      <c r="R5" s="149" t="s">
        <v>4</v>
      </c>
      <c r="S5" s="150" t="s">
        <v>151</v>
      </c>
      <c r="T5" s="149" t="s">
        <v>78</v>
      </c>
      <c r="U5" s="149" t="s">
        <v>3</v>
      </c>
      <c r="V5" s="149" t="s">
        <v>4</v>
      </c>
      <c r="W5" s="150" t="s">
        <v>264</v>
      </c>
      <c r="X5" s="150" t="s">
        <v>265</v>
      </c>
      <c r="Y5" s="149" t="s">
        <v>3</v>
      </c>
      <c r="Z5" s="149" t="s">
        <v>268</v>
      </c>
      <c r="AA5" s="152" t="s">
        <v>264</v>
      </c>
      <c r="AB5" s="152" t="str">
        <f>X5</f>
        <v>Decemb</v>
      </c>
      <c r="AC5" s="157" t="s">
        <v>272</v>
      </c>
      <c r="AD5" s="158" t="s">
        <v>275</v>
      </c>
      <c r="AE5" s="134" t="s">
        <v>264</v>
      </c>
      <c r="AF5" s="134" t="s">
        <v>78</v>
      </c>
      <c r="AG5" s="479" t="s">
        <v>272</v>
      </c>
      <c r="AH5" s="220" t="s">
        <v>329</v>
      </c>
      <c r="AI5" s="220" t="s">
        <v>77</v>
      </c>
      <c r="AJ5" s="471" t="s">
        <v>149</v>
      </c>
      <c r="AK5" s="220" t="s">
        <v>272</v>
      </c>
      <c r="AL5" s="471" t="s">
        <v>280</v>
      </c>
      <c r="AM5" s="471" t="s">
        <v>346</v>
      </c>
      <c r="AN5" s="471" t="s">
        <v>296</v>
      </c>
    </row>
    <row r="6" spans="1:40" s="78" customFormat="1" ht="15.6" x14ac:dyDescent="0.3">
      <c r="A6" s="82" t="s">
        <v>125</v>
      </c>
      <c r="B6" s="75" t="s">
        <v>121</v>
      </c>
      <c r="C6" s="125">
        <v>15.093999999999999</v>
      </c>
      <c r="D6" s="125">
        <v>0</v>
      </c>
      <c r="E6" s="126">
        <f>17553/1000</f>
        <v>17.553000000000001</v>
      </c>
      <c r="F6" s="126">
        <f>SUM(M6:P6)</f>
        <v>31.602</v>
      </c>
      <c r="G6" s="126">
        <f t="shared" ref="G6:G26" si="0">SUM(Q6:T6)</f>
        <v>1.44</v>
      </c>
      <c r="H6" s="126">
        <f>SUM(U6:X6)</f>
        <v>10.187000000000001</v>
      </c>
      <c r="I6" s="127">
        <f t="shared" ref="I6:I26" si="1">Y6+Z6+AA6+AB6</f>
        <v>0</v>
      </c>
      <c r="J6" s="127">
        <v>0</v>
      </c>
      <c r="K6" s="127">
        <f>SUM(AG6:AJ6)</f>
        <v>0</v>
      </c>
      <c r="L6" s="134">
        <f>AK6+AL6+AM6+AN6</f>
        <v>0</v>
      </c>
      <c r="M6" s="126">
        <v>0</v>
      </c>
      <c r="N6" s="126">
        <v>0</v>
      </c>
      <c r="O6" s="126">
        <f>12413/1000</f>
        <v>12.413</v>
      </c>
      <c r="P6" s="126">
        <f>19189/1000</f>
        <v>19.189</v>
      </c>
      <c r="Q6" s="126">
        <v>0</v>
      </c>
      <c r="R6" s="126">
        <v>0.22</v>
      </c>
      <c r="S6" s="126">
        <v>0.22</v>
      </c>
      <c r="T6" s="126">
        <v>1</v>
      </c>
      <c r="U6" s="127">
        <v>0</v>
      </c>
      <c r="V6" s="127">
        <v>2.1870000000000003</v>
      </c>
      <c r="W6" s="127">
        <v>0</v>
      </c>
      <c r="X6" s="127">
        <v>8</v>
      </c>
      <c r="Y6" s="127">
        <v>0</v>
      </c>
      <c r="Z6" s="127">
        <v>0</v>
      </c>
      <c r="AA6" s="127">
        <v>0</v>
      </c>
      <c r="AB6" s="127">
        <v>0</v>
      </c>
      <c r="AC6" s="118">
        <v>0</v>
      </c>
      <c r="AD6" s="162">
        <v>0</v>
      </c>
      <c r="AE6" s="202">
        <v>0</v>
      </c>
      <c r="AF6" s="78">
        <v>0</v>
      </c>
      <c r="AG6" s="220">
        <v>0</v>
      </c>
      <c r="AH6" s="307">
        <v>0</v>
      </c>
      <c r="AI6" s="78">
        <v>0</v>
      </c>
      <c r="AJ6" s="78">
        <v>0</v>
      </c>
      <c r="AK6" s="78">
        <v>0</v>
      </c>
      <c r="AL6" s="78">
        <v>0</v>
      </c>
      <c r="AM6" s="307">
        <v>0</v>
      </c>
      <c r="AN6" s="307">
        <v>0</v>
      </c>
    </row>
    <row r="7" spans="1:40" s="78" customFormat="1" ht="15.6" x14ac:dyDescent="0.3">
      <c r="A7" s="82"/>
      <c r="B7" s="76" t="s">
        <v>120</v>
      </c>
      <c r="C7" s="128">
        <f>46030/1000</f>
        <v>46.03</v>
      </c>
      <c r="D7" s="129">
        <f>8080/1000</f>
        <v>8.08</v>
      </c>
      <c r="E7" s="126">
        <f>16570/1000</f>
        <v>16.57</v>
      </c>
      <c r="F7" s="126">
        <f t="shared" ref="F7:F30" si="2">SUM(M7:P7)</f>
        <v>47.061999999999998</v>
      </c>
      <c r="G7" s="126">
        <f t="shared" si="0"/>
        <v>195.17700000000002</v>
      </c>
      <c r="H7" s="126">
        <f t="shared" ref="H7:H26" si="3">SUM(U7:X7)</f>
        <v>41.384</v>
      </c>
      <c r="I7" s="127">
        <f t="shared" si="1"/>
        <v>152</v>
      </c>
      <c r="J7" s="127">
        <f>SUM(AC7:AF7)</f>
        <v>87</v>
      </c>
      <c r="K7" s="127">
        <f>SUM(AG7:AJ7)</f>
        <v>18.2</v>
      </c>
      <c r="L7" s="134">
        <f t="shared" ref="L7:L30" si="4">AK7+AL7+AM7+AN7</f>
        <v>13.471</v>
      </c>
      <c r="M7" s="126">
        <v>0</v>
      </c>
      <c r="N7" s="126">
        <v>0</v>
      </c>
      <c r="O7" s="126">
        <f>17077/1000</f>
        <v>17.077000000000002</v>
      </c>
      <c r="P7" s="126">
        <f>29985/1000</f>
        <v>29.984999999999999</v>
      </c>
      <c r="Q7" s="126">
        <v>32.029000000000003</v>
      </c>
      <c r="R7" s="126">
        <v>6.2640000000000002</v>
      </c>
      <c r="S7" s="126">
        <v>136.846</v>
      </c>
      <c r="T7" s="126">
        <v>20.038</v>
      </c>
      <c r="U7" s="127">
        <v>14.168999999999999</v>
      </c>
      <c r="V7" s="127">
        <v>12.85</v>
      </c>
      <c r="W7" s="130">
        <v>13.65</v>
      </c>
      <c r="X7" s="130">
        <v>0.71499999999999997</v>
      </c>
      <c r="Y7" s="130">
        <v>128</v>
      </c>
      <c r="Z7" s="130">
        <v>20</v>
      </c>
      <c r="AA7" s="127">
        <v>2</v>
      </c>
      <c r="AB7" s="127">
        <v>2</v>
      </c>
      <c r="AC7" s="118">
        <v>0</v>
      </c>
      <c r="AD7" s="162">
        <v>68</v>
      </c>
      <c r="AE7" s="202">
        <v>0</v>
      </c>
      <c r="AF7" s="78">
        <v>19</v>
      </c>
      <c r="AG7" s="220">
        <v>1</v>
      </c>
      <c r="AH7" s="307">
        <v>17</v>
      </c>
      <c r="AI7" s="78">
        <v>0</v>
      </c>
      <c r="AJ7" s="78">
        <f>200/1000</f>
        <v>0.2</v>
      </c>
      <c r="AK7" s="78">
        <v>0</v>
      </c>
      <c r="AL7" s="78">
        <v>0</v>
      </c>
      <c r="AM7" s="308">
        <v>12.076000000000001</v>
      </c>
      <c r="AN7" s="308">
        <v>1.395</v>
      </c>
    </row>
    <row r="8" spans="1:40" s="79" customFormat="1" ht="15.6" x14ac:dyDescent="0.3">
      <c r="A8" s="83"/>
      <c r="B8" s="77" t="s">
        <v>122</v>
      </c>
      <c r="C8" s="131">
        <f>C6-C7</f>
        <v>-30.936</v>
      </c>
      <c r="D8" s="131">
        <f>D6-D7</f>
        <v>-8.08</v>
      </c>
      <c r="E8" s="131">
        <f>E6-E7</f>
        <v>0.98300000000000054</v>
      </c>
      <c r="F8" s="131">
        <f t="shared" si="2"/>
        <v>-15.46</v>
      </c>
      <c r="G8" s="131">
        <f t="shared" si="0"/>
        <v>-193.73700000000002</v>
      </c>
      <c r="H8" s="131">
        <f t="shared" si="3"/>
        <v>-31.196999999999999</v>
      </c>
      <c r="I8" s="134">
        <f t="shared" si="1"/>
        <v>-152</v>
      </c>
      <c r="J8" s="134">
        <f>SUM(AC8:AF8)</f>
        <v>-87</v>
      </c>
      <c r="K8" s="134">
        <f>K6-K7</f>
        <v>-18.2</v>
      </c>
      <c r="L8" s="134">
        <f t="shared" si="4"/>
        <v>-13.471</v>
      </c>
      <c r="M8" s="131">
        <f t="shared" ref="M8:AC8" si="5">M6-M7</f>
        <v>0</v>
      </c>
      <c r="N8" s="131">
        <f t="shared" si="5"/>
        <v>0</v>
      </c>
      <c r="O8" s="131">
        <f t="shared" si="5"/>
        <v>-4.6640000000000015</v>
      </c>
      <c r="P8" s="131">
        <f t="shared" si="5"/>
        <v>-10.795999999999999</v>
      </c>
      <c r="Q8" s="131">
        <f t="shared" si="5"/>
        <v>-32.029000000000003</v>
      </c>
      <c r="R8" s="131">
        <f t="shared" si="5"/>
        <v>-6.0440000000000005</v>
      </c>
      <c r="S8" s="131">
        <f t="shared" si="5"/>
        <v>-136.626</v>
      </c>
      <c r="T8" s="131">
        <f t="shared" si="5"/>
        <v>-19.038</v>
      </c>
      <c r="U8" s="131">
        <f t="shared" si="5"/>
        <v>-14.168999999999999</v>
      </c>
      <c r="V8" s="131">
        <f t="shared" si="5"/>
        <v>-10.663</v>
      </c>
      <c r="W8" s="131">
        <f t="shared" si="5"/>
        <v>-13.65</v>
      </c>
      <c r="X8" s="131">
        <f t="shared" si="5"/>
        <v>7.2850000000000001</v>
      </c>
      <c r="Y8" s="131">
        <f t="shared" si="5"/>
        <v>-128</v>
      </c>
      <c r="Z8" s="131">
        <f t="shared" si="5"/>
        <v>-20</v>
      </c>
      <c r="AA8" s="131">
        <f t="shared" si="5"/>
        <v>-2</v>
      </c>
      <c r="AB8" s="131">
        <f t="shared" si="5"/>
        <v>-2</v>
      </c>
      <c r="AC8" s="159">
        <f t="shared" si="5"/>
        <v>0</v>
      </c>
      <c r="AD8" s="159">
        <f>AD6-AD7</f>
        <v>-68</v>
      </c>
      <c r="AE8" s="159">
        <f>AE6-AE7</f>
        <v>0</v>
      </c>
      <c r="AF8" s="159">
        <f>AF6-AF7</f>
        <v>-19</v>
      </c>
      <c r="AG8" s="159">
        <f t="shared" ref="AG8:AK8" si="6">AG6-AG7</f>
        <v>-1</v>
      </c>
      <c r="AH8" s="159">
        <f t="shared" si="6"/>
        <v>-17</v>
      </c>
      <c r="AI8" s="159">
        <f t="shared" si="6"/>
        <v>0</v>
      </c>
      <c r="AJ8" s="159">
        <f t="shared" si="6"/>
        <v>-0.2</v>
      </c>
      <c r="AK8" s="159">
        <f t="shared" si="6"/>
        <v>0</v>
      </c>
      <c r="AL8" s="159">
        <f t="shared" ref="AL8" si="7">AL6-AL7</f>
        <v>0</v>
      </c>
      <c r="AM8" s="220">
        <f t="shared" ref="AM8" si="8">AM6-AM7</f>
        <v>-12.076000000000001</v>
      </c>
      <c r="AN8" s="774">
        <f>AN6-AN7</f>
        <v>-1.395</v>
      </c>
    </row>
    <row r="9" spans="1:40" s="78" customFormat="1" ht="15.6" x14ac:dyDescent="0.3">
      <c r="A9" s="82" t="s">
        <v>126</v>
      </c>
      <c r="B9" s="75" t="s">
        <v>121</v>
      </c>
      <c r="C9" s="125">
        <v>6201.8149299999995</v>
      </c>
      <c r="D9" s="125">
        <v>7512.8376600000001</v>
      </c>
      <c r="E9" s="126">
        <f>9592647/1000</f>
        <v>9592.6470000000008</v>
      </c>
      <c r="F9" s="126">
        <f t="shared" si="2"/>
        <v>7498.1830000000009</v>
      </c>
      <c r="G9" s="126">
        <f t="shared" si="0"/>
        <v>11238.387000000001</v>
      </c>
      <c r="H9" s="126">
        <f t="shared" si="3"/>
        <v>16829.468000000001</v>
      </c>
      <c r="I9" s="127">
        <f t="shared" si="1"/>
        <v>11015.03976</v>
      </c>
      <c r="J9" s="127">
        <f>SUM(AC9:AF9)</f>
        <v>12440</v>
      </c>
      <c r="K9" s="127">
        <f>SUM(AG9:AJ9)</f>
        <v>17389.48273</v>
      </c>
      <c r="L9" s="134">
        <f t="shared" si="4"/>
        <v>13954.96038</v>
      </c>
      <c r="M9" s="132">
        <f>2140106/1000</f>
        <v>2140.1060000000002</v>
      </c>
      <c r="N9" s="132">
        <f>2321561/1000</f>
        <v>2321.5610000000001</v>
      </c>
      <c r="O9" s="132">
        <f>1028858/1000</f>
        <v>1028.8579999999999</v>
      </c>
      <c r="P9" s="132">
        <f>2007658/1000</f>
        <v>2007.6579999999999</v>
      </c>
      <c r="Q9" s="132">
        <v>1126.97</v>
      </c>
      <c r="R9" s="132">
        <v>4055.0540000000001</v>
      </c>
      <c r="S9" s="132">
        <v>3262.3449999999998</v>
      </c>
      <c r="T9" s="132">
        <v>2794.018</v>
      </c>
      <c r="U9" s="127">
        <v>7049.9410000000007</v>
      </c>
      <c r="V9" s="127">
        <v>4138.8069999999998</v>
      </c>
      <c r="W9" s="130">
        <v>2669</v>
      </c>
      <c r="X9" s="130">
        <v>2971.7200000000003</v>
      </c>
      <c r="Y9" s="130">
        <v>2175.0397600000001</v>
      </c>
      <c r="Z9" s="130">
        <v>3630</v>
      </c>
      <c r="AA9" s="130">
        <v>2537</v>
      </c>
      <c r="AB9" s="130">
        <v>2673</v>
      </c>
      <c r="AC9" s="118">
        <v>1248</v>
      </c>
      <c r="AD9" s="162">
        <v>3768</v>
      </c>
      <c r="AE9" s="204">
        <v>3462</v>
      </c>
      <c r="AF9" s="204">
        <v>3962</v>
      </c>
      <c r="AG9" s="245">
        <v>7605</v>
      </c>
      <c r="AH9" s="204">
        <v>2535</v>
      </c>
      <c r="AI9" s="78">
        <v>5946</v>
      </c>
      <c r="AJ9" s="453">
        <v>1303.4827299999997</v>
      </c>
      <c r="AK9" s="470">
        <v>4267.7542300000005</v>
      </c>
      <c r="AL9" s="470">
        <v>3811</v>
      </c>
      <c r="AM9" s="308">
        <v>3063.7433099999998</v>
      </c>
      <c r="AN9" s="308">
        <v>2812.4628400000001</v>
      </c>
    </row>
    <row r="10" spans="1:40" s="78" customFormat="1" ht="15.6" x14ac:dyDescent="0.3">
      <c r="A10" s="82"/>
      <c r="B10" s="76" t="s">
        <v>120</v>
      </c>
      <c r="C10" s="125">
        <f>90508360/1000</f>
        <v>90508.36</v>
      </c>
      <c r="D10" s="129">
        <f>83658345/1000</f>
        <v>83658.345000000001</v>
      </c>
      <c r="E10" s="126">
        <f>95745025/1000</f>
        <v>95745.024999999994</v>
      </c>
      <c r="F10" s="126">
        <f t="shared" si="2"/>
        <v>103225.209</v>
      </c>
      <c r="G10" s="126">
        <f t="shared" si="0"/>
        <v>95054.812999999995</v>
      </c>
      <c r="H10" s="126">
        <f t="shared" si="3"/>
        <v>93527.369000000006</v>
      </c>
      <c r="I10" s="127">
        <f t="shared" si="1"/>
        <v>87589.755000000005</v>
      </c>
      <c r="J10" s="127">
        <f>SUM(AC10:AF10)</f>
        <v>95632</v>
      </c>
      <c r="K10" s="127">
        <f>SUM(AG10:AJ10)</f>
        <v>131922</v>
      </c>
      <c r="L10" s="134">
        <f t="shared" si="4"/>
        <v>106886.973</v>
      </c>
      <c r="M10" s="132">
        <f>21015193/1000</f>
        <v>21015.192999999999</v>
      </c>
      <c r="N10" s="132">
        <f>23347097/1000</f>
        <v>23347.097000000002</v>
      </c>
      <c r="O10" s="127">
        <f>26555291/1000</f>
        <v>26555.291000000001</v>
      </c>
      <c r="P10" s="127">
        <f>32307628/1000</f>
        <v>32307.628000000001</v>
      </c>
      <c r="Q10" s="127">
        <v>22272.156999999999</v>
      </c>
      <c r="R10" s="127">
        <v>18585.687999999998</v>
      </c>
      <c r="S10" s="127">
        <v>25015.074000000001</v>
      </c>
      <c r="T10" s="127">
        <v>29181.894</v>
      </c>
      <c r="U10" s="127">
        <v>14816.625</v>
      </c>
      <c r="V10" s="127">
        <v>23888.777999999998</v>
      </c>
      <c r="W10" s="130">
        <v>24466.148000000001</v>
      </c>
      <c r="X10" s="130">
        <v>30355.817999999999</v>
      </c>
      <c r="Y10" s="130">
        <v>21272.755000000001</v>
      </c>
      <c r="Z10" s="130">
        <v>21099</v>
      </c>
      <c r="AA10" s="130">
        <v>21787</v>
      </c>
      <c r="AB10" s="127">
        <v>23431</v>
      </c>
      <c r="AC10" s="118">
        <v>22688</v>
      </c>
      <c r="AD10" s="162">
        <v>26378</v>
      </c>
      <c r="AE10" s="204">
        <v>22749</v>
      </c>
      <c r="AF10" s="204">
        <v>23817</v>
      </c>
      <c r="AG10" s="245">
        <v>24175</v>
      </c>
      <c r="AH10" s="204">
        <v>26606</v>
      </c>
      <c r="AI10" s="452">
        <v>44321</v>
      </c>
      <c r="AJ10" s="453">
        <v>36820</v>
      </c>
      <c r="AK10" s="470">
        <v>20505.064999999999</v>
      </c>
      <c r="AL10" s="470">
        <v>32971</v>
      </c>
      <c r="AM10" s="308">
        <v>31615.879000000001</v>
      </c>
      <c r="AN10" s="308">
        <v>21795.029000000002</v>
      </c>
    </row>
    <row r="11" spans="1:40" s="79" customFormat="1" ht="15.6" x14ac:dyDescent="0.3">
      <c r="A11" s="83"/>
      <c r="B11" s="77" t="s">
        <v>122</v>
      </c>
      <c r="C11" s="131">
        <f>C9-C10</f>
        <v>-84306.545070000007</v>
      </c>
      <c r="D11" s="131">
        <f>D9-D10</f>
        <v>-76145.507339999996</v>
      </c>
      <c r="E11" s="131">
        <f>E9-E10</f>
        <v>-86152.377999999997</v>
      </c>
      <c r="F11" s="131">
        <f t="shared" si="2"/>
        <v>-95727.025999999998</v>
      </c>
      <c r="G11" s="131">
        <f t="shared" si="0"/>
        <v>-83816.425999999992</v>
      </c>
      <c r="H11" s="131">
        <f t="shared" si="3"/>
        <v>-76697.900999999998</v>
      </c>
      <c r="I11" s="134">
        <f t="shared" si="1"/>
        <v>-76574.715240000005</v>
      </c>
      <c r="J11" s="131">
        <f>J9-J10</f>
        <v>-83192</v>
      </c>
      <c r="K11" s="131">
        <f>K9-K10</f>
        <v>-114532.51727</v>
      </c>
      <c r="L11" s="131">
        <f t="shared" si="4"/>
        <v>-92932.012620000009</v>
      </c>
      <c r="M11" s="131">
        <f t="shared" ref="M11:AD11" si="9">M9-M10</f>
        <v>-18875.087</v>
      </c>
      <c r="N11" s="131">
        <f t="shared" si="9"/>
        <v>-21025.536</v>
      </c>
      <c r="O11" s="131">
        <f t="shared" si="9"/>
        <v>-25526.433000000001</v>
      </c>
      <c r="P11" s="131">
        <f t="shared" si="9"/>
        <v>-30299.97</v>
      </c>
      <c r="Q11" s="131">
        <f t="shared" si="9"/>
        <v>-21145.186999999998</v>
      </c>
      <c r="R11" s="131">
        <f t="shared" si="9"/>
        <v>-14530.633999999998</v>
      </c>
      <c r="S11" s="131">
        <f t="shared" si="9"/>
        <v>-21752.728999999999</v>
      </c>
      <c r="T11" s="131">
        <f t="shared" si="9"/>
        <v>-26387.876</v>
      </c>
      <c r="U11" s="131">
        <f t="shared" si="9"/>
        <v>-7766.6839999999993</v>
      </c>
      <c r="V11" s="131">
        <f t="shared" si="9"/>
        <v>-19749.970999999998</v>
      </c>
      <c r="W11" s="131">
        <f t="shared" si="9"/>
        <v>-21797.148000000001</v>
      </c>
      <c r="X11" s="131">
        <f t="shared" si="9"/>
        <v>-27384.097999999998</v>
      </c>
      <c r="Y11" s="131">
        <f t="shared" si="9"/>
        <v>-19097.715240000001</v>
      </c>
      <c r="Z11" s="131">
        <f t="shared" si="9"/>
        <v>-17469</v>
      </c>
      <c r="AA11" s="131">
        <f t="shared" si="9"/>
        <v>-19250</v>
      </c>
      <c r="AB11" s="131">
        <f t="shared" si="9"/>
        <v>-20758</v>
      </c>
      <c r="AC11" s="159">
        <f t="shared" si="9"/>
        <v>-21440</v>
      </c>
      <c r="AD11" s="159">
        <f t="shared" si="9"/>
        <v>-22610</v>
      </c>
      <c r="AE11" s="159">
        <f>AE9-AE10</f>
        <v>-19287</v>
      </c>
      <c r="AF11" s="159">
        <f>AF9-AF10</f>
        <v>-19855</v>
      </c>
      <c r="AG11" s="159">
        <f>AG9-AG10</f>
        <v>-16570</v>
      </c>
      <c r="AH11" s="159">
        <f>AH9-AH10</f>
        <v>-24071</v>
      </c>
      <c r="AI11" s="159">
        <f>AI9-AI10</f>
        <v>-38375</v>
      </c>
      <c r="AJ11" s="159">
        <f t="shared" ref="AJ11" si="10">AJ9-AJ10</f>
        <v>-35516.517269999997</v>
      </c>
      <c r="AK11" s="159">
        <f>AK9-AK10</f>
        <v>-16237.310769999998</v>
      </c>
      <c r="AL11" s="159">
        <f t="shared" ref="AL11:AM11" si="11">AL9-AL10</f>
        <v>-29160</v>
      </c>
      <c r="AM11" s="159">
        <f t="shared" si="11"/>
        <v>-28552.135690000003</v>
      </c>
      <c r="AN11" s="131">
        <f t="shared" ref="AN11" si="12">AN9-AN10</f>
        <v>-18982.566160000002</v>
      </c>
    </row>
    <row r="12" spans="1:40" s="78" customFormat="1" ht="15.6" x14ac:dyDescent="0.3">
      <c r="A12" s="84" t="s">
        <v>127</v>
      </c>
      <c r="B12" s="75" t="s">
        <v>121</v>
      </c>
      <c r="C12" s="125">
        <v>5281.4464699999999</v>
      </c>
      <c r="D12" s="125">
        <v>16828.530708999999</v>
      </c>
      <c r="E12" s="126">
        <f>17707387/1000</f>
        <v>17707.386999999999</v>
      </c>
      <c r="F12" s="126">
        <f t="shared" si="2"/>
        <v>13781.387999999999</v>
      </c>
      <c r="G12" s="126">
        <f t="shared" si="0"/>
        <v>19118.34</v>
      </c>
      <c r="H12" s="126">
        <f t="shared" si="3"/>
        <v>22114.527999999998</v>
      </c>
      <c r="I12" s="127">
        <f t="shared" si="1"/>
        <v>11313.5098</v>
      </c>
      <c r="J12" s="127">
        <f>SUM(AC12:AF12)</f>
        <v>7810</v>
      </c>
      <c r="K12" s="127">
        <f>SUM(AG12:AJ12)</f>
        <v>15466.062815199999</v>
      </c>
      <c r="L12" s="134">
        <f t="shared" si="4"/>
        <v>19290.340459999999</v>
      </c>
      <c r="M12" s="132">
        <f>2423068/1000</f>
        <v>2423.0680000000002</v>
      </c>
      <c r="N12" s="132">
        <f>3771540/1000</f>
        <v>3771.54</v>
      </c>
      <c r="O12" s="127">
        <f>3814953/1000</f>
        <v>3814.953</v>
      </c>
      <c r="P12" s="127">
        <f>3771827/1000</f>
        <v>3771.8270000000002</v>
      </c>
      <c r="Q12" s="127">
        <f>3506262/1000</f>
        <v>3506.2620000000002</v>
      </c>
      <c r="R12" s="127">
        <f>4267899/1000</f>
        <v>4267.8990000000003</v>
      </c>
      <c r="S12" s="127">
        <f>4992939/1000</f>
        <v>4992.9390000000003</v>
      </c>
      <c r="T12" s="127">
        <f>6351240/1000</f>
        <v>6351.24</v>
      </c>
      <c r="U12" s="127">
        <v>3988.9179999999997</v>
      </c>
      <c r="V12" s="127">
        <v>4912.9679999999998</v>
      </c>
      <c r="W12" s="130">
        <v>6857</v>
      </c>
      <c r="X12" s="130">
        <v>6355.6419999999998</v>
      </c>
      <c r="Y12" s="130">
        <v>3911.5097999999998</v>
      </c>
      <c r="Z12" s="130">
        <v>3780</v>
      </c>
      <c r="AA12" s="130">
        <v>2076</v>
      </c>
      <c r="AB12" s="127">
        <v>1546</v>
      </c>
      <c r="AC12" s="118">
        <v>1109</v>
      </c>
      <c r="AD12" s="163">
        <v>3004</v>
      </c>
      <c r="AE12" s="204">
        <v>1556</v>
      </c>
      <c r="AF12" s="204">
        <v>2141</v>
      </c>
      <c r="AG12" s="245">
        <v>1981</v>
      </c>
      <c r="AH12" s="308">
        <v>3032</v>
      </c>
      <c r="AI12" s="78">
        <v>5597</v>
      </c>
      <c r="AJ12" s="453">
        <v>4856.0628151999999</v>
      </c>
      <c r="AK12" s="470">
        <v>3749.22712</v>
      </c>
      <c r="AL12" s="470">
        <v>6504</v>
      </c>
      <c r="AM12" s="308">
        <v>4675.7123200000005</v>
      </c>
      <c r="AN12" s="308">
        <v>4361.4010199999993</v>
      </c>
    </row>
    <row r="13" spans="1:40" s="78" customFormat="1" ht="15.6" x14ac:dyDescent="0.3">
      <c r="A13" s="84"/>
      <c r="B13" s="76" t="s">
        <v>120</v>
      </c>
      <c r="C13" s="125">
        <f>414253029/1000</f>
        <v>414253.02899999998</v>
      </c>
      <c r="D13" s="129">
        <f>359820874/1000</f>
        <v>359820.87400000001</v>
      </c>
      <c r="E13" s="126">
        <f>381431761/1000</f>
        <v>381431.761</v>
      </c>
      <c r="F13" s="126">
        <f t="shared" si="2"/>
        <v>383538.853</v>
      </c>
      <c r="G13" s="126">
        <f t="shared" si="0"/>
        <v>427407.527</v>
      </c>
      <c r="H13" s="126">
        <f t="shared" si="3"/>
        <v>489645.46299999999</v>
      </c>
      <c r="I13" s="127">
        <f t="shared" si="1"/>
        <v>328371.82900000003</v>
      </c>
      <c r="J13" s="127">
        <f>SUM(AC13:AF13)</f>
        <v>384277</v>
      </c>
      <c r="K13" s="127">
        <f>SUM(AG13:AJ13)</f>
        <v>551535</v>
      </c>
      <c r="L13" s="134">
        <f t="shared" si="4"/>
        <v>627154.95399999991</v>
      </c>
      <c r="M13" s="132">
        <f>97055614/1000</f>
        <v>97055.614000000001</v>
      </c>
      <c r="N13" s="132">
        <f>85937860/1000</f>
        <v>85937.86</v>
      </c>
      <c r="O13" s="127">
        <f>100596968/1000</f>
        <v>100596.96799999999</v>
      </c>
      <c r="P13" s="127">
        <f>99948411/1000</f>
        <v>99948.410999999993</v>
      </c>
      <c r="Q13" s="127">
        <v>84098.953999999998</v>
      </c>
      <c r="R13" s="127">
        <v>103290.98</v>
      </c>
      <c r="S13" s="127">
        <v>115411.31600000001</v>
      </c>
      <c r="T13" s="127">
        <v>124606.277</v>
      </c>
      <c r="U13" s="127">
        <v>115666.32999999999</v>
      </c>
      <c r="V13" s="127">
        <v>118253.58100000001</v>
      </c>
      <c r="W13" s="130">
        <v>116514.761</v>
      </c>
      <c r="X13" s="130">
        <v>139210.791</v>
      </c>
      <c r="Y13" s="130">
        <v>97991.828999999998</v>
      </c>
      <c r="Z13" s="130">
        <v>66918</v>
      </c>
      <c r="AA13" s="130">
        <v>72990</v>
      </c>
      <c r="AB13" s="130">
        <v>90472</v>
      </c>
      <c r="AC13" s="118">
        <v>89217</v>
      </c>
      <c r="AD13" s="163">
        <v>82405</v>
      </c>
      <c r="AE13" s="204">
        <v>93498</v>
      </c>
      <c r="AF13" s="204">
        <v>119157</v>
      </c>
      <c r="AG13" s="245">
        <v>95985</v>
      </c>
      <c r="AH13" s="308">
        <v>116103</v>
      </c>
      <c r="AI13" s="452">
        <v>166088</v>
      </c>
      <c r="AJ13" s="308">
        <v>173359</v>
      </c>
      <c r="AK13" s="470">
        <v>140321.00099999999</v>
      </c>
      <c r="AL13" s="470">
        <v>153657</v>
      </c>
      <c r="AM13" s="308">
        <v>148741.663</v>
      </c>
      <c r="AN13" s="308">
        <v>184435.28999999998</v>
      </c>
    </row>
    <row r="14" spans="1:40" s="79" customFormat="1" ht="15.6" x14ac:dyDescent="0.3">
      <c r="A14" s="85"/>
      <c r="B14" s="77" t="s">
        <v>122</v>
      </c>
      <c r="C14" s="133">
        <f>C12-C13</f>
        <v>-408971.58252999996</v>
      </c>
      <c r="D14" s="133">
        <f>D12-D13</f>
        <v>-342992.343291</v>
      </c>
      <c r="E14" s="131">
        <f>E12-E13</f>
        <v>-363724.37400000001</v>
      </c>
      <c r="F14" s="131">
        <f t="shared" si="2"/>
        <v>-364316.12</v>
      </c>
      <c r="G14" s="131">
        <f t="shared" si="0"/>
        <v>-408289.18700000003</v>
      </c>
      <c r="H14" s="131">
        <f t="shared" si="3"/>
        <v>-467530.93499999994</v>
      </c>
      <c r="I14" s="134">
        <f t="shared" si="1"/>
        <v>-317058.31920000003</v>
      </c>
      <c r="J14" s="134">
        <f t="shared" ref="J14" si="13">J12-J13</f>
        <v>-376467</v>
      </c>
      <c r="K14" s="134">
        <f>K12-K13</f>
        <v>-536068.93718480004</v>
      </c>
      <c r="L14" s="134">
        <f t="shared" si="4"/>
        <v>-607864.61354000005</v>
      </c>
      <c r="M14" s="134">
        <f>M12-M13</f>
        <v>-94632.546000000002</v>
      </c>
      <c r="N14" s="134">
        <f>N12-N13</f>
        <v>-82166.320000000007</v>
      </c>
      <c r="O14" s="134">
        <f>O12-O13</f>
        <v>-96782.014999999999</v>
      </c>
      <c r="P14" s="134">
        <v>-90735.239000000001</v>
      </c>
      <c r="Q14" s="134">
        <v>-80592.691999999995</v>
      </c>
      <c r="R14" s="134">
        <v>-99023.080999999991</v>
      </c>
      <c r="S14" s="134">
        <v>-110418.37700000001</v>
      </c>
      <c r="T14" s="134">
        <v>-118255.037</v>
      </c>
      <c r="U14" s="134">
        <f t="shared" ref="U14:AC14" si="14">U12-U13</f>
        <v>-111677.41199999998</v>
      </c>
      <c r="V14" s="134">
        <f t="shared" si="14"/>
        <v>-113340.61300000001</v>
      </c>
      <c r="W14" s="134">
        <f t="shared" si="14"/>
        <v>-109657.761</v>
      </c>
      <c r="X14" s="134">
        <f t="shared" si="14"/>
        <v>-132855.149</v>
      </c>
      <c r="Y14" s="134">
        <f t="shared" si="14"/>
        <v>-94080.319199999998</v>
      </c>
      <c r="Z14" s="134">
        <f t="shared" si="14"/>
        <v>-63138</v>
      </c>
      <c r="AA14" s="134">
        <f t="shared" si="14"/>
        <v>-70914</v>
      </c>
      <c r="AB14" s="134">
        <f t="shared" si="14"/>
        <v>-88926</v>
      </c>
      <c r="AC14" s="121">
        <f t="shared" si="14"/>
        <v>-88108</v>
      </c>
      <c r="AD14" s="121">
        <f>AD12-AD13</f>
        <v>-79401</v>
      </c>
      <c r="AE14" s="121">
        <f>AE12-AE13</f>
        <v>-91942</v>
      </c>
      <c r="AF14" s="121">
        <f>AF12-AF13</f>
        <v>-117016</v>
      </c>
      <c r="AG14" s="121">
        <f t="shared" ref="AG14:AK14" si="15">AG12-AG13</f>
        <v>-94004</v>
      </c>
      <c r="AH14" s="121">
        <f t="shared" si="15"/>
        <v>-113071</v>
      </c>
      <c r="AI14" s="121">
        <f t="shared" si="15"/>
        <v>-160491</v>
      </c>
      <c r="AJ14" s="121">
        <f t="shared" si="15"/>
        <v>-168502.93718479999</v>
      </c>
      <c r="AK14" s="121">
        <f t="shared" si="15"/>
        <v>-136571.77387999999</v>
      </c>
      <c r="AL14" s="121">
        <f t="shared" ref="AL14" si="16">AL12-AL13</f>
        <v>-147153</v>
      </c>
      <c r="AM14" s="220">
        <f t="shared" ref="AM14:AN14" si="17">AM12-AM13</f>
        <v>-144065.95068000001</v>
      </c>
      <c r="AN14" s="220">
        <f t="shared" si="17"/>
        <v>-180073.88897999999</v>
      </c>
    </row>
    <row r="15" spans="1:40" s="78" customFormat="1" ht="15.6" x14ac:dyDescent="0.3">
      <c r="A15" s="82" t="s">
        <v>128</v>
      </c>
      <c r="B15" s="75" t="s">
        <v>121</v>
      </c>
      <c r="C15" s="126">
        <v>832.64109999999994</v>
      </c>
      <c r="D15" s="125">
        <v>839.08600000000001</v>
      </c>
      <c r="E15" s="126">
        <f>977857/1000</f>
        <v>977.85699999999997</v>
      </c>
      <c r="F15" s="126">
        <f t="shared" si="2"/>
        <v>634.86900000000003</v>
      </c>
      <c r="G15" s="126">
        <f t="shared" si="0"/>
        <v>977.47900000000004</v>
      </c>
      <c r="H15" s="126">
        <f t="shared" si="3"/>
        <v>1055.702</v>
      </c>
      <c r="I15" s="127">
        <f t="shared" si="1"/>
        <v>1910.3225500000001</v>
      </c>
      <c r="J15" s="127">
        <f>SUM(AC15:AF15)</f>
        <v>339</v>
      </c>
      <c r="K15" s="127">
        <f>SUM(AG15:AJ15)</f>
        <v>1194.4605000000001</v>
      </c>
      <c r="L15" s="134">
        <f t="shared" si="4"/>
        <v>2596.4937599999998</v>
      </c>
      <c r="M15" s="132">
        <f>151379/1000</f>
        <v>151.37899999999999</v>
      </c>
      <c r="N15" s="132">
        <f>64580/1000</f>
        <v>64.58</v>
      </c>
      <c r="O15" s="127">
        <f>176594/1000</f>
        <v>176.59399999999999</v>
      </c>
      <c r="P15" s="127">
        <f>242316/1000</f>
        <v>242.316</v>
      </c>
      <c r="Q15" s="127">
        <f>315158/1000</f>
        <v>315.15800000000002</v>
      </c>
      <c r="R15" s="127">
        <f>217023/1000</f>
        <v>217.023</v>
      </c>
      <c r="S15" s="127">
        <f>228717/1000</f>
        <v>228.71700000000001</v>
      </c>
      <c r="T15" s="127">
        <f>216581/1000</f>
        <v>216.58099999999999</v>
      </c>
      <c r="U15" s="127">
        <v>332.09800000000001</v>
      </c>
      <c r="V15" s="127">
        <v>217.57900000000001</v>
      </c>
      <c r="W15" s="130">
        <v>234</v>
      </c>
      <c r="X15" s="130">
        <v>272.02499999999998</v>
      </c>
      <c r="Y15" s="130">
        <v>1270.3225500000001</v>
      </c>
      <c r="Z15" s="130">
        <v>264</v>
      </c>
      <c r="AA15" s="130">
        <v>135</v>
      </c>
      <c r="AB15" s="127">
        <v>241</v>
      </c>
      <c r="AC15" s="118">
        <v>0</v>
      </c>
      <c r="AD15" s="163">
        <v>159</v>
      </c>
      <c r="AE15" s="203">
        <v>75</v>
      </c>
      <c r="AF15" s="205">
        <v>105</v>
      </c>
      <c r="AG15" s="220">
        <v>269</v>
      </c>
      <c r="AH15" s="307">
        <v>101</v>
      </c>
      <c r="AI15" s="78">
        <v>16</v>
      </c>
      <c r="AJ15" s="453">
        <v>808.46050000000002</v>
      </c>
      <c r="AK15" s="470">
        <v>1697.3902599999999</v>
      </c>
      <c r="AL15" s="470">
        <v>646</v>
      </c>
      <c r="AM15" s="308">
        <v>129.90350000000001</v>
      </c>
      <c r="AN15" s="308">
        <v>123.2</v>
      </c>
    </row>
    <row r="16" spans="1:40" s="78" customFormat="1" ht="15.6" x14ac:dyDescent="0.3">
      <c r="A16" s="82"/>
      <c r="B16" s="76" t="s">
        <v>120</v>
      </c>
      <c r="C16" s="125">
        <f>8460365/1000</f>
        <v>8460.3649999999998</v>
      </c>
      <c r="D16" s="129">
        <f>3588536/1000</f>
        <v>3588.5360000000001</v>
      </c>
      <c r="E16" s="126">
        <f>12920762/1000</f>
        <v>12920.762000000001</v>
      </c>
      <c r="F16" s="126">
        <f t="shared" si="2"/>
        <v>25772.275999999998</v>
      </c>
      <c r="G16" s="126">
        <f t="shared" si="0"/>
        <v>8256.74</v>
      </c>
      <c r="H16" s="126">
        <f t="shared" si="3"/>
        <v>10951.722</v>
      </c>
      <c r="I16" s="127">
        <f t="shared" si="1"/>
        <v>3808.6390000000001</v>
      </c>
      <c r="J16" s="127">
        <f>SUM(AC16:AF16)</f>
        <v>2367</v>
      </c>
      <c r="K16" s="127">
        <f>SUM(AG16:AJ16)</f>
        <v>4259</v>
      </c>
      <c r="L16" s="134">
        <f t="shared" si="4"/>
        <v>5694.08</v>
      </c>
      <c r="M16" s="132">
        <f>3161987/1000</f>
        <v>3161.9870000000001</v>
      </c>
      <c r="N16" s="132">
        <f>8104247/1000</f>
        <v>8104.2470000000003</v>
      </c>
      <c r="O16" s="127">
        <f>4911982/1000</f>
        <v>4911.982</v>
      </c>
      <c r="P16" s="127">
        <f>9594060/1000</f>
        <v>9594.06</v>
      </c>
      <c r="Q16" s="127">
        <v>1134.001</v>
      </c>
      <c r="R16" s="127">
        <v>3770.886</v>
      </c>
      <c r="S16" s="127">
        <v>2484.625</v>
      </c>
      <c r="T16" s="127">
        <v>867.22799999999995</v>
      </c>
      <c r="U16" s="127">
        <v>3778.433</v>
      </c>
      <c r="V16" s="127">
        <v>3001.8829999999998</v>
      </c>
      <c r="W16" s="130">
        <v>2711.5319999999997</v>
      </c>
      <c r="X16" s="130">
        <v>1459.8739999999998</v>
      </c>
      <c r="Y16" s="130">
        <v>1444.6389999999999</v>
      </c>
      <c r="Z16" s="130">
        <v>123</v>
      </c>
      <c r="AA16" s="130">
        <v>1080</v>
      </c>
      <c r="AB16" s="130">
        <v>1161</v>
      </c>
      <c r="AC16" s="118">
        <v>692</v>
      </c>
      <c r="AD16" s="163">
        <v>1161</v>
      </c>
      <c r="AE16" s="203">
        <v>145</v>
      </c>
      <c r="AF16" s="205">
        <v>369</v>
      </c>
      <c r="AG16" s="220">
        <v>871</v>
      </c>
      <c r="AH16" s="307">
        <v>198</v>
      </c>
      <c r="AI16" s="78">
        <v>2232</v>
      </c>
      <c r="AJ16" s="308">
        <v>958</v>
      </c>
      <c r="AK16" s="470">
        <v>1209.423</v>
      </c>
      <c r="AL16" s="470">
        <v>2114</v>
      </c>
      <c r="AM16" s="308">
        <v>53.231999999999999</v>
      </c>
      <c r="AN16" s="308">
        <v>2317.4250000000002</v>
      </c>
    </row>
    <row r="17" spans="1:79" s="79" customFormat="1" ht="15.6" x14ac:dyDescent="0.3">
      <c r="A17" s="83"/>
      <c r="B17" s="77" t="s">
        <v>122</v>
      </c>
      <c r="C17" s="133">
        <f>C15-C16</f>
        <v>-7627.7239</v>
      </c>
      <c r="D17" s="133">
        <f>D15-D16</f>
        <v>-2749.45</v>
      </c>
      <c r="E17" s="131">
        <f>E15-E16</f>
        <v>-11942.905000000001</v>
      </c>
      <c r="F17" s="131">
        <f t="shared" si="2"/>
        <v>-17861.601000000002</v>
      </c>
      <c r="G17" s="131">
        <f t="shared" si="0"/>
        <v>-7279.2609999999995</v>
      </c>
      <c r="H17" s="131">
        <f t="shared" si="3"/>
        <v>-9896.0199999999986</v>
      </c>
      <c r="I17" s="134">
        <f t="shared" si="1"/>
        <v>-1898.3164499999998</v>
      </c>
      <c r="J17" s="134">
        <f t="shared" ref="J17:O17" si="18">J15-J16</f>
        <v>-2028</v>
      </c>
      <c r="K17" s="134">
        <f t="shared" si="18"/>
        <v>-3064.5394999999999</v>
      </c>
      <c r="L17" s="134">
        <f t="shared" si="4"/>
        <v>-3097.5862400000005</v>
      </c>
      <c r="M17" s="134">
        <f t="shared" si="18"/>
        <v>-3010.6080000000002</v>
      </c>
      <c r="N17" s="134">
        <f t="shared" si="18"/>
        <v>-8039.6670000000004</v>
      </c>
      <c r="O17" s="134">
        <f t="shared" si="18"/>
        <v>-4735.3879999999999</v>
      </c>
      <c r="P17" s="134">
        <v>-2075.9380000000001</v>
      </c>
      <c r="Q17" s="134">
        <v>-818.84299999999996</v>
      </c>
      <c r="R17" s="134">
        <v>-3553.8629999999998</v>
      </c>
      <c r="S17" s="134">
        <v>-2255.9079999999999</v>
      </c>
      <c r="T17" s="134">
        <v>-650.64699999999993</v>
      </c>
      <c r="U17" s="134">
        <f t="shared" ref="U17:AK17" si="19">U15-U16</f>
        <v>-3446.335</v>
      </c>
      <c r="V17" s="134">
        <f t="shared" si="19"/>
        <v>-2784.3039999999996</v>
      </c>
      <c r="W17" s="134">
        <f t="shared" si="19"/>
        <v>-2477.5319999999997</v>
      </c>
      <c r="X17" s="134">
        <f t="shared" si="19"/>
        <v>-1187.8489999999997</v>
      </c>
      <c r="Y17" s="134">
        <f t="shared" si="19"/>
        <v>-174.3164499999998</v>
      </c>
      <c r="Z17" s="134">
        <f t="shared" si="19"/>
        <v>141</v>
      </c>
      <c r="AA17" s="134">
        <f t="shared" si="19"/>
        <v>-945</v>
      </c>
      <c r="AB17" s="134">
        <f t="shared" si="19"/>
        <v>-920</v>
      </c>
      <c r="AC17" s="121">
        <f t="shared" si="19"/>
        <v>-692</v>
      </c>
      <c r="AD17" s="121">
        <f t="shared" si="19"/>
        <v>-1002</v>
      </c>
      <c r="AE17" s="121">
        <f t="shared" si="19"/>
        <v>-70</v>
      </c>
      <c r="AF17" s="121">
        <f t="shared" si="19"/>
        <v>-264</v>
      </c>
      <c r="AG17" s="121">
        <f t="shared" si="19"/>
        <v>-602</v>
      </c>
      <c r="AH17" s="121">
        <f t="shared" si="19"/>
        <v>-97</v>
      </c>
      <c r="AI17" s="121">
        <f t="shared" si="19"/>
        <v>-2216</v>
      </c>
      <c r="AJ17" s="121">
        <f t="shared" si="19"/>
        <v>-149.53949999999998</v>
      </c>
      <c r="AK17" s="121">
        <f t="shared" si="19"/>
        <v>487.9672599999999</v>
      </c>
      <c r="AL17" s="121">
        <f t="shared" ref="AL17" si="20">AL15-AL16</f>
        <v>-1468</v>
      </c>
      <c r="AM17" s="220">
        <f t="shared" ref="AM17:AN17" si="21">AM15-AM16</f>
        <v>76.671500000000009</v>
      </c>
      <c r="AN17" s="220">
        <f t="shared" si="21"/>
        <v>-2194.2250000000004</v>
      </c>
    </row>
    <row r="18" spans="1:79" s="78" customFormat="1" ht="15.6" x14ac:dyDescent="0.3">
      <c r="A18" s="84" t="s">
        <v>129</v>
      </c>
      <c r="B18" s="75" t="s">
        <v>121</v>
      </c>
      <c r="C18" s="128">
        <v>105069.17518999999</v>
      </c>
      <c r="D18" s="125">
        <v>110729.82566</v>
      </c>
      <c r="E18" s="127">
        <f>115459722/1000</f>
        <v>115459.72199999999</v>
      </c>
      <c r="F18" s="126">
        <f t="shared" si="2"/>
        <v>90269.277000000002</v>
      </c>
      <c r="G18" s="126">
        <f t="shared" si="0"/>
        <v>87784.859999999986</v>
      </c>
      <c r="H18" s="126">
        <f t="shared" si="3"/>
        <v>90087.146000000008</v>
      </c>
      <c r="I18" s="127">
        <f t="shared" si="1"/>
        <v>75098.293340000004</v>
      </c>
      <c r="J18" s="127">
        <f>SUM(AC18:AF18)</f>
        <v>52360</v>
      </c>
      <c r="K18" s="127">
        <f>SUM(AG18:AJ18)</f>
        <v>78180.424857599995</v>
      </c>
      <c r="L18" s="134">
        <f t="shared" si="4"/>
        <v>79965.689780000015</v>
      </c>
      <c r="M18" s="132">
        <f>21156428/1000</f>
        <v>21156.428</v>
      </c>
      <c r="N18" s="132">
        <f>24979991/1000</f>
        <v>24979.991000000002</v>
      </c>
      <c r="O18" s="132">
        <f>25801419/1000</f>
        <v>25801.419000000002</v>
      </c>
      <c r="P18" s="132">
        <f>18331439/1000</f>
        <v>18331.438999999998</v>
      </c>
      <c r="Q18" s="127">
        <f>15017778/1000</f>
        <v>15017.778</v>
      </c>
      <c r="R18" s="127">
        <f>17317386/1000</f>
        <v>17317.385999999999</v>
      </c>
      <c r="S18" s="127">
        <f>27536732/1000</f>
        <v>27536.732</v>
      </c>
      <c r="T18" s="127">
        <f>27912964/1000</f>
        <v>27912.964</v>
      </c>
      <c r="U18" s="127">
        <v>19312.463000000003</v>
      </c>
      <c r="V18" s="127">
        <v>22693.638999999999</v>
      </c>
      <c r="W18" s="130">
        <v>25081</v>
      </c>
      <c r="X18" s="130">
        <v>23000.044000000002</v>
      </c>
      <c r="Y18" s="130">
        <v>17121.29334</v>
      </c>
      <c r="Z18" s="130">
        <v>19218</v>
      </c>
      <c r="AA18" s="130">
        <v>21254</v>
      </c>
      <c r="AB18" s="127">
        <v>17505</v>
      </c>
      <c r="AC18" s="118">
        <v>16109</v>
      </c>
      <c r="AD18" s="163">
        <v>11518</v>
      </c>
      <c r="AE18" s="202">
        <v>10728</v>
      </c>
      <c r="AF18" s="202">
        <v>14005</v>
      </c>
      <c r="AG18" s="221">
        <v>12097</v>
      </c>
      <c r="AH18" s="308">
        <v>19025</v>
      </c>
      <c r="AI18" s="78">
        <v>21867</v>
      </c>
      <c r="AJ18" s="452">
        <v>25191.424857599999</v>
      </c>
      <c r="AK18" s="470">
        <v>15337.82465000001</v>
      </c>
      <c r="AL18" s="470">
        <v>17939</v>
      </c>
      <c r="AM18" s="308">
        <v>22494.835970000011</v>
      </c>
      <c r="AN18" s="308">
        <v>24194.029159999991</v>
      </c>
    </row>
    <row r="19" spans="1:79" s="78" customFormat="1" ht="14.4" x14ac:dyDescent="0.3">
      <c r="A19" s="75"/>
      <c r="B19" s="76" t="s">
        <v>120</v>
      </c>
      <c r="C19" s="126">
        <f>382058197/1000</f>
        <v>382058.19699999999</v>
      </c>
      <c r="D19" s="129">
        <f>408313828/1000</f>
        <v>408313.82799999998</v>
      </c>
      <c r="E19" s="126">
        <f>408891046/1000</f>
        <v>408891.04599999997</v>
      </c>
      <c r="F19" s="126">
        <f t="shared" si="2"/>
        <v>388414.02400000003</v>
      </c>
      <c r="G19" s="126">
        <f t="shared" si="0"/>
        <v>408529.04099999997</v>
      </c>
      <c r="H19" s="126">
        <f t="shared" si="3"/>
        <v>437146.70900000003</v>
      </c>
      <c r="I19" s="127">
        <f t="shared" si="1"/>
        <v>408729.234</v>
      </c>
      <c r="J19" s="127">
        <f>SUM(AC19:AF19)</f>
        <v>458908</v>
      </c>
      <c r="K19" s="127">
        <f>SUM(AG19:AJ19)</f>
        <v>499852</v>
      </c>
      <c r="L19" s="134">
        <f t="shared" si="4"/>
        <v>542806.84400000004</v>
      </c>
      <c r="M19" s="132">
        <f>88893496/1000</f>
        <v>88893.495999999999</v>
      </c>
      <c r="N19" s="132">
        <f>93294345/1000</f>
        <v>93294.345000000001</v>
      </c>
      <c r="O19" s="127">
        <f>103393875/1000</f>
        <v>103393.875</v>
      </c>
      <c r="P19" s="127">
        <f>102832308/1000</f>
        <v>102832.308</v>
      </c>
      <c r="Q19" s="127">
        <v>89482.49</v>
      </c>
      <c r="R19" s="127">
        <v>101997.923</v>
      </c>
      <c r="S19" s="127">
        <v>107075.382</v>
      </c>
      <c r="T19" s="127">
        <v>109973.246</v>
      </c>
      <c r="U19" s="127">
        <v>92622.790000000008</v>
      </c>
      <c r="V19" s="127">
        <v>110529.94399999999</v>
      </c>
      <c r="W19" s="130">
        <v>107860.274</v>
      </c>
      <c r="X19" s="130">
        <v>126133.701</v>
      </c>
      <c r="Y19" s="130">
        <v>85587.233999999997</v>
      </c>
      <c r="Z19" s="130">
        <v>87206</v>
      </c>
      <c r="AA19" s="130">
        <v>112276</v>
      </c>
      <c r="AB19" s="130">
        <v>123660</v>
      </c>
      <c r="AC19" s="118">
        <v>112943</v>
      </c>
      <c r="AD19" s="163">
        <v>112518</v>
      </c>
      <c r="AE19" s="202">
        <v>99806</v>
      </c>
      <c r="AF19" s="202">
        <v>133641</v>
      </c>
      <c r="AG19" s="221">
        <v>93024</v>
      </c>
      <c r="AH19" s="308">
        <v>128549</v>
      </c>
      <c r="AI19" s="78">
        <v>124475</v>
      </c>
      <c r="AJ19" s="453">
        <v>153804</v>
      </c>
      <c r="AK19" s="470">
        <v>129492.973</v>
      </c>
      <c r="AL19" s="470">
        <v>132865</v>
      </c>
      <c r="AM19" s="308">
        <v>141319.785</v>
      </c>
      <c r="AN19" s="308">
        <v>139129.08600000001</v>
      </c>
    </row>
    <row r="20" spans="1:79" s="79" customFormat="1" ht="14.4" x14ac:dyDescent="0.3">
      <c r="A20" s="80"/>
      <c r="B20" s="77" t="s">
        <v>122</v>
      </c>
      <c r="C20" s="133">
        <f>C18-C19</f>
        <v>-276989.02181000001</v>
      </c>
      <c r="D20" s="133">
        <f>D18-D19</f>
        <v>-297584.00234000001</v>
      </c>
      <c r="E20" s="131">
        <f>E18-E19</f>
        <v>-293431.32399999996</v>
      </c>
      <c r="F20" s="131">
        <f t="shared" si="2"/>
        <v>-406275.62499999994</v>
      </c>
      <c r="G20" s="131">
        <f t="shared" si="0"/>
        <v>-320744.18099999998</v>
      </c>
      <c r="H20" s="131">
        <f t="shared" si="3"/>
        <v>-347059.56299999997</v>
      </c>
      <c r="I20" s="134">
        <f t="shared" si="1"/>
        <v>-333630.94065999996</v>
      </c>
      <c r="J20" s="134">
        <f>J18-J19</f>
        <v>-406548</v>
      </c>
      <c r="K20" s="134">
        <f>K18-K19</f>
        <v>-421671.57514239999</v>
      </c>
      <c r="L20" s="134">
        <f t="shared" si="4"/>
        <v>-462841.15421999997</v>
      </c>
      <c r="M20" s="134">
        <f>M17-M19</f>
        <v>-91904.103999999992</v>
      </c>
      <c r="N20" s="134">
        <f>N17-N19</f>
        <v>-101334.012</v>
      </c>
      <c r="O20" s="134">
        <f>O17-O19</f>
        <v>-108129.26300000001</v>
      </c>
      <c r="P20" s="134">
        <f>P17-P19</f>
        <v>-104908.246</v>
      </c>
      <c r="Q20" s="134">
        <v>-74464.712</v>
      </c>
      <c r="R20" s="134">
        <v>-84680.536999999997</v>
      </c>
      <c r="S20" s="134">
        <v>-79538.649999999994</v>
      </c>
      <c r="T20" s="134">
        <v>-82060.282000000007</v>
      </c>
      <c r="U20" s="134">
        <f t="shared" ref="U20:AK20" si="22">U18-U19</f>
        <v>-73310.327000000005</v>
      </c>
      <c r="V20" s="134">
        <f t="shared" si="22"/>
        <v>-87836.304999999993</v>
      </c>
      <c r="W20" s="134">
        <f t="shared" si="22"/>
        <v>-82779.274000000005</v>
      </c>
      <c r="X20" s="134">
        <f t="shared" si="22"/>
        <v>-103133.65700000001</v>
      </c>
      <c r="Y20" s="134">
        <f t="shared" si="22"/>
        <v>-68465.940659999993</v>
      </c>
      <c r="Z20" s="134">
        <f t="shared" si="22"/>
        <v>-67988</v>
      </c>
      <c r="AA20" s="134">
        <f t="shared" si="22"/>
        <v>-91022</v>
      </c>
      <c r="AB20" s="134">
        <f t="shared" si="22"/>
        <v>-106155</v>
      </c>
      <c r="AC20" s="121">
        <f t="shared" si="22"/>
        <v>-96834</v>
      </c>
      <c r="AD20" s="121">
        <f t="shared" si="22"/>
        <v>-101000</v>
      </c>
      <c r="AE20" s="121">
        <f t="shared" si="22"/>
        <v>-89078</v>
      </c>
      <c r="AF20" s="121">
        <f>AF18-AF19</f>
        <v>-119636</v>
      </c>
      <c r="AG20" s="121">
        <f>AG18-AG19</f>
        <v>-80927</v>
      </c>
      <c r="AH20" s="121">
        <f t="shared" si="22"/>
        <v>-109524</v>
      </c>
      <c r="AI20" s="121">
        <f t="shared" si="22"/>
        <v>-102608</v>
      </c>
      <c r="AJ20" s="121">
        <f t="shared" si="22"/>
        <v>-128612.5751424</v>
      </c>
      <c r="AK20" s="121">
        <f t="shared" si="22"/>
        <v>-114155.14834999999</v>
      </c>
      <c r="AL20" s="121">
        <f t="shared" ref="AL20" si="23">AL18-AL19</f>
        <v>-114926</v>
      </c>
      <c r="AM20" s="245">
        <f t="shared" ref="AM20:AN20" si="24">AM18-AM19</f>
        <v>-118824.94902999999</v>
      </c>
      <c r="AN20" s="245">
        <f t="shared" si="24"/>
        <v>-114935.05684000002</v>
      </c>
    </row>
    <row r="21" spans="1:79" ht="15.6" x14ac:dyDescent="0.3">
      <c r="A21" s="56" t="s">
        <v>150</v>
      </c>
      <c r="B21" s="59" t="s">
        <v>121</v>
      </c>
      <c r="C21" s="135">
        <v>0</v>
      </c>
      <c r="D21" s="135">
        <v>107.559</v>
      </c>
      <c r="E21" s="136">
        <v>0</v>
      </c>
      <c r="F21" s="136">
        <f t="shared" si="2"/>
        <v>2.0000000000436557E-2</v>
      </c>
      <c r="G21" s="136">
        <f t="shared" si="0"/>
        <v>83.94999999999709</v>
      </c>
      <c r="H21" s="136">
        <f t="shared" si="3"/>
        <v>0</v>
      </c>
      <c r="I21" s="127">
        <f t="shared" si="1"/>
        <v>1.8345499999995809</v>
      </c>
      <c r="J21" s="148">
        <v>0</v>
      </c>
      <c r="K21" s="148">
        <f>SUM(AG21:AJ21)</f>
        <v>0</v>
      </c>
      <c r="L21" s="773">
        <f t="shared" si="4"/>
        <v>0</v>
      </c>
      <c r="M21" s="137">
        <f>M24-M6-M9-M12-M15-M18</f>
        <v>0</v>
      </c>
      <c r="N21" s="137">
        <f t="shared" ref="N21:Y21" si="25">N24-N6-N9-N12-N15-N18</f>
        <v>2.0000000000436557E-2</v>
      </c>
      <c r="O21" s="137">
        <f t="shared" si="25"/>
        <v>0</v>
      </c>
      <c r="P21" s="137">
        <f t="shared" si="25"/>
        <v>0</v>
      </c>
      <c r="Q21" s="137">
        <f t="shared" si="25"/>
        <v>84.169999999998254</v>
      </c>
      <c r="R21" s="137">
        <f t="shared" si="25"/>
        <v>0</v>
      </c>
      <c r="S21" s="137">
        <f t="shared" si="25"/>
        <v>-0.22000000000116415</v>
      </c>
      <c r="T21" s="137">
        <f t="shared" si="25"/>
        <v>0</v>
      </c>
      <c r="U21" s="137">
        <f t="shared" si="25"/>
        <v>0</v>
      </c>
      <c r="V21" s="137">
        <f t="shared" si="25"/>
        <v>0</v>
      </c>
      <c r="W21" s="137">
        <f t="shared" si="25"/>
        <v>0</v>
      </c>
      <c r="X21" s="137">
        <f t="shared" si="25"/>
        <v>0</v>
      </c>
      <c r="Y21" s="137">
        <f t="shared" si="25"/>
        <v>0.8345499999995809</v>
      </c>
      <c r="Z21" s="137">
        <v>0</v>
      </c>
      <c r="AA21" s="148">
        <v>0</v>
      </c>
      <c r="AB21" s="127">
        <v>1</v>
      </c>
      <c r="AC21" s="160">
        <v>0</v>
      </c>
      <c r="AD21" s="164">
        <v>0</v>
      </c>
      <c r="AE21" s="78">
        <v>0</v>
      </c>
      <c r="AF21" s="78">
        <v>0</v>
      </c>
      <c r="AG21" s="222">
        <v>0</v>
      </c>
      <c r="AH21" s="309">
        <v>0</v>
      </c>
      <c r="AI21" s="57">
        <v>0</v>
      </c>
      <c r="AJ21" s="57">
        <v>0</v>
      </c>
      <c r="AK21" s="57">
        <v>0</v>
      </c>
      <c r="AL21" s="57">
        <v>0</v>
      </c>
      <c r="AM21" s="57">
        <v>0</v>
      </c>
      <c r="AN21" s="309">
        <v>0</v>
      </c>
      <c r="AO21" s="57"/>
      <c r="AP21" s="57"/>
      <c r="AQ21" s="57"/>
      <c r="AR21" s="57"/>
      <c r="AS21" s="57"/>
      <c r="AT21" s="57"/>
      <c r="AU21" s="57"/>
      <c r="AV21" s="57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</row>
    <row r="22" spans="1:79" ht="14.4" x14ac:dyDescent="0.3">
      <c r="A22" s="59"/>
      <c r="B22" s="58" t="s">
        <v>120</v>
      </c>
      <c r="C22" s="135">
        <v>0</v>
      </c>
      <c r="D22" s="138">
        <v>0</v>
      </c>
      <c r="E22" s="136">
        <f>SUM(M22:P22)</f>
        <v>0</v>
      </c>
      <c r="F22" s="136">
        <f t="shared" si="2"/>
        <v>0</v>
      </c>
      <c r="G22" s="136">
        <f t="shared" si="0"/>
        <v>0</v>
      </c>
      <c r="H22" s="136">
        <f t="shared" si="3"/>
        <v>0</v>
      </c>
      <c r="I22" s="127">
        <f t="shared" si="1"/>
        <v>-0.45699999999487773</v>
      </c>
      <c r="J22" s="148">
        <v>0</v>
      </c>
      <c r="K22" s="148">
        <f>SUM(AG22:AJ22)</f>
        <v>0</v>
      </c>
      <c r="L22" s="773">
        <f t="shared" si="4"/>
        <v>0</v>
      </c>
      <c r="M22" s="137">
        <f>M25-M7-M10-M13-M16-M19</f>
        <v>0</v>
      </c>
      <c r="N22" s="137">
        <f t="shared" ref="N22:Y22" si="26">N25-N7-N10-N13-N16-N19</f>
        <v>0</v>
      </c>
      <c r="O22" s="137">
        <f t="shared" si="26"/>
        <v>0</v>
      </c>
      <c r="P22" s="137">
        <f t="shared" si="26"/>
        <v>0</v>
      </c>
      <c r="Q22" s="137">
        <f t="shared" si="26"/>
        <v>0</v>
      </c>
      <c r="R22" s="137">
        <f t="shared" si="26"/>
        <v>0</v>
      </c>
      <c r="S22" s="137">
        <f t="shared" si="26"/>
        <v>0</v>
      </c>
      <c r="T22" s="137">
        <f t="shared" si="26"/>
        <v>0</v>
      </c>
      <c r="U22" s="137">
        <f t="shared" si="26"/>
        <v>0</v>
      </c>
      <c r="V22" s="137">
        <f t="shared" si="26"/>
        <v>0</v>
      </c>
      <c r="W22" s="137">
        <f t="shared" si="26"/>
        <v>0</v>
      </c>
      <c r="X22" s="137">
        <f t="shared" si="26"/>
        <v>0</v>
      </c>
      <c r="Y22" s="137">
        <f t="shared" si="26"/>
        <v>-0.45699999999487773</v>
      </c>
      <c r="Z22" s="137">
        <v>0</v>
      </c>
      <c r="AA22" s="148">
        <v>0</v>
      </c>
      <c r="AB22" s="127">
        <v>0</v>
      </c>
      <c r="AC22" s="160">
        <v>0</v>
      </c>
      <c r="AD22" s="164">
        <v>0</v>
      </c>
      <c r="AE22" s="78">
        <v>0</v>
      </c>
      <c r="AF22" s="78">
        <v>0</v>
      </c>
      <c r="AG22" s="222">
        <v>0</v>
      </c>
      <c r="AH22" s="57">
        <v>0</v>
      </c>
      <c r="AI22" s="57">
        <v>0</v>
      </c>
      <c r="AJ22" s="57">
        <v>0</v>
      </c>
      <c r="AK22" s="57">
        <v>0</v>
      </c>
      <c r="AL22" s="57">
        <v>0</v>
      </c>
      <c r="AM22" s="57">
        <v>0</v>
      </c>
      <c r="AN22" s="309">
        <v>0</v>
      </c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</row>
    <row r="23" spans="1:79" s="61" customFormat="1" ht="14.4" x14ac:dyDescent="0.3">
      <c r="A23" s="55"/>
      <c r="B23" s="53" t="s">
        <v>122</v>
      </c>
      <c r="C23" s="139">
        <f>C21-C22</f>
        <v>0</v>
      </c>
      <c r="D23" s="139">
        <f>D21-D22</f>
        <v>107.559</v>
      </c>
      <c r="E23" s="139">
        <f>E21-E22</f>
        <v>0</v>
      </c>
      <c r="F23" s="140">
        <f t="shared" si="2"/>
        <v>2.0000000000436557E-2</v>
      </c>
      <c r="G23" s="140">
        <f t="shared" si="0"/>
        <v>83.94999999999709</v>
      </c>
      <c r="H23" s="140">
        <f t="shared" si="3"/>
        <v>0</v>
      </c>
      <c r="I23" s="127">
        <f t="shared" si="1"/>
        <v>2.2915499999944586</v>
      </c>
      <c r="J23" s="142">
        <f>J21-J22</f>
        <v>0</v>
      </c>
      <c r="K23" s="142">
        <f>K21-K22</f>
        <v>0</v>
      </c>
      <c r="L23" s="142">
        <f>AK23+AL23+AM23+AN23</f>
        <v>0</v>
      </c>
      <c r="M23" s="141">
        <f>M21-M22</f>
        <v>0</v>
      </c>
      <c r="N23" s="141">
        <f t="shared" ref="N23:Y23" si="27">N21-N22</f>
        <v>2.0000000000436557E-2</v>
      </c>
      <c r="O23" s="141">
        <f t="shared" si="27"/>
        <v>0</v>
      </c>
      <c r="P23" s="141">
        <f t="shared" si="27"/>
        <v>0</v>
      </c>
      <c r="Q23" s="141">
        <f t="shared" si="27"/>
        <v>84.169999999998254</v>
      </c>
      <c r="R23" s="141">
        <f t="shared" si="27"/>
        <v>0</v>
      </c>
      <c r="S23" s="141">
        <f t="shared" si="27"/>
        <v>-0.22000000000116415</v>
      </c>
      <c r="T23" s="141">
        <f t="shared" si="27"/>
        <v>0</v>
      </c>
      <c r="U23" s="141">
        <f t="shared" si="27"/>
        <v>0</v>
      </c>
      <c r="V23" s="141">
        <f t="shared" si="27"/>
        <v>0</v>
      </c>
      <c r="W23" s="141">
        <f t="shared" si="27"/>
        <v>0</v>
      </c>
      <c r="X23" s="141">
        <f t="shared" si="27"/>
        <v>0</v>
      </c>
      <c r="Y23" s="141">
        <f t="shared" si="27"/>
        <v>1.2915499999944586</v>
      </c>
      <c r="Z23" s="141">
        <f>Z21-Z22</f>
        <v>0</v>
      </c>
      <c r="AA23" s="141">
        <f>AA21-AA22</f>
        <v>0</v>
      </c>
      <c r="AB23" s="142">
        <f>AB21-AB22</f>
        <v>1</v>
      </c>
      <c r="AC23" s="119">
        <f>AC21-AC22</f>
        <v>0</v>
      </c>
      <c r="AD23" s="119">
        <f>AD21-AD22</f>
        <v>0</v>
      </c>
      <c r="AE23" s="79">
        <v>0</v>
      </c>
      <c r="AF23" s="79">
        <v>0</v>
      </c>
      <c r="AG23" s="220">
        <v>0</v>
      </c>
      <c r="AH23" s="220">
        <v>0</v>
      </c>
      <c r="AI23" s="220">
        <v>0</v>
      </c>
      <c r="AJ23" s="220">
        <v>0</v>
      </c>
      <c r="AK23" s="220">
        <v>0</v>
      </c>
      <c r="AL23" s="220">
        <v>0</v>
      </c>
      <c r="AM23" s="61">
        <v>0</v>
      </c>
      <c r="AN23" s="222">
        <v>0</v>
      </c>
    </row>
    <row r="24" spans="1:79" s="79" customFormat="1" ht="14.4" x14ac:dyDescent="0.3">
      <c r="A24" s="650" t="s">
        <v>123</v>
      </c>
      <c r="B24" s="80" t="s">
        <v>121</v>
      </c>
      <c r="C24" s="131">
        <f>C6+C9+C12+C15+C18+C21</f>
        <v>117400.17168999999</v>
      </c>
      <c r="D24" s="131">
        <f>D6+D9+D12+D15+D18+D21</f>
        <v>136017.83902900002</v>
      </c>
      <c r="E24" s="131">
        <f>E6+E9+E12+E15+E18+E21</f>
        <v>143755.166</v>
      </c>
      <c r="F24" s="131">
        <f t="shared" si="2"/>
        <v>112215.33900000001</v>
      </c>
      <c r="G24" s="131">
        <f t="shared" si="0"/>
        <v>119204.45599999999</v>
      </c>
      <c r="H24" s="131">
        <f t="shared" si="3"/>
        <v>130097.03100000002</v>
      </c>
      <c r="I24" s="134">
        <f>Y24+Z24+AA24+AB24</f>
        <v>99340</v>
      </c>
      <c r="J24" s="134">
        <f>SUM(AC24:AF24)</f>
        <v>73709</v>
      </c>
      <c r="K24" s="134">
        <f>SUM(AG24:AJ24)</f>
        <v>112230.4309028</v>
      </c>
      <c r="L24" s="134">
        <f t="shared" si="4"/>
        <v>115807.48438000001</v>
      </c>
      <c r="M24" s="134">
        <v>25870.981</v>
      </c>
      <c r="N24" s="134">
        <v>31137.692000000006</v>
      </c>
      <c r="O24" s="134">
        <v>30834.237000000005</v>
      </c>
      <c r="P24" s="134">
        <v>24372.428999999996</v>
      </c>
      <c r="Q24" s="134">
        <v>20050.338</v>
      </c>
      <c r="R24" s="134">
        <v>25857.582000000002</v>
      </c>
      <c r="S24" s="134">
        <v>36020.733</v>
      </c>
      <c r="T24" s="134">
        <v>37275.803</v>
      </c>
      <c r="U24" s="134">
        <v>30683.420000000006</v>
      </c>
      <c r="V24" s="134">
        <v>31965.18</v>
      </c>
      <c r="W24" s="134">
        <v>34841</v>
      </c>
      <c r="X24" s="134">
        <v>32607.431000000004</v>
      </c>
      <c r="Y24" s="134">
        <v>24479</v>
      </c>
      <c r="Z24" s="134">
        <v>26893</v>
      </c>
      <c r="AA24" s="151">
        <v>26002</v>
      </c>
      <c r="AB24" s="151">
        <v>21966</v>
      </c>
      <c r="AC24" s="121">
        <v>19227</v>
      </c>
      <c r="AD24" s="165">
        <f>SUM(AD6,AD9,AD12,AD15,AD18,AD21)</f>
        <v>18449</v>
      </c>
      <c r="AE24" s="165">
        <v>15820</v>
      </c>
      <c r="AF24" s="206">
        <v>20213</v>
      </c>
      <c r="AG24" s="221">
        <f t="shared" ref="AG24:AI25" si="28">SUM(AG6,AG9,AG12,AG15,AG18,AG21)</f>
        <v>21952</v>
      </c>
      <c r="AH24" s="221">
        <f t="shared" si="28"/>
        <v>24693</v>
      </c>
      <c r="AI24" s="221">
        <f t="shared" si="28"/>
        <v>33426</v>
      </c>
      <c r="AJ24" s="221">
        <f t="shared" ref="AJ24:AK24" si="29">SUM(AJ6,AJ9,AJ12,AJ15,AJ18,AJ21)</f>
        <v>32159.430902799999</v>
      </c>
      <c r="AK24" s="221">
        <f t="shared" si="29"/>
        <v>25052.196260000012</v>
      </c>
      <c r="AL24" s="221">
        <f t="shared" ref="AL24:AN25" si="30">SUM(AL6,AL9,AL12,AL15,AL18,AL21)</f>
        <v>28900</v>
      </c>
      <c r="AM24" s="245">
        <f t="shared" si="30"/>
        <v>30364.195100000012</v>
      </c>
      <c r="AN24" s="245">
        <f t="shared" si="30"/>
        <v>31491.093019999989</v>
      </c>
    </row>
    <row r="25" spans="1:79" s="79" customFormat="1" ht="12.75" customHeight="1" x14ac:dyDescent="0.3">
      <c r="A25" s="650"/>
      <c r="B25" s="77" t="s">
        <v>120</v>
      </c>
      <c r="C25" s="143">
        <f>C7+C10+C13+C16+C19+C22</f>
        <v>895325.98099999991</v>
      </c>
      <c r="D25" s="143">
        <f>D7+D10+D13+D16+D19+D22</f>
        <v>855389.66299999994</v>
      </c>
      <c r="E25" s="131">
        <f>E22+E19+E16+E13+E10+E7</f>
        <v>899005.16399999987</v>
      </c>
      <c r="F25" s="131">
        <f t="shared" si="2"/>
        <v>900997.424</v>
      </c>
      <c r="G25" s="131">
        <f t="shared" si="0"/>
        <v>939443.29799999995</v>
      </c>
      <c r="H25" s="131">
        <f t="shared" si="3"/>
        <v>1031312.647</v>
      </c>
      <c r="I25" s="134">
        <f t="shared" si="1"/>
        <v>828650</v>
      </c>
      <c r="J25" s="134">
        <f>SUM(AC25:AF25)</f>
        <v>941270</v>
      </c>
      <c r="K25" s="134">
        <f>SUM(AG25:AJ25)</f>
        <v>1187586.2</v>
      </c>
      <c r="L25" s="134">
        <f t="shared" si="4"/>
        <v>1282556.3220000002</v>
      </c>
      <c r="M25" s="143">
        <v>210126.28999999998</v>
      </c>
      <c r="N25" s="143">
        <v>210683.549</v>
      </c>
      <c r="O25" s="143">
        <v>235475.193</v>
      </c>
      <c r="P25" s="143">
        <v>244712.39199999999</v>
      </c>
      <c r="Q25" s="134">
        <v>197019.63100000002</v>
      </c>
      <c r="R25" s="134">
        <v>227651.74099999998</v>
      </c>
      <c r="S25" s="134">
        <v>250123.24299999999</v>
      </c>
      <c r="T25" s="134">
        <v>264648.68300000002</v>
      </c>
      <c r="U25" s="134">
        <v>226898.34699999998</v>
      </c>
      <c r="V25" s="134">
        <v>255687.03599999999</v>
      </c>
      <c r="W25" s="134">
        <v>251566.36500000002</v>
      </c>
      <c r="X25" s="134">
        <v>297160.89899999998</v>
      </c>
      <c r="Y25" s="134">
        <v>206424</v>
      </c>
      <c r="Z25" s="134">
        <v>175366</v>
      </c>
      <c r="AA25" s="151">
        <v>208136</v>
      </c>
      <c r="AB25" s="151">
        <v>238724</v>
      </c>
      <c r="AC25" s="121">
        <v>225539</v>
      </c>
      <c r="AD25" s="165">
        <f>SUM(AD7,AD10,AD13,AD16,AD19,AD22)</f>
        <v>222530</v>
      </c>
      <c r="AE25" s="165">
        <f>SUM(AE7,AE10,AE13,AE16,AE19,AE22)</f>
        <v>216198</v>
      </c>
      <c r="AF25" s="165">
        <f>SUM(AF7,AF10,AF13,AF16,AF19,AF22)</f>
        <v>277003</v>
      </c>
      <c r="AG25" s="165">
        <f>SUM(AG7,AG10,AG13,AG16,AG19,AG22)</f>
        <v>214056</v>
      </c>
      <c r="AH25" s="165">
        <f>SUM(AH7,AH10,AH13,AH16,AH19,AH22)</f>
        <v>271473</v>
      </c>
      <c r="AI25" s="165">
        <f t="shared" si="28"/>
        <v>337116</v>
      </c>
      <c r="AJ25" s="165">
        <f>SUM(AJ7,AJ10,AJ13,AJ16,AJ19,AJ22)</f>
        <v>364941.2</v>
      </c>
      <c r="AK25" s="165">
        <f t="shared" ref="AK25" si="31">SUM(AK7,AK10,AK13,AK16,AK19,AK22)</f>
        <v>291528.462</v>
      </c>
      <c r="AL25" s="165">
        <f t="shared" si="30"/>
        <v>321607</v>
      </c>
      <c r="AM25" s="245">
        <f t="shared" si="30"/>
        <v>321742.63500000001</v>
      </c>
      <c r="AN25" s="245">
        <f>SUM(AN7,AN10,AN13,AN16,AN19,AN22)</f>
        <v>347678.22499999998</v>
      </c>
    </row>
    <row r="26" spans="1:79" s="79" customFormat="1" ht="12.75" customHeight="1" x14ac:dyDescent="0.3">
      <c r="A26" s="650"/>
      <c r="B26" s="77" t="s">
        <v>122</v>
      </c>
      <c r="C26" s="131">
        <f>C24-C25</f>
        <v>-777925.80930999992</v>
      </c>
      <c r="D26" s="131">
        <f>D24-D25</f>
        <v>-719371.82397099992</v>
      </c>
      <c r="E26" s="143">
        <f>E24-E25</f>
        <v>-755249.99799999991</v>
      </c>
      <c r="F26" s="131">
        <f t="shared" si="2"/>
        <v>-788782.08499999996</v>
      </c>
      <c r="G26" s="131">
        <f t="shared" si="0"/>
        <v>-820238.84200000006</v>
      </c>
      <c r="H26" s="131">
        <f t="shared" si="3"/>
        <v>-901215.61599999992</v>
      </c>
      <c r="I26" s="134">
        <f t="shared" si="1"/>
        <v>-729310</v>
      </c>
      <c r="J26" s="143">
        <f>J24-J25</f>
        <v>-867561</v>
      </c>
      <c r="K26" s="143">
        <f>K24-K25</f>
        <v>-1075355.7690971999</v>
      </c>
      <c r="L26" s="143">
        <f t="shared" si="4"/>
        <v>-1166748.8376199999</v>
      </c>
      <c r="M26" s="143">
        <f t="shared" ref="M26:T26" si="32">M24-M25</f>
        <v>-184255.30899999998</v>
      </c>
      <c r="N26" s="143">
        <f t="shared" si="32"/>
        <v>-179545.85699999999</v>
      </c>
      <c r="O26" s="143">
        <f t="shared" si="32"/>
        <v>-204640.95600000001</v>
      </c>
      <c r="P26" s="143">
        <f t="shared" si="32"/>
        <v>-220339.96299999999</v>
      </c>
      <c r="Q26" s="143">
        <f t="shared" si="32"/>
        <v>-176969.29300000003</v>
      </c>
      <c r="R26" s="143">
        <f t="shared" si="32"/>
        <v>-201794.15899999999</v>
      </c>
      <c r="S26" s="143">
        <f t="shared" si="32"/>
        <v>-214102.50999999998</v>
      </c>
      <c r="T26" s="143">
        <f t="shared" si="32"/>
        <v>-227372.88</v>
      </c>
      <c r="U26" s="143">
        <f t="shared" ref="U26:AB26" si="33">U24-U25</f>
        <v>-196214.92699999997</v>
      </c>
      <c r="V26" s="143">
        <f t="shared" si="33"/>
        <v>-223721.856</v>
      </c>
      <c r="W26" s="143">
        <f t="shared" si="33"/>
        <v>-216725.36500000002</v>
      </c>
      <c r="X26" s="143">
        <f t="shared" si="33"/>
        <v>-264553.46799999999</v>
      </c>
      <c r="Y26" s="143">
        <f t="shared" si="33"/>
        <v>-181945</v>
      </c>
      <c r="Z26" s="143">
        <f t="shared" si="33"/>
        <v>-148473</v>
      </c>
      <c r="AA26" s="143">
        <f t="shared" si="33"/>
        <v>-182134</v>
      </c>
      <c r="AB26" s="143">
        <f t="shared" si="33"/>
        <v>-216758</v>
      </c>
      <c r="AC26" s="120">
        <f t="shared" ref="AC26:AI26" si="34">AC24-AC25</f>
        <v>-206312</v>
      </c>
      <c r="AD26" s="120">
        <f t="shared" si="34"/>
        <v>-204081</v>
      </c>
      <c r="AE26" s="120">
        <f t="shared" si="34"/>
        <v>-200378</v>
      </c>
      <c r="AF26" s="120">
        <f t="shared" si="34"/>
        <v>-256790</v>
      </c>
      <c r="AG26" s="120">
        <f t="shared" si="34"/>
        <v>-192104</v>
      </c>
      <c r="AH26" s="120">
        <f t="shared" si="34"/>
        <v>-246780</v>
      </c>
      <c r="AI26" s="120">
        <f t="shared" si="34"/>
        <v>-303690</v>
      </c>
      <c r="AJ26" s="120">
        <f t="shared" ref="AJ26:AK26" si="35">AJ24-AJ25</f>
        <v>-332781.76909720001</v>
      </c>
      <c r="AK26" s="120">
        <f t="shared" si="35"/>
        <v>-266476.26574</v>
      </c>
      <c r="AL26" s="120">
        <f>AL24-AL25</f>
        <v>-292707</v>
      </c>
      <c r="AM26" s="245">
        <f>AM24-AM25</f>
        <v>-291378.4399</v>
      </c>
      <c r="AN26" s="245">
        <f>AN24-AN25</f>
        <v>-316187.13198000001</v>
      </c>
    </row>
    <row r="27" spans="1:79" s="79" customFormat="1" ht="14.4" x14ac:dyDescent="0.3">
      <c r="A27" s="54"/>
      <c r="B27" s="77"/>
      <c r="C27" s="142"/>
      <c r="D27" s="142"/>
      <c r="E27" s="142"/>
      <c r="F27" s="126"/>
      <c r="G27" s="126"/>
      <c r="H27" s="126"/>
      <c r="I27" s="134"/>
      <c r="J27" s="134"/>
      <c r="K27" s="134"/>
      <c r="L27" s="134">
        <f t="shared" si="4"/>
        <v>0</v>
      </c>
      <c r="M27" s="142"/>
      <c r="N27" s="142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21"/>
      <c r="AD27" s="158"/>
      <c r="AG27" s="220"/>
    </row>
    <row r="28" spans="1:79" s="77" customFormat="1" ht="14.4" x14ac:dyDescent="0.3">
      <c r="A28" s="86" t="s">
        <v>130</v>
      </c>
      <c r="B28" s="87" t="s">
        <v>121</v>
      </c>
      <c r="C28" s="144">
        <v>14635.273490000001</v>
      </c>
      <c r="D28" s="144">
        <v>33212.72825</v>
      </c>
      <c r="E28" s="144">
        <f>46656146/1000</f>
        <v>46656.146000000001</v>
      </c>
      <c r="F28" s="131">
        <f>SUM(M28:P28)</f>
        <v>44142.125</v>
      </c>
      <c r="G28" s="131">
        <f>SUM(Q28:T28)</f>
        <v>53834.650999999998</v>
      </c>
      <c r="H28" s="131">
        <f>SUM(U28:X28)</f>
        <v>58661.320189999999</v>
      </c>
      <c r="I28" s="134">
        <f>Y28+Z28+AA28+AB28</f>
        <v>52634.001730000004</v>
      </c>
      <c r="J28" s="144">
        <f>AC28+AD28+AE28+AF28</f>
        <v>31435</v>
      </c>
      <c r="K28" s="144">
        <f>SUM(AG28:AJ28)</f>
        <v>48585.162998400003</v>
      </c>
      <c r="L28" s="144">
        <f t="shared" si="4"/>
        <v>60870.080390000017</v>
      </c>
      <c r="M28" s="144">
        <f>M18-'8_BOT_PC'!U9-'8_BOT_PC'!U39</f>
        <v>6474.6350000000002</v>
      </c>
      <c r="N28" s="144">
        <f>N18-'8_BOT_PC'!V9-'8_BOT_PC'!V39</f>
        <v>12959.167000000001</v>
      </c>
      <c r="O28" s="144">
        <f>O18-'8_BOT_PC'!W9-'8_BOT_PC'!W39</f>
        <v>14758.831000000002</v>
      </c>
      <c r="P28" s="144">
        <f>P18-'8_BOT_PC'!X9-'8_BOT_PC'!X39</f>
        <v>9949.4919999999984</v>
      </c>
      <c r="Q28" s="144">
        <f>Q18-'8_BOT_PC'!Y9-'8_BOT_PC'!Y39</f>
        <v>9158.3220000000001</v>
      </c>
      <c r="R28" s="144">
        <f>R18-'8_BOT_PC'!Z9-'8_BOT_PC'!Z39</f>
        <v>9156.3849999999984</v>
      </c>
      <c r="S28" s="144">
        <f>S18-'8_BOT_PC'!AA9-'8_BOT_PC'!AA39</f>
        <v>19010.410000000003</v>
      </c>
      <c r="T28" s="144">
        <f>T18-'8_BOT_PC'!AB9-'8_BOT_PC'!AB39</f>
        <v>16509.534</v>
      </c>
      <c r="U28" s="144">
        <f>U18-'8_BOT_PC'!AC9-'8_BOT_PC'!AC39</f>
        <v>12097.749000000003</v>
      </c>
      <c r="V28" s="144">
        <f>V18-'8_BOT_PC'!AD9-'8_BOT_PC'!AD39</f>
        <v>13498.011999999999</v>
      </c>
      <c r="W28" s="144">
        <f>W18-'8_BOT_PC'!AE9-'8_BOT_PC'!AE39</f>
        <v>17160.735000000001</v>
      </c>
      <c r="X28" s="144">
        <f>X18-'8_BOT_PC'!AF9-'8_BOT_PC'!AF39</f>
        <v>15904.824189999999</v>
      </c>
      <c r="Y28" s="144">
        <f>Y18-'8_BOT_PC'!AG9-'8_BOT_PC'!AG39</f>
        <v>10790.00173</v>
      </c>
      <c r="Z28" s="144">
        <f>Z18-'8_BOT_PC'!AH9-'8_BOT_PC'!AH39</f>
        <v>11625</v>
      </c>
      <c r="AA28" s="144">
        <f>AA18-'8_BOT_PC'!AI9-'8_BOT_PC'!AI39</f>
        <v>16456</v>
      </c>
      <c r="AB28" s="144">
        <f>AB18-'8_BOT_PC'!AJ9-'8_BOT_PC'!AJ39</f>
        <v>13763</v>
      </c>
      <c r="AC28" s="161">
        <f>AC18-'8_BOT_PC'!AK9-'8_BOT_PC'!AK39</f>
        <v>13436</v>
      </c>
      <c r="AD28" s="161">
        <f>AD18-'8_BOT_PC'!AL9-'8_BOT_PC'!AL39</f>
        <v>5990</v>
      </c>
      <c r="AE28" s="161">
        <f>AE18-'8_BOT_PC'!AM9-'8_BOT_PC'!AM39</f>
        <v>4932</v>
      </c>
      <c r="AF28" s="161">
        <f>AF18-'8_BOT_PC'!AN9-'8_BOT_PC'!AN39</f>
        <v>7077</v>
      </c>
      <c r="AG28" s="161">
        <f>AG18-'8_BOT_PC'!AO9-'8_BOT_PC'!AO39</f>
        <v>6885</v>
      </c>
      <c r="AH28" s="161">
        <f>AH18-'8_BOT_PC'!AP9-'8_BOT_PC'!AP39</f>
        <v>12005</v>
      </c>
      <c r="AI28" s="161">
        <f>AI18-'8_BOT_PC'!AQ9-'8_BOT_PC'!AQ39</f>
        <v>14138</v>
      </c>
      <c r="AJ28" s="161">
        <f>AJ18-'8_BOT_PC'!AR9-'8_BOT_PC'!AR39</f>
        <v>15557.162998400003</v>
      </c>
      <c r="AK28" s="161">
        <f>AK18-'8_BOT_PC'!AS9-'8_BOT_PC'!AS39</f>
        <v>9339.6297100000102</v>
      </c>
      <c r="AL28" s="161">
        <f>AL18-'8_BOT_PC'!AV9-'8_BOT_PC'!AV39</f>
        <v>4841.5855500000043</v>
      </c>
      <c r="AM28" s="493">
        <f>AM18-'8_BOT_PC'!AW9-'8_BOT_PC'!AW39</f>
        <v>22494.835970000011</v>
      </c>
      <c r="AN28" s="493">
        <f>AN18-'8_BOT_PC'!AX9-'8_BOT_PC'!AX39</f>
        <v>24194.029159999991</v>
      </c>
    </row>
    <row r="29" spans="1:79" s="77" customFormat="1" ht="14.4" x14ac:dyDescent="0.3">
      <c r="A29" s="86"/>
      <c r="B29" s="87" t="s">
        <v>120</v>
      </c>
      <c r="C29" s="144">
        <f>52580196/1000</f>
        <v>52580.196000000004</v>
      </c>
      <c r="D29" s="144">
        <f>63581359/1000</f>
        <v>63581.358999999997</v>
      </c>
      <c r="E29" s="144">
        <f>73910987/1000</f>
        <v>73910.986999999994</v>
      </c>
      <c r="F29" s="131">
        <f>SUM(M29:P29)</f>
        <v>55855.544999999991</v>
      </c>
      <c r="G29" s="131">
        <f>SUM(Q29:T29)</f>
        <v>59861.844000000012</v>
      </c>
      <c r="H29" s="131">
        <f>SUM(U29:X29)</f>
        <v>74018.257000000012</v>
      </c>
      <c r="I29" s="134">
        <f>Y29+Z29+AA29+AB29</f>
        <v>71684.989000000001</v>
      </c>
      <c r="J29" s="144">
        <f>AC29+AD29+AE29+AF29</f>
        <v>88065</v>
      </c>
      <c r="K29" s="144">
        <f>SUM(AG29:AJ29)</f>
        <v>132806</v>
      </c>
      <c r="L29" s="144">
        <f t="shared" si="4"/>
        <v>349824.93800000002</v>
      </c>
      <c r="M29" s="144">
        <f>M19-'8_BOT_PC'!U10-'8_BOT_PC'!U40</f>
        <v>12767.191999999995</v>
      </c>
      <c r="N29" s="144">
        <f>N19-'8_BOT_PC'!V10-'8_BOT_PC'!V40</f>
        <v>11568.109000000004</v>
      </c>
      <c r="O29" s="144">
        <f>O19-'8_BOT_PC'!W10-'8_BOT_PC'!W40</f>
        <v>15858.197999999989</v>
      </c>
      <c r="P29" s="144">
        <f>P19-'8_BOT_PC'!X10-'8_BOT_PC'!X40</f>
        <v>15662.046000000002</v>
      </c>
      <c r="Q29" s="144">
        <f>Q19-'8_BOT_PC'!Y10-'8_BOT_PC'!Y40</f>
        <v>13140.218000000008</v>
      </c>
      <c r="R29" s="144">
        <f>R19-'8_BOT_PC'!Z10-'8_BOT_PC'!Z40</f>
        <v>13707.479000000007</v>
      </c>
      <c r="S29" s="144">
        <f>S19-'8_BOT_PC'!AA10-'8_BOT_PC'!AA40</f>
        <v>15705.392999999996</v>
      </c>
      <c r="T29" s="144">
        <f>T19-'8_BOT_PC'!AB10-'8_BOT_PC'!AB40</f>
        <v>17308.754000000001</v>
      </c>
      <c r="U29" s="144">
        <f>U19-'8_BOT_PC'!AC10-'8_BOT_PC'!AC40</f>
        <v>13418.217000000011</v>
      </c>
      <c r="V29" s="144">
        <f>V19-'8_BOT_PC'!AD10-'8_BOT_PC'!AD40</f>
        <v>17970.530999999988</v>
      </c>
      <c r="W29" s="144">
        <f>W19-'8_BOT_PC'!AE10-'8_BOT_PC'!AE40</f>
        <v>18368.69200000001</v>
      </c>
      <c r="X29" s="144">
        <f>X19-'8_BOT_PC'!AF10-'8_BOT_PC'!AF40</f>
        <v>24260.816999999995</v>
      </c>
      <c r="Y29" s="144">
        <f>Y19-'8_BOT_PC'!AG10-'8_BOT_PC'!AG40</f>
        <v>15043.989000000001</v>
      </c>
      <c r="Z29" s="144">
        <f>Z19-'8_BOT_PC'!AH10-'8_BOT_PC'!AH40</f>
        <v>16595</v>
      </c>
      <c r="AA29" s="144">
        <f>AA19-'8_BOT_PC'!AI10-'8_BOT_PC'!AI40</f>
        <v>18752</v>
      </c>
      <c r="AB29" s="144">
        <f>AB19-'8_BOT_PC'!AJ10-'8_BOT_PC'!AJ40</f>
        <v>21294</v>
      </c>
      <c r="AC29" s="161">
        <f>AC19-'8_BOT_PC'!AK10-'8_BOT_PC'!AK40</f>
        <v>18926</v>
      </c>
      <c r="AD29" s="161">
        <f>AD19-'8_BOT_PC'!AL10-'8_BOT_PC'!AL40</f>
        <v>19083</v>
      </c>
      <c r="AE29" s="161">
        <f>AE19-'8_BOT_PC'!AM10-'8_BOT_PC'!AM40</f>
        <v>19601</v>
      </c>
      <c r="AF29" s="161">
        <f>AF19-'8_BOT_PC'!AN10-'8_BOT_PC'!AN40</f>
        <v>30455</v>
      </c>
      <c r="AG29" s="161">
        <f>AG19-'8_BOT_PC'!AO10-'8_BOT_PC'!AO40</f>
        <v>15870</v>
      </c>
      <c r="AH29" s="161">
        <f>AH19-'8_BOT_PC'!AP10-'8_BOT_PC'!AP40</f>
        <v>33579</v>
      </c>
      <c r="AI29" s="161">
        <f>AI19-'8_BOT_PC'!AQ10-'8_BOT_PC'!AQ40</f>
        <v>32170</v>
      </c>
      <c r="AJ29" s="161">
        <f>AJ19-'8_BOT_PC'!AR10-'8_BOT_PC'!AR40</f>
        <v>51187</v>
      </c>
      <c r="AK29" s="161">
        <f>AK19-'8_BOT_PC'!AS10-'8_BOT_PC'!AS40</f>
        <v>43098.972999999998</v>
      </c>
      <c r="AL29" s="161">
        <f>AL19-'8_BOT_PC'!AV10-'8_BOT_PC'!AV40</f>
        <v>26277.093999999997</v>
      </c>
      <c r="AM29" s="493">
        <f>AM19-'8_BOT_PC'!AW10-'8_BOT_PC'!AW40</f>
        <v>141319.785</v>
      </c>
      <c r="AN29" s="493">
        <f>AN19-'8_BOT_PC'!AX10-'8_BOT_PC'!AX40</f>
        <v>139129.08600000001</v>
      </c>
    </row>
    <row r="30" spans="1:79" s="77" customFormat="1" ht="14.4" x14ac:dyDescent="0.3">
      <c r="A30" s="86"/>
      <c r="B30" s="87" t="s">
        <v>122</v>
      </c>
      <c r="C30" s="144">
        <f>C28-C29</f>
        <v>-37944.922510000004</v>
      </c>
      <c r="D30" s="144">
        <f>D28-D29</f>
        <v>-30368.630749999997</v>
      </c>
      <c r="E30" s="144">
        <f t="shared" ref="E30:R30" si="36">E28-E29</f>
        <v>-27254.840999999993</v>
      </c>
      <c r="F30" s="131">
        <f t="shared" si="2"/>
        <v>-11713.419999999989</v>
      </c>
      <c r="G30" s="131">
        <f t="shared" ref="G30:K30" si="37">G28-G29</f>
        <v>-6027.1930000000139</v>
      </c>
      <c r="H30" s="131">
        <f t="shared" si="37"/>
        <v>-15356.936810000014</v>
      </c>
      <c r="I30" s="131">
        <f t="shared" si="37"/>
        <v>-19050.987269999998</v>
      </c>
      <c r="J30" s="144">
        <f t="shared" si="37"/>
        <v>-56630</v>
      </c>
      <c r="K30" s="144">
        <f t="shared" si="37"/>
        <v>-84220.837001599997</v>
      </c>
      <c r="L30" s="144">
        <f t="shared" si="4"/>
        <v>-288954.85761000001</v>
      </c>
      <c r="M30" s="144">
        <f t="shared" si="36"/>
        <v>-6292.5569999999952</v>
      </c>
      <c r="N30" s="144">
        <f t="shared" si="36"/>
        <v>1391.0579999999973</v>
      </c>
      <c r="O30" s="144">
        <f t="shared" si="36"/>
        <v>-1099.3669999999875</v>
      </c>
      <c r="P30" s="144">
        <f t="shared" si="36"/>
        <v>-5712.5540000000037</v>
      </c>
      <c r="Q30" s="144">
        <f t="shared" si="36"/>
        <v>-3981.8960000000079</v>
      </c>
      <c r="R30" s="144">
        <f t="shared" si="36"/>
        <v>-4551.0940000000082</v>
      </c>
      <c r="S30" s="144">
        <f t="shared" ref="S30:AI30" si="38">S28-S29</f>
        <v>3305.0170000000071</v>
      </c>
      <c r="T30" s="144">
        <f t="shared" si="38"/>
        <v>-799.22000000000116</v>
      </c>
      <c r="U30" s="144">
        <f t="shared" si="38"/>
        <v>-1320.468000000008</v>
      </c>
      <c r="V30" s="144">
        <f t="shared" si="38"/>
        <v>-4472.5189999999893</v>
      </c>
      <c r="W30" s="144">
        <f t="shared" si="38"/>
        <v>-1207.9570000000094</v>
      </c>
      <c r="X30" s="144">
        <f t="shared" si="38"/>
        <v>-8355.9928099999961</v>
      </c>
      <c r="Y30" s="144">
        <f t="shared" si="38"/>
        <v>-4253.9872700000014</v>
      </c>
      <c r="Z30" s="144">
        <f t="shared" si="38"/>
        <v>-4970</v>
      </c>
      <c r="AA30" s="144">
        <f t="shared" si="38"/>
        <v>-2296</v>
      </c>
      <c r="AB30" s="144">
        <f t="shared" si="38"/>
        <v>-7531</v>
      </c>
      <c r="AC30" s="161">
        <f>AC28-AC29</f>
        <v>-5490</v>
      </c>
      <c r="AD30" s="161">
        <f t="shared" si="38"/>
        <v>-13093</v>
      </c>
      <c r="AE30" s="161">
        <f t="shared" si="38"/>
        <v>-14669</v>
      </c>
      <c r="AF30" s="161">
        <f t="shared" si="38"/>
        <v>-23378</v>
      </c>
      <c r="AG30" s="161">
        <f t="shared" si="38"/>
        <v>-8985</v>
      </c>
      <c r="AH30" s="161">
        <f t="shared" si="38"/>
        <v>-21574</v>
      </c>
      <c r="AI30" s="161">
        <f t="shared" si="38"/>
        <v>-18032</v>
      </c>
      <c r="AJ30" s="161">
        <f t="shared" ref="AJ30:AK30" si="39">AJ28-AJ29</f>
        <v>-35629.837001599997</v>
      </c>
      <c r="AK30" s="161">
        <f t="shared" si="39"/>
        <v>-33759.34328999999</v>
      </c>
      <c r="AL30" s="161">
        <f t="shared" ref="AL30" si="40">AL28-AL29</f>
        <v>-21435.508449999994</v>
      </c>
      <c r="AM30" s="493">
        <f t="shared" ref="AM30:AN30" si="41">AM28-AM29</f>
        <v>-118824.94902999999</v>
      </c>
      <c r="AN30" s="493">
        <f t="shared" si="41"/>
        <v>-114935.05684000002</v>
      </c>
    </row>
    <row r="31" spans="1:79" s="79" customFormat="1" ht="14.4" x14ac:dyDescent="0.3">
      <c r="A31" s="54"/>
      <c r="B31" s="77"/>
      <c r="C31" s="142"/>
      <c r="D31" s="142"/>
      <c r="E31" s="142"/>
      <c r="F31" s="142"/>
      <c r="G31" s="142"/>
      <c r="H31" s="142"/>
      <c r="I31" s="142"/>
      <c r="J31" s="134"/>
      <c r="K31" s="134"/>
      <c r="L31" s="134"/>
      <c r="M31" s="142"/>
      <c r="N31" s="142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</row>
    <row r="32" spans="1:79" s="79" customFormat="1" ht="14.4" x14ac:dyDescent="0.3">
      <c r="A32" s="264" t="s">
        <v>169</v>
      </c>
      <c r="B32" s="510" t="s">
        <v>287</v>
      </c>
      <c r="C32" s="511"/>
      <c r="D32" s="511"/>
      <c r="E32" s="31"/>
      <c r="F32" s="31"/>
      <c r="G32" s="31"/>
      <c r="H32" s="31"/>
      <c r="I32" s="31"/>
      <c r="J32" s="31"/>
      <c r="K32" s="31"/>
      <c r="L32" s="31"/>
      <c r="M32" s="88"/>
      <c r="N32" s="88"/>
      <c r="O32" s="88"/>
      <c r="P32" s="88"/>
      <c r="Q32" s="88"/>
      <c r="R32" s="88"/>
      <c r="S32" s="88"/>
      <c r="T32" s="88"/>
      <c r="AJ32" s="171"/>
      <c r="AK32" s="98"/>
      <c r="AL32" s="96"/>
    </row>
    <row r="33" spans="1:79" s="79" customFormat="1" ht="14.4" x14ac:dyDescent="0.3">
      <c r="A33" s="154"/>
      <c r="B33" s="590" t="s">
        <v>170</v>
      </c>
      <c r="C33" s="591"/>
      <c r="D33" s="591"/>
      <c r="E33" s="31"/>
      <c r="F33" s="31"/>
      <c r="G33" s="31"/>
      <c r="M33" s="88"/>
      <c r="N33" s="88"/>
    </row>
    <row r="34" spans="1:79" s="79" customFormat="1" ht="14.4" x14ac:dyDescent="0.3">
      <c r="A34" s="265" t="s">
        <v>80</v>
      </c>
      <c r="B34" s="662" t="s">
        <v>171</v>
      </c>
      <c r="C34" s="662"/>
      <c r="D34" s="662"/>
      <c r="E34" s="31"/>
      <c r="F34" s="31"/>
      <c r="G34" s="31"/>
      <c r="AH34" s="476"/>
    </row>
    <row r="35" spans="1:79" s="79" customFormat="1" ht="14.4" x14ac:dyDescent="0.3">
      <c r="A35" s="266"/>
      <c r="B35" s="661" t="s">
        <v>172</v>
      </c>
      <c r="C35" s="661"/>
      <c r="D35" s="661"/>
      <c r="E35" s="31"/>
      <c r="F35" s="31"/>
      <c r="G35" s="31"/>
      <c r="AK35" s="505"/>
    </row>
    <row r="36" spans="1:79" s="79" customFormat="1" ht="14.4" x14ac:dyDescent="0.3">
      <c r="A36" s="266"/>
      <c r="B36" s="661" t="s">
        <v>173</v>
      </c>
      <c r="C36" s="661"/>
      <c r="D36" s="661"/>
      <c r="E36" s="31"/>
      <c r="F36" s="31"/>
      <c r="G36" s="31"/>
      <c r="H36" s="31"/>
      <c r="I36" s="31"/>
      <c r="J36" s="31"/>
      <c r="K36" s="31"/>
      <c r="L36" s="31"/>
      <c r="M36" s="31"/>
      <c r="N36" s="31"/>
      <c r="AK36" s="505"/>
    </row>
    <row r="37" spans="1:79" s="79" customFormat="1" x14ac:dyDescent="0.3">
      <c r="A37" s="49"/>
      <c r="B37" s="77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81"/>
      <c r="P37" s="81"/>
      <c r="Q37" s="81"/>
      <c r="R37" s="81"/>
      <c r="S37" s="81"/>
      <c r="T37" s="81"/>
      <c r="AK37" s="505"/>
    </row>
    <row r="38" spans="1:79" s="79" customFormat="1" x14ac:dyDescent="0.3">
      <c r="A38" s="49"/>
      <c r="B38" s="77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81"/>
      <c r="P38" s="81"/>
      <c r="Q38" s="81"/>
      <c r="R38" s="81"/>
      <c r="S38" s="81"/>
      <c r="T38" s="81"/>
      <c r="AK38" s="505"/>
    </row>
    <row r="39" spans="1:79" s="79" customFormat="1" x14ac:dyDescent="0.3">
      <c r="A39" s="49"/>
      <c r="B39" s="77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81"/>
      <c r="P39" s="81"/>
      <c r="Q39" s="81"/>
      <c r="R39" s="81"/>
      <c r="S39" s="81"/>
      <c r="T39" s="81"/>
    </row>
    <row r="40" spans="1:79" s="124" customFormat="1" ht="15.6" x14ac:dyDescent="0.3">
      <c r="A40" s="310"/>
      <c r="K40" s="311"/>
      <c r="L40" s="311"/>
      <c r="M40" s="311"/>
      <c r="N40" s="311"/>
      <c r="O40" s="311"/>
      <c r="P40" s="311"/>
      <c r="AD40" s="310"/>
      <c r="AE40" s="310"/>
      <c r="AF40" s="310"/>
      <c r="AG40" s="223"/>
      <c r="AH40" s="310"/>
      <c r="AI40" s="310"/>
      <c r="AJ40" s="310"/>
      <c r="AK40" s="310"/>
      <c r="AL40" s="310"/>
      <c r="AM40" s="310"/>
      <c r="AN40" s="310"/>
      <c r="AO40" s="310"/>
      <c r="AP40" s="310"/>
      <c r="AQ40" s="310"/>
      <c r="AR40" s="310"/>
      <c r="AS40" s="310"/>
      <c r="AT40" s="310"/>
      <c r="AU40" s="310"/>
      <c r="AV40" s="310"/>
      <c r="AW40" s="310"/>
      <c r="AX40" s="310"/>
      <c r="AY40" s="310"/>
      <c r="AZ40" s="310"/>
      <c r="BA40" s="310"/>
      <c r="BB40" s="310"/>
      <c r="BC40" s="310"/>
      <c r="BD40" s="310"/>
      <c r="BE40" s="310"/>
      <c r="BF40" s="310"/>
      <c r="BG40" s="310"/>
      <c r="BH40" s="310"/>
      <c r="BI40" s="310"/>
      <c r="BJ40" s="310"/>
      <c r="BK40" s="310"/>
      <c r="BL40" s="310"/>
      <c r="BM40" s="310"/>
      <c r="BN40" s="310"/>
      <c r="BO40" s="310"/>
      <c r="BP40" s="310"/>
      <c r="BQ40" s="310"/>
      <c r="BR40" s="310"/>
      <c r="BS40" s="310"/>
      <c r="BT40" s="310"/>
      <c r="BU40" s="310"/>
      <c r="BV40" s="310"/>
      <c r="BW40" s="310"/>
      <c r="BX40" s="310"/>
      <c r="BY40" s="310"/>
      <c r="BZ40" s="310"/>
      <c r="CA40" s="310"/>
    </row>
    <row r="41" spans="1:79" s="124" customFormat="1" ht="15.6" x14ac:dyDescent="0.3">
      <c r="A41" s="310"/>
      <c r="K41" s="311"/>
      <c r="L41" s="311"/>
      <c r="M41" s="311"/>
      <c r="N41" s="311"/>
      <c r="O41" s="311"/>
      <c r="P41" s="311"/>
      <c r="AD41" s="310"/>
      <c r="AE41" s="310"/>
      <c r="AF41" s="310"/>
      <c r="AG41" s="223"/>
      <c r="AH41" s="310"/>
      <c r="AI41" s="310"/>
      <c r="AJ41" s="310"/>
      <c r="AK41" s="310"/>
      <c r="AL41" s="310"/>
      <c r="AM41" s="310"/>
      <c r="AN41" s="310"/>
      <c r="AO41" s="310"/>
      <c r="AP41" s="310"/>
      <c r="AQ41" s="310"/>
      <c r="AR41" s="310"/>
      <c r="AS41" s="310"/>
      <c r="AT41" s="310"/>
      <c r="AU41" s="310"/>
      <c r="AV41" s="310"/>
      <c r="AW41" s="310"/>
      <c r="AX41" s="310"/>
      <c r="AY41" s="310"/>
      <c r="AZ41" s="310"/>
      <c r="BA41" s="310"/>
      <c r="BB41" s="310"/>
      <c r="BC41" s="310"/>
      <c r="BD41" s="310"/>
      <c r="BE41" s="310"/>
      <c r="BF41" s="310"/>
      <c r="BG41" s="310"/>
      <c r="BH41" s="310"/>
      <c r="BI41" s="310"/>
      <c r="BJ41" s="310"/>
      <c r="BK41" s="310"/>
      <c r="BL41" s="310"/>
      <c r="BM41" s="310"/>
      <c r="BN41" s="310"/>
      <c r="BO41" s="310"/>
      <c r="BP41" s="310"/>
      <c r="BQ41" s="310"/>
      <c r="BR41" s="310"/>
      <c r="BS41" s="310"/>
      <c r="BT41" s="310"/>
      <c r="BU41" s="310"/>
      <c r="BV41" s="310"/>
      <c r="BW41" s="310"/>
      <c r="BX41" s="310"/>
      <c r="BY41" s="310"/>
      <c r="BZ41" s="310"/>
      <c r="CA41" s="310"/>
    </row>
    <row r="42" spans="1:79" s="124" customFormat="1" ht="15.6" x14ac:dyDescent="0.3">
      <c r="A42" s="310"/>
      <c r="K42" s="311"/>
      <c r="L42" s="311"/>
      <c r="M42" s="311"/>
      <c r="N42" s="311"/>
      <c r="O42" s="311"/>
      <c r="P42" s="311"/>
      <c r="AD42" s="310"/>
      <c r="AE42" s="310"/>
      <c r="AF42" s="310"/>
      <c r="AG42" s="223"/>
      <c r="AH42" s="310"/>
      <c r="AI42" s="310"/>
      <c r="AJ42" s="310"/>
      <c r="AK42" s="310"/>
      <c r="AL42" s="310"/>
      <c r="AM42" s="310"/>
      <c r="AN42" s="310"/>
      <c r="AO42" s="310"/>
      <c r="AP42" s="310"/>
      <c r="AQ42" s="310"/>
      <c r="AR42" s="310"/>
      <c r="AS42" s="310"/>
      <c r="AT42" s="310"/>
      <c r="AU42" s="310"/>
      <c r="AV42" s="310"/>
      <c r="AW42" s="310"/>
      <c r="AX42" s="310"/>
      <c r="AY42" s="310"/>
      <c r="AZ42" s="310"/>
      <c r="BA42" s="310"/>
      <c r="BB42" s="310"/>
      <c r="BC42" s="310"/>
      <c r="BD42" s="310"/>
      <c r="BE42" s="310"/>
      <c r="BF42" s="310"/>
      <c r="BG42" s="310"/>
      <c r="BH42" s="310"/>
      <c r="BI42" s="310"/>
      <c r="BJ42" s="310"/>
      <c r="BK42" s="310"/>
      <c r="BL42" s="310"/>
      <c r="BM42" s="310"/>
      <c r="BN42" s="310"/>
      <c r="BO42" s="310"/>
      <c r="BP42" s="310"/>
      <c r="BQ42" s="310"/>
      <c r="BR42" s="310"/>
      <c r="BS42" s="310"/>
      <c r="BT42" s="310"/>
      <c r="BU42" s="310"/>
      <c r="BV42" s="310"/>
      <c r="BW42" s="310"/>
      <c r="BX42" s="310"/>
      <c r="BY42" s="310"/>
      <c r="BZ42" s="310"/>
      <c r="CA42" s="310"/>
    </row>
  </sheetData>
  <sortState xmlns:xlrd2="http://schemas.microsoft.com/office/spreadsheetml/2017/richdata2" ref="A7:A25">
    <sortCondition ref="A7"/>
  </sortState>
  <mergeCells count="17">
    <mergeCell ref="C1:AH1"/>
    <mergeCell ref="C2:AH2"/>
    <mergeCell ref="M3:AH3"/>
    <mergeCell ref="B36:D36"/>
    <mergeCell ref="B32:D32"/>
    <mergeCell ref="B33:D33"/>
    <mergeCell ref="C3:F3"/>
    <mergeCell ref="B34:D34"/>
    <mergeCell ref="B35:D35"/>
    <mergeCell ref="Y4:AB4"/>
    <mergeCell ref="AG4:AJ4"/>
    <mergeCell ref="AK4:AM4"/>
    <mergeCell ref="A24:A26"/>
    <mergeCell ref="M4:P4"/>
    <mergeCell ref="U4:X4"/>
    <mergeCell ref="Q4:T4"/>
    <mergeCell ref="AC4:AF4"/>
  </mergeCells>
  <phoneticPr fontId="51" type="noConversion"/>
  <pageMargins left="0.16" right="0.18" top="0.4" bottom="0.26" header="0.3" footer="0.3"/>
  <pageSetup paperSize="9" scale="2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1_BOT</vt:lpstr>
      <vt:lpstr>2_M</vt:lpstr>
      <vt:lpstr>3_X</vt:lpstr>
      <vt:lpstr>4_ReX</vt:lpstr>
      <vt:lpstr>5_TX</vt:lpstr>
      <vt:lpstr>6_PrinX</vt:lpstr>
      <vt:lpstr>7_PrinM</vt:lpstr>
      <vt:lpstr>8_BOT_PC</vt:lpstr>
      <vt:lpstr>9_Trade_Reg</vt:lpstr>
      <vt:lpstr>10_Mode_Trspt</vt:lpstr>
      <vt:lpstr>12_X_SITC</vt:lpstr>
      <vt:lpstr>13_M_SITC</vt:lpstr>
      <vt:lpstr>14_BEC</vt:lpstr>
    </vt:vector>
  </TitlesOfParts>
  <Company>Grizli777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Nilima Lal</cp:lastModifiedBy>
  <cp:lastPrinted>2024-03-25T20:22:19Z</cp:lastPrinted>
  <dcterms:created xsi:type="dcterms:W3CDTF">2015-03-10T02:33:41Z</dcterms:created>
  <dcterms:modified xsi:type="dcterms:W3CDTF">2024-05-10T01:50:40Z</dcterms:modified>
</cp:coreProperties>
</file>